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petru\Desktop\vtes\Tournament Archive\finnishnats2026\"/>
    </mc:Choice>
  </mc:AlternateContent>
  <xr:revisionPtr revIDLastSave="0" documentId="13_ncr:1_{532695A3-E70E-4F8B-B1BD-5AE2F48FFE05}" xr6:coauthVersionLast="47" xr6:coauthVersionMax="47" xr10:uidLastSave="{00000000-0000-0000-0000-000000000000}"/>
  <bookViews>
    <workbookView xWindow="-120" yWindow="-120" windowWidth="29040" windowHeight="15840" tabRatio="756" firstSheet="2" activeTab="2" xr2:uid="{00000000-000D-0000-FFFF-FFFF00000000}"/>
  </bookViews>
  <sheets>
    <sheet name="Instructions" sheetId="1" r:id="rId1"/>
    <sheet name="Tournament Info" sheetId="2" r:id="rId2"/>
    <sheet name="Methuselahs" sheetId="3" r:id="rId3"/>
    <sheet name="Standings" sheetId="4" r:id="rId4"/>
    <sheet name="Round 1" sheetId="5" r:id="rId5"/>
    <sheet name="Round 2" sheetId="6" r:id="rId6"/>
    <sheet name="Round 3" sheetId="7" r:id="rId7"/>
    <sheet name="Final Round" sheetId="8" r:id="rId8"/>
    <sheet name="Override" sheetId="9" r:id="rId9"/>
    <sheet name="VEKN Report" sheetId="10" r:id="rId10"/>
    <sheet name="Notes" sheetId="11" r:id="rId11"/>
    <sheet name="Optimal Seating 3R+F" sheetId="12" r:id="rId12"/>
    <sheet name="Optimal Seating 2R+F" sheetId="15" r:id="rId13"/>
    <sheet name="TPMatrix" sheetId="14" r:id="rId14"/>
  </sheets>
  <definedNames>
    <definedName name="MPlayerNo">Methuselahs!$A$7:$A$206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T207" i="7" l="1"/>
  <c r="U207" i="7" s="1"/>
  <c r="T208" i="7"/>
  <c r="U208" i="7"/>
  <c r="T209" i="7"/>
  <c r="U209" i="7"/>
  <c r="T210" i="7"/>
  <c r="T211" i="7"/>
  <c r="U211" i="7"/>
  <c r="T212" i="7"/>
  <c r="T213" i="7"/>
  <c r="T214" i="7"/>
  <c r="T215" i="7"/>
  <c r="T216" i="7"/>
  <c r="T217" i="7"/>
  <c r="U217" i="7" s="1"/>
  <c r="T218" i="7"/>
  <c r="T219" i="7"/>
  <c r="T220" i="7"/>
  <c r="U220" i="7"/>
  <c r="T221" i="7"/>
  <c r="U221" i="7"/>
  <c r="T222" i="7"/>
  <c r="T223" i="7"/>
  <c r="T224" i="7"/>
  <c r="T225" i="7"/>
  <c r="U225" i="7"/>
  <c r="T226" i="7"/>
  <c r="T227" i="7"/>
  <c r="T228" i="7"/>
  <c r="U231" i="7" s="1"/>
  <c r="T229" i="7"/>
  <c r="T230" i="7"/>
  <c r="T231" i="7"/>
  <c r="T232" i="7"/>
  <c r="U232" i="7"/>
  <c r="T233" i="7"/>
  <c r="T234" i="7"/>
  <c r="T235" i="7"/>
  <c r="T236" i="7"/>
  <c r="U236" i="7"/>
  <c r="T237" i="7"/>
  <c r="T238" i="7"/>
  <c r="U237" i="7" s="1"/>
  <c r="T239" i="7"/>
  <c r="T240" i="7"/>
  <c r="U240" i="7"/>
  <c r="T241" i="7"/>
  <c r="T242" i="7"/>
  <c r="T243" i="7"/>
  <c r="T244" i="7"/>
  <c r="T245" i="7"/>
  <c r="T246" i="7"/>
  <c r="T247" i="7"/>
  <c r="T248" i="7"/>
  <c r="U251" i="7" s="1"/>
  <c r="U248" i="7"/>
  <c r="T249" i="7"/>
  <c r="T250" i="7"/>
  <c r="T251" i="7"/>
  <c r="T252" i="7"/>
  <c r="U252" i="7"/>
  <c r="T253" i="7"/>
  <c r="T254" i="7"/>
  <c r="U253" i="7" s="1"/>
  <c r="T255" i="7"/>
  <c r="T256" i="7"/>
  <c r="U256" i="7"/>
  <c r="T257" i="7"/>
  <c r="T258" i="7"/>
  <c r="U257" i="7" s="1"/>
  <c r="T259" i="7"/>
  <c r="T260" i="7"/>
  <c r="T261" i="7"/>
  <c r="T262" i="7"/>
  <c r="T263" i="7"/>
  <c r="T264" i="7"/>
  <c r="U264" i="7" s="1"/>
  <c r="T265" i="7"/>
  <c r="T266" i="7"/>
  <c r="T267" i="7"/>
  <c r="U267" i="7"/>
  <c r="T268" i="7"/>
  <c r="U268" i="7"/>
  <c r="T269" i="7"/>
  <c r="T270" i="7"/>
  <c r="U269" i="7" s="1"/>
  <c r="T271" i="7"/>
  <c r="T272" i="7"/>
  <c r="T273" i="7"/>
  <c r="T274" i="7"/>
  <c r="U273" i="7" s="1"/>
  <c r="T275" i="7"/>
  <c r="T276" i="7"/>
  <c r="U272" i="7" s="1"/>
  <c r="T277" i="7"/>
  <c r="U279" i="7" s="1"/>
  <c r="T278" i="7"/>
  <c r="T279" i="7"/>
  <c r="T280" i="7"/>
  <c r="U280" i="7"/>
  <c r="T281" i="7"/>
  <c r="T282" i="7"/>
  <c r="T283" i="7"/>
  <c r="U283" i="7"/>
  <c r="T284" i="7"/>
  <c r="T285" i="7"/>
  <c r="U285" i="7"/>
  <c r="T286" i="7"/>
  <c r="T287" i="7"/>
  <c r="T288" i="7"/>
  <c r="U288" i="7"/>
  <c r="T289" i="7"/>
  <c r="T290" i="7"/>
  <c r="T291" i="7"/>
  <c r="T292" i="7"/>
  <c r="U295" i="7" s="1"/>
  <c r="T293" i="7"/>
  <c r="U292" i="7" s="1"/>
  <c r="T294" i="7"/>
  <c r="U293" i="7" s="1"/>
  <c r="T295" i="7"/>
  <c r="U294" i="7" s="1"/>
  <c r="T296" i="7"/>
  <c r="U296" i="7"/>
  <c r="T297" i="7"/>
  <c r="U297" i="7" s="1"/>
  <c r="T298" i="7"/>
  <c r="T299" i="7"/>
  <c r="T300" i="7"/>
  <c r="U299" i="7" s="1"/>
  <c r="T301" i="7"/>
  <c r="T302" i="7"/>
  <c r="U302" i="7" s="1"/>
  <c r="T303" i="7"/>
  <c r="T304" i="7"/>
  <c r="U303" i="7" s="1"/>
  <c r="T305" i="7"/>
  <c r="T306" i="7"/>
  <c r="U306" i="7"/>
  <c r="T207" i="6"/>
  <c r="U207" i="6"/>
  <c r="T208" i="6"/>
  <c r="T209" i="6"/>
  <c r="U209" i="6"/>
  <c r="T210" i="6"/>
  <c r="T211" i="6"/>
  <c r="T212" i="6"/>
  <c r="U213" i="6" s="1"/>
  <c r="T213" i="6"/>
  <c r="U212" i="6" s="1"/>
  <c r="T214" i="6"/>
  <c r="T215" i="6"/>
  <c r="T216" i="6"/>
  <c r="T217" i="6"/>
  <c r="T218" i="6"/>
  <c r="T219" i="6"/>
  <c r="U219" i="6"/>
  <c r="T220" i="6"/>
  <c r="T221" i="6"/>
  <c r="U218" i="6" s="1"/>
  <c r="T222" i="6"/>
  <c r="U222" i="6" s="1"/>
  <c r="T223" i="6"/>
  <c r="U223" i="6"/>
  <c r="T224" i="6"/>
  <c r="T225" i="6"/>
  <c r="U225" i="6"/>
  <c r="T226" i="6"/>
  <c r="T227" i="6"/>
  <c r="U229" i="6" s="1"/>
  <c r="T228" i="6"/>
  <c r="U227" i="6" s="1"/>
  <c r="T229" i="6"/>
  <c r="U228" i="6" s="1"/>
  <c r="T230" i="6"/>
  <c r="T231" i="6"/>
  <c r="U231" i="6"/>
  <c r="T232" i="6"/>
  <c r="T233" i="6"/>
  <c r="T234" i="6"/>
  <c r="T235" i="6"/>
  <c r="U236" i="6" s="1"/>
  <c r="U235" i="6"/>
  <c r="T236" i="6"/>
  <c r="T237" i="6"/>
  <c r="T238" i="6"/>
  <c r="T239" i="6"/>
  <c r="T240" i="6"/>
  <c r="T241" i="6"/>
  <c r="T242" i="6"/>
  <c r="T243" i="6"/>
  <c r="T244" i="6"/>
  <c r="U244" i="6"/>
  <c r="T245" i="6"/>
  <c r="T246" i="6"/>
  <c r="T247" i="6"/>
  <c r="T248" i="6"/>
  <c r="T249" i="6"/>
  <c r="T250" i="6"/>
  <c r="U250" i="6"/>
  <c r="T251" i="6"/>
  <c r="T252" i="6"/>
  <c r="U252" i="6"/>
  <c r="T253" i="6"/>
  <c r="T254" i="6"/>
  <c r="T255" i="6"/>
  <c r="T256" i="6"/>
  <c r="T257" i="6"/>
  <c r="T258" i="6"/>
  <c r="T259" i="6"/>
  <c r="T260" i="6"/>
  <c r="U260" i="6"/>
  <c r="T261" i="6"/>
  <c r="T262" i="6"/>
  <c r="T263" i="6"/>
  <c r="T264" i="6"/>
  <c r="T265" i="6"/>
  <c r="T266" i="6"/>
  <c r="U266" i="6"/>
  <c r="T267" i="6"/>
  <c r="T268" i="6"/>
  <c r="U267" i="6" s="1"/>
  <c r="U268" i="6"/>
  <c r="T269" i="6"/>
  <c r="T270" i="6"/>
  <c r="T271" i="6"/>
  <c r="T272" i="6"/>
  <c r="T273" i="6"/>
  <c r="T274" i="6"/>
  <c r="U273" i="6" s="1"/>
  <c r="T275" i="6"/>
  <c r="T276" i="6"/>
  <c r="T277" i="6"/>
  <c r="U279" i="6" s="1"/>
  <c r="T278" i="6"/>
  <c r="T279" i="6"/>
  <c r="T280" i="6"/>
  <c r="T281" i="6"/>
  <c r="T282" i="6"/>
  <c r="T283" i="6"/>
  <c r="U283" i="6" s="1"/>
  <c r="T284" i="6"/>
  <c r="T285" i="6"/>
  <c r="T286" i="6"/>
  <c r="T287" i="6"/>
  <c r="T288" i="6"/>
  <c r="U290" i="6" s="1"/>
  <c r="T289" i="6"/>
  <c r="T290" i="6"/>
  <c r="T291" i="6"/>
  <c r="T292" i="6"/>
  <c r="U292" i="6" s="1"/>
  <c r="T293" i="6"/>
  <c r="T294" i="6"/>
  <c r="U293" i="6" s="1"/>
  <c r="T295" i="6"/>
  <c r="T296" i="6"/>
  <c r="U296" i="6"/>
  <c r="T297" i="6"/>
  <c r="U297" i="6" s="1"/>
  <c r="T298" i="6"/>
  <c r="T299" i="6"/>
  <c r="T300" i="6"/>
  <c r="T301" i="6"/>
  <c r="U301" i="6"/>
  <c r="T302" i="6"/>
  <c r="U305" i="6" s="1"/>
  <c r="U302" i="6"/>
  <c r="T303" i="6"/>
  <c r="T304" i="6"/>
  <c r="T305" i="6"/>
  <c r="T306" i="6"/>
  <c r="T207" i="5"/>
  <c r="T208" i="5"/>
  <c r="T209" i="5"/>
  <c r="T210" i="5"/>
  <c r="U208" i="5" s="1"/>
  <c r="T211" i="5"/>
  <c r="T212" i="5"/>
  <c r="T213" i="5"/>
  <c r="T214" i="5"/>
  <c r="T215" i="5"/>
  <c r="T216" i="5"/>
  <c r="T217" i="5"/>
  <c r="T218" i="5"/>
  <c r="T219" i="5"/>
  <c r="T220" i="5"/>
  <c r="U219" i="5" s="1"/>
  <c r="U220" i="5"/>
  <c r="T221" i="5"/>
  <c r="T222" i="5"/>
  <c r="T223" i="5"/>
  <c r="T224" i="5"/>
  <c r="U224" i="5"/>
  <c r="T225" i="5"/>
  <c r="T226" i="5"/>
  <c r="T227" i="5"/>
  <c r="T228" i="5"/>
  <c r="U228" i="5" s="1"/>
  <c r="T229" i="5"/>
  <c r="T230" i="5"/>
  <c r="T231" i="5"/>
  <c r="T232" i="5"/>
  <c r="T233" i="5"/>
  <c r="T234" i="5"/>
  <c r="T235" i="5"/>
  <c r="T236" i="5"/>
  <c r="U235" i="5" s="1"/>
  <c r="U236" i="5"/>
  <c r="T237" i="5"/>
  <c r="T238" i="5"/>
  <c r="U237" i="5" s="1"/>
  <c r="T239" i="5"/>
  <c r="T240" i="5"/>
  <c r="U240" i="5"/>
  <c r="T241" i="5"/>
  <c r="T242" i="5"/>
  <c r="T243" i="5"/>
  <c r="T244" i="5"/>
  <c r="T245" i="5"/>
  <c r="T246" i="5"/>
  <c r="T247" i="5"/>
  <c r="U247" i="5" s="1"/>
  <c r="T248" i="5"/>
  <c r="U248" i="5" s="1"/>
  <c r="T249" i="5"/>
  <c r="U249" i="5" s="1"/>
  <c r="T250" i="5"/>
  <c r="U250" i="5" s="1"/>
  <c r="T251" i="5"/>
  <c r="U251" i="5"/>
  <c r="T252" i="5"/>
  <c r="U252" i="5"/>
  <c r="T253" i="5"/>
  <c r="T254" i="5"/>
  <c r="T255" i="5"/>
  <c r="T256" i="5"/>
  <c r="U256" i="5"/>
  <c r="T257" i="5"/>
  <c r="T258" i="5"/>
  <c r="U257" i="5" s="1"/>
  <c r="T259" i="5"/>
  <c r="T260" i="5"/>
  <c r="T261" i="5"/>
  <c r="T262" i="5"/>
  <c r="T263" i="5"/>
  <c r="U262" i="5" s="1"/>
  <c r="T264" i="5"/>
  <c r="U263" i="5" s="1"/>
  <c r="T265" i="5"/>
  <c r="T266" i="5"/>
  <c r="U266" i="5"/>
  <c r="T267" i="5"/>
  <c r="T268" i="5"/>
  <c r="U267" i="5" s="1"/>
  <c r="T269" i="5"/>
  <c r="T270" i="5"/>
  <c r="T271" i="5"/>
  <c r="T272" i="5"/>
  <c r="U272" i="5" s="1"/>
  <c r="T273" i="5"/>
  <c r="T274" i="5"/>
  <c r="T275" i="5"/>
  <c r="T276" i="5"/>
  <c r="U276" i="5"/>
  <c r="T277" i="5"/>
  <c r="T278" i="5"/>
  <c r="T279" i="5"/>
  <c r="T280" i="5"/>
  <c r="T281" i="5"/>
  <c r="T282" i="5"/>
  <c r="T283" i="5"/>
  <c r="T284" i="5"/>
  <c r="U283" i="5" s="1"/>
  <c r="T285" i="5"/>
  <c r="U285" i="5"/>
  <c r="T286" i="5"/>
  <c r="T287" i="5"/>
  <c r="U287" i="5"/>
  <c r="T288" i="5"/>
  <c r="U288" i="5"/>
  <c r="T289" i="5"/>
  <c r="U291" i="5" s="1"/>
  <c r="T290" i="5"/>
  <c r="T291" i="5"/>
  <c r="T292" i="5"/>
  <c r="T293" i="5"/>
  <c r="U292" i="5" s="1"/>
  <c r="T294" i="5"/>
  <c r="U293" i="5" s="1"/>
  <c r="T295" i="5"/>
  <c r="T296" i="5"/>
  <c r="U295" i="5" s="1"/>
  <c r="T297" i="5"/>
  <c r="U298" i="5" s="1"/>
  <c r="T298" i="5"/>
  <c r="U297" i="5" s="1"/>
  <c r="T299" i="5"/>
  <c r="T300" i="5"/>
  <c r="U299" i="5" s="1"/>
  <c r="T301" i="5"/>
  <c r="T302" i="5"/>
  <c r="U304" i="5" s="1"/>
  <c r="T303" i="5"/>
  <c r="U303" i="5"/>
  <c r="T304" i="5"/>
  <c r="T305" i="5"/>
  <c r="T306" i="5"/>
  <c r="F207" i="7"/>
  <c r="F208" i="7"/>
  <c r="F209" i="7"/>
  <c r="F210" i="7"/>
  <c r="F211" i="7"/>
  <c r="F212" i="7"/>
  <c r="F213" i="7"/>
  <c r="F214" i="7"/>
  <c r="F215" i="7"/>
  <c r="F216" i="7"/>
  <c r="F217" i="7"/>
  <c r="F218" i="7"/>
  <c r="F219" i="7"/>
  <c r="F220" i="7"/>
  <c r="F221" i="7"/>
  <c r="F222" i="7"/>
  <c r="F223" i="7"/>
  <c r="F224" i="7"/>
  <c r="F225" i="7"/>
  <c r="F226" i="7"/>
  <c r="F227" i="7"/>
  <c r="F228" i="7"/>
  <c r="F229" i="7"/>
  <c r="F230" i="7"/>
  <c r="F231" i="7"/>
  <c r="F232" i="7"/>
  <c r="F233" i="7"/>
  <c r="F234" i="7"/>
  <c r="F235" i="7"/>
  <c r="F236" i="7"/>
  <c r="F237" i="7"/>
  <c r="F238" i="7"/>
  <c r="F239" i="7"/>
  <c r="F240" i="7"/>
  <c r="F241" i="7"/>
  <c r="F242" i="7"/>
  <c r="F243" i="7"/>
  <c r="F244" i="7"/>
  <c r="F245" i="7"/>
  <c r="F246" i="7"/>
  <c r="F247" i="7"/>
  <c r="F248" i="7"/>
  <c r="F249" i="7"/>
  <c r="F250" i="7"/>
  <c r="F251" i="7"/>
  <c r="F252" i="7"/>
  <c r="F253" i="7"/>
  <c r="F254" i="7"/>
  <c r="F255" i="7"/>
  <c r="F256" i="7"/>
  <c r="F257" i="7"/>
  <c r="F258" i="7"/>
  <c r="F259" i="7"/>
  <c r="F260" i="7"/>
  <c r="F261" i="7"/>
  <c r="F262" i="7"/>
  <c r="F263" i="7"/>
  <c r="F264" i="7"/>
  <c r="F265" i="7"/>
  <c r="F266" i="7"/>
  <c r="F267" i="7"/>
  <c r="F268" i="7"/>
  <c r="F269" i="7"/>
  <c r="F270" i="7"/>
  <c r="F271" i="7"/>
  <c r="F272" i="7"/>
  <c r="F273" i="7"/>
  <c r="F274" i="7"/>
  <c r="F275" i="7"/>
  <c r="F276" i="7"/>
  <c r="F277" i="7"/>
  <c r="F278" i="7"/>
  <c r="F279" i="7"/>
  <c r="F280" i="7"/>
  <c r="F281" i="7"/>
  <c r="F282" i="7"/>
  <c r="F283" i="7"/>
  <c r="F284" i="7"/>
  <c r="F285" i="7"/>
  <c r="F286" i="7"/>
  <c r="F287" i="7"/>
  <c r="F288" i="7"/>
  <c r="F289" i="7"/>
  <c r="F290" i="7"/>
  <c r="F291" i="7"/>
  <c r="F292" i="7"/>
  <c r="F293" i="7"/>
  <c r="F294" i="7"/>
  <c r="F295" i="7"/>
  <c r="F296" i="7"/>
  <c r="F297" i="7"/>
  <c r="F298" i="7"/>
  <c r="F299" i="7"/>
  <c r="F300" i="7"/>
  <c r="F301" i="7"/>
  <c r="F302" i="7"/>
  <c r="F303" i="7"/>
  <c r="F304" i="7"/>
  <c r="F305" i="7"/>
  <c r="F306" i="7"/>
  <c r="F207" i="6"/>
  <c r="F208" i="6"/>
  <c r="F209" i="6"/>
  <c r="F210" i="6"/>
  <c r="F211" i="6"/>
  <c r="F212" i="6"/>
  <c r="F213" i="6"/>
  <c r="F214" i="6"/>
  <c r="F215" i="6"/>
  <c r="F216" i="6"/>
  <c r="F217" i="6"/>
  <c r="F218" i="6"/>
  <c r="F219" i="6"/>
  <c r="F220" i="6"/>
  <c r="F221" i="6"/>
  <c r="F222" i="6"/>
  <c r="F223" i="6"/>
  <c r="F224" i="6"/>
  <c r="F225" i="6"/>
  <c r="F226" i="6"/>
  <c r="F227" i="6"/>
  <c r="F228" i="6"/>
  <c r="F229" i="6"/>
  <c r="F230" i="6"/>
  <c r="F231" i="6"/>
  <c r="F232" i="6"/>
  <c r="F233" i="6"/>
  <c r="F234" i="6"/>
  <c r="F235" i="6"/>
  <c r="F236" i="6"/>
  <c r="F237" i="6"/>
  <c r="F238" i="6"/>
  <c r="F239" i="6"/>
  <c r="F240" i="6"/>
  <c r="F241" i="6"/>
  <c r="F242" i="6"/>
  <c r="F243" i="6"/>
  <c r="F244" i="6"/>
  <c r="F245" i="6"/>
  <c r="F246" i="6"/>
  <c r="F247" i="6"/>
  <c r="F248" i="6"/>
  <c r="F249" i="6"/>
  <c r="F250" i="6"/>
  <c r="F251" i="6"/>
  <c r="F252" i="6"/>
  <c r="F253" i="6"/>
  <c r="F254" i="6"/>
  <c r="F255" i="6"/>
  <c r="F256" i="6"/>
  <c r="F257" i="6"/>
  <c r="F258" i="6"/>
  <c r="F259" i="6"/>
  <c r="F260" i="6"/>
  <c r="F261" i="6"/>
  <c r="F262" i="6"/>
  <c r="F263" i="6"/>
  <c r="F264" i="6"/>
  <c r="F265" i="6"/>
  <c r="F266" i="6"/>
  <c r="F267" i="6"/>
  <c r="F268" i="6"/>
  <c r="F269" i="6"/>
  <c r="F270" i="6"/>
  <c r="F271" i="6"/>
  <c r="F272" i="6"/>
  <c r="F273" i="6"/>
  <c r="F274" i="6"/>
  <c r="F275" i="6"/>
  <c r="F276" i="6"/>
  <c r="F277" i="6"/>
  <c r="F278" i="6"/>
  <c r="F279" i="6"/>
  <c r="F280" i="6"/>
  <c r="F281" i="6"/>
  <c r="F282" i="6"/>
  <c r="F283" i="6"/>
  <c r="F284" i="6"/>
  <c r="F285" i="6"/>
  <c r="F286" i="6"/>
  <c r="F287" i="6"/>
  <c r="F288" i="6"/>
  <c r="F289" i="6"/>
  <c r="F290" i="6"/>
  <c r="F291" i="6"/>
  <c r="F292" i="6"/>
  <c r="F293" i="6"/>
  <c r="F294" i="6"/>
  <c r="F295" i="6"/>
  <c r="F296" i="6"/>
  <c r="F297" i="6"/>
  <c r="F298" i="6"/>
  <c r="F299" i="6"/>
  <c r="F300" i="6"/>
  <c r="F301" i="6"/>
  <c r="F302" i="6"/>
  <c r="F303" i="6"/>
  <c r="F304" i="6"/>
  <c r="F305" i="6"/>
  <c r="F306" i="6"/>
  <c r="F207" i="5"/>
  <c r="F208" i="5"/>
  <c r="F209" i="5"/>
  <c r="F210" i="5"/>
  <c r="F211" i="5"/>
  <c r="F212" i="5"/>
  <c r="F213" i="5"/>
  <c r="F214" i="5"/>
  <c r="F215" i="5"/>
  <c r="F216" i="5"/>
  <c r="F217" i="5"/>
  <c r="F218" i="5"/>
  <c r="F219" i="5"/>
  <c r="F220" i="5"/>
  <c r="F221" i="5"/>
  <c r="F222" i="5"/>
  <c r="F223" i="5"/>
  <c r="F224" i="5"/>
  <c r="F225" i="5"/>
  <c r="F226" i="5"/>
  <c r="F227" i="5"/>
  <c r="F228" i="5"/>
  <c r="F229" i="5"/>
  <c r="F230" i="5"/>
  <c r="F231" i="5"/>
  <c r="F232" i="5"/>
  <c r="F233" i="5"/>
  <c r="F234" i="5"/>
  <c r="F235" i="5"/>
  <c r="F236" i="5"/>
  <c r="F237" i="5"/>
  <c r="F238" i="5"/>
  <c r="F239" i="5"/>
  <c r="F240" i="5"/>
  <c r="F241" i="5"/>
  <c r="F242" i="5"/>
  <c r="F243" i="5"/>
  <c r="F244" i="5"/>
  <c r="F245" i="5"/>
  <c r="F246" i="5"/>
  <c r="F247" i="5"/>
  <c r="F248" i="5"/>
  <c r="F249" i="5"/>
  <c r="F250" i="5"/>
  <c r="F251" i="5"/>
  <c r="F252" i="5"/>
  <c r="F253" i="5"/>
  <c r="F254" i="5"/>
  <c r="F255" i="5"/>
  <c r="F256" i="5"/>
  <c r="F257" i="5"/>
  <c r="F258" i="5"/>
  <c r="F259" i="5"/>
  <c r="F260" i="5"/>
  <c r="F261" i="5"/>
  <c r="F262" i="5"/>
  <c r="F263" i="5"/>
  <c r="F264" i="5"/>
  <c r="F265" i="5"/>
  <c r="F266" i="5"/>
  <c r="F267" i="5"/>
  <c r="F268" i="5"/>
  <c r="F269" i="5"/>
  <c r="F270" i="5"/>
  <c r="F271" i="5"/>
  <c r="F272" i="5"/>
  <c r="F273" i="5"/>
  <c r="F274" i="5"/>
  <c r="F275" i="5"/>
  <c r="F276" i="5"/>
  <c r="F277" i="5"/>
  <c r="F278" i="5"/>
  <c r="F279" i="5"/>
  <c r="F280" i="5"/>
  <c r="F281" i="5"/>
  <c r="F282" i="5"/>
  <c r="F283" i="5"/>
  <c r="F284" i="5"/>
  <c r="F285" i="5"/>
  <c r="F286" i="5"/>
  <c r="F287" i="5"/>
  <c r="F288" i="5"/>
  <c r="F289" i="5"/>
  <c r="F290" i="5"/>
  <c r="F291" i="5"/>
  <c r="F292" i="5"/>
  <c r="F293" i="5"/>
  <c r="F294" i="5"/>
  <c r="F295" i="5"/>
  <c r="F296" i="5"/>
  <c r="F297" i="5"/>
  <c r="F298" i="5"/>
  <c r="F299" i="5"/>
  <c r="F300" i="5"/>
  <c r="F301" i="5"/>
  <c r="F302" i="5"/>
  <c r="F303" i="5"/>
  <c r="F304" i="5"/>
  <c r="F305" i="5"/>
  <c r="F306" i="5"/>
  <c r="F202" i="3"/>
  <c r="H202" i="3"/>
  <c r="I202" i="3"/>
  <c r="J202" i="3"/>
  <c r="K202" i="3"/>
  <c r="L202" i="3" s="1"/>
  <c r="O202" i="3"/>
  <c r="P202" i="3"/>
  <c r="Q202" i="3"/>
  <c r="R202" i="3"/>
  <c r="S202" i="3" s="1"/>
  <c r="T202" i="3"/>
  <c r="W202" i="3"/>
  <c r="X202" i="3"/>
  <c r="Y202" i="3"/>
  <c r="AB202" i="3"/>
  <c r="F203" i="3"/>
  <c r="H203" i="3"/>
  <c r="I203" i="3"/>
  <c r="J203" i="3"/>
  <c r="K203" i="3"/>
  <c r="L203" i="3" s="1"/>
  <c r="O203" i="3"/>
  <c r="P203" i="3"/>
  <c r="Q203" i="3"/>
  <c r="R203" i="3"/>
  <c r="T203" i="3"/>
  <c r="W203" i="3"/>
  <c r="X203" i="3"/>
  <c r="Y203" i="3"/>
  <c r="AB203" i="3"/>
  <c r="F204" i="3"/>
  <c r="H204" i="3"/>
  <c r="I204" i="3"/>
  <c r="J204" i="3"/>
  <c r="K204" i="3"/>
  <c r="L204" i="3" s="1"/>
  <c r="O204" i="3"/>
  <c r="P204" i="3"/>
  <c r="Q204" i="3"/>
  <c r="R204" i="3"/>
  <c r="N204" i="3" s="1"/>
  <c r="T204" i="3"/>
  <c r="W204" i="3"/>
  <c r="X204" i="3"/>
  <c r="Y204" i="3"/>
  <c r="AB204" i="3"/>
  <c r="F205" i="3"/>
  <c r="H205" i="3"/>
  <c r="I205" i="3"/>
  <c r="J205" i="3"/>
  <c r="K205" i="3"/>
  <c r="L205" i="3" s="1"/>
  <c r="O205" i="3"/>
  <c r="P205" i="3"/>
  <c r="Q205" i="3"/>
  <c r="R205" i="3"/>
  <c r="T205" i="3"/>
  <c r="W205" i="3"/>
  <c r="X205" i="3"/>
  <c r="Y205" i="3"/>
  <c r="AB205" i="3"/>
  <c r="F206" i="3"/>
  <c r="H206" i="3"/>
  <c r="I206" i="3"/>
  <c r="J206" i="3"/>
  <c r="K206" i="3"/>
  <c r="L206" i="3" s="1"/>
  <c r="O206" i="3"/>
  <c r="P206" i="3"/>
  <c r="Q206" i="3"/>
  <c r="R206" i="3"/>
  <c r="N206" i="3" s="1"/>
  <c r="T206" i="3"/>
  <c r="W206" i="3"/>
  <c r="X206" i="3"/>
  <c r="Y206" i="3"/>
  <c r="AB206" i="3"/>
  <c r="F207" i="3"/>
  <c r="H207" i="3"/>
  <c r="I207" i="3"/>
  <c r="J207" i="3"/>
  <c r="K207" i="3"/>
  <c r="L207" i="3" s="1"/>
  <c r="O207" i="3"/>
  <c r="P207" i="3"/>
  <c r="Q207" i="3"/>
  <c r="R207" i="3"/>
  <c r="S207" i="3" s="1"/>
  <c r="T207" i="3"/>
  <c r="W207" i="3"/>
  <c r="X207" i="3"/>
  <c r="Y207" i="3"/>
  <c r="AB207" i="3"/>
  <c r="F208" i="3"/>
  <c r="H208" i="3"/>
  <c r="I208" i="3"/>
  <c r="J208" i="3"/>
  <c r="K208" i="3"/>
  <c r="L208" i="3" s="1"/>
  <c r="O208" i="3"/>
  <c r="P208" i="3"/>
  <c r="Q208" i="3"/>
  <c r="R208" i="3"/>
  <c r="T208" i="3"/>
  <c r="W208" i="3"/>
  <c r="X208" i="3"/>
  <c r="Y208" i="3"/>
  <c r="AB208" i="3"/>
  <c r="F209" i="3"/>
  <c r="H209" i="3"/>
  <c r="I209" i="3"/>
  <c r="J209" i="3"/>
  <c r="K209" i="3"/>
  <c r="L209" i="3" s="1"/>
  <c r="O209" i="3"/>
  <c r="P209" i="3"/>
  <c r="Q209" i="3"/>
  <c r="R209" i="3"/>
  <c r="N209" i="3" s="1"/>
  <c r="T209" i="3"/>
  <c r="W209" i="3"/>
  <c r="X209" i="3"/>
  <c r="Y209" i="3"/>
  <c r="AB209" i="3"/>
  <c r="F210" i="3"/>
  <c r="H210" i="3"/>
  <c r="I210" i="3"/>
  <c r="J210" i="3"/>
  <c r="K210" i="3"/>
  <c r="L210" i="3" s="1"/>
  <c r="O210" i="3"/>
  <c r="P210" i="3"/>
  <c r="Q210" i="3"/>
  <c r="R210" i="3"/>
  <c r="S210" i="3" s="1"/>
  <c r="T210" i="3"/>
  <c r="W210" i="3"/>
  <c r="X210" i="3"/>
  <c r="Y210" i="3"/>
  <c r="AB210" i="3"/>
  <c r="F211" i="3"/>
  <c r="H211" i="3"/>
  <c r="I211" i="3"/>
  <c r="J211" i="3"/>
  <c r="K211" i="3"/>
  <c r="L211" i="3" s="1"/>
  <c r="O211" i="3"/>
  <c r="P211" i="3"/>
  <c r="Q211" i="3"/>
  <c r="R211" i="3"/>
  <c r="N211" i="3" s="1"/>
  <c r="T211" i="3"/>
  <c r="W211" i="3"/>
  <c r="X211" i="3"/>
  <c r="Y211" i="3"/>
  <c r="AB211" i="3"/>
  <c r="F212" i="3"/>
  <c r="H212" i="3"/>
  <c r="I212" i="3"/>
  <c r="J212" i="3"/>
  <c r="K212" i="3"/>
  <c r="L212" i="3" s="1"/>
  <c r="O212" i="3"/>
  <c r="P212" i="3"/>
  <c r="Q212" i="3"/>
  <c r="R212" i="3"/>
  <c r="S212" i="3" s="1"/>
  <c r="T212" i="3"/>
  <c r="W212" i="3"/>
  <c r="X212" i="3"/>
  <c r="Y212" i="3"/>
  <c r="AB212" i="3"/>
  <c r="F213" i="3"/>
  <c r="H213" i="3"/>
  <c r="I213" i="3"/>
  <c r="J213" i="3"/>
  <c r="K213" i="3"/>
  <c r="L213" i="3" s="1"/>
  <c r="O213" i="3"/>
  <c r="P213" i="3"/>
  <c r="Q213" i="3"/>
  <c r="R213" i="3"/>
  <c r="S213" i="3" s="1"/>
  <c r="T213" i="3"/>
  <c r="W213" i="3"/>
  <c r="X213" i="3"/>
  <c r="Y213" i="3"/>
  <c r="AB213" i="3"/>
  <c r="F214" i="3"/>
  <c r="H214" i="3"/>
  <c r="I214" i="3"/>
  <c r="J214" i="3"/>
  <c r="K214" i="3"/>
  <c r="L214" i="3" s="1"/>
  <c r="O214" i="3"/>
  <c r="P214" i="3"/>
  <c r="Q214" i="3"/>
  <c r="R214" i="3"/>
  <c r="T214" i="3"/>
  <c r="W214" i="3"/>
  <c r="X214" i="3"/>
  <c r="Y214" i="3"/>
  <c r="AB214" i="3"/>
  <c r="F215" i="3"/>
  <c r="H215" i="3"/>
  <c r="I215" i="3"/>
  <c r="J215" i="3"/>
  <c r="K215" i="3"/>
  <c r="L215" i="3" s="1"/>
  <c r="O215" i="3"/>
  <c r="P215" i="3"/>
  <c r="Q215" i="3"/>
  <c r="R215" i="3"/>
  <c r="N215" i="3" s="1"/>
  <c r="T215" i="3"/>
  <c r="W215" i="3"/>
  <c r="X215" i="3"/>
  <c r="Y215" i="3"/>
  <c r="AB215" i="3"/>
  <c r="F216" i="3"/>
  <c r="H216" i="3"/>
  <c r="I216" i="3"/>
  <c r="J216" i="3"/>
  <c r="K216" i="3"/>
  <c r="L216" i="3" s="1"/>
  <c r="O216" i="3"/>
  <c r="P216" i="3"/>
  <c r="Q216" i="3"/>
  <c r="R216" i="3"/>
  <c r="N216" i="3" s="1"/>
  <c r="T216" i="3"/>
  <c r="W216" i="3"/>
  <c r="X216" i="3"/>
  <c r="Y216" i="3"/>
  <c r="AB216" i="3"/>
  <c r="F217" i="3"/>
  <c r="H217" i="3"/>
  <c r="I217" i="3"/>
  <c r="J217" i="3"/>
  <c r="K217" i="3"/>
  <c r="L217" i="3" s="1"/>
  <c r="O217" i="3"/>
  <c r="P217" i="3"/>
  <c r="Q217" i="3"/>
  <c r="R217" i="3"/>
  <c r="N217" i="3" s="1"/>
  <c r="T217" i="3"/>
  <c r="W217" i="3"/>
  <c r="X217" i="3"/>
  <c r="Y217" i="3"/>
  <c r="AB217" i="3"/>
  <c r="F218" i="3"/>
  <c r="H218" i="3"/>
  <c r="I218" i="3"/>
  <c r="J218" i="3"/>
  <c r="K218" i="3"/>
  <c r="L218" i="3" s="1"/>
  <c r="O218" i="3"/>
  <c r="P218" i="3"/>
  <c r="Q218" i="3"/>
  <c r="R218" i="3"/>
  <c r="N218" i="3" s="1"/>
  <c r="T218" i="3"/>
  <c r="W218" i="3"/>
  <c r="X218" i="3"/>
  <c r="Y218" i="3"/>
  <c r="AB218" i="3"/>
  <c r="F219" i="3"/>
  <c r="H219" i="3"/>
  <c r="I219" i="3"/>
  <c r="J219" i="3"/>
  <c r="K219" i="3"/>
  <c r="L219" i="3" s="1"/>
  <c r="O219" i="3"/>
  <c r="P219" i="3"/>
  <c r="Q219" i="3"/>
  <c r="R219" i="3"/>
  <c r="T219" i="3"/>
  <c r="W219" i="3"/>
  <c r="X219" i="3"/>
  <c r="Y219" i="3"/>
  <c r="AB219" i="3"/>
  <c r="F220" i="3"/>
  <c r="H220" i="3"/>
  <c r="I220" i="3"/>
  <c r="J220" i="3"/>
  <c r="K220" i="3"/>
  <c r="L220" i="3" s="1"/>
  <c r="O220" i="3"/>
  <c r="P220" i="3"/>
  <c r="Q220" i="3"/>
  <c r="R220" i="3"/>
  <c r="N220" i="3" s="1"/>
  <c r="T220" i="3"/>
  <c r="W220" i="3"/>
  <c r="X220" i="3"/>
  <c r="Y220" i="3"/>
  <c r="AB220" i="3"/>
  <c r="F221" i="3"/>
  <c r="H221" i="3"/>
  <c r="I221" i="3"/>
  <c r="J221" i="3"/>
  <c r="K221" i="3"/>
  <c r="L221" i="3" s="1"/>
  <c r="O221" i="3"/>
  <c r="P221" i="3"/>
  <c r="Q221" i="3"/>
  <c r="R221" i="3"/>
  <c r="T221" i="3"/>
  <c r="W221" i="3"/>
  <c r="X221" i="3"/>
  <c r="Y221" i="3"/>
  <c r="AB221" i="3"/>
  <c r="F222" i="3"/>
  <c r="H222" i="3"/>
  <c r="I222" i="3"/>
  <c r="J222" i="3"/>
  <c r="K222" i="3"/>
  <c r="L222" i="3" s="1"/>
  <c r="O222" i="3"/>
  <c r="P222" i="3"/>
  <c r="Q222" i="3"/>
  <c r="R222" i="3"/>
  <c r="N222" i="3" s="1"/>
  <c r="T222" i="3"/>
  <c r="W222" i="3"/>
  <c r="X222" i="3"/>
  <c r="Y222" i="3"/>
  <c r="AB222" i="3"/>
  <c r="F223" i="3"/>
  <c r="H223" i="3"/>
  <c r="I223" i="3"/>
  <c r="J223" i="3"/>
  <c r="K223" i="3"/>
  <c r="L223" i="3" s="1"/>
  <c r="O223" i="3"/>
  <c r="P223" i="3"/>
  <c r="Q223" i="3"/>
  <c r="R223" i="3"/>
  <c r="N223" i="3" s="1"/>
  <c r="T223" i="3"/>
  <c r="W223" i="3"/>
  <c r="X223" i="3"/>
  <c r="Y223" i="3"/>
  <c r="AB223" i="3"/>
  <c r="F224" i="3"/>
  <c r="H224" i="3"/>
  <c r="I224" i="3"/>
  <c r="J224" i="3"/>
  <c r="K224" i="3"/>
  <c r="L224" i="3" s="1"/>
  <c r="O224" i="3"/>
  <c r="P224" i="3"/>
  <c r="Q224" i="3"/>
  <c r="R224" i="3"/>
  <c r="N224" i="3" s="1"/>
  <c r="T224" i="3"/>
  <c r="W224" i="3"/>
  <c r="X224" i="3"/>
  <c r="Y224" i="3"/>
  <c r="AB224" i="3"/>
  <c r="F225" i="3"/>
  <c r="H225" i="3"/>
  <c r="I225" i="3"/>
  <c r="J225" i="3"/>
  <c r="K225" i="3"/>
  <c r="L225" i="3" s="1"/>
  <c r="O225" i="3"/>
  <c r="P225" i="3"/>
  <c r="Q225" i="3"/>
  <c r="R225" i="3"/>
  <c r="N225" i="3" s="1"/>
  <c r="T225" i="3"/>
  <c r="W225" i="3"/>
  <c r="X225" i="3"/>
  <c r="Y225" i="3"/>
  <c r="AB225" i="3"/>
  <c r="F226" i="3"/>
  <c r="H226" i="3"/>
  <c r="I226" i="3"/>
  <c r="J226" i="3"/>
  <c r="K226" i="3"/>
  <c r="L226" i="3" s="1"/>
  <c r="O226" i="3"/>
  <c r="P226" i="3"/>
  <c r="Q226" i="3"/>
  <c r="R226" i="3"/>
  <c r="S226" i="3" s="1"/>
  <c r="T226" i="3"/>
  <c r="W226" i="3"/>
  <c r="X226" i="3"/>
  <c r="Y226" i="3"/>
  <c r="AB226" i="3"/>
  <c r="F227" i="3"/>
  <c r="H227" i="3"/>
  <c r="I227" i="3"/>
  <c r="J227" i="3"/>
  <c r="K227" i="3"/>
  <c r="L227" i="3" s="1"/>
  <c r="O227" i="3"/>
  <c r="P227" i="3"/>
  <c r="Q227" i="3"/>
  <c r="R227" i="3"/>
  <c r="T227" i="3"/>
  <c r="W227" i="3"/>
  <c r="X227" i="3"/>
  <c r="Y227" i="3"/>
  <c r="AB227" i="3"/>
  <c r="F228" i="3"/>
  <c r="H228" i="3"/>
  <c r="I228" i="3"/>
  <c r="J228" i="3"/>
  <c r="K228" i="3"/>
  <c r="L228" i="3" s="1"/>
  <c r="O228" i="3"/>
  <c r="P228" i="3"/>
  <c r="Q228" i="3"/>
  <c r="R228" i="3"/>
  <c r="S228" i="3" s="1"/>
  <c r="T228" i="3"/>
  <c r="W228" i="3"/>
  <c r="X228" i="3"/>
  <c r="Y228" i="3"/>
  <c r="AB228" i="3"/>
  <c r="F229" i="3"/>
  <c r="H229" i="3"/>
  <c r="I229" i="3"/>
  <c r="J229" i="3"/>
  <c r="K229" i="3"/>
  <c r="L229" i="3" s="1"/>
  <c r="O229" i="3"/>
  <c r="P229" i="3"/>
  <c r="Q229" i="3"/>
  <c r="R229" i="3"/>
  <c r="S229" i="3" s="1"/>
  <c r="T229" i="3"/>
  <c r="W229" i="3"/>
  <c r="X229" i="3"/>
  <c r="Y229" i="3"/>
  <c r="AB229" i="3"/>
  <c r="F230" i="3"/>
  <c r="H230" i="3"/>
  <c r="I230" i="3"/>
  <c r="J230" i="3"/>
  <c r="K230" i="3"/>
  <c r="L230" i="3" s="1"/>
  <c r="O230" i="3"/>
  <c r="P230" i="3"/>
  <c r="Q230" i="3"/>
  <c r="R230" i="3"/>
  <c r="N230" i="3" s="1"/>
  <c r="T230" i="3"/>
  <c r="W230" i="3"/>
  <c r="X230" i="3"/>
  <c r="Y230" i="3"/>
  <c r="AB230" i="3"/>
  <c r="F231" i="3"/>
  <c r="H231" i="3"/>
  <c r="I231" i="3"/>
  <c r="J231" i="3"/>
  <c r="K231" i="3"/>
  <c r="L231" i="3" s="1"/>
  <c r="O231" i="3"/>
  <c r="P231" i="3"/>
  <c r="Q231" i="3"/>
  <c r="R231" i="3"/>
  <c r="N231" i="3" s="1"/>
  <c r="T231" i="3"/>
  <c r="W231" i="3"/>
  <c r="X231" i="3"/>
  <c r="Y231" i="3"/>
  <c r="AB231" i="3"/>
  <c r="F232" i="3"/>
  <c r="H232" i="3"/>
  <c r="I232" i="3"/>
  <c r="J232" i="3"/>
  <c r="K232" i="3"/>
  <c r="L232" i="3" s="1"/>
  <c r="O232" i="3"/>
  <c r="P232" i="3"/>
  <c r="Q232" i="3"/>
  <c r="R232" i="3"/>
  <c r="N232" i="3" s="1"/>
  <c r="T232" i="3"/>
  <c r="W232" i="3"/>
  <c r="X232" i="3"/>
  <c r="Y232" i="3"/>
  <c r="AB232" i="3"/>
  <c r="F233" i="3"/>
  <c r="H233" i="3"/>
  <c r="I233" i="3"/>
  <c r="J233" i="3"/>
  <c r="K233" i="3"/>
  <c r="L233" i="3" s="1"/>
  <c r="O233" i="3"/>
  <c r="P233" i="3"/>
  <c r="Q233" i="3"/>
  <c r="R233" i="3"/>
  <c r="N233" i="3" s="1"/>
  <c r="T233" i="3"/>
  <c r="W233" i="3"/>
  <c r="X233" i="3"/>
  <c r="Y233" i="3"/>
  <c r="AB233" i="3"/>
  <c r="F234" i="3"/>
  <c r="H234" i="3"/>
  <c r="I234" i="3"/>
  <c r="J234" i="3"/>
  <c r="K234" i="3"/>
  <c r="L234" i="3" s="1"/>
  <c r="O234" i="3"/>
  <c r="P234" i="3"/>
  <c r="Q234" i="3"/>
  <c r="R234" i="3"/>
  <c r="N234" i="3" s="1"/>
  <c r="T234" i="3"/>
  <c r="W234" i="3"/>
  <c r="X234" i="3"/>
  <c r="Y234" i="3"/>
  <c r="AB234" i="3"/>
  <c r="F235" i="3"/>
  <c r="H235" i="3"/>
  <c r="I235" i="3"/>
  <c r="J235" i="3"/>
  <c r="K235" i="3"/>
  <c r="L235" i="3" s="1"/>
  <c r="O235" i="3"/>
  <c r="P235" i="3"/>
  <c r="Q235" i="3"/>
  <c r="R235" i="3"/>
  <c r="T235" i="3"/>
  <c r="W235" i="3"/>
  <c r="X235" i="3"/>
  <c r="Y235" i="3"/>
  <c r="AB235" i="3"/>
  <c r="F236" i="3"/>
  <c r="H236" i="3"/>
  <c r="I236" i="3"/>
  <c r="J236" i="3"/>
  <c r="K236" i="3"/>
  <c r="L236" i="3" s="1"/>
  <c r="O236" i="3"/>
  <c r="P236" i="3"/>
  <c r="Q236" i="3"/>
  <c r="R236" i="3"/>
  <c r="N236" i="3" s="1"/>
  <c r="T236" i="3"/>
  <c r="W236" i="3"/>
  <c r="X236" i="3"/>
  <c r="Y236" i="3"/>
  <c r="AB236" i="3"/>
  <c r="F237" i="3"/>
  <c r="H237" i="3"/>
  <c r="I237" i="3"/>
  <c r="J237" i="3"/>
  <c r="K237" i="3"/>
  <c r="L237" i="3" s="1"/>
  <c r="O237" i="3"/>
  <c r="P237" i="3"/>
  <c r="Q237" i="3"/>
  <c r="R237" i="3"/>
  <c r="S237" i="3" s="1"/>
  <c r="T237" i="3"/>
  <c r="W237" i="3"/>
  <c r="X237" i="3"/>
  <c r="Y237" i="3"/>
  <c r="AB237" i="3"/>
  <c r="F238" i="3"/>
  <c r="H238" i="3"/>
  <c r="I238" i="3"/>
  <c r="J238" i="3"/>
  <c r="K238" i="3"/>
  <c r="L238" i="3" s="1"/>
  <c r="O238" i="3"/>
  <c r="P238" i="3"/>
  <c r="Q238" i="3"/>
  <c r="R238" i="3"/>
  <c r="N238" i="3" s="1"/>
  <c r="T238" i="3"/>
  <c r="W238" i="3"/>
  <c r="X238" i="3"/>
  <c r="Y238" i="3"/>
  <c r="AB238" i="3"/>
  <c r="F239" i="3"/>
  <c r="H239" i="3"/>
  <c r="I239" i="3"/>
  <c r="J239" i="3"/>
  <c r="K239" i="3"/>
  <c r="L239" i="3" s="1"/>
  <c r="O239" i="3"/>
  <c r="P239" i="3"/>
  <c r="Q239" i="3"/>
  <c r="R239" i="3"/>
  <c r="N239" i="3" s="1"/>
  <c r="T239" i="3"/>
  <c r="W239" i="3"/>
  <c r="X239" i="3"/>
  <c r="Y239" i="3"/>
  <c r="AB239" i="3"/>
  <c r="F240" i="3"/>
  <c r="H240" i="3"/>
  <c r="I240" i="3"/>
  <c r="J240" i="3"/>
  <c r="K240" i="3"/>
  <c r="L240" i="3" s="1"/>
  <c r="O240" i="3"/>
  <c r="P240" i="3"/>
  <c r="Q240" i="3"/>
  <c r="R240" i="3"/>
  <c r="N240" i="3" s="1"/>
  <c r="T240" i="3"/>
  <c r="W240" i="3"/>
  <c r="X240" i="3"/>
  <c r="Y240" i="3"/>
  <c r="AB240" i="3"/>
  <c r="F241" i="3"/>
  <c r="H241" i="3"/>
  <c r="I241" i="3"/>
  <c r="J241" i="3"/>
  <c r="K241" i="3"/>
  <c r="L241" i="3" s="1"/>
  <c r="O241" i="3"/>
  <c r="P241" i="3"/>
  <c r="Q241" i="3"/>
  <c r="R241" i="3"/>
  <c r="N241" i="3" s="1"/>
  <c r="T241" i="3"/>
  <c r="W241" i="3"/>
  <c r="X241" i="3"/>
  <c r="Y241" i="3"/>
  <c r="AB241" i="3"/>
  <c r="F242" i="3"/>
  <c r="H242" i="3"/>
  <c r="I242" i="3"/>
  <c r="J242" i="3"/>
  <c r="K242" i="3"/>
  <c r="L242" i="3" s="1"/>
  <c r="O242" i="3"/>
  <c r="P242" i="3"/>
  <c r="Q242" i="3"/>
  <c r="R242" i="3"/>
  <c r="S242" i="3" s="1"/>
  <c r="T242" i="3"/>
  <c r="W242" i="3"/>
  <c r="X242" i="3"/>
  <c r="Y242" i="3"/>
  <c r="AB242" i="3"/>
  <c r="F243" i="3"/>
  <c r="H243" i="3"/>
  <c r="I243" i="3"/>
  <c r="J243" i="3"/>
  <c r="K243" i="3"/>
  <c r="L243" i="3" s="1"/>
  <c r="O243" i="3"/>
  <c r="P243" i="3"/>
  <c r="Q243" i="3"/>
  <c r="R243" i="3"/>
  <c r="N243" i="3" s="1"/>
  <c r="T243" i="3"/>
  <c r="W243" i="3"/>
  <c r="X243" i="3"/>
  <c r="Y243" i="3"/>
  <c r="AB243" i="3"/>
  <c r="F244" i="3"/>
  <c r="H244" i="3"/>
  <c r="I244" i="3"/>
  <c r="J244" i="3"/>
  <c r="K244" i="3"/>
  <c r="L244" i="3" s="1"/>
  <c r="O244" i="3"/>
  <c r="P244" i="3"/>
  <c r="Q244" i="3"/>
  <c r="R244" i="3"/>
  <c r="S244" i="3" s="1"/>
  <c r="T244" i="3"/>
  <c r="W244" i="3"/>
  <c r="X244" i="3"/>
  <c r="Y244" i="3"/>
  <c r="AB244" i="3"/>
  <c r="F245" i="3"/>
  <c r="H245" i="3"/>
  <c r="I245" i="3"/>
  <c r="J245" i="3"/>
  <c r="K245" i="3"/>
  <c r="L245" i="3" s="1"/>
  <c r="O245" i="3"/>
  <c r="P245" i="3"/>
  <c r="Q245" i="3"/>
  <c r="R245" i="3"/>
  <c r="S245" i="3" s="1"/>
  <c r="T245" i="3"/>
  <c r="W245" i="3"/>
  <c r="X245" i="3"/>
  <c r="Y245" i="3"/>
  <c r="AB245" i="3"/>
  <c r="F246" i="3"/>
  <c r="H246" i="3"/>
  <c r="I246" i="3"/>
  <c r="J246" i="3"/>
  <c r="K246" i="3"/>
  <c r="L246" i="3" s="1"/>
  <c r="O246" i="3"/>
  <c r="P246" i="3"/>
  <c r="Q246" i="3"/>
  <c r="R246" i="3"/>
  <c r="N246" i="3" s="1"/>
  <c r="T246" i="3"/>
  <c r="W246" i="3"/>
  <c r="X246" i="3"/>
  <c r="Y246" i="3"/>
  <c r="AB246" i="3"/>
  <c r="F247" i="3"/>
  <c r="H247" i="3"/>
  <c r="I247" i="3"/>
  <c r="J247" i="3"/>
  <c r="K247" i="3"/>
  <c r="L247" i="3" s="1"/>
  <c r="O247" i="3"/>
  <c r="P247" i="3"/>
  <c r="Q247" i="3"/>
  <c r="R247" i="3"/>
  <c r="S247" i="3" s="1"/>
  <c r="T247" i="3"/>
  <c r="W247" i="3"/>
  <c r="X247" i="3"/>
  <c r="Y247" i="3"/>
  <c r="AB247" i="3"/>
  <c r="F248" i="3"/>
  <c r="H248" i="3"/>
  <c r="I248" i="3"/>
  <c r="J248" i="3"/>
  <c r="K248" i="3"/>
  <c r="L248" i="3" s="1"/>
  <c r="O248" i="3"/>
  <c r="P248" i="3"/>
  <c r="Q248" i="3"/>
  <c r="R248" i="3"/>
  <c r="S248" i="3" s="1"/>
  <c r="T248" i="3"/>
  <c r="W248" i="3"/>
  <c r="X248" i="3"/>
  <c r="Y248" i="3"/>
  <c r="AB248" i="3"/>
  <c r="F249" i="3"/>
  <c r="H249" i="3"/>
  <c r="I249" i="3"/>
  <c r="J249" i="3"/>
  <c r="K249" i="3"/>
  <c r="L249" i="3" s="1"/>
  <c r="O249" i="3"/>
  <c r="P249" i="3"/>
  <c r="Q249" i="3"/>
  <c r="R249" i="3"/>
  <c r="N249" i="3" s="1"/>
  <c r="T249" i="3"/>
  <c r="W249" i="3"/>
  <c r="X249" i="3"/>
  <c r="Y249" i="3"/>
  <c r="AB249" i="3"/>
  <c r="F250" i="3"/>
  <c r="H250" i="3"/>
  <c r="I250" i="3"/>
  <c r="J250" i="3"/>
  <c r="K250" i="3"/>
  <c r="L250" i="3" s="1"/>
  <c r="O250" i="3"/>
  <c r="P250" i="3"/>
  <c r="Q250" i="3"/>
  <c r="R250" i="3"/>
  <c r="S250" i="3" s="1"/>
  <c r="T250" i="3"/>
  <c r="W250" i="3"/>
  <c r="X250" i="3"/>
  <c r="Y250" i="3"/>
  <c r="AB250" i="3"/>
  <c r="F251" i="3"/>
  <c r="H251" i="3"/>
  <c r="I251" i="3"/>
  <c r="J251" i="3"/>
  <c r="K251" i="3"/>
  <c r="L251" i="3" s="1"/>
  <c r="O251" i="3"/>
  <c r="P251" i="3"/>
  <c r="Q251" i="3"/>
  <c r="R251" i="3"/>
  <c r="T251" i="3"/>
  <c r="W251" i="3"/>
  <c r="X251" i="3"/>
  <c r="Y251" i="3"/>
  <c r="AB251" i="3"/>
  <c r="F252" i="3"/>
  <c r="H252" i="3"/>
  <c r="I252" i="3"/>
  <c r="J252" i="3"/>
  <c r="K252" i="3"/>
  <c r="L252" i="3" s="1"/>
  <c r="O252" i="3"/>
  <c r="P252" i="3"/>
  <c r="Q252" i="3"/>
  <c r="R252" i="3"/>
  <c r="N252" i="3" s="1"/>
  <c r="T252" i="3"/>
  <c r="W252" i="3"/>
  <c r="X252" i="3"/>
  <c r="Y252" i="3"/>
  <c r="AB252" i="3"/>
  <c r="F253" i="3"/>
  <c r="H253" i="3"/>
  <c r="I253" i="3"/>
  <c r="J253" i="3"/>
  <c r="K253" i="3"/>
  <c r="L253" i="3" s="1"/>
  <c r="O253" i="3"/>
  <c r="P253" i="3"/>
  <c r="Q253" i="3"/>
  <c r="R253" i="3"/>
  <c r="S253" i="3" s="1"/>
  <c r="T253" i="3"/>
  <c r="W253" i="3"/>
  <c r="X253" i="3"/>
  <c r="Y253" i="3"/>
  <c r="AB253" i="3"/>
  <c r="F254" i="3"/>
  <c r="H254" i="3"/>
  <c r="I254" i="3"/>
  <c r="J254" i="3"/>
  <c r="K254" i="3"/>
  <c r="L254" i="3" s="1"/>
  <c r="O254" i="3"/>
  <c r="P254" i="3"/>
  <c r="Q254" i="3"/>
  <c r="R254" i="3"/>
  <c r="N254" i="3" s="1"/>
  <c r="T254" i="3"/>
  <c r="W254" i="3"/>
  <c r="X254" i="3"/>
  <c r="Y254" i="3"/>
  <c r="AB254" i="3"/>
  <c r="F255" i="3"/>
  <c r="H255" i="3"/>
  <c r="I255" i="3"/>
  <c r="J255" i="3"/>
  <c r="K255" i="3"/>
  <c r="L255" i="3" s="1"/>
  <c r="O255" i="3"/>
  <c r="P255" i="3"/>
  <c r="Q255" i="3"/>
  <c r="R255" i="3"/>
  <c r="S255" i="3" s="1"/>
  <c r="T255" i="3"/>
  <c r="W255" i="3"/>
  <c r="X255" i="3"/>
  <c r="Y255" i="3"/>
  <c r="AB255" i="3"/>
  <c r="F256" i="3"/>
  <c r="H256" i="3"/>
  <c r="I256" i="3"/>
  <c r="J256" i="3"/>
  <c r="K256" i="3"/>
  <c r="L256" i="3" s="1"/>
  <c r="O256" i="3"/>
  <c r="P256" i="3"/>
  <c r="Q256" i="3"/>
  <c r="R256" i="3"/>
  <c r="N256" i="3" s="1"/>
  <c r="T256" i="3"/>
  <c r="W256" i="3"/>
  <c r="X256" i="3"/>
  <c r="Y256" i="3"/>
  <c r="AB256" i="3"/>
  <c r="F257" i="3"/>
  <c r="H257" i="3"/>
  <c r="I257" i="3"/>
  <c r="J257" i="3"/>
  <c r="K257" i="3"/>
  <c r="L257" i="3" s="1"/>
  <c r="O257" i="3"/>
  <c r="P257" i="3"/>
  <c r="Q257" i="3"/>
  <c r="R257" i="3"/>
  <c r="S257" i="3" s="1"/>
  <c r="T257" i="3"/>
  <c r="W257" i="3"/>
  <c r="X257" i="3"/>
  <c r="Y257" i="3"/>
  <c r="AB257" i="3"/>
  <c r="F258" i="3"/>
  <c r="H258" i="3"/>
  <c r="I258" i="3"/>
  <c r="J258" i="3"/>
  <c r="K258" i="3"/>
  <c r="L258" i="3" s="1"/>
  <c r="O258" i="3"/>
  <c r="P258" i="3"/>
  <c r="Q258" i="3"/>
  <c r="R258" i="3"/>
  <c r="S258" i="3" s="1"/>
  <c r="T258" i="3"/>
  <c r="W258" i="3"/>
  <c r="X258" i="3"/>
  <c r="Y258" i="3"/>
  <c r="AB258" i="3"/>
  <c r="F259" i="3"/>
  <c r="H259" i="3"/>
  <c r="I259" i="3"/>
  <c r="J259" i="3"/>
  <c r="K259" i="3"/>
  <c r="L259" i="3" s="1"/>
  <c r="O259" i="3"/>
  <c r="P259" i="3"/>
  <c r="Q259" i="3"/>
  <c r="R259" i="3"/>
  <c r="N259" i="3" s="1"/>
  <c r="T259" i="3"/>
  <c r="W259" i="3"/>
  <c r="X259" i="3"/>
  <c r="Y259" i="3"/>
  <c r="AB259" i="3"/>
  <c r="F260" i="3"/>
  <c r="H260" i="3"/>
  <c r="I260" i="3"/>
  <c r="J260" i="3"/>
  <c r="K260" i="3"/>
  <c r="L260" i="3" s="1"/>
  <c r="O260" i="3"/>
  <c r="P260" i="3"/>
  <c r="Q260" i="3"/>
  <c r="R260" i="3"/>
  <c r="S260" i="3" s="1"/>
  <c r="T260" i="3"/>
  <c r="W260" i="3"/>
  <c r="X260" i="3"/>
  <c r="Y260" i="3"/>
  <c r="AB260" i="3"/>
  <c r="F261" i="3"/>
  <c r="H261" i="3"/>
  <c r="I261" i="3"/>
  <c r="J261" i="3"/>
  <c r="K261" i="3"/>
  <c r="L261" i="3" s="1"/>
  <c r="O261" i="3"/>
  <c r="P261" i="3"/>
  <c r="Q261" i="3"/>
  <c r="R261" i="3"/>
  <c r="T261" i="3"/>
  <c r="W261" i="3"/>
  <c r="X261" i="3"/>
  <c r="Y261" i="3"/>
  <c r="AB261" i="3"/>
  <c r="F262" i="3"/>
  <c r="H262" i="3"/>
  <c r="I262" i="3"/>
  <c r="J262" i="3"/>
  <c r="K262" i="3"/>
  <c r="L262" i="3" s="1"/>
  <c r="O262" i="3"/>
  <c r="P262" i="3"/>
  <c r="Q262" i="3"/>
  <c r="R262" i="3"/>
  <c r="N262" i="3" s="1"/>
  <c r="T262" i="3"/>
  <c r="W262" i="3"/>
  <c r="X262" i="3"/>
  <c r="Y262" i="3"/>
  <c r="AB262" i="3"/>
  <c r="F263" i="3"/>
  <c r="H263" i="3"/>
  <c r="I263" i="3"/>
  <c r="J263" i="3"/>
  <c r="K263" i="3"/>
  <c r="L263" i="3" s="1"/>
  <c r="O263" i="3"/>
  <c r="P263" i="3"/>
  <c r="Q263" i="3"/>
  <c r="R263" i="3"/>
  <c r="S263" i="3" s="1"/>
  <c r="T263" i="3"/>
  <c r="W263" i="3"/>
  <c r="X263" i="3"/>
  <c r="Y263" i="3"/>
  <c r="AB263" i="3"/>
  <c r="F264" i="3"/>
  <c r="H264" i="3"/>
  <c r="I264" i="3"/>
  <c r="J264" i="3"/>
  <c r="K264" i="3"/>
  <c r="L264" i="3" s="1"/>
  <c r="O264" i="3"/>
  <c r="P264" i="3"/>
  <c r="Q264" i="3"/>
  <c r="R264" i="3"/>
  <c r="N264" i="3" s="1"/>
  <c r="T264" i="3"/>
  <c r="W264" i="3"/>
  <c r="X264" i="3"/>
  <c r="Y264" i="3"/>
  <c r="AB264" i="3"/>
  <c r="F265" i="3"/>
  <c r="H265" i="3"/>
  <c r="I265" i="3"/>
  <c r="J265" i="3"/>
  <c r="K265" i="3"/>
  <c r="L265" i="3" s="1"/>
  <c r="O265" i="3"/>
  <c r="P265" i="3"/>
  <c r="Q265" i="3"/>
  <c r="R265" i="3"/>
  <c r="N265" i="3" s="1"/>
  <c r="T265" i="3"/>
  <c r="W265" i="3"/>
  <c r="X265" i="3"/>
  <c r="Y265" i="3"/>
  <c r="AB265" i="3"/>
  <c r="F266" i="3"/>
  <c r="H266" i="3"/>
  <c r="I266" i="3"/>
  <c r="J266" i="3"/>
  <c r="K266" i="3"/>
  <c r="L266" i="3" s="1"/>
  <c r="O266" i="3"/>
  <c r="P266" i="3"/>
  <c r="Q266" i="3"/>
  <c r="R266" i="3"/>
  <c r="N266" i="3" s="1"/>
  <c r="T266" i="3"/>
  <c r="W266" i="3"/>
  <c r="X266" i="3"/>
  <c r="Y266" i="3"/>
  <c r="AB266" i="3"/>
  <c r="F267" i="3"/>
  <c r="H267" i="3"/>
  <c r="I267" i="3"/>
  <c r="J267" i="3"/>
  <c r="K267" i="3"/>
  <c r="L267" i="3" s="1"/>
  <c r="O267" i="3"/>
  <c r="P267" i="3"/>
  <c r="Q267" i="3"/>
  <c r="R267" i="3"/>
  <c r="T267" i="3"/>
  <c r="W267" i="3"/>
  <c r="X267" i="3"/>
  <c r="Y267" i="3"/>
  <c r="AB267" i="3"/>
  <c r="F268" i="3"/>
  <c r="H268" i="3"/>
  <c r="I268" i="3"/>
  <c r="J268" i="3"/>
  <c r="K268" i="3"/>
  <c r="L268" i="3" s="1"/>
  <c r="O268" i="3"/>
  <c r="P268" i="3"/>
  <c r="Q268" i="3"/>
  <c r="R268" i="3"/>
  <c r="N268" i="3" s="1"/>
  <c r="T268" i="3"/>
  <c r="W268" i="3"/>
  <c r="X268" i="3"/>
  <c r="Y268" i="3"/>
  <c r="AB268" i="3"/>
  <c r="F269" i="3"/>
  <c r="H269" i="3"/>
  <c r="I269" i="3"/>
  <c r="J269" i="3"/>
  <c r="K269" i="3"/>
  <c r="L269" i="3" s="1"/>
  <c r="O269" i="3"/>
  <c r="P269" i="3"/>
  <c r="Q269" i="3"/>
  <c r="R269" i="3"/>
  <c r="S269" i="3" s="1"/>
  <c r="T269" i="3"/>
  <c r="W269" i="3"/>
  <c r="X269" i="3"/>
  <c r="Y269" i="3"/>
  <c r="AB269" i="3"/>
  <c r="F270" i="3"/>
  <c r="H270" i="3"/>
  <c r="I270" i="3"/>
  <c r="J270" i="3"/>
  <c r="K270" i="3"/>
  <c r="L270" i="3" s="1"/>
  <c r="O270" i="3"/>
  <c r="P270" i="3"/>
  <c r="Q270" i="3"/>
  <c r="R270" i="3"/>
  <c r="N270" i="3" s="1"/>
  <c r="T270" i="3"/>
  <c r="W270" i="3"/>
  <c r="X270" i="3"/>
  <c r="Y270" i="3"/>
  <c r="AB270" i="3"/>
  <c r="F271" i="3"/>
  <c r="H271" i="3"/>
  <c r="I271" i="3"/>
  <c r="J271" i="3"/>
  <c r="K271" i="3"/>
  <c r="L271" i="3" s="1"/>
  <c r="O271" i="3"/>
  <c r="P271" i="3"/>
  <c r="Q271" i="3"/>
  <c r="R271" i="3"/>
  <c r="N271" i="3" s="1"/>
  <c r="T271" i="3"/>
  <c r="W271" i="3"/>
  <c r="X271" i="3"/>
  <c r="Y271" i="3"/>
  <c r="AB271" i="3"/>
  <c r="F272" i="3"/>
  <c r="H272" i="3"/>
  <c r="I272" i="3"/>
  <c r="J272" i="3"/>
  <c r="K272" i="3"/>
  <c r="L272" i="3" s="1"/>
  <c r="O272" i="3"/>
  <c r="P272" i="3"/>
  <c r="Q272" i="3"/>
  <c r="R272" i="3"/>
  <c r="N272" i="3" s="1"/>
  <c r="T272" i="3"/>
  <c r="W272" i="3"/>
  <c r="X272" i="3"/>
  <c r="Y272" i="3"/>
  <c r="AB272" i="3"/>
  <c r="F273" i="3"/>
  <c r="H273" i="3"/>
  <c r="I273" i="3"/>
  <c r="J273" i="3"/>
  <c r="K273" i="3"/>
  <c r="L273" i="3" s="1"/>
  <c r="O273" i="3"/>
  <c r="P273" i="3"/>
  <c r="Q273" i="3"/>
  <c r="R273" i="3"/>
  <c r="N273" i="3" s="1"/>
  <c r="T273" i="3"/>
  <c r="W273" i="3"/>
  <c r="X273" i="3"/>
  <c r="Y273" i="3"/>
  <c r="AB273" i="3"/>
  <c r="F274" i="3"/>
  <c r="H274" i="3"/>
  <c r="I274" i="3"/>
  <c r="J274" i="3"/>
  <c r="K274" i="3"/>
  <c r="L274" i="3" s="1"/>
  <c r="O274" i="3"/>
  <c r="P274" i="3"/>
  <c r="Q274" i="3"/>
  <c r="R274" i="3"/>
  <c r="N274" i="3" s="1"/>
  <c r="T274" i="3"/>
  <c r="W274" i="3"/>
  <c r="X274" i="3"/>
  <c r="Y274" i="3"/>
  <c r="AB274" i="3"/>
  <c r="F275" i="3"/>
  <c r="H275" i="3"/>
  <c r="I275" i="3"/>
  <c r="J275" i="3"/>
  <c r="K275" i="3"/>
  <c r="L275" i="3" s="1"/>
  <c r="O275" i="3"/>
  <c r="P275" i="3"/>
  <c r="Q275" i="3"/>
  <c r="R275" i="3"/>
  <c r="N275" i="3" s="1"/>
  <c r="T275" i="3"/>
  <c r="W275" i="3"/>
  <c r="X275" i="3"/>
  <c r="Y275" i="3"/>
  <c r="AB275" i="3"/>
  <c r="F276" i="3"/>
  <c r="H276" i="3"/>
  <c r="I276" i="3"/>
  <c r="J276" i="3"/>
  <c r="K276" i="3"/>
  <c r="L276" i="3" s="1"/>
  <c r="O276" i="3"/>
  <c r="P276" i="3"/>
  <c r="Q276" i="3"/>
  <c r="R276" i="3"/>
  <c r="S276" i="3" s="1"/>
  <c r="T276" i="3"/>
  <c r="W276" i="3"/>
  <c r="X276" i="3"/>
  <c r="Y276" i="3"/>
  <c r="AB276" i="3"/>
  <c r="F277" i="3"/>
  <c r="H277" i="3"/>
  <c r="I277" i="3"/>
  <c r="J277" i="3"/>
  <c r="K277" i="3"/>
  <c r="L277" i="3" s="1"/>
  <c r="O277" i="3"/>
  <c r="P277" i="3"/>
  <c r="Q277" i="3"/>
  <c r="R277" i="3"/>
  <c r="T277" i="3"/>
  <c r="W277" i="3"/>
  <c r="X277" i="3"/>
  <c r="Y277" i="3"/>
  <c r="AB277" i="3"/>
  <c r="F278" i="3"/>
  <c r="H278" i="3"/>
  <c r="I278" i="3"/>
  <c r="J278" i="3"/>
  <c r="K278" i="3"/>
  <c r="L278" i="3" s="1"/>
  <c r="O278" i="3"/>
  <c r="P278" i="3"/>
  <c r="Q278" i="3"/>
  <c r="R278" i="3"/>
  <c r="N278" i="3" s="1"/>
  <c r="T278" i="3"/>
  <c r="W278" i="3"/>
  <c r="X278" i="3"/>
  <c r="Y278" i="3"/>
  <c r="AB278" i="3"/>
  <c r="F279" i="3"/>
  <c r="H279" i="3"/>
  <c r="I279" i="3"/>
  <c r="J279" i="3"/>
  <c r="K279" i="3"/>
  <c r="L279" i="3" s="1"/>
  <c r="O279" i="3"/>
  <c r="P279" i="3"/>
  <c r="Q279" i="3"/>
  <c r="R279" i="3"/>
  <c r="N279" i="3" s="1"/>
  <c r="T279" i="3"/>
  <c r="W279" i="3"/>
  <c r="X279" i="3"/>
  <c r="Y279" i="3"/>
  <c r="AB279" i="3"/>
  <c r="F280" i="3"/>
  <c r="H280" i="3"/>
  <c r="I280" i="3"/>
  <c r="J280" i="3"/>
  <c r="K280" i="3"/>
  <c r="L280" i="3" s="1"/>
  <c r="O280" i="3"/>
  <c r="P280" i="3"/>
  <c r="Q280" i="3"/>
  <c r="R280" i="3"/>
  <c r="N280" i="3" s="1"/>
  <c r="T280" i="3"/>
  <c r="W280" i="3"/>
  <c r="X280" i="3"/>
  <c r="Y280" i="3"/>
  <c r="AB280" i="3"/>
  <c r="F281" i="3"/>
  <c r="H281" i="3"/>
  <c r="I281" i="3"/>
  <c r="J281" i="3"/>
  <c r="K281" i="3"/>
  <c r="L281" i="3" s="1"/>
  <c r="O281" i="3"/>
  <c r="P281" i="3"/>
  <c r="Q281" i="3"/>
  <c r="R281" i="3"/>
  <c r="S281" i="3" s="1"/>
  <c r="T281" i="3"/>
  <c r="W281" i="3"/>
  <c r="X281" i="3"/>
  <c r="Y281" i="3"/>
  <c r="AB281" i="3"/>
  <c r="F282" i="3"/>
  <c r="H282" i="3"/>
  <c r="I282" i="3"/>
  <c r="J282" i="3"/>
  <c r="K282" i="3"/>
  <c r="L282" i="3" s="1"/>
  <c r="O282" i="3"/>
  <c r="P282" i="3"/>
  <c r="Q282" i="3"/>
  <c r="R282" i="3"/>
  <c r="N282" i="3" s="1"/>
  <c r="T282" i="3"/>
  <c r="W282" i="3"/>
  <c r="X282" i="3"/>
  <c r="Y282" i="3"/>
  <c r="AB282" i="3"/>
  <c r="F283" i="3"/>
  <c r="H283" i="3"/>
  <c r="I283" i="3"/>
  <c r="J283" i="3"/>
  <c r="K283" i="3"/>
  <c r="L283" i="3" s="1"/>
  <c r="O283" i="3"/>
  <c r="P283" i="3"/>
  <c r="Q283" i="3"/>
  <c r="R283" i="3"/>
  <c r="T283" i="3"/>
  <c r="W283" i="3"/>
  <c r="X283" i="3"/>
  <c r="Y283" i="3"/>
  <c r="AB283" i="3"/>
  <c r="F284" i="3"/>
  <c r="H284" i="3"/>
  <c r="I284" i="3"/>
  <c r="J284" i="3"/>
  <c r="K284" i="3"/>
  <c r="L284" i="3" s="1"/>
  <c r="O284" i="3"/>
  <c r="P284" i="3"/>
  <c r="Q284" i="3"/>
  <c r="R284" i="3"/>
  <c r="N284" i="3" s="1"/>
  <c r="T284" i="3"/>
  <c r="W284" i="3"/>
  <c r="X284" i="3"/>
  <c r="Y284" i="3"/>
  <c r="AB284" i="3"/>
  <c r="F285" i="3"/>
  <c r="H285" i="3"/>
  <c r="I285" i="3"/>
  <c r="J285" i="3"/>
  <c r="K285" i="3"/>
  <c r="L285" i="3" s="1"/>
  <c r="O285" i="3"/>
  <c r="P285" i="3"/>
  <c r="Q285" i="3"/>
  <c r="R285" i="3"/>
  <c r="S285" i="3" s="1"/>
  <c r="T285" i="3"/>
  <c r="W285" i="3"/>
  <c r="X285" i="3"/>
  <c r="Y285" i="3"/>
  <c r="AB285" i="3"/>
  <c r="F286" i="3"/>
  <c r="H286" i="3"/>
  <c r="I286" i="3"/>
  <c r="J286" i="3"/>
  <c r="K286" i="3"/>
  <c r="L286" i="3" s="1"/>
  <c r="O286" i="3"/>
  <c r="P286" i="3"/>
  <c r="Q286" i="3"/>
  <c r="R286" i="3"/>
  <c r="T286" i="3"/>
  <c r="W286" i="3"/>
  <c r="X286" i="3"/>
  <c r="Y286" i="3"/>
  <c r="AB286" i="3"/>
  <c r="F287" i="3"/>
  <c r="H287" i="3"/>
  <c r="I287" i="3"/>
  <c r="J287" i="3"/>
  <c r="K287" i="3"/>
  <c r="L287" i="3" s="1"/>
  <c r="O287" i="3"/>
  <c r="P287" i="3"/>
  <c r="Q287" i="3"/>
  <c r="R287" i="3"/>
  <c r="S287" i="3" s="1"/>
  <c r="T287" i="3"/>
  <c r="W287" i="3"/>
  <c r="X287" i="3"/>
  <c r="Y287" i="3"/>
  <c r="AB287" i="3"/>
  <c r="F288" i="3"/>
  <c r="H288" i="3"/>
  <c r="I288" i="3"/>
  <c r="J288" i="3"/>
  <c r="K288" i="3"/>
  <c r="L288" i="3" s="1"/>
  <c r="O288" i="3"/>
  <c r="P288" i="3"/>
  <c r="Q288" i="3"/>
  <c r="R288" i="3"/>
  <c r="N288" i="3" s="1"/>
  <c r="T288" i="3"/>
  <c r="W288" i="3"/>
  <c r="X288" i="3"/>
  <c r="Y288" i="3"/>
  <c r="AB288" i="3"/>
  <c r="F289" i="3"/>
  <c r="H289" i="3"/>
  <c r="I289" i="3"/>
  <c r="J289" i="3"/>
  <c r="K289" i="3"/>
  <c r="L289" i="3" s="1"/>
  <c r="O289" i="3"/>
  <c r="P289" i="3"/>
  <c r="Q289" i="3"/>
  <c r="R289" i="3"/>
  <c r="S289" i="3" s="1"/>
  <c r="T289" i="3"/>
  <c r="W289" i="3"/>
  <c r="X289" i="3"/>
  <c r="Y289" i="3"/>
  <c r="AB289" i="3"/>
  <c r="F290" i="3"/>
  <c r="H290" i="3"/>
  <c r="I290" i="3"/>
  <c r="J290" i="3"/>
  <c r="K290" i="3"/>
  <c r="L290" i="3" s="1"/>
  <c r="O290" i="3"/>
  <c r="P290" i="3"/>
  <c r="Q290" i="3"/>
  <c r="R290" i="3"/>
  <c r="S290" i="3" s="1"/>
  <c r="T290" i="3"/>
  <c r="W290" i="3"/>
  <c r="X290" i="3"/>
  <c r="Y290" i="3"/>
  <c r="AB290" i="3"/>
  <c r="F291" i="3"/>
  <c r="H291" i="3"/>
  <c r="I291" i="3"/>
  <c r="J291" i="3"/>
  <c r="K291" i="3"/>
  <c r="L291" i="3" s="1"/>
  <c r="O291" i="3"/>
  <c r="P291" i="3"/>
  <c r="Q291" i="3"/>
  <c r="R291" i="3"/>
  <c r="N291" i="3" s="1"/>
  <c r="T291" i="3"/>
  <c r="W291" i="3"/>
  <c r="X291" i="3"/>
  <c r="Y291" i="3"/>
  <c r="AB291" i="3"/>
  <c r="F292" i="3"/>
  <c r="H292" i="3"/>
  <c r="I292" i="3"/>
  <c r="J292" i="3"/>
  <c r="K292" i="3"/>
  <c r="L292" i="3" s="1"/>
  <c r="O292" i="3"/>
  <c r="P292" i="3"/>
  <c r="Q292" i="3"/>
  <c r="R292" i="3"/>
  <c r="S292" i="3" s="1"/>
  <c r="T292" i="3"/>
  <c r="W292" i="3"/>
  <c r="X292" i="3"/>
  <c r="Y292" i="3"/>
  <c r="AB292" i="3"/>
  <c r="F293" i="3"/>
  <c r="H293" i="3"/>
  <c r="I293" i="3"/>
  <c r="J293" i="3"/>
  <c r="K293" i="3"/>
  <c r="L293" i="3" s="1"/>
  <c r="O293" i="3"/>
  <c r="P293" i="3"/>
  <c r="Q293" i="3"/>
  <c r="R293" i="3"/>
  <c r="T293" i="3"/>
  <c r="W293" i="3"/>
  <c r="X293" i="3"/>
  <c r="Y293" i="3"/>
  <c r="AB293" i="3"/>
  <c r="F294" i="3"/>
  <c r="H294" i="3"/>
  <c r="I294" i="3"/>
  <c r="J294" i="3"/>
  <c r="K294" i="3"/>
  <c r="L294" i="3" s="1"/>
  <c r="O294" i="3"/>
  <c r="P294" i="3"/>
  <c r="Q294" i="3"/>
  <c r="R294" i="3"/>
  <c r="N294" i="3" s="1"/>
  <c r="T294" i="3"/>
  <c r="W294" i="3"/>
  <c r="X294" i="3"/>
  <c r="Y294" i="3"/>
  <c r="AB294" i="3"/>
  <c r="F295" i="3"/>
  <c r="H295" i="3"/>
  <c r="I295" i="3"/>
  <c r="J295" i="3"/>
  <c r="K295" i="3"/>
  <c r="L295" i="3" s="1"/>
  <c r="O295" i="3"/>
  <c r="P295" i="3"/>
  <c r="Q295" i="3"/>
  <c r="R295" i="3"/>
  <c r="T295" i="3"/>
  <c r="W295" i="3"/>
  <c r="X295" i="3"/>
  <c r="Y295" i="3"/>
  <c r="AB295" i="3"/>
  <c r="F296" i="3"/>
  <c r="H296" i="3"/>
  <c r="I296" i="3"/>
  <c r="J296" i="3"/>
  <c r="K296" i="3"/>
  <c r="L296" i="3" s="1"/>
  <c r="O296" i="3"/>
  <c r="P296" i="3"/>
  <c r="Q296" i="3"/>
  <c r="R296" i="3"/>
  <c r="S296" i="3" s="1"/>
  <c r="T296" i="3"/>
  <c r="W296" i="3"/>
  <c r="X296" i="3"/>
  <c r="Y296" i="3"/>
  <c r="AB296" i="3"/>
  <c r="F297" i="3"/>
  <c r="H297" i="3"/>
  <c r="I297" i="3"/>
  <c r="J297" i="3"/>
  <c r="K297" i="3"/>
  <c r="L297" i="3" s="1"/>
  <c r="O297" i="3"/>
  <c r="P297" i="3"/>
  <c r="Q297" i="3"/>
  <c r="R297" i="3"/>
  <c r="S297" i="3" s="1"/>
  <c r="T297" i="3"/>
  <c r="W297" i="3"/>
  <c r="X297" i="3"/>
  <c r="Y297" i="3"/>
  <c r="AB297" i="3"/>
  <c r="F298" i="3"/>
  <c r="H298" i="3"/>
  <c r="I298" i="3"/>
  <c r="J298" i="3"/>
  <c r="K298" i="3"/>
  <c r="L298" i="3" s="1"/>
  <c r="O298" i="3"/>
  <c r="P298" i="3"/>
  <c r="Q298" i="3"/>
  <c r="R298" i="3"/>
  <c r="N298" i="3" s="1"/>
  <c r="T298" i="3"/>
  <c r="W298" i="3"/>
  <c r="X298" i="3"/>
  <c r="Y298" i="3"/>
  <c r="AB298" i="3"/>
  <c r="F299" i="3"/>
  <c r="H299" i="3"/>
  <c r="I299" i="3"/>
  <c r="J299" i="3"/>
  <c r="K299" i="3"/>
  <c r="L299" i="3" s="1"/>
  <c r="O299" i="3"/>
  <c r="P299" i="3"/>
  <c r="Q299" i="3"/>
  <c r="R299" i="3"/>
  <c r="S299" i="3" s="1"/>
  <c r="T299" i="3"/>
  <c r="W299" i="3"/>
  <c r="X299" i="3"/>
  <c r="Y299" i="3"/>
  <c r="AB299" i="3"/>
  <c r="F300" i="3"/>
  <c r="H300" i="3"/>
  <c r="I300" i="3"/>
  <c r="J300" i="3"/>
  <c r="K300" i="3"/>
  <c r="L300" i="3" s="1"/>
  <c r="O300" i="3"/>
  <c r="P300" i="3"/>
  <c r="Q300" i="3"/>
  <c r="R300" i="3"/>
  <c r="N300" i="3" s="1"/>
  <c r="T300" i="3"/>
  <c r="W300" i="3"/>
  <c r="X300" i="3"/>
  <c r="Y300" i="3"/>
  <c r="AB300" i="3"/>
  <c r="F301" i="3"/>
  <c r="H301" i="3"/>
  <c r="I301" i="3"/>
  <c r="J301" i="3"/>
  <c r="K301" i="3"/>
  <c r="L301" i="3" s="1"/>
  <c r="O301" i="3"/>
  <c r="P301" i="3"/>
  <c r="Q301" i="3"/>
  <c r="R301" i="3"/>
  <c r="S301" i="3" s="1"/>
  <c r="T301" i="3"/>
  <c r="W301" i="3"/>
  <c r="X301" i="3"/>
  <c r="Y301" i="3"/>
  <c r="AB301" i="3"/>
  <c r="F302" i="3"/>
  <c r="H302" i="3"/>
  <c r="I302" i="3"/>
  <c r="J302" i="3"/>
  <c r="K302" i="3"/>
  <c r="L302" i="3" s="1"/>
  <c r="O302" i="3"/>
  <c r="P302" i="3"/>
  <c r="Q302" i="3"/>
  <c r="R302" i="3"/>
  <c r="N302" i="3" s="1"/>
  <c r="T302" i="3"/>
  <c r="W302" i="3"/>
  <c r="X302" i="3"/>
  <c r="Y302" i="3"/>
  <c r="AB302" i="3"/>
  <c r="F303" i="3"/>
  <c r="H303" i="3"/>
  <c r="I303" i="3"/>
  <c r="J303" i="3"/>
  <c r="K303" i="3"/>
  <c r="L303" i="3" s="1"/>
  <c r="O303" i="3"/>
  <c r="P303" i="3"/>
  <c r="Q303" i="3"/>
  <c r="R303" i="3"/>
  <c r="S303" i="3" s="1"/>
  <c r="T303" i="3"/>
  <c r="W303" i="3"/>
  <c r="X303" i="3"/>
  <c r="Y303" i="3"/>
  <c r="AB303" i="3"/>
  <c r="F304" i="3"/>
  <c r="H304" i="3"/>
  <c r="I304" i="3"/>
  <c r="J304" i="3"/>
  <c r="K304" i="3"/>
  <c r="L304" i="3" s="1"/>
  <c r="O304" i="3"/>
  <c r="P304" i="3"/>
  <c r="Q304" i="3"/>
  <c r="R304" i="3"/>
  <c r="N304" i="3" s="1"/>
  <c r="T304" i="3"/>
  <c r="W304" i="3"/>
  <c r="X304" i="3"/>
  <c r="Y304" i="3"/>
  <c r="AB304" i="3"/>
  <c r="F305" i="3"/>
  <c r="H305" i="3"/>
  <c r="I305" i="3"/>
  <c r="J305" i="3"/>
  <c r="K305" i="3"/>
  <c r="L305" i="3" s="1"/>
  <c r="O305" i="3"/>
  <c r="P305" i="3"/>
  <c r="Q305" i="3"/>
  <c r="R305" i="3"/>
  <c r="S305" i="3" s="1"/>
  <c r="T305" i="3"/>
  <c r="W305" i="3"/>
  <c r="X305" i="3"/>
  <c r="Y305" i="3"/>
  <c r="AB305" i="3"/>
  <c r="F306" i="3"/>
  <c r="H306" i="3"/>
  <c r="I306" i="3"/>
  <c r="J306" i="3"/>
  <c r="K306" i="3"/>
  <c r="L306" i="3" s="1"/>
  <c r="O306" i="3"/>
  <c r="P306" i="3"/>
  <c r="Q306" i="3"/>
  <c r="R306" i="3"/>
  <c r="S306" i="3" s="1"/>
  <c r="T306" i="3"/>
  <c r="W306" i="3"/>
  <c r="X306" i="3"/>
  <c r="Y306" i="3"/>
  <c r="AB306" i="3"/>
  <c r="A1" i="11"/>
  <c r="A1" i="10"/>
  <c r="C125" i="9"/>
  <c r="C124" i="9"/>
  <c r="C123" i="9"/>
  <c r="C122" i="9"/>
  <c r="C121" i="9"/>
  <c r="C120" i="9"/>
  <c r="C119" i="9"/>
  <c r="C118" i="9"/>
  <c r="C117" i="9"/>
  <c r="C116" i="9"/>
  <c r="C115" i="9"/>
  <c r="C114" i="9"/>
  <c r="C113" i="9"/>
  <c r="C112" i="9"/>
  <c r="C111" i="9"/>
  <c r="C110" i="9"/>
  <c r="C109" i="9"/>
  <c r="C108" i="9"/>
  <c r="C107" i="9"/>
  <c r="C106" i="9"/>
  <c r="C105" i="9"/>
  <c r="C104" i="9"/>
  <c r="C103" i="9"/>
  <c r="C102" i="9"/>
  <c r="C101" i="9"/>
  <c r="C100" i="9"/>
  <c r="C99" i="9"/>
  <c r="C98" i="9"/>
  <c r="C97" i="9"/>
  <c r="C96" i="9"/>
  <c r="C95" i="9"/>
  <c r="C94" i="9"/>
  <c r="C93" i="9"/>
  <c r="C92" i="9"/>
  <c r="C91" i="9"/>
  <c r="C90" i="9"/>
  <c r="C89" i="9"/>
  <c r="C88" i="9"/>
  <c r="C87" i="9"/>
  <c r="C86" i="9"/>
  <c r="C85" i="9"/>
  <c r="C84" i="9"/>
  <c r="C83" i="9"/>
  <c r="C82" i="9"/>
  <c r="C81" i="9"/>
  <c r="C80" i="9"/>
  <c r="C79" i="9"/>
  <c r="C78" i="9"/>
  <c r="C77" i="9"/>
  <c r="C76" i="9"/>
  <c r="C75" i="9"/>
  <c r="C74" i="9"/>
  <c r="C73" i="9"/>
  <c r="C72" i="9"/>
  <c r="C71" i="9"/>
  <c r="C70" i="9"/>
  <c r="C69" i="9"/>
  <c r="C68" i="9"/>
  <c r="C67" i="9"/>
  <c r="C66" i="9"/>
  <c r="C65" i="9"/>
  <c r="C64" i="9"/>
  <c r="C63" i="9"/>
  <c r="C62" i="9"/>
  <c r="C61" i="9"/>
  <c r="C60" i="9"/>
  <c r="C59" i="9"/>
  <c r="C58" i="9"/>
  <c r="C57" i="9"/>
  <c r="C56" i="9"/>
  <c r="C55" i="9"/>
  <c r="C54" i="9"/>
  <c r="C53" i="9"/>
  <c r="C52" i="9"/>
  <c r="C51" i="9"/>
  <c r="C50" i="9"/>
  <c r="C49" i="9"/>
  <c r="C48" i="9"/>
  <c r="C47" i="9"/>
  <c r="C46" i="9"/>
  <c r="C45" i="9"/>
  <c r="C44" i="9"/>
  <c r="C43" i="9"/>
  <c r="C42" i="9"/>
  <c r="C41" i="9"/>
  <c r="C40" i="9"/>
  <c r="C39" i="9"/>
  <c r="C38" i="9"/>
  <c r="C37" i="9"/>
  <c r="C36" i="9"/>
  <c r="C35" i="9"/>
  <c r="C34" i="9"/>
  <c r="C33" i="9"/>
  <c r="C32" i="9"/>
  <c r="C31" i="9"/>
  <c r="C30" i="9"/>
  <c r="C29" i="9"/>
  <c r="C28" i="9"/>
  <c r="C27" i="9"/>
  <c r="C26" i="9"/>
  <c r="C25" i="9"/>
  <c r="C24" i="9"/>
  <c r="C23" i="9"/>
  <c r="C22" i="9"/>
  <c r="C21" i="9"/>
  <c r="C20" i="9"/>
  <c r="C19" i="9"/>
  <c r="C18" i="9"/>
  <c r="C17" i="9"/>
  <c r="C16" i="9"/>
  <c r="C15" i="9"/>
  <c r="C14" i="9"/>
  <c r="C13" i="9"/>
  <c r="C12" i="9"/>
  <c r="C11" i="9"/>
  <c r="C10" i="9"/>
  <c r="C9" i="9"/>
  <c r="C8" i="9"/>
  <c r="C7" i="9"/>
  <c r="C6" i="9"/>
  <c r="A1" i="9"/>
  <c r="X206" i="8"/>
  <c r="W206" i="8"/>
  <c r="X205" i="8"/>
  <c r="W205" i="8"/>
  <c r="X204" i="8"/>
  <c r="W204" i="8"/>
  <c r="X203" i="8"/>
  <c r="W203" i="8"/>
  <c r="X202" i="8"/>
  <c r="W202" i="8"/>
  <c r="X201" i="8"/>
  <c r="W201" i="8"/>
  <c r="X200" i="8"/>
  <c r="W200" i="8"/>
  <c r="X199" i="8"/>
  <c r="W199" i="8"/>
  <c r="X198" i="8"/>
  <c r="W198" i="8"/>
  <c r="X197" i="8"/>
  <c r="W197" i="8"/>
  <c r="X196" i="8"/>
  <c r="W196" i="8"/>
  <c r="X195" i="8"/>
  <c r="W195" i="8"/>
  <c r="X194" i="8"/>
  <c r="W194" i="8"/>
  <c r="X193" i="8"/>
  <c r="W193" i="8"/>
  <c r="X192" i="8"/>
  <c r="W192" i="8"/>
  <c r="X191" i="8"/>
  <c r="W191" i="8"/>
  <c r="X190" i="8"/>
  <c r="W190" i="8"/>
  <c r="X189" i="8"/>
  <c r="W189" i="8"/>
  <c r="X188" i="8"/>
  <c r="W188" i="8"/>
  <c r="X187" i="8"/>
  <c r="W187" i="8"/>
  <c r="X186" i="8"/>
  <c r="W186" i="8"/>
  <c r="X185" i="8"/>
  <c r="W185" i="8"/>
  <c r="X184" i="8"/>
  <c r="W184" i="8"/>
  <c r="X183" i="8"/>
  <c r="W183" i="8"/>
  <c r="X182" i="8"/>
  <c r="W182" i="8"/>
  <c r="X181" i="8"/>
  <c r="W181" i="8"/>
  <c r="X180" i="8"/>
  <c r="W180" i="8"/>
  <c r="X179" i="8"/>
  <c r="W179" i="8"/>
  <c r="X178" i="8"/>
  <c r="W178" i="8"/>
  <c r="X177" i="8"/>
  <c r="W177" i="8"/>
  <c r="X176" i="8"/>
  <c r="W176" i="8"/>
  <c r="X175" i="8"/>
  <c r="W175" i="8"/>
  <c r="X174" i="8"/>
  <c r="W174" i="8"/>
  <c r="X173" i="8"/>
  <c r="W173" i="8"/>
  <c r="X172" i="8"/>
  <c r="W172" i="8"/>
  <c r="X171" i="8"/>
  <c r="W171" i="8"/>
  <c r="X170" i="8"/>
  <c r="W170" i="8"/>
  <c r="X169" i="8"/>
  <c r="W169" i="8"/>
  <c r="X168" i="8"/>
  <c r="W168" i="8"/>
  <c r="X167" i="8"/>
  <c r="W167" i="8"/>
  <c r="X166" i="8"/>
  <c r="W166" i="8"/>
  <c r="X165" i="8"/>
  <c r="W165" i="8"/>
  <c r="X164" i="8"/>
  <c r="W164" i="8"/>
  <c r="X163" i="8"/>
  <c r="W163" i="8"/>
  <c r="X162" i="8"/>
  <c r="W162" i="8"/>
  <c r="X161" i="8"/>
  <c r="W161" i="8"/>
  <c r="X160" i="8"/>
  <c r="W160" i="8"/>
  <c r="X159" i="8"/>
  <c r="W159" i="8"/>
  <c r="X158" i="8"/>
  <c r="W158" i="8"/>
  <c r="X157" i="8"/>
  <c r="W157" i="8"/>
  <c r="X156" i="8"/>
  <c r="W156" i="8"/>
  <c r="X155" i="8"/>
  <c r="W155" i="8"/>
  <c r="X154" i="8"/>
  <c r="W154" i="8"/>
  <c r="X153" i="8"/>
  <c r="W153" i="8"/>
  <c r="X152" i="8"/>
  <c r="W152" i="8"/>
  <c r="X151" i="8"/>
  <c r="W151" i="8"/>
  <c r="X150" i="8"/>
  <c r="W150" i="8"/>
  <c r="X149" i="8"/>
  <c r="W149" i="8"/>
  <c r="X148" i="8"/>
  <c r="W148" i="8"/>
  <c r="X147" i="8"/>
  <c r="W147" i="8"/>
  <c r="X146" i="8"/>
  <c r="W146" i="8"/>
  <c r="X145" i="8"/>
  <c r="W145" i="8"/>
  <c r="X144" i="8"/>
  <c r="W144" i="8"/>
  <c r="X143" i="8"/>
  <c r="W143" i="8"/>
  <c r="X142" i="8"/>
  <c r="W142" i="8"/>
  <c r="X141" i="8"/>
  <c r="W141" i="8"/>
  <c r="X140" i="8"/>
  <c r="W140" i="8"/>
  <c r="X139" i="8"/>
  <c r="W139" i="8"/>
  <c r="X138" i="8"/>
  <c r="W138" i="8"/>
  <c r="X137" i="8"/>
  <c r="W137" i="8"/>
  <c r="X136" i="8"/>
  <c r="W136" i="8"/>
  <c r="X135" i="8"/>
  <c r="W135" i="8"/>
  <c r="X134" i="8"/>
  <c r="W134" i="8"/>
  <c r="X133" i="8"/>
  <c r="W133" i="8"/>
  <c r="X132" i="8"/>
  <c r="W132" i="8"/>
  <c r="X131" i="8"/>
  <c r="W131" i="8"/>
  <c r="X130" i="8"/>
  <c r="W130" i="8"/>
  <c r="X129" i="8"/>
  <c r="W129" i="8"/>
  <c r="X128" i="8"/>
  <c r="W128" i="8"/>
  <c r="X127" i="8"/>
  <c r="W127" i="8"/>
  <c r="X126" i="8"/>
  <c r="W126" i="8"/>
  <c r="X125" i="8"/>
  <c r="W125" i="8"/>
  <c r="X124" i="8"/>
  <c r="W124" i="8"/>
  <c r="X123" i="8"/>
  <c r="W123" i="8"/>
  <c r="X122" i="8"/>
  <c r="W122" i="8"/>
  <c r="X121" i="8"/>
  <c r="W121" i="8"/>
  <c r="X120" i="8"/>
  <c r="W120" i="8"/>
  <c r="X119" i="8"/>
  <c r="W119" i="8"/>
  <c r="X118" i="8"/>
  <c r="W118" i="8"/>
  <c r="X117" i="8"/>
  <c r="W117" i="8"/>
  <c r="X116" i="8"/>
  <c r="W116" i="8"/>
  <c r="X115" i="8"/>
  <c r="W115" i="8"/>
  <c r="X114" i="8"/>
  <c r="W114" i="8"/>
  <c r="X113" i="8"/>
  <c r="W113" i="8"/>
  <c r="X112" i="8"/>
  <c r="W112" i="8"/>
  <c r="X111" i="8"/>
  <c r="W111" i="8"/>
  <c r="X110" i="8"/>
  <c r="W110" i="8"/>
  <c r="X109" i="8"/>
  <c r="W109" i="8"/>
  <c r="X108" i="8"/>
  <c r="W108" i="8"/>
  <c r="X107" i="8"/>
  <c r="W107" i="8"/>
  <c r="X106" i="8"/>
  <c r="W106" i="8"/>
  <c r="X105" i="8"/>
  <c r="W105" i="8"/>
  <c r="X104" i="8"/>
  <c r="W104" i="8"/>
  <c r="X103" i="8"/>
  <c r="W103" i="8"/>
  <c r="X102" i="8"/>
  <c r="W102" i="8"/>
  <c r="X101" i="8"/>
  <c r="W101" i="8"/>
  <c r="X100" i="8"/>
  <c r="W100" i="8"/>
  <c r="X99" i="8"/>
  <c r="W99" i="8"/>
  <c r="X98" i="8"/>
  <c r="W98" i="8"/>
  <c r="X97" i="8"/>
  <c r="W97" i="8"/>
  <c r="X96" i="8"/>
  <c r="W96" i="8"/>
  <c r="X95" i="8"/>
  <c r="W95" i="8"/>
  <c r="X94" i="8"/>
  <c r="W94" i="8"/>
  <c r="X93" i="8"/>
  <c r="W93" i="8"/>
  <c r="X92" i="8"/>
  <c r="W92" i="8"/>
  <c r="X91" i="8"/>
  <c r="W91" i="8"/>
  <c r="X90" i="8"/>
  <c r="W90" i="8"/>
  <c r="X89" i="8"/>
  <c r="W89" i="8"/>
  <c r="X88" i="8"/>
  <c r="W88" i="8"/>
  <c r="X87" i="8"/>
  <c r="W87" i="8"/>
  <c r="X86" i="8"/>
  <c r="W86" i="8"/>
  <c r="X85" i="8"/>
  <c r="W85" i="8"/>
  <c r="X84" i="8"/>
  <c r="W84" i="8"/>
  <c r="X83" i="8"/>
  <c r="W83" i="8"/>
  <c r="X82" i="8"/>
  <c r="W82" i="8"/>
  <c r="X81" i="8"/>
  <c r="W81" i="8"/>
  <c r="X80" i="8"/>
  <c r="W80" i="8"/>
  <c r="X79" i="8"/>
  <c r="W79" i="8"/>
  <c r="X78" i="8"/>
  <c r="W78" i="8"/>
  <c r="X77" i="8"/>
  <c r="W77" i="8"/>
  <c r="X76" i="8"/>
  <c r="W76" i="8"/>
  <c r="X75" i="8"/>
  <c r="W75" i="8"/>
  <c r="X74" i="8"/>
  <c r="W74" i="8"/>
  <c r="X73" i="8"/>
  <c r="W73" i="8"/>
  <c r="X72" i="8"/>
  <c r="W72" i="8"/>
  <c r="X71" i="8"/>
  <c r="W71" i="8"/>
  <c r="X70" i="8"/>
  <c r="W70" i="8"/>
  <c r="X69" i="8"/>
  <c r="W69" i="8"/>
  <c r="X68" i="8"/>
  <c r="W68" i="8"/>
  <c r="X67" i="8"/>
  <c r="W67" i="8"/>
  <c r="X66" i="8"/>
  <c r="W66" i="8"/>
  <c r="X65" i="8"/>
  <c r="W65" i="8"/>
  <c r="X64" i="8"/>
  <c r="W64" i="8"/>
  <c r="X63" i="8"/>
  <c r="W63" i="8"/>
  <c r="X62" i="8"/>
  <c r="W62" i="8"/>
  <c r="X61" i="8"/>
  <c r="W61" i="8"/>
  <c r="X60" i="8"/>
  <c r="W60" i="8"/>
  <c r="X59" i="8"/>
  <c r="W59" i="8"/>
  <c r="X58" i="8"/>
  <c r="W58" i="8"/>
  <c r="X57" i="8"/>
  <c r="W57" i="8"/>
  <c r="X56" i="8"/>
  <c r="W56" i="8"/>
  <c r="X55" i="8"/>
  <c r="W55" i="8"/>
  <c r="X54" i="8"/>
  <c r="W54" i="8"/>
  <c r="X53" i="8"/>
  <c r="W53" i="8"/>
  <c r="X52" i="8"/>
  <c r="W52" i="8"/>
  <c r="X51" i="8"/>
  <c r="W51" i="8"/>
  <c r="X50" i="8"/>
  <c r="W50" i="8"/>
  <c r="X49" i="8"/>
  <c r="W49" i="8"/>
  <c r="X48" i="8"/>
  <c r="W48" i="8"/>
  <c r="X47" i="8"/>
  <c r="W47" i="8"/>
  <c r="X46" i="8"/>
  <c r="W46" i="8"/>
  <c r="X45" i="8"/>
  <c r="W45" i="8"/>
  <c r="X44" i="8"/>
  <c r="W44" i="8"/>
  <c r="X43" i="8"/>
  <c r="W43" i="8"/>
  <c r="X42" i="8"/>
  <c r="W42" i="8"/>
  <c r="X41" i="8"/>
  <c r="W41" i="8"/>
  <c r="X40" i="8"/>
  <c r="W40" i="8"/>
  <c r="X39" i="8"/>
  <c r="W39" i="8"/>
  <c r="X38" i="8"/>
  <c r="W38" i="8"/>
  <c r="X37" i="8"/>
  <c r="W37" i="8"/>
  <c r="X36" i="8"/>
  <c r="W36" i="8"/>
  <c r="X35" i="8"/>
  <c r="W35" i="8"/>
  <c r="X34" i="8"/>
  <c r="W34" i="8"/>
  <c r="X33" i="8"/>
  <c r="W33" i="8"/>
  <c r="X32" i="8"/>
  <c r="W32" i="8"/>
  <c r="X31" i="8"/>
  <c r="W31" i="8"/>
  <c r="X30" i="8"/>
  <c r="W30" i="8"/>
  <c r="X29" i="8"/>
  <c r="W29" i="8"/>
  <c r="X28" i="8"/>
  <c r="W28" i="8"/>
  <c r="X27" i="8"/>
  <c r="W27" i="8"/>
  <c r="X26" i="8"/>
  <c r="W26" i="8"/>
  <c r="X25" i="8"/>
  <c r="W25" i="8"/>
  <c r="X24" i="8"/>
  <c r="W24" i="8"/>
  <c r="X23" i="8"/>
  <c r="W23" i="8"/>
  <c r="X22" i="8"/>
  <c r="W22" i="8"/>
  <c r="X21" i="8"/>
  <c r="W21" i="8"/>
  <c r="X20" i="8"/>
  <c r="W20" i="8"/>
  <c r="X19" i="8"/>
  <c r="W19" i="8"/>
  <c r="U18" i="8"/>
  <c r="G18" i="8"/>
  <c r="D18" i="8"/>
  <c r="C18" i="8"/>
  <c r="B18" i="8"/>
  <c r="G17" i="8"/>
  <c r="U17" i="8" s="1"/>
  <c r="D17" i="8"/>
  <c r="C17" i="8"/>
  <c r="B17" i="8"/>
  <c r="U16" i="8"/>
  <c r="L16" i="8"/>
  <c r="G16" i="8"/>
  <c r="D16" i="8"/>
  <c r="C16" i="8"/>
  <c r="B16" i="8"/>
  <c r="U15" i="8"/>
  <c r="G15" i="8"/>
  <c r="D15" i="8"/>
  <c r="C15" i="8"/>
  <c r="B15" i="8"/>
  <c r="K14" i="8"/>
  <c r="K18" i="8" s="1"/>
  <c r="G14" i="8"/>
  <c r="U14" i="8" s="1"/>
  <c r="D14" i="8"/>
  <c r="C14" i="8"/>
  <c r="B14" i="8"/>
  <c r="A1" i="8"/>
  <c r="U206" i="7"/>
  <c r="T206" i="7"/>
  <c r="F206" i="7"/>
  <c r="U205" i="7"/>
  <c r="T205" i="7"/>
  <c r="F205" i="7"/>
  <c r="U204" i="7"/>
  <c r="T204" i="7"/>
  <c r="F204" i="7"/>
  <c r="U203" i="7"/>
  <c r="T203" i="7"/>
  <c r="F203" i="7"/>
  <c r="U202" i="7"/>
  <c r="T202" i="7"/>
  <c r="F202" i="7"/>
  <c r="U201" i="7"/>
  <c r="T201" i="7"/>
  <c r="F201" i="7"/>
  <c r="U200" i="7"/>
  <c r="T200" i="7"/>
  <c r="F200" i="7"/>
  <c r="U199" i="7"/>
  <c r="T199" i="7"/>
  <c r="F199" i="7"/>
  <c r="U198" i="7"/>
  <c r="T198" i="7"/>
  <c r="F198" i="7"/>
  <c r="U197" i="7"/>
  <c r="T197" i="7"/>
  <c r="F197" i="7"/>
  <c r="U196" i="7"/>
  <c r="T196" i="7"/>
  <c r="F196" i="7"/>
  <c r="U195" i="7"/>
  <c r="T195" i="7"/>
  <c r="F195" i="7"/>
  <c r="U194" i="7"/>
  <c r="T194" i="7"/>
  <c r="F194" i="7"/>
  <c r="U193" i="7"/>
  <c r="T193" i="7"/>
  <c r="F193" i="7"/>
  <c r="U192" i="7"/>
  <c r="T192" i="7"/>
  <c r="F192" i="7"/>
  <c r="U191" i="7"/>
  <c r="T191" i="7"/>
  <c r="F191" i="7"/>
  <c r="U190" i="7"/>
  <c r="T190" i="7"/>
  <c r="F190" i="7"/>
  <c r="U189" i="7"/>
  <c r="T189" i="7"/>
  <c r="F189" i="7"/>
  <c r="U188" i="7"/>
  <c r="T188" i="7"/>
  <c r="F188" i="7"/>
  <c r="U187" i="7"/>
  <c r="T187" i="7"/>
  <c r="F187" i="7"/>
  <c r="U186" i="7"/>
  <c r="T186" i="7"/>
  <c r="F186" i="7"/>
  <c r="U185" i="7"/>
  <c r="T185" i="7"/>
  <c r="F185" i="7"/>
  <c r="U184" i="7"/>
  <c r="T184" i="7"/>
  <c r="F184" i="7"/>
  <c r="U183" i="7"/>
  <c r="T183" i="7"/>
  <c r="F183" i="7"/>
  <c r="U182" i="7"/>
  <c r="T182" i="7"/>
  <c r="F182" i="7"/>
  <c r="U181" i="7"/>
  <c r="T181" i="7"/>
  <c r="F181" i="7"/>
  <c r="U180" i="7"/>
  <c r="T180" i="7"/>
  <c r="F180" i="7"/>
  <c r="U179" i="7"/>
  <c r="T179" i="7"/>
  <c r="F179" i="7"/>
  <c r="U178" i="7"/>
  <c r="T178" i="7"/>
  <c r="F178" i="7"/>
  <c r="U177" i="7"/>
  <c r="T177" i="7"/>
  <c r="F177" i="7"/>
  <c r="U176" i="7"/>
  <c r="T176" i="7"/>
  <c r="F176" i="7"/>
  <c r="U175" i="7"/>
  <c r="T175" i="7"/>
  <c r="F175" i="7"/>
  <c r="U174" i="7"/>
  <c r="T174" i="7"/>
  <c r="F174" i="7"/>
  <c r="U173" i="7"/>
  <c r="T173" i="7"/>
  <c r="F173" i="7"/>
  <c r="U172" i="7"/>
  <c r="T172" i="7"/>
  <c r="F172" i="7"/>
  <c r="U171" i="7"/>
  <c r="T171" i="7"/>
  <c r="F171" i="7"/>
  <c r="U170" i="7"/>
  <c r="T170" i="7"/>
  <c r="F170" i="7"/>
  <c r="U169" i="7"/>
  <c r="T169" i="7"/>
  <c r="F169" i="7"/>
  <c r="U168" i="7"/>
  <c r="T168" i="7"/>
  <c r="F168" i="7"/>
  <c r="U167" i="7"/>
  <c r="T167" i="7"/>
  <c r="F167" i="7"/>
  <c r="U166" i="7"/>
  <c r="T166" i="7"/>
  <c r="F166" i="7"/>
  <c r="U165" i="7"/>
  <c r="T165" i="7"/>
  <c r="F165" i="7"/>
  <c r="U164" i="7"/>
  <c r="T164" i="7"/>
  <c r="F164" i="7"/>
  <c r="U163" i="7"/>
  <c r="T163" i="7"/>
  <c r="F163" i="7"/>
  <c r="U162" i="7"/>
  <c r="T162" i="7"/>
  <c r="F162" i="7"/>
  <c r="U161" i="7"/>
  <c r="T161" i="7"/>
  <c r="F161" i="7"/>
  <c r="U160" i="7"/>
  <c r="T160" i="7"/>
  <c r="F160" i="7"/>
  <c r="U159" i="7"/>
  <c r="T159" i="7"/>
  <c r="F159" i="7"/>
  <c r="U158" i="7"/>
  <c r="T158" i="7"/>
  <c r="F158" i="7"/>
  <c r="U157" i="7"/>
  <c r="T157" i="7"/>
  <c r="F157" i="7"/>
  <c r="U156" i="7"/>
  <c r="T156" i="7"/>
  <c r="F156" i="7"/>
  <c r="U155" i="7"/>
  <c r="T155" i="7"/>
  <c r="F155" i="7"/>
  <c r="U154" i="7"/>
  <c r="T154" i="7"/>
  <c r="F154" i="7"/>
  <c r="U153" i="7"/>
  <c r="T153" i="7"/>
  <c r="F153" i="7"/>
  <c r="U152" i="7"/>
  <c r="T152" i="7"/>
  <c r="F152" i="7"/>
  <c r="U151" i="7"/>
  <c r="T151" i="7"/>
  <c r="F151" i="7"/>
  <c r="U150" i="7"/>
  <c r="T150" i="7"/>
  <c r="F150" i="7"/>
  <c r="U149" i="7"/>
  <c r="T149" i="7"/>
  <c r="F149" i="7"/>
  <c r="U148" i="7"/>
  <c r="T148" i="7"/>
  <c r="F148" i="7"/>
  <c r="U147" i="7"/>
  <c r="T147" i="7"/>
  <c r="F147" i="7"/>
  <c r="U146" i="7"/>
  <c r="T146" i="7"/>
  <c r="F146" i="7"/>
  <c r="U145" i="7"/>
  <c r="T145" i="7"/>
  <c r="F145" i="7"/>
  <c r="U144" i="7"/>
  <c r="T144" i="7"/>
  <c r="F144" i="7"/>
  <c r="U143" i="7"/>
  <c r="T143" i="7"/>
  <c r="F143" i="7"/>
  <c r="U142" i="7"/>
  <c r="T142" i="7"/>
  <c r="F142" i="7"/>
  <c r="U141" i="7"/>
  <c r="T141" i="7"/>
  <c r="F141" i="7"/>
  <c r="U140" i="7"/>
  <c r="T140" i="7"/>
  <c r="F140" i="7"/>
  <c r="U139" i="7"/>
  <c r="T139" i="7"/>
  <c r="F139" i="7"/>
  <c r="U138" i="7"/>
  <c r="T138" i="7"/>
  <c r="F138" i="7"/>
  <c r="U137" i="7"/>
  <c r="T137" i="7"/>
  <c r="F137" i="7"/>
  <c r="U136" i="7"/>
  <c r="T136" i="7"/>
  <c r="F136" i="7"/>
  <c r="U135" i="7"/>
  <c r="T135" i="7"/>
  <c r="F135" i="7"/>
  <c r="U134" i="7"/>
  <c r="T134" i="7"/>
  <c r="F134" i="7"/>
  <c r="U133" i="7"/>
  <c r="T133" i="7"/>
  <c r="F133" i="7"/>
  <c r="U132" i="7"/>
  <c r="T132" i="7"/>
  <c r="F132" i="7"/>
  <c r="U131" i="7"/>
  <c r="T131" i="7"/>
  <c r="F131" i="7"/>
  <c r="U130" i="7"/>
  <c r="T130" i="7"/>
  <c r="F130" i="7"/>
  <c r="U129" i="7"/>
  <c r="T129" i="7"/>
  <c r="F129" i="7"/>
  <c r="U128" i="7"/>
  <c r="T128" i="7"/>
  <c r="F128" i="7"/>
  <c r="U127" i="7"/>
  <c r="T127" i="7"/>
  <c r="F127" i="7"/>
  <c r="U126" i="7"/>
  <c r="T126" i="7"/>
  <c r="F126" i="7"/>
  <c r="U125" i="7"/>
  <c r="T125" i="7"/>
  <c r="F125" i="7"/>
  <c r="U124" i="7"/>
  <c r="T124" i="7"/>
  <c r="F124" i="7"/>
  <c r="U123" i="7"/>
  <c r="T123" i="7"/>
  <c r="F123" i="7"/>
  <c r="U122" i="7"/>
  <c r="T122" i="7"/>
  <c r="F122" i="7"/>
  <c r="U121" i="7"/>
  <c r="T121" i="7"/>
  <c r="F121" i="7"/>
  <c r="U120" i="7"/>
  <c r="T120" i="7"/>
  <c r="F120" i="7"/>
  <c r="U119" i="7"/>
  <c r="T119" i="7"/>
  <c r="F119" i="7"/>
  <c r="U118" i="7"/>
  <c r="T118" i="7"/>
  <c r="F118" i="7"/>
  <c r="U117" i="7"/>
  <c r="T117" i="7"/>
  <c r="F117" i="7"/>
  <c r="U116" i="7"/>
  <c r="T116" i="7"/>
  <c r="F116" i="7"/>
  <c r="U115" i="7"/>
  <c r="T115" i="7"/>
  <c r="F115" i="7"/>
  <c r="U114" i="7"/>
  <c r="T114" i="7"/>
  <c r="F114" i="7"/>
  <c r="U113" i="7"/>
  <c r="T113" i="7"/>
  <c r="F113" i="7"/>
  <c r="U112" i="7"/>
  <c r="T112" i="7"/>
  <c r="F112" i="7"/>
  <c r="U111" i="7"/>
  <c r="T111" i="7"/>
  <c r="F111" i="7"/>
  <c r="U110" i="7"/>
  <c r="T110" i="7"/>
  <c r="F110" i="7"/>
  <c r="U109" i="7"/>
  <c r="T109" i="7"/>
  <c r="F109" i="7"/>
  <c r="U108" i="7"/>
  <c r="T108" i="7"/>
  <c r="F108" i="7"/>
  <c r="U107" i="7"/>
  <c r="T107" i="7"/>
  <c r="F107" i="7"/>
  <c r="U106" i="7"/>
  <c r="T106" i="7"/>
  <c r="F106" i="7"/>
  <c r="U105" i="7"/>
  <c r="T105" i="7"/>
  <c r="F105" i="7"/>
  <c r="U104" i="7"/>
  <c r="T104" i="7"/>
  <c r="F104" i="7"/>
  <c r="U103" i="7"/>
  <c r="T103" i="7"/>
  <c r="F103" i="7"/>
  <c r="U102" i="7"/>
  <c r="T102" i="7"/>
  <c r="F102" i="7"/>
  <c r="U101" i="7"/>
  <c r="T101" i="7"/>
  <c r="F101" i="7"/>
  <c r="U100" i="7"/>
  <c r="T100" i="7"/>
  <c r="F100" i="7"/>
  <c r="U99" i="7"/>
  <c r="T99" i="7"/>
  <c r="F99" i="7"/>
  <c r="U98" i="7"/>
  <c r="T98" i="7"/>
  <c r="F98" i="7"/>
  <c r="U97" i="7"/>
  <c r="T97" i="7"/>
  <c r="F97" i="7"/>
  <c r="U96" i="7"/>
  <c r="T96" i="7"/>
  <c r="F96" i="7"/>
  <c r="U95" i="7"/>
  <c r="T95" i="7"/>
  <c r="F95" i="7"/>
  <c r="U94" i="7"/>
  <c r="T94" i="7"/>
  <c r="F94" i="7"/>
  <c r="U93" i="7"/>
  <c r="T93" i="7"/>
  <c r="F93" i="7"/>
  <c r="U92" i="7"/>
  <c r="T92" i="7"/>
  <c r="F92" i="7"/>
  <c r="U91" i="7"/>
  <c r="T91" i="7"/>
  <c r="F91" i="7"/>
  <c r="U90" i="7"/>
  <c r="T90" i="7"/>
  <c r="F90" i="7"/>
  <c r="U89" i="7"/>
  <c r="T89" i="7"/>
  <c r="F89" i="7"/>
  <c r="U88" i="7"/>
  <c r="T88" i="7"/>
  <c r="F88" i="7"/>
  <c r="U87" i="7"/>
  <c r="T87" i="7"/>
  <c r="F87" i="7"/>
  <c r="U86" i="7"/>
  <c r="T86" i="7"/>
  <c r="F86" i="7"/>
  <c r="U85" i="7"/>
  <c r="T85" i="7"/>
  <c r="F85" i="7"/>
  <c r="U84" i="7"/>
  <c r="T84" i="7"/>
  <c r="F84" i="7"/>
  <c r="U83" i="7"/>
  <c r="T83" i="7"/>
  <c r="F83" i="7"/>
  <c r="U82" i="7"/>
  <c r="T82" i="7"/>
  <c r="F82" i="7"/>
  <c r="U81" i="7"/>
  <c r="T81" i="7"/>
  <c r="F81" i="7"/>
  <c r="U80" i="7"/>
  <c r="T80" i="7"/>
  <c r="F80" i="7"/>
  <c r="U79" i="7"/>
  <c r="T79" i="7"/>
  <c r="F79" i="7"/>
  <c r="U78" i="7"/>
  <c r="T78" i="7"/>
  <c r="F78" i="7"/>
  <c r="U77" i="7"/>
  <c r="T77" i="7"/>
  <c r="F77" i="7"/>
  <c r="U76" i="7"/>
  <c r="T76" i="7"/>
  <c r="F76" i="7"/>
  <c r="U75" i="7"/>
  <c r="T75" i="7"/>
  <c r="F75" i="7"/>
  <c r="U74" i="7"/>
  <c r="T74" i="7"/>
  <c r="F74" i="7"/>
  <c r="U73" i="7"/>
  <c r="T73" i="7"/>
  <c r="F73" i="7"/>
  <c r="U72" i="7"/>
  <c r="T72" i="7"/>
  <c r="F72" i="7"/>
  <c r="U71" i="7"/>
  <c r="T71" i="7"/>
  <c r="F71" i="7"/>
  <c r="U70" i="7"/>
  <c r="T70" i="7"/>
  <c r="F70" i="7"/>
  <c r="U69" i="7"/>
  <c r="T69" i="7"/>
  <c r="F69" i="7"/>
  <c r="U68" i="7"/>
  <c r="T68" i="7"/>
  <c r="F68" i="7"/>
  <c r="U67" i="7"/>
  <c r="T67" i="7"/>
  <c r="F67" i="7"/>
  <c r="U66" i="7"/>
  <c r="T66" i="7"/>
  <c r="F66" i="7"/>
  <c r="U65" i="7"/>
  <c r="T65" i="7"/>
  <c r="F65" i="7"/>
  <c r="U64" i="7"/>
  <c r="T64" i="7"/>
  <c r="F64" i="7"/>
  <c r="U63" i="7"/>
  <c r="T63" i="7"/>
  <c r="F63" i="7"/>
  <c r="U62" i="7"/>
  <c r="T62" i="7"/>
  <c r="F62" i="7"/>
  <c r="U61" i="7"/>
  <c r="T61" i="7"/>
  <c r="F61" i="7"/>
  <c r="U60" i="7"/>
  <c r="T60" i="7"/>
  <c r="F60" i="7"/>
  <c r="U59" i="7"/>
  <c r="T59" i="7"/>
  <c r="F59" i="7"/>
  <c r="U58" i="7"/>
  <c r="T58" i="7"/>
  <c r="F58" i="7"/>
  <c r="U57" i="7"/>
  <c r="T57" i="7"/>
  <c r="F57" i="7"/>
  <c r="U56" i="7"/>
  <c r="T56" i="7"/>
  <c r="F56" i="7"/>
  <c r="U55" i="7"/>
  <c r="T55" i="7"/>
  <c r="F55" i="7"/>
  <c r="U54" i="7"/>
  <c r="T54" i="7"/>
  <c r="F54" i="7"/>
  <c r="U53" i="7"/>
  <c r="T53" i="7"/>
  <c r="F53" i="7"/>
  <c r="U52" i="7"/>
  <c r="T52" i="7"/>
  <c r="F52" i="7"/>
  <c r="T51" i="7"/>
  <c r="F51" i="7"/>
  <c r="F50" i="7"/>
  <c r="T50" i="7" s="1"/>
  <c r="T49" i="7"/>
  <c r="F49" i="7"/>
  <c r="T48" i="7"/>
  <c r="F48" i="7"/>
  <c r="T47" i="7"/>
  <c r="F47" i="7"/>
  <c r="T46" i="7"/>
  <c r="F46" i="7"/>
  <c r="T45" i="7"/>
  <c r="F45" i="7"/>
  <c r="F44" i="7"/>
  <c r="T44" i="7" s="1"/>
  <c r="F43" i="7"/>
  <c r="T43" i="7" s="1"/>
  <c r="T42" i="7"/>
  <c r="F42" i="7"/>
  <c r="T41" i="7"/>
  <c r="F41" i="7"/>
  <c r="T40" i="7"/>
  <c r="F40" i="7"/>
  <c r="U39" i="7"/>
  <c r="T39" i="7"/>
  <c r="F39" i="7"/>
  <c r="T38" i="7"/>
  <c r="U38" i="7" s="1"/>
  <c r="F38" i="7"/>
  <c r="T37" i="7"/>
  <c r="F37" i="7"/>
  <c r="T36" i="7"/>
  <c r="F36" i="7"/>
  <c r="T35" i="7"/>
  <c r="F35" i="7"/>
  <c r="F34" i="7"/>
  <c r="T34" i="7" s="1"/>
  <c r="F33" i="7"/>
  <c r="T33" i="7" s="1"/>
  <c r="T32" i="7"/>
  <c r="F32" i="7"/>
  <c r="T31" i="7"/>
  <c r="F31" i="7"/>
  <c r="T30" i="7"/>
  <c r="F30" i="7"/>
  <c r="T29" i="7"/>
  <c r="F29" i="7"/>
  <c r="F28" i="7"/>
  <c r="T28" i="7" s="1"/>
  <c r="T27" i="7"/>
  <c r="F27" i="7"/>
  <c r="F26" i="7"/>
  <c r="T26" i="7" s="1"/>
  <c r="T25" i="7"/>
  <c r="F25" i="7"/>
  <c r="F24" i="7"/>
  <c r="T24" i="7" s="1"/>
  <c r="F23" i="7"/>
  <c r="T23" i="7" s="1"/>
  <c r="T22" i="7"/>
  <c r="F22" i="7"/>
  <c r="T21" i="7"/>
  <c r="F21" i="7"/>
  <c r="F20" i="7"/>
  <c r="T20" i="7" s="1"/>
  <c r="T19" i="7"/>
  <c r="F19" i="7"/>
  <c r="T18" i="7"/>
  <c r="F18" i="7"/>
  <c r="F17" i="7"/>
  <c r="T17" i="7" s="1"/>
  <c r="F16" i="7"/>
  <c r="T16" i="7" s="1"/>
  <c r="T15" i="7"/>
  <c r="F15" i="7"/>
  <c r="F14" i="7"/>
  <c r="T14" i="7" s="1"/>
  <c r="F13" i="7"/>
  <c r="T13" i="7" s="1"/>
  <c r="F12" i="7"/>
  <c r="T12" i="7" s="1"/>
  <c r="T11" i="7"/>
  <c r="F11" i="7"/>
  <c r="F10" i="7"/>
  <c r="T10" i="7" s="1"/>
  <c r="F9" i="7"/>
  <c r="T9" i="7" s="1"/>
  <c r="T8" i="7"/>
  <c r="F8" i="7"/>
  <c r="T7" i="7"/>
  <c r="F7" i="7"/>
  <c r="A1" i="7"/>
  <c r="U206" i="6"/>
  <c r="T206" i="6"/>
  <c r="F206" i="6"/>
  <c r="U205" i="6"/>
  <c r="T205" i="6"/>
  <c r="F205" i="6"/>
  <c r="U204" i="6"/>
  <c r="T204" i="6"/>
  <c r="F204" i="6"/>
  <c r="U203" i="6"/>
  <c r="T203" i="6"/>
  <c r="F203" i="6"/>
  <c r="U202" i="6"/>
  <c r="T202" i="6"/>
  <c r="F202" i="6"/>
  <c r="U201" i="6"/>
  <c r="T201" i="6"/>
  <c r="F201" i="6"/>
  <c r="U200" i="6"/>
  <c r="T200" i="6"/>
  <c r="F200" i="6"/>
  <c r="U199" i="6"/>
  <c r="T199" i="6"/>
  <c r="F199" i="6"/>
  <c r="U198" i="6"/>
  <c r="T198" i="6"/>
  <c r="F198" i="6"/>
  <c r="U197" i="6"/>
  <c r="T197" i="6"/>
  <c r="F197" i="6"/>
  <c r="U196" i="6"/>
  <c r="T196" i="6"/>
  <c r="F196" i="6"/>
  <c r="U195" i="6"/>
  <c r="T195" i="6"/>
  <c r="F195" i="6"/>
  <c r="U194" i="6"/>
  <c r="T194" i="6"/>
  <c r="F194" i="6"/>
  <c r="U193" i="6"/>
  <c r="T193" i="6"/>
  <c r="F193" i="6"/>
  <c r="U192" i="6"/>
  <c r="T192" i="6"/>
  <c r="F192" i="6"/>
  <c r="U191" i="6"/>
  <c r="T191" i="6"/>
  <c r="F191" i="6"/>
  <c r="U190" i="6"/>
  <c r="T190" i="6"/>
  <c r="F190" i="6"/>
  <c r="U189" i="6"/>
  <c r="T189" i="6"/>
  <c r="F189" i="6"/>
  <c r="U188" i="6"/>
  <c r="T188" i="6"/>
  <c r="F188" i="6"/>
  <c r="U187" i="6"/>
  <c r="T187" i="6"/>
  <c r="F187" i="6"/>
  <c r="U186" i="6"/>
  <c r="T186" i="6"/>
  <c r="F186" i="6"/>
  <c r="U185" i="6"/>
  <c r="T185" i="6"/>
  <c r="F185" i="6"/>
  <c r="U184" i="6"/>
  <c r="T184" i="6"/>
  <c r="F184" i="6"/>
  <c r="U183" i="6"/>
  <c r="T183" i="6"/>
  <c r="F183" i="6"/>
  <c r="U182" i="6"/>
  <c r="T182" i="6"/>
  <c r="F182" i="6"/>
  <c r="U181" i="6"/>
  <c r="T181" i="6"/>
  <c r="F181" i="6"/>
  <c r="U180" i="6"/>
  <c r="T180" i="6"/>
  <c r="F180" i="6"/>
  <c r="U179" i="6"/>
  <c r="T179" i="6"/>
  <c r="F179" i="6"/>
  <c r="U178" i="6"/>
  <c r="T178" i="6"/>
  <c r="F178" i="6"/>
  <c r="U177" i="6"/>
  <c r="T177" i="6"/>
  <c r="F177" i="6"/>
  <c r="U176" i="6"/>
  <c r="T176" i="6"/>
  <c r="F176" i="6"/>
  <c r="U175" i="6"/>
  <c r="T175" i="6"/>
  <c r="F175" i="6"/>
  <c r="U174" i="6"/>
  <c r="T174" i="6"/>
  <c r="F174" i="6"/>
  <c r="U173" i="6"/>
  <c r="T173" i="6"/>
  <c r="F173" i="6"/>
  <c r="U172" i="6"/>
  <c r="T172" i="6"/>
  <c r="F172" i="6"/>
  <c r="U171" i="6"/>
  <c r="T171" i="6"/>
  <c r="F171" i="6"/>
  <c r="U170" i="6"/>
  <c r="T170" i="6"/>
  <c r="F170" i="6"/>
  <c r="U169" i="6"/>
  <c r="T169" i="6"/>
  <c r="F169" i="6"/>
  <c r="U168" i="6"/>
  <c r="T168" i="6"/>
  <c r="F168" i="6"/>
  <c r="U167" i="6"/>
  <c r="T167" i="6"/>
  <c r="F167" i="6"/>
  <c r="U166" i="6"/>
  <c r="T166" i="6"/>
  <c r="F166" i="6"/>
  <c r="U165" i="6"/>
  <c r="T165" i="6"/>
  <c r="F165" i="6"/>
  <c r="U164" i="6"/>
  <c r="T164" i="6"/>
  <c r="F164" i="6"/>
  <c r="U163" i="6"/>
  <c r="T163" i="6"/>
  <c r="F163" i="6"/>
  <c r="U162" i="6"/>
  <c r="T162" i="6"/>
  <c r="F162" i="6"/>
  <c r="U161" i="6"/>
  <c r="T161" i="6"/>
  <c r="F161" i="6"/>
  <c r="U160" i="6"/>
  <c r="T160" i="6"/>
  <c r="F160" i="6"/>
  <c r="U159" i="6"/>
  <c r="T159" i="6"/>
  <c r="F159" i="6"/>
  <c r="U158" i="6"/>
  <c r="T158" i="6"/>
  <c r="F158" i="6"/>
  <c r="U157" i="6"/>
  <c r="T157" i="6"/>
  <c r="F157" i="6"/>
  <c r="U156" i="6"/>
  <c r="T156" i="6"/>
  <c r="F156" i="6"/>
  <c r="U155" i="6"/>
  <c r="T155" i="6"/>
  <c r="F155" i="6"/>
  <c r="U154" i="6"/>
  <c r="T154" i="6"/>
  <c r="F154" i="6"/>
  <c r="U153" i="6"/>
  <c r="T153" i="6"/>
  <c r="F153" i="6"/>
  <c r="U152" i="6"/>
  <c r="T152" i="6"/>
  <c r="F152" i="6"/>
  <c r="U151" i="6"/>
  <c r="T151" i="6"/>
  <c r="F151" i="6"/>
  <c r="U150" i="6"/>
  <c r="T150" i="6"/>
  <c r="F150" i="6"/>
  <c r="U149" i="6"/>
  <c r="T149" i="6"/>
  <c r="F149" i="6"/>
  <c r="U148" i="6"/>
  <c r="T148" i="6"/>
  <c r="F148" i="6"/>
  <c r="U147" i="6"/>
  <c r="T147" i="6"/>
  <c r="F147" i="6"/>
  <c r="U146" i="6"/>
  <c r="T146" i="6"/>
  <c r="F146" i="6"/>
  <c r="U145" i="6"/>
  <c r="T145" i="6"/>
  <c r="F145" i="6"/>
  <c r="U144" i="6"/>
  <c r="T144" i="6"/>
  <c r="F144" i="6"/>
  <c r="U143" i="6"/>
  <c r="T143" i="6"/>
  <c r="F143" i="6"/>
  <c r="U142" i="6"/>
  <c r="T142" i="6"/>
  <c r="F142" i="6"/>
  <c r="U141" i="6"/>
  <c r="T141" i="6"/>
  <c r="F141" i="6"/>
  <c r="U140" i="6"/>
  <c r="T140" i="6"/>
  <c r="F140" i="6"/>
  <c r="U139" i="6"/>
  <c r="T139" i="6"/>
  <c r="F139" i="6"/>
  <c r="U138" i="6"/>
  <c r="T138" i="6"/>
  <c r="F138" i="6"/>
  <c r="U137" i="6"/>
  <c r="T137" i="6"/>
  <c r="F137" i="6"/>
  <c r="U136" i="6"/>
  <c r="T136" i="6"/>
  <c r="F136" i="6"/>
  <c r="U135" i="6"/>
  <c r="T135" i="6"/>
  <c r="F135" i="6"/>
  <c r="U134" i="6"/>
  <c r="T134" i="6"/>
  <c r="F134" i="6"/>
  <c r="U133" i="6"/>
  <c r="T133" i="6"/>
  <c r="F133" i="6"/>
  <c r="U132" i="6"/>
  <c r="T132" i="6"/>
  <c r="F132" i="6"/>
  <c r="U131" i="6"/>
  <c r="T131" i="6"/>
  <c r="F131" i="6"/>
  <c r="U130" i="6"/>
  <c r="T130" i="6"/>
  <c r="F130" i="6"/>
  <c r="U129" i="6"/>
  <c r="T129" i="6"/>
  <c r="F129" i="6"/>
  <c r="U128" i="6"/>
  <c r="T128" i="6"/>
  <c r="F128" i="6"/>
  <c r="U127" i="6"/>
  <c r="T127" i="6"/>
  <c r="F127" i="6"/>
  <c r="U126" i="6"/>
  <c r="T126" i="6"/>
  <c r="F126" i="6"/>
  <c r="U125" i="6"/>
  <c r="T125" i="6"/>
  <c r="F125" i="6"/>
  <c r="U124" i="6"/>
  <c r="T124" i="6"/>
  <c r="F124" i="6"/>
  <c r="U123" i="6"/>
  <c r="T123" i="6"/>
  <c r="F123" i="6"/>
  <c r="U122" i="6"/>
  <c r="T122" i="6"/>
  <c r="F122" i="6"/>
  <c r="U121" i="6"/>
  <c r="T121" i="6"/>
  <c r="F121" i="6"/>
  <c r="U120" i="6"/>
  <c r="T120" i="6"/>
  <c r="F120" i="6"/>
  <c r="U119" i="6"/>
  <c r="T119" i="6"/>
  <c r="F119" i="6"/>
  <c r="U118" i="6"/>
  <c r="T118" i="6"/>
  <c r="F118" i="6"/>
  <c r="U117" i="6"/>
  <c r="T117" i="6"/>
  <c r="F117" i="6"/>
  <c r="U116" i="6"/>
  <c r="T116" i="6"/>
  <c r="F116" i="6"/>
  <c r="U115" i="6"/>
  <c r="T115" i="6"/>
  <c r="F115" i="6"/>
  <c r="U114" i="6"/>
  <c r="T114" i="6"/>
  <c r="F114" i="6"/>
  <c r="U113" i="6"/>
  <c r="T113" i="6"/>
  <c r="F113" i="6"/>
  <c r="U112" i="6"/>
  <c r="T112" i="6"/>
  <c r="F112" i="6"/>
  <c r="U111" i="6"/>
  <c r="T111" i="6"/>
  <c r="F111" i="6"/>
  <c r="U110" i="6"/>
  <c r="T110" i="6"/>
  <c r="F110" i="6"/>
  <c r="U109" i="6"/>
  <c r="T109" i="6"/>
  <c r="F109" i="6"/>
  <c r="U108" i="6"/>
  <c r="T108" i="6"/>
  <c r="F108" i="6"/>
  <c r="U107" i="6"/>
  <c r="T107" i="6"/>
  <c r="F107" i="6"/>
  <c r="U106" i="6"/>
  <c r="T106" i="6"/>
  <c r="F106" i="6"/>
  <c r="U105" i="6"/>
  <c r="T105" i="6"/>
  <c r="F105" i="6"/>
  <c r="U104" i="6"/>
  <c r="T104" i="6"/>
  <c r="F104" i="6"/>
  <c r="U103" i="6"/>
  <c r="T103" i="6"/>
  <c r="F103" i="6"/>
  <c r="U102" i="6"/>
  <c r="T102" i="6"/>
  <c r="F102" i="6"/>
  <c r="U101" i="6"/>
  <c r="T101" i="6"/>
  <c r="F101" i="6"/>
  <c r="U100" i="6"/>
  <c r="T100" i="6"/>
  <c r="F100" i="6"/>
  <c r="U99" i="6"/>
  <c r="T99" i="6"/>
  <c r="F99" i="6"/>
  <c r="U98" i="6"/>
  <c r="T98" i="6"/>
  <c r="F98" i="6"/>
  <c r="U97" i="6"/>
  <c r="T97" i="6"/>
  <c r="F97" i="6"/>
  <c r="U96" i="6"/>
  <c r="T96" i="6"/>
  <c r="F96" i="6"/>
  <c r="U95" i="6"/>
  <c r="T95" i="6"/>
  <c r="F95" i="6"/>
  <c r="U94" i="6"/>
  <c r="T94" i="6"/>
  <c r="F94" i="6"/>
  <c r="U93" i="6"/>
  <c r="T93" i="6"/>
  <c r="F93" i="6"/>
  <c r="U92" i="6"/>
  <c r="T92" i="6"/>
  <c r="F92" i="6"/>
  <c r="U91" i="6"/>
  <c r="T91" i="6"/>
  <c r="F91" i="6"/>
  <c r="U90" i="6"/>
  <c r="T90" i="6"/>
  <c r="F90" i="6"/>
  <c r="U89" i="6"/>
  <c r="T89" i="6"/>
  <c r="F89" i="6"/>
  <c r="U88" i="6"/>
  <c r="T88" i="6"/>
  <c r="F88" i="6"/>
  <c r="U87" i="6"/>
  <c r="T87" i="6"/>
  <c r="F87" i="6"/>
  <c r="U86" i="6"/>
  <c r="T86" i="6"/>
  <c r="F86" i="6"/>
  <c r="U85" i="6"/>
  <c r="T85" i="6"/>
  <c r="F85" i="6"/>
  <c r="U84" i="6"/>
  <c r="T84" i="6"/>
  <c r="F84" i="6"/>
  <c r="U83" i="6"/>
  <c r="T83" i="6"/>
  <c r="F83" i="6"/>
  <c r="U82" i="6"/>
  <c r="T82" i="6"/>
  <c r="F82" i="6"/>
  <c r="U81" i="6"/>
  <c r="T81" i="6"/>
  <c r="F81" i="6"/>
  <c r="U80" i="6"/>
  <c r="T80" i="6"/>
  <c r="F80" i="6"/>
  <c r="U79" i="6"/>
  <c r="T79" i="6"/>
  <c r="F79" i="6"/>
  <c r="U78" i="6"/>
  <c r="T78" i="6"/>
  <c r="F78" i="6"/>
  <c r="U77" i="6"/>
  <c r="T77" i="6"/>
  <c r="F77" i="6"/>
  <c r="U76" i="6"/>
  <c r="T76" i="6"/>
  <c r="F76" i="6"/>
  <c r="U75" i="6"/>
  <c r="T75" i="6"/>
  <c r="F75" i="6"/>
  <c r="U74" i="6"/>
  <c r="T74" i="6"/>
  <c r="F74" i="6"/>
  <c r="U73" i="6"/>
  <c r="T73" i="6"/>
  <c r="F73" i="6"/>
  <c r="U72" i="6"/>
  <c r="T72" i="6"/>
  <c r="F72" i="6"/>
  <c r="U71" i="6"/>
  <c r="T71" i="6"/>
  <c r="F71" i="6"/>
  <c r="U70" i="6"/>
  <c r="T70" i="6"/>
  <c r="F70" i="6"/>
  <c r="U69" i="6"/>
  <c r="T69" i="6"/>
  <c r="F69" i="6"/>
  <c r="U68" i="6"/>
  <c r="T68" i="6"/>
  <c r="F68" i="6"/>
  <c r="U67" i="6"/>
  <c r="T67" i="6"/>
  <c r="F67" i="6"/>
  <c r="U66" i="6"/>
  <c r="T66" i="6"/>
  <c r="F66" i="6"/>
  <c r="U65" i="6"/>
  <c r="T65" i="6"/>
  <c r="F65" i="6"/>
  <c r="U64" i="6"/>
  <c r="T64" i="6"/>
  <c r="F64" i="6"/>
  <c r="U63" i="6"/>
  <c r="T63" i="6"/>
  <c r="F63" i="6"/>
  <c r="U62" i="6"/>
  <c r="T62" i="6"/>
  <c r="F62" i="6"/>
  <c r="U61" i="6"/>
  <c r="T61" i="6"/>
  <c r="F61" i="6"/>
  <c r="U60" i="6"/>
  <c r="T60" i="6"/>
  <c r="F60" i="6"/>
  <c r="U59" i="6"/>
  <c r="T59" i="6"/>
  <c r="F59" i="6"/>
  <c r="U58" i="6"/>
  <c r="T58" i="6"/>
  <c r="F58" i="6"/>
  <c r="U57" i="6"/>
  <c r="T57" i="6"/>
  <c r="F57" i="6"/>
  <c r="U56" i="6"/>
  <c r="T56" i="6"/>
  <c r="F56" i="6"/>
  <c r="U55" i="6"/>
  <c r="T55" i="6"/>
  <c r="F55" i="6"/>
  <c r="U54" i="6"/>
  <c r="T54" i="6"/>
  <c r="F54" i="6"/>
  <c r="U53" i="6"/>
  <c r="T53" i="6"/>
  <c r="F53" i="6"/>
  <c r="U52" i="6"/>
  <c r="T52" i="6"/>
  <c r="F52" i="6"/>
  <c r="T51" i="6"/>
  <c r="F51" i="6"/>
  <c r="T50" i="6"/>
  <c r="F50" i="6"/>
  <c r="F49" i="6"/>
  <c r="T49" i="6" s="1"/>
  <c r="T48" i="6"/>
  <c r="F48" i="6"/>
  <c r="T47" i="6"/>
  <c r="F47" i="6"/>
  <c r="T46" i="6"/>
  <c r="F46" i="6"/>
  <c r="F45" i="6"/>
  <c r="T45" i="6" s="1"/>
  <c r="F44" i="6"/>
  <c r="T44" i="6" s="1"/>
  <c r="T43" i="6"/>
  <c r="F43" i="6"/>
  <c r="T42" i="6"/>
  <c r="F42" i="6"/>
  <c r="T41" i="6"/>
  <c r="F41" i="6"/>
  <c r="T40" i="6"/>
  <c r="F40" i="6"/>
  <c r="F39" i="6"/>
  <c r="T39" i="6" s="1"/>
  <c r="T38" i="6"/>
  <c r="F38" i="6"/>
  <c r="T37" i="6"/>
  <c r="F37" i="6"/>
  <c r="T36" i="6"/>
  <c r="F36" i="6"/>
  <c r="T35" i="6"/>
  <c r="F35" i="6"/>
  <c r="F34" i="6"/>
  <c r="T34" i="6" s="1"/>
  <c r="T33" i="6"/>
  <c r="F33" i="6"/>
  <c r="T32" i="6"/>
  <c r="F32" i="6"/>
  <c r="F31" i="6"/>
  <c r="T31" i="6" s="1"/>
  <c r="T30" i="6"/>
  <c r="F30" i="6"/>
  <c r="T29" i="6"/>
  <c r="F29" i="6"/>
  <c r="T28" i="6"/>
  <c r="F28" i="6"/>
  <c r="F27" i="6"/>
  <c r="T27" i="6" s="1"/>
  <c r="F26" i="6"/>
  <c r="T26" i="6" s="1"/>
  <c r="F25" i="6"/>
  <c r="T25" i="6" s="1"/>
  <c r="T24" i="6"/>
  <c r="F24" i="6"/>
  <c r="F23" i="6"/>
  <c r="T23" i="6" s="1"/>
  <c r="T22" i="6"/>
  <c r="F22" i="6"/>
  <c r="T21" i="6"/>
  <c r="F21" i="6"/>
  <c r="T20" i="6"/>
  <c r="F20" i="6"/>
  <c r="T19" i="6"/>
  <c r="F19" i="6"/>
  <c r="T18" i="6"/>
  <c r="F18" i="6"/>
  <c r="F17" i="6"/>
  <c r="T17" i="6" s="1"/>
  <c r="T16" i="6"/>
  <c r="F16" i="6"/>
  <c r="T15" i="6"/>
  <c r="F15" i="6"/>
  <c r="T14" i="6"/>
  <c r="F14" i="6"/>
  <c r="T13" i="6"/>
  <c r="F13" i="6"/>
  <c r="F12" i="6"/>
  <c r="T12" i="6" s="1"/>
  <c r="T11" i="6"/>
  <c r="F11" i="6"/>
  <c r="T10" i="6"/>
  <c r="F10" i="6"/>
  <c r="T9" i="6"/>
  <c r="F9" i="6"/>
  <c r="T8" i="6"/>
  <c r="F8" i="6"/>
  <c r="F7" i="6"/>
  <c r="T7" i="6" s="1"/>
  <c r="A1" i="6"/>
  <c r="U206" i="5"/>
  <c r="T206" i="5"/>
  <c r="F206" i="5"/>
  <c r="U205" i="5"/>
  <c r="T205" i="5"/>
  <c r="F205" i="5"/>
  <c r="U204" i="5"/>
  <c r="T204" i="5"/>
  <c r="F204" i="5"/>
  <c r="U203" i="5"/>
  <c r="T203" i="5"/>
  <c r="F203" i="5"/>
  <c r="U202" i="5"/>
  <c r="T202" i="5"/>
  <c r="F202" i="5"/>
  <c r="U201" i="5"/>
  <c r="T201" i="5"/>
  <c r="F201" i="5"/>
  <c r="U200" i="5"/>
  <c r="T200" i="5"/>
  <c r="F200" i="5"/>
  <c r="U199" i="5"/>
  <c r="T199" i="5"/>
  <c r="F199" i="5"/>
  <c r="U198" i="5"/>
  <c r="T198" i="5"/>
  <c r="F198" i="5"/>
  <c r="U197" i="5"/>
  <c r="T197" i="5"/>
  <c r="F197" i="5"/>
  <c r="U196" i="5"/>
  <c r="T196" i="5"/>
  <c r="F196" i="5"/>
  <c r="U195" i="5"/>
  <c r="T195" i="5"/>
  <c r="F195" i="5"/>
  <c r="U194" i="5"/>
  <c r="T194" i="5"/>
  <c r="F194" i="5"/>
  <c r="U193" i="5"/>
  <c r="T193" i="5"/>
  <c r="F193" i="5"/>
  <c r="U192" i="5"/>
  <c r="T192" i="5"/>
  <c r="F192" i="5"/>
  <c r="U191" i="5"/>
  <c r="T191" i="5"/>
  <c r="F191" i="5"/>
  <c r="U190" i="5"/>
  <c r="T190" i="5"/>
  <c r="F190" i="5"/>
  <c r="U189" i="5"/>
  <c r="T189" i="5"/>
  <c r="F189" i="5"/>
  <c r="U188" i="5"/>
  <c r="T188" i="5"/>
  <c r="F188" i="5"/>
  <c r="U187" i="5"/>
  <c r="T187" i="5"/>
  <c r="F187" i="5"/>
  <c r="U186" i="5"/>
  <c r="T186" i="5"/>
  <c r="F186" i="5"/>
  <c r="U185" i="5"/>
  <c r="T185" i="5"/>
  <c r="F185" i="5"/>
  <c r="U184" i="5"/>
  <c r="T184" i="5"/>
  <c r="F184" i="5"/>
  <c r="U183" i="5"/>
  <c r="T183" i="5"/>
  <c r="F183" i="5"/>
  <c r="U182" i="5"/>
  <c r="T182" i="5"/>
  <c r="F182" i="5"/>
  <c r="U181" i="5"/>
  <c r="T181" i="5"/>
  <c r="F181" i="5"/>
  <c r="U180" i="5"/>
  <c r="T180" i="5"/>
  <c r="F180" i="5"/>
  <c r="U179" i="5"/>
  <c r="T179" i="5"/>
  <c r="F179" i="5"/>
  <c r="U178" i="5"/>
  <c r="T178" i="5"/>
  <c r="F178" i="5"/>
  <c r="U177" i="5"/>
  <c r="T177" i="5"/>
  <c r="F177" i="5"/>
  <c r="U176" i="5"/>
  <c r="T176" i="5"/>
  <c r="F176" i="5"/>
  <c r="U175" i="5"/>
  <c r="T175" i="5"/>
  <c r="F175" i="5"/>
  <c r="U174" i="5"/>
  <c r="T174" i="5"/>
  <c r="F174" i="5"/>
  <c r="U173" i="5"/>
  <c r="T173" i="5"/>
  <c r="F173" i="5"/>
  <c r="U172" i="5"/>
  <c r="T172" i="5"/>
  <c r="F172" i="5"/>
  <c r="U171" i="5"/>
  <c r="T171" i="5"/>
  <c r="F171" i="5"/>
  <c r="U170" i="5"/>
  <c r="T170" i="5"/>
  <c r="F170" i="5"/>
  <c r="U169" i="5"/>
  <c r="T169" i="5"/>
  <c r="F169" i="5"/>
  <c r="U168" i="5"/>
  <c r="T168" i="5"/>
  <c r="F168" i="5"/>
  <c r="U167" i="5"/>
  <c r="T167" i="5"/>
  <c r="F167" i="5"/>
  <c r="U166" i="5"/>
  <c r="T166" i="5"/>
  <c r="F166" i="5"/>
  <c r="U165" i="5"/>
  <c r="T165" i="5"/>
  <c r="F165" i="5"/>
  <c r="U164" i="5"/>
  <c r="T164" i="5"/>
  <c r="F164" i="5"/>
  <c r="U163" i="5"/>
  <c r="T163" i="5"/>
  <c r="F163" i="5"/>
  <c r="U162" i="5"/>
  <c r="T162" i="5"/>
  <c r="F162" i="5"/>
  <c r="U161" i="5"/>
  <c r="T161" i="5"/>
  <c r="F161" i="5"/>
  <c r="U160" i="5"/>
  <c r="T160" i="5"/>
  <c r="F160" i="5"/>
  <c r="U159" i="5"/>
  <c r="T159" i="5"/>
  <c r="F159" i="5"/>
  <c r="U158" i="5"/>
  <c r="T158" i="5"/>
  <c r="F158" i="5"/>
  <c r="U157" i="5"/>
  <c r="T157" i="5"/>
  <c r="F157" i="5"/>
  <c r="U156" i="5"/>
  <c r="T156" i="5"/>
  <c r="F156" i="5"/>
  <c r="U155" i="5"/>
  <c r="T155" i="5"/>
  <c r="F155" i="5"/>
  <c r="U154" i="5"/>
  <c r="T154" i="5"/>
  <c r="F154" i="5"/>
  <c r="U153" i="5"/>
  <c r="T153" i="5"/>
  <c r="F153" i="5"/>
  <c r="U152" i="5"/>
  <c r="T152" i="5"/>
  <c r="F152" i="5"/>
  <c r="U151" i="5"/>
  <c r="T151" i="5"/>
  <c r="F151" i="5"/>
  <c r="U150" i="5"/>
  <c r="T150" i="5"/>
  <c r="F150" i="5"/>
  <c r="U149" i="5"/>
  <c r="T149" i="5"/>
  <c r="F149" i="5"/>
  <c r="U148" i="5"/>
  <c r="T148" i="5"/>
  <c r="F148" i="5"/>
  <c r="U147" i="5"/>
  <c r="T147" i="5"/>
  <c r="F147" i="5"/>
  <c r="U146" i="5"/>
  <c r="T146" i="5"/>
  <c r="F146" i="5"/>
  <c r="U145" i="5"/>
  <c r="T145" i="5"/>
  <c r="F145" i="5"/>
  <c r="U144" i="5"/>
  <c r="T144" i="5"/>
  <c r="F144" i="5"/>
  <c r="U143" i="5"/>
  <c r="T143" i="5"/>
  <c r="F143" i="5"/>
  <c r="U142" i="5"/>
  <c r="T142" i="5"/>
  <c r="F142" i="5"/>
  <c r="U141" i="5"/>
  <c r="T141" i="5"/>
  <c r="F141" i="5"/>
  <c r="U140" i="5"/>
  <c r="T140" i="5"/>
  <c r="F140" i="5"/>
  <c r="U139" i="5"/>
  <c r="T139" i="5"/>
  <c r="F139" i="5"/>
  <c r="U138" i="5"/>
  <c r="T138" i="5"/>
  <c r="F138" i="5"/>
  <c r="U137" i="5"/>
  <c r="T137" i="5"/>
  <c r="F137" i="5"/>
  <c r="U136" i="5"/>
  <c r="T136" i="5"/>
  <c r="F136" i="5"/>
  <c r="U135" i="5"/>
  <c r="T135" i="5"/>
  <c r="F135" i="5"/>
  <c r="U134" i="5"/>
  <c r="T134" i="5"/>
  <c r="F134" i="5"/>
  <c r="U133" i="5"/>
  <c r="T133" i="5"/>
  <c r="F133" i="5"/>
  <c r="U132" i="5"/>
  <c r="T132" i="5"/>
  <c r="F132" i="5"/>
  <c r="U131" i="5"/>
  <c r="T131" i="5"/>
  <c r="F131" i="5"/>
  <c r="U130" i="5"/>
  <c r="T130" i="5"/>
  <c r="F130" i="5"/>
  <c r="U129" i="5"/>
  <c r="T129" i="5"/>
  <c r="F129" i="5"/>
  <c r="U128" i="5"/>
  <c r="T128" i="5"/>
  <c r="F128" i="5"/>
  <c r="U127" i="5"/>
  <c r="T127" i="5"/>
  <c r="F127" i="5"/>
  <c r="U126" i="5"/>
  <c r="T126" i="5"/>
  <c r="F126" i="5"/>
  <c r="U125" i="5"/>
  <c r="T125" i="5"/>
  <c r="F125" i="5"/>
  <c r="U124" i="5"/>
  <c r="T124" i="5"/>
  <c r="F124" i="5"/>
  <c r="U123" i="5"/>
  <c r="T123" i="5"/>
  <c r="F123" i="5"/>
  <c r="U122" i="5"/>
  <c r="T122" i="5"/>
  <c r="F122" i="5"/>
  <c r="U121" i="5"/>
  <c r="T121" i="5"/>
  <c r="F121" i="5"/>
  <c r="U120" i="5"/>
  <c r="T120" i="5"/>
  <c r="F120" i="5"/>
  <c r="U119" i="5"/>
  <c r="T119" i="5"/>
  <c r="F119" i="5"/>
  <c r="U118" i="5"/>
  <c r="T118" i="5"/>
  <c r="F118" i="5"/>
  <c r="U117" i="5"/>
  <c r="T117" i="5"/>
  <c r="F117" i="5"/>
  <c r="U116" i="5"/>
  <c r="T116" i="5"/>
  <c r="F116" i="5"/>
  <c r="U115" i="5"/>
  <c r="T115" i="5"/>
  <c r="F115" i="5"/>
  <c r="U114" i="5"/>
  <c r="T114" i="5"/>
  <c r="F114" i="5"/>
  <c r="U113" i="5"/>
  <c r="T113" i="5"/>
  <c r="F113" i="5"/>
  <c r="U112" i="5"/>
  <c r="T112" i="5"/>
  <c r="F112" i="5"/>
  <c r="U111" i="5"/>
  <c r="T111" i="5"/>
  <c r="F111" i="5"/>
  <c r="U110" i="5"/>
  <c r="T110" i="5"/>
  <c r="F110" i="5"/>
  <c r="U109" i="5"/>
  <c r="T109" i="5"/>
  <c r="F109" i="5"/>
  <c r="U108" i="5"/>
  <c r="T108" i="5"/>
  <c r="F108" i="5"/>
  <c r="U107" i="5"/>
  <c r="T107" i="5"/>
  <c r="F107" i="5"/>
  <c r="U106" i="5"/>
  <c r="T106" i="5"/>
  <c r="F106" i="5"/>
  <c r="U105" i="5"/>
  <c r="T105" i="5"/>
  <c r="F105" i="5"/>
  <c r="U104" i="5"/>
  <c r="T104" i="5"/>
  <c r="F104" i="5"/>
  <c r="U103" i="5"/>
  <c r="T103" i="5"/>
  <c r="F103" i="5"/>
  <c r="U102" i="5"/>
  <c r="T102" i="5"/>
  <c r="F102" i="5"/>
  <c r="U101" i="5"/>
  <c r="T101" i="5"/>
  <c r="F101" i="5"/>
  <c r="U100" i="5"/>
  <c r="T100" i="5"/>
  <c r="F100" i="5"/>
  <c r="U99" i="5"/>
  <c r="T99" i="5"/>
  <c r="F99" i="5"/>
  <c r="U98" i="5"/>
  <c r="T98" i="5"/>
  <c r="F98" i="5"/>
  <c r="U97" i="5"/>
  <c r="T97" i="5"/>
  <c r="F97" i="5"/>
  <c r="U96" i="5"/>
  <c r="T96" i="5"/>
  <c r="F96" i="5"/>
  <c r="U95" i="5"/>
  <c r="T95" i="5"/>
  <c r="F95" i="5"/>
  <c r="U94" i="5"/>
  <c r="T94" i="5"/>
  <c r="F94" i="5"/>
  <c r="U93" i="5"/>
  <c r="T93" i="5"/>
  <c r="F93" i="5"/>
  <c r="U92" i="5"/>
  <c r="T92" i="5"/>
  <c r="F92" i="5"/>
  <c r="U91" i="5"/>
  <c r="T91" i="5"/>
  <c r="F91" i="5"/>
  <c r="U90" i="5"/>
  <c r="T90" i="5"/>
  <c r="F90" i="5"/>
  <c r="U89" i="5"/>
  <c r="T89" i="5"/>
  <c r="F89" i="5"/>
  <c r="U88" i="5"/>
  <c r="T88" i="5"/>
  <c r="F88" i="5"/>
  <c r="U87" i="5"/>
  <c r="T87" i="5"/>
  <c r="F87" i="5"/>
  <c r="U86" i="5"/>
  <c r="T86" i="5"/>
  <c r="F86" i="5"/>
  <c r="U85" i="5"/>
  <c r="T85" i="5"/>
  <c r="F85" i="5"/>
  <c r="U84" i="5"/>
  <c r="T84" i="5"/>
  <c r="F84" i="5"/>
  <c r="U83" i="5"/>
  <c r="T83" i="5"/>
  <c r="F83" i="5"/>
  <c r="U82" i="5"/>
  <c r="T82" i="5"/>
  <c r="F82" i="5"/>
  <c r="U81" i="5"/>
  <c r="T81" i="5"/>
  <c r="F81" i="5"/>
  <c r="U80" i="5"/>
  <c r="T80" i="5"/>
  <c r="F80" i="5"/>
  <c r="U79" i="5"/>
  <c r="T79" i="5"/>
  <c r="F79" i="5"/>
  <c r="U78" i="5"/>
  <c r="T78" i="5"/>
  <c r="F78" i="5"/>
  <c r="U77" i="5"/>
  <c r="T77" i="5"/>
  <c r="F77" i="5"/>
  <c r="U76" i="5"/>
  <c r="T76" i="5"/>
  <c r="F76" i="5"/>
  <c r="U75" i="5"/>
  <c r="T75" i="5"/>
  <c r="F75" i="5"/>
  <c r="U74" i="5"/>
  <c r="T74" i="5"/>
  <c r="F74" i="5"/>
  <c r="U73" i="5"/>
  <c r="T73" i="5"/>
  <c r="F73" i="5"/>
  <c r="U72" i="5"/>
  <c r="T72" i="5"/>
  <c r="F72" i="5"/>
  <c r="U71" i="5"/>
  <c r="T71" i="5"/>
  <c r="F71" i="5"/>
  <c r="U70" i="5"/>
  <c r="T70" i="5"/>
  <c r="F70" i="5"/>
  <c r="U69" i="5"/>
  <c r="T69" i="5"/>
  <c r="F69" i="5"/>
  <c r="U68" i="5"/>
  <c r="T68" i="5"/>
  <c r="F68" i="5"/>
  <c r="U67" i="5"/>
  <c r="T67" i="5"/>
  <c r="F67" i="5"/>
  <c r="U66" i="5"/>
  <c r="T66" i="5"/>
  <c r="F66" i="5"/>
  <c r="U65" i="5"/>
  <c r="T65" i="5"/>
  <c r="F65" i="5"/>
  <c r="U64" i="5"/>
  <c r="T64" i="5"/>
  <c r="F64" i="5"/>
  <c r="U63" i="5"/>
  <c r="T63" i="5"/>
  <c r="F63" i="5"/>
  <c r="U62" i="5"/>
  <c r="T62" i="5"/>
  <c r="F62" i="5"/>
  <c r="U61" i="5"/>
  <c r="T61" i="5"/>
  <c r="F61" i="5"/>
  <c r="U60" i="5"/>
  <c r="T60" i="5"/>
  <c r="F60" i="5"/>
  <c r="U59" i="5"/>
  <c r="T59" i="5"/>
  <c r="F59" i="5"/>
  <c r="U58" i="5"/>
  <c r="T58" i="5"/>
  <c r="F58" i="5"/>
  <c r="U57" i="5"/>
  <c r="T57" i="5"/>
  <c r="F57" i="5"/>
  <c r="U56" i="5"/>
  <c r="T56" i="5"/>
  <c r="F56" i="5"/>
  <c r="U55" i="5"/>
  <c r="T55" i="5"/>
  <c r="F55" i="5"/>
  <c r="U54" i="5"/>
  <c r="T54" i="5"/>
  <c r="F54" i="5"/>
  <c r="U53" i="5"/>
  <c r="T53" i="5"/>
  <c r="F53" i="5"/>
  <c r="U52" i="5"/>
  <c r="T52" i="5"/>
  <c r="F52" i="5"/>
  <c r="T51" i="5"/>
  <c r="F51" i="5"/>
  <c r="T50" i="5"/>
  <c r="F50" i="5"/>
  <c r="T49" i="5"/>
  <c r="F49" i="5"/>
  <c r="F48" i="5"/>
  <c r="T48" i="5" s="1"/>
  <c r="F47" i="5"/>
  <c r="T47" i="5" s="1"/>
  <c r="T46" i="5"/>
  <c r="F46" i="5"/>
  <c r="F45" i="5"/>
  <c r="T45" i="5" s="1"/>
  <c r="T44" i="5"/>
  <c r="F44" i="5"/>
  <c r="T43" i="5"/>
  <c r="F43" i="5"/>
  <c r="F42" i="5"/>
  <c r="T42" i="5" s="1"/>
  <c r="T41" i="5"/>
  <c r="F41" i="5"/>
  <c r="F40" i="5"/>
  <c r="T40" i="5" s="1"/>
  <c r="T39" i="5"/>
  <c r="F39" i="5"/>
  <c r="T38" i="5"/>
  <c r="F38" i="5"/>
  <c r="T37" i="5"/>
  <c r="F37" i="5"/>
  <c r="T36" i="5"/>
  <c r="F36" i="5"/>
  <c r="T35" i="5"/>
  <c r="F35" i="5"/>
  <c r="F34" i="5"/>
  <c r="T34" i="5" s="1"/>
  <c r="T33" i="5"/>
  <c r="F33" i="5"/>
  <c r="F32" i="5"/>
  <c r="T32" i="5" s="1"/>
  <c r="F31" i="5"/>
  <c r="T31" i="5" s="1"/>
  <c r="F30" i="5"/>
  <c r="T30" i="5" s="1"/>
  <c r="T29" i="5"/>
  <c r="F29" i="5"/>
  <c r="T28" i="5"/>
  <c r="F28" i="5"/>
  <c r="T27" i="5"/>
  <c r="F27" i="5"/>
  <c r="F26" i="5"/>
  <c r="T26" i="5" s="1"/>
  <c r="T25" i="5"/>
  <c r="F25" i="5"/>
  <c r="T24" i="5"/>
  <c r="F24" i="5"/>
  <c r="T23" i="5"/>
  <c r="F23" i="5"/>
  <c r="F22" i="5"/>
  <c r="T22" i="5" s="1"/>
  <c r="T21" i="5"/>
  <c r="U20" i="5" s="1"/>
  <c r="F21" i="5"/>
  <c r="T20" i="5"/>
  <c r="F20" i="5"/>
  <c r="T19" i="5"/>
  <c r="F19" i="5"/>
  <c r="T18" i="5"/>
  <c r="F18" i="5"/>
  <c r="T17" i="5"/>
  <c r="F17" i="5"/>
  <c r="T16" i="5"/>
  <c r="F16" i="5"/>
  <c r="T15" i="5"/>
  <c r="F15" i="5"/>
  <c r="T14" i="5"/>
  <c r="F14" i="5"/>
  <c r="T13" i="5"/>
  <c r="F13" i="5"/>
  <c r="F12" i="5"/>
  <c r="T12" i="5" s="1"/>
  <c r="F11" i="5"/>
  <c r="T11" i="5" s="1"/>
  <c r="F10" i="5"/>
  <c r="T10" i="5" s="1"/>
  <c r="T9" i="5"/>
  <c r="F9" i="5"/>
  <c r="T8" i="5"/>
  <c r="F8" i="5"/>
  <c r="F7" i="5"/>
  <c r="T7" i="5" s="1"/>
  <c r="A1" i="5"/>
  <c r="A1" i="4"/>
  <c r="AB201" i="3"/>
  <c r="Y201" i="3"/>
  <c r="X201" i="3"/>
  <c r="W201" i="3"/>
  <c r="T201" i="3"/>
  <c r="R201" i="3"/>
  <c r="Q201" i="3"/>
  <c r="P201" i="3"/>
  <c r="O201" i="3"/>
  <c r="K201" i="3"/>
  <c r="L201" i="3" s="1"/>
  <c r="J201" i="3"/>
  <c r="I201" i="3"/>
  <c r="H201" i="3"/>
  <c r="F201" i="3"/>
  <c r="AB200" i="3"/>
  <c r="Y200" i="3"/>
  <c r="X200" i="3"/>
  <c r="W200" i="3"/>
  <c r="T200" i="3"/>
  <c r="R200" i="3"/>
  <c r="S200" i="3" s="1"/>
  <c r="Q200" i="3"/>
  <c r="P200" i="3"/>
  <c r="O200" i="3"/>
  <c r="K200" i="3"/>
  <c r="L200" i="3" s="1"/>
  <c r="J200" i="3"/>
  <c r="I200" i="3"/>
  <c r="H200" i="3"/>
  <c r="F200" i="3"/>
  <c r="AB199" i="3"/>
  <c r="Y199" i="3"/>
  <c r="X199" i="3"/>
  <c r="W199" i="3"/>
  <c r="T199" i="3"/>
  <c r="R199" i="3"/>
  <c r="N199" i="3" s="1"/>
  <c r="Q199" i="3"/>
  <c r="P199" i="3"/>
  <c r="O199" i="3"/>
  <c r="K199" i="3"/>
  <c r="L199" i="3" s="1"/>
  <c r="J199" i="3"/>
  <c r="I199" i="3"/>
  <c r="H199" i="3"/>
  <c r="F199" i="3"/>
  <c r="AB198" i="3"/>
  <c r="Y198" i="3"/>
  <c r="X198" i="3"/>
  <c r="W198" i="3"/>
  <c r="T198" i="3"/>
  <c r="R198" i="3"/>
  <c r="S198" i="3" s="1"/>
  <c r="Q198" i="3"/>
  <c r="P198" i="3"/>
  <c r="O198" i="3"/>
  <c r="K198" i="3"/>
  <c r="L198" i="3" s="1"/>
  <c r="J198" i="3"/>
  <c r="I198" i="3"/>
  <c r="H198" i="3"/>
  <c r="F198" i="3"/>
  <c r="AB197" i="3"/>
  <c r="Y197" i="3"/>
  <c r="X197" i="3"/>
  <c r="W197" i="3"/>
  <c r="T197" i="3"/>
  <c r="R197" i="3"/>
  <c r="N197" i="3" s="1"/>
  <c r="Q197" i="3"/>
  <c r="P197" i="3"/>
  <c r="O197" i="3"/>
  <c r="K197" i="3"/>
  <c r="L197" i="3" s="1"/>
  <c r="J197" i="3"/>
  <c r="I197" i="3"/>
  <c r="H197" i="3"/>
  <c r="F197" i="3"/>
  <c r="AB196" i="3"/>
  <c r="Y196" i="3"/>
  <c r="X196" i="3"/>
  <c r="W196" i="3"/>
  <c r="T196" i="3"/>
  <c r="R196" i="3"/>
  <c r="S196" i="3" s="1"/>
  <c r="Q196" i="3"/>
  <c r="P196" i="3"/>
  <c r="O196" i="3"/>
  <c r="K196" i="3"/>
  <c r="L196" i="3" s="1"/>
  <c r="J196" i="3"/>
  <c r="I196" i="3"/>
  <c r="H196" i="3"/>
  <c r="F196" i="3"/>
  <c r="AB195" i="3"/>
  <c r="Y195" i="3"/>
  <c r="X195" i="3"/>
  <c r="W195" i="3"/>
  <c r="T195" i="3"/>
  <c r="R195" i="3"/>
  <c r="Q195" i="3"/>
  <c r="P195" i="3"/>
  <c r="O195" i="3"/>
  <c r="K195" i="3"/>
  <c r="L195" i="3" s="1"/>
  <c r="J195" i="3"/>
  <c r="I195" i="3"/>
  <c r="H195" i="3"/>
  <c r="F195" i="3"/>
  <c r="AB194" i="3"/>
  <c r="Y194" i="3"/>
  <c r="X194" i="3"/>
  <c r="W194" i="3"/>
  <c r="T194" i="3"/>
  <c r="R194" i="3"/>
  <c r="S194" i="3" s="1"/>
  <c r="Q194" i="3"/>
  <c r="P194" i="3"/>
  <c r="O194" i="3"/>
  <c r="K194" i="3"/>
  <c r="L194" i="3" s="1"/>
  <c r="J194" i="3"/>
  <c r="I194" i="3"/>
  <c r="H194" i="3"/>
  <c r="F194" i="3"/>
  <c r="AB193" i="3"/>
  <c r="Y193" i="3"/>
  <c r="X193" i="3"/>
  <c r="W193" i="3"/>
  <c r="T193" i="3"/>
  <c r="R193" i="3"/>
  <c r="Q193" i="3"/>
  <c r="P193" i="3"/>
  <c r="O193" i="3"/>
  <c r="K193" i="3"/>
  <c r="L193" i="3" s="1"/>
  <c r="J193" i="3"/>
  <c r="I193" i="3"/>
  <c r="H193" i="3"/>
  <c r="F193" i="3"/>
  <c r="AB192" i="3"/>
  <c r="Y192" i="3"/>
  <c r="X192" i="3"/>
  <c r="W192" i="3"/>
  <c r="T192" i="3"/>
  <c r="R192" i="3"/>
  <c r="S192" i="3" s="1"/>
  <c r="Q192" i="3"/>
  <c r="P192" i="3"/>
  <c r="O192" i="3"/>
  <c r="K192" i="3"/>
  <c r="L192" i="3" s="1"/>
  <c r="J192" i="3"/>
  <c r="I192" i="3"/>
  <c r="H192" i="3"/>
  <c r="F192" i="3"/>
  <c r="AB191" i="3"/>
  <c r="Y191" i="3"/>
  <c r="X191" i="3"/>
  <c r="W191" i="3"/>
  <c r="T191" i="3"/>
  <c r="R191" i="3"/>
  <c r="N191" i="3" s="1"/>
  <c r="Q191" i="3"/>
  <c r="P191" i="3"/>
  <c r="O191" i="3"/>
  <c r="K191" i="3"/>
  <c r="L191" i="3" s="1"/>
  <c r="J191" i="3"/>
  <c r="I191" i="3"/>
  <c r="H191" i="3"/>
  <c r="F191" i="3"/>
  <c r="AB190" i="3"/>
  <c r="Y190" i="3"/>
  <c r="X190" i="3"/>
  <c r="W190" i="3"/>
  <c r="T190" i="3"/>
  <c r="R190" i="3"/>
  <c r="N190" i="3" s="1"/>
  <c r="Q190" i="3"/>
  <c r="P190" i="3"/>
  <c r="O190" i="3"/>
  <c r="K190" i="3"/>
  <c r="L190" i="3" s="1"/>
  <c r="J190" i="3"/>
  <c r="I190" i="3"/>
  <c r="H190" i="3"/>
  <c r="F190" i="3"/>
  <c r="AB189" i="3"/>
  <c r="Y189" i="3"/>
  <c r="X189" i="3"/>
  <c r="W189" i="3"/>
  <c r="T189" i="3"/>
  <c r="R189" i="3"/>
  <c r="N189" i="3" s="1"/>
  <c r="Q189" i="3"/>
  <c r="P189" i="3"/>
  <c r="O189" i="3"/>
  <c r="K189" i="3"/>
  <c r="L189" i="3" s="1"/>
  <c r="J189" i="3"/>
  <c r="I189" i="3"/>
  <c r="H189" i="3"/>
  <c r="F189" i="3"/>
  <c r="AB188" i="3"/>
  <c r="Y188" i="3"/>
  <c r="X188" i="3"/>
  <c r="W188" i="3"/>
  <c r="T188" i="3"/>
  <c r="R188" i="3"/>
  <c r="Q188" i="3"/>
  <c r="P188" i="3"/>
  <c r="O188" i="3"/>
  <c r="K188" i="3"/>
  <c r="L188" i="3" s="1"/>
  <c r="J188" i="3"/>
  <c r="I188" i="3"/>
  <c r="H188" i="3"/>
  <c r="F188" i="3"/>
  <c r="AB187" i="3"/>
  <c r="Y187" i="3"/>
  <c r="X187" i="3"/>
  <c r="W187" i="3"/>
  <c r="T187" i="3"/>
  <c r="R187" i="3"/>
  <c r="N187" i="3" s="1"/>
  <c r="Q187" i="3"/>
  <c r="P187" i="3"/>
  <c r="O187" i="3"/>
  <c r="K187" i="3"/>
  <c r="L187" i="3" s="1"/>
  <c r="J187" i="3"/>
  <c r="I187" i="3"/>
  <c r="H187" i="3"/>
  <c r="F187" i="3"/>
  <c r="AB186" i="3"/>
  <c r="Y186" i="3"/>
  <c r="X186" i="3"/>
  <c r="W186" i="3"/>
  <c r="T186" i="3"/>
  <c r="R186" i="3"/>
  <c r="S186" i="3" s="1"/>
  <c r="Q186" i="3"/>
  <c r="P186" i="3"/>
  <c r="O186" i="3"/>
  <c r="K186" i="3"/>
  <c r="L186" i="3" s="1"/>
  <c r="J186" i="3"/>
  <c r="I186" i="3"/>
  <c r="H186" i="3"/>
  <c r="F186" i="3"/>
  <c r="AB185" i="3"/>
  <c r="Y185" i="3"/>
  <c r="X185" i="3"/>
  <c r="W185" i="3"/>
  <c r="T185" i="3"/>
  <c r="R185" i="3"/>
  <c r="N185" i="3" s="1"/>
  <c r="Q185" i="3"/>
  <c r="P185" i="3"/>
  <c r="O185" i="3"/>
  <c r="K185" i="3"/>
  <c r="L185" i="3" s="1"/>
  <c r="J185" i="3"/>
  <c r="I185" i="3"/>
  <c r="H185" i="3"/>
  <c r="F185" i="3"/>
  <c r="AB184" i="3"/>
  <c r="Y184" i="3"/>
  <c r="X184" i="3"/>
  <c r="W184" i="3"/>
  <c r="T184" i="3"/>
  <c r="R184" i="3"/>
  <c r="S184" i="3" s="1"/>
  <c r="Q184" i="3"/>
  <c r="P184" i="3"/>
  <c r="O184" i="3"/>
  <c r="K184" i="3"/>
  <c r="L184" i="3" s="1"/>
  <c r="J184" i="3"/>
  <c r="I184" i="3"/>
  <c r="H184" i="3"/>
  <c r="F184" i="3"/>
  <c r="AB183" i="3"/>
  <c r="Y183" i="3"/>
  <c r="X183" i="3"/>
  <c r="W183" i="3"/>
  <c r="T183" i="3"/>
  <c r="R183" i="3"/>
  <c r="N183" i="3" s="1"/>
  <c r="Q183" i="3"/>
  <c r="P183" i="3"/>
  <c r="O183" i="3"/>
  <c r="K183" i="3"/>
  <c r="L183" i="3" s="1"/>
  <c r="J183" i="3"/>
  <c r="I183" i="3"/>
  <c r="H183" i="3"/>
  <c r="F183" i="3"/>
  <c r="AB182" i="3"/>
  <c r="Y182" i="3"/>
  <c r="X182" i="3"/>
  <c r="W182" i="3"/>
  <c r="T182" i="3"/>
  <c r="R182" i="3"/>
  <c r="Q182" i="3"/>
  <c r="P182" i="3"/>
  <c r="O182" i="3"/>
  <c r="K182" i="3"/>
  <c r="L182" i="3" s="1"/>
  <c r="J182" i="3"/>
  <c r="I182" i="3"/>
  <c r="H182" i="3"/>
  <c r="F182" i="3"/>
  <c r="AB181" i="3"/>
  <c r="Y181" i="3"/>
  <c r="X181" i="3"/>
  <c r="W181" i="3"/>
  <c r="T181" i="3"/>
  <c r="R181" i="3"/>
  <c r="S181" i="3" s="1"/>
  <c r="Q181" i="3"/>
  <c r="P181" i="3"/>
  <c r="O181" i="3"/>
  <c r="K181" i="3"/>
  <c r="L181" i="3" s="1"/>
  <c r="J181" i="3"/>
  <c r="I181" i="3"/>
  <c r="H181" i="3"/>
  <c r="F181" i="3"/>
  <c r="AB180" i="3"/>
  <c r="Y180" i="3"/>
  <c r="X180" i="3"/>
  <c r="W180" i="3"/>
  <c r="T180" i="3"/>
  <c r="R180" i="3"/>
  <c r="S180" i="3" s="1"/>
  <c r="Q180" i="3"/>
  <c r="P180" i="3"/>
  <c r="O180" i="3"/>
  <c r="K180" i="3"/>
  <c r="L180" i="3" s="1"/>
  <c r="J180" i="3"/>
  <c r="I180" i="3"/>
  <c r="H180" i="3"/>
  <c r="F180" i="3"/>
  <c r="AB179" i="3"/>
  <c r="Y179" i="3"/>
  <c r="X179" i="3"/>
  <c r="W179" i="3"/>
  <c r="T179" i="3"/>
  <c r="R179" i="3"/>
  <c r="N179" i="3" s="1"/>
  <c r="Q179" i="3"/>
  <c r="P179" i="3"/>
  <c r="O179" i="3"/>
  <c r="K179" i="3"/>
  <c r="L179" i="3" s="1"/>
  <c r="J179" i="3"/>
  <c r="I179" i="3"/>
  <c r="H179" i="3"/>
  <c r="F179" i="3"/>
  <c r="AB178" i="3"/>
  <c r="Y178" i="3"/>
  <c r="X178" i="3"/>
  <c r="W178" i="3"/>
  <c r="T178" i="3"/>
  <c r="R178" i="3"/>
  <c r="S178" i="3" s="1"/>
  <c r="Q178" i="3"/>
  <c r="P178" i="3"/>
  <c r="O178" i="3"/>
  <c r="K178" i="3"/>
  <c r="L178" i="3" s="1"/>
  <c r="J178" i="3"/>
  <c r="I178" i="3"/>
  <c r="H178" i="3"/>
  <c r="F178" i="3"/>
  <c r="AB177" i="3"/>
  <c r="Y177" i="3"/>
  <c r="X177" i="3"/>
  <c r="W177" i="3"/>
  <c r="T177" i="3"/>
  <c r="R177" i="3"/>
  <c r="N177" i="3" s="1"/>
  <c r="Q177" i="3"/>
  <c r="P177" i="3"/>
  <c r="O177" i="3"/>
  <c r="K177" i="3"/>
  <c r="L177" i="3" s="1"/>
  <c r="J177" i="3"/>
  <c r="I177" i="3"/>
  <c r="H177" i="3"/>
  <c r="F177" i="3"/>
  <c r="AB176" i="3"/>
  <c r="Y176" i="3"/>
  <c r="X176" i="3"/>
  <c r="W176" i="3"/>
  <c r="T176" i="3"/>
  <c r="R176" i="3"/>
  <c r="S176" i="3" s="1"/>
  <c r="Q176" i="3"/>
  <c r="P176" i="3"/>
  <c r="O176" i="3"/>
  <c r="K176" i="3"/>
  <c r="L176" i="3" s="1"/>
  <c r="J176" i="3"/>
  <c r="I176" i="3"/>
  <c r="H176" i="3"/>
  <c r="F176" i="3"/>
  <c r="AB175" i="3"/>
  <c r="Y175" i="3"/>
  <c r="X175" i="3"/>
  <c r="W175" i="3"/>
  <c r="T175" i="3"/>
  <c r="R175" i="3"/>
  <c r="N175" i="3" s="1"/>
  <c r="Q175" i="3"/>
  <c r="P175" i="3"/>
  <c r="O175" i="3"/>
  <c r="K175" i="3"/>
  <c r="L175" i="3" s="1"/>
  <c r="J175" i="3"/>
  <c r="I175" i="3"/>
  <c r="H175" i="3"/>
  <c r="F175" i="3"/>
  <c r="AB174" i="3"/>
  <c r="Y174" i="3"/>
  <c r="X174" i="3"/>
  <c r="W174" i="3"/>
  <c r="T174" i="3"/>
  <c r="R174" i="3"/>
  <c r="N174" i="3" s="1"/>
  <c r="Q174" i="3"/>
  <c r="P174" i="3"/>
  <c r="O174" i="3"/>
  <c r="K174" i="3"/>
  <c r="L174" i="3" s="1"/>
  <c r="J174" i="3"/>
  <c r="I174" i="3"/>
  <c r="H174" i="3"/>
  <c r="F174" i="3"/>
  <c r="AB173" i="3"/>
  <c r="Y173" i="3"/>
  <c r="X173" i="3"/>
  <c r="W173" i="3"/>
  <c r="T173" i="3"/>
  <c r="R173" i="3"/>
  <c r="N173" i="3" s="1"/>
  <c r="Q173" i="3"/>
  <c r="P173" i="3"/>
  <c r="O173" i="3"/>
  <c r="K173" i="3"/>
  <c r="L173" i="3" s="1"/>
  <c r="J173" i="3"/>
  <c r="I173" i="3"/>
  <c r="H173" i="3"/>
  <c r="F173" i="3"/>
  <c r="AB172" i="3"/>
  <c r="Y172" i="3"/>
  <c r="X172" i="3"/>
  <c r="W172" i="3"/>
  <c r="T172" i="3"/>
  <c r="R172" i="3"/>
  <c r="N172" i="3" s="1"/>
  <c r="Q172" i="3"/>
  <c r="P172" i="3"/>
  <c r="O172" i="3"/>
  <c r="K172" i="3"/>
  <c r="L172" i="3" s="1"/>
  <c r="J172" i="3"/>
  <c r="I172" i="3"/>
  <c r="H172" i="3"/>
  <c r="F172" i="3"/>
  <c r="AB171" i="3"/>
  <c r="Y171" i="3"/>
  <c r="X171" i="3"/>
  <c r="W171" i="3"/>
  <c r="T171" i="3"/>
  <c r="R171" i="3"/>
  <c r="S171" i="3" s="1"/>
  <c r="Q171" i="3"/>
  <c r="P171" i="3"/>
  <c r="O171" i="3"/>
  <c r="K171" i="3"/>
  <c r="L171" i="3" s="1"/>
  <c r="J171" i="3"/>
  <c r="I171" i="3"/>
  <c r="H171" i="3"/>
  <c r="F171" i="3"/>
  <c r="AB170" i="3"/>
  <c r="Y170" i="3"/>
  <c r="X170" i="3"/>
  <c r="W170" i="3"/>
  <c r="T170" i="3"/>
  <c r="R170" i="3"/>
  <c r="N170" i="3" s="1"/>
  <c r="Q170" i="3"/>
  <c r="P170" i="3"/>
  <c r="O170" i="3"/>
  <c r="K170" i="3"/>
  <c r="L170" i="3" s="1"/>
  <c r="J170" i="3"/>
  <c r="I170" i="3"/>
  <c r="H170" i="3"/>
  <c r="F170" i="3"/>
  <c r="AB169" i="3"/>
  <c r="Y169" i="3"/>
  <c r="X169" i="3"/>
  <c r="W169" i="3"/>
  <c r="T169" i="3"/>
  <c r="R169" i="3"/>
  <c r="N169" i="3" s="1"/>
  <c r="Q169" i="3"/>
  <c r="P169" i="3"/>
  <c r="O169" i="3"/>
  <c r="K169" i="3"/>
  <c r="L169" i="3" s="1"/>
  <c r="J169" i="3"/>
  <c r="I169" i="3"/>
  <c r="H169" i="3"/>
  <c r="F169" i="3"/>
  <c r="AB168" i="3"/>
  <c r="Y168" i="3"/>
  <c r="X168" i="3"/>
  <c r="W168" i="3"/>
  <c r="T168" i="3"/>
  <c r="R168" i="3"/>
  <c r="S168" i="3" s="1"/>
  <c r="Q168" i="3"/>
  <c r="P168" i="3"/>
  <c r="O168" i="3"/>
  <c r="K168" i="3"/>
  <c r="L168" i="3" s="1"/>
  <c r="J168" i="3"/>
  <c r="I168" i="3"/>
  <c r="H168" i="3"/>
  <c r="F168" i="3"/>
  <c r="AB167" i="3"/>
  <c r="Y167" i="3"/>
  <c r="X167" i="3"/>
  <c r="W167" i="3"/>
  <c r="T167" i="3"/>
  <c r="R167" i="3"/>
  <c r="N167" i="3" s="1"/>
  <c r="Q167" i="3"/>
  <c r="P167" i="3"/>
  <c r="O167" i="3"/>
  <c r="K167" i="3"/>
  <c r="L167" i="3" s="1"/>
  <c r="J167" i="3"/>
  <c r="I167" i="3"/>
  <c r="H167" i="3"/>
  <c r="F167" i="3"/>
  <c r="AB166" i="3"/>
  <c r="Y166" i="3"/>
  <c r="X166" i="3"/>
  <c r="W166" i="3"/>
  <c r="T166" i="3"/>
  <c r="R166" i="3"/>
  <c r="Q166" i="3"/>
  <c r="P166" i="3"/>
  <c r="O166" i="3"/>
  <c r="K166" i="3"/>
  <c r="L166" i="3" s="1"/>
  <c r="J166" i="3"/>
  <c r="I166" i="3"/>
  <c r="H166" i="3"/>
  <c r="F166" i="3"/>
  <c r="AB165" i="3"/>
  <c r="Y165" i="3"/>
  <c r="X165" i="3"/>
  <c r="W165" i="3"/>
  <c r="T165" i="3"/>
  <c r="R165" i="3"/>
  <c r="N165" i="3" s="1"/>
  <c r="Q165" i="3"/>
  <c r="P165" i="3"/>
  <c r="O165" i="3"/>
  <c r="K165" i="3"/>
  <c r="L165" i="3" s="1"/>
  <c r="J165" i="3"/>
  <c r="I165" i="3"/>
  <c r="H165" i="3"/>
  <c r="F165" i="3"/>
  <c r="AB164" i="3"/>
  <c r="Y164" i="3"/>
  <c r="X164" i="3"/>
  <c r="W164" i="3"/>
  <c r="T164" i="3"/>
  <c r="R164" i="3"/>
  <c r="Q164" i="3"/>
  <c r="P164" i="3"/>
  <c r="O164" i="3"/>
  <c r="K164" i="3"/>
  <c r="L164" i="3" s="1"/>
  <c r="J164" i="3"/>
  <c r="I164" i="3"/>
  <c r="H164" i="3"/>
  <c r="F164" i="3"/>
  <c r="AB163" i="3"/>
  <c r="Y163" i="3"/>
  <c r="X163" i="3"/>
  <c r="W163" i="3"/>
  <c r="T163" i="3"/>
  <c r="R163" i="3"/>
  <c r="N163" i="3" s="1"/>
  <c r="Q163" i="3"/>
  <c r="P163" i="3"/>
  <c r="O163" i="3"/>
  <c r="K163" i="3"/>
  <c r="L163" i="3" s="1"/>
  <c r="J163" i="3"/>
  <c r="I163" i="3"/>
  <c r="H163" i="3"/>
  <c r="F163" i="3"/>
  <c r="AB162" i="3"/>
  <c r="Y162" i="3"/>
  <c r="X162" i="3"/>
  <c r="W162" i="3"/>
  <c r="T162" i="3"/>
  <c r="R162" i="3"/>
  <c r="S162" i="3" s="1"/>
  <c r="Q162" i="3"/>
  <c r="P162" i="3"/>
  <c r="O162" i="3"/>
  <c r="K162" i="3"/>
  <c r="L162" i="3" s="1"/>
  <c r="J162" i="3"/>
  <c r="I162" i="3"/>
  <c r="H162" i="3"/>
  <c r="F162" i="3"/>
  <c r="AB161" i="3"/>
  <c r="Y161" i="3"/>
  <c r="X161" i="3"/>
  <c r="W161" i="3"/>
  <c r="T161" i="3"/>
  <c r="R161" i="3"/>
  <c r="N161" i="3" s="1"/>
  <c r="Q161" i="3"/>
  <c r="P161" i="3"/>
  <c r="O161" i="3"/>
  <c r="K161" i="3"/>
  <c r="L161" i="3" s="1"/>
  <c r="J161" i="3"/>
  <c r="I161" i="3"/>
  <c r="H161" i="3"/>
  <c r="F161" i="3"/>
  <c r="AB160" i="3"/>
  <c r="Y160" i="3"/>
  <c r="X160" i="3"/>
  <c r="W160" i="3"/>
  <c r="T160" i="3"/>
  <c r="R160" i="3"/>
  <c r="S160" i="3" s="1"/>
  <c r="Q160" i="3"/>
  <c r="P160" i="3"/>
  <c r="O160" i="3"/>
  <c r="K160" i="3"/>
  <c r="L160" i="3" s="1"/>
  <c r="J160" i="3"/>
  <c r="I160" i="3"/>
  <c r="H160" i="3"/>
  <c r="F160" i="3"/>
  <c r="AB159" i="3"/>
  <c r="Y159" i="3"/>
  <c r="X159" i="3"/>
  <c r="W159" i="3"/>
  <c r="T159" i="3"/>
  <c r="R159" i="3"/>
  <c r="S159" i="3" s="1"/>
  <c r="Q159" i="3"/>
  <c r="P159" i="3"/>
  <c r="O159" i="3"/>
  <c r="K159" i="3"/>
  <c r="L159" i="3" s="1"/>
  <c r="J159" i="3"/>
  <c r="I159" i="3"/>
  <c r="H159" i="3"/>
  <c r="F159" i="3"/>
  <c r="AB158" i="3"/>
  <c r="Y158" i="3"/>
  <c r="X158" i="3"/>
  <c r="W158" i="3"/>
  <c r="T158" i="3"/>
  <c r="R158" i="3"/>
  <c r="Q158" i="3"/>
  <c r="P158" i="3"/>
  <c r="O158" i="3"/>
  <c r="K158" i="3"/>
  <c r="L158" i="3" s="1"/>
  <c r="J158" i="3"/>
  <c r="I158" i="3"/>
  <c r="H158" i="3"/>
  <c r="F158" i="3"/>
  <c r="AB157" i="3"/>
  <c r="Y157" i="3"/>
  <c r="X157" i="3"/>
  <c r="W157" i="3"/>
  <c r="T157" i="3"/>
  <c r="R157" i="3"/>
  <c r="S157" i="3" s="1"/>
  <c r="Q157" i="3"/>
  <c r="P157" i="3"/>
  <c r="O157" i="3"/>
  <c r="K157" i="3"/>
  <c r="L157" i="3" s="1"/>
  <c r="J157" i="3"/>
  <c r="I157" i="3"/>
  <c r="H157" i="3"/>
  <c r="F157" i="3"/>
  <c r="AB156" i="3"/>
  <c r="Y156" i="3"/>
  <c r="X156" i="3"/>
  <c r="W156" i="3"/>
  <c r="T156" i="3"/>
  <c r="R156" i="3"/>
  <c r="S156" i="3" s="1"/>
  <c r="Q156" i="3"/>
  <c r="P156" i="3"/>
  <c r="O156" i="3"/>
  <c r="K156" i="3"/>
  <c r="L156" i="3" s="1"/>
  <c r="J156" i="3"/>
  <c r="I156" i="3"/>
  <c r="H156" i="3"/>
  <c r="F156" i="3"/>
  <c r="AB155" i="3"/>
  <c r="Y155" i="3"/>
  <c r="X155" i="3"/>
  <c r="W155" i="3"/>
  <c r="T155" i="3"/>
  <c r="R155" i="3"/>
  <c r="N155" i="3" s="1"/>
  <c r="Q155" i="3"/>
  <c r="P155" i="3"/>
  <c r="O155" i="3"/>
  <c r="K155" i="3"/>
  <c r="L155" i="3" s="1"/>
  <c r="J155" i="3"/>
  <c r="I155" i="3"/>
  <c r="H155" i="3"/>
  <c r="F155" i="3"/>
  <c r="AB154" i="3"/>
  <c r="Y154" i="3"/>
  <c r="X154" i="3"/>
  <c r="W154" i="3"/>
  <c r="T154" i="3"/>
  <c r="R154" i="3"/>
  <c r="S154" i="3" s="1"/>
  <c r="Q154" i="3"/>
  <c r="P154" i="3"/>
  <c r="O154" i="3"/>
  <c r="K154" i="3"/>
  <c r="L154" i="3" s="1"/>
  <c r="J154" i="3"/>
  <c r="I154" i="3"/>
  <c r="H154" i="3"/>
  <c r="F154" i="3"/>
  <c r="AB153" i="3"/>
  <c r="Y153" i="3"/>
  <c r="X153" i="3"/>
  <c r="W153" i="3"/>
  <c r="T153" i="3"/>
  <c r="R153" i="3"/>
  <c r="N153" i="3" s="1"/>
  <c r="Q153" i="3"/>
  <c r="P153" i="3"/>
  <c r="O153" i="3"/>
  <c r="K153" i="3"/>
  <c r="L153" i="3" s="1"/>
  <c r="J153" i="3"/>
  <c r="I153" i="3"/>
  <c r="H153" i="3"/>
  <c r="F153" i="3"/>
  <c r="AB152" i="3"/>
  <c r="Y152" i="3"/>
  <c r="X152" i="3"/>
  <c r="W152" i="3"/>
  <c r="T152" i="3"/>
  <c r="R152" i="3"/>
  <c r="S152" i="3" s="1"/>
  <c r="Q152" i="3"/>
  <c r="P152" i="3"/>
  <c r="O152" i="3"/>
  <c r="K152" i="3"/>
  <c r="L152" i="3" s="1"/>
  <c r="J152" i="3"/>
  <c r="I152" i="3"/>
  <c r="H152" i="3"/>
  <c r="F152" i="3"/>
  <c r="AB151" i="3"/>
  <c r="Y151" i="3"/>
  <c r="X151" i="3"/>
  <c r="W151" i="3"/>
  <c r="T151" i="3"/>
  <c r="R151" i="3"/>
  <c r="N151" i="3" s="1"/>
  <c r="Q151" i="3"/>
  <c r="P151" i="3"/>
  <c r="O151" i="3"/>
  <c r="K151" i="3"/>
  <c r="L151" i="3" s="1"/>
  <c r="J151" i="3"/>
  <c r="I151" i="3"/>
  <c r="H151" i="3"/>
  <c r="F151" i="3"/>
  <c r="AB150" i="3"/>
  <c r="Y150" i="3"/>
  <c r="X150" i="3"/>
  <c r="W150" i="3"/>
  <c r="T150" i="3"/>
  <c r="R150" i="3"/>
  <c r="Q150" i="3"/>
  <c r="P150" i="3"/>
  <c r="O150" i="3"/>
  <c r="K150" i="3"/>
  <c r="L150" i="3" s="1"/>
  <c r="J150" i="3"/>
  <c r="I150" i="3"/>
  <c r="H150" i="3"/>
  <c r="F150" i="3"/>
  <c r="AB149" i="3"/>
  <c r="Y149" i="3"/>
  <c r="X149" i="3"/>
  <c r="W149" i="3"/>
  <c r="T149" i="3"/>
  <c r="R149" i="3"/>
  <c r="N149" i="3" s="1"/>
  <c r="Q149" i="3"/>
  <c r="P149" i="3"/>
  <c r="O149" i="3"/>
  <c r="K149" i="3"/>
  <c r="L149" i="3" s="1"/>
  <c r="J149" i="3"/>
  <c r="I149" i="3"/>
  <c r="H149" i="3"/>
  <c r="F149" i="3"/>
  <c r="AB148" i="3"/>
  <c r="Y148" i="3"/>
  <c r="X148" i="3"/>
  <c r="W148" i="3"/>
  <c r="T148" i="3"/>
  <c r="R148" i="3"/>
  <c r="N148" i="3" s="1"/>
  <c r="Q148" i="3"/>
  <c r="P148" i="3"/>
  <c r="O148" i="3"/>
  <c r="K148" i="3"/>
  <c r="L148" i="3" s="1"/>
  <c r="J148" i="3"/>
  <c r="I148" i="3"/>
  <c r="H148" i="3"/>
  <c r="F148" i="3"/>
  <c r="AB147" i="3"/>
  <c r="Y147" i="3"/>
  <c r="X147" i="3"/>
  <c r="W147" i="3"/>
  <c r="T147" i="3"/>
  <c r="R147" i="3"/>
  <c r="Q147" i="3"/>
  <c r="P147" i="3"/>
  <c r="O147" i="3"/>
  <c r="K147" i="3"/>
  <c r="L147" i="3" s="1"/>
  <c r="J147" i="3"/>
  <c r="I147" i="3"/>
  <c r="H147" i="3"/>
  <c r="F147" i="3"/>
  <c r="AB146" i="3"/>
  <c r="Y146" i="3"/>
  <c r="X146" i="3"/>
  <c r="W146" i="3"/>
  <c r="T146" i="3"/>
  <c r="R146" i="3"/>
  <c r="S146" i="3" s="1"/>
  <c r="Q146" i="3"/>
  <c r="P146" i="3"/>
  <c r="O146" i="3"/>
  <c r="K146" i="3"/>
  <c r="L146" i="3" s="1"/>
  <c r="J146" i="3"/>
  <c r="I146" i="3"/>
  <c r="H146" i="3"/>
  <c r="F146" i="3"/>
  <c r="AB145" i="3"/>
  <c r="Y145" i="3"/>
  <c r="X145" i="3"/>
  <c r="W145" i="3"/>
  <c r="T145" i="3"/>
  <c r="R145" i="3"/>
  <c r="N145" i="3" s="1"/>
  <c r="Q145" i="3"/>
  <c r="P145" i="3"/>
  <c r="O145" i="3"/>
  <c r="K145" i="3"/>
  <c r="L145" i="3" s="1"/>
  <c r="J145" i="3"/>
  <c r="I145" i="3"/>
  <c r="H145" i="3"/>
  <c r="F145" i="3"/>
  <c r="AB144" i="3"/>
  <c r="Y144" i="3"/>
  <c r="X144" i="3"/>
  <c r="W144" i="3"/>
  <c r="T144" i="3"/>
  <c r="R144" i="3"/>
  <c r="S144" i="3" s="1"/>
  <c r="Q144" i="3"/>
  <c r="P144" i="3"/>
  <c r="O144" i="3"/>
  <c r="K144" i="3"/>
  <c r="L144" i="3" s="1"/>
  <c r="J144" i="3"/>
  <c r="I144" i="3"/>
  <c r="H144" i="3"/>
  <c r="F144" i="3"/>
  <c r="AB143" i="3"/>
  <c r="Y143" i="3"/>
  <c r="X143" i="3"/>
  <c r="W143" i="3"/>
  <c r="T143" i="3"/>
  <c r="R143" i="3"/>
  <c r="S143" i="3" s="1"/>
  <c r="Q143" i="3"/>
  <c r="P143" i="3"/>
  <c r="O143" i="3"/>
  <c r="K143" i="3"/>
  <c r="L143" i="3" s="1"/>
  <c r="J143" i="3"/>
  <c r="I143" i="3"/>
  <c r="H143" i="3"/>
  <c r="F143" i="3"/>
  <c r="AB142" i="3"/>
  <c r="Y142" i="3"/>
  <c r="X142" i="3"/>
  <c r="W142" i="3"/>
  <c r="T142" i="3"/>
  <c r="R142" i="3"/>
  <c r="S142" i="3" s="1"/>
  <c r="Q142" i="3"/>
  <c r="P142" i="3"/>
  <c r="O142" i="3"/>
  <c r="K142" i="3"/>
  <c r="L142" i="3" s="1"/>
  <c r="J142" i="3"/>
  <c r="I142" i="3"/>
  <c r="H142" i="3"/>
  <c r="F142" i="3"/>
  <c r="AB141" i="3"/>
  <c r="Y141" i="3"/>
  <c r="X141" i="3"/>
  <c r="W141" i="3"/>
  <c r="T141" i="3"/>
  <c r="R141" i="3"/>
  <c r="N141" i="3" s="1"/>
  <c r="Q141" i="3"/>
  <c r="P141" i="3"/>
  <c r="O141" i="3"/>
  <c r="K141" i="3"/>
  <c r="L141" i="3" s="1"/>
  <c r="J141" i="3"/>
  <c r="I141" i="3"/>
  <c r="H141" i="3"/>
  <c r="F141" i="3"/>
  <c r="AB140" i="3"/>
  <c r="Y140" i="3"/>
  <c r="X140" i="3"/>
  <c r="W140" i="3"/>
  <c r="T140" i="3"/>
  <c r="R140" i="3"/>
  <c r="N140" i="3" s="1"/>
  <c r="Q140" i="3"/>
  <c r="P140" i="3"/>
  <c r="O140" i="3"/>
  <c r="K140" i="3"/>
  <c r="L140" i="3" s="1"/>
  <c r="J140" i="3"/>
  <c r="I140" i="3"/>
  <c r="H140" i="3"/>
  <c r="F140" i="3"/>
  <c r="AB139" i="3"/>
  <c r="Y139" i="3"/>
  <c r="X139" i="3"/>
  <c r="W139" i="3"/>
  <c r="T139" i="3"/>
  <c r="R139" i="3"/>
  <c r="S139" i="3" s="1"/>
  <c r="Q139" i="3"/>
  <c r="P139" i="3"/>
  <c r="O139" i="3"/>
  <c r="K139" i="3"/>
  <c r="L139" i="3" s="1"/>
  <c r="J139" i="3"/>
  <c r="I139" i="3"/>
  <c r="H139" i="3"/>
  <c r="F139" i="3"/>
  <c r="AB138" i="3"/>
  <c r="Y138" i="3"/>
  <c r="X138" i="3"/>
  <c r="W138" i="3"/>
  <c r="T138" i="3"/>
  <c r="R138" i="3"/>
  <c r="N138" i="3" s="1"/>
  <c r="Q138" i="3"/>
  <c r="P138" i="3"/>
  <c r="O138" i="3"/>
  <c r="K138" i="3"/>
  <c r="L138" i="3" s="1"/>
  <c r="J138" i="3"/>
  <c r="I138" i="3"/>
  <c r="H138" i="3"/>
  <c r="F138" i="3"/>
  <c r="AB137" i="3"/>
  <c r="Y137" i="3"/>
  <c r="X137" i="3"/>
  <c r="W137" i="3"/>
  <c r="T137" i="3"/>
  <c r="R137" i="3"/>
  <c r="N137" i="3" s="1"/>
  <c r="Q137" i="3"/>
  <c r="P137" i="3"/>
  <c r="O137" i="3"/>
  <c r="K137" i="3"/>
  <c r="L137" i="3" s="1"/>
  <c r="J137" i="3"/>
  <c r="I137" i="3"/>
  <c r="H137" i="3"/>
  <c r="F137" i="3"/>
  <c r="AB136" i="3"/>
  <c r="Y136" i="3"/>
  <c r="X136" i="3"/>
  <c r="W136" i="3"/>
  <c r="T136" i="3"/>
  <c r="R136" i="3"/>
  <c r="S136" i="3" s="1"/>
  <c r="Q136" i="3"/>
  <c r="P136" i="3"/>
  <c r="O136" i="3"/>
  <c r="K136" i="3"/>
  <c r="L136" i="3" s="1"/>
  <c r="J136" i="3"/>
  <c r="I136" i="3"/>
  <c r="H136" i="3"/>
  <c r="F136" i="3"/>
  <c r="AB135" i="3"/>
  <c r="Y135" i="3"/>
  <c r="X135" i="3"/>
  <c r="W135" i="3"/>
  <c r="T135" i="3"/>
  <c r="R135" i="3"/>
  <c r="S135" i="3" s="1"/>
  <c r="Q135" i="3"/>
  <c r="P135" i="3"/>
  <c r="O135" i="3"/>
  <c r="K135" i="3"/>
  <c r="L135" i="3" s="1"/>
  <c r="J135" i="3"/>
  <c r="I135" i="3"/>
  <c r="H135" i="3"/>
  <c r="F135" i="3"/>
  <c r="AB134" i="3"/>
  <c r="Y134" i="3"/>
  <c r="X134" i="3"/>
  <c r="W134" i="3"/>
  <c r="T134" i="3"/>
  <c r="R134" i="3"/>
  <c r="S134" i="3" s="1"/>
  <c r="Q134" i="3"/>
  <c r="P134" i="3"/>
  <c r="O134" i="3"/>
  <c r="K134" i="3"/>
  <c r="L134" i="3" s="1"/>
  <c r="J134" i="3"/>
  <c r="I134" i="3"/>
  <c r="H134" i="3"/>
  <c r="F134" i="3"/>
  <c r="AB133" i="3"/>
  <c r="Y133" i="3"/>
  <c r="X133" i="3"/>
  <c r="W133" i="3"/>
  <c r="T133" i="3"/>
  <c r="R133" i="3"/>
  <c r="Q133" i="3"/>
  <c r="P133" i="3"/>
  <c r="O133" i="3"/>
  <c r="K133" i="3"/>
  <c r="L133" i="3" s="1"/>
  <c r="J133" i="3"/>
  <c r="I133" i="3"/>
  <c r="H133" i="3"/>
  <c r="F133" i="3"/>
  <c r="AB132" i="3"/>
  <c r="Y132" i="3"/>
  <c r="X132" i="3"/>
  <c r="W132" i="3"/>
  <c r="T132" i="3"/>
  <c r="R132" i="3"/>
  <c r="N132" i="3" s="1"/>
  <c r="Q132" i="3"/>
  <c r="P132" i="3"/>
  <c r="O132" i="3"/>
  <c r="K132" i="3"/>
  <c r="L132" i="3" s="1"/>
  <c r="J132" i="3"/>
  <c r="I132" i="3"/>
  <c r="H132" i="3"/>
  <c r="F132" i="3"/>
  <c r="AB131" i="3"/>
  <c r="Y131" i="3"/>
  <c r="X131" i="3"/>
  <c r="W131" i="3"/>
  <c r="T131" i="3"/>
  <c r="R131" i="3"/>
  <c r="Q131" i="3"/>
  <c r="P131" i="3"/>
  <c r="O131" i="3"/>
  <c r="K131" i="3"/>
  <c r="L131" i="3" s="1"/>
  <c r="J131" i="3"/>
  <c r="I131" i="3"/>
  <c r="H131" i="3"/>
  <c r="F131" i="3"/>
  <c r="AB130" i="3"/>
  <c r="Y130" i="3"/>
  <c r="X130" i="3"/>
  <c r="W130" i="3"/>
  <c r="T130" i="3"/>
  <c r="R130" i="3"/>
  <c r="S130" i="3" s="1"/>
  <c r="Q130" i="3"/>
  <c r="P130" i="3"/>
  <c r="O130" i="3"/>
  <c r="K130" i="3"/>
  <c r="L130" i="3" s="1"/>
  <c r="J130" i="3"/>
  <c r="I130" i="3"/>
  <c r="H130" i="3"/>
  <c r="F130" i="3"/>
  <c r="AB129" i="3"/>
  <c r="Y129" i="3"/>
  <c r="X129" i="3"/>
  <c r="W129" i="3"/>
  <c r="T129" i="3"/>
  <c r="R129" i="3"/>
  <c r="N129" i="3" s="1"/>
  <c r="Q129" i="3"/>
  <c r="P129" i="3"/>
  <c r="O129" i="3"/>
  <c r="K129" i="3"/>
  <c r="L129" i="3" s="1"/>
  <c r="J129" i="3"/>
  <c r="I129" i="3"/>
  <c r="H129" i="3"/>
  <c r="F129" i="3"/>
  <c r="AB128" i="3"/>
  <c r="Y128" i="3"/>
  <c r="X128" i="3"/>
  <c r="W128" i="3"/>
  <c r="T128" i="3"/>
  <c r="R128" i="3"/>
  <c r="S128" i="3" s="1"/>
  <c r="Q128" i="3"/>
  <c r="P128" i="3"/>
  <c r="O128" i="3"/>
  <c r="K128" i="3"/>
  <c r="L128" i="3" s="1"/>
  <c r="J128" i="3"/>
  <c r="I128" i="3"/>
  <c r="H128" i="3"/>
  <c r="F128" i="3"/>
  <c r="AB127" i="3"/>
  <c r="Y127" i="3"/>
  <c r="X127" i="3"/>
  <c r="W127" i="3"/>
  <c r="T127" i="3"/>
  <c r="R127" i="3"/>
  <c r="S127" i="3" s="1"/>
  <c r="Q127" i="3"/>
  <c r="P127" i="3"/>
  <c r="O127" i="3"/>
  <c r="K127" i="3"/>
  <c r="L127" i="3" s="1"/>
  <c r="J127" i="3"/>
  <c r="I127" i="3"/>
  <c r="H127" i="3"/>
  <c r="F127" i="3"/>
  <c r="AB126" i="3"/>
  <c r="Y126" i="3"/>
  <c r="X126" i="3"/>
  <c r="W126" i="3"/>
  <c r="T126" i="3"/>
  <c r="R126" i="3"/>
  <c r="N126" i="3" s="1"/>
  <c r="Q126" i="3"/>
  <c r="P126" i="3"/>
  <c r="O126" i="3"/>
  <c r="K126" i="3"/>
  <c r="L126" i="3" s="1"/>
  <c r="J126" i="3"/>
  <c r="I126" i="3"/>
  <c r="H126" i="3"/>
  <c r="F126" i="3"/>
  <c r="AB125" i="3"/>
  <c r="Y125" i="3"/>
  <c r="X125" i="3"/>
  <c r="W125" i="3"/>
  <c r="T125" i="3"/>
  <c r="R125" i="3"/>
  <c r="S125" i="3" s="1"/>
  <c r="Q125" i="3"/>
  <c r="P125" i="3"/>
  <c r="O125" i="3"/>
  <c r="K125" i="3"/>
  <c r="L125" i="3" s="1"/>
  <c r="J125" i="3"/>
  <c r="I125" i="3"/>
  <c r="H125" i="3"/>
  <c r="F125" i="3"/>
  <c r="AB124" i="3"/>
  <c r="Y124" i="3"/>
  <c r="X124" i="3"/>
  <c r="W124" i="3"/>
  <c r="T124" i="3"/>
  <c r="R124" i="3"/>
  <c r="N124" i="3" s="1"/>
  <c r="Q124" i="3"/>
  <c r="P124" i="3"/>
  <c r="O124" i="3"/>
  <c r="K124" i="3"/>
  <c r="L124" i="3" s="1"/>
  <c r="J124" i="3"/>
  <c r="I124" i="3"/>
  <c r="H124" i="3"/>
  <c r="F124" i="3"/>
  <c r="AB123" i="3"/>
  <c r="Y123" i="3"/>
  <c r="X123" i="3"/>
  <c r="W123" i="3"/>
  <c r="T123" i="3"/>
  <c r="R123" i="3"/>
  <c r="N123" i="3" s="1"/>
  <c r="Q123" i="3"/>
  <c r="P123" i="3"/>
  <c r="O123" i="3"/>
  <c r="K123" i="3"/>
  <c r="L123" i="3" s="1"/>
  <c r="J123" i="3"/>
  <c r="I123" i="3"/>
  <c r="H123" i="3"/>
  <c r="F123" i="3"/>
  <c r="AB122" i="3"/>
  <c r="Y122" i="3"/>
  <c r="X122" i="3"/>
  <c r="W122" i="3"/>
  <c r="T122" i="3"/>
  <c r="R122" i="3"/>
  <c r="S122" i="3" s="1"/>
  <c r="Q122" i="3"/>
  <c r="P122" i="3"/>
  <c r="O122" i="3"/>
  <c r="K122" i="3"/>
  <c r="L122" i="3" s="1"/>
  <c r="J122" i="3"/>
  <c r="I122" i="3"/>
  <c r="H122" i="3"/>
  <c r="F122" i="3"/>
  <c r="AB121" i="3"/>
  <c r="Y121" i="3"/>
  <c r="X121" i="3"/>
  <c r="W121" i="3"/>
  <c r="T121" i="3"/>
  <c r="R121" i="3"/>
  <c r="N121" i="3" s="1"/>
  <c r="Q121" i="3"/>
  <c r="P121" i="3"/>
  <c r="O121" i="3"/>
  <c r="K121" i="3"/>
  <c r="L121" i="3" s="1"/>
  <c r="J121" i="3"/>
  <c r="I121" i="3"/>
  <c r="H121" i="3"/>
  <c r="F121" i="3"/>
  <c r="AB120" i="3"/>
  <c r="Y120" i="3"/>
  <c r="X120" i="3"/>
  <c r="W120" i="3"/>
  <c r="T120" i="3"/>
  <c r="R120" i="3"/>
  <c r="S120" i="3" s="1"/>
  <c r="Q120" i="3"/>
  <c r="P120" i="3"/>
  <c r="O120" i="3"/>
  <c r="K120" i="3"/>
  <c r="L120" i="3" s="1"/>
  <c r="J120" i="3"/>
  <c r="I120" i="3"/>
  <c r="H120" i="3"/>
  <c r="F120" i="3"/>
  <c r="AB119" i="3"/>
  <c r="Y119" i="3"/>
  <c r="X119" i="3"/>
  <c r="W119" i="3"/>
  <c r="T119" i="3"/>
  <c r="R119" i="3"/>
  <c r="N119" i="3" s="1"/>
  <c r="Q119" i="3"/>
  <c r="P119" i="3"/>
  <c r="O119" i="3"/>
  <c r="K119" i="3"/>
  <c r="L119" i="3" s="1"/>
  <c r="J119" i="3"/>
  <c r="I119" i="3"/>
  <c r="H119" i="3"/>
  <c r="F119" i="3"/>
  <c r="AB118" i="3"/>
  <c r="Y118" i="3"/>
  <c r="X118" i="3"/>
  <c r="W118" i="3"/>
  <c r="T118" i="3"/>
  <c r="R118" i="3"/>
  <c r="S118" i="3" s="1"/>
  <c r="Q118" i="3"/>
  <c r="P118" i="3"/>
  <c r="O118" i="3"/>
  <c r="K118" i="3"/>
  <c r="L118" i="3" s="1"/>
  <c r="J118" i="3"/>
  <c r="I118" i="3"/>
  <c r="H118" i="3"/>
  <c r="F118" i="3"/>
  <c r="AB117" i="3"/>
  <c r="Y117" i="3"/>
  <c r="X117" i="3"/>
  <c r="W117" i="3"/>
  <c r="T117" i="3"/>
  <c r="R117" i="3"/>
  <c r="S117" i="3" s="1"/>
  <c r="Q117" i="3"/>
  <c r="P117" i="3"/>
  <c r="O117" i="3"/>
  <c r="K117" i="3"/>
  <c r="L117" i="3" s="1"/>
  <c r="J117" i="3"/>
  <c r="I117" i="3"/>
  <c r="H117" i="3"/>
  <c r="F117" i="3"/>
  <c r="AB116" i="3"/>
  <c r="Y116" i="3"/>
  <c r="X116" i="3"/>
  <c r="W116" i="3"/>
  <c r="T116" i="3"/>
  <c r="R116" i="3"/>
  <c r="S116" i="3" s="1"/>
  <c r="Q116" i="3"/>
  <c r="P116" i="3"/>
  <c r="O116" i="3"/>
  <c r="K116" i="3"/>
  <c r="L116" i="3" s="1"/>
  <c r="J116" i="3"/>
  <c r="I116" i="3"/>
  <c r="H116" i="3"/>
  <c r="F116" i="3"/>
  <c r="AB115" i="3"/>
  <c r="Y115" i="3"/>
  <c r="X115" i="3"/>
  <c r="W115" i="3"/>
  <c r="T115" i="3"/>
  <c r="R115" i="3"/>
  <c r="N115" i="3" s="1"/>
  <c r="Q115" i="3"/>
  <c r="P115" i="3"/>
  <c r="O115" i="3"/>
  <c r="K115" i="3"/>
  <c r="L115" i="3" s="1"/>
  <c r="J115" i="3"/>
  <c r="I115" i="3"/>
  <c r="H115" i="3"/>
  <c r="F115" i="3"/>
  <c r="AB114" i="3"/>
  <c r="Y114" i="3"/>
  <c r="X114" i="3"/>
  <c r="W114" i="3"/>
  <c r="T114" i="3"/>
  <c r="R114" i="3"/>
  <c r="S114" i="3" s="1"/>
  <c r="Q114" i="3"/>
  <c r="P114" i="3"/>
  <c r="O114" i="3"/>
  <c r="K114" i="3"/>
  <c r="L114" i="3" s="1"/>
  <c r="J114" i="3"/>
  <c r="I114" i="3"/>
  <c r="H114" i="3"/>
  <c r="F114" i="3"/>
  <c r="AB113" i="3"/>
  <c r="Y113" i="3"/>
  <c r="X113" i="3"/>
  <c r="W113" i="3"/>
  <c r="T113" i="3"/>
  <c r="R113" i="3"/>
  <c r="N113" i="3" s="1"/>
  <c r="Q113" i="3"/>
  <c r="P113" i="3"/>
  <c r="O113" i="3"/>
  <c r="K113" i="3"/>
  <c r="L113" i="3" s="1"/>
  <c r="J113" i="3"/>
  <c r="I113" i="3"/>
  <c r="H113" i="3"/>
  <c r="F113" i="3"/>
  <c r="AB112" i="3"/>
  <c r="Y112" i="3"/>
  <c r="X112" i="3"/>
  <c r="W112" i="3"/>
  <c r="T112" i="3"/>
  <c r="R112" i="3"/>
  <c r="S112" i="3" s="1"/>
  <c r="Q112" i="3"/>
  <c r="P112" i="3"/>
  <c r="O112" i="3"/>
  <c r="K112" i="3"/>
  <c r="L112" i="3" s="1"/>
  <c r="J112" i="3"/>
  <c r="I112" i="3"/>
  <c r="H112" i="3"/>
  <c r="F112" i="3"/>
  <c r="AB111" i="3"/>
  <c r="Y111" i="3"/>
  <c r="X111" i="3"/>
  <c r="W111" i="3"/>
  <c r="T111" i="3"/>
  <c r="R111" i="3"/>
  <c r="N111" i="3" s="1"/>
  <c r="Q111" i="3"/>
  <c r="P111" i="3"/>
  <c r="O111" i="3"/>
  <c r="K111" i="3"/>
  <c r="L111" i="3" s="1"/>
  <c r="J111" i="3"/>
  <c r="I111" i="3"/>
  <c r="H111" i="3"/>
  <c r="F111" i="3"/>
  <c r="AB110" i="3"/>
  <c r="Y110" i="3"/>
  <c r="X110" i="3"/>
  <c r="W110" i="3"/>
  <c r="T110" i="3"/>
  <c r="R110" i="3"/>
  <c r="S110" i="3" s="1"/>
  <c r="Q110" i="3"/>
  <c r="P110" i="3"/>
  <c r="O110" i="3"/>
  <c r="K110" i="3"/>
  <c r="L110" i="3" s="1"/>
  <c r="J110" i="3"/>
  <c r="I110" i="3"/>
  <c r="H110" i="3"/>
  <c r="F110" i="3"/>
  <c r="AB109" i="3"/>
  <c r="Y109" i="3"/>
  <c r="X109" i="3"/>
  <c r="W109" i="3"/>
  <c r="T109" i="3"/>
  <c r="R109" i="3"/>
  <c r="S109" i="3" s="1"/>
  <c r="Q109" i="3"/>
  <c r="P109" i="3"/>
  <c r="O109" i="3"/>
  <c r="K109" i="3"/>
  <c r="L109" i="3" s="1"/>
  <c r="J109" i="3"/>
  <c r="I109" i="3"/>
  <c r="H109" i="3"/>
  <c r="F109" i="3"/>
  <c r="AB108" i="3"/>
  <c r="Y108" i="3"/>
  <c r="X108" i="3"/>
  <c r="W108" i="3"/>
  <c r="T108" i="3"/>
  <c r="R108" i="3"/>
  <c r="N108" i="3" s="1"/>
  <c r="Q108" i="3"/>
  <c r="P108" i="3"/>
  <c r="O108" i="3"/>
  <c r="K108" i="3"/>
  <c r="L108" i="3" s="1"/>
  <c r="J108" i="3"/>
  <c r="I108" i="3"/>
  <c r="H108" i="3"/>
  <c r="F108" i="3"/>
  <c r="AB107" i="3"/>
  <c r="Y107" i="3"/>
  <c r="X107" i="3"/>
  <c r="W107" i="3"/>
  <c r="T107" i="3"/>
  <c r="R107" i="3"/>
  <c r="N107" i="3" s="1"/>
  <c r="Q107" i="3"/>
  <c r="P107" i="3"/>
  <c r="O107" i="3"/>
  <c r="K107" i="3"/>
  <c r="L107" i="3" s="1"/>
  <c r="J107" i="3"/>
  <c r="I107" i="3"/>
  <c r="H107" i="3"/>
  <c r="F107" i="3"/>
  <c r="AB106" i="3"/>
  <c r="Y106" i="3"/>
  <c r="X106" i="3"/>
  <c r="W106" i="3"/>
  <c r="T106" i="3"/>
  <c r="R106" i="3"/>
  <c r="S106" i="3" s="1"/>
  <c r="Q106" i="3"/>
  <c r="P106" i="3"/>
  <c r="O106" i="3"/>
  <c r="K106" i="3"/>
  <c r="L106" i="3" s="1"/>
  <c r="J106" i="3"/>
  <c r="I106" i="3"/>
  <c r="H106" i="3"/>
  <c r="F106" i="3"/>
  <c r="AB105" i="3"/>
  <c r="Y105" i="3"/>
  <c r="X105" i="3"/>
  <c r="W105" i="3"/>
  <c r="T105" i="3"/>
  <c r="R105" i="3"/>
  <c r="N105" i="3" s="1"/>
  <c r="Q105" i="3"/>
  <c r="P105" i="3"/>
  <c r="O105" i="3"/>
  <c r="K105" i="3"/>
  <c r="L105" i="3" s="1"/>
  <c r="J105" i="3"/>
  <c r="I105" i="3"/>
  <c r="H105" i="3"/>
  <c r="F105" i="3"/>
  <c r="AB104" i="3"/>
  <c r="Y104" i="3"/>
  <c r="X104" i="3"/>
  <c r="W104" i="3"/>
  <c r="T104" i="3"/>
  <c r="R104" i="3"/>
  <c r="S104" i="3" s="1"/>
  <c r="Q104" i="3"/>
  <c r="P104" i="3"/>
  <c r="O104" i="3"/>
  <c r="K104" i="3"/>
  <c r="L104" i="3" s="1"/>
  <c r="J104" i="3"/>
  <c r="I104" i="3"/>
  <c r="H104" i="3"/>
  <c r="F104" i="3"/>
  <c r="AB103" i="3"/>
  <c r="Y103" i="3"/>
  <c r="X103" i="3"/>
  <c r="W103" i="3"/>
  <c r="T103" i="3"/>
  <c r="R103" i="3"/>
  <c r="N103" i="3" s="1"/>
  <c r="Q103" i="3"/>
  <c r="P103" i="3"/>
  <c r="O103" i="3"/>
  <c r="K103" i="3"/>
  <c r="L103" i="3" s="1"/>
  <c r="J103" i="3"/>
  <c r="I103" i="3"/>
  <c r="H103" i="3"/>
  <c r="F103" i="3"/>
  <c r="AB102" i="3"/>
  <c r="Y102" i="3"/>
  <c r="X102" i="3"/>
  <c r="W102" i="3"/>
  <c r="T102" i="3"/>
  <c r="R102" i="3"/>
  <c r="S102" i="3" s="1"/>
  <c r="Q102" i="3"/>
  <c r="P102" i="3"/>
  <c r="O102" i="3"/>
  <c r="K102" i="3"/>
  <c r="L102" i="3" s="1"/>
  <c r="J102" i="3"/>
  <c r="I102" i="3"/>
  <c r="H102" i="3"/>
  <c r="F102" i="3"/>
  <c r="AB101" i="3"/>
  <c r="Y101" i="3"/>
  <c r="X101" i="3"/>
  <c r="W101" i="3"/>
  <c r="T101" i="3"/>
  <c r="R101" i="3"/>
  <c r="Q101" i="3"/>
  <c r="P101" i="3"/>
  <c r="O101" i="3"/>
  <c r="K101" i="3"/>
  <c r="L101" i="3" s="1"/>
  <c r="J101" i="3"/>
  <c r="I101" i="3"/>
  <c r="H101" i="3"/>
  <c r="F101" i="3"/>
  <c r="AB100" i="3"/>
  <c r="Y100" i="3"/>
  <c r="X100" i="3"/>
  <c r="W100" i="3"/>
  <c r="T100" i="3"/>
  <c r="R100" i="3"/>
  <c r="S100" i="3" s="1"/>
  <c r="Q100" i="3"/>
  <c r="P100" i="3"/>
  <c r="O100" i="3"/>
  <c r="K100" i="3"/>
  <c r="L100" i="3" s="1"/>
  <c r="J100" i="3"/>
  <c r="I100" i="3"/>
  <c r="H100" i="3"/>
  <c r="F100" i="3"/>
  <c r="AB99" i="3"/>
  <c r="Y99" i="3"/>
  <c r="X99" i="3"/>
  <c r="W99" i="3"/>
  <c r="T99" i="3"/>
  <c r="R99" i="3"/>
  <c r="N99" i="3" s="1"/>
  <c r="Q99" i="3"/>
  <c r="P99" i="3"/>
  <c r="O99" i="3"/>
  <c r="K99" i="3"/>
  <c r="L99" i="3" s="1"/>
  <c r="J99" i="3"/>
  <c r="I99" i="3"/>
  <c r="H99" i="3"/>
  <c r="F99" i="3"/>
  <c r="AB98" i="3"/>
  <c r="Y98" i="3"/>
  <c r="X98" i="3"/>
  <c r="W98" i="3"/>
  <c r="T98" i="3"/>
  <c r="R98" i="3"/>
  <c r="S98" i="3" s="1"/>
  <c r="Q98" i="3"/>
  <c r="P98" i="3"/>
  <c r="O98" i="3"/>
  <c r="K98" i="3"/>
  <c r="L98" i="3" s="1"/>
  <c r="J98" i="3"/>
  <c r="I98" i="3"/>
  <c r="H98" i="3"/>
  <c r="F98" i="3"/>
  <c r="AB97" i="3"/>
  <c r="Y97" i="3"/>
  <c r="X97" i="3"/>
  <c r="W97" i="3"/>
  <c r="T97" i="3"/>
  <c r="R97" i="3"/>
  <c r="N97" i="3" s="1"/>
  <c r="Q97" i="3"/>
  <c r="P97" i="3"/>
  <c r="O97" i="3"/>
  <c r="K97" i="3"/>
  <c r="L97" i="3" s="1"/>
  <c r="J97" i="3"/>
  <c r="I97" i="3"/>
  <c r="H97" i="3"/>
  <c r="F97" i="3"/>
  <c r="AB96" i="3"/>
  <c r="Y96" i="3"/>
  <c r="X96" i="3"/>
  <c r="W96" i="3"/>
  <c r="T96" i="3"/>
  <c r="R96" i="3"/>
  <c r="S96" i="3" s="1"/>
  <c r="Q96" i="3"/>
  <c r="P96" i="3"/>
  <c r="O96" i="3"/>
  <c r="K96" i="3"/>
  <c r="L96" i="3" s="1"/>
  <c r="J96" i="3"/>
  <c r="I96" i="3"/>
  <c r="H96" i="3"/>
  <c r="F96" i="3"/>
  <c r="AB95" i="3"/>
  <c r="Y95" i="3"/>
  <c r="X95" i="3"/>
  <c r="W95" i="3"/>
  <c r="T95" i="3"/>
  <c r="R95" i="3"/>
  <c r="N95" i="3" s="1"/>
  <c r="Q95" i="3"/>
  <c r="P95" i="3"/>
  <c r="O95" i="3"/>
  <c r="K95" i="3"/>
  <c r="L95" i="3" s="1"/>
  <c r="J95" i="3"/>
  <c r="I95" i="3"/>
  <c r="H95" i="3"/>
  <c r="F95" i="3"/>
  <c r="AB94" i="3"/>
  <c r="Y94" i="3"/>
  <c r="X94" i="3"/>
  <c r="W94" i="3"/>
  <c r="T94" i="3"/>
  <c r="R94" i="3"/>
  <c r="S94" i="3" s="1"/>
  <c r="Q94" i="3"/>
  <c r="P94" i="3"/>
  <c r="O94" i="3"/>
  <c r="K94" i="3"/>
  <c r="L94" i="3" s="1"/>
  <c r="J94" i="3"/>
  <c r="I94" i="3"/>
  <c r="H94" i="3"/>
  <c r="F94" i="3"/>
  <c r="AB93" i="3"/>
  <c r="Y93" i="3"/>
  <c r="X93" i="3"/>
  <c r="W93" i="3"/>
  <c r="T93" i="3"/>
  <c r="R93" i="3"/>
  <c r="N93" i="3" s="1"/>
  <c r="Q93" i="3"/>
  <c r="P93" i="3"/>
  <c r="O93" i="3"/>
  <c r="K93" i="3"/>
  <c r="L93" i="3" s="1"/>
  <c r="J93" i="3"/>
  <c r="I93" i="3"/>
  <c r="H93" i="3"/>
  <c r="F93" i="3"/>
  <c r="AB92" i="3"/>
  <c r="Y92" i="3"/>
  <c r="X92" i="3"/>
  <c r="W92" i="3"/>
  <c r="T92" i="3"/>
  <c r="R92" i="3"/>
  <c r="N92" i="3" s="1"/>
  <c r="Q92" i="3"/>
  <c r="P92" i="3"/>
  <c r="O92" i="3"/>
  <c r="K92" i="3"/>
  <c r="L92" i="3" s="1"/>
  <c r="J92" i="3"/>
  <c r="I92" i="3"/>
  <c r="H92" i="3"/>
  <c r="F92" i="3"/>
  <c r="AB91" i="3"/>
  <c r="Y91" i="3"/>
  <c r="X91" i="3"/>
  <c r="W91" i="3"/>
  <c r="T91" i="3"/>
  <c r="R91" i="3"/>
  <c r="S91" i="3" s="1"/>
  <c r="Q91" i="3"/>
  <c r="P91" i="3"/>
  <c r="O91" i="3"/>
  <c r="K91" i="3"/>
  <c r="L91" i="3" s="1"/>
  <c r="J91" i="3"/>
  <c r="I91" i="3"/>
  <c r="H91" i="3"/>
  <c r="F91" i="3"/>
  <c r="AB90" i="3"/>
  <c r="Y90" i="3"/>
  <c r="X90" i="3"/>
  <c r="W90" i="3"/>
  <c r="T90" i="3"/>
  <c r="R90" i="3"/>
  <c r="S90" i="3" s="1"/>
  <c r="Q90" i="3"/>
  <c r="P90" i="3"/>
  <c r="O90" i="3"/>
  <c r="K90" i="3"/>
  <c r="L90" i="3" s="1"/>
  <c r="J90" i="3"/>
  <c r="I90" i="3"/>
  <c r="H90" i="3"/>
  <c r="F90" i="3"/>
  <c r="AB89" i="3"/>
  <c r="Y89" i="3"/>
  <c r="X89" i="3"/>
  <c r="W89" i="3"/>
  <c r="T89" i="3"/>
  <c r="R89" i="3"/>
  <c r="N89" i="3" s="1"/>
  <c r="Q89" i="3"/>
  <c r="P89" i="3"/>
  <c r="O89" i="3"/>
  <c r="K89" i="3"/>
  <c r="L89" i="3" s="1"/>
  <c r="J89" i="3"/>
  <c r="I89" i="3"/>
  <c r="H89" i="3"/>
  <c r="F89" i="3"/>
  <c r="AB88" i="3"/>
  <c r="Y88" i="3"/>
  <c r="X88" i="3"/>
  <c r="W88" i="3"/>
  <c r="T88" i="3"/>
  <c r="R88" i="3"/>
  <c r="N88" i="3" s="1"/>
  <c r="Q88" i="3"/>
  <c r="P88" i="3"/>
  <c r="O88" i="3"/>
  <c r="K88" i="3"/>
  <c r="L88" i="3" s="1"/>
  <c r="J88" i="3"/>
  <c r="I88" i="3"/>
  <c r="H88" i="3"/>
  <c r="F88" i="3"/>
  <c r="AB87" i="3"/>
  <c r="Y87" i="3"/>
  <c r="X87" i="3"/>
  <c r="W87" i="3"/>
  <c r="T87" i="3"/>
  <c r="R87" i="3"/>
  <c r="S87" i="3" s="1"/>
  <c r="Q87" i="3"/>
  <c r="P87" i="3"/>
  <c r="O87" i="3"/>
  <c r="K87" i="3"/>
  <c r="L87" i="3" s="1"/>
  <c r="J87" i="3"/>
  <c r="I87" i="3"/>
  <c r="H87" i="3"/>
  <c r="F87" i="3"/>
  <c r="AB86" i="3"/>
  <c r="Y86" i="3"/>
  <c r="X86" i="3"/>
  <c r="W86" i="3"/>
  <c r="T86" i="3"/>
  <c r="R86" i="3"/>
  <c r="Q86" i="3"/>
  <c r="P86" i="3"/>
  <c r="O86" i="3"/>
  <c r="K86" i="3"/>
  <c r="L86" i="3" s="1"/>
  <c r="J86" i="3"/>
  <c r="I86" i="3"/>
  <c r="H86" i="3"/>
  <c r="F86" i="3"/>
  <c r="AB85" i="3"/>
  <c r="Y85" i="3"/>
  <c r="X85" i="3"/>
  <c r="W85" i="3"/>
  <c r="T85" i="3"/>
  <c r="R85" i="3"/>
  <c r="S85" i="3" s="1"/>
  <c r="Q85" i="3"/>
  <c r="P85" i="3"/>
  <c r="O85" i="3"/>
  <c r="K85" i="3"/>
  <c r="L85" i="3" s="1"/>
  <c r="J85" i="3"/>
  <c r="I85" i="3"/>
  <c r="H85" i="3"/>
  <c r="F85" i="3"/>
  <c r="AB84" i="3"/>
  <c r="Y84" i="3"/>
  <c r="X84" i="3"/>
  <c r="W84" i="3"/>
  <c r="T84" i="3"/>
  <c r="R84" i="3"/>
  <c r="N84" i="3" s="1"/>
  <c r="Q84" i="3"/>
  <c r="P84" i="3"/>
  <c r="O84" i="3"/>
  <c r="K84" i="3"/>
  <c r="L84" i="3" s="1"/>
  <c r="J84" i="3"/>
  <c r="I84" i="3"/>
  <c r="H84" i="3"/>
  <c r="F84" i="3"/>
  <c r="AB83" i="3"/>
  <c r="Y83" i="3"/>
  <c r="X83" i="3"/>
  <c r="W83" i="3"/>
  <c r="T83" i="3"/>
  <c r="R83" i="3"/>
  <c r="N83" i="3" s="1"/>
  <c r="Q83" i="3"/>
  <c r="P83" i="3"/>
  <c r="O83" i="3"/>
  <c r="K83" i="3"/>
  <c r="L83" i="3" s="1"/>
  <c r="J83" i="3"/>
  <c r="I83" i="3"/>
  <c r="H83" i="3"/>
  <c r="F83" i="3"/>
  <c r="AB82" i="3"/>
  <c r="Y82" i="3"/>
  <c r="X82" i="3"/>
  <c r="W82" i="3"/>
  <c r="T82" i="3"/>
  <c r="R82" i="3"/>
  <c r="S82" i="3" s="1"/>
  <c r="Q82" i="3"/>
  <c r="P82" i="3"/>
  <c r="O82" i="3"/>
  <c r="K82" i="3"/>
  <c r="L82" i="3" s="1"/>
  <c r="J82" i="3"/>
  <c r="I82" i="3"/>
  <c r="H82" i="3"/>
  <c r="F82" i="3"/>
  <c r="AB81" i="3"/>
  <c r="Y81" i="3"/>
  <c r="X81" i="3"/>
  <c r="W81" i="3"/>
  <c r="T81" i="3"/>
  <c r="R81" i="3"/>
  <c r="N81" i="3" s="1"/>
  <c r="Q81" i="3"/>
  <c r="P81" i="3"/>
  <c r="O81" i="3"/>
  <c r="K81" i="3"/>
  <c r="L81" i="3" s="1"/>
  <c r="J81" i="3"/>
  <c r="I81" i="3"/>
  <c r="H81" i="3"/>
  <c r="F81" i="3"/>
  <c r="AB80" i="3"/>
  <c r="Y80" i="3"/>
  <c r="X80" i="3"/>
  <c r="W80" i="3"/>
  <c r="T80" i="3"/>
  <c r="R80" i="3"/>
  <c r="S80" i="3" s="1"/>
  <c r="Q80" i="3"/>
  <c r="P80" i="3"/>
  <c r="O80" i="3"/>
  <c r="K80" i="3"/>
  <c r="L80" i="3" s="1"/>
  <c r="J80" i="3"/>
  <c r="I80" i="3"/>
  <c r="H80" i="3"/>
  <c r="F80" i="3"/>
  <c r="AB79" i="3"/>
  <c r="Y79" i="3"/>
  <c r="X79" i="3"/>
  <c r="W79" i="3"/>
  <c r="T79" i="3"/>
  <c r="R79" i="3"/>
  <c r="N79" i="3" s="1"/>
  <c r="Q79" i="3"/>
  <c r="P79" i="3"/>
  <c r="O79" i="3"/>
  <c r="K79" i="3"/>
  <c r="L79" i="3" s="1"/>
  <c r="J79" i="3"/>
  <c r="I79" i="3"/>
  <c r="H79" i="3"/>
  <c r="F79" i="3"/>
  <c r="AB78" i="3"/>
  <c r="Y78" i="3"/>
  <c r="X78" i="3"/>
  <c r="W78" i="3"/>
  <c r="T78" i="3"/>
  <c r="R78" i="3"/>
  <c r="N78" i="3" s="1"/>
  <c r="Q78" i="3"/>
  <c r="P78" i="3"/>
  <c r="O78" i="3"/>
  <c r="K78" i="3"/>
  <c r="L78" i="3" s="1"/>
  <c r="J78" i="3"/>
  <c r="I78" i="3"/>
  <c r="H78" i="3"/>
  <c r="F78" i="3"/>
  <c r="AB77" i="3"/>
  <c r="Y77" i="3"/>
  <c r="X77" i="3"/>
  <c r="W77" i="3"/>
  <c r="T77" i="3"/>
  <c r="R77" i="3"/>
  <c r="S77" i="3" s="1"/>
  <c r="Q77" i="3"/>
  <c r="P77" i="3"/>
  <c r="O77" i="3"/>
  <c r="K77" i="3"/>
  <c r="L77" i="3" s="1"/>
  <c r="J77" i="3"/>
  <c r="I77" i="3"/>
  <c r="H77" i="3"/>
  <c r="F77" i="3"/>
  <c r="AB76" i="3"/>
  <c r="Y76" i="3"/>
  <c r="X76" i="3"/>
  <c r="W76" i="3"/>
  <c r="T76" i="3"/>
  <c r="R76" i="3"/>
  <c r="S76" i="3" s="1"/>
  <c r="Q76" i="3"/>
  <c r="P76" i="3"/>
  <c r="O76" i="3"/>
  <c r="K76" i="3"/>
  <c r="L76" i="3" s="1"/>
  <c r="J76" i="3"/>
  <c r="I76" i="3"/>
  <c r="H76" i="3"/>
  <c r="F76" i="3"/>
  <c r="AB75" i="3"/>
  <c r="Y75" i="3"/>
  <c r="X75" i="3"/>
  <c r="W75" i="3"/>
  <c r="T75" i="3"/>
  <c r="R75" i="3"/>
  <c r="S75" i="3" s="1"/>
  <c r="Q75" i="3"/>
  <c r="P75" i="3"/>
  <c r="O75" i="3"/>
  <c r="K75" i="3"/>
  <c r="L75" i="3" s="1"/>
  <c r="J75" i="3"/>
  <c r="I75" i="3"/>
  <c r="H75" i="3"/>
  <c r="F75" i="3"/>
  <c r="AB74" i="3"/>
  <c r="Y74" i="3"/>
  <c r="X74" i="3"/>
  <c r="W74" i="3"/>
  <c r="T74" i="3"/>
  <c r="R74" i="3"/>
  <c r="N74" i="3" s="1"/>
  <c r="Q74" i="3"/>
  <c r="P74" i="3"/>
  <c r="O74" i="3"/>
  <c r="K74" i="3"/>
  <c r="L74" i="3" s="1"/>
  <c r="J74" i="3"/>
  <c r="I74" i="3"/>
  <c r="H74" i="3"/>
  <c r="F74" i="3"/>
  <c r="AB73" i="3"/>
  <c r="Y73" i="3"/>
  <c r="X73" i="3"/>
  <c r="W73" i="3"/>
  <c r="T73" i="3"/>
  <c r="R73" i="3"/>
  <c r="N73" i="3" s="1"/>
  <c r="Q73" i="3"/>
  <c r="P73" i="3"/>
  <c r="O73" i="3"/>
  <c r="K73" i="3"/>
  <c r="L73" i="3" s="1"/>
  <c r="J73" i="3"/>
  <c r="I73" i="3"/>
  <c r="H73" i="3"/>
  <c r="F73" i="3"/>
  <c r="AB72" i="3"/>
  <c r="Y72" i="3"/>
  <c r="X72" i="3"/>
  <c r="W72" i="3"/>
  <c r="T72" i="3"/>
  <c r="R72" i="3"/>
  <c r="S72" i="3" s="1"/>
  <c r="Q72" i="3"/>
  <c r="P72" i="3"/>
  <c r="O72" i="3"/>
  <c r="K72" i="3"/>
  <c r="L72" i="3" s="1"/>
  <c r="J72" i="3"/>
  <c r="I72" i="3"/>
  <c r="H72" i="3"/>
  <c r="F72" i="3"/>
  <c r="AB71" i="3"/>
  <c r="Y71" i="3"/>
  <c r="X71" i="3"/>
  <c r="W71" i="3"/>
  <c r="T71" i="3"/>
  <c r="R71" i="3"/>
  <c r="Q71" i="3"/>
  <c r="P71" i="3"/>
  <c r="O71" i="3"/>
  <c r="K71" i="3"/>
  <c r="L71" i="3" s="1"/>
  <c r="J71" i="3"/>
  <c r="I71" i="3"/>
  <c r="H71" i="3"/>
  <c r="F71" i="3"/>
  <c r="AB70" i="3"/>
  <c r="Y70" i="3"/>
  <c r="X70" i="3"/>
  <c r="W70" i="3"/>
  <c r="T70" i="3"/>
  <c r="R70" i="3"/>
  <c r="N70" i="3" s="1"/>
  <c r="Q70" i="3"/>
  <c r="P70" i="3"/>
  <c r="O70" i="3"/>
  <c r="K70" i="3"/>
  <c r="L70" i="3" s="1"/>
  <c r="J70" i="3"/>
  <c r="I70" i="3"/>
  <c r="H70" i="3"/>
  <c r="F70" i="3"/>
  <c r="AB69" i="3"/>
  <c r="Y69" i="3"/>
  <c r="X69" i="3"/>
  <c r="W69" i="3"/>
  <c r="T69" i="3"/>
  <c r="R69" i="3"/>
  <c r="S69" i="3" s="1"/>
  <c r="Q69" i="3"/>
  <c r="P69" i="3"/>
  <c r="O69" i="3"/>
  <c r="K69" i="3"/>
  <c r="L69" i="3" s="1"/>
  <c r="J69" i="3"/>
  <c r="I69" i="3"/>
  <c r="H69" i="3"/>
  <c r="F69" i="3"/>
  <c r="AB68" i="3"/>
  <c r="Y68" i="3"/>
  <c r="X68" i="3"/>
  <c r="W68" i="3"/>
  <c r="T68" i="3"/>
  <c r="R68" i="3"/>
  <c r="S68" i="3" s="1"/>
  <c r="Q68" i="3"/>
  <c r="P68" i="3"/>
  <c r="O68" i="3"/>
  <c r="K68" i="3"/>
  <c r="L68" i="3" s="1"/>
  <c r="J68" i="3"/>
  <c r="I68" i="3"/>
  <c r="H68" i="3"/>
  <c r="F68" i="3"/>
  <c r="AB67" i="3"/>
  <c r="Y67" i="3"/>
  <c r="X67" i="3"/>
  <c r="W67" i="3"/>
  <c r="T67" i="3"/>
  <c r="R67" i="3"/>
  <c r="N67" i="3" s="1"/>
  <c r="Q67" i="3"/>
  <c r="P67" i="3"/>
  <c r="O67" i="3"/>
  <c r="K67" i="3"/>
  <c r="L67" i="3" s="1"/>
  <c r="J67" i="3"/>
  <c r="I67" i="3"/>
  <c r="H67" i="3"/>
  <c r="F67" i="3"/>
  <c r="AB66" i="3"/>
  <c r="Y66" i="3"/>
  <c r="X66" i="3"/>
  <c r="W66" i="3"/>
  <c r="T66" i="3"/>
  <c r="R66" i="3"/>
  <c r="S66" i="3" s="1"/>
  <c r="Q66" i="3"/>
  <c r="P66" i="3"/>
  <c r="O66" i="3"/>
  <c r="K66" i="3"/>
  <c r="L66" i="3" s="1"/>
  <c r="J66" i="3"/>
  <c r="I66" i="3"/>
  <c r="H66" i="3"/>
  <c r="F66" i="3"/>
  <c r="AB65" i="3"/>
  <c r="Y65" i="3"/>
  <c r="X65" i="3"/>
  <c r="W65" i="3"/>
  <c r="T65" i="3"/>
  <c r="R65" i="3"/>
  <c r="S65" i="3" s="1"/>
  <c r="Q65" i="3"/>
  <c r="P65" i="3"/>
  <c r="O65" i="3"/>
  <c r="K65" i="3"/>
  <c r="L65" i="3" s="1"/>
  <c r="J65" i="3"/>
  <c r="I65" i="3"/>
  <c r="H65" i="3"/>
  <c r="F65" i="3"/>
  <c r="AB64" i="3"/>
  <c r="Y64" i="3"/>
  <c r="X64" i="3"/>
  <c r="W64" i="3"/>
  <c r="T64" i="3"/>
  <c r="R64" i="3"/>
  <c r="Q64" i="3"/>
  <c r="P64" i="3"/>
  <c r="O64" i="3"/>
  <c r="K64" i="3"/>
  <c r="L64" i="3" s="1"/>
  <c r="J64" i="3"/>
  <c r="I64" i="3"/>
  <c r="H64" i="3"/>
  <c r="F64" i="3"/>
  <c r="AB63" i="3"/>
  <c r="Y63" i="3"/>
  <c r="X63" i="3"/>
  <c r="W63" i="3"/>
  <c r="T63" i="3"/>
  <c r="R63" i="3"/>
  <c r="S63" i="3" s="1"/>
  <c r="Q63" i="3"/>
  <c r="P63" i="3"/>
  <c r="O63" i="3"/>
  <c r="K63" i="3"/>
  <c r="L63" i="3" s="1"/>
  <c r="J63" i="3"/>
  <c r="I63" i="3"/>
  <c r="H63" i="3"/>
  <c r="F63" i="3"/>
  <c r="AB62" i="3"/>
  <c r="Y62" i="3"/>
  <c r="X62" i="3"/>
  <c r="W62" i="3"/>
  <c r="T62" i="3"/>
  <c r="R62" i="3"/>
  <c r="N62" i="3" s="1"/>
  <c r="Q62" i="3"/>
  <c r="P62" i="3"/>
  <c r="O62" i="3"/>
  <c r="K62" i="3"/>
  <c r="L62" i="3" s="1"/>
  <c r="J62" i="3"/>
  <c r="I62" i="3"/>
  <c r="H62" i="3"/>
  <c r="F62" i="3"/>
  <c r="AB61" i="3"/>
  <c r="Y61" i="3"/>
  <c r="X61" i="3"/>
  <c r="W61" i="3"/>
  <c r="T61" i="3"/>
  <c r="R61" i="3"/>
  <c r="S61" i="3" s="1"/>
  <c r="Q61" i="3"/>
  <c r="P61" i="3"/>
  <c r="O61" i="3"/>
  <c r="K61" i="3"/>
  <c r="L61" i="3" s="1"/>
  <c r="J61" i="3"/>
  <c r="I61" i="3"/>
  <c r="H61" i="3"/>
  <c r="F61" i="3"/>
  <c r="AB60" i="3"/>
  <c r="Y60" i="3"/>
  <c r="X60" i="3"/>
  <c r="W60" i="3"/>
  <c r="T60" i="3"/>
  <c r="R60" i="3"/>
  <c r="N60" i="3" s="1"/>
  <c r="Q60" i="3"/>
  <c r="P60" i="3"/>
  <c r="O60" i="3"/>
  <c r="K60" i="3"/>
  <c r="L60" i="3" s="1"/>
  <c r="J60" i="3"/>
  <c r="I60" i="3"/>
  <c r="H60" i="3"/>
  <c r="F60" i="3"/>
  <c r="AB59" i="3"/>
  <c r="Y59" i="3"/>
  <c r="X59" i="3"/>
  <c r="W59" i="3"/>
  <c r="T59" i="3"/>
  <c r="R59" i="3"/>
  <c r="N59" i="3" s="1"/>
  <c r="Q59" i="3"/>
  <c r="P59" i="3"/>
  <c r="O59" i="3"/>
  <c r="K59" i="3"/>
  <c r="L59" i="3" s="1"/>
  <c r="J59" i="3"/>
  <c r="I59" i="3"/>
  <c r="H59" i="3"/>
  <c r="F59" i="3"/>
  <c r="AB58" i="3"/>
  <c r="Y58" i="3"/>
  <c r="X58" i="3"/>
  <c r="W58" i="3"/>
  <c r="T58" i="3"/>
  <c r="R58" i="3"/>
  <c r="N58" i="3" s="1"/>
  <c r="Q58" i="3"/>
  <c r="P58" i="3"/>
  <c r="O58" i="3"/>
  <c r="K58" i="3"/>
  <c r="L58" i="3" s="1"/>
  <c r="J58" i="3"/>
  <c r="I58" i="3"/>
  <c r="H58" i="3"/>
  <c r="F58" i="3"/>
  <c r="AB57" i="3"/>
  <c r="Y57" i="3"/>
  <c r="X57" i="3"/>
  <c r="W57" i="3"/>
  <c r="T57" i="3"/>
  <c r="R57" i="3"/>
  <c r="N57" i="3" s="1"/>
  <c r="Q57" i="3"/>
  <c r="P57" i="3"/>
  <c r="O57" i="3"/>
  <c r="K57" i="3"/>
  <c r="L57" i="3" s="1"/>
  <c r="J57" i="3"/>
  <c r="I57" i="3"/>
  <c r="H57" i="3"/>
  <c r="F57" i="3"/>
  <c r="AB56" i="3"/>
  <c r="Y56" i="3"/>
  <c r="X56" i="3"/>
  <c r="W56" i="3"/>
  <c r="T56" i="3"/>
  <c r="R56" i="3"/>
  <c r="N56" i="3" s="1"/>
  <c r="Q56" i="3"/>
  <c r="P56" i="3"/>
  <c r="O56" i="3"/>
  <c r="K56" i="3"/>
  <c r="L56" i="3" s="1"/>
  <c r="J56" i="3"/>
  <c r="I56" i="3"/>
  <c r="H56" i="3"/>
  <c r="F56" i="3"/>
  <c r="AB55" i="3"/>
  <c r="Y55" i="3"/>
  <c r="X55" i="3"/>
  <c r="W55" i="3"/>
  <c r="T55" i="3"/>
  <c r="R55" i="3"/>
  <c r="S55" i="3" s="1"/>
  <c r="Q55" i="3"/>
  <c r="P55" i="3"/>
  <c r="O55" i="3"/>
  <c r="K55" i="3"/>
  <c r="L55" i="3" s="1"/>
  <c r="J55" i="3"/>
  <c r="I55" i="3"/>
  <c r="H55" i="3"/>
  <c r="F55" i="3"/>
  <c r="AB54" i="3"/>
  <c r="Y54" i="3"/>
  <c r="X54" i="3"/>
  <c r="W54" i="3"/>
  <c r="T54" i="3"/>
  <c r="R54" i="3"/>
  <c r="S54" i="3" s="1"/>
  <c r="Q54" i="3"/>
  <c r="P54" i="3"/>
  <c r="O54" i="3"/>
  <c r="K54" i="3"/>
  <c r="L54" i="3" s="1"/>
  <c r="J54" i="3"/>
  <c r="I54" i="3"/>
  <c r="H54" i="3"/>
  <c r="F54" i="3"/>
  <c r="AB53" i="3"/>
  <c r="Y53" i="3"/>
  <c r="X53" i="3"/>
  <c r="W53" i="3"/>
  <c r="T53" i="3"/>
  <c r="R53" i="3"/>
  <c r="N53" i="3" s="1"/>
  <c r="Q53" i="3"/>
  <c r="P53" i="3"/>
  <c r="O53" i="3"/>
  <c r="K53" i="3"/>
  <c r="L53" i="3" s="1"/>
  <c r="J53" i="3"/>
  <c r="I53" i="3"/>
  <c r="H53" i="3"/>
  <c r="F53" i="3"/>
  <c r="AB52" i="3"/>
  <c r="Y52" i="3"/>
  <c r="X52" i="3"/>
  <c r="W52" i="3"/>
  <c r="T52" i="3"/>
  <c r="R52" i="3"/>
  <c r="S52" i="3" s="1"/>
  <c r="Q52" i="3"/>
  <c r="P52" i="3"/>
  <c r="O52" i="3"/>
  <c r="K52" i="3"/>
  <c r="L52" i="3" s="1"/>
  <c r="J52" i="3"/>
  <c r="I52" i="3"/>
  <c r="H52" i="3"/>
  <c r="F52" i="3"/>
  <c r="AB51" i="3"/>
  <c r="Y51" i="3"/>
  <c r="X51" i="3"/>
  <c r="W51" i="3"/>
  <c r="T51" i="3"/>
  <c r="R51" i="3"/>
  <c r="Q51" i="3"/>
  <c r="P51" i="3"/>
  <c r="O51" i="3"/>
  <c r="K51" i="3"/>
  <c r="L51" i="3" s="1"/>
  <c r="J51" i="3"/>
  <c r="I51" i="3"/>
  <c r="H51" i="3"/>
  <c r="F51" i="3"/>
  <c r="AB50" i="3"/>
  <c r="Y50" i="3"/>
  <c r="X50" i="3"/>
  <c r="W50" i="3"/>
  <c r="T50" i="3"/>
  <c r="R50" i="3"/>
  <c r="N50" i="3" s="1"/>
  <c r="Q50" i="3"/>
  <c r="P50" i="3"/>
  <c r="O50" i="3"/>
  <c r="K50" i="3"/>
  <c r="L50" i="3" s="1"/>
  <c r="J50" i="3"/>
  <c r="I50" i="3"/>
  <c r="H50" i="3"/>
  <c r="F50" i="3"/>
  <c r="AB49" i="3"/>
  <c r="Y49" i="3"/>
  <c r="X49" i="3"/>
  <c r="W49" i="3"/>
  <c r="T49" i="3"/>
  <c r="R49" i="3"/>
  <c r="S49" i="3" s="1"/>
  <c r="Q49" i="3"/>
  <c r="P49" i="3"/>
  <c r="O49" i="3"/>
  <c r="K49" i="3"/>
  <c r="L49" i="3" s="1"/>
  <c r="J49" i="3"/>
  <c r="I49" i="3"/>
  <c r="H49" i="3"/>
  <c r="F49" i="3"/>
  <c r="AB48" i="3"/>
  <c r="Y48" i="3"/>
  <c r="X48" i="3"/>
  <c r="W48" i="3"/>
  <c r="T48" i="3"/>
  <c r="R48" i="3"/>
  <c r="S48" i="3" s="1"/>
  <c r="Q48" i="3"/>
  <c r="P48" i="3"/>
  <c r="O48" i="3"/>
  <c r="K48" i="3"/>
  <c r="L48" i="3" s="1"/>
  <c r="J48" i="3"/>
  <c r="I48" i="3"/>
  <c r="H48" i="3"/>
  <c r="F48" i="3"/>
  <c r="Y33" i="3"/>
  <c r="T33" i="3"/>
  <c r="Y34" i="3"/>
  <c r="T34" i="3"/>
  <c r="Y23" i="3"/>
  <c r="T23" i="3"/>
  <c r="Y20" i="3"/>
  <c r="T20" i="3"/>
  <c r="Y31" i="3"/>
  <c r="T31" i="3"/>
  <c r="Y30" i="3"/>
  <c r="T30" i="3"/>
  <c r="Y27" i="3"/>
  <c r="T27" i="3"/>
  <c r="Y10" i="3"/>
  <c r="T10" i="3"/>
  <c r="Y16" i="3"/>
  <c r="T16" i="3"/>
  <c r="Y9" i="3"/>
  <c r="T9" i="3"/>
  <c r="Y29" i="3"/>
  <c r="T29" i="3"/>
  <c r="Y11" i="3"/>
  <c r="T11" i="3"/>
  <c r="Y15" i="3"/>
  <c r="T15" i="3"/>
  <c r="Y38" i="3"/>
  <c r="T38" i="3"/>
  <c r="Y42" i="3"/>
  <c r="T42" i="3"/>
  <c r="Y47" i="3"/>
  <c r="T47" i="3"/>
  <c r="Y21" i="3"/>
  <c r="T21" i="3"/>
  <c r="Y18" i="3"/>
  <c r="T18" i="3"/>
  <c r="Y28" i="3"/>
  <c r="T28" i="3"/>
  <c r="Y25" i="3"/>
  <c r="T25" i="3"/>
  <c r="Y22" i="3"/>
  <c r="T22" i="3"/>
  <c r="Y17" i="3"/>
  <c r="T17" i="3"/>
  <c r="Y19" i="3"/>
  <c r="T19" i="3"/>
  <c r="Y44" i="3"/>
  <c r="T44" i="3"/>
  <c r="Y41" i="3"/>
  <c r="T41" i="3"/>
  <c r="Y12" i="3"/>
  <c r="T12" i="3"/>
  <c r="Y14" i="3"/>
  <c r="T14" i="3"/>
  <c r="Y35" i="3"/>
  <c r="T35" i="3"/>
  <c r="Y40" i="3"/>
  <c r="T40" i="3"/>
  <c r="Y32" i="3"/>
  <c r="T32" i="3"/>
  <c r="Y24" i="3"/>
  <c r="T24" i="3"/>
  <c r="Y45" i="3"/>
  <c r="T45" i="3"/>
  <c r="Y36" i="3"/>
  <c r="T36" i="3"/>
  <c r="Y7" i="3"/>
  <c r="T7" i="3"/>
  <c r="Y43" i="3"/>
  <c r="T43" i="3"/>
  <c r="Y13" i="3"/>
  <c r="T13" i="3"/>
  <c r="Y46" i="3"/>
  <c r="T46" i="3"/>
  <c r="Y8" i="3"/>
  <c r="T8" i="3"/>
  <c r="Y37" i="3"/>
  <c r="T37" i="3"/>
  <c r="Y39" i="3"/>
  <c r="T39" i="3"/>
  <c r="Y26" i="3"/>
  <c r="T26" i="3"/>
  <c r="W6" i="3"/>
  <c r="Q6" i="3"/>
  <c r="A4" i="3"/>
  <c r="B193" i="4" s="1"/>
  <c r="C193" i="4" s="1"/>
  <c r="Z1" i="3"/>
  <c r="A1" i="3"/>
  <c r="C26" i="2"/>
  <c r="C25" i="2"/>
  <c r="C24" i="2"/>
  <c r="C23" i="2"/>
  <c r="B5" i="2"/>
  <c r="A1" i="2"/>
  <c r="B110" i="1"/>
  <c r="B107" i="1"/>
  <c r="B97" i="1"/>
  <c r="B87" i="1"/>
  <c r="B84" i="1"/>
  <c r="B76" i="1"/>
  <c r="B69" i="1"/>
  <c r="B66" i="1"/>
  <c r="B62" i="1"/>
  <c r="B60" i="1"/>
  <c r="B58" i="1"/>
  <c r="B56" i="1"/>
  <c r="U13" i="8" l="1"/>
  <c r="L15" i="8"/>
  <c r="L18" i="8"/>
  <c r="E18" i="8" s="1"/>
  <c r="L14" i="8"/>
  <c r="E14" i="8" s="1"/>
  <c r="L17" i="8"/>
  <c r="Q18" i="8" s="1"/>
  <c r="M18" i="8"/>
  <c r="K17" i="8"/>
  <c r="M14" i="8"/>
  <c r="K16" i="8"/>
  <c r="K15" i="8"/>
  <c r="U51" i="7"/>
  <c r="U49" i="7"/>
  <c r="U47" i="7"/>
  <c r="U50" i="7"/>
  <c r="U48" i="7"/>
  <c r="U46" i="7"/>
  <c r="U43" i="7"/>
  <c r="U44" i="7"/>
  <c r="U45" i="7"/>
  <c r="U42" i="7"/>
  <c r="U41" i="7"/>
  <c r="U37" i="7"/>
  <c r="U40" i="7"/>
  <c r="U35" i="7"/>
  <c r="U32" i="7"/>
  <c r="U34" i="7"/>
  <c r="U33" i="7"/>
  <c r="U36" i="7"/>
  <c r="U30" i="7"/>
  <c r="U31" i="7"/>
  <c r="U28" i="7"/>
  <c r="U29" i="7"/>
  <c r="U27" i="7"/>
  <c r="U22" i="7"/>
  <c r="U24" i="7"/>
  <c r="U25" i="7"/>
  <c r="U26" i="7"/>
  <c r="U23" i="7"/>
  <c r="U19" i="7"/>
  <c r="U21" i="7"/>
  <c r="U18" i="7"/>
  <c r="U20" i="7"/>
  <c r="U17" i="7"/>
  <c r="U14" i="7"/>
  <c r="U16" i="7"/>
  <c r="U13" i="7"/>
  <c r="U12" i="7"/>
  <c r="U15" i="7"/>
  <c r="U11" i="7"/>
  <c r="U9" i="7"/>
  <c r="U7" i="7"/>
  <c r="U10" i="7"/>
  <c r="U8" i="7"/>
  <c r="U49" i="6"/>
  <c r="U47" i="6"/>
  <c r="U51" i="6"/>
  <c r="U48" i="6"/>
  <c r="U50" i="6"/>
  <c r="U42" i="6"/>
  <c r="U44" i="6"/>
  <c r="U45" i="6"/>
  <c r="U43" i="6"/>
  <c r="U46" i="6"/>
  <c r="U41" i="6"/>
  <c r="U38" i="6"/>
  <c r="U40" i="6"/>
  <c r="U37" i="6"/>
  <c r="U39" i="6"/>
  <c r="U33" i="6"/>
  <c r="U35" i="6"/>
  <c r="U32" i="6"/>
  <c r="U36" i="6"/>
  <c r="U34" i="6"/>
  <c r="U31" i="6"/>
  <c r="U30" i="6"/>
  <c r="U27" i="6"/>
  <c r="U29" i="6"/>
  <c r="U28" i="6"/>
  <c r="U25" i="6"/>
  <c r="U22" i="6"/>
  <c r="U23" i="6"/>
  <c r="U24" i="6"/>
  <c r="U26" i="6"/>
  <c r="U17" i="6"/>
  <c r="U19" i="6"/>
  <c r="U21" i="6"/>
  <c r="U18" i="6"/>
  <c r="U20" i="6"/>
  <c r="U14" i="6"/>
  <c r="U15" i="6"/>
  <c r="U16" i="6"/>
  <c r="U13" i="6"/>
  <c r="U12" i="6"/>
  <c r="U9" i="6"/>
  <c r="U11" i="6"/>
  <c r="U8" i="6"/>
  <c r="U10" i="6"/>
  <c r="U7" i="6"/>
  <c r="U49" i="5"/>
  <c r="U51" i="5"/>
  <c r="U48" i="5"/>
  <c r="U50" i="5"/>
  <c r="U47" i="5"/>
  <c r="U44" i="5"/>
  <c r="U46" i="5"/>
  <c r="U43" i="5"/>
  <c r="U42" i="5"/>
  <c r="U45" i="5"/>
  <c r="U41" i="5"/>
  <c r="U38" i="5"/>
  <c r="U40" i="5"/>
  <c r="U37" i="5"/>
  <c r="U39" i="5"/>
  <c r="U36" i="5"/>
  <c r="U33" i="5"/>
  <c r="U34" i="5"/>
  <c r="U35" i="5"/>
  <c r="U32" i="5"/>
  <c r="U28" i="5"/>
  <c r="U31" i="5"/>
  <c r="U29" i="5"/>
  <c r="U27" i="5"/>
  <c r="U30" i="5"/>
  <c r="U25" i="5"/>
  <c r="U22" i="5"/>
  <c r="U24" i="5"/>
  <c r="U26" i="5"/>
  <c r="U23" i="5"/>
  <c r="U18" i="5"/>
  <c r="U21" i="5"/>
  <c r="U19" i="5"/>
  <c r="U17" i="5"/>
  <c r="U12" i="5"/>
  <c r="U14" i="5"/>
  <c r="U16" i="5"/>
  <c r="U13" i="5"/>
  <c r="U15" i="5"/>
  <c r="U9" i="5"/>
  <c r="U10" i="5"/>
  <c r="U11" i="5"/>
  <c r="U8" i="5"/>
  <c r="U7" i="5"/>
  <c r="B13" i="4"/>
  <c r="B298" i="4"/>
  <c r="C298" i="4" s="1"/>
  <c r="A298" i="4" s="1"/>
  <c r="A299" i="10" s="1"/>
  <c r="B299" i="10" s="1"/>
  <c r="B290" i="4"/>
  <c r="C290" i="4" s="1"/>
  <c r="D290" i="4" s="1"/>
  <c r="C291" i="10" s="1"/>
  <c r="B282" i="4"/>
  <c r="C282" i="4" s="1"/>
  <c r="A282" i="4" s="1"/>
  <c r="B274" i="4"/>
  <c r="C274" i="4" s="1"/>
  <c r="A274" i="4" s="1"/>
  <c r="B266" i="4"/>
  <c r="C266" i="4" s="1"/>
  <c r="A266" i="4" s="1"/>
  <c r="B258" i="4"/>
  <c r="C258" i="4" s="1"/>
  <c r="H258" i="4" s="1"/>
  <c r="B250" i="4"/>
  <c r="C250" i="4" s="1"/>
  <c r="D250" i="4" s="1"/>
  <c r="C251" i="10" s="1"/>
  <c r="B242" i="4"/>
  <c r="C242" i="4" s="1"/>
  <c r="A242" i="4" s="1"/>
  <c r="B234" i="4"/>
  <c r="C234" i="4" s="1"/>
  <c r="H234" i="4" s="1"/>
  <c r="B226" i="4"/>
  <c r="C226" i="4" s="1"/>
  <c r="F226" i="4" s="1"/>
  <c r="B218" i="4"/>
  <c r="C218" i="4" s="1"/>
  <c r="A218" i="4" s="1"/>
  <c r="A219" i="10" s="1"/>
  <c r="B219" i="10" s="1"/>
  <c r="B210" i="4"/>
  <c r="C210" i="4" s="1"/>
  <c r="H210" i="4" s="1"/>
  <c r="B305" i="4"/>
  <c r="C305" i="4" s="1"/>
  <c r="A305" i="4" s="1"/>
  <c r="B289" i="4"/>
  <c r="C289" i="4" s="1"/>
  <c r="E289" i="4" s="1"/>
  <c r="B265" i="4"/>
  <c r="C265" i="4" s="1"/>
  <c r="F265" i="4" s="1"/>
  <c r="B225" i="4"/>
  <c r="C225" i="4" s="1"/>
  <c r="A225" i="4" s="1"/>
  <c r="B143" i="4"/>
  <c r="C143" i="4" s="1"/>
  <c r="F143" i="4" s="1"/>
  <c r="B304" i="4"/>
  <c r="C304" i="4" s="1"/>
  <c r="E304" i="4" s="1"/>
  <c r="B296" i="4"/>
  <c r="C296" i="4" s="1"/>
  <c r="D296" i="4" s="1"/>
  <c r="C297" i="10" s="1"/>
  <c r="B288" i="4"/>
  <c r="C288" i="4" s="1"/>
  <c r="E288" i="4" s="1"/>
  <c r="B280" i="4"/>
  <c r="C280" i="4" s="1"/>
  <c r="E280" i="4" s="1"/>
  <c r="B272" i="4"/>
  <c r="C272" i="4" s="1"/>
  <c r="D272" i="4" s="1"/>
  <c r="C273" i="10" s="1"/>
  <c r="B264" i="4"/>
  <c r="C264" i="4" s="1"/>
  <c r="F264" i="4" s="1"/>
  <c r="B256" i="4"/>
  <c r="C256" i="4" s="1"/>
  <c r="E256" i="4" s="1"/>
  <c r="B248" i="4"/>
  <c r="C248" i="4" s="1"/>
  <c r="A248" i="4" s="1"/>
  <c r="A249" i="10" s="1"/>
  <c r="D249" i="10" s="1"/>
  <c r="B240" i="4"/>
  <c r="C240" i="4" s="1"/>
  <c r="E240" i="4" s="1"/>
  <c r="B232" i="4"/>
  <c r="C232" i="4" s="1"/>
  <c r="D232" i="4" s="1"/>
  <c r="C233" i="10" s="1"/>
  <c r="B224" i="4"/>
  <c r="C224" i="4" s="1"/>
  <c r="E224" i="4" s="1"/>
  <c r="B216" i="4"/>
  <c r="C216" i="4" s="1"/>
  <c r="A216" i="4" s="1"/>
  <c r="B208" i="4"/>
  <c r="C208" i="4" s="1"/>
  <c r="H208" i="4" s="1"/>
  <c r="B20" i="4"/>
  <c r="B297" i="4"/>
  <c r="C297" i="4" s="1"/>
  <c r="E297" i="4" s="1"/>
  <c r="B273" i="4"/>
  <c r="C273" i="4" s="1"/>
  <c r="H273" i="4" s="1"/>
  <c r="B257" i="4"/>
  <c r="C257" i="4" s="1"/>
  <c r="D257" i="4" s="1"/>
  <c r="C258" i="10" s="1"/>
  <c r="B233" i="4"/>
  <c r="C233" i="4" s="1"/>
  <c r="A233" i="4" s="1"/>
  <c r="B209" i="4"/>
  <c r="C209" i="4" s="1"/>
  <c r="D209" i="4" s="1"/>
  <c r="C210" i="10" s="1"/>
  <c r="B303" i="4"/>
  <c r="C303" i="4" s="1"/>
  <c r="A303" i="4" s="1"/>
  <c r="G304" i="10" s="1"/>
  <c r="B295" i="4"/>
  <c r="C295" i="4" s="1"/>
  <c r="D295" i="4" s="1"/>
  <c r="C296" i="10" s="1"/>
  <c r="B287" i="4"/>
  <c r="C287" i="4" s="1"/>
  <c r="A287" i="4" s="1"/>
  <c r="G288" i="10" s="1"/>
  <c r="B279" i="4"/>
  <c r="C279" i="4" s="1"/>
  <c r="D279" i="4" s="1"/>
  <c r="C280" i="10" s="1"/>
  <c r="B271" i="4"/>
  <c r="C271" i="4" s="1"/>
  <c r="A271" i="4" s="1"/>
  <c r="A272" i="10" s="1"/>
  <c r="E272" i="10" s="1"/>
  <c r="B263" i="4"/>
  <c r="C263" i="4" s="1"/>
  <c r="D263" i="4" s="1"/>
  <c r="C264" i="10" s="1"/>
  <c r="B255" i="4"/>
  <c r="C255" i="4" s="1"/>
  <c r="A255" i="4" s="1"/>
  <c r="A256" i="10" s="1"/>
  <c r="E256" i="10" s="1"/>
  <c r="B247" i="4"/>
  <c r="C247" i="4" s="1"/>
  <c r="D247" i="4" s="1"/>
  <c r="C248" i="10" s="1"/>
  <c r="B239" i="4"/>
  <c r="C239" i="4" s="1"/>
  <c r="A239" i="4" s="1"/>
  <c r="A240" i="10" s="1"/>
  <c r="B240" i="10" s="1"/>
  <c r="B231" i="4"/>
  <c r="C231" i="4" s="1"/>
  <c r="D231" i="4" s="1"/>
  <c r="C232" i="10" s="1"/>
  <c r="B223" i="4"/>
  <c r="C223" i="4" s="1"/>
  <c r="A223" i="4" s="1"/>
  <c r="A224" i="10" s="1"/>
  <c r="E224" i="10" s="1"/>
  <c r="B215" i="4"/>
  <c r="C215" i="4" s="1"/>
  <c r="D215" i="4" s="1"/>
  <c r="C216" i="10" s="1"/>
  <c r="B207" i="4"/>
  <c r="C207" i="4" s="1"/>
  <c r="F207" i="4" s="1"/>
  <c r="B249" i="4"/>
  <c r="C249" i="4" s="1"/>
  <c r="D249" i="4" s="1"/>
  <c r="C250" i="10" s="1"/>
  <c r="B302" i="4"/>
  <c r="C302" i="4" s="1"/>
  <c r="D302" i="4" s="1"/>
  <c r="C303" i="10" s="1"/>
  <c r="B294" i="4"/>
  <c r="C294" i="4" s="1"/>
  <c r="A294" i="4" s="1"/>
  <c r="B286" i="4"/>
  <c r="C286" i="4" s="1"/>
  <c r="D286" i="4" s="1"/>
  <c r="C287" i="10" s="1"/>
  <c r="B278" i="4"/>
  <c r="C278" i="4" s="1"/>
  <c r="A278" i="4" s="1"/>
  <c r="B270" i="4"/>
  <c r="C270" i="4" s="1"/>
  <c r="F270" i="4" s="1"/>
  <c r="B262" i="4"/>
  <c r="C262" i="4" s="1"/>
  <c r="A262" i="4" s="1"/>
  <c r="B254" i="4"/>
  <c r="C254" i="4" s="1"/>
  <c r="F254" i="4" s="1"/>
  <c r="B246" i="4"/>
  <c r="C246" i="4" s="1"/>
  <c r="D246" i="4" s="1"/>
  <c r="C247" i="10" s="1"/>
  <c r="B238" i="4"/>
  <c r="C238" i="4" s="1"/>
  <c r="D238" i="4" s="1"/>
  <c r="C239" i="10" s="1"/>
  <c r="B230" i="4"/>
  <c r="C230" i="4" s="1"/>
  <c r="A230" i="4" s="1"/>
  <c r="B222" i="4"/>
  <c r="C222" i="4" s="1"/>
  <c r="D222" i="4" s="1"/>
  <c r="C223" i="10" s="1"/>
  <c r="B214" i="4"/>
  <c r="C214" i="4" s="1"/>
  <c r="H214" i="4" s="1"/>
  <c r="B206" i="4"/>
  <c r="C206" i="4" s="1"/>
  <c r="D206" i="4" s="1"/>
  <c r="C207" i="10" s="1"/>
  <c r="B241" i="4"/>
  <c r="C241" i="4" s="1"/>
  <c r="F241" i="4" s="1"/>
  <c r="B301" i="4"/>
  <c r="C301" i="4" s="1"/>
  <c r="D301" i="4" s="1"/>
  <c r="C302" i="10" s="1"/>
  <c r="B293" i="4"/>
  <c r="C293" i="4" s="1"/>
  <c r="D293" i="4" s="1"/>
  <c r="C294" i="10" s="1"/>
  <c r="B285" i="4"/>
  <c r="C285" i="4" s="1"/>
  <c r="A285" i="4" s="1"/>
  <c r="B277" i="4"/>
  <c r="C277" i="4" s="1"/>
  <c r="A277" i="4" s="1"/>
  <c r="B269" i="4"/>
  <c r="C269" i="4" s="1"/>
  <c r="A269" i="4" s="1"/>
  <c r="B261" i="4"/>
  <c r="C261" i="4" s="1"/>
  <c r="D261" i="4" s="1"/>
  <c r="C262" i="10" s="1"/>
  <c r="B253" i="4"/>
  <c r="C253" i="4" s="1"/>
  <c r="H253" i="4" s="1"/>
  <c r="B245" i="4"/>
  <c r="C245" i="4" s="1"/>
  <c r="H245" i="4" s="1"/>
  <c r="B237" i="4"/>
  <c r="C237" i="4" s="1"/>
  <c r="H237" i="4" s="1"/>
  <c r="B229" i="4"/>
  <c r="C229" i="4" s="1"/>
  <c r="D229" i="4" s="1"/>
  <c r="C230" i="10" s="1"/>
  <c r="B221" i="4"/>
  <c r="C221" i="4" s="1"/>
  <c r="E221" i="4" s="1"/>
  <c r="B213" i="4"/>
  <c r="C213" i="4" s="1"/>
  <c r="D213" i="4" s="1"/>
  <c r="C214" i="10" s="1"/>
  <c r="B205" i="4"/>
  <c r="C205" i="4" s="1"/>
  <c r="H205" i="4" s="1"/>
  <c r="B281" i="4"/>
  <c r="C281" i="4" s="1"/>
  <c r="F281" i="4" s="1"/>
  <c r="B217" i="4"/>
  <c r="C217" i="4" s="1"/>
  <c r="F217" i="4" s="1"/>
  <c r="B300" i="4"/>
  <c r="C300" i="4" s="1"/>
  <c r="A300" i="4" s="1"/>
  <c r="B292" i="4"/>
  <c r="C292" i="4" s="1"/>
  <c r="H292" i="4" s="1"/>
  <c r="B284" i="4"/>
  <c r="C284" i="4" s="1"/>
  <c r="A284" i="4" s="1"/>
  <c r="B276" i="4"/>
  <c r="C276" i="4" s="1"/>
  <c r="H276" i="4" s="1"/>
  <c r="B268" i="4"/>
  <c r="C268" i="4" s="1"/>
  <c r="F268" i="4" s="1"/>
  <c r="B260" i="4"/>
  <c r="C260" i="4" s="1"/>
  <c r="A260" i="4" s="1"/>
  <c r="B252" i="4"/>
  <c r="C252" i="4" s="1"/>
  <c r="H252" i="4" s="1"/>
  <c r="B244" i="4"/>
  <c r="C244" i="4" s="1"/>
  <c r="A244" i="4" s="1"/>
  <c r="B236" i="4"/>
  <c r="C236" i="4" s="1"/>
  <c r="E236" i="4" s="1"/>
  <c r="B228" i="4"/>
  <c r="C228" i="4" s="1"/>
  <c r="A228" i="4" s="1"/>
  <c r="B220" i="4"/>
  <c r="C220" i="4" s="1"/>
  <c r="A220" i="4" s="1"/>
  <c r="B212" i="4"/>
  <c r="C212" i="4" s="1"/>
  <c r="H212" i="4" s="1"/>
  <c r="B204" i="4"/>
  <c r="C204" i="4" s="1"/>
  <c r="A204" i="4" s="1"/>
  <c r="B299" i="4"/>
  <c r="C299" i="4" s="1"/>
  <c r="D299" i="4" s="1"/>
  <c r="C300" i="10" s="1"/>
  <c r="B291" i="4"/>
  <c r="C291" i="4" s="1"/>
  <c r="E291" i="4" s="1"/>
  <c r="B283" i="4"/>
  <c r="C283" i="4" s="1"/>
  <c r="D283" i="4" s="1"/>
  <c r="C284" i="10" s="1"/>
  <c r="B275" i="4"/>
  <c r="C275" i="4" s="1"/>
  <c r="F275" i="4" s="1"/>
  <c r="B267" i="4"/>
  <c r="C267" i="4" s="1"/>
  <c r="F267" i="4" s="1"/>
  <c r="B259" i="4"/>
  <c r="C259" i="4" s="1"/>
  <c r="A259" i="4" s="1"/>
  <c r="B251" i="4"/>
  <c r="C251" i="4" s="1"/>
  <c r="D251" i="4" s="1"/>
  <c r="C252" i="10" s="1"/>
  <c r="B243" i="4"/>
  <c r="C243" i="4" s="1"/>
  <c r="F243" i="4" s="1"/>
  <c r="B235" i="4"/>
  <c r="C235" i="4" s="1"/>
  <c r="A235" i="4" s="1"/>
  <c r="A236" i="10" s="1"/>
  <c r="B236" i="10" s="1"/>
  <c r="B227" i="4"/>
  <c r="C227" i="4" s="1"/>
  <c r="D227" i="4" s="1"/>
  <c r="C228" i="10" s="1"/>
  <c r="B219" i="4"/>
  <c r="C219" i="4" s="1"/>
  <c r="F219" i="4" s="1"/>
  <c r="B211" i="4"/>
  <c r="C211" i="4" s="1"/>
  <c r="E211" i="4" s="1"/>
  <c r="U305" i="7"/>
  <c r="U282" i="7"/>
  <c r="U271" i="7"/>
  <c r="U254" i="7"/>
  <c r="U244" i="7"/>
  <c r="U245" i="7"/>
  <c r="U246" i="7"/>
  <c r="U242" i="7"/>
  <c r="U233" i="7"/>
  <c r="U234" i="7"/>
  <c r="U235" i="7"/>
  <c r="U304" i="7"/>
  <c r="U222" i="7"/>
  <c r="U223" i="7"/>
  <c r="U226" i="7"/>
  <c r="U263" i="7"/>
  <c r="U227" i="7"/>
  <c r="U301" i="7"/>
  <c r="U284" i="7"/>
  <c r="U262" i="7"/>
  <c r="U229" i="7"/>
  <c r="U300" i="7"/>
  <c r="U224" i="7"/>
  <c r="U277" i="7"/>
  <c r="U278" i="7"/>
  <c r="U281" i="7"/>
  <c r="U298" i="7"/>
  <c r="U286" i="7"/>
  <c r="U275" i="7"/>
  <c r="U270" i="7"/>
  <c r="U259" i="7"/>
  <c r="U247" i="7"/>
  <c r="U243" i="7"/>
  <c r="U241" i="7"/>
  <c r="U260" i="7"/>
  <c r="U261" i="7"/>
  <c r="U258" i="7"/>
  <c r="U249" i="7"/>
  <c r="U238" i="7"/>
  <c r="U239" i="7"/>
  <c r="U287" i="7"/>
  <c r="U290" i="7"/>
  <c r="U289" i="7"/>
  <c r="U276" i="7"/>
  <c r="U274" i="7"/>
  <c r="U291" i="7"/>
  <c r="U228" i="7"/>
  <c r="U230" i="7"/>
  <c r="U212" i="7"/>
  <c r="U213" i="7"/>
  <c r="U214" i="7"/>
  <c r="U215" i="7"/>
  <c r="U216" i="7"/>
  <c r="U210" i="7"/>
  <c r="U255" i="7"/>
  <c r="U219" i="7"/>
  <c r="U266" i="7"/>
  <c r="U250" i="7"/>
  <c r="U218" i="7"/>
  <c r="U265" i="7"/>
  <c r="U304" i="6"/>
  <c r="U276" i="6"/>
  <c r="U269" i="6"/>
  <c r="U270" i="6"/>
  <c r="U303" i="6"/>
  <c r="U285" i="6"/>
  <c r="U286" i="6"/>
  <c r="U300" i="6"/>
  <c r="U221" i="6"/>
  <c r="U299" i="6"/>
  <c r="U272" i="6"/>
  <c r="U274" i="6"/>
  <c r="U275" i="6"/>
  <c r="U232" i="6"/>
  <c r="U298" i="6"/>
  <c r="U289" i="6"/>
  <c r="U245" i="6"/>
  <c r="U246" i="6"/>
  <c r="U242" i="6"/>
  <c r="U243" i="6"/>
  <c r="U208" i="6"/>
  <c r="U211" i="6"/>
  <c r="U237" i="6"/>
  <c r="U238" i="6"/>
  <c r="U240" i="6"/>
  <c r="U284" i="6"/>
  <c r="U277" i="6"/>
  <c r="U280" i="6"/>
  <c r="U281" i="6"/>
  <c r="U264" i="6"/>
  <c r="U265" i="6"/>
  <c r="U262" i="6"/>
  <c r="U261" i="6"/>
  <c r="U258" i="6"/>
  <c r="U259" i="6"/>
  <c r="U253" i="6"/>
  <c r="U254" i="6"/>
  <c r="U256" i="6"/>
  <c r="U248" i="6"/>
  <c r="U249" i="6"/>
  <c r="U234" i="6"/>
  <c r="U295" i="6"/>
  <c r="U294" i="6"/>
  <c r="U282" i="6"/>
  <c r="U239" i="6"/>
  <c r="U217" i="6"/>
  <c r="U291" i="6"/>
  <c r="U241" i="6"/>
  <c r="U210" i="6"/>
  <c r="U287" i="6"/>
  <c r="U271" i="6"/>
  <c r="U220" i="6"/>
  <c r="U306" i="6"/>
  <c r="U288" i="6"/>
  <c r="U278" i="6"/>
  <c r="U263" i="6"/>
  <c r="U257" i="6"/>
  <c r="U255" i="6"/>
  <c r="U251" i="6"/>
  <c r="U247" i="6"/>
  <c r="U226" i="6"/>
  <c r="U224" i="6"/>
  <c r="U233" i="6"/>
  <c r="U216" i="6"/>
  <c r="U215" i="6"/>
  <c r="U230" i="6"/>
  <c r="U214" i="6"/>
  <c r="U302" i="5"/>
  <c r="U284" i="5"/>
  <c r="U301" i="5"/>
  <c r="U268" i="5"/>
  <c r="U300" i="5"/>
  <c r="U274" i="5"/>
  <c r="U254" i="5"/>
  <c r="U244" i="5"/>
  <c r="U245" i="5"/>
  <c r="U246" i="5"/>
  <c r="U242" i="5"/>
  <c r="U234" i="5"/>
  <c r="U232" i="5"/>
  <c r="U222" i="5"/>
  <c r="U226" i="5"/>
  <c r="U212" i="5"/>
  <c r="U213" i="5"/>
  <c r="U214" i="5"/>
  <c r="U215" i="5"/>
  <c r="U216" i="5"/>
  <c r="U210" i="5"/>
  <c r="U296" i="5"/>
  <c r="U277" i="5"/>
  <c r="U278" i="5"/>
  <c r="U279" i="5"/>
  <c r="U280" i="5"/>
  <c r="U281" i="5"/>
  <c r="U294" i="5"/>
  <c r="U289" i="5"/>
  <c r="U290" i="5"/>
  <c r="U275" i="5"/>
  <c r="U273" i="5"/>
  <c r="U271" i="5"/>
  <c r="U269" i="5"/>
  <c r="U282" i="5"/>
  <c r="U270" i="5"/>
  <c r="U259" i="5"/>
  <c r="U255" i="5"/>
  <c r="U253" i="5"/>
  <c r="U243" i="5"/>
  <c r="U241" i="5"/>
  <c r="U239" i="5"/>
  <c r="U227" i="5"/>
  <c r="U225" i="5"/>
  <c r="U223" i="5"/>
  <c r="U221" i="5"/>
  <c r="U211" i="5"/>
  <c r="U209" i="5"/>
  <c r="U207" i="5"/>
  <c r="U260" i="5"/>
  <c r="U261" i="5"/>
  <c r="U258" i="5"/>
  <c r="U238" i="5"/>
  <c r="U229" i="5"/>
  <c r="U217" i="5"/>
  <c r="U306" i="5"/>
  <c r="U305" i="5"/>
  <c r="U286" i="5"/>
  <c r="U218" i="5"/>
  <c r="U265" i="5"/>
  <c r="U233" i="5"/>
  <c r="U264" i="5"/>
  <c r="U231" i="5"/>
  <c r="U230" i="5"/>
  <c r="O17" i="8"/>
  <c r="Q17" i="8"/>
  <c r="N14" i="8"/>
  <c r="N18" i="8"/>
  <c r="O14" i="8"/>
  <c r="O18" i="8"/>
  <c r="P14" i="8"/>
  <c r="P18" i="8"/>
  <c r="Q14" i="8"/>
  <c r="P17" i="8"/>
  <c r="P15" i="8"/>
  <c r="N16" i="8"/>
  <c r="O16" i="8"/>
  <c r="Q16" i="8"/>
  <c r="N17" i="8"/>
  <c r="N253" i="3"/>
  <c r="N136" i="3"/>
  <c r="N68" i="3"/>
  <c r="S173" i="3"/>
  <c r="S232" i="3"/>
  <c r="N91" i="3"/>
  <c r="S241" i="3"/>
  <c r="S216" i="3"/>
  <c r="S165" i="3"/>
  <c r="S67" i="3"/>
  <c r="N139" i="3"/>
  <c r="S302" i="3"/>
  <c r="S278" i="3"/>
  <c r="N207" i="3"/>
  <c r="N146" i="3"/>
  <c r="S189" i="3"/>
  <c r="S279" i="3"/>
  <c r="S270" i="3"/>
  <c r="S271" i="3"/>
  <c r="S79" i="3"/>
  <c r="N289" i="3"/>
  <c r="S300" i="3"/>
  <c r="S240" i="3"/>
  <c r="S133" i="3"/>
  <c r="S282" i="3"/>
  <c r="S272" i="3"/>
  <c r="S262" i="3"/>
  <c r="S273" i="3"/>
  <c r="S234" i="3"/>
  <c r="S265" i="3"/>
  <c r="S108" i="3"/>
  <c r="S155" i="3"/>
  <c r="N87" i="3"/>
  <c r="S288" i="3"/>
  <c r="S177" i="3"/>
  <c r="N306" i="3"/>
  <c r="N296" i="3"/>
  <c r="N255" i="3"/>
  <c r="S175" i="3"/>
  <c r="N192" i="3"/>
  <c r="N287" i="3"/>
  <c r="N257" i="3"/>
  <c r="S84" i="3"/>
  <c r="N258" i="3"/>
  <c r="N49" i="3"/>
  <c r="N52" i="3"/>
  <c r="N290" i="3"/>
  <c r="S280" i="3"/>
  <c r="S231" i="3"/>
  <c r="S209" i="3"/>
  <c r="N63" i="3"/>
  <c r="N65" i="3"/>
  <c r="N55" i="3"/>
  <c r="N69" i="3"/>
  <c r="N90" i="3"/>
  <c r="N194" i="3"/>
  <c r="S233" i="3"/>
  <c r="N305" i="3"/>
  <c r="N244" i="3"/>
  <c r="N76" i="3"/>
  <c r="N77" i="3"/>
  <c r="N85" i="3"/>
  <c r="N114" i="3"/>
  <c r="N120" i="3"/>
  <c r="N133" i="3"/>
  <c r="S298" i="3"/>
  <c r="S268" i="3"/>
  <c r="N102" i="3"/>
  <c r="N168" i="3"/>
  <c r="N210" i="3"/>
  <c r="N94" i="3"/>
  <c r="N100" i="3"/>
  <c r="N109" i="3"/>
  <c r="N122" i="3"/>
  <c r="N159" i="3"/>
  <c r="N178" i="3"/>
  <c r="S187" i="3"/>
  <c r="S236" i="3"/>
  <c r="S58" i="3"/>
  <c r="S60" i="3"/>
  <c r="S92" i="3"/>
  <c r="N96" i="3"/>
  <c r="N98" i="3"/>
  <c r="N125" i="3"/>
  <c r="N135" i="3"/>
  <c r="N144" i="3"/>
  <c r="S93" i="3"/>
  <c r="N297" i="3"/>
  <c r="S274" i="3"/>
  <c r="N248" i="3"/>
  <c r="S239" i="3"/>
  <c r="S238" i="3"/>
  <c r="S95" i="3"/>
  <c r="S145" i="3"/>
  <c r="N285" i="3"/>
  <c r="S138" i="3"/>
  <c r="S291" i="3"/>
  <c r="S218" i="3"/>
  <c r="S62" i="3"/>
  <c r="S74" i="3"/>
  <c r="S99" i="3"/>
  <c r="S140" i="3"/>
  <c r="S149" i="3"/>
  <c r="N292" i="3"/>
  <c r="S254" i="3"/>
  <c r="S252" i="3"/>
  <c r="N143" i="3"/>
  <c r="N156" i="3"/>
  <c r="N181" i="3"/>
  <c r="S211" i="3"/>
  <c r="S111" i="3"/>
  <c r="S89" i="3"/>
  <c r="S141" i="3"/>
  <c r="S167" i="3"/>
  <c r="N184" i="3"/>
  <c r="S191" i="3"/>
  <c r="N303" i="3"/>
  <c r="N301" i="3"/>
  <c r="N250" i="3"/>
  <c r="N247" i="3"/>
  <c r="S223" i="3"/>
  <c r="S220" i="3"/>
  <c r="S217" i="3"/>
  <c r="S215" i="3"/>
  <c r="S53" i="3"/>
  <c r="N80" i="3"/>
  <c r="N127" i="3"/>
  <c r="N157" i="3"/>
  <c r="N171" i="3"/>
  <c r="N198" i="3"/>
  <c r="S225" i="3"/>
  <c r="S224" i="3"/>
  <c r="S222" i="3"/>
  <c r="N106" i="3"/>
  <c r="N116" i="3"/>
  <c r="N117" i="3"/>
  <c r="S266" i="3"/>
  <c r="S264" i="3"/>
  <c r="S78" i="3"/>
  <c r="S103" i="3"/>
  <c r="S115" i="3"/>
  <c r="S169" i="3"/>
  <c r="N212" i="3"/>
  <c r="N72" i="3"/>
  <c r="N160" i="3"/>
  <c r="S275" i="3"/>
  <c r="N118" i="3"/>
  <c r="N128" i="3"/>
  <c r="N162" i="3"/>
  <c r="N186" i="3"/>
  <c r="N200" i="3"/>
  <c r="N260" i="3"/>
  <c r="S199" i="3"/>
  <c r="N226" i="3"/>
  <c r="S57" i="3"/>
  <c r="N61" i="3"/>
  <c r="S81" i="3"/>
  <c r="N110" i="3"/>
  <c r="N176" i="3"/>
  <c r="S185" i="3"/>
  <c r="N263" i="3"/>
  <c r="N228" i="3"/>
  <c r="S204" i="3"/>
  <c r="N276" i="3"/>
  <c r="N269" i="3"/>
  <c r="S294" i="3"/>
  <c r="N281" i="3"/>
  <c r="N237" i="3"/>
  <c r="S206" i="3"/>
  <c r="N202" i="3"/>
  <c r="S304" i="3"/>
  <c r="N242" i="3"/>
  <c r="D193" i="4"/>
  <c r="C194" i="10" s="1"/>
  <c r="A193" i="4"/>
  <c r="H193" i="4"/>
  <c r="E193" i="4"/>
  <c r="F193" i="4"/>
  <c r="S123" i="3"/>
  <c r="S158" i="3"/>
  <c r="S170" i="3"/>
  <c r="B7" i="4"/>
  <c r="B107" i="4"/>
  <c r="C107" i="4" s="1"/>
  <c r="S56" i="3"/>
  <c r="S73" i="3"/>
  <c r="S88" i="3"/>
  <c r="N104" i="3"/>
  <c r="S107" i="3"/>
  <c r="N112" i="3"/>
  <c r="S119" i="3"/>
  <c r="N134" i="3"/>
  <c r="S137" i="3"/>
  <c r="N147" i="3"/>
  <c r="S147" i="3"/>
  <c r="S201" i="3"/>
  <c r="B28" i="4"/>
  <c r="B57" i="4"/>
  <c r="C57" i="4" s="1"/>
  <c r="B65" i="4"/>
  <c r="C65" i="4" s="1"/>
  <c r="B145" i="4"/>
  <c r="C145" i="4" s="1"/>
  <c r="N154" i="3"/>
  <c r="N193" i="3"/>
  <c r="B127" i="4"/>
  <c r="C127" i="4" s="1"/>
  <c r="N54" i="3"/>
  <c r="S50" i="3"/>
  <c r="N51" i="3"/>
  <c r="N64" i="3"/>
  <c r="S70" i="3"/>
  <c r="N71" i="3"/>
  <c r="N86" i="3"/>
  <c r="S124" i="3"/>
  <c r="N130" i="3"/>
  <c r="S153" i="3"/>
  <c r="N166" i="3"/>
  <c r="S166" i="3"/>
  <c r="S172" i="3"/>
  <c r="S193" i="3"/>
  <c r="B29" i="4"/>
  <c r="B95" i="4"/>
  <c r="C95" i="4" s="1"/>
  <c r="B111" i="4"/>
  <c r="C111" i="4" s="1"/>
  <c r="S59" i="3"/>
  <c r="N82" i="3"/>
  <c r="N48" i="3"/>
  <c r="N75" i="3"/>
  <c r="N101" i="3"/>
  <c r="S129" i="3"/>
  <c r="S148" i="3"/>
  <c r="N180" i="3"/>
  <c r="N196" i="3"/>
  <c r="B23" i="4"/>
  <c r="B76" i="4"/>
  <c r="C76" i="4" s="1"/>
  <c r="B113" i="4"/>
  <c r="C113" i="4" s="1"/>
  <c r="N195" i="3"/>
  <c r="S195" i="3"/>
  <c r="S97" i="3"/>
  <c r="S161" i="3"/>
  <c r="N188" i="3"/>
  <c r="S188" i="3"/>
  <c r="B60" i="4"/>
  <c r="C60" i="4" s="1"/>
  <c r="B87" i="4"/>
  <c r="C87" i="4" s="1"/>
  <c r="S51" i="3"/>
  <c r="S64" i="3"/>
  <c r="S71" i="3"/>
  <c r="S86" i="3"/>
  <c r="S113" i="3"/>
  <c r="S121" i="3"/>
  <c r="S174" i="3"/>
  <c r="B17" i="4"/>
  <c r="B45" i="4"/>
  <c r="B52" i="4"/>
  <c r="C52" i="4" s="1"/>
  <c r="S101" i="3"/>
  <c r="S105" i="3"/>
  <c r="N182" i="3"/>
  <c r="S182" i="3"/>
  <c r="S197" i="3"/>
  <c r="Z2" i="3"/>
  <c r="W6" i="8" s="1"/>
  <c r="S83" i="3"/>
  <c r="S126" i="3"/>
  <c r="N131" i="3"/>
  <c r="S131" i="3"/>
  <c r="N150" i="3"/>
  <c r="S150" i="3"/>
  <c r="B69" i="4"/>
  <c r="C69" i="4" s="1"/>
  <c r="B11" i="4"/>
  <c r="A5" i="15"/>
  <c r="A6" i="15" s="1"/>
  <c r="A5" i="12"/>
  <c r="A6" i="12" s="1"/>
  <c r="B197" i="4"/>
  <c r="C197" i="4" s="1"/>
  <c r="B181" i="4"/>
  <c r="C181" i="4" s="1"/>
  <c r="B199" i="4"/>
  <c r="C199" i="4" s="1"/>
  <c r="B183" i="4"/>
  <c r="C183" i="4" s="1"/>
  <c r="B167" i="4"/>
  <c r="C167" i="4" s="1"/>
  <c r="B192" i="4"/>
  <c r="C192" i="4" s="1"/>
  <c r="B176" i="4"/>
  <c r="C176" i="4" s="1"/>
  <c r="B160" i="4"/>
  <c r="C160" i="4" s="1"/>
  <c r="B203" i="4"/>
  <c r="C203" i="4" s="1"/>
  <c r="B187" i="4"/>
  <c r="C187" i="4" s="1"/>
  <c r="B171" i="4"/>
  <c r="C171" i="4" s="1"/>
  <c r="B191" i="4"/>
  <c r="C191" i="4" s="1"/>
  <c r="B175" i="4"/>
  <c r="C175" i="4" s="1"/>
  <c r="B159" i="4"/>
  <c r="C159" i="4" s="1"/>
  <c r="B200" i="4"/>
  <c r="C200" i="4" s="1"/>
  <c r="B184" i="4"/>
  <c r="C184" i="4" s="1"/>
  <c r="B168" i="4"/>
  <c r="C168" i="4" s="1"/>
  <c r="B195" i="4"/>
  <c r="C195" i="4" s="1"/>
  <c r="B179" i="4"/>
  <c r="C179" i="4" s="1"/>
  <c r="B163" i="4"/>
  <c r="C163" i="4" s="1"/>
  <c r="B161" i="4"/>
  <c r="C161" i="4" s="1"/>
  <c r="B150" i="4"/>
  <c r="C150" i="4" s="1"/>
  <c r="B134" i="4"/>
  <c r="C134" i="4" s="1"/>
  <c r="B118" i="4"/>
  <c r="C118" i="4" s="1"/>
  <c r="B102" i="4"/>
  <c r="C102" i="4" s="1"/>
  <c r="B86" i="4"/>
  <c r="C86" i="4" s="1"/>
  <c r="B70" i="4"/>
  <c r="C70" i="4" s="1"/>
  <c r="B54" i="4"/>
  <c r="C54" i="4" s="1"/>
  <c r="B38" i="4"/>
  <c r="B22" i="4"/>
  <c r="B180" i="4"/>
  <c r="C180" i="4" s="1"/>
  <c r="B172" i="4"/>
  <c r="C172" i="4" s="1"/>
  <c r="B154" i="4"/>
  <c r="C154" i="4" s="1"/>
  <c r="B138" i="4"/>
  <c r="C138" i="4" s="1"/>
  <c r="B122" i="4"/>
  <c r="C122" i="4" s="1"/>
  <c r="B106" i="4"/>
  <c r="C106" i="4" s="1"/>
  <c r="B90" i="4"/>
  <c r="C90" i="4" s="1"/>
  <c r="B74" i="4"/>
  <c r="C74" i="4" s="1"/>
  <c r="B58" i="4"/>
  <c r="C58" i="4" s="1"/>
  <c r="B42" i="4"/>
  <c r="B147" i="4"/>
  <c r="C147" i="4" s="1"/>
  <c r="B131" i="4"/>
  <c r="C131" i="4" s="1"/>
  <c r="B115" i="4"/>
  <c r="C115" i="4" s="1"/>
  <c r="B99" i="4"/>
  <c r="C99" i="4" s="1"/>
  <c r="B83" i="4"/>
  <c r="C83" i="4" s="1"/>
  <c r="B67" i="4"/>
  <c r="C67" i="4" s="1"/>
  <c r="B156" i="4"/>
  <c r="C156" i="4" s="1"/>
  <c r="B142" i="4"/>
  <c r="C142" i="4" s="1"/>
  <c r="B126" i="4"/>
  <c r="C126" i="4" s="1"/>
  <c r="B110" i="4"/>
  <c r="C110" i="4" s="1"/>
  <c r="B94" i="4"/>
  <c r="C94" i="4" s="1"/>
  <c r="B78" i="4"/>
  <c r="C78" i="4" s="1"/>
  <c r="B62" i="4"/>
  <c r="C62" i="4" s="1"/>
  <c r="B46" i="4"/>
  <c r="B30" i="4"/>
  <c r="B14" i="4"/>
  <c r="B178" i="4"/>
  <c r="C178" i="4" s="1"/>
  <c r="B174" i="4"/>
  <c r="C174" i="4" s="1"/>
  <c r="B170" i="4"/>
  <c r="C170" i="4" s="1"/>
  <c r="B144" i="4"/>
  <c r="C144" i="4" s="1"/>
  <c r="B128" i="4"/>
  <c r="C128" i="4" s="1"/>
  <c r="B112" i="4"/>
  <c r="C112" i="4" s="1"/>
  <c r="B96" i="4"/>
  <c r="C96" i="4" s="1"/>
  <c r="B80" i="4"/>
  <c r="C80" i="4" s="1"/>
  <c r="B64" i="4"/>
  <c r="C64" i="4" s="1"/>
  <c r="B48" i="4"/>
  <c r="C48" i="4" s="1"/>
  <c r="B32" i="4"/>
  <c r="B16" i="4"/>
  <c r="B194" i="4"/>
  <c r="C194" i="4" s="1"/>
  <c r="B190" i="4"/>
  <c r="C190" i="4" s="1"/>
  <c r="B186" i="4"/>
  <c r="C186" i="4" s="1"/>
  <c r="B182" i="4"/>
  <c r="C182" i="4" s="1"/>
  <c r="B166" i="4"/>
  <c r="C166" i="4" s="1"/>
  <c r="B153" i="4"/>
  <c r="C153" i="4" s="1"/>
  <c r="B137" i="4"/>
  <c r="C137" i="4" s="1"/>
  <c r="B121" i="4"/>
  <c r="C121" i="4" s="1"/>
  <c r="B105" i="4"/>
  <c r="C105" i="4" s="1"/>
  <c r="B202" i="4"/>
  <c r="C202" i="4" s="1"/>
  <c r="B198" i="4"/>
  <c r="C198" i="4" s="1"/>
  <c r="B162" i="4"/>
  <c r="C162" i="4" s="1"/>
  <c r="B146" i="4"/>
  <c r="C146" i="4" s="1"/>
  <c r="B130" i="4"/>
  <c r="C130" i="4" s="1"/>
  <c r="B114" i="4"/>
  <c r="C114" i="4" s="1"/>
  <c r="B98" i="4"/>
  <c r="C98" i="4" s="1"/>
  <c r="B82" i="4"/>
  <c r="C82" i="4" s="1"/>
  <c r="B66" i="4"/>
  <c r="C66" i="4" s="1"/>
  <c r="B50" i="4"/>
  <c r="C50" i="4" s="1"/>
  <c r="B34" i="4"/>
  <c r="B18" i="4"/>
  <c r="B185" i="4"/>
  <c r="C185" i="4" s="1"/>
  <c r="B177" i="4"/>
  <c r="C177" i="4" s="1"/>
  <c r="B173" i="4"/>
  <c r="C173" i="4" s="1"/>
  <c r="B158" i="4"/>
  <c r="C158" i="4" s="1"/>
  <c r="B148" i="4"/>
  <c r="C148" i="4" s="1"/>
  <c r="B132" i="4"/>
  <c r="C132" i="4" s="1"/>
  <c r="B116" i="4"/>
  <c r="C116" i="4" s="1"/>
  <c r="B100" i="4"/>
  <c r="C100" i="4" s="1"/>
  <c r="B165" i="4"/>
  <c r="C165" i="4" s="1"/>
  <c r="B152" i="4"/>
  <c r="C152" i="4" s="1"/>
  <c r="B120" i="4"/>
  <c r="C120" i="4" s="1"/>
  <c r="B85" i="4"/>
  <c r="C85" i="4" s="1"/>
  <c r="B63" i="4"/>
  <c r="C63" i="4" s="1"/>
  <c r="B43" i="4"/>
  <c r="B37" i="4"/>
  <c r="B201" i="4"/>
  <c r="C201" i="4" s="1"/>
  <c r="B157" i="4"/>
  <c r="C157" i="4" s="1"/>
  <c r="B129" i="4"/>
  <c r="C129" i="4" s="1"/>
  <c r="B97" i="4"/>
  <c r="C97" i="4" s="1"/>
  <c r="B53" i="4"/>
  <c r="C53" i="4" s="1"/>
  <c r="B164" i="4"/>
  <c r="C164" i="4" s="1"/>
  <c r="B124" i="4"/>
  <c r="C124" i="4" s="1"/>
  <c r="B92" i="4"/>
  <c r="C92" i="4" s="1"/>
  <c r="B81" i="4"/>
  <c r="C81" i="4" s="1"/>
  <c r="B56" i="4"/>
  <c r="C56" i="4" s="1"/>
  <c r="B15" i="4"/>
  <c r="B133" i="4"/>
  <c r="C133" i="4" s="1"/>
  <c r="B101" i="4"/>
  <c r="C101" i="4" s="1"/>
  <c r="B88" i="4"/>
  <c r="C88" i="4" s="1"/>
  <c r="B77" i="4"/>
  <c r="C77" i="4" s="1"/>
  <c r="B59" i="4"/>
  <c r="C59" i="4" s="1"/>
  <c r="B27" i="4"/>
  <c r="B24" i="4"/>
  <c r="B12" i="4"/>
  <c r="B9" i="4"/>
  <c r="B151" i="4"/>
  <c r="C151" i="4" s="1"/>
  <c r="B119" i="4"/>
  <c r="C119" i="4" s="1"/>
  <c r="B84" i="4"/>
  <c r="C84" i="4" s="1"/>
  <c r="B73" i="4"/>
  <c r="C73" i="4" s="1"/>
  <c r="B49" i="4"/>
  <c r="C49" i="4" s="1"/>
  <c r="B36" i="4"/>
  <c r="B33" i="4"/>
  <c r="B21" i="4"/>
  <c r="B123" i="4"/>
  <c r="C123" i="4" s="1"/>
  <c r="B91" i="4"/>
  <c r="C91" i="4" s="1"/>
  <c r="B189" i="4"/>
  <c r="C189" i="4" s="1"/>
  <c r="B155" i="4"/>
  <c r="C155" i="4" s="1"/>
  <c r="B141" i="4"/>
  <c r="C141" i="4" s="1"/>
  <c r="B109" i="4"/>
  <c r="C109" i="4" s="1"/>
  <c r="B188" i="4"/>
  <c r="C188" i="4" s="1"/>
  <c r="B169" i="4"/>
  <c r="C169" i="4" s="1"/>
  <c r="B136" i="4"/>
  <c r="C136" i="4" s="1"/>
  <c r="B104" i="4"/>
  <c r="C104" i="4" s="1"/>
  <c r="B196" i="4"/>
  <c r="C196" i="4" s="1"/>
  <c r="B140" i="4"/>
  <c r="C140" i="4" s="1"/>
  <c r="B108" i="4"/>
  <c r="C108" i="4" s="1"/>
  <c r="B79" i="4"/>
  <c r="C79" i="4" s="1"/>
  <c r="B68" i="4"/>
  <c r="C68" i="4" s="1"/>
  <c r="B61" i="4"/>
  <c r="C61" i="4" s="1"/>
  <c r="B51" i="4"/>
  <c r="C51" i="4" s="1"/>
  <c r="B41" i="4"/>
  <c r="B35" i="4"/>
  <c r="B8" i="4"/>
  <c r="B149" i="4"/>
  <c r="C149" i="4" s="1"/>
  <c r="B117" i="4"/>
  <c r="C117" i="4" s="1"/>
  <c r="B75" i="4"/>
  <c r="C75" i="4" s="1"/>
  <c r="B135" i="4"/>
  <c r="C135" i="4" s="1"/>
  <c r="B103" i="4"/>
  <c r="C103" i="4" s="1"/>
  <c r="B44" i="4"/>
  <c r="B125" i="4"/>
  <c r="C125" i="4" s="1"/>
  <c r="B93" i="4"/>
  <c r="C93" i="4" s="1"/>
  <c r="B89" i="4"/>
  <c r="C89" i="4" s="1"/>
  <c r="B31" i="4"/>
  <c r="B25" i="4"/>
  <c r="B19" i="4"/>
  <c r="B10" i="4"/>
  <c r="N152" i="3"/>
  <c r="N158" i="3"/>
  <c r="S190" i="3"/>
  <c r="B26" i="4"/>
  <c r="B39" i="4"/>
  <c r="B47" i="4"/>
  <c r="C47" i="4" s="1"/>
  <c r="B71" i="4"/>
  <c r="C71" i="4" s="1"/>
  <c r="B139" i="4"/>
  <c r="C139" i="4" s="1"/>
  <c r="N66" i="3"/>
  <c r="N142" i="3"/>
  <c r="N164" i="3"/>
  <c r="S183" i="3"/>
  <c r="N201" i="3"/>
  <c r="B40" i="4"/>
  <c r="B55" i="4"/>
  <c r="C55" i="4" s="1"/>
  <c r="B72" i="4"/>
  <c r="C72" i="4" s="1"/>
  <c r="B10" i="2"/>
  <c r="S132" i="3"/>
  <c r="S151" i="3"/>
  <c r="S164" i="3"/>
  <c r="B6" i="4"/>
  <c r="S163" i="3"/>
  <c r="S179" i="3"/>
  <c r="S267" i="3"/>
  <c r="N267" i="3"/>
  <c r="S256" i="3"/>
  <c r="N286" i="3"/>
  <c r="S286" i="3"/>
  <c r="S284" i="3"/>
  <c r="S246" i="3"/>
  <c r="S283" i="3"/>
  <c r="N283" i="3"/>
  <c r="S251" i="3"/>
  <c r="N251" i="3"/>
  <c r="S203" i="3"/>
  <c r="N203" i="3"/>
  <c r="S261" i="3"/>
  <c r="N261" i="3"/>
  <c r="N208" i="3"/>
  <c r="S208" i="3"/>
  <c r="S235" i="3"/>
  <c r="N235" i="3"/>
  <c r="N295" i="3"/>
  <c r="S295" i="3"/>
  <c r="S219" i="3"/>
  <c r="N219" i="3"/>
  <c r="N227" i="3"/>
  <c r="S227" i="3"/>
  <c r="N214" i="3"/>
  <c r="S214" i="3"/>
  <c r="S259" i="3"/>
  <c r="S249" i="3"/>
  <c r="N221" i="3"/>
  <c r="S221" i="3"/>
  <c r="N205" i="3"/>
  <c r="S205" i="3"/>
  <c r="S277" i="3"/>
  <c r="N277" i="3"/>
  <c r="S243" i="3"/>
  <c r="S293" i="3"/>
  <c r="N293" i="3"/>
  <c r="S230" i="3"/>
  <c r="N299" i="3"/>
  <c r="N245" i="3"/>
  <c r="N229" i="3"/>
  <c r="N213" i="3"/>
  <c r="Q15" i="8" l="1"/>
  <c r="P16" i="8"/>
  <c r="M17" i="8"/>
  <c r="E17" i="8"/>
  <c r="M16" i="8"/>
  <c r="E16" i="8"/>
  <c r="M15" i="8"/>
  <c r="E15" i="8"/>
  <c r="O15" i="8"/>
  <c r="N15" i="8"/>
  <c r="D280" i="4"/>
  <c r="C281" i="10" s="1"/>
  <c r="F216" i="4"/>
  <c r="E269" i="4"/>
  <c r="D205" i="4"/>
  <c r="C206" i="10" s="1"/>
  <c r="F286" i="4"/>
  <c r="F262" i="4"/>
  <c r="E241" i="4"/>
  <c r="H225" i="4"/>
  <c r="F242" i="4"/>
  <c r="H242" i="4"/>
  <c r="H279" i="4"/>
  <c r="H236" i="4"/>
  <c r="D303" i="4"/>
  <c r="C304" i="10" s="1"/>
  <c r="H239" i="4"/>
  <c r="E205" i="4"/>
  <c r="H286" i="4"/>
  <c r="D260" i="4"/>
  <c r="C261" i="10" s="1"/>
  <c r="F280" i="4"/>
  <c r="E239" i="4"/>
  <c r="H303" i="4"/>
  <c r="A205" i="4"/>
  <c r="A206" i="10" s="1"/>
  <c r="H305" i="4"/>
  <c r="H300" i="4"/>
  <c r="A280" i="4"/>
  <c r="A281" i="10" s="1"/>
  <c r="E303" i="4"/>
  <c r="D235" i="4"/>
  <c r="C236" i="10" s="1"/>
  <c r="F305" i="4"/>
  <c r="A222" i="4"/>
  <c r="G223" i="10" s="1"/>
  <c r="A299" i="4"/>
  <c r="G300" i="10" s="1"/>
  <c r="D269" i="4"/>
  <c r="C270" i="10" s="1"/>
  <c r="D266" i="4"/>
  <c r="C267" i="10" s="1"/>
  <c r="H216" i="4"/>
  <c r="F269" i="4"/>
  <c r="E305" i="4"/>
  <c r="E222" i="4"/>
  <c r="H266" i="4"/>
  <c r="D216" i="4"/>
  <c r="C217" i="10" s="1"/>
  <c r="E240" i="10"/>
  <c r="E216" i="4"/>
  <c r="F239" i="4"/>
  <c r="H269" i="4"/>
  <c r="D305" i="4"/>
  <c r="C306" i="10" s="1"/>
  <c r="H235" i="4"/>
  <c r="F266" i="4"/>
  <c r="D239" i="4"/>
  <c r="C240" i="10" s="1"/>
  <c r="H280" i="4"/>
  <c r="E299" i="4"/>
  <c r="E266" i="4"/>
  <c r="F303" i="4"/>
  <c r="F205" i="4"/>
  <c r="A286" i="4"/>
  <c r="A287" i="10" s="1"/>
  <c r="H260" i="4"/>
  <c r="D299" i="10"/>
  <c r="E234" i="4"/>
  <c r="H248" i="4"/>
  <c r="F245" i="4"/>
  <c r="D211" i="4"/>
  <c r="C212" i="10" s="1"/>
  <c r="F300" i="4"/>
  <c r="A245" i="4"/>
  <c r="G246" i="10" s="1"/>
  <c r="A297" i="4"/>
  <c r="G298" i="10" s="1"/>
  <c r="E215" i="4"/>
  <c r="F225" i="4"/>
  <c r="D236" i="4"/>
  <c r="C237" i="10" s="1"/>
  <c r="E262" i="4"/>
  <c r="F256" i="4"/>
  <c r="E242" i="4"/>
  <c r="A236" i="4"/>
  <c r="A237" i="10" s="1"/>
  <c r="F279" i="4"/>
  <c r="E275" i="4"/>
  <c r="H207" i="4"/>
  <c r="E254" i="4"/>
  <c r="A301" i="4"/>
  <c r="A302" i="10" s="1"/>
  <c r="E249" i="10"/>
  <c r="E143" i="4"/>
  <c r="H215" i="4"/>
  <c r="E248" i="4"/>
  <c r="H301" i="4"/>
  <c r="H297" i="4"/>
  <c r="D241" i="4"/>
  <c r="C242" i="10" s="1"/>
  <c r="D242" i="4"/>
  <c r="C243" i="10" s="1"/>
  <c r="A211" i="4"/>
  <c r="A212" i="10" s="1"/>
  <c r="F236" i="4"/>
  <c r="D275" i="4"/>
  <c r="C276" i="10" s="1"/>
  <c r="D254" i="4"/>
  <c r="C255" i="10" s="1"/>
  <c r="D248" i="4"/>
  <c r="C249" i="10" s="1"/>
  <c r="D245" i="4"/>
  <c r="C246" i="10" s="1"/>
  <c r="H298" i="4"/>
  <c r="D256" i="4"/>
  <c r="C257" i="10" s="1"/>
  <c r="B249" i="10"/>
  <c r="G249" i="10"/>
  <c r="A143" i="4"/>
  <c r="A144" i="10" s="1"/>
  <c r="H271" i="4"/>
  <c r="E245" i="4"/>
  <c r="D271" i="4"/>
  <c r="C272" i="10" s="1"/>
  <c r="F297" i="4"/>
  <c r="A241" i="4"/>
  <c r="G242" i="10" s="1"/>
  <c r="H228" i="4"/>
  <c r="A275" i="4"/>
  <c r="G276" i="10" s="1"/>
  <c r="H262" i="4"/>
  <c r="F234" i="4"/>
  <c r="F301" i="4"/>
  <c r="E207" i="4"/>
  <c r="G272" i="10"/>
  <c r="E279" i="4"/>
  <c r="A215" i="4"/>
  <c r="A216" i="10" s="1"/>
  <c r="D207" i="4"/>
  <c r="C208" i="10" s="1"/>
  <c r="E225" i="4"/>
  <c r="H211" i="4"/>
  <c r="F273" i="4"/>
  <c r="F237" i="4"/>
  <c r="E300" i="4"/>
  <c r="D262" i="4"/>
  <c r="C263" i="10" s="1"/>
  <c r="F215" i="4"/>
  <c r="D297" i="4"/>
  <c r="C298" i="10" s="1"/>
  <c r="H241" i="4"/>
  <c r="D225" i="4"/>
  <c r="C226" i="10" s="1"/>
  <c r="F211" i="4"/>
  <c r="E273" i="4"/>
  <c r="H275" i="4"/>
  <c r="D300" i="4"/>
  <c r="C301" i="10" s="1"/>
  <c r="A256" i="4"/>
  <c r="A257" i="10" s="1"/>
  <c r="F249" i="10"/>
  <c r="H256" i="4"/>
  <c r="F248" i="4"/>
  <c r="A279" i="4"/>
  <c r="G280" i="10" s="1"/>
  <c r="A273" i="4"/>
  <c r="A274" i="10" s="1"/>
  <c r="H254" i="4"/>
  <c r="A246" i="4"/>
  <c r="A247" i="10" s="1"/>
  <c r="D220" i="4"/>
  <c r="C221" i="10" s="1"/>
  <c r="F304" i="4"/>
  <c r="E293" i="4"/>
  <c r="D284" i="4"/>
  <c r="C285" i="10" s="1"/>
  <c r="A304" i="4"/>
  <c r="A305" i="10" s="1"/>
  <c r="D304" i="4"/>
  <c r="C305" i="10" s="1"/>
  <c r="D226" i="4"/>
  <c r="C227" i="10" s="1"/>
  <c r="E259" i="4"/>
  <c r="H304" i="4"/>
  <c r="F257" i="4"/>
  <c r="H143" i="4"/>
  <c r="D234" i="4"/>
  <c r="C235" i="10" s="1"/>
  <c r="E301" i="4"/>
  <c r="A207" i="4"/>
  <c r="A208" i="10" s="1"/>
  <c r="D273" i="4"/>
  <c r="C274" i="10" s="1"/>
  <c r="F298" i="4"/>
  <c r="A234" i="4"/>
  <c r="A235" i="10" s="1"/>
  <c r="F296" i="4"/>
  <c r="F271" i="4"/>
  <c r="F292" i="4"/>
  <c r="E299" i="10"/>
  <c r="F272" i="10"/>
  <c r="F224" i="4"/>
  <c r="D298" i="4"/>
  <c r="C299" i="10" s="1"/>
  <c r="E210" i="4"/>
  <c r="A254" i="4"/>
  <c r="G255" i="10" s="1"/>
  <c r="G299" i="10"/>
  <c r="D272" i="10"/>
  <c r="F299" i="10"/>
  <c r="B272" i="10"/>
  <c r="D143" i="4"/>
  <c r="C144" i="10" s="1"/>
  <c r="E271" i="4"/>
  <c r="E298" i="4"/>
  <c r="E276" i="4"/>
  <c r="F255" i="4"/>
  <c r="D256" i="10"/>
  <c r="A251" i="4"/>
  <c r="A252" i="10" s="1"/>
  <c r="E212" i="4"/>
  <c r="G219" i="10"/>
  <c r="D255" i="4"/>
  <c r="C256" i="10" s="1"/>
  <c r="F233" i="4"/>
  <c r="A221" i="4"/>
  <c r="A222" i="10" s="1"/>
  <c r="H282" i="4"/>
  <c r="F251" i="4"/>
  <c r="H233" i="4"/>
  <c r="F212" i="4"/>
  <c r="D221" i="4"/>
  <c r="C222" i="10" s="1"/>
  <c r="F276" i="4"/>
  <c r="F218" i="4"/>
  <c r="A232" i="4"/>
  <c r="A233" i="10" s="1"/>
  <c r="E282" i="4"/>
  <c r="D285" i="4"/>
  <c r="C286" i="10" s="1"/>
  <c r="F256" i="10"/>
  <c r="E255" i="4"/>
  <c r="E285" i="4"/>
  <c r="E251" i="4"/>
  <c r="D212" i="4"/>
  <c r="C213" i="10" s="1"/>
  <c r="A238" i="4"/>
  <c r="G239" i="10" s="1"/>
  <c r="D276" i="4"/>
  <c r="C277" i="10" s="1"/>
  <c r="F282" i="4"/>
  <c r="A296" i="4"/>
  <c r="A297" i="10" s="1"/>
  <c r="D219" i="10"/>
  <c r="B256" i="10"/>
  <c r="D282" i="4"/>
  <c r="C283" i="10" s="1"/>
  <c r="A212" i="4"/>
  <c r="G213" i="10" s="1"/>
  <c r="H238" i="4"/>
  <c r="A276" i="4"/>
  <c r="A277" i="10" s="1"/>
  <c r="A302" i="4"/>
  <c r="A303" i="10" s="1"/>
  <c r="G256" i="10"/>
  <c r="E296" i="4"/>
  <c r="H296" i="4"/>
  <c r="F238" i="4"/>
  <c r="H302" i="4"/>
  <c r="E219" i="10"/>
  <c r="H285" i="4"/>
  <c r="D233" i="4"/>
  <c r="C234" i="10" s="1"/>
  <c r="H221" i="4"/>
  <c r="E238" i="4"/>
  <c r="F302" i="4"/>
  <c r="E218" i="4"/>
  <c r="E232" i="4"/>
  <c r="H232" i="4"/>
  <c r="E233" i="4"/>
  <c r="F221" i="4"/>
  <c r="E302" i="4"/>
  <c r="H218" i="4"/>
  <c r="F219" i="10"/>
  <c r="D218" i="4"/>
  <c r="C219" i="10" s="1"/>
  <c r="F232" i="4"/>
  <c r="H255" i="4"/>
  <c r="F285" i="4"/>
  <c r="H251" i="4"/>
  <c r="H288" i="4"/>
  <c r="A209" i="4"/>
  <c r="G210" i="10" s="1"/>
  <c r="D210" i="4"/>
  <c r="C211" i="10" s="1"/>
  <c r="H230" i="4"/>
  <c r="F210" i="4"/>
  <c r="F288" i="4"/>
  <c r="E213" i="4"/>
  <c r="E243" i="4"/>
  <c r="A213" i="4"/>
  <c r="G214" i="10" s="1"/>
  <c r="H204" i="4"/>
  <c r="D243" i="4"/>
  <c r="C244" i="10" s="1"/>
  <c r="H274" i="4"/>
  <c r="A224" i="4"/>
  <c r="A225" i="10" s="1"/>
  <c r="D277" i="4"/>
  <c r="C278" i="10" s="1"/>
  <c r="F204" i="4"/>
  <c r="A243" i="4"/>
  <c r="G244" i="10" s="1"/>
  <c r="H294" i="4"/>
  <c r="E268" i="4"/>
  <c r="H224" i="4"/>
  <c r="E277" i="4"/>
  <c r="F294" i="4"/>
  <c r="D268" i="4"/>
  <c r="C269" i="10" s="1"/>
  <c r="E294" i="4"/>
  <c r="A268" i="4"/>
  <c r="A269" i="10" s="1"/>
  <c r="F240" i="4"/>
  <c r="H240" i="4"/>
  <c r="E229" i="4"/>
  <c r="A249" i="4"/>
  <c r="G250" i="10" s="1"/>
  <c r="H226" i="4"/>
  <c r="A257" i="4"/>
  <c r="G258" i="10" s="1"/>
  <c r="F290" i="4"/>
  <c r="H229" i="4"/>
  <c r="E249" i="4"/>
  <c r="H246" i="4"/>
  <c r="A290" i="4"/>
  <c r="G291" i="10" s="1"/>
  <c r="E263" i="4"/>
  <c r="F263" i="4"/>
  <c r="H263" i="4"/>
  <c r="H249" i="4"/>
  <c r="H284" i="4"/>
  <c r="F246" i="4"/>
  <c r="H220" i="4"/>
  <c r="H290" i="4"/>
  <c r="F249" i="4"/>
  <c r="F284" i="4"/>
  <c r="H259" i="4"/>
  <c r="E246" i="4"/>
  <c r="F220" i="4"/>
  <c r="A240" i="4"/>
  <c r="A241" i="10" s="1"/>
  <c r="A293" i="4"/>
  <c r="A294" i="10" s="1"/>
  <c r="E284" i="4"/>
  <c r="E226" i="4"/>
  <c r="H257" i="4"/>
  <c r="F259" i="4"/>
  <c r="E220" i="4"/>
  <c r="F229" i="4"/>
  <c r="H293" i="4"/>
  <c r="A263" i="4"/>
  <c r="G264" i="10" s="1"/>
  <c r="A226" i="4"/>
  <c r="A227" i="10" s="1"/>
  <c r="E257" i="4"/>
  <c r="D259" i="4"/>
  <c r="C260" i="10" s="1"/>
  <c r="E290" i="4"/>
  <c r="F293" i="4"/>
  <c r="A229" i="4"/>
  <c r="G230" i="10" s="1"/>
  <c r="D240" i="4"/>
  <c r="C241" i="10" s="1"/>
  <c r="E286" i="4"/>
  <c r="F260" i="4"/>
  <c r="H222" i="4"/>
  <c r="E235" i="4"/>
  <c r="F235" i="4"/>
  <c r="E260" i="4"/>
  <c r="F222" i="4"/>
  <c r="H299" i="4"/>
  <c r="F299" i="4"/>
  <c r="E247" i="4"/>
  <c r="F213" i="4"/>
  <c r="E204" i="4"/>
  <c r="H209" i="4"/>
  <c r="A210" i="4"/>
  <c r="A211" i="10" s="1"/>
  <c r="E274" i="4"/>
  <c r="D294" i="4"/>
  <c r="C295" i="10" s="1"/>
  <c r="F230" i="4"/>
  <c r="D224" i="4"/>
  <c r="C225" i="10" s="1"/>
  <c r="F247" i="4"/>
  <c r="H277" i="4"/>
  <c r="D204" i="4"/>
  <c r="C205" i="10" s="1"/>
  <c r="F209" i="4"/>
  <c r="F274" i="4"/>
  <c r="E230" i="4"/>
  <c r="A288" i="4"/>
  <c r="A289" i="10" s="1"/>
  <c r="E209" i="4"/>
  <c r="H243" i="4"/>
  <c r="D274" i="4"/>
  <c r="C275" i="10" s="1"/>
  <c r="D230" i="4"/>
  <c r="C231" i="10" s="1"/>
  <c r="H268" i="4"/>
  <c r="D288" i="4"/>
  <c r="C289" i="10" s="1"/>
  <c r="F277" i="4"/>
  <c r="H247" i="4"/>
  <c r="H213" i="4"/>
  <c r="A247" i="4"/>
  <c r="G248" i="10" s="1"/>
  <c r="E292" i="4"/>
  <c r="F228" i="4"/>
  <c r="E237" i="4"/>
  <c r="D292" i="4"/>
  <c r="C293" i="10" s="1"/>
  <c r="E228" i="4"/>
  <c r="D237" i="4"/>
  <c r="C238" i="10" s="1"/>
  <c r="A267" i="4"/>
  <c r="G268" i="10" s="1"/>
  <c r="A292" i="4"/>
  <c r="A293" i="10" s="1"/>
  <c r="D228" i="4"/>
  <c r="C229" i="10" s="1"/>
  <c r="A237" i="4"/>
  <c r="A238" i="10" s="1"/>
  <c r="H267" i="4"/>
  <c r="D267" i="4"/>
  <c r="C268" i="10" s="1"/>
  <c r="E267" i="4"/>
  <c r="E236" i="10"/>
  <c r="F224" i="10"/>
  <c r="D236" i="10"/>
  <c r="E219" i="4"/>
  <c r="D217" i="4"/>
  <c r="C218" i="10" s="1"/>
  <c r="E217" i="4"/>
  <c r="D219" i="4"/>
  <c r="C220" i="10" s="1"/>
  <c r="E270" i="4"/>
  <c r="E253" i="4"/>
  <c r="D270" i="4"/>
  <c r="C271" i="10" s="1"/>
  <c r="H264" i="4"/>
  <c r="D265" i="4"/>
  <c r="C266" i="10" s="1"/>
  <c r="H244" i="4"/>
  <c r="D264" i="4"/>
  <c r="C265" i="10" s="1"/>
  <c r="E287" i="4"/>
  <c r="E265" i="4"/>
  <c r="F244" i="4"/>
  <c r="H283" i="4"/>
  <c r="A264" i="4"/>
  <c r="G265" i="10" s="1"/>
  <c r="A261" i="4"/>
  <c r="G262" i="10" s="1"/>
  <c r="A304" i="10"/>
  <c r="D304" i="10" s="1"/>
  <c r="F236" i="10"/>
  <c r="E214" i="4"/>
  <c r="E272" i="4"/>
  <c r="F240" i="10"/>
  <c r="A289" i="4"/>
  <c r="A290" i="10" s="1"/>
  <c r="D240" i="10"/>
  <c r="G236" i="10"/>
  <c r="F278" i="4"/>
  <c r="E252" i="4"/>
  <c r="E208" i="4"/>
  <c r="G240" i="10"/>
  <c r="H278" i="4"/>
  <c r="F208" i="4"/>
  <c r="A227" i="4"/>
  <c r="A228" i="10" s="1"/>
  <c r="F252" i="4"/>
  <c r="F214" i="4"/>
  <c r="D289" i="4"/>
  <c r="C290" i="10" s="1"/>
  <c r="A272" i="4"/>
  <c r="A273" i="10" s="1"/>
  <c r="E231" i="4"/>
  <c r="E295" i="4"/>
  <c r="E278" i="4"/>
  <c r="D252" i="4"/>
  <c r="C253" i="10" s="1"/>
  <c r="D214" i="4"/>
  <c r="C215" i="10" s="1"/>
  <c r="H291" i="4"/>
  <c r="H272" i="4"/>
  <c r="H231" i="4"/>
  <c r="H295" i="4"/>
  <c r="D278" i="4"/>
  <c r="C279" i="10" s="1"/>
  <c r="E258" i="4"/>
  <c r="D281" i="4"/>
  <c r="C282" i="10" s="1"/>
  <c r="A252" i="4"/>
  <c r="G253" i="10" s="1"/>
  <c r="A214" i="4"/>
  <c r="A215" i="10" s="1"/>
  <c r="F291" i="4"/>
  <c r="H261" i="4"/>
  <c r="A231" i="4"/>
  <c r="A232" i="10" s="1"/>
  <c r="H227" i="4"/>
  <c r="F258" i="4"/>
  <c r="E281" i="4"/>
  <c r="F261" i="4"/>
  <c r="D291" i="4"/>
  <c r="C292" i="10" s="1"/>
  <c r="A295" i="4"/>
  <c r="A296" i="10" s="1"/>
  <c r="D208" i="4"/>
  <c r="C209" i="10" s="1"/>
  <c r="F227" i="4"/>
  <c r="D258" i="4"/>
  <c r="C259" i="10" s="1"/>
  <c r="A281" i="4"/>
  <c r="A282" i="10" s="1"/>
  <c r="H289" i="4"/>
  <c r="A291" i="4"/>
  <c r="A292" i="10" s="1"/>
  <c r="F231" i="4"/>
  <c r="F295" i="4"/>
  <c r="E261" i="4"/>
  <c r="A208" i="4"/>
  <c r="A209" i="10" s="1"/>
  <c r="E227" i="4"/>
  <c r="A258" i="4"/>
  <c r="A259" i="10" s="1"/>
  <c r="H281" i="4"/>
  <c r="F289" i="4"/>
  <c r="F272" i="4"/>
  <c r="E283" i="4"/>
  <c r="A217" i="4"/>
  <c r="A218" i="10" s="1"/>
  <c r="A265" i="4"/>
  <c r="A266" i="10" s="1"/>
  <c r="E244" i="4"/>
  <c r="A283" i="4"/>
  <c r="A284" i="10" s="1"/>
  <c r="A253" i="4"/>
  <c r="A254" i="10" s="1"/>
  <c r="D224" i="10"/>
  <c r="E223" i="4"/>
  <c r="F253" i="4"/>
  <c r="F283" i="4"/>
  <c r="A206" i="4"/>
  <c r="A207" i="10" s="1"/>
  <c r="H217" i="4"/>
  <c r="H265" i="4"/>
  <c r="D244" i="4"/>
  <c r="C245" i="10" s="1"/>
  <c r="H250" i="4"/>
  <c r="D253" i="4"/>
  <c r="C254" i="10" s="1"/>
  <c r="B224" i="10"/>
  <c r="E264" i="4"/>
  <c r="F223" i="4"/>
  <c r="F287" i="4"/>
  <c r="H206" i="4"/>
  <c r="F250" i="4"/>
  <c r="G224" i="10"/>
  <c r="F206" i="4"/>
  <c r="A270" i="4"/>
  <c r="A271" i="10" s="1"/>
  <c r="E250" i="4"/>
  <c r="H219" i="4"/>
  <c r="H287" i="4"/>
  <c r="E206" i="4"/>
  <c r="H270" i="4"/>
  <c r="A250" i="4"/>
  <c r="A251" i="10" s="1"/>
  <c r="A219" i="4"/>
  <c r="A220" i="10" s="1"/>
  <c r="D223" i="4"/>
  <c r="C224" i="10" s="1"/>
  <c r="D287" i="4"/>
  <c r="C288" i="10" s="1"/>
  <c r="H223" i="4"/>
  <c r="A288" i="10"/>
  <c r="F288" i="10" s="1"/>
  <c r="A226" i="10"/>
  <c r="G226" i="10"/>
  <c r="A260" i="10"/>
  <c r="G260" i="10"/>
  <c r="S17" i="8"/>
  <c r="R17" i="8"/>
  <c r="I17" i="8" s="1"/>
  <c r="G306" i="10"/>
  <c r="A306" i="10"/>
  <c r="A245" i="10"/>
  <c r="G245" i="10"/>
  <c r="G221" i="10"/>
  <c r="A221" i="10"/>
  <c r="G283" i="10"/>
  <c r="A283" i="10"/>
  <c r="A217" i="10"/>
  <c r="G217" i="10"/>
  <c r="A279" i="10"/>
  <c r="G279" i="10"/>
  <c r="A243" i="10"/>
  <c r="G243" i="10"/>
  <c r="G270" i="10"/>
  <c r="A270" i="10"/>
  <c r="A263" i="10"/>
  <c r="G263" i="10"/>
  <c r="S18" i="8"/>
  <c r="R18" i="8"/>
  <c r="I18" i="8" s="1"/>
  <c r="S14" i="8"/>
  <c r="R14" i="8"/>
  <c r="I14" i="8" s="1"/>
  <c r="A205" i="10"/>
  <c r="G205" i="10"/>
  <c r="G301" i="10"/>
  <c r="A301" i="10"/>
  <c r="A267" i="10"/>
  <c r="G267" i="10"/>
  <c r="S16" i="8"/>
  <c r="A275" i="10"/>
  <c r="G275" i="10"/>
  <c r="A231" i="10"/>
  <c r="G231" i="10"/>
  <c r="A286" i="10"/>
  <c r="G286" i="10"/>
  <c r="R16" i="8"/>
  <c r="I16" i="8" s="1"/>
  <c r="A261" i="10"/>
  <c r="G261" i="10"/>
  <c r="A229" i="10"/>
  <c r="G229" i="10"/>
  <c r="S15" i="8"/>
  <c r="G234" i="10"/>
  <c r="A234" i="10"/>
  <c r="A285" i="10"/>
  <c r="G285" i="10"/>
  <c r="G295" i="10"/>
  <c r="A295" i="10"/>
  <c r="A278" i="10"/>
  <c r="G278" i="10"/>
  <c r="A93" i="4"/>
  <c r="H93" i="4"/>
  <c r="F93" i="4"/>
  <c r="E93" i="4"/>
  <c r="D93" i="4"/>
  <c r="C94" i="10" s="1"/>
  <c r="D140" i="4"/>
  <c r="C141" i="10" s="1"/>
  <c r="F140" i="4"/>
  <c r="A140" i="4"/>
  <c r="H140" i="4"/>
  <c r="E140" i="4"/>
  <c r="E73" i="4"/>
  <c r="A73" i="4"/>
  <c r="H73" i="4"/>
  <c r="F73" i="4"/>
  <c r="D73" i="4"/>
  <c r="C74" i="10" s="1"/>
  <c r="D92" i="4"/>
  <c r="C93" i="10" s="1"/>
  <c r="F92" i="4"/>
  <c r="E92" i="4"/>
  <c r="A92" i="4"/>
  <c r="H92" i="4"/>
  <c r="F116" i="4"/>
  <c r="E116" i="4"/>
  <c r="D116" i="4"/>
  <c r="C117" i="10" s="1"/>
  <c r="H116" i="4"/>
  <c r="A116" i="4"/>
  <c r="E162" i="4"/>
  <c r="D162" i="4"/>
  <c r="C163" i="10" s="1"/>
  <c r="A162" i="4"/>
  <c r="F162" i="4"/>
  <c r="H162" i="4"/>
  <c r="H80" i="4"/>
  <c r="D80" i="4"/>
  <c r="C81" i="10" s="1"/>
  <c r="F80" i="4"/>
  <c r="E80" i="4"/>
  <c r="A80" i="4"/>
  <c r="F142" i="4"/>
  <c r="E142" i="4"/>
  <c r="H142" i="4"/>
  <c r="D142" i="4"/>
  <c r="C143" i="10" s="1"/>
  <c r="A142" i="4"/>
  <c r="F195" i="4"/>
  <c r="E195" i="4"/>
  <c r="H195" i="4"/>
  <c r="A195" i="4"/>
  <c r="D195" i="4"/>
  <c r="C196" i="10" s="1"/>
  <c r="H181" i="4"/>
  <c r="D181" i="4"/>
  <c r="C182" i="10" s="1"/>
  <c r="F181" i="4"/>
  <c r="E181" i="4"/>
  <c r="A181" i="4"/>
  <c r="A125" i="4"/>
  <c r="H125" i="4"/>
  <c r="F125" i="4"/>
  <c r="E125" i="4"/>
  <c r="D125" i="4"/>
  <c r="C126" i="10" s="1"/>
  <c r="H196" i="4"/>
  <c r="F196" i="4"/>
  <c r="D196" i="4"/>
  <c r="C197" i="10" s="1"/>
  <c r="A196" i="4"/>
  <c r="E196" i="4"/>
  <c r="F84" i="4"/>
  <c r="D84" i="4"/>
  <c r="C85" i="10" s="1"/>
  <c r="H84" i="4"/>
  <c r="E84" i="4"/>
  <c r="A84" i="4"/>
  <c r="D124" i="4"/>
  <c r="C125" i="10" s="1"/>
  <c r="F124" i="4"/>
  <c r="E124" i="4"/>
  <c r="A124" i="4"/>
  <c r="H124" i="4"/>
  <c r="F132" i="4"/>
  <c r="E132" i="4"/>
  <c r="D132" i="4"/>
  <c r="C133" i="10" s="1"/>
  <c r="H132" i="4"/>
  <c r="A132" i="4"/>
  <c r="E198" i="4"/>
  <c r="A198" i="4"/>
  <c r="H198" i="4"/>
  <c r="D198" i="4"/>
  <c r="C199" i="10" s="1"/>
  <c r="F198" i="4"/>
  <c r="H96" i="4"/>
  <c r="D96" i="4"/>
  <c r="C97" i="10" s="1"/>
  <c r="A96" i="4"/>
  <c r="F96" i="4"/>
  <c r="E96" i="4"/>
  <c r="H156" i="4"/>
  <c r="F156" i="4"/>
  <c r="E156" i="4"/>
  <c r="D156" i="4"/>
  <c r="C157" i="10" s="1"/>
  <c r="A156" i="4"/>
  <c r="A172" i="4"/>
  <c r="H172" i="4"/>
  <c r="F172" i="4"/>
  <c r="E172" i="4"/>
  <c r="D172" i="4"/>
  <c r="C173" i="10" s="1"/>
  <c r="H168" i="4"/>
  <c r="E168" i="4"/>
  <c r="A168" i="4"/>
  <c r="D168" i="4"/>
  <c r="C169" i="10" s="1"/>
  <c r="F168" i="4"/>
  <c r="H197" i="4"/>
  <c r="D197" i="4"/>
  <c r="C198" i="10" s="1"/>
  <c r="A197" i="4"/>
  <c r="E197" i="4"/>
  <c r="F197" i="4"/>
  <c r="G194" i="10"/>
  <c r="A194" i="10"/>
  <c r="D104" i="4"/>
  <c r="C105" i="10" s="1"/>
  <c r="F104" i="4"/>
  <c r="H104" i="4"/>
  <c r="E104" i="4"/>
  <c r="A104" i="4"/>
  <c r="H119" i="4"/>
  <c r="F119" i="4"/>
  <c r="A119" i="4"/>
  <c r="E119" i="4"/>
  <c r="D119" i="4"/>
  <c r="C120" i="10" s="1"/>
  <c r="H164" i="4"/>
  <c r="F164" i="4"/>
  <c r="D164" i="4"/>
  <c r="C165" i="10" s="1"/>
  <c r="A164" i="4"/>
  <c r="E164" i="4"/>
  <c r="F148" i="4"/>
  <c r="E148" i="4"/>
  <c r="D148" i="4"/>
  <c r="C149" i="10" s="1"/>
  <c r="H148" i="4"/>
  <c r="A148" i="4"/>
  <c r="E202" i="4"/>
  <c r="D202" i="4"/>
  <c r="C203" i="10" s="1"/>
  <c r="A202" i="4"/>
  <c r="F202" i="4"/>
  <c r="H202" i="4"/>
  <c r="H112" i="4"/>
  <c r="D112" i="4"/>
  <c r="C113" i="10" s="1"/>
  <c r="A112" i="4"/>
  <c r="F112" i="4"/>
  <c r="E112" i="4"/>
  <c r="H67" i="4"/>
  <c r="F67" i="4"/>
  <c r="D67" i="4"/>
  <c r="C68" i="10" s="1"/>
  <c r="E67" i="4"/>
  <c r="A67" i="4"/>
  <c r="H180" i="4"/>
  <c r="F180" i="4"/>
  <c r="E180" i="4"/>
  <c r="D180" i="4"/>
  <c r="C181" i="10" s="1"/>
  <c r="A180" i="4"/>
  <c r="H184" i="4"/>
  <c r="F184" i="4"/>
  <c r="D184" i="4"/>
  <c r="C185" i="10" s="1"/>
  <c r="E184" i="4"/>
  <c r="A184" i="4"/>
  <c r="B6" i="12"/>
  <c r="E69" i="4"/>
  <c r="D69" i="4"/>
  <c r="C70" i="10" s="1"/>
  <c r="A69" i="4"/>
  <c r="H69" i="4"/>
  <c r="F69" i="4"/>
  <c r="H103" i="4"/>
  <c r="F103" i="4"/>
  <c r="A103" i="4"/>
  <c r="E103" i="4"/>
  <c r="D103" i="4"/>
  <c r="C104" i="10" s="1"/>
  <c r="D136" i="4"/>
  <c r="C137" i="10" s="1"/>
  <c r="F136" i="4"/>
  <c r="H136" i="4"/>
  <c r="E136" i="4"/>
  <c r="A136" i="4"/>
  <c r="H151" i="4"/>
  <c r="F151" i="4"/>
  <c r="A151" i="4"/>
  <c r="E151" i="4"/>
  <c r="D151" i="4"/>
  <c r="C152" i="10" s="1"/>
  <c r="E53" i="4"/>
  <c r="A53" i="4"/>
  <c r="F53" i="4"/>
  <c r="H53" i="4"/>
  <c r="D53" i="4"/>
  <c r="C54" i="10" s="1"/>
  <c r="A158" i="4"/>
  <c r="E158" i="4"/>
  <c r="H158" i="4"/>
  <c r="F158" i="4"/>
  <c r="D158" i="4"/>
  <c r="C159" i="10" s="1"/>
  <c r="E105" i="4"/>
  <c r="A105" i="4"/>
  <c r="H105" i="4"/>
  <c r="F105" i="4"/>
  <c r="D105" i="4"/>
  <c r="C106" i="10" s="1"/>
  <c r="H128" i="4"/>
  <c r="D128" i="4"/>
  <c r="C129" i="10" s="1"/>
  <c r="A128" i="4"/>
  <c r="F128" i="4"/>
  <c r="E128" i="4"/>
  <c r="H83" i="4"/>
  <c r="A83" i="4"/>
  <c r="F83" i="4"/>
  <c r="E83" i="4"/>
  <c r="D83" i="4"/>
  <c r="C84" i="10" s="1"/>
  <c r="H200" i="4"/>
  <c r="E200" i="4"/>
  <c r="A200" i="4"/>
  <c r="F200" i="4"/>
  <c r="D200" i="4"/>
  <c r="C201" i="10" s="1"/>
  <c r="B6" i="15"/>
  <c r="H135" i="4"/>
  <c r="F135" i="4"/>
  <c r="A135" i="4"/>
  <c r="E135" i="4"/>
  <c r="D135" i="4"/>
  <c r="C136" i="10" s="1"/>
  <c r="F169" i="4"/>
  <c r="D169" i="4"/>
  <c r="C170" i="10" s="1"/>
  <c r="H169" i="4"/>
  <c r="E169" i="4"/>
  <c r="A169" i="4"/>
  <c r="E97" i="4"/>
  <c r="A97" i="4"/>
  <c r="H97" i="4"/>
  <c r="F97" i="4"/>
  <c r="D97" i="4"/>
  <c r="C98" i="10" s="1"/>
  <c r="H173" i="4"/>
  <c r="D173" i="4"/>
  <c r="C174" i="10" s="1"/>
  <c r="F173" i="4"/>
  <c r="E173" i="4"/>
  <c r="A173" i="4"/>
  <c r="E121" i="4"/>
  <c r="A121" i="4"/>
  <c r="H121" i="4"/>
  <c r="F121" i="4"/>
  <c r="D121" i="4"/>
  <c r="C122" i="10" s="1"/>
  <c r="H144" i="4"/>
  <c r="D144" i="4"/>
  <c r="C145" i="10" s="1"/>
  <c r="A144" i="4"/>
  <c r="F144" i="4"/>
  <c r="E144" i="4"/>
  <c r="H99" i="4"/>
  <c r="A99" i="4"/>
  <c r="F99" i="4"/>
  <c r="E99" i="4"/>
  <c r="D99" i="4"/>
  <c r="C100" i="10" s="1"/>
  <c r="F159" i="4"/>
  <c r="A159" i="4"/>
  <c r="D159" i="4"/>
  <c r="C160" i="10" s="1"/>
  <c r="H159" i="4"/>
  <c r="E159" i="4"/>
  <c r="H75" i="4"/>
  <c r="E75" i="4"/>
  <c r="D75" i="4"/>
  <c r="C76" i="10" s="1"/>
  <c r="A75" i="4"/>
  <c r="F75" i="4"/>
  <c r="A188" i="4"/>
  <c r="H188" i="4"/>
  <c r="F188" i="4"/>
  <c r="D188" i="4"/>
  <c r="C189" i="10" s="1"/>
  <c r="E188" i="4"/>
  <c r="E129" i="4"/>
  <c r="A129" i="4"/>
  <c r="H129" i="4"/>
  <c r="F129" i="4"/>
  <c r="D129" i="4"/>
  <c r="C130" i="10" s="1"/>
  <c r="D177" i="4"/>
  <c r="C178" i="10" s="1"/>
  <c r="H177" i="4"/>
  <c r="F177" i="4"/>
  <c r="E177" i="4"/>
  <c r="A177" i="4"/>
  <c r="E137" i="4"/>
  <c r="A137" i="4"/>
  <c r="H137" i="4"/>
  <c r="F137" i="4"/>
  <c r="D137" i="4"/>
  <c r="C138" i="10" s="1"/>
  <c r="E170" i="4"/>
  <c r="D170" i="4"/>
  <c r="C171" i="10" s="1"/>
  <c r="A170" i="4"/>
  <c r="F170" i="4"/>
  <c r="H170" i="4"/>
  <c r="H115" i="4"/>
  <c r="E115" i="4"/>
  <c r="D115" i="4"/>
  <c r="C116" i="10" s="1"/>
  <c r="A115" i="4"/>
  <c r="F115" i="4"/>
  <c r="F54" i="4"/>
  <c r="D54" i="4"/>
  <c r="C55" i="10" s="1"/>
  <c r="A54" i="4"/>
  <c r="H54" i="4"/>
  <c r="E54" i="4"/>
  <c r="F175" i="4"/>
  <c r="A175" i="4"/>
  <c r="E175" i="4"/>
  <c r="D175" i="4"/>
  <c r="C176" i="10" s="1"/>
  <c r="H175" i="4"/>
  <c r="H139" i="4"/>
  <c r="E139" i="4"/>
  <c r="D139" i="4"/>
  <c r="C140" i="10" s="1"/>
  <c r="A139" i="4"/>
  <c r="F139" i="4"/>
  <c r="E117" i="4"/>
  <c r="D117" i="4"/>
  <c r="C118" i="10" s="1"/>
  <c r="A117" i="4"/>
  <c r="H117" i="4"/>
  <c r="F117" i="4"/>
  <c r="A109" i="4"/>
  <c r="H109" i="4"/>
  <c r="F109" i="4"/>
  <c r="E109" i="4"/>
  <c r="D109" i="4"/>
  <c r="C110" i="10" s="1"/>
  <c r="H157" i="4"/>
  <c r="E157" i="4"/>
  <c r="A157" i="4"/>
  <c r="F157" i="4"/>
  <c r="D157" i="4"/>
  <c r="C158" i="10" s="1"/>
  <c r="F185" i="4"/>
  <c r="D185" i="4"/>
  <c r="C186" i="10" s="1"/>
  <c r="H185" i="4"/>
  <c r="E185" i="4"/>
  <c r="A185" i="4"/>
  <c r="E153" i="4"/>
  <c r="A153" i="4"/>
  <c r="H153" i="4"/>
  <c r="F153" i="4"/>
  <c r="D153" i="4"/>
  <c r="C154" i="10" s="1"/>
  <c r="A174" i="4"/>
  <c r="E174" i="4"/>
  <c r="F174" i="4"/>
  <c r="D174" i="4"/>
  <c r="C175" i="10" s="1"/>
  <c r="H174" i="4"/>
  <c r="H131" i="4"/>
  <c r="E131" i="4"/>
  <c r="A131" i="4"/>
  <c r="F131" i="4"/>
  <c r="D131" i="4"/>
  <c r="C132" i="10" s="1"/>
  <c r="F70" i="4"/>
  <c r="D70" i="4"/>
  <c r="C71" i="10" s="1"/>
  <c r="A70" i="4"/>
  <c r="H70" i="4"/>
  <c r="E70" i="4"/>
  <c r="F191" i="4"/>
  <c r="A191" i="4"/>
  <c r="H191" i="4"/>
  <c r="E191" i="4"/>
  <c r="D191" i="4"/>
  <c r="C192" i="10" s="1"/>
  <c r="H87" i="4"/>
  <c r="F87" i="4"/>
  <c r="A87" i="4"/>
  <c r="E87" i="4"/>
  <c r="D87" i="4"/>
  <c r="C88" i="10" s="1"/>
  <c r="H71" i="4"/>
  <c r="F71" i="4"/>
  <c r="A71" i="4"/>
  <c r="E71" i="4"/>
  <c r="D71" i="4"/>
  <c r="C72" i="10" s="1"/>
  <c r="E149" i="4"/>
  <c r="D149" i="4"/>
  <c r="C150" i="10" s="1"/>
  <c r="A149" i="4"/>
  <c r="H149" i="4"/>
  <c r="F149" i="4"/>
  <c r="A141" i="4"/>
  <c r="H141" i="4"/>
  <c r="F141" i="4"/>
  <c r="E141" i="4"/>
  <c r="D141" i="4"/>
  <c r="C142" i="10" s="1"/>
  <c r="F201" i="4"/>
  <c r="D201" i="4"/>
  <c r="C202" i="10" s="1"/>
  <c r="A201" i="4"/>
  <c r="E201" i="4"/>
  <c r="H201" i="4"/>
  <c r="E166" i="4"/>
  <c r="A166" i="4"/>
  <c r="F166" i="4"/>
  <c r="D166" i="4"/>
  <c r="C167" i="10" s="1"/>
  <c r="H166" i="4"/>
  <c r="H178" i="4"/>
  <c r="E178" i="4"/>
  <c r="D178" i="4"/>
  <c r="C179" i="10" s="1"/>
  <c r="A178" i="4"/>
  <c r="F178" i="4"/>
  <c r="H147" i="4"/>
  <c r="E147" i="4"/>
  <c r="D147" i="4"/>
  <c r="C148" i="10" s="1"/>
  <c r="A147" i="4"/>
  <c r="F147" i="4"/>
  <c r="F86" i="4"/>
  <c r="D86" i="4"/>
  <c r="C87" i="10" s="1"/>
  <c r="A86" i="4"/>
  <c r="H86" i="4"/>
  <c r="E86" i="4"/>
  <c r="F171" i="4"/>
  <c r="E171" i="4"/>
  <c r="D171" i="4"/>
  <c r="C172" i="10" s="1"/>
  <c r="H171" i="4"/>
  <c r="A171" i="4"/>
  <c r="D60" i="4"/>
  <c r="C61" i="10" s="1"/>
  <c r="A60" i="4"/>
  <c r="H60" i="4"/>
  <c r="F60" i="4"/>
  <c r="E60" i="4"/>
  <c r="E113" i="4"/>
  <c r="A113" i="4"/>
  <c r="H113" i="4"/>
  <c r="F113" i="4"/>
  <c r="D113" i="4"/>
  <c r="C114" i="10" s="1"/>
  <c r="H47" i="4"/>
  <c r="F47" i="4"/>
  <c r="E47" i="4"/>
  <c r="D47" i="4"/>
  <c r="C48" i="10" s="1"/>
  <c r="A47" i="4"/>
  <c r="A155" i="4"/>
  <c r="H155" i="4"/>
  <c r="F155" i="4"/>
  <c r="E155" i="4"/>
  <c r="D155" i="4"/>
  <c r="C156" i="10" s="1"/>
  <c r="H59" i="4"/>
  <c r="E59" i="4"/>
  <c r="F59" i="4"/>
  <c r="D59" i="4"/>
  <c r="C60" i="10" s="1"/>
  <c r="A59" i="4"/>
  <c r="E182" i="4"/>
  <c r="A182" i="4"/>
  <c r="F182" i="4"/>
  <c r="H182" i="4"/>
  <c r="D182" i="4"/>
  <c r="C183" i="10" s="1"/>
  <c r="H102" i="4"/>
  <c r="F102" i="4"/>
  <c r="D102" i="4"/>
  <c r="C103" i="10" s="1"/>
  <c r="E102" i="4"/>
  <c r="A102" i="4"/>
  <c r="F187" i="4"/>
  <c r="E187" i="4"/>
  <c r="H187" i="4"/>
  <c r="D187" i="4"/>
  <c r="C188" i="10" s="1"/>
  <c r="A187" i="4"/>
  <c r="F52" i="4"/>
  <c r="D52" i="4"/>
  <c r="C53" i="10" s="1"/>
  <c r="H52" i="4"/>
  <c r="E52" i="4"/>
  <c r="A52" i="4"/>
  <c r="D76" i="4"/>
  <c r="C77" i="10" s="1"/>
  <c r="H76" i="4"/>
  <c r="F76" i="4"/>
  <c r="E76" i="4"/>
  <c r="A76" i="4"/>
  <c r="E145" i="4"/>
  <c r="A145" i="4"/>
  <c r="H145" i="4"/>
  <c r="F145" i="4"/>
  <c r="D145" i="4"/>
  <c r="C146" i="10" s="1"/>
  <c r="H189" i="4"/>
  <c r="D189" i="4"/>
  <c r="C190" i="10" s="1"/>
  <c r="A189" i="4"/>
  <c r="F189" i="4"/>
  <c r="E189" i="4"/>
  <c r="A77" i="4"/>
  <c r="H77" i="4"/>
  <c r="E77" i="4"/>
  <c r="F77" i="4"/>
  <c r="D77" i="4"/>
  <c r="C78" i="10" s="1"/>
  <c r="F50" i="4"/>
  <c r="D50" i="4"/>
  <c r="C51" i="10" s="1"/>
  <c r="H50" i="4"/>
  <c r="E50" i="4"/>
  <c r="A50" i="4"/>
  <c r="E186" i="4"/>
  <c r="D186" i="4"/>
  <c r="C187" i="10" s="1"/>
  <c r="A186" i="4"/>
  <c r="H186" i="4"/>
  <c r="F186" i="4"/>
  <c r="F58" i="4"/>
  <c r="H58" i="4"/>
  <c r="E58" i="4"/>
  <c r="D58" i="4"/>
  <c r="C59" i="10" s="1"/>
  <c r="A58" i="4"/>
  <c r="H118" i="4"/>
  <c r="F118" i="4"/>
  <c r="D118" i="4"/>
  <c r="C119" i="10" s="1"/>
  <c r="E118" i="4"/>
  <c r="A118" i="4"/>
  <c r="F203" i="4"/>
  <c r="E203" i="4"/>
  <c r="H203" i="4"/>
  <c r="A203" i="4"/>
  <c r="D203" i="4"/>
  <c r="C204" i="10" s="1"/>
  <c r="E65" i="4"/>
  <c r="A65" i="4"/>
  <c r="H65" i="4"/>
  <c r="F65" i="4"/>
  <c r="D65" i="4"/>
  <c r="C66" i="10" s="1"/>
  <c r="H91" i="4"/>
  <c r="E91" i="4"/>
  <c r="D91" i="4"/>
  <c r="C92" i="10" s="1"/>
  <c r="F91" i="4"/>
  <c r="A91" i="4"/>
  <c r="D88" i="4"/>
  <c r="C89" i="10" s="1"/>
  <c r="F88" i="4"/>
  <c r="E88" i="4"/>
  <c r="A88" i="4"/>
  <c r="H88" i="4"/>
  <c r="H63" i="4"/>
  <c r="A63" i="4"/>
  <c r="E63" i="4"/>
  <c r="D63" i="4"/>
  <c r="C64" i="10" s="1"/>
  <c r="F63" i="4"/>
  <c r="F66" i="4"/>
  <c r="D66" i="4"/>
  <c r="C67" i="10" s="1"/>
  <c r="H66" i="4"/>
  <c r="E66" i="4"/>
  <c r="A66" i="4"/>
  <c r="A190" i="4"/>
  <c r="E190" i="4"/>
  <c r="H190" i="4"/>
  <c r="D190" i="4"/>
  <c r="C191" i="10" s="1"/>
  <c r="F190" i="4"/>
  <c r="F74" i="4"/>
  <c r="A74" i="4"/>
  <c r="E74" i="4"/>
  <c r="H74" i="4"/>
  <c r="D74" i="4"/>
  <c r="C75" i="10" s="1"/>
  <c r="H134" i="4"/>
  <c r="F134" i="4"/>
  <c r="D134" i="4"/>
  <c r="C135" i="10" s="1"/>
  <c r="E134" i="4"/>
  <c r="A134" i="4"/>
  <c r="H160" i="4"/>
  <c r="F160" i="4"/>
  <c r="D160" i="4"/>
  <c r="C161" i="10" s="1"/>
  <c r="A160" i="4"/>
  <c r="E160" i="4"/>
  <c r="H111" i="4"/>
  <c r="E111" i="4"/>
  <c r="A111" i="4"/>
  <c r="D111" i="4"/>
  <c r="C112" i="10" s="1"/>
  <c r="F111" i="4"/>
  <c r="E57" i="4"/>
  <c r="A57" i="4"/>
  <c r="H57" i="4"/>
  <c r="F57" i="4"/>
  <c r="D57" i="4"/>
  <c r="C58" i="10" s="1"/>
  <c r="H51" i="4"/>
  <c r="A51" i="4"/>
  <c r="F51" i="4"/>
  <c r="E51" i="4"/>
  <c r="D51" i="4"/>
  <c r="C52" i="10" s="1"/>
  <c r="H123" i="4"/>
  <c r="E123" i="4"/>
  <c r="D123" i="4"/>
  <c r="C124" i="10" s="1"/>
  <c r="A123" i="4"/>
  <c r="F123" i="4"/>
  <c r="E101" i="4"/>
  <c r="D101" i="4"/>
  <c r="C102" i="10" s="1"/>
  <c r="A101" i="4"/>
  <c r="H101" i="4"/>
  <c r="F101" i="4"/>
  <c r="E85" i="4"/>
  <c r="D85" i="4"/>
  <c r="C86" i="10" s="1"/>
  <c r="A85" i="4"/>
  <c r="F85" i="4"/>
  <c r="H85" i="4"/>
  <c r="F82" i="4"/>
  <c r="D82" i="4"/>
  <c r="C83" i="10" s="1"/>
  <c r="H82" i="4"/>
  <c r="E82" i="4"/>
  <c r="A82" i="4"/>
  <c r="H194" i="4"/>
  <c r="E194" i="4"/>
  <c r="D194" i="4"/>
  <c r="C195" i="10" s="1"/>
  <c r="A194" i="4"/>
  <c r="F194" i="4"/>
  <c r="F62" i="4"/>
  <c r="H62" i="4"/>
  <c r="E62" i="4"/>
  <c r="D62" i="4"/>
  <c r="C63" i="10" s="1"/>
  <c r="A62" i="4"/>
  <c r="F90" i="4"/>
  <c r="A90" i="4"/>
  <c r="H90" i="4"/>
  <c r="E90" i="4"/>
  <c r="D90" i="4"/>
  <c r="C91" i="10" s="1"/>
  <c r="H150" i="4"/>
  <c r="F150" i="4"/>
  <c r="D150" i="4"/>
  <c r="C151" i="10" s="1"/>
  <c r="E150" i="4"/>
  <c r="A150" i="4"/>
  <c r="E176" i="4"/>
  <c r="H176" i="4"/>
  <c r="F176" i="4"/>
  <c r="A176" i="4"/>
  <c r="D176" i="4"/>
  <c r="C177" i="10" s="1"/>
  <c r="H95" i="4"/>
  <c r="E95" i="4"/>
  <c r="F95" i="4"/>
  <c r="D95" i="4"/>
  <c r="C96" i="10" s="1"/>
  <c r="A95" i="4"/>
  <c r="A61" i="4"/>
  <c r="H61" i="4"/>
  <c r="E61" i="4"/>
  <c r="F61" i="4"/>
  <c r="D61" i="4"/>
  <c r="C62" i="10" s="1"/>
  <c r="E133" i="4"/>
  <c r="D133" i="4"/>
  <c r="C134" i="10" s="1"/>
  <c r="A133" i="4"/>
  <c r="H133" i="4"/>
  <c r="F133" i="4"/>
  <c r="D120" i="4"/>
  <c r="C121" i="10" s="1"/>
  <c r="F120" i="4"/>
  <c r="A120" i="4"/>
  <c r="E120" i="4"/>
  <c r="H120" i="4"/>
  <c r="F98" i="4"/>
  <c r="D98" i="4"/>
  <c r="C99" i="10" s="1"/>
  <c r="H98" i="4"/>
  <c r="E98" i="4"/>
  <c r="A98" i="4"/>
  <c r="F78" i="4"/>
  <c r="E78" i="4"/>
  <c r="H78" i="4"/>
  <c r="D78" i="4"/>
  <c r="C79" i="10" s="1"/>
  <c r="A78" i="4"/>
  <c r="F106" i="4"/>
  <c r="A106" i="4"/>
  <c r="D106" i="4"/>
  <c r="C107" i="10" s="1"/>
  <c r="H106" i="4"/>
  <c r="E106" i="4"/>
  <c r="D161" i="4"/>
  <c r="C162" i="10" s="1"/>
  <c r="F161" i="4"/>
  <c r="H161" i="4"/>
  <c r="A161" i="4"/>
  <c r="E161" i="4"/>
  <c r="E192" i="4"/>
  <c r="H192" i="4"/>
  <c r="D192" i="4"/>
  <c r="C193" i="10" s="1"/>
  <c r="F192" i="4"/>
  <c r="A192" i="4"/>
  <c r="F68" i="4"/>
  <c r="D68" i="4"/>
  <c r="C69" i="10" s="1"/>
  <c r="A68" i="4"/>
  <c r="H68" i="4"/>
  <c r="E68" i="4"/>
  <c r="D152" i="4"/>
  <c r="C153" i="10" s="1"/>
  <c r="F152" i="4"/>
  <c r="A152" i="4"/>
  <c r="E152" i="4"/>
  <c r="H152" i="4"/>
  <c r="F114" i="4"/>
  <c r="D114" i="4"/>
  <c r="C115" i="10" s="1"/>
  <c r="H114" i="4"/>
  <c r="E114" i="4"/>
  <c r="A114" i="4"/>
  <c r="F94" i="4"/>
  <c r="E94" i="4"/>
  <c r="D94" i="4"/>
  <c r="C95" i="10" s="1"/>
  <c r="A94" i="4"/>
  <c r="H94" i="4"/>
  <c r="F122" i="4"/>
  <c r="A122" i="4"/>
  <c r="H122" i="4"/>
  <c r="D122" i="4"/>
  <c r="C123" i="10" s="1"/>
  <c r="E122" i="4"/>
  <c r="A167" i="4"/>
  <c r="F167" i="4"/>
  <c r="E167" i="4"/>
  <c r="D167" i="4"/>
  <c r="C168" i="10" s="1"/>
  <c r="H167" i="4"/>
  <c r="D72" i="4"/>
  <c r="C73" i="10" s="1"/>
  <c r="H72" i="4"/>
  <c r="A72" i="4"/>
  <c r="E72" i="4"/>
  <c r="F72" i="4"/>
  <c r="H79" i="4"/>
  <c r="A79" i="4"/>
  <c r="F79" i="4"/>
  <c r="E79" i="4"/>
  <c r="D79" i="4"/>
  <c r="C80" i="10" s="1"/>
  <c r="D56" i="4"/>
  <c r="C57" i="10" s="1"/>
  <c r="E56" i="4"/>
  <c r="A56" i="4"/>
  <c r="H56" i="4"/>
  <c r="F56" i="4"/>
  <c r="H165" i="4"/>
  <c r="D165" i="4"/>
  <c r="C166" i="10" s="1"/>
  <c r="A165" i="4"/>
  <c r="F165" i="4"/>
  <c r="E165" i="4"/>
  <c r="F130" i="4"/>
  <c r="D130" i="4"/>
  <c r="C131" i="10" s="1"/>
  <c r="H130" i="4"/>
  <c r="E130" i="4"/>
  <c r="A130" i="4"/>
  <c r="D48" i="4"/>
  <c r="C49" i="10" s="1"/>
  <c r="A48" i="4"/>
  <c r="E48" i="4"/>
  <c r="H48" i="4"/>
  <c r="F48" i="4"/>
  <c r="F110" i="4"/>
  <c r="E110" i="4"/>
  <c r="H110" i="4"/>
  <c r="D110" i="4"/>
  <c r="C111" i="10" s="1"/>
  <c r="A110" i="4"/>
  <c r="F138" i="4"/>
  <c r="A138" i="4"/>
  <c r="D138" i="4"/>
  <c r="C139" i="10" s="1"/>
  <c r="H138" i="4"/>
  <c r="E138" i="4"/>
  <c r="F163" i="4"/>
  <c r="E163" i="4"/>
  <c r="H163" i="4"/>
  <c r="A163" i="4"/>
  <c r="D163" i="4"/>
  <c r="C164" i="10" s="1"/>
  <c r="D183" i="4"/>
  <c r="C184" i="10" s="1"/>
  <c r="A183" i="4"/>
  <c r="F183" i="4"/>
  <c r="H183" i="4"/>
  <c r="E183" i="4"/>
  <c r="H127" i="4"/>
  <c r="E127" i="4"/>
  <c r="F127" i="4"/>
  <c r="D127" i="4"/>
  <c r="C128" i="10" s="1"/>
  <c r="A127" i="4"/>
  <c r="H107" i="4"/>
  <c r="E107" i="4"/>
  <c r="D107" i="4"/>
  <c r="C108" i="10" s="1"/>
  <c r="A107" i="4"/>
  <c r="F107" i="4"/>
  <c r="H55" i="4"/>
  <c r="A55" i="4"/>
  <c r="F55" i="4"/>
  <c r="D55" i="4"/>
  <c r="C56" i="10" s="1"/>
  <c r="E55" i="4"/>
  <c r="E89" i="4"/>
  <c r="A89" i="4"/>
  <c r="H89" i="4"/>
  <c r="F89" i="4"/>
  <c r="D89" i="4"/>
  <c r="C90" i="10" s="1"/>
  <c r="D108" i="4"/>
  <c r="C109" i="10" s="1"/>
  <c r="F108" i="4"/>
  <c r="A108" i="4"/>
  <c r="H108" i="4"/>
  <c r="E108" i="4"/>
  <c r="E49" i="4"/>
  <c r="A49" i="4"/>
  <c r="H49" i="4"/>
  <c r="F49" i="4"/>
  <c r="D49" i="4"/>
  <c r="C50" i="10" s="1"/>
  <c r="E81" i="4"/>
  <c r="A81" i="4"/>
  <c r="D81" i="4"/>
  <c r="C82" i="10" s="1"/>
  <c r="H81" i="4"/>
  <c r="F81" i="4"/>
  <c r="F100" i="4"/>
  <c r="E100" i="4"/>
  <c r="D100" i="4"/>
  <c r="C101" i="10" s="1"/>
  <c r="H100" i="4"/>
  <c r="A100" i="4"/>
  <c r="F146" i="4"/>
  <c r="D146" i="4"/>
  <c r="C147" i="10" s="1"/>
  <c r="H146" i="4"/>
  <c r="E146" i="4"/>
  <c r="A146" i="4"/>
  <c r="H64" i="4"/>
  <c r="D64" i="4"/>
  <c r="C65" i="10" s="1"/>
  <c r="E64" i="4"/>
  <c r="A64" i="4"/>
  <c r="F64" i="4"/>
  <c r="F126" i="4"/>
  <c r="E126" i="4"/>
  <c r="D126" i="4"/>
  <c r="C127" i="10" s="1"/>
  <c r="A126" i="4"/>
  <c r="H126" i="4"/>
  <c r="E154" i="4"/>
  <c r="D154" i="4"/>
  <c r="C155" i="10" s="1"/>
  <c r="A154" i="4"/>
  <c r="F154" i="4"/>
  <c r="H154" i="4"/>
  <c r="F179" i="4"/>
  <c r="E179" i="4"/>
  <c r="H179" i="4"/>
  <c r="D179" i="4"/>
  <c r="C180" i="10" s="1"/>
  <c r="A179" i="4"/>
  <c r="D199" i="4"/>
  <c r="C200" i="10" s="1"/>
  <c r="A199" i="4"/>
  <c r="F199" i="4"/>
  <c r="H199" i="4"/>
  <c r="E199" i="4"/>
  <c r="R15" i="8" l="1"/>
  <c r="I15" i="8" s="1"/>
  <c r="A3" i="10"/>
  <c r="G287" i="10"/>
  <c r="A276" i="10"/>
  <c r="E276" i="10" s="1"/>
  <c r="G216" i="10"/>
  <c r="G206" i="10"/>
  <c r="G302" i="10"/>
  <c r="A223" i="10"/>
  <c r="F223" i="10" s="1"/>
  <c r="A300" i="10"/>
  <c r="D300" i="10" s="1"/>
  <c r="A280" i="10"/>
  <c r="B280" i="10" s="1"/>
  <c r="A242" i="10"/>
  <c r="D242" i="10" s="1"/>
  <c r="G281" i="10"/>
  <c r="G274" i="10"/>
  <c r="G212" i="10"/>
  <c r="G237" i="10"/>
  <c r="G257" i="10"/>
  <c r="A246" i="10"/>
  <c r="B246" i="10" s="1"/>
  <c r="A291" i="10"/>
  <c r="B291" i="10" s="1"/>
  <c r="A298" i="10"/>
  <c r="E298" i="10" s="1"/>
  <c r="G144" i="10"/>
  <c r="G247" i="10"/>
  <c r="A210" i="10"/>
  <c r="B210" i="10" s="1"/>
  <c r="G233" i="10"/>
  <c r="G252" i="10"/>
  <c r="G235" i="10"/>
  <c r="G225" i="10"/>
  <c r="G294" i="10"/>
  <c r="A264" i="10"/>
  <c r="D264" i="10" s="1"/>
  <c r="G241" i="10"/>
  <c r="G289" i="10"/>
  <c r="A239" i="10"/>
  <c r="F239" i="10" s="1"/>
  <c r="A255" i="10"/>
  <c r="D255" i="10" s="1"/>
  <c r="A244" i="10"/>
  <c r="E244" i="10" s="1"/>
  <c r="A268" i="10"/>
  <c r="D268" i="10" s="1"/>
  <c r="A258" i="10"/>
  <c r="D258" i="10" s="1"/>
  <c r="G305" i="10"/>
  <c r="A250" i="10"/>
  <c r="F250" i="10" s="1"/>
  <c r="A214" i="10"/>
  <c r="B214" i="10" s="1"/>
  <c r="G269" i="10"/>
  <c r="G277" i="10"/>
  <c r="G297" i="10"/>
  <c r="A230" i="10"/>
  <c r="B230" i="10" s="1"/>
  <c r="G211" i="10"/>
  <c r="G208" i="10"/>
  <c r="G222" i="10"/>
  <c r="G303" i="10"/>
  <c r="G227" i="10"/>
  <c r="A213" i="10"/>
  <c r="D213" i="10" s="1"/>
  <c r="A248" i="10"/>
  <c r="D248" i="10" s="1"/>
  <c r="G207" i="10"/>
  <c r="G273" i="10"/>
  <c r="G238" i="10"/>
  <c r="G254" i="10"/>
  <c r="G293" i="10"/>
  <c r="G228" i="10"/>
  <c r="G218" i="10"/>
  <c r="G259" i="10"/>
  <c r="G232" i="10"/>
  <c r="E304" i="10"/>
  <c r="B304" i="10"/>
  <c r="G292" i="10"/>
  <c r="A262" i="10"/>
  <c r="D262" i="10" s="1"/>
  <c r="G290" i="10"/>
  <c r="F304" i="10"/>
  <c r="G284" i="10"/>
  <c r="G296" i="10"/>
  <c r="G215" i="10"/>
  <c r="G251" i="10"/>
  <c r="G271" i="10"/>
  <c r="A265" i="10"/>
  <c r="E265" i="10" s="1"/>
  <c r="E288" i="10"/>
  <c r="G209" i="10"/>
  <c r="D288" i="10"/>
  <c r="B288" i="10"/>
  <c r="G282" i="10"/>
  <c r="A253" i="10"/>
  <c r="B253" i="10" s="1"/>
  <c r="G266" i="10"/>
  <c r="G220" i="10"/>
  <c r="E228" i="10"/>
  <c r="B228" i="10"/>
  <c r="D228" i="10"/>
  <c r="F228" i="10"/>
  <c r="E286" i="10"/>
  <c r="B286" i="10"/>
  <c r="D286" i="10"/>
  <c r="F286" i="10"/>
  <c r="B303" i="10"/>
  <c r="D303" i="10"/>
  <c r="E303" i="10"/>
  <c r="F303" i="10"/>
  <c r="E206" i="10"/>
  <c r="D206" i="10"/>
  <c r="B206" i="10"/>
  <c r="F206" i="10"/>
  <c r="D293" i="10"/>
  <c r="B293" i="10"/>
  <c r="E293" i="10"/>
  <c r="F293" i="10"/>
  <c r="B289" i="10"/>
  <c r="D289" i="10"/>
  <c r="F289" i="10"/>
  <c r="E289" i="10"/>
  <c r="B252" i="10"/>
  <c r="D252" i="10"/>
  <c r="E252" i="10"/>
  <c r="F252" i="10"/>
  <c r="B221" i="10"/>
  <c r="D221" i="10"/>
  <c r="E221" i="10"/>
  <c r="F221" i="10"/>
  <c r="D277" i="10"/>
  <c r="E277" i="10"/>
  <c r="B277" i="10"/>
  <c r="F277" i="10"/>
  <c r="B235" i="10"/>
  <c r="E235" i="10"/>
  <c r="F235" i="10"/>
  <c r="D235" i="10"/>
  <c r="B205" i="10"/>
  <c r="D205" i="10"/>
  <c r="E205" i="10"/>
  <c r="F205" i="10"/>
  <c r="B243" i="10"/>
  <c r="E243" i="10"/>
  <c r="F243" i="10"/>
  <c r="D243" i="10"/>
  <c r="B305" i="10"/>
  <c r="D305" i="10"/>
  <c r="F305" i="10"/>
  <c r="E305" i="10"/>
  <c r="B297" i="10"/>
  <c r="E297" i="10"/>
  <c r="D297" i="10"/>
  <c r="F297" i="10"/>
  <c r="B241" i="10"/>
  <c r="D241" i="10"/>
  <c r="F241" i="10"/>
  <c r="E241" i="10"/>
  <c r="G204" i="10"/>
  <c r="A204" i="10"/>
  <c r="B220" i="10"/>
  <c r="D220" i="10"/>
  <c r="E220" i="10"/>
  <c r="F220" i="10"/>
  <c r="D261" i="10"/>
  <c r="E261" i="10"/>
  <c r="B261" i="10"/>
  <c r="F261" i="10"/>
  <c r="B294" i="10"/>
  <c r="D294" i="10"/>
  <c r="E294" i="10"/>
  <c r="F294" i="10"/>
  <c r="B267" i="10"/>
  <c r="E267" i="10"/>
  <c r="F267" i="10"/>
  <c r="D267" i="10"/>
  <c r="B284" i="10"/>
  <c r="D284" i="10"/>
  <c r="E284" i="10"/>
  <c r="F284" i="10"/>
  <c r="B271" i="10"/>
  <c r="D271" i="10"/>
  <c r="E271" i="10"/>
  <c r="F271" i="10"/>
  <c r="D245" i="10"/>
  <c r="E245" i="10"/>
  <c r="B245" i="10"/>
  <c r="F245" i="10"/>
  <c r="E222" i="10"/>
  <c r="D222" i="10"/>
  <c r="B222" i="10"/>
  <c r="F222" i="10"/>
  <c r="F231" i="10"/>
  <c r="B231" i="10"/>
  <c r="E231" i="10"/>
  <c r="D231" i="10"/>
  <c r="B227" i="10"/>
  <c r="E227" i="10"/>
  <c r="F227" i="10"/>
  <c r="D227" i="10"/>
  <c r="A203" i="10"/>
  <c r="G203" i="10"/>
  <c r="B273" i="10"/>
  <c r="D273" i="10"/>
  <c r="F273" i="10"/>
  <c r="E273" i="10"/>
  <c r="B251" i="10"/>
  <c r="E251" i="10"/>
  <c r="F251" i="10"/>
  <c r="D251" i="10"/>
  <c r="B281" i="10"/>
  <c r="E281" i="10"/>
  <c r="F281" i="10"/>
  <c r="D281" i="10"/>
  <c r="B269" i="10"/>
  <c r="D269" i="10"/>
  <c r="E269" i="10"/>
  <c r="F269" i="10"/>
  <c r="F263" i="10"/>
  <c r="B263" i="10"/>
  <c r="E263" i="10"/>
  <c r="D263" i="10"/>
  <c r="F279" i="10"/>
  <c r="E279" i="10"/>
  <c r="B279" i="10"/>
  <c r="D279" i="10"/>
  <c r="E260" i="10"/>
  <c r="B260" i="10"/>
  <c r="D260" i="10"/>
  <c r="F260" i="10"/>
  <c r="A202" i="10"/>
  <c r="G202" i="10"/>
  <c r="B275" i="10"/>
  <c r="D275" i="10"/>
  <c r="F275" i="10"/>
  <c r="E275" i="10"/>
  <c r="D301" i="10"/>
  <c r="E301" i="10"/>
  <c r="F301" i="10"/>
  <c r="B301" i="10"/>
  <c r="E306" i="10"/>
  <c r="B306" i="10"/>
  <c r="D306" i="10"/>
  <c r="F306" i="10"/>
  <c r="E290" i="10"/>
  <c r="B290" i="10"/>
  <c r="D290" i="10"/>
  <c r="F290" i="10"/>
  <c r="B287" i="10"/>
  <c r="D287" i="10"/>
  <c r="E287" i="10"/>
  <c r="F287" i="10"/>
  <c r="B274" i="10"/>
  <c r="D274" i="10"/>
  <c r="E274" i="10"/>
  <c r="F274" i="10"/>
  <c r="B217" i="10"/>
  <c r="E217" i="10"/>
  <c r="F217" i="10"/>
  <c r="D217" i="10"/>
  <c r="D296" i="10"/>
  <c r="B296" i="10"/>
  <c r="E296" i="10"/>
  <c r="F296" i="10"/>
  <c r="D226" i="10"/>
  <c r="B226" i="10"/>
  <c r="F226" i="10"/>
  <c r="E226" i="10"/>
  <c r="B278" i="10"/>
  <c r="D278" i="10"/>
  <c r="E278" i="10"/>
  <c r="F278" i="10"/>
  <c r="E238" i="10"/>
  <c r="B238" i="10"/>
  <c r="D238" i="10"/>
  <c r="F238" i="10"/>
  <c r="D237" i="10"/>
  <c r="E237" i="10"/>
  <c r="F237" i="10"/>
  <c r="B237" i="10"/>
  <c r="B211" i="10"/>
  <c r="E211" i="10"/>
  <c r="F211" i="10"/>
  <c r="D211" i="10"/>
  <c r="E270" i="10"/>
  <c r="D270" i="10"/>
  <c r="B270" i="10"/>
  <c r="F270" i="10"/>
  <c r="B283" i="10"/>
  <c r="D283" i="10"/>
  <c r="F283" i="10"/>
  <c r="E283" i="10"/>
  <c r="F218" i="10"/>
  <c r="B218" i="10"/>
  <c r="D218" i="10"/>
  <c r="E218" i="10"/>
  <c r="F295" i="10"/>
  <c r="E295" i="10"/>
  <c r="D295" i="10"/>
  <c r="B295" i="10"/>
  <c r="F215" i="10"/>
  <c r="B215" i="10"/>
  <c r="E215" i="10"/>
  <c r="D215" i="10"/>
  <c r="B266" i="10"/>
  <c r="D266" i="10"/>
  <c r="E266" i="10"/>
  <c r="F266" i="10"/>
  <c r="E212" i="10"/>
  <c r="B212" i="10"/>
  <c r="D212" i="10"/>
  <c r="F212" i="10"/>
  <c r="E254" i="10"/>
  <c r="B254" i="10"/>
  <c r="D254" i="10"/>
  <c r="F254" i="10"/>
  <c r="B208" i="10"/>
  <c r="F208" i="10"/>
  <c r="E208" i="10"/>
  <c r="D208" i="10"/>
  <c r="B285" i="10"/>
  <c r="D285" i="10"/>
  <c r="E285" i="10"/>
  <c r="F285" i="10"/>
  <c r="D232" i="10"/>
  <c r="B232" i="10"/>
  <c r="E232" i="10"/>
  <c r="F232" i="10"/>
  <c r="F234" i="10"/>
  <c r="D234" i="10"/>
  <c r="E234" i="10"/>
  <c r="B234" i="10"/>
  <c r="D229" i="10"/>
  <c r="E229" i="10"/>
  <c r="F229" i="10"/>
  <c r="B229" i="10"/>
  <c r="E209" i="10"/>
  <c r="B209" i="10"/>
  <c r="D209" i="10"/>
  <c r="F209" i="10"/>
  <c r="B259" i="10"/>
  <c r="D259" i="10"/>
  <c r="F259" i="10"/>
  <c r="E259" i="10"/>
  <c r="B257" i="10"/>
  <c r="D257" i="10"/>
  <c r="F257" i="10"/>
  <c r="E257" i="10"/>
  <c r="B233" i="10"/>
  <c r="E233" i="10"/>
  <c r="D233" i="10"/>
  <c r="F233" i="10"/>
  <c r="B225" i="10"/>
  <c r="D225" i="10"/>
  <c r="F225" i="10"/>
  <c r="E225" i="10"/>
  <c r="E302" i="10"/>
  <c r="B302" i="10"/>
  <c r="D302" i="10"/>
  <c r="F302" i="10"/>
  <c r="F282" i="10"/>
  <c r="B282" i="10"/>
  <c r="D282" i="10"/>
  <c r="E282" i="10"/>
  <c r="E292" i="10"/>
  <c r="B292" i="10"/>
  <c r="D292" i="10"/>
  <c r="F292" i="10"/>
  <c r="E207" i="10"/>
  <c r="F207" i="10"/>
  <c r="D207" i="10"/>
  <c r="B207" i="10"/>
  <c r="D216" i="10"/>
  <c r="B216" i="10"/>
  <c r="E216" i="10"/>
  <c r="F216" i="10"/>
  <c r="F247" i="10"/>
  <c r="B247" i="10"/>
  <c r="E247" i="10"/>
  <c r="D247" i="10"/>
  <c r="G196" i="10"/>
  <c r="A196" i="10"/>
  <c r="A168" i="10"/>
  <c r="G168" i="10"/>
  <c r="A63" i="10"/>
  <c r="G63" i="10"/>
  <c r="A187" i="10"/>
  <c r="G187" i="10"/>
  <c r="A192" i="10"/>
  <c r="G192" i="10"/>
  <c r="A175" i="10"/>
  <c r="G175" i="10"/>
  <c r="G140" i="10"/>
  <c r="A140" i="10"/>
  <c r="A178" i="10"/>
  <c r="G178" i="10"/>
  <c r="G149" i="10"/>
  <c r="A149" i="10"/>
  <c r="G97" i="10"/>
  <c r="A97" i="10"/>
  <c r="G126" i="10"/>
  <c r="A126" i="10"/>
  <c r="G180" i="10"/>
  <c r="A180" i="10"/>
  <c r="G65" i="10"/>
  <c r="A65" i="10"/>
  <c r="G90" i="10"/>
  <c r="A90" i="10"/>
  <c r="G131" i="10"/>
  <c r="A131" i="10"/>
  <c r="G73" i="10"/>
  <c r="A73" i="10"/>
  <c r="G86" i="10"/>
  <c r="A86" i="10"/>
  <c r="G52" i="10"/>
  <c r="A52" i="10"/>
  <c r="G58" i="10"/>
  <c r="A58" i="10"/>
  <c r="G89" i="10"/>
  <c r="A89" i="10"/>
  <c r="A78" i="10"/>
  <c r="G78" i="10"/>
  <c r="A53" i="10"/>
  <c r="G53" i="10"/>
  <c r="G68" i="10"/>
  <c r="A68" i="10"/>
  <c r="A169" i="10"/>
  <c r="G169" i="10"/>
  <c r="F144" i="10"/>
  <c r="E144" i="10"/>
  <c r="D144" i="10"/>
  <c r="B144" i="10"/>
  <c r="G82" i="10"/>
  <c r="A82" i="10"/>
  <c r="G107" i="10"/>
  <c r="A107" i="10"/>
  <c r="A177" i="10"/>
  <c r="G177" i="10"/>
  <c r="G135" i="10"/>
  <c r="A135" i="10"/>
  <c r="G156" i="10"/>
  <c r="A156" i="10"/>
  <c r="G72" i="10"/>
  <c r="A72" i="10"/>
  <c r="G116" i="10"/>
  <c r="A116" i="10"/>
  <c r="G100" i="10"/>
  <c r="A100" i="10"/>
  <c r="A152" i="10"/>
  <c r="G152" i="10"/>
  <c r="A85" i="10"/>
  <c r="G85" i="10"/>
  <c r="A200" i="10"/>
  <c r="G200" i="10"/>
  <c r="A49" i="10"/>
  <c r="G49" i="10"/>
  <c r="G105" i="10"/>
  <c r="A105" i="10"/>
  <c r="A128" i="10"/>
  <c r="G128" i="10"/>
  <c r="G51" i="10"/>
  <c r="A51" i="10"/>
  <c r="G189" i="10"/>
  <c r="A189" i="10"/>
  <c r="G70" i="10"/>
  <c r="A70" i="10"/>
  <c r="A108" i="10"/>
  <c r="G108" i="10"/>
  <c r="A201" i="10"/>
  <c r="G201" i="10"/>
  <c r="A94" i="10"/>
  <c r="G94" i="10"/>
  <c r="G79" i="10"/>
  <c r="A79" i="10"/>
  <c r="G59" i="10"/>
  <c r="A59" i="10"/>
  <c r="G190" i="10"/>
  <c r="A190" i="10"/>
  <c r="A71" i="10"/>
  <c r="G71" i="10"/>
  <c r="G154" i="10"/>
  <c r="A154" i="10"/>
  <c r="G106" i="10"/>
  <c r="A106" i="10"/>
  <c r="A163" i="10"/>
  <c r="G163" i="10"/>
  <c r="A74" i="10"/>
  <c r="G74" i="10"/>
  <c r="G147" i="10"/>
  <c r="A147" i="10"/>
  <c r="A139" i="10"/>
  <c r="G139" i="10"/>
  <c r="A115" i="10"/>
  <c r="G115" i="10"/>
  <c r="A193" i="10"/>
  <c r="G193" i="10"/>
  <c r="G121" i="10"/>
  <c r="A121" i="10"/>
  <c r="A112" i="10"/>
  <c r="G112" i="10"/>
  <c r="G191" i="10"/>
  <c r="A191" i="10"/>
  <c r="A92" i="10"/>
  <c r="G92" i="10"/>
  <c r="A87" i="10"/>
  <c r="G87" i="10"/>
  <c r="G167" i="10"/>
  <c r="A167" i="10"/>
  <c r="A76" i="10"/>
  <c r="G76" i="10"/>
  <c r="A136" i="10"/>
  <c r="G136" i="10"/>
  <c r="G137" i="10"/>
  <c r="A137" i="10"/>
  <c r="A56" i="10"/>
  <c r="G56" i="10"/>
  <c r="A62" i="10"/>
  <c r="G62" i="10"/>
  <c r="G151" i="10"/>
  <c r="A151" i="10"/>
  <c r="A195" i="10"/>
  <c r="G195" i="10"/>
  <c r="G102" i="10"/>
  <c r="A102" i="10"/>
  <c r="A67" i="10"/>
  <c r="G67" i="10"/>
  <c r="G188" i="10"/>
  <c r="A188" i="10"/>
  <c r="A186" i="10"/>
  <c r="G186" i="10"/>
  <c r="A145" i="10"/>
  <c r="G145" i="10"/>
  <c r="G98" i="10"/>
  <c r="A98" i="10"/>
  <c r="C6" i="12"/>
  <c r="A165" i="10"/>
  <c r="G165" i="10"/>
  <c r="G199" i="10"/>
  <c r="A199" i="10"/>
  <c r="G50" i="10"/>
  <c r="A50" i="10"/>
  <c r="G111" i="10"/>
  <c r="A111" i="10"/>
  <c r="G114" i="10"/>
  <c r="A114" i="10"/>
  <c r="A185" i="10"/>
  <c r="G185" i="10"/>
  <c r="A117" i="10"/>
  <c r="G117" i="10"/>
  <c r="A155" i="10"/>
  <c r="G155" i="10"/>
  <c r="A166" i="10"/>
  <c r="G166" i="10"/>
  <c r="A80" i="10"/>
  <c r="G80" i="10"/>
  <c r="A171" i="10"/>
  <c r="G171" i="10"/>
  <c r="G130" i="10"/>
  <c r="A130" i="10"/>
  <c r="A160" i="10"/>
  <c r="G160" i="10"/>
  <c r="G113" i="10"/>
  <c r="A113" i="10"/>
  <c r="F194" i="10"/>
  <c r="E194" i="10"/>
  <c r="D194" i="10"/>
  <c r="B194" i="10"/>
  <c r="A173" i="10"/>
  <c r="G173" i="10"/>
  <c r="G133" i="10"/>
  <c r="A133" i="10"/>
  <c r="G197" i="10"/>
  <c r="A197" i="10"/>
  <c r="G143" i="10"/>
  <c r="A143" i="10"/>
  <c r="G141" i="10"/>
  <c r="A141" i="10"/>
  <c r="A123" i="10"/>
  <c r="G123" i="10"/>
  <c r="A60" i="10"/>
  <c r="G60" i="10"/>
  <c r="A48" i="10"/>
  <c r="G48" i="10"/>
  <c r="A148" i="10"/>
  <c r="G148" i="10"/>
  <c r="A132" i="10"/>
  <c r="G132" i="10"/>
  <c r="A110" i="10"/>
  <c r="G110" i="10"/>
  <c r="G157" i="10"/>
  <c r="A157" i="10"/>
  <c r="A182" i="10"/>
  <c r="G182" i="10"/>
  <c r="A101" i="10"/>
  <c r="G101" i="10"/>
  <c r="A134" i="10"/>
  <c r="G134" i="10"/>
  <c r="G83" i="10"/>
  <c r="A83" i="10"/>
  <c r="G124" i="10"/>
  <c r="A124" i="10"/>
  <c r="G75" i="10"/>
  <c r="A75" i="10"/>
  <c r="G146" i="10"/>
  <c r="A146" i="10"/>
  <c r="G142" i="10"/>
  <c r="A142" i="10"/>
  <c r="A88" i="10"/>
  <c r="G88" i="10"/>
  <c r="A176" i="10"/>
  <c r="G176" i="10"/>
  <c r="G84" i="10"/>
  <c r="A84" i="10"/>
  <c r="G159" i="10"/>
  <c r="A159" i="10"/>
  <c r="G109" i="10"/>
  <c r="A109" i="10"/>
  <c r="A184" i="10"/>
  <c r="G184" i="10"/>
  <c r="A69" i="10"/>
  <c r="G69" i="10"/>
  <c r="A162" i="10"/>
  <c r="G162" i="10"/>
  <c r="A103" i="10"/>
  <c r="G103" i="10"/>
  <c r="A127" i="10"/>
  <c r="G127" i="10"/>
  <c r="A95" i="10"/>
  <c r="G95" i="10"/>
  <c r="A153" i="10"/>
  <c r="G153" i="10"/>
  <c r="A96" i="10"/>
  <c r="G96" i="10"/>
  <c r="G77" i="10"/>
  <c r="A77" i="10"/>
  <c r="G61" i="10"/>
  <c r="A61" i="10"/>
  <c r="A118" i="10"/>
  <c r="G118" i="10"/>
  <c r="G122" i="10"/>
  <c r="A122" i="10"/>
  <c r="G104" i="10"/>
  <c r="A104" i="10"/>
  <c r="G181" i="10"/>
  <c r="A181" i="10"/>
  <c r="A120" i="10"/>
  <c r="G120" i="10"/>
  <c r="A198" i="10"/>
  <c r="G198" i="10"/>
  <c r="G57" i="10"/>
  <c r="A57" i="10"/>
  <c r="G183" i="10"/>
  <c r="A183" i="10"/>
  <c r="A150" i="10"/>
  <c r="G150" i="10"/>
  <c r="G158" i="10"/>
  <c r="A158" i="10"/>
  <c r="A81" i="10"/>
  <c r="G81" i="10"/>
  <c r="G93" i="10"/>
  <c r="A93" i="10"/>
  <c r="A119" i="10"/>
  <c r="G119" i="10"/>
  <c r="G164" i="10"/>
  <c r="A164" i="10"/>
  <c r="A99" i="10"/>
  <c r="G99" i="10"/>
  <c r="G91" i="10"/>
  <c r="A91" i="10"/>
  <c r="A161" i="10"/>
  <c r="G161" i="10"/>
  <c r="A64" i="10"/>
  <c r="G64" i="10"/>
  <c r="G66" i="10"/>
  <c r="A66" i="10"/>
  <c r="G172" i="10"/>
  <c r="A172" i="10"/>
  <c r="G179" i="10"/>
  <c r="A179" i="10"/>
  <c r="A55" i="10"/>
  <c r="G55" i="10"/>
  <c r="A138" i="10"/>
  <c r="G138" i="10"/>
  <c r="G174" i="10"/>
  <c r="A174" i="10"/>
  <c r="G170" i="10"/>
  <c r="A170" i="10"/>
  <c r="G129" i="10"/>
  <c r="A129" i="10"/>
  <c r="G54" i="10"/>
  <c r="A54" i="10"/>
  <c r="G125" i="10"/>
  <c r="A125" i="10"/>
  <c r="A13" i="15"/>
  <c r="A210" i="15"/>
  <c r="A8" i="15"/>
  <c r="A24" i="15"/>
  <c r="A215" i="15"/>
  <c r="A155" i="15"/>
  <c r="A34" i="12"/>
  <c r="A142" i="12"/>
  <c r="A213" i="12"/>
  <c r="A237" i="12"/>
  <c r="A88" i="12"/>
  <c r="B167" i="15"/>
  <c r="B146" i="12"/>
  <c r="B103" i="15"/>
  <c r="A131" i="15"/>
  <c r="A38" i="12"/>
  <c r="A199" i="15"/>
  <c r="A89" i="15"/>
  <c r="A194" i="15"/>
  <c r="A278" i="12"/>
  <c r="A239" i="15"/>
  <c r="A76" i="12"/>
  <c r="A32" i="12"/>
  <c r="A108" i="15"/>
  <c r="A194" i="12"/>
  <c r="B31" i="12"/>
  <c r="B278" i="12"/>
  <c r="B176" i="15"/>
  <c r="B85" i="12"/>
  <c r="A17" i="12"/>
  <c r="A198" i="12"/>
  <c r="A134" i="12"/>
  <c r="A164" i="12"/>
  <c r="A71" i="15"/>
  <c r="A144" i="12"/>
  <c r="A47" i="15"/>
  <c r="A176" i="15"/>
  <c r="A87" i="12"/>
  <c r="B136" i="12"/>
  <c r="B172" i="15"/>
  <c r="B114" i="15"/>
  <c r="A248" i="15"/>
  <c r="A171" i="15"/>
  <c r="A240" i="15"/>
  <c r="A83" i="12"/>
  <c r="A131" i="12"/>
  <c r="A178" i="15"/>
  <c r="A26" i="12"/>
  <c r="A223" i="12"/>
  <c r="A251" i="15"/>
  <c r="B136" i="15"/>
  <c r="B102" i="15"/>
  <c r="B290" i="12"/>
  <c r="B271" i="12"/>
  <c r="A146" i="12"/>
  <c r="A31" i="12"/>
  <c r="A138" i="15"/>
  <c r="A36" i="15"/>
  <c r="A30" i="12"/>
  <c r="A173" i="15"/>
  <c r="A146" i="15"/>
  <c r="A189" i="12"/>
  <c r="A73" i="15"/>
  <c r="B84" i="15"/>
  <c r="B192" i="12"/>
  <c r="B161" i="12"/>
  <c r="B302" i="12"/>
  <c r="B46" i="12"/>
  <c r="B149" i="15"/>
  <c r="A162" i="15"/>
  <c r="A101" i="15"/>
  <c r="A183" i="12"/>
  <c r="A175" i="15"/>
  <c r="B188" i="15"/>
  <c r="B150" i="12"/>
  <c r="B247" i="15"/>
  <c r="B85" i="15"/>
  <c r="B128" i="15"/>
  <c r="B180" i="15"/>
  <c r="B196" i="12"/>
  <c r="A44" i="12"/>
  <c r="A196" i="12"/>
  <c r="A12" i="12"/>
  <c r="A254" i="12"/>
  <c r="A53" i="12"/>
  <c r="A98" i="15"/>
  <c r="A100" i="15"/>
  <c r="A206" i="15"/>
  <c r="A222" i="15"/>
  <c r="A27" i="12"/>
  <c r="A186" i="15"/>
  <c r="A250" i="12"/>
  <c r="A43" i="15"/>
  <c r="A192" i="15"/>
  <c r="A212" i="12"/>
  <c r="A43" i="12"/>
  <c r="A140" i="12"/>
  <c r="B223" i="15"/>
  <c r="B107" i="15"/>
  <c r="B206" i="15"/>
  <c r="B200" i="15"/>
  <c r="B88" i="12"/>
  <c r="B223" i="12"/>
  <c r="B100" i="15"/>
  <c r="B66" i="12"/>
  <c r="B125" i="15"/>
  <c r="B160" i="15"/>
  <c r="A68" i="12"/>
  <c r="A21" i="15"/>
  <c r="A172" i="15"/>
  <c r="A95" i="12"/>
  <c r="B43" i="12"/>
  <c r="A12" i="5"/>
  <c r="B142" i="15"/>
  <c r="B109" i="15"/>
  <c r="B81" i="15"/>
  <c r="B48" i="15"/>
  <c r="B65" i="15"/>
  <c r="B94" i="12"/>
  <c r="A62" i="12"/>
  <c r="B47" i="12"/>
  <c r="B183" i="12"/>
  <c r="B183" i="15"/>
  <c r="B118" i="15"/>
  <c r="B69" i="12"/>
  <c r="B185" i="15"/>
  <c r="A93" i="15"/>
  <c r="A127" i="12"/>
  <c r="B14" i="12"/>
  <c r="A229" i="15"/>
  <c r="A34" i="15"/>
  <c r="A15" i="15"/>
  <c r="A281" i="12"/>
  <c r="A80" i="15"/>
  <c r="A18" i="12"/>
  <c r="A154" i="15"/>
  <c r="A225" i="12"/>
  <c r="A180" i="15"/>
  <c r="A59" i="12"/>
  <c r="A306" i="12"/>
  <c r="B243" i="15"/>
  <c r="B189" i="12"/>
  <c r="B258" i="12"/>
  <c r="B77" i="15"/>
  <c r="B68" i="12"/>
  <c r="A82" i="15"/>
  <c r="A61" i="12"/>
  <c r="A133" i="15"/>
  <c r="A204" i="12"/>
  <c r="A240" i="12"/>
  <c r="A119" i="15"/>
  <c r="A17" i="15"/>
  <c r="A227" i="15"/>
  <c r="A100" i="12"/>
  <c r="B72" i="12"/>
  <c r="B111" i="15"/>
  <c r="A204" i="5"/>
  <c r="B92" i="12"/>
  <c r="A182" i="12"/>
  <c r="A40" i="15"/>
  <c r="A20" i="12"/>
  <c r="A92" i="12"/>
  <c r="A166" i="12"/>
  <c r="A151" i="15"/>
  <c r="A77" i="15"/>
  <c r="A51" i="12"/>
  <c r="A282" i="12"/>
  <c r="B50" i="12"/>
  <c r="B37" i="12"/>
  <c r="B109" i="12"/>
  <c r="A48" i="15"/>
  <c r="A160" i="15"/>
  <c r="A188" i="15"/>
  <c r="A42" i="15"/>
  <c r="A285" i="12"/>
  <c r="A104" i="15"/>
  <c r="A145" i="15"/>
  <c r="A56" i="15"/>
  <c r="B35" i="12"/>
  <c r="B54" i="15"/>
  <c r="B281" i="12"/>
  <c r="B148" i="12"/>
  <c r="A267" i="12"/>
  <c r="A36" i="12"/>
  <c r="A46" i="15"/>
  <c r="A158" i="12"/>
  <c r="B117" i="15"/>
  <c r="B249" i="15"/>
  <c r="B97" i="15"/>
  <c r="B180" i="12"/>
  <c r="B153" i="12"/>
  <c r="B187" i="15"/>
  <c r="B214" i="12"/>
  <c r="B55" i="15"/>
  <c r="A195" i="12"/>
  <c r="B48" i="12"/>
  <c r="A266" i="12"/>
  <c r="A86" i="12"/>
  <c r="A81" i="12"/>
  <c r="A184" i="15"/>
  <c r="A130" i="12"/>
  <c r="A44" i="15"/>
  <c r="A55" i="12"/>
  <c r="A169" i="15"/>
  <c r="A276" i="12"/>
  <c r="A90" i="15"/>
  <c r="A37" i="12"/>
  <c r="A246" i="15"/>
  <c r="A216" i="15"/>
  <c r="A48" i="12"/>
  <c r="A60" i="15"/>
  <c r="B21" i="15"/>
  <c r="B151" i="12"/>
  <c r="B195" i="12"/>
  <c r="B227" i="12"/>
  <c r="B267" i="12"/>
  <c r="B52" i="12"/>
  <c r="B121" i="12"/>
  <c r="A37" i="15"/>
  <c r="A129" i="15"/>
  <c r="A94" i="12"/>
  <c r="A247" i="12"/>
  <c r="B138" i="12"/>
  <c r="B140" i="12"/>
  <c r="B102" i="12"/>
  <c r="B107" i="12"/>
  <c r="B235" i="12"/>
  <c r="A159" i="12"/>
  <c r="B244" i="12"/>
  <c r="B181" i="15"/>
  <c r="B73" i="12"/>
  <c r="B76" i="12"/>
  <c r="B91" i="15"/>
  <c r="A92" i="5"/>
  <c r="A73" i="12"/>
  <c r="B112" i="12"/>
  <c r="B286" i="12"/>
  <c r="B257" i="15"/>
  <c r="B30" i="15"/>
  <c r="B13" i="12"/>
  <c r="A166" i="15"/>
  <c r="A233" i="15"/>
  <c r="A253" i="12"/>
  <c r="A165" i="12"/>
  <c r="A88" i="15"/>
  <c r="A296" i="12"/>
  <c r="A137" i="15"/>
  <c r="A30" i="15"/>
  <c r="A247" i="15"/>
  <c r="A39" i="15"/>
  <c r="A163" i="15"/>
  <c r="B163" i="15"/>
  <c r="A213" i="5"/>
  <c r="B218" i="15"/>
  <c r="B205" i="12"/>
  <c r="B99" i="15"/>
  <c r="A243" i="12"/>
  <c r="A268" i="12"/>
  <c r="A141" i="15"/>
  <c r="A147" i="15"/>
  <c r="A29" i="15"/>
  <c r="A183" i="15"/>
  <c r="A136" i="15"/>
  <c r="A253" i="15"/>
  <c r="A114" i="15"/>
  <c r="B216" i="15"/>
  <c r="B47" i="15"/>
  <c r="B298" i="12"/>
  <c r="B45" i="12"/>
  <c r="A208" i="15"/>
  <c r="A252" i="15"/>
  <c r="A143" i="12"/>
  <c r="A180" i="12"/>
  <c r="A191" i="15"/>
  <c r="A272" i="12"/>
  <c r="A79" i="15"/>
  <c r="A155" i="12"/>
  <c r="A154" i="12"/>
  <c r="B300" i="12"/>
  <c r="B144" i="12"/>
  <c r="A83" i="5"/>
  <c r="B135" i="15"/>
  <c r="A251" i="12"/>
  <c r="A97" i="15"/>
  <c r="A105" i="12"/>
  <c r="A168" i="12"/>
  <c r="A139" i="15"/>
  <c r="A97" i="12"/>
  <c r="A35" i="15"/>
  <c r="A72" i="12"/>
  <c r="A26" i="5"/>
  <c r="B124" i="15"/>
  <c r="B106" i="12"/>
  <c r="B87" i="12"/>
  <c r="B167" i="12"/>
  <c r="B229" i="12"/>
  <c r="A212" i="15"/>
  <c r="A58" i="15"/>
  <c r="A127" i="15"/>
  <c r="A99" i="12"/>
  <c r="A198" i="5"/>
  <c r="B282" i="12"/>
  <c r="B139" i="12"/>
  <c r="B239" i="12"/>
  <c r="B217" i="12"/>
  <c r="B86" i="12"/>
  <c r="B161" i="15"/>
  <c r="A209" i="15"/>
  <c r="B204" i="12"/>
  <c r="A176" i="12"/>
  <c r="A167" i="15"/>
  <c r="A189" i="15"/>
  <c r="A226" i="15"/>
  <c r="A271" i="12"/>
  <c r="A190" i="15"/>
  <c r="A261" i="12"/>
  <c r="A236" i="12"/>
  <c r="A9" i="15"/>
  <c r="A284" i="12"/>
  <c r="A154" i="5"/>
  <c r="A236" i="15"/>
  <c r="A174" i="15"/>
  <c r="A164" i="15"/>
  <c r="A109" i="12"/>
  <c r="B206" i="12"/>
  <c r="B230" i="12"/>
  <c r="A99" i="5"/>
  <c r="B155" i="12"/>
  <c r="B166" i="12"/>
  <c r="B18" i="12"/>
  <c r="B41" i="15"/>
  <c r="B155" i="15"/>
  <c r="A96" i="15"/>
  <c r="A165" i="15"/>
  <c r="A160" i="12"/>
  <c r="A14" i="12"/>
  <c r="B112" i="15"/>
  <c r="B10" i="15"/>
  <c r="B178" i="15"/>
  <c r="A292" i="12"/>
  <c r="B105" i="15"/>
  <c r="A260" i="12"/>
  <c r="A26" i="15"/>
  <c r="A83" i="15"/>
  <c r="A198" i="15"/>
  <c r="A135" i="12"/>
  <c r="A57" i="15"/>
  <c r="A63" i="12"/>
  <c r="A226" i="12"/>
  <c r="A197" i="15"/>
  <c r="A157" i="15"/>
  <c r="A293" i="12"/>
  <c r="A293" i="5" s="1"/>
  <c r="B248" i="12"/>
  <c r="B114" i="12"/>
  <c r="B236" i="15"/>
  <c r="B66" i="15"/>
  <c r="B75" i="12"/>
  <c r="A257" i="15"/>
  <c r="A243" i="15"/>
  <c r="A138" i="12"/>
  <c r="A102" i="15"/>
  <c r="A80" i="12"/>
  <c r="A80" i="5" s="1"/>
  <c r="A303" i="12"/>
  <c r="A109" i="15"/>
  <c r="A59" i="15"/>
  <c r="A254" i="15"/>
  <c r="B51" i="15"/>
  <c r="B169" i="12"/>
  <c r="B44" i="15"/>
  <c r="B291" i="12"/>
  <c r="B252" i="15"/>
  <c r="A182" i="15"/>
  <c r="A256" i="15"/>
  <c r="A22" i="12"/>
  <c r="A219" i="12"/>
  <c r="A219" i="5" s="1"/>
  <c r="A150" i="12"/>
  <c r="A118" i="12"/>
  <c r="A118" i="5" s="1"/>
  <c r="A242" i="15"/>
  <c r="A168" i="15"/>
  <c r="A49" i="12"/>
  <c r="B34" i="12"/>
  <c r="B202" i="15"/>
  <c r="B73" i="15"/>
  <c r="B292" i="12"/>
  <c r="A211" i="12"/>
  <c r="A20" i="15"/>
  <c r="A95" i="15"/>
  <c r="A264" i="12"/>
  <c r="A126" i="12"/>
  <c r="A126" i="5" s="1"/>
  <c r="A234" i="12"/>
  <c r="A234" i="5" s="1"/>
  <c r="A167" i="12"/>
  <c r="A167" i="5" s="1"/>
  <c r="A41" i="15"/>
  <c r="A189" i="5"/>
  <c r="B132" i="12"/>
  <c r="B32" i="12"/>
  <c r="A100" i="5"/>
  <c r="B149" i="12"/>
  <c r="A90" i="12"/>
  <c r="A90" i="5" s="1"/>
  <c r="A135" i="15"/>
  <c r="A122" i="12"/>
  <c r="A299" i="12"/>
  <c r="B209" i="15"/>
  <c r="B255" i="15"/>
  <c r="B250" i="15"/>
  <c r="B82" i="12"/>
  <c r="B123" i="12"/>
  <c r="B11" i="15"/>
  <c r="A192" i="12"/>
  <c r="B74" i="15"/>
  <c r="A111" i="12"/>
  <c r="A231" i="15"/>
  <c r="A67" i="15"/>
  <c r="A110" i="12"/>
  <c r="A158" i="15"/>
  <c r="A7" i="12"/>
  <c r="A128" i="15"/>
  <c r="A163" i="12"/>
  <c r="A14" i="15"/>
  <c r="A186" i="12"/>
  <c r="A186" i="5" s="1"/>
  <c r="B238" i="15"/>
  <c r="A258" i="12"/>
  <c r="A263" i="12"/>
  <c r="A263" i="5" s="1"/>
  <c r="A93" i="12"/>
  <c r="A142" i="15"/>
  <c r="B211" i="15"/>
  <c r="A240" i="5"/>
  <c r="A261" i="5"/>
  <c r="B228" i="15"/>
  <c r="B43" i="15"/>
  <c r="A70" i="15"/>
  <c r="A291" i="12"/>
  <c r="A54" i="12"/>
  <c r="A54" i="5" s="1"/>
  <c r="A46" i="12"/>
  <c r="A46" i="5" s="1"/>
  <c r="B125" i="12"/>
  <c r="B17" i="12"/>
  <c r="B193" i="15"/>
  <c r="B249" i="12"/>
  <c r="A22" i="5"/>
  <c r="B93" i="12"/>
  <c r="B74" i="12"/>
  <c r="B251" i="15"/>
  <c r="A139" i="12"/>
  <c r="B129" i="15"/>
  <c r="A144" i="5"/>
  <c r="B244" i="15"/>
  <c r="B159" i="12"/>
  <c r="B79" i="15"/>
  <c r="A88" i="5"/>
  <c r="A239" i="12"/>
  <c r="A252" i="12"/>
  <c r="A119" i="12"/>
  <c r="A113" i="15"/>
  <c r="A50" i="15"/>
  <c r="A229" i="12"/>
  <c r="A15" i="12"/>
  <c r="A172" i="12"/>
  <c r="A295" i="12"/>
  <c r="A295" i="5" s="1"/>
  <c r="A188" i="12"/>
  <c r="A76" i="15"/>
  <c r="B138" i="15"/>
  <c r="B15" i="15"/>
  <c r="A253" i="5"/>
  <c r="B175" i="12"/>
  <c r="B143" i="15"/>
  <c r="A169" i="12"/>
  <c r="A169" i="5" s="1"/>
  <c r="A304" i="12"/>
  <c r="A9" i="12"/>
  <c r="A52" i="12"/>
  <c r="A220" i="12"/>
  <c r="A216" i="12"/>
  <c r="A181" i="15"/>
  <c r="A224" i="15"/>
  <c r="A165" i="5"/>
  <c r="B62" i="15"/>
  <c r="B207" i="12"/>
  <c r="B137" i="12"/>
  <c r="B269" i="12"/>
  <c r="A244" i="12"/>
  <c r="A19" i="15"/>
  <c r="A66" i="12"/>
  <c r="A152" i="15"/>
  <c r="A21" i="12"/>
  <c r="A177" i="12"/>
  <c r="A91" i="12"/>
  <c r="A205" i="12"/>
  <c r="A205" i="5" s="1"/>
  <c r="A225" i="15"/>
  <c r="B256" i="12"/>
  <c r="B268" i="12"/>
  <c r="A306" i="5"/>
  <c r="A153" i="12"/>
  <c r="A161" i="15"/>
  <c r="A116" i="12"/>
  <c r="A62" i="15"/>
  <c r="A60" i="12"/>
  <c r="A170" i="12"/>
  <c r="A185" i="15"/>
  <c r="A85" i="12"/>
  <c r="A85" i="5" s="1"/>
  <c r="A79" i="12"/>
  <c r="A79" i="5" s="1"/>
  <c r="B10" i="12"/>
  <c r="B55" i="12"/>
  <c r="B91" i="12"/>
  <c r="B128" i="12"/>
  <c r="A45" i="15"/>
  <c r="A134" i="15"/>
  <c r="A181" i="12"/>
  <c r="A41" i="12"/>
  <c r="A41" i="5" s="1"/>
  <c r="A278" i="5"/>
  <c r="B119" i="15"/>
  <c r="B184" i="15"/>
  <c r="B209" i="12"/>
  <c r="B232" i="12"/>
  <c r="B8" i="15"/>
  <c r="B141" i="12"/>
  <c r="B108" i="15"/>
  <c r="A110" i="15"/>
  <c r="A104" i="12"/>
  <c r="A63" i="15"/>
  <c r="A40" i="12"/>
  <c r="A40" i="5" s="1"/>
  <c r="A156" i="15"/>
  <c r="A262" i="12"/>
  <c r="A124" i="15"/>
  <c r="A33" i="15"/>
  <c r="A137" i="12"/>
  <c r="A94" i="15"/>
  <c r="A235" i="15"/>
  <c r="A106" i="12"/>
  <c r="B20" i="15"/>
  <c r="A125" i="15"/>
  <c r="A39" i="12"/>
  <c r="A178" i="12"/>
  <c r="A178" i="5" s="1"/>
  <c r="A12" i="15"/>
  <c r="A180" i="5"/>
  <c r="A211" i="5"/>
  <c r="B306" i="12"/>
  <c r="B111" i="12"/>
  <c r="A27" i="5"/>
  <c r="A272" i="5"/>
  <c r="B199" i="12"/>
  <c r="A32" i="5"/>
  <c r="A75" i="15"/>
  <c r="A265" i="12"/>
  <c r="A51" i="15"/>
  <c r="A244" i="15"/>
  <c r="B12" i="15"/>
  <c r="B203" i="15"/>
  <c r="B177" i="12"/>
  <c r="B38" i="15"/>
  <c r="B182" i="12"/>
  <c r="B168" i="15"/>
  <c r="A137" i="5"/>
  <c r="A87" i="5"/>
  <c r="B141" i="15"/>
  <c r="A201" i="12"/>
  <c r="A250" i="15"/>
  <c r="A184" i="12"/>
  <c r="A224" i="12"/>
  <c r="A224" i="5" s="1"/>
  <c r="A174" i="12"/>
  <c r="A98" i="12"/>
  <c r="A98" i="5" s="1"/>
  <c r="A190" i="12"/>
  <c r="A289" i="12"/>
  <c r="A207" i="12"/>
  <c r="A235" i="12"/>
  <c r="A235" i="5" s="1"/>
  <c r="A25" i="15"/>
  <c r="A221" i="15"/>
  <c r="B245" i="12"/>
  <c r="B104" i="15"/>
  <c r="B76" i="15"/>
  <c r="B14" i="15"/>
  <c r="B252" i="12"/>
  <c r="A301" i="12"/>
  <c r="A151" i="12"/>
  <c r="A23" i="12"/>
  <c r="A23" i="5" s="1"/>
  <c r="A203" i="15"/>
  <c r="A28" i="15"/>
  <c r="A148" i="15"/>
  <c r="A120" i="15"/>
  <c r="A81" i="15"/>
  <c r="B265" i="12"/>
  <c r="B67" i="12"/>
  <c r="B254" i="15"/>
  <c r="B64" i="15"/>
  <c r="B261" i="12"/>
  <c r="A101" i="12"/>
  <c r="A101" i="5" s="1"/>
  <c r="A144" i="15"/>
  <c r="A58" i="12"/>
  <c r="A195" i="15"/>
  <c r="A87" i="15"/>
  <c r="A286" i="12"/>
  <c r="A286" i="5" s="1"/>
  <c r="A117" i="12"/>
  <c r="A11" i="15"/>
  <c r="B154" i="12"/>
  <c r="B126" i="15"/>
  <c r="A172" i="5"/>
  <c r="A18" i="15"/>
  <c r="A105" i="15"/>
  <c r="A257" i="12"/>
  <c r="A257" i="5" s="1"/>
  <c r="A112" i="15"/>
  <c r="A120" i="12"/>
  <c r="A120" i="5" s="1"/>
  <c r="A245" i="12"/>
  <c r="A49" i="15"/>
  <c r="A128" i="12"/>
  <c r="A128" i="5" s="1"/>
  <c r="A54" i="15"/>
  <c r="B25" i="12"/>
  <c r="B150" i="15"/>
  <c r="B116" i="15"/>
  <c r="A243" i="5"/>
  <c r="B283" i="12"/>
  <c r="B26" i="12"/>
  <c r="A115" i="15"/>
  <c r="A283" i="12"/>
  <c r="A153" i="15"/>
  <c r="A136" i="12"/>
  <c r="B8" i="12"/>
  <c r="B240" i="12"/>
  <c r="A304" i="5"/>
  <c r="A52" i="5"/>
  <c r="B157" i="15"/>
  <c r="B170" i="12"/>
  <c r="B53" i="12"/>
  <c r="B129" i="12"/>
  <c r="B219" i="12"/>
  <c r="A108" i="12"/>
  <c r="A108" i="5" s="1"/>
  <c r="A191" i="12"/>
  <c r="A294" i="12"/>
  <c r="A22" i="15"/>
  <c r="A187" i="12"/>
  <c r="A45" i="12"/>
  <c r="A45" i="5" s="1"/>
  <c r="A193" i="15"/>
  <c r="A149" i="12"/>
  <c r="A149" i="15"/>
  <c r="A179" i="15"/>
  <c r="A214" i="12"/>
  <c r="A193" i="12"/>
  <c r="B95" i="15"/>
  <c r="A220" i="15"/>
  <c r="A118" i="15"/>
  <c r="A273" i="12"/>
  <c r="A29" i="12"/>
  <c r="A223" i="5"/>
  <c r="B63" i="12"/>
  <c r="B40" i="15"/>
  <c r="B179" i="12"/>
  <c r="B25" i="15"/>
  <c r="B58" i="15"/>
  <c r="B67" i="15"/>
  <c r="B131" i="15"/>
  <c r="B218" i="12"/>
  <c r="A275" i="12"/>
  <c r="A10" i="12"/>
  <c r="A215" i="12"/>
  <c r="A38" i="15"/>
  <c r="B234" i="12"/>
  <c r="B84" i="12"/>
  <c r="B237" i="15"/>
  <c r="B158" i="12"/>
  <c r="B247" i="12"/>
  <c r="B295" i="12"/>
  <c r="B49" i="15"/>
  <c r="B246" i="15"/>
  <c r="B198" i="12"/>
  <c r="B196" i="15"/>
  <c r="A249" i="12"/>
  <c r="B238" i="12"/>
  <c r="B37" i="15"/>
  <c r="A285" i="5"/>
  <c r="B118" i="12"/>
  <c r="A60" i="5"/>
  <c r="B51" i="12"/>
  <c r="A246" i="12"/>
  <c r="A246" i="5" s="1"/>
  <c r="A115" i="12"/>
  <c r="A256" i="12"/>
  <c r="A269" i="12"/>
  <c r="A305" i="12"/>
  <c r="A305" i="5" s="1"/>
  <c r="A16" i="15"/>
  <c r="A288" i="12"/>
  <c r="A288" i="5" s="1"/>
  <c r="A203" i="12"/>
  <c r="A203" i="5" s="1"/>
  <c r="A152" i="12"/>
  <c r="A8" i="12"/>
  <c r="A132" i="15"/>
  <c r="B186" i="12"/>
  <c r="B133" i="12"/>
  <c r="B130" i="15"/>
  <c r="B22" i="12"/>
  <c r="B60" i="15"/>
  <c r="A69" i="12"/>
  <c r="A69" i="5" s="1"/>
  <c r="A232" i="15"/>
  <c r="A16" i="12"/>
  <c r="A85" i="15"/>
  <c r="A25" i="12"/>
  <c r="A25" i="5" s="1"/>
  <c r="A298" i="12"/>
  <c r="A298" i="5" s="1"/>
  <c r="A279" i="12"/>
  <c r="A279" i="5" s="1"/>
  <c r="A69" i="15"/>
  <c r="B257" i="12"/>
  <c r="B58" i="12"/>
  <c r="B195" i="15"/>
  <c r="B215" i="15"/>
  <c r="A252" i="5"/>
  <c r="B275" i="12"/>
  <c r="A196" i="15"/>
  <c r="A52" i="15"/>
  <c r="A107" i="15"/>
  <c r="A230" i="15"/>
  <c r="A161" i="12"/>
  <c r="A161" i="5" s="1"/>
  <c r="A121" i="12"/>
  <c r="A116" i="15"/>
  <c r="A86" i="15"/>
  <c r="A164" i="5"/>
  <c r="B49" i="12"/>
  <c r="B9" i="12"/>
  <c r="B293" i="12"/>
  <c r="A102" i="12"/>
  <c r="A143" i="15"/>
  <c r="A84" i="12"/>
  <c r="A84" i="5" s="1"/>
  <c r="A228" i="12"/>
  <c r="A91" i="15"/>
  <c r="A249" i="15"/>
  <c r="A179" i="12"/>
  <c r="A179" i="5" s="1"/>
  <c r="A222" i="12"/>
  <c r="A222" i="5" s="1"/>
  <c r="A300" i="12"/>
  <c r="A300" i="5" s="1"/>
  <c r="B242" i="12"/>
  <c r="A168" i="5"/>
  <c r="B208" i="15"/>
  <c r="B224" i="12"/>
  <c r="B177" i="15"/>
  <c r="B83" i="15"/>
  <c r="A290" i="12"/>
  <c r="A290" i="5" s="1"/>
  <c r="A259" i="12"/>
  <c r="A129" i="12"/>
  <c r="A67" i="12"/>
  <c r="B127" i="15"/>
  <c r="B181" i="12"/>
  <c r="A220" i="5"/>
  <c r="B147" i="12"/>
  <c r="B169" i="15"/>
  <c r="B226" i="12"/>
  <c r="B23" i="12"/>
  <c r="A148" i="12"/>
  <c r="A24" i="12"/>
  <c r="A24" i="5" s="1"/>
  <c r="A223" i="15"/>
  <c r="A197" i="12"/>
  <c r="A213" i="15"/>
  <c r="A112" i="12"/>
  <c r="A219" i="15"/>
  <c r="A78" i="12"/>
  <c r="A78" i="5" s="1"/>
  <c r="A61" i="15"/>
  <c r="A35" i="12"/>
  <c r="A35" i="5" s="1"/>
  <c r="A50" i="12"/>
  <c r="A255" i="12"/>
  <c r="A156" i="12"/>
  <c r="B144" i="15"/>
  <c r="A114" i="12"/>
  <c r="A210" i="12"/>
  <c r="A302" i="12"/>
  <c r="A302" i="5" s="1"/>
  <c r="A107" i="12"/>
  <c r="A107" i="5" s="1"/>
  <c r="A150" i="5"/>
  <c r="B117" i="12"/>
  <c r="B273" i="12"/>
  <c r="B32" i="15"/>
  <c r="B57" i="12"/>
  <c r="B241" i="12"/>
  <c r="B211" i="12"/>
  <c r="B221" i="15"/>
  <c r="B27" i="15"/>
  <c r="B231" i="12"/>
  <c r="A211" i="15"/>
  <c r="A234" i="15"/>
  <c r="A113" i="12"/>
  <c r="A238" i="12"/>
  <c r="A238" i="5" s="1"/>
  <c r="B45" i="15"/>
  <c r="B200" i="12"/>
  <c r="B134" i="12"/>
  <c r="B29" i="12"/>
  <c r="A280" i="12"/>
  <c r="A280" i="5" s="1"/>
  <c r="A237" i="15"/>
  <c r="A19" i="12"/>
  <c r="A19" i="5" s="1"/>
  <c r="B263" i="12"/>
  <c r="A245" i="15"/>
  <c r="A207" i="5"/>
  <c r="A177" i="5"/>
  <c r="A228" i="15"/>
  <c r="A177" i="15"/>
  <c r="B101" i="12"/>
  <c r="A239" i="5"/>
  <c r="B93" i="15"/>
  <c r="B86" i="15"/>
  <c r="B20" i="12"/>
  <c r="B110" i="15"/>
  <c r="B42" i="15"/>
  <c r="B36" i="12"/>
  <c r="A117" i="5"/>
  <c r="A9" i="5"/>
  <c r="A63" i="5"/>
  <c r="B276" i="12"/>
  <c r="B119" i="12"/>
  <c r="B256" i="15"/>
  <c r="B201" i="12"/>
  <c r="A187" i="5"/>
  <c r="B123" i="15"/>
  <c r="B72" i="15"/>
  <c r="B56" i="15"/>
  <c r="A233" i="12"/>
  <c r="A229" i="5"/>
  <c r="B253" i="15"/>
  <c r="A119" i="5"/>
  <c r="A142" i="5"/>
  <c r="B156" i="12"/>
  <c r="A210" i="5"/>
  <c r="B41" i="12"/>
  <c r="A65" i="15"/>
  <c r="A289" i="5"/>
  <c r="A55" i="5"/>
  <c r="A59" i="5"/>
  <c r="A248" i="12"/>
  <c r="B33" i="12"/>
  <c r="B233" i="12"/>
  <c r="B176" i="12"/>
  <c r="B83" i="12"/>
  <c r="A214" i="5"/>
  <c r="A194" i="5"/>
  <c r="B33" i="15"/>
  <c r="A76" i="5"/>
  <c r="B115" i="15"/>
  <c r="B120" i="15"/>
  <c r="A32" i="15"/>
  <c r="A53" i="5"/>
  <c r="B162" i="15"/>
  <c r="B38" i="12"/>
  <c r="A73" i="5"/>
  <c r="B61" i="12"/>
  <c r="B220" i="15"/>
  <c r="B189" i="15"/>
  <c r="B64" i="12"/>
  <c r="A141" i="12"/>
  <c r="A268" i="5"/>
  <c r="A123" i="12"/>
  <c r="B266" i="12"/>
  <c r="B36" i="15"/>
  <c r="A67" i="5"/>
  <c r="B7" i="12"/>
  <c r="A226" i="5"/>
  <c r="B148" i="15"/>
  <c r="B162" i="12"/>
  <c r="A31" i="5"/>
  <c r="B231" i="15"/>
  <c r="B179" i="15"/>
  <c r="A66" i="15"/>
  <c r="A111" i="15"/>
  <c r="A104" i="5"/>
  <c r="A81" i="5"/>
  <c r="A43" i="5"/>
  <c r="A48" i="5"/>
  <c r="B39" i="15"/>
  <c r="B277" i="12"/>
  <c r="B152" i="12"/>
  <c r="B191" i="12"/>
  <c r="A72" i="15"/>
  <c r="A269" i="5"/>
  <c r="A77" i="12"/>
  <c r="A77" i="5" s="1"/>
  <c r="B134" i="15"/>
  <c r="A200" i="12"/>
  <c r="A200" i="5" s="1"/>
  <c r="B225" i="12"/>
  <c r="A126" i="15"/>
  <c r="B272" i="12"/>
  <c r="B80" i="12"/>
  <c r="A123" i="15"/>
  <c r="A297" i="12"/>
  <c r="B163" i="12"/>
  <c r="B143" i="12"/>
  <c r="B70" i="12"/>
  <c r="B19" i="12"/>
  <c r="A174" i="5"/>
  <c r="B213" i="15"/>
  <c r="B202" i="12"/>
  <c r="B260" i="12"/>
  <c r="A227" i="12"/>
  <c r="B190" i="12"/>
  <c r="A134" i="5"/>
  <c r="A193" i="5"/>
  <c r="A102" i="5"/>
  <c r="A156" i="5"/>
  <c r="B94" i="15"/>
  <c r="B184" i="12"/>
  <c r="A159" i="15"/>
  <c r="B34" i="15"/>
  <c r="A89" i="12"/>
  <c r="A148" i="5"/>
  <c r="B245" i="15"/>
  <c r="B78" i="12"/>
  <c r="B126" i="12"/>
  <c r="B194" i="15"/>
  <c r="A114" i="5"/>
  <c r="B213" i="12"/>
  <c r="A29" i="5"/>
  <c r="A55" i="15"/>
  <c r="A7" i="5"/>
  <c r="B103" i="12"/>
  <c r="B97" i="12"/>
  <c r="B56" i="12"/>
  <c r="A75" i="12"/>
  <c r="A111" i="5"/>
  <c r="B187" i="12"/>
  <c r="B116" i="12"/>
  <c r="A33" i="12"/>
  <c r="B26" i="15"/>
  <c r="B199" i="15"/>
  <c r="B205" i="15"/>
  <c r="B24" i="12"/>
  <c r="B65" i="12"/>
  <c r="A133" i="12"/>
  <c r="B251" i="12"/>
  <c r="B87" i="15"/>
  <c r="B246" i="12"/>
  <c r="B16" i="12"/>
  <c r="A138" i="5"/>
  <c r="B284" i="12"/>
  <c r="B75" i="15"/>
  <c r="B174" i="15"/>
  <c r="B120" i="12"/>
  <c r="A299" i="5"/>
  <c r="B108" i="12"/>
  <c r="B146" i="15"/>
  <c r="B96" i="12"/>
  <c r="A171" i="12"/>
  <c r="A171" i="5" s="1"/>
  <c r="B201" i="15"/>
  <c r="B145" i="12"/>
  <c r="B279" i="12"/>
  <c r="B113" i="12"/>
  <c r="B243" i="12"/>
  <c r="B98" i="12"/>
  <c r="B294" i="12"/>
  <c r="B90" i="12"/>
  <c r="B92" i="15"/>
  <c r="B171" i="15"/>
  <c r="A121" i="5"/>
  <c r="A214" i="15"/>
  <c r="A74" i="15"/>
  <c r="B234" i="15"/>
  <c r="B297" i="12"/>
  <c r="B212" i="15"/>
  <c r="B28" i="15"/>
  <c r="B197" i="12"/>
  <c r="A218" i="12"/>
  <c r="A96" i="12"/>
  <c r="A258" i="5"/>
  <c r="B157" i="12"/>
  <c r="B170" i="15"/>
  <c r="A238" i="15"/>
  <c r="A225" i="5"/>
  <c r="A204" i="15"/>
  <c r="B158" i="15"/>
  <c r="A56" i="12"/>
  <c r="A117" i="15"/>
  <c r="B52" i="15"/>
  <c r="A205" i="15"/>
  <c r="A175" i="12"/>
  <c r="B222" i="15"/>
  <c r="A65" i="12"/>
  <c r="B197" i="15"/>
  <c r="B207" i="15"/>
  <c r="A109" i="5"/>
  <c r="B35" i="15"/>
  <c r="A18" i="5"/>
  <c r="A245" i="5"/>
  <c r="A287" i="12"/>
  <c r="B239" i="15"/>
  <c r="B217" i="15"/>
  <c r="B219" i="15"/>
  <c r="B89" i="12"/>
  <c r="A228" i="5"/>
  <c r="A115" i="5"/>
  <c r="A124" i="12"/>
  <c r="B194" i="12"/>
  <c r="A64" i="12"/>
  <c r="B127" i="12"/>
  <c r="B50" i="15"/>
  <c r="B222" i="12"/>
  <c r="A291" i="5"/>
  <c r="B31" i="15"/>
  <c r="A176" i="5"/>
  <c r="B280" i="12"/>
  <c r="A270" i="12"/>
  <c r="B151" i="15"/>
  <c r="A51" i="5"/>
  <c r="B229" i="15"/>
  <c r="B233" i="15"/>
  <c r="A274" i="12"/>
  <c r="A61" i="5"/>
  <c r="B253" i="12"/>
  <c r="B80" i="15"/>
  <c r="B301" i="12"/>
  <c r="A64" i="15"/>
  <c r="B160" i="12"/>
  <c r="B122" i="15"/>
  <c r="B305" i="12"/>
  <c r="B221" i="12"/>
  <c r="B287" i="12"/>
  <c r="B110" i="12"/>
  <c r="A241" i="15"/>
  <c r="B61" i="15"/>
  <c r="B190" i="15"/>
  <c r="B96" i="15"/>
  <c r="B24" i="15"/>
  <c r="A151" i="5"/>
  <c r="A209" i="12"/>
  <c r="A212" i="5"/>
  <c r="A281" i="5"/>
  <c r="B133" i="15"/>
  <c r="B178" i="12"/>
  <c r="B210" i="12"/>
  <c r="A277" i="12"/>
  <c r="A231" i="12"/>
  <c r="A231" i="5" s="1"/>
  <c r="B90" i="15"/>
  <c r="B78" i="15"/>
  <c r="A157" i="12"/>
  <c r="B224" i="15"/>
  <c r="A122" i="15"/>
  <c r="B164" i="12"/>
  <c r="A275" i="5"/>
  <c r="A34" i="5"/>
  <c r="A37" i="5"/>
  <c r="B71" i="12"/>
  <c r="A218" i="15"/>
  <c r="A10" i="15"/>
  <c r="A175" i="5"/>
  <c r="A49" i="5"/>
  <c r="A58" i="5"/>
  <c r="B204" i="15"/>
  <c r="B68" i="15"/>
  <c r="B132" i="15"/>
  <c r="A71" i="12"/>
  <c r="B101" i="15"/>
  <c r="A53" i="15"/>
  <c r="B40" i="12"/>
  <c r="A230" i="12"/>
  <c r="A230" i="5" s="1"/>
  <c r="A242" i="12"/>
  <c r="A47" i="12"/>
  <c r="A47" i="5" s="1"/>
  <c r="A147" i="12"/>
  <c r="A147" i="5" s="1"/>
  <c r="B69" i="15"/>
  <c r="A31" i="15"/>
  <c r="B242" i="15"/>
  <c r="B173" i="15"/>
  <c r="A92" i="15"/>
  <c r="B11" i="12"/>
  <c r="A301" i="5"/>
  <c r="A68" i="5"/>
  <c r="A265" i="5"/>
  <c r="B105" i="12"/>
  <c r="A196" i="5"/>
  <c r="A82" i="12"/>
  <c r="B15" i="12"/>
  <c r="A267" i="5"/>
  <c r="B226" i="15"/>
  <c r="B95" i="12"/>
  <c r="A276" i="5"/>
  <c r="B16" i="15"/>
  <c r="B59" i="15"/>
  <c r="A139" i="5"/>
  <c r="B106" i="15"/>
  <c r="A78" i="15"/>
  <c r="A266" i="5"/>
  <c r="B71" i="15"/>
  <c r="B236" i="12"/>
  <c r="B216" i="12"/>
  <c r="B254" i="12"/>
  <c r="B203" i="12"/>
  <c r="B81" i="12"/>
  <c r="B186" i="15"/>
  <c r="A199" i="12"/>
  <c r="A130" i="5"/>
  <c r="B241" i="15"/>
  <c r="A11" i="12"/>
  <c r="A249" i="5"/>
  <c r="A170" i="15"/>
  <c r="B104" i="12"/>
  <c r="A56" i="5"/>
  <c r="B193" i="12"/>
  <c r="A42" i="12"/>
  <c r="A42" i="5" s="1"/>
  <c r="A282" i="5"/>
  <c r="B174" i="12"/>
  <c r="A184" i="5"/>
  <c r="A200" i="15"/>
  <c r="B28" i="12"/>
  <c r="B237" i="12"/>
  <c r="B23" i="15"/>
  <c r="B264" i="12"/>
  <c r="A68" i="15"/>
  <c r="B259" i="12"/>
  <c r="B59" i="12"/>
  <c r="A27" i="15"/>
  <c r="B21" i="12"/>
  <c r="B99" i="12"/>
  <c r="B122" i="12"/>
  <c r="A153" i="5"/>
  <c r="A136" i="5"/>
  <c r="A162" i="12"/>
  <c r="B121" i="15"/>
  <c r="A237" i="5"/>
  <c r="A182" i="5"/>
  <c r="A221" i="12"/>
  <c r="A221" i="5" s="1"/>
  <c r="B39" i="12"/>
  <c r="A7" i="15"/>
  <c r="A255" i="15"/>
  <c r="B212" i="12"/>
  <c r="A202" i="12"/>
  <c r="A202" i="5" s="1"/>
  <c r="B166" i="15"/>
  <c r="A132" i="12"/>
  <c r="A132" i="5" s="1"/>
  <c r="A70" i="12"/>
  <c r="B198" i="15"/>
  <c r="A185" i="12"/>
  <c r="A185" i="5" s="1"/>
  <c r="B12" i="12"/>
  <c r="B225" i="15"/>
  <c r="B154" i="15"/>
  <c r="B288" i="12"/>
  <c r="A152" i="5"/>
  <c r="A190" i="5"/>
  <c r="A207" i="15"/>
  <c r="A157" i="5"/>
  <c r="B153" i="15"/>
  <c r="B248" i="15"/>
  <c r="B54" i="12"/>
  <c r="B44" i="12"/>
  <c r="B62" i="12"/>
  <c r="B57" i="15"/>
  <c r="A297" i="5"/>
  <c r="B250" i="12"/>
  <c r="A217" i="12"/>
  <c r="B115" i="12"/>
  <c r="B175" i="15"/>
  <c r="B42" i="12"/>
  <c r="B27" i="12"/>
  <c r="B156" i="15"/>
  <c r="A8" i="5"/>
  <c r="B165" i="15"/>
  <c r="A260" i="5"/>
  <c r="A84" i="15"/>
  <c r="B285" i="12"/>
  <c r="B172" i="12"/>
  <c r="A28" i="12"/>
  <c r="B182" i="15"/>
  <c r="A103" i="12"/>
  <c r="B70" i="15"/>
  <c r="A50" i="5"/>
  <c r="B235" i="15"/>
  <c r="B13" i="15"/>
  <c r="A140" i="15"/>
  <c r="B60" i="12"/>
  <c r="B147" i="15"/>
  <c r="A216" i="5"/>
  <c r="B262" i="12"/>
  <c r="B131" i="12"/>
  <c r="B9" i="15"/>
  <c r="B227" i="15"/>
  <c r="B289" i="12"/>
  <c r="A130" i="15"/>
  <c r="A99" i="15"/>
  <c r="B303" i="12"/>
  <c r="A188" i="5"/>
  <c r="A244" i="5"/>
  <c r="B299" i="12"/>
  <c r="B220" i="12"/>
  <c r="A217" i="5"/>
  <c r="B63" i="15"/>
  <c r="B152" i="15"/>
  <c r="A208" i="12"/>
  <c r="A208" i="5" s="1"/>
  <c r="A256" i="5"/>
  <c r="A103" i="15"/>
  <c r="A121" i="15"/>
  <c r="A15" i="5"/>
  <c r="A241" i="12"/>
  <c r="A241" i="5" s="1"/>
  <c r="A143" i="5"/>
  <c r="A125" i="12"/>
  <c r="A125" i="5" s="1"/>
  <c r="A202" i="15"/>
  <c r="B164" i="15"/>
  <c r="A206" i="12"/>
  <c r="B124" i="12"/>
  <c r="A74" i="12"/>
  <c r="B29" i="15"/>
  <c r="A38" i="5"/>
  <c r="B98" i="15"/>
  <c r="A72" i="5"/>
  <c r="A150" i="15"/>
  <c r="B30" i="12"/>
  <c r="B171" i="12"/>
  <c r="B215" i="12"/>
  <c r="B139" i="15"/>
  <c r="B77" i="12"/>
  <c r="B274" i="12"/>
  <c r="B130" i="12"/>
  <c r="B18" i="15"/>
  <c r="B270" i="12"/>
  <c r="A173" i="12"/>
  <c r="A173" i="5" s="1"/>
  <c r="B228" i="12"/>
  <c r="A163" i="5"/>
  <c r="B232" i="15"/>
  <c r="B89" i="15"/>
  <c r="B145" i="15"/>
  <c r="B185" i="12"/>
  <c r="B140" i="15"/>
  <c r="B46" i="15"/>
  <c r="A145" i="12"/>
  <c r="A145" i="5" s="1"/>
  <c r="A30" i="5"/>
  <c r="B208" i="12"/>
  <c r="B7" i="15"/>
  <c r="B168" i="12"/>
  <c r="A23" i="15"/>
  <c r="B191" i="15"/>
  <c r="B188" i="12"/>
  <c r="A86" i="5"/>
  <c r="B113" i="15"/>
  <c r="A232" i="12"/>
  <c r="B142" i="12"/>
  <c r="A294" i="5"/>
  <c r="B137" i="15"/>
  <c r="A21" i="5"/>
  <c r="B82" i="15"/>
  <c r="A135" i="5"/>
  <c r="A13" i="12"/>
  <c r="A13" i="5" s="1"/>
  <c r="B88" i="15"/>
  <c r="A122" i="5"/>
  <c r="B159" i="15"/>
  <c r="B19" i="15"/>
  <c r="B210" i="15"/>
  <c r="B17" i="15"/>
  <c r="A106" i="5"/>
  <c r="A106" i="15"/>
  <c r="B214" i="15"/>
  <c r="A57" i="12"/>
  <c r="A57" i="5" s="1"/>
  <c r="A201" i="15"/>
  <c r="A217" i="15"/>
  <c r="B53" i="15"/>
  <c r="B79" i="12"/>
  <c r="B304" i="12"/>
  <c r="B255" i="12"/>
  <c r="B173" i="12"/>
  <c r="A187" i="15"/>
  <c r="A105" i="5"/>
  <c r="A66" i="5"/>
  <c r="A273" i="5"/>
  <c r="B22" i="15"/>
  <c r="B296" i="12"/>
  <c r="B230" i="15"/>
  <c r="A296" i="5"/>
  <c r="A10" i="5"/>
  <c r="B240" i="15"/>
  <c r="A192" i="5"/>
  <c r="B135" i="12"/>
  <c r="B165" i="12"/>
  <c r="A112" i="5"/>
  <c r="B192" i="15"/>
  <c r="B100" i="12"/>
  <c r="A225" i="6"/>
  <c r="A70" i="6"/>
  <c r="A258" i="6"/>
  <c r="A199" i="6"/>
  <c r="C32" i="12"/>
  <c r="C20" i="12"/>
  <c r="A150" i="6"/>
  <c r="C258" i="12"/>
  <c r="A134" i="6"/>
  <c r="C93" i="12"/>
  <c r="A263" i="6"/>
  <c r="A305" i="6"/>
  <c r="A74" i="6"/>
  <c r="C284" i="12"/>
  <c r="C217" i="12"/>
  <c r="C190" i="12"/>
  <c r="C246" i="12"/>
  <c r="C243" i="12"/>
  <c r="C86" i="12"/>
  <c r="A79" i="6"/>
  <c r="A20" i="6"/>
  <c r="A102" i="6"/>
  <c r="A212" i="6"/>
  <c r="C129" i="12"/>
  <c r="C175" i="12"/>
  <c r="A166" i="6"/>
  <c r="A124" i="6"/>
  <c r="C205" i="12"/>
  <c r="A276" i="6"/>
  <c r="A195" i="6"/>
  <c r="A291" i="6"/>
  <c r="A257" i="6"/>
  <c r="C172" i="12"/>
  <c r="C287" i="12"/>
  <c r="C252" i="12"/>
  <c r="C204" i="12"/>
  <c r="C235" i="12"/>
  <c r="A51" i="6"/>
  <c r="A299" i="6"/>
  <c r="A69" i="6"/>
  <c r="A286" i="6"/>
  <c r="A224" i="6"/>
  <c r="C294" i="12"/>
  <c r="C41" i="12"/>
  <c r="A151" i="6"/>
  <c r="A100" i="6"/>
  <c r="C215" i="12"/>
  <c r="A157" i="6"/>
  <c r="A266" i="6"/>
  <c r="A47" i="6"/>
  <c r="A140" i="6"/>
  <c r="C75" i="12"/>
  <c r="C254" i="12"/>
  <c r="C122" i="12"/>
  <c r="C171" i="12"/>
  <c r="C173" i="12"/>
  <c r="C300" i="12"/>
  <c r="A192" i="6"/>
  <c r="A284" i="6"/>
  <c r="A297" i="6"/>
  <c r="C115" i="12"/>
  <c r="C230" i="12"/>
  <c r="C303" i="12"/>
  <c r="A53" i="6"/>
  <c r="C145" i="12"/>
  <c r="C59" i="12"/>
  <c r="A80" i="6"/>
  <c r="C191" i="12"/>
  <c r="A155" i="6"/>
  <c r="A254" i="6"/>
  <c r="C96" i="12"/>
  <c r="C92" i="12"/>
  <c r="C234" i="12"/>
  <c r="C198" i="12"/>
  <c r="C211" i="12"/>
  <c r="C214" i="12"/>
  <c r="A36" i="6"/>
  <c r="C239" i="12"/>
  <c r="C170" i="12"/>
  <c r="C51" i="12"/>
  <c r="A243" i="6"/>
  <c r="C227" i="12"/>
  <c r="C156" i="12"/>
  <c r="C117" i="12"/>
  <c r="C168" i="12"/>
  <c r="A198" i="6"/>
  <c r="C292" i="12"/>
  <c r="C28" i="12"/>
  <c r="C153" i="12"/>
  <c r="A175" i="6"/>
  <c r="A300" i="6"/>
  <c r="C70" i="12"/>
  <c r="C188" i="12"/>
  <c r="A238" i="6"/>
  <c r="A147" i="6"/>
  <c r="A120" i="6"/>
  <c r="C27" i="12"/>
  <c r="A252" i="6"/>
  <c r="A191" i="6"/>
  <c r="A139" i="6"/>
  <c r="C253" i="12"/>
  <c r="A163" i="6"/>
  <c r="A115" i="6"/>
  <c r="A94" i="6"/>
  <c r="A277" i="6"/>
  <c r="C138" i="12"/>
  <c r="C125" i="12"/>
  <c r="C84" i="12"/>
  <c r="C264" i="12"/>
  <c r="C19" i="12"/>
  <c r="C135" i="12"/>
  <c r="A41" i="6"/>
  <c r="A86" i="6"/>
  <c r="A287" i="6"/>
  <c r="A23" i="6"/>
  <c r="A217" i="6"/>
  <c r="A158" i="6"/>
  <c r="C194" i="12"/>
  <c r="C72" i="12"/>
  <c r="C305" i="12"/>
  <c r="A303" i="6"/>
  <c r="A83" i="6"/>
  <c r="A129" i="6"/>
  <c r="A273" i="6"/>
  <c r="C107" i="12"/>
  <c r="C146" i="12"/>
  <c r="C266" i="12"/>
  <c r="A164" i="6"/>
  <c r="C114" i="12"/>
  <c r="A75" i="6"/>
  <c r="A116" i="6"/>
  <c r="A281" i="6"/>
  <c r="A178" i="6"/>
  <c r="A185" i="6"/>
  <c r="A122" i="6"/>
  <c r="A9" i="6"/>
  <c r="C100" i="12"/>
  <c r="C166" i="12"/>
  <c r="C109" i="12"/>
  <c r="A114" i="6"/>
  <c r="A58" i="6"/>
  <c r="A193" i="6"/>
  <c r="A253" i="6"/>
  <c r="C152" i="12"/>
  <c r="C34" i="12"/>
  <c r="C139" i="12"/>
  <c r="C276" i="12"/>
  <c r="C126" i="12"/>
  <c r="C299" i="12"/>
  <c r="A39" i="6"/>
  <c r="C120" i="12"/>
  <c r="A97" i="6"/>
  <c r="A90" i="6"/>
  <c r="A204" i="6"/>
  <c r="A265" i="6"/>
  <c r="C9" i="12"/>
  <c r="C286" i="12"/>
  <c r="C66" i="12"/>
  <c r="A240" i="6"/>
  <c r="A95" i="6"/>
  <c r="A68" i="6"/>
  <c r="A247" i="6"/>
  <c r="C278" i="12"/>
  <c r="C291" i="12"/>
  <c r="C40" i="12"/>
  <c r="C33" i="12"/>
  <c r="C206" i="12"/>
  <c r="C268" i="12"/>
  <c r="C18" i="12"/>
  <c r="C39" i="12"/>
  <c r="A25" i="6"/>
  <c r="A113" i="6"/>
  <c r="A117" i="6"/>
  <c r="C58" i="12"/>
  <c r="A272" i="6"/>
  <c r="A45" i="6"/>
  <c r="A161" i="6"/>
  <c r="C174" i="12"/>
  <c r="A183" i="6"/>
  <c r="C237" i="12"/>
  <c r="C7" i="12"/>
  <c r="A232" i="6"/>
  <c r="C289" i="12"/>
  <c r="A108" i="6"/>
  <c r="A52" i="6"/>
  <c r="C228" i="12"/>
  <c r="A264" i="6"/>
  <c r="A44" i="6"/>
  <c r="A260" i="6"/>
  <c r="A99" i="6"/>
  <c r="A261" i="6"/>
  <c r="A189" i="6"/>
  <c r="C55" i="12"/>
  <c r="C263" i="12"/>
  <c r="C220" i="12"/>
  <c r="A54" i="6"/>
  <c r="A200" i="6"/>
  <c r="A226" i="6"/>
  <c r="A119" i="6"/>
  <c r="C111" i="12"/>
  <c r="C306" i="12"/>
  <c r="C99" i="12"/>
  <c r="C25" i="12"/>
  <c r="A269" i="6"/>
  <c r="C104" i="12"/>
  <c r="A167" i="6"/>
  <c r="A210" i="6"/>
  <c r="A202" i="6"/>
  <c r="C79" i="12"/>
  <c r="C167" i="12"/>
  <c r="C295" i="12"/>
  <c r="C272" i="12"/>
  <c r="C83" i="12"/>
  <c r="C229" i="12"/>
  <c r="A40" i="6"/>
  <c r="A289" i="6"/>
  <c r="A65" i="6"/>
  <c r="A135" i="6"/>
  <c r="C180" i="12"/>
  <c r="C13" i="12"/>
  <c r="C244" i="12"/>
  <c r="A35" i="6"/>
  <c r="C136" i="12"/>
  <c r="C123" i="12"/>
  <c r="A110" i="6"/>
  <c r="A121" i="6"/>
  <c r="A180" i="6"/>
  <c r="C157" i="12"/>
  <c r="C113" i="12"/>
  <c r="C219" i="12"/>
  <c r="C196" i="12"/>
  <c r="C285" i="12"/>
  <c r="C210" i="12"/>
  <c r="A216" i="6"/>
  <c r="A153" i="6"/>
  <c r="C267" i="12"/>
  <c r="A248" i="6"/>
  <c r="A84" i="6"/>
  <c r="A262" i="6"/>
  <c r="C137" i="12"/>
  <c r="C231" i="12"/>
  <c r="C155" i="12"/>
  <c r="C143" i="12"/>
  <c r="A165" i="6"/>
  <c r="A30" i="6"/>
  <c r="A177" i="6"/>
  <c r="C185" i="12"/>
  <c r="C271" i="12"/>
  <c r="C250" i="12"/>
  <c r="C209" i="12"/>
  <c r="C200" i="12"/>
  <c r="C249" i="12"/>
  <c r="A7" i="6"/>
  <c r="A176" i="6"/>
  <c r="A27" i="6"/>
  <c r="A270" i="6"/>
  <c r="C23" i="12"/>
  <c r="C248" i="12"/>
  <c r="C118" i="12"/>
  <c r="C183" i="12"/>
  <c r="A215" i="6"/>
  <c r="C301" i="12"/>
  <c r="C184" i="12"/>
  <c r="A24" i="6"/>
  <c r="A78" i="6"/>
  <c r="A296" i="6"/>
  <c r="C261" i="12"/>
  <c r="A231" i="6"/>
  <c r="A249" i="6"/>
  <c r="C151" i="12"/>
  <c r="C24" i="12"/>
  <c r="C240" i="12"/>
  <c r="A87" i="6"/>
  <c r="C134" i="12"/>
  <c r="C52" i="12"/>
  <c r="C216" i="12"/>
  <c r="A188" i="6"/>
  <c r="C29" i="12"/>
  <c r="C67" i="12"/>
  <c r="C275" i="12"/>
  <c r="A137" i="6"/>
  <c r="A290" i="6"/>
  <c r="A205" i="6"/>
  <c r="C46" i="12"/>
  <c r="C42" i="12"/>
  <c r="A46" i="6"/>
  <c r="C241" i="12"/>
  <c r="C15" i="12"/>
  <c r="C273" i="12"/>
  <c r="A251" i="6"/>
  <c r="A250" i="6"/>
  <c r="A174" i="6"/>
  <c r="A48" i="6"/>
  <c r="C88" i="12"/>
  <c r="C94" i="12"/>
  <c r="C222" i="12"/>
  <c r="C232" i="12"/>
  <c r="A242" i="6"/>
  <c r="C35" i="12"/>
  <c r="A71" i="6"/>
  <c r="A19" i="6"/>
  <c r="A227" i="6"/>
  <c r="C203" i="12"/>
  <c r="C259" i="12"/>
  <c r="C81" i="12"/>
  <c r="C38" i="12"/>
  <c r="C163" i="12"/>
  <c r="C105" i="12"/>
  <c r="A179" i="6"/>
  <c r="A111" i="6"/>
  <c r="A63" i="6"/>
  <c r="A244" i="6"/>
  <c r="C26" i="12"/>
  <c r="C112" i="12"/>
  <c r="C54" i="12"/>
  <c r="A280" i="6"/>
  <c r="A285" i="6"/>
  <c r="A172" i="6"/>
  <c r="A268" i="6"/>
  <c r="A233" i="6"/>
  <c r="A85" i="6"/>
  <c r="C187" i="12"/>
  <c r="C108" i="12"/>
  <c r="C247" i="12"/>
  <c r="C121" i="12"/>
  <c r="C221" i="12"/>
  <c r="C290" i="12"/>
  <c r="A294" i="6"/>
  <c r="A59" i="6"/>
  <c r="A91" i="6"/>
  <c r="A245" i="6"/>
  <c r="C154" i="12"/>
  <c r="C296" i="12"/>
  <c r="A141" i="6"/>
  <c r="A162" i="6"/>
  <c r="A146" i="6"/>
  <c r="A306" i="6"/>
  <c r="A62" i="6"/>
  <c r="A31" i="6"/>
  <c r="C257" i="12"/>
  <c r="A239" i="6"/>
  <c r="A288" i="6"/>
  <c r="A292" i="6"/>
  <c r="C45" i="12"/>
  <c r="C76" i="12"/>
  <c r="C60" i="12"/>
  <c r="A55" i="6"/>
  <c r="A267" i="6"/>
  <c r="A219" i="6"/>
  <c r="A21" i="6"/>
  <c r="C178" i="12"/>
  <c r="A101" i="6"/>
  <c r="A293" i="6"/>
  <c r="A259" i="6"/>
  <c r="C64" i="12"/>
  <c r="C8" i="12"/>
  <c r="C282" i="12"/>
  <c r="C144" i="12"/>
  <c r="C56" i="12"/>
  <c r="C192" i="12"/>
  <c r="A112" i="6"/>
  <c r="A38" i="6"/>
  <c r="A67" i="6"/>
  <c r="A105" i="6"/>
  <c r="C17" i="12"/>
  <c r="C189" i="12"/>
  <c r="C233" i="12"/>
  <c r="C179" i="12"/>
  <c r="A11" i="6"/>
  <c r="A142" i="6"/>
  <c r="A218" i="6"/>
  <c r="A156" i="6"/>
  <c r="A13" i="6"/>
  <c r="C297" i="12"/>
  <c r="C149" i="12"/>
  <c r="C201" i="12"/>
  <c r="C262" i="12"/>
  <c r="C85" i="12"/>
  <c r="C130" i="12"/>
  <c r="A186" i="6"/>
  <c r="A131" i="6"/>
  <c r="A109" i="6"/>
  <c r="A302" i="6"/>
  <c r="C131" i="12"/>
  <c r="C158" i="12"/>
  <c r="A56" i="6"/>
  <c r="A37" i="6"/>
  <c r="C298" i="12"/>
  <c r="A223" i="6"/>
  <c r="A149" i="6"/>
  <c r="A196" i="6"/>
  <c r="A208" i="6"/>
  <c r="C207" i="12"/>
  <c r="C119" i="12"/>
  <c r="C238" i="12"/>
  <c r="C22" i="12"/>
  <c r="C116" i="12"/>
  <c r="C90" i="12"/>
  <c r="A106" i="6"/>
  <c r="A66" i="6"/>
  <c r="A60" i="6"/>
  <c r="C77" i="12"/>
  <c r="C37" i="12"/>
  <c r="C30" i="12"/>
  <c r="A123" i="6"/>
  <c r="C269" i="12"/>
  <c r="C63" i="12"/>
  <c r="A12" i="6"/>
  <c r="A43" i="6"/>
  <c r="A17" i="6"/>
  <c r="A73" i="6"/>
  <c r="C102" i="12"/>
  <c r="C193" i="12"/>
  <c r="C165" i="12"/>
  <c r="C133" i="12"/>
  <c r="C159" i="12"/>
  <c r="C11" i="12"/>
  <c r="A160" i="6"/>
  <c r="A207" i="6"/>
  <c r="A118" i="6"/>
  <c r="A93" i="6"/>
  <c r="A50" i="6"/>
  <c r="C132" i="12"/>
  <c r="C21" i="12"/>
  <c r="C274" i="12"/>
  <c r="C260" i="12"/>
  <c r="C270" i="12"/>
  <c r="C106" i="12"/>
  <c r="A88" i="6"/>
  <c r="C223" i="12"/>
  <c r="A132" i="6"/>
  <c r="A104" i="6"/>
  <c r="C74" i="12"/>
  <c r="A96" i="6"/>
  <c r="A82" i="6"/>
  <c r="C73" i="12"/>
  <c r="A246" i="6"/>
  <c r="A236" i="6"/>
  <c r="C36" i="12"/>
  <c r="A145" i="6"/>
  <c r="A221" i="6"/>
  <c r="A133" i="6"/>
  <c r="A298" i="6"/>
  <c r="C288" i="12"/>
  <c r="C218" i="12"/>
  <c r="C281" i="12"/>
  <c r="C224" i="12"/>
  <c r="C176" i="12"/>
  <c r="C91" i="12"/>
  <c r="C182" i="12"/>
  <c r="A187" i="6"/>
  <c r="A76" i="6"/>
  <c r="A228" i="6"/>
  <c r="C181" i="12"/>
  <c r="C212" i="12"/>
  <c r="A42" i="6"/>
  <c r="A103" i="6"/>
  <c r="C277" i="12"/>
  <c r="A222" i="6"/>
  <c r="A148" i="6"/>
  <c r="A136" i="6"/>
  <c r="A275" i="6"/>
  <c r="C197" i="12"/>
  <c r="C10" i="12"/>
  <c r="C302" i="12"/>
  <c r="C142" i="12"/>
  <c r="C202" i="12"/>
  <c r="A152" i="6"/>
  <c r="A211" i="6"/>
  <c r="A92" i="6"/>
  <c r="A64" i="6"/>
  <c r="A15" i="6"/>
  <c r="A235" i="6"/>
  <c r="A18" i="6"/>
  <c r="C226" i="12"/>
  <c r="C16" i="12"/>
  <c r="C98" i="12"/>
  <c r="A197" i="6"/>
  <c r="A194" i="6"/>
  <c r="A209" i="6"/>
  <c r="A230" i="6"/>
  <c r="C160" i="12"/>
  <c r="C164" i="12"/>
  <c r="C245" i="12"/>
  <c r="C242" i="12"/>
  <c r="C161" i="12"/>
  <c r="C43" i="12"/>
  <c r="A241" i="6"/>
  <c r="A26" i="6"/>
  <c r="A271" i="6"/>
  <c r="A184" i="6"/>
  <c r="A168" i="6"/>
  <c r="A229" i="6"/>
  <c r="C293" i="12"/>
  <c r="C128" i="12"/>
  <c r="C50" i="12"/>
  <c r="A181" i="6"/>
  <c r="A154" i="6"/>
  <c r="A282" i="6"/>
  <c r="A57" i="6"/>
  <c r="C82" i="12"/>
  <c r="C127" i="12"/>
  <c r="C255" i="12"/>
  <c r="C150" i="12"/>
  <c r="C186" i="12"/>
  <c r="C280" i="12"/>
  <c r="A144" i="6"/>
  <c r="C101" i="12"/>
  <c r="A28" i="6"/>
  <c r="A173" i="6"/>
  <c r="A171" i="6"/>
  <c r="A22" i="6"/>
  <c r="C53" i="12"/>
  <c r="C48" i="12"/>
  <c r="A125" i="6"/>
  <c r="C68" i="12"/>
  <c r="A33" i="6"/>
  <c r="A34" i="6"/>
  <c r="C31" i="12"/>
  <c r="A8" i="6"/>
  <c r="A304" i="6"/>
  <c r="A201" i="6"/>
  <c r="C61" i="12"/>
  <c r="C147" i="12"/>
  <c r="A89" i="6"/>
  <c r="C199" i="12"/>
  <c r="C69" i="12"/>
  <c r="C103" i="12"/>
  <c r="A170" i="6"/>
  <c r="A126" i="6"/>
  <c r="A255" i="6"/>
  <c r="A169" i="6"/>
  <c r="C213" i="12"/>
  <c r="C141" i="12"/>
  <c r="C97" i="12"/>
  <c r="C49" i="12"/>
  <c r="C265" i="12"/>
  <c r="C89" i="12"/>
  <c r="A213" i="6"/>
  <c r="A127" i="6"/>
  <c r="A234" i="6"/>
  <c r="C65" i="12"/>
  <c r="C279" i="12"/>
  <c r="A182" i="6"/>
  <c r="C256" i="12"/>
  <c r="C148" i="12"/>
  <c r="C208" i="12"/>
  <c r="A81" i="6"/>
  <c r="A190" i="6"/>
  <c r="A32" i="6"/>
  <c r="A16" i="6"/>
  <c r="C78" i="12"/>
  <c r="C162" i="12"/>
  <c r="C95" i="12"/>
  <c r="C44" i="12"/>
  <c r="A77" i="6"/>
  <c r="A49" i="6"/>
  <c r="A14" i="6"/>
  <c r="A29" i="6"/>
  <c r="A237" i="6"/>
  <c r="C124" i="12"/>
  <c r="C62" i="12"/>
  <c r="C236" i="12"/>
  <c r="C12" i="12"/>
  <c r="C195" i="12"/>
  <c r="C177" i="12"/>
  <c r="A61" i="6"/>
  <c r="A283" i="6"/>
  <c r="A138" i="6"/>
  <c r="A143" i="6"/>
  <c r="C57" i="12"/>
  <c r="C140" i="12"/>
  <c r="C71" i="12"/>
  <c r="A98" i="6"/>
  <c r="A107" i="6"/>
  <c r="A130" i="6"/>
  <c r="A279" i="6"/>
  <c r="A203" i="6"/>
  <c r="C110" i="12"/>
  <c r="C14" i="12"/>
  <c r="C251" i="12"/>
  <c r="C225" i="12"/>
  <c r="C169" i="12"/>
  <c r="C304" i="12"/>
  <c r="C80" i="12"/>
  <c r="A72" i="6"/>
  <c r="A301" i="6"/>
  <c r="A214" i="6"/>
  <c r="A295" i="6"/>
  <c r="A220" i="6"/>
  <c r="C47" i="12"/>
  <c r="A10" i="6"/>
  <c r="A274" i="6"/>
  <c r="A256" i="6"/>
  <c r="A128" i="6"/>
  <c r="A278" i="6"/>
  <c r="A159" i="6"/>
  <c r="A206" i="6"/>
  <c r="C283" i="12"/>
  <c r="C87" i="12"/>
  <c r="Y112" i="5" l="1"/>
  <c r="K112" i="5"/>
  <c r="H112" i="5"/>
  <c r="B112" i="5"/>
  <c r="D112" i="5"/>
  <c r="I112" i="5"/>
  <c r="S112" i="5"/>
  <c r="X112" i="5"/>
  <c r="G112" i="5"/>
  <c r="C112" i="5"/>
  <c r="Z112" i="5"/>
  <c r="S192" i="5"/>
  <c r="B192" i="5"/>
  <c r="Z192" i="5"/>
  <c r="I192" i="5"/>
  <c r="AA192" i="5" s="1"/>
  <c r="K192" i="5"/>
  <c r="X192" i="5"/>
  <c r="C192" i="5"/>
  <c r="G192" i="5"/>
  <c r="H192" i="5"/>
  <c r="Y192" i="5"/>
  <c r="D192" i="5"/>
  <c r="Z10" i="5"/>
  <c r="B10" i="5"/>
  <c r="D10" i="5"/>
  <c r="K10" i="5"/>
  <c r="C10" i="5"/>
  <c r="Y296" i="5"/>
  <c r="G296" i="5"/>
  <c r="X296" i="5"/>
  <c r="S296" i="5"/>
  <c r="K296" i="5"/>
  <c r="I296" i="5"/>
  <c r="H296" i="5"/>
  <c r="C296" i="5"/>
  <c r="B296" i="5"/>
  <c r="Z296" i="5"/>
  <c r="D296" i="5"/>
  <c r="Y273" i="5"/>
  <c r="S273" i="5"/>
  <c r="H273" i="5"/>
  <c r="I273" i="5"/>
  <c r="AA273" i="5" s="1"/>
  <c r="B273" i="5"/>
  <c r="Z273" i="5"/>
  <c r="D273" i="5"/>
  <c r="G273" i="5"/>
  <c r="X273" i="5"/>
  <c r="C273" i="5"/>
  <c r="K273" i="5"/>
  <c r="S66" i="5"/>
  <c r="C66" i="5"/>
  <c r="H66" i="5"/>
  <c r="K66" i="5"/>
  <c r="D66" i="5"/>
  <c r="Y66" i="5"/>
  <c r="X66" i="5"/>
  <c r="I66" i="5"/>
  <c r="AA66" i="5" s="1"/>
  <c r="G66" i="5"/>
  <c r="Z66" i="5"/>
  <c r="B66" i="5"/>
  <c r="B105" i="5"/>
  <c r="G105" i="5"/>
  <c r="Z105" i="5"/>
  <c r="K105" i="5"/>
  <c r="D105" i="5"/>
  <c r="Y105" i="5"/>
  <c r="X105" i="5"/>
  <c r="I105" i="5"/>
  <c r="S105" i="5"/>
  <c r="C105" i="5"/>
  <c r="H105" i="5"/>
  <c r="D57" i="5"/>
  <c r="B57" i="5"/>
  <c r="X57" i="5"/>
  <c r="J58" i="5"/>
  <c r="L58" i="5" s="1"/>
  <c r="S57" i="5"/>
  <c r="Y57" i="5"/>
  <c r="Z57" i="5"/>
  <c r="C57" i="5"/>
  <c r="I57" i="5"/>
  <c r="W57" i="5" s="1"/>
  <c r="J57" i="5"/>
  <c r="L57" i="5" s="1"/>
  <c r="H57" i="5"/>
  <c r="J61" i="5"/>
  <c r="L61" i="5" s="1"/>
  <c r="G57" i="5"/>
  <c r="J60" i="5"/>
  <c r="L60" i="5" s="1"/>
  <c r="J59" i="5"/>
  <c r="L59" i="5" s="1"/>
  <c r="K57" i="5"/>
  <c r="Z106" i="5"/>
  <c r="C106" i="5"/>
  <c r="Y106" i="5"/>
  <c r="I106" i="5"/>
  <c r="G106" i="5"/>
  <c r="S106" i="5"/>
  <c r="D106" i="5"/>
  <c r="B106" i="5"/>
  <c r="H106" i="5"/>
  <c r="K106" i="5"/>
  <c r="X106" i="5"/>
  <c r="G122" i="5"/>
  <c r="Y122" i="5"/>
  <c r="D122" i="5"/>
  <c r="S122" i="5"/>
  <c r="Z122" i="5"/>
  <c r="X122" i="5"/>
  <c r="C122" i="5"/>
  <c r="K122" i="5"/>
  <c r="B122" i="5"/>
  <c r="H122" i="5"/>
  <c r="I122" i="5"/>
  <c r="C13" i="5"/>
  <c r="Z13" i="5"/>
  <c r="K13" i="5"/>
  <c r="D13" i="5"/>
  <c r="B13" i="5"/>
  <c r="Y135" i="5"/>
  <c r="S135" i="5"/>
  <c r="K135" i="5"/>
  <c r="I135" i="5"/>
  <c r="D135" i="5"/>
  <c r="C135" i="5"/>
  <c r="B135" i="5"/>
  <c r="Z135" i="5"/>
  <c r="G135" i="5"/>
  <c r="H135" i="5"/>
  <c r="X135" i="5"/>
  <c r="K21" i="5"/>
  <c r="C21" i="5"/>
  <c r="Z21" i="5"/>
  <c r="D21" i="5"/>
  <c r="B21" i="5"/>
  <c r="S294" i="5"/>
  <c r="I294" i="5"/>
  <c r="D294" i="5"/>
  <c r="Y294" i="5"/>
  <c r="C294" i="5"/>
  <c r="H294" i="5"/>
  <c r="Z294" i="5"/>
  <c r="K294" i="5"/>
  <c r="B294" i="5"/>
  <c r="G294" i="5"/>
  <c r="X294" i="5"/>
  <c r="S86" i="5"/>
  <c r="Z86" i="5"/>
  <c r="X86" i="5"/>
  <c r="I86" i="5"/>
  <c r="B86" i="5"/>
  <c r="K86" i="5"/>
  <c r="G86" i="5"/>
  <c r="H86" i="5"/>
  <c r="C86" i="5"/>
  <c r="D86" i="5"/>
  <c r="Y86" i="5"/>
  <c r="Z30" i="5"/>
  <c r="K30" i="5"/>
  <c r="B30" i="5"/>
  <c r="D30" i="5"/>
  <c r="C30" i="5"/>
  <c r="C145" i="5"/>
  <c r="B145" i="5"/>
  <c r="D145" i="5"/>
  <c r="I145" i="5"/>
  <c r="AA145" i="5" s="1"/>
  <c r="Z145" i="5"/>
  <c r="H145" i="5"/>
  <c r="S145" i="5"/>
  <c r="K145" i="5"/>
  <c r="X145" i="5"/>
  <c r="G145" i="5"/>
  <c r="Y145" i="5"/>
  <c r="X163" i="5"/>
  <c r="I163" i="5"/>
  <c r="W163" i="5" s="1"/>
  <c r="C163" i="5"/>
  <c r="S163" i="5"/>
  <c r="G163" i="5"/>
  <c r="H163" i="5"/>
  <c r="B163" i="5"/>
  <c r="Y163" i="5"/>
  <c r="D163" i="5"/>
  <c r="K163" i="5"/>
  <c r="Z163" i="5"/>
  <c r="I173" i="5"/>
  <c r="H173" i="5"/>
  <c r="B173" i="5"/>
  <c r="S173" i="5"/>
  <c r="Y173" i="5"/>
  <c r="X173" i="5"/>
  <c r="D173" i="5"/>
  <c r="K173" i="5"/>
  <c r="G173" i="5"/>
  <c r="C173" i="5"/>
  <c r="Z173" i="5"/>
  <c r="H72" i="5"/>
  <c r="X72" i="5"/>
  <c r="S72" i="5"/>
  <c r="G72" i="5"/>
  <c r="B72" i="5"/>
  <c r="C72" i="5"/>
  <c r="Y72" i="5"/>
  <c r="I72" i="5"/>
  <c r="D72" i="5"/>
  <c r="K72" i="5"/>
  <c r="Z72" i="5"/>
  <c r="Z38" i="5"/>
  <c r="C38" i="5"/>
  <c r="K38" i="5"/>
  <c r="B38" i="5"/>
  <c r="D38" i="5"/>
  <c r="Y125" i="5"/>
  <c r="X125" i="5"/>
  <c r="B125" i="5"/>
  <c r="K125" i="5"/>
  <c r="S125" i="5"/>
  <c r="I125" i="5"/>
  <c r="AA125" i="5" s="1"/>
  <c r="H125" i="5"/>
  <c r="D125" i="5"/>
  <c r="Z125" i="5"/>
  <c r="G125" i="5"/>
  <c r="C125" i="5"/>
  <c r="S143" i="5"/>
  <c r="G143" i="5"/>
  <c r="Z143" i="5"/>
  <c r="D143" i="5"/>
  <c r="B143" i="5"/>
  <c r="K143" i="5"/>
  <c r="H143" i="5"/>
  <c r="I143" i="5"/>
  <c r="AA143" i="5" s="1"/>
  <c r="X143" i="5"/>
  <c r="Y143" i="5"/>
  <c r="C143" i="5"/>
  <c r="I241" i="5"/>
  <c r="X241" i="5"/>
  <c r="G241" i="5"/>
  <c r="Z241" i="5"/>
  <c r="Y241" i="5"/>
  <c r="K241" i="5"/>
  <c r="H241" i="5"/>
  <c r="B241" i="5"/>
  <c r="C241" i="5"/>
  <c r="S241" i="5"/>
  <c r="D241" i="5"/>
  <c r="K15" i="5"/>
  <c r="C15" i="5"/>
  <c r="D15" i="5"/>
  <c r="Z15" i="5"/>
  <c r="B15" i="5"/>
  <c r="G256" i="5"/>
  <c r="H256" i="5"/>
  <c r="X256" i="5"/>
  <c r="K256" i="5"/>
  <c r="Y256" i="5"/>
  <c r="S256" i="5"/>
  <c r="C256" i="5"/>
  <c r="D256" i="5"/>
  <c r="B256" i="5"/>
  <c r="Z256" i="5"/>
  <c r="I256" i="5"/>
  <c r="AA256" i="5" s="1"/>
  <c r="B208" i="5"/>
  <c r="C208" i="5"/>
  <c r="I208" i="5"/>
  <c r="Z208" i="5"/>
  <c r="H208" i="5"/>
  <c r="X208" i="5"/>
  <c r="Y208" i="5"/>
  <c r="D208" i="5"/>
  <c r="G208" i="5"/>
  <c r="S208" i="5"/>
  <c r="K208" i="5"/>
  <c r="Y217" i="5"/>
  <c r="B217" i="5"/>
  <c r="S217" i="5"/>
  <c r="K217" i="5"/>
  <c r="D217" i="5"/>
  <c r="Z217" i="5"/>
  <c r="H217" i="5"/>
  <c r="I217" i="5"/>
  <c r="X217" i="5"/>
  <c r="G217" i="5"/>
  <c r="C217" i="5"/>
  <c r="D244" i="5"/>
  <c r="Z244" i="5"/>
  <c r="Y244" i="5"/>
  <c r="G244" i="5"/>
  <c r="I244" i="5"/>
  <c r="W244" i="5" s="1"/>
  <c r="K244" i="5"/>
  <c r="B244" i="5"/>
  <c r="S244" i="5"/>
  <c r="C244" i="5"/>
  <c r="H244" i="5"/>
  <c r="X244" i="5"/>
  <c r="X188" i="5"/>
  <c r="K188" i="5"/>
  <c r="G188" i="5"/>
  <c r="D188" i="5"/>
  <c r="Z188" i="5"/>
  <c r="Y188" i="5"/>
  <c r="H188" i="5"/>
  <c r="B188" i="5"/>
  <c r="I188" i="5"/>
  <c r="C188" i="5"/>
  <c r="S188" i="5"/>
  <c r="G216" i="5"/>
  <c r="Z216" i="5"/>
  <c r="K216" i="5"/>
  <c r="I216" i="5"/>
  <c r="X216" i="5"/>
  <c r="B216" i="5"/>
  <c r="D216" i="5"/>
  <c r="Y216" i="5"/>
  <c r="C216" i="5"/>
  <c r="H216" i="5"/>
  <c r="S216" i="5"/>
  <c r="C50" i="5"/>
  <c r="D50" i="5"/>
  <c r="Z50" i="5"/>
  <c r="B50" i="5"/>
  <c r="K50" i="5"/>
  <c r="Z260" i="5"/>
  <c r="K260" i="5"/>
  <c r="G260" i="5"/>
  <c r="S260" i="5"/>
  <c r="C260" i="5"/>
  <c r="I260" i="5"/>
  <c r="W260" i="5" s="1"/>
  <c r="D260" i="5"/>
  <c r="X260" i="5"/>
  <c r="Y260" i="5"/>
  <c r="B260" i="5"/>
  <c r="H260" i="5"/>
  <c r="C8" i="5"/>
  <c r="D8" i="5"/>
  <c r="K8" i="5"/>
  <c r="Z8" i="5"/>
  <c r="B8" i="5"/>
  <c r="X297" i="5"/>
  <c r="J298" i="5"/>
  <c r="L298" i="5" s="1"/>
  <c r="C297" i="5"/>
  <c r="K297" i="5"/>
  <c r="J297" i="5"/>
  <c r="S297" i="5"/>
  <c r="G297" i="5"/>
  <c r="D297" i="5"/>
  <c r="Z297" i="5"/>
  <c r="J301" i="5"/>
  <c r="L301" i="5" s="1"/>
  <c r="J299" i="5"/>
  <c r="L299" i="5" s="1"/>
  <c r="H297" i="5"/>
  <c r="Y297" i="5"/>
  <c r="I297" i="5"/>
  <c r="B297" i="5"/>
  <c r="J300" i="5"/>
  <c r="L300" i="5" s="1"/>
  <c r="B157" i="5"/>
  <c r="H157" i="5"/>
  <c r="Z157" i="5"/>
  <c r="K157" i="5"/>
  <c r="X157" i="5"/>
  <c r="C157" i="5"/>
  <c r="Y157" i="5"/>
  <c r="S157" i="5"/>
  <c r="I157" i="5"/>
  <c r="D157" i="5"/>
  <c r="G157" i="5"/>
  <c r="K190" i="5"/>
  <c r="B190" i="5"/>
  <c r="Y190" i="5"/>
  <c r="I190" i="5"/>
  <c r="H190" i="5"/>
  <c r="X190" i="5"/>
  <c r="Z190" i="5"/>
  <c r="G190" i="5"/>
  <c r="D190" i="5"/>
  <c r="S190" i="5"/>
  <c r="C190" i="5"/>
  <c r="G152" i="5"/>
  <c r="B152" i="5"/>
  <c r="Y152" i="5"/>
  <c r="Z152" i="5"/>
  <c r="D152" i="5"/>
  <c r="K152" i="5"/>
  <c r="C152" i="5"/>
  <c r="H152" i="5"/>
  <c r="I152" i="5"/>
  <c r="X152" i="5"/>
  <c r="S152" i="5"/>
  <c r="C185" i="5"/>
  <c r="Y185" i="5"/>
  <c r="S185" i="5"/>
  <c r="K185" i="5"/>
  <c r="D185" i="5"/>
  <c r="I185" i="5"/>
  <c r="H185" i="5"/>
  <c r="Z185" i="5"/>
  <c r="X185" i="5"/>
  <c r="G185" i="5"/>
  <c r="B185" i="5"/>
  <c r="Y132" i="5"/>
  <c r="D132" i="5"/>
  <c r="G132" i="5"/>
  <c r="I132" i="5"/>
  <c r="X132" i="5"/>
  <c r="K132" i="5"/>
  <c r="B132" i="5"/>
  <c r="Z132" i="5"/>
  <c r="S132" i="5"/>
  <c r="C132" i="5"/>
  <c r="H132" i="5"/>
  <c r="Y202" i="5"/>
  <c r="B202" i="5"/>
  <c r="G202" i="5"/>
  <c r="Z202" i="5"/>
  <c r="S202" i="5"/>
  <c r="I202" i="5"/>
  <c r="C202" i="5"/>
  <c r="X202" i="5"/>
  <c r="H202" i="5"/>
  <c r="K202" i="5"/>
  <c r="D202" i="5"/>
  <c r="B221" i="5"/>
  <c r="G221" i="5"/>
  <c r="S221" i="5"/>
  <c r="H221" i="5"/>
  <c r="C221" i="5"/>
  <c r="Z221" i="5"/>
  <c r="K221" i="5"/>
  <c r="D221" i="5"/>
  <c r="X221" i="5"/>
  <c r="Y221" i="5"/>
  <c r="I221" i="5"/>
  <c r="B182" i="5"/>
  <c r="H182" i="5"/>
  <c r="K182" i="5"/>
  <c r="S182" i="5"/>
  <c r="C182" i="5"/>
  <c r="I182" i="5"/>
  <c r="AA182" i="5" s="1"/>
  <c r="G182" i="5"/>
  <c r="Y182" i="5"/>
  <c r="Z182" i="5"/>
  <c r="D182" i="5"/>
  <c r="X182" i="5"/>
  <c r="Z237" i="5"/>
  <c r="J240" i="5"/>
  <c r="L240" i="5" s="1"/>
  <c r="J237" i="5"/>
  <c r="L237" i="5" s="1"/>
  <c r="S237" i="5"/>
  <c r="G237" i="5"/>
  <c r="D237" i="5"/>
  <c r="B237" i="5"/>
  <c r="J241" i="5"/>
  <c r="L241" i="5" s="1"/>
  <c r="J238" i="5"/>
  <c r="L238" i="5" s="1"/>
  <c r="J239" i="5"/>
  <c r="L239" i="5" s="1"/>
  <c r="I237" i="5"/>
  <c r="X237" i="5"/>
  <c r="H237" i="5"/>
  <c r="C237" i="5"/>
  <c r="Y237" i="5"/>
  <c r="K237" i="5"/>
  <c r="K136" i="5"/>
  <c r="C136" i="5"/>
  <c r="H136" i="5"/>
  <c r="B136" i="5"/>
  <c r="Y136" i="5"/>
  <c r="S136" i="5"/>
  <c r="G136" i="5"/>
  <c r="Z136" i="5"/>
  <c r="I136" i="5"/>
  <c r="D136" i="5"/>
  <c r="X136" i="5"/>
  <c r="S153" i="5"/>
  <c r="Z153" i="5"/>
  <c r="Y153" i="5"/>
  <c r="C153" i="5"/>
  <c r="H153" i="5"/>
  <c r="K153" i="5"/>
  <c r="I153" i="5"/>
  <c r="D153" i="5"/>
  <c r="X153" i="5"/>
  <c r="B153" i="5"/>
  <c r="G153" i="5"/>
  <c r="K184" i="5"/>
  <c r="C184" i="5"/>
  <c r="I184" i="5"/>
  <c r="AA184" i="5" s="1"/>
  <c r="H184" i="5"/>
  <c r="S184" i="5"/>
  <c r="D184" i="5"/>
  <c r="G184" i="5"/>
  <c r="Y184" i="5"/>
  <c r="B184" i="5"/>
  <c r="Z184" i="5"/>
  <c r="X184" i="5"/>
  <c r="X282" i="5"/>
  <c r="D282" i="5"/>
  <c r="Z282" i="5"/>
  <c r="B282" i="5"/>
  <c r="I282" i="5"/>
  <c r="W282" i="5" s="1"/>
  <c r="H282" i="5"/>
  <c r="S282" i="5"/>
  <c r="Y282" i="5"/>
  <c r="C282" i="5"/>
  <c r="G282" i="5"/>
  <c r="K282" i="5"/>
  <c r="B42" i="5"/>
  <c r="D42" i="5"/>
  <c r="K42" i="5"/>
  <c r="Z42" i="5"/>
  <c r="C42" i="5"/>
  <c r="I56" i="5"/>
  <c r="D56" i="5"/>
  <c r="G56" i="5"/>
  <c r="Z56" i="5"/>
  <c r="K56" i="5"/>
  <c r="C56" i="5"/>
  <c r="B56" i="5"/>
  <c r="S56" i="5"/>
  <c r="Y56" i="5"/>
  <c r="H56" i="5"/>
  <c r="X56" i="5"/>
  <c r="B249" i="5"/>
  <c r="H249" i="5"/>
  <c r="S249" i="5"/>
  <c r="X249" i="5"/>
  <c r="Z249" i="5"/>
  <c r="G249" i="5"/>
  <c r="I249" i="5"/>
  <c r="Y249" i="5"/>
  <c r="C249" i="5"/>
  <c r="K249" i="5"/>
  <c r="D249" i="5"/>
  <c r="B130" i="5"/>
  <c r="Z130" i="5"/>
  <c r="X130" i="5"/>
  <c r="D130" i="5"/>
  <c r="I130" i="5"/>
  <c r="AA130" i="5" s="1"/>
  <c r="C130" i="5"/>
  <c r="K130" i="5"/>
  <c r="Y130" i="5"/>
  <c r="S130" i="5"/>
  <c r="H130" i="5"/>
  <c r="G130" i="5"/>
  <c r="B266" i="5"/>
  <c r="S266" i="5"/>
  <c r="Y266" i="5"/>
  <c r="H266" i="5"/>
  <c r="G266" i="5"/>
  <c r="K266" i="5"/>
  <c r="D266" i="5"/>
  <c r="C266" i="5"/>
  <c r="X266" i="5"/>
  <c r="I266" i="5"/>
  <c r="Z266" i="5"/>
  <c r="D139" i="5"/>
  <c r="K139" i="5"/>
  <c r="I139" i="5"/>
  <c r="W139" i="5" s="1"/>
  <c r="C139" i="5"/>
  <c r="Z139" i="5"/>
  <c r="Y139" i="5"/>
  <c r="H139" i="5"/>
  <c r="B139" i="5"/>
  <c r="G139" i="5"/>
  <c r="S139" i="5"/>
  <c r="X139" i="5"/>
  <c r="D276" i="5"/>
  <c r="Z276" i="5"/>
  <c r="G276" i="5"/>
  <c r="K276" i="5"/>
  <c r="I276" i="5"/>
  <c r="B276" i="5"/>
  <c r="C276" i="5"/>
  <c r="H276" i="5"/>
  <c r="X276" i="5"/>
  <c r="Y276" i="5"/>
  <c r="S276" i="5"/>
  <c r="Z267" i="5"/>
  <c r="Y267" i="5"/>
  <c r="K267" i="5"/>
  <c r="G267" i="5"/>
  <c r="B267" i="5"/>
  <c r="I267" i="5"/>
  <c r="D267" i="5"/>
  <c r="C267" i="5"/>
  <c r="S267" i="5"/>
  <c r="H267" i="5"/>
  <c r="X267" i="5"/>
  <c r="C196" i="5"/>
  <c r="X196" i="5"/>
  <c r="G196" i="5"/>
  <c r="I196" i="5"/>
  <c r="D196" i="5"/>
  <c r="H196" i="5"/>
  <c r="S196" i="5"/>
  <c r="K196" i="5"/>
  <c r="B196" i="5"/>
  <c r="Z196" i="5"/>
  <c r="Y196" i="5"/>
  <c r="I265" i="5"/>
  <c r="D265" i="5"/>
  <c r="X265" i="5"/>
  <c r="K265" i="5"/>
  <c r="G265" i="5"/>
  <c r="Y265" i="5"/>
  <c r="H265" i="5"/>
  <c r="Z265" i="5"/>
  <c r="C265" i="5"/>
  <c r="B265" i="5"/>
  <c r="S265" i="5"/>
  <c r="C68" i="5"/>
  <c r="K68" i="5"/>
  <c r="G68" i="5"/>
  <c r="X68" i="5"/>
  <c r="Z68" i="5"/>
  <c r="B68" i="5"/>
  <c r="S68" i="5"/>
  <c r="Y68" i="5"/>
  <c r="I68" i="5"/>
  <c r="D68" i="5"/>
  <c r="H68" i="5"/>
  <c r="Y301" i="5"/>
  <c r="H301" i="5"/>
  <c r="B301" i="5"/>
  <c r="D301" i="5"/>
  <c r="S301" i="5"/>
  <c r="X301" i="5"/>
  <c r="G301" i="5"/>
  <c r="I301" i="5"/>
  <c r="C301" i="5"/>
  <c r="K301" i="5"/>
  <c r="Z301" i="5"/>
  <c r="S147" i="5"/>
  <c r="I147" i="5"/>
  <c r="AA147" i="5" s="1"/>
  <c r="Y147" i="5"/>
  <c r="C147" i="5"/>
  <c r="Z147" i="5"/>
  <c r="K147" i="5"/>
  <c r="D147" i="5"/>
  <c r="G147" i="5"/>
  <c r="X147" i="5"/>
  <c r="B147" i="5"/>
  <c r="H147" i="5"/>
  <c r="J49" i="5"/>
  <c r="B47" i="5"/>
  <c r="Z47" i="5"/>
  <c r="C47" i="5"/>
  <c r="D47" i="5"/>
  <c r="J51" i="5"/>
  <c r="J48" i="5"/>
  <c r="J50" i="5"/>
  <c r="L50" i="5" s="1"/>
  <c r="J47" i="5"/>
  <c r="K47" i="5"/>
  <c r="D230" i="5"/>
  <c r="S230" i="5"/>
  <c r="H230" i="5"/>
  <c r="Y230" i="5"/>
  <c r="G230" i="5"/>
  <c r="Z230" i="5"/>
  <c r="X230" i="5"/>
  <c r="I230" i="5"/>
  <c r="AA230" i="5" s="1"/>
  <c r="B230" i="5"/>
  <c r="K230" i="5"/>
  <c r="C230" i="5"/>
  <c r="D58" i="5"/>
  <c r="Y58" i="5"/>
  <c r="K58" i="5"/>
  <c r="G58" i="5"/>
  <c r="Z58" i="5"/>
  <c r="C58" i="5"/>
  <c r="X58" i="5"/>
  <c r="B58" i="5"/>
  <c r="H58" i="5"/>
  <c r="S58" i="5"/>
  <c r="I58" i="5"/>
  <c r="K49" i="5"/>
  <c r="Z49" i="5"/>
  <c r="C49" i="5"/>
  <c r="D49" i="5"/>
  <c r="B49" i="5"/>
  <c r="H175" i="5"/>
  <c r="B175" i="5"/>
  <c r="X175" i="5"/>
  <c r="Z175" i="5"/>
  <c r="S175" i="5"/>
  <c r="C175" i="5"/>
  <c r="K175" i="5"/>
  <c r="Y175" i="5"/>
  <c r="D175" i="5"/>
  <c r="I175" i="5"/>
  <c r="G175" i="5"/>
  <c r="C37" i="5"/>
  <c r="K37" i="5"/>
  <c r="B37" i="5"/>
  <c r="Z37" i="5"/>
  <c r="D37" i="5"/>
  <c r="D34" i="5"/>
  <c r="C34" i="5"/>
  <c r="Z34" i="5"/>
  <c r="B34" i="5"/>
  <c r="K34" i="5"/>
  <c r="Z275" i="5"/>
  <c r="K275" i="5"/>
  <c r="C275" i="5"/>
  <c r="S275" i="5"/>
  <c r="Y275" i="5"/>
  <c r="I275" i="5"/>
  <c r="D275" i="5"/>
  <c r="H275" i="5"/>
  <c r="X275" i="5"/>
  <c r="B275" i="5"/>
  <c r="G275" i="5"/>
  <c r="K231" i="5"/>
  <c r="I231" i="5"/>
  <c r="W231" i="5" s="1"/>
  <c r="G231" i="5"/>
  <c r="H231" i="5"/>
  <c r="B231" i="5"/>
  <c r="Z231" i="5"/>
  <c r="C231" i="5"/>
  <c r="S231" i="5"/>
  <c r="D231" i="5"/>
  <c r="X231" i="5"/>
  <c r="Y231" i="5"/>
  <c r="C281" i="5"/>
  <c r="K281" i="5"/>
  <c r="X281" i="5"/>
  <c r="G281" i="5"/>
  <c r="Z281" i="5"/>
  <c r="B281" i="5"/>
  <c r="Y281" i="5"/>
  <c r="S281" i="5"/>
  <c r="I281" i="5"/>
  <c r="H281" i="5"/>
  <c r="D281" i="5"/>
  <c r="K212" i="5"/>
  <c r="Z212" i="5"/>
  <c r="B212" i="5"/>
  <c r="X212" i="5"/>
  <c r="Y212" i="5"/>
  <c r="D212" i="5"/>
  <c r="C212" i="5"/>
  <c r="H212" i="5"/>
  <c r="S212" i="5"/>
  <c r="I212" i="5"/>
  <c r="G212" i="5"/>
  <c r="D151" i="5"/>
  <c r="B151" i="5"/>
  <c r="H151" i="5"/>
  <c r="X151" i="5"/>
  <c r="I151" i="5"/>
  <c r="C151" i="5"/>
  <c r="S151" i="5"/>
  <c r="Z151" i="5"/>
  <c r="G151" i="5"/>
  <c r="K151" i="5"/>
  <c r="Y151" i="5"/>
  <c r="Z61" i="5"/>
  <c r="K61" i="5"/>
  <c r="S61" i="5"/>
  <c r="C61" i="5"/>
  <c r="D61" i="5"/>
  <c r="G61" i="5"/>
  <c r="B61" i="5"/>
  <c r="Y61" i="5"/>
  <c r="I61" i="5"/>
  <c r="H61" i="5"/>
  <c r="X61" i="5"/>
  <c r="Y51" i="5"/>
  <c r="C51" i="5"/>
  <c r="D51" i="5"/>
  <c r="G51" i="5"/>
  <c r="I51" i="5"/>
  <c r="S51" i="5"/>
  <c r="Z51" i="5"/>
  <c r="K51" i="5"/>
  <c r="B51" i="5"/>
  <c r="X51" i="5"/>
  <c r="H51" i="5"/>
  <c r="Z176" i="5"/>
  <c r="C176" i="5"/>
  <c r="I176" i="5"/>
  <c r="G176" i="5"/>
  <c r="Y176" i="5"/>
  <c r="S176" i="5"/>
  <c r="B176" i="5"/>
  <c r="K176" i="5"/>
  <c r="H176" i="5"/>
  <c r="X176" i="5"/>
  <c r="D176" i="5"/>
  <c r="H291" i="5"/>
  <c r="Y291" i="5"/>
  <c r="Z291" i="5"/>
  <c r="C291" i="5"/>
  <c r="K291" i="5"/>
  <c r="D291" i="5"/>
  <c r="X291" i="5"/>
  <c r="B291" i="5"/>
  <c r="I291" i="5"/>
  <c r="G291" i="5"/>
  <c r="S291" i="5"/>
  <c r="D115" i="5"/>
  <c r="X115" i="5"/>
  <c r="S115" i="5"/>
  <c r="Y115" i="5"/>
  <c r="B115" i="5"/>
  <c r="Z115" i="5"/>
  <c r="C115" i="5"/>
  <c r="G115" i="5"/>
  <c r="I115" i="5"/>
  <c r="H115" i="5"/>
  <c r="K115" i="5"/>
  <c r="Y228" i="5"/>
  <c r="Z228" i="5"/>
  <c r="I228" i="5"/>
  <c r="S228" i="5"/>
  <c r="H228" i="5"/>
  <c r="K228" i="5"/>
  <c r="B228" i="5"/>
  <c r="G228" i="5"/>
  <c r="X228" i="5"/>
  <c r="D228" i="5"/>
  <c r="C228" i="5"/>
  <c r="K245" i="5"/>
  <c r="D245" i="5"/>
  <c r="Y245" i="5"/>
  <c r="G245" i="5"/>
  <c r="X245" i="5"/>
  <c r="S245" i="5"/>
  <c r="Z245" i="5"/>
  <c r="C245" i="5"/>
  <c r="B245" i="5"/>
  <c r="I245" i="5"/>
  <c r="H245" i="5"/>
  <c r="C18" i="5"/>
  <c r="Z18" i="5"/>
  <c r="B18" i="5"/>
  <c r="K18" i="5"/>
  <c r="D18" i="5"/>
  <c r="G109" i="5"/>
  <c r="D109" i="5"/>
  <c r="C109" i="5"/>
  <c r="I109" i="5"/>
  <c r="S109" i="5"/>
  <c r="Y109" i="5"/>
  <c r="X109" i="5"/>
  <c r="H109" i="5"/>
  <c r="B109" i="5"/>
  <c r="K109" i="5"/>
  <c r="Z109" i="5"/>
  <c r="Y225" i="5"/>
  <c r="I225" i="5"/>
  <c r="X225" i="5"/>
  <c r="H225" i="5"/>
  <c r="Z225" i="5"/>
  <c r="S225" i="5"/>
  <c r="C225" i="5"/>
  <c r="D225" i="5"/>
  <c r="K225" i="5"/>
  <c r="G225" i="5"/>
  <c r="B225" i="5"/>
  <c r="X258" i="5"/>
  <c r="C258" i="5"/>
  <c r="Y258" i="5"/>
  <c r="B258" i="5"/>
  <c r="Z258" i="5"/>
  <c r="K258" i="5"/>
  <c r="S258" i="5"/>
  <c r="D258" i="5"/>
  <c r="H258" i="5"/>
  <c r="G258" i="5"/>
  <c r="I258" i="5"/>
  <c r="K121" i="5"/>
  <c r="X121" i="5"/>
  <c r="C121" i="5"/>
  <c r="H121" i="5"/>
  <c r="I121" i="5"/>
  <c r="D121" i="5"/>
  <c r="G121" i="5"/>
  <c r="Y121" i="5"/>
  <c r="Z121" i="5"/>
  <c r="B121" i="5"/>
  <c r="S121" i="5"/>
  <c r="Y171" i="5"/>
  <c r="X171" i="5"/>
  <c r="S171" i="5"/>
  <c r="I171" i="5"/>
  <c r="D171" i="5"/>
  <c r="K171" i="5"/>
  <c r="B171" i="5"/>
  <c r="H171" i="5"/>
  <c r="G171" i="5"/>
  <c r="C171" i="5"/>
  <c r="Z171" i="5"/>
  <c r="S299" i="5"/>
  <c r="H299" i="5"/>
  <c r="G299" i="5"/>
  <c r="Z299" i="5"/>
  <c r="C299" i="5"/>
  <c r="X299" i="5"/>
  <c r="K299" i="5"/>
  <c r="B299" i="5"/>
  <c r="I299" i="5"/>
  <c r="D299" i="5"/>
  <c r="Y299" i="5"/>
  <c r="K138" i="5"/>
  <c r="B138" i="5"/>
  <c r="Y138" i="5"/>
  <c r="I138" i="5"/>
  <c r="H138" i="5"/>
  <c r="D138" i="5"/>
  <c r="Z138" i="5"/>
  <c r="G138" i="5"/>
  <c r="S138" i="5"/>
  <c r="X138" i="5"/>
  <c r="C138" i="5"/>
  <c r="S111" i="5"/>
  <c r="Y111" i="5"/>
  <c r="D111" i="5"/>
  <c r="K111" i="5"/>
  <c r="B111" i="5"/>
  <c r="X111" i="5"/>
  <c r="H111" i="5"/>
  <c r="I111" i="5"/>
  <c r="W111" i="5" s="1"/>
  <c r="Z111" i="5"/>
  <c r="C111" i="5"/>
  <c r="G111" i="5"/>
  <c r="Z7" i="5"/>
  <c r="C7" i="5"/>
  <c r="B7" i="5"/>
  <c r="D7" i="5"/>
  <c r="K7" i="5"/>
  <c r="Z29" i="5"/>
  <c r="K29" i="5"/>
  <c r="D29" i="5"/>
  <c r="B29" i="5"/>
  <c r="C29" i="5"/>
  <c r="X114" i="5"/>
  <c r="Z114" i="5"/>
  <c r="C114" i="5"/>
  <c r="D114" i="5"/>
  <c r="Y114" i="5"/>
  <c r="B114" i="5"/>
  <c r="K114" i="5"/>
  <c r="H114" i="5"/>
  <c r="I114" i="5"/>
  <c r="S114" i="5"/>
  <c r="G114" i="5"/>
  <c r="G148" i="5"/>
  <c r="H148" i="5"/>
  <c r="X148" i="5"/>
  <c r="B148" i="5"/>
  <c r="K148" i="5"/>
  <c r="S148" i="5"/>
  <c r="Y148" i="5"/>
  <c r="D148" i="5"/>
  <c r="Z148" i="5"/>
  <c r="I148" i="5"/>
  <c r="C148" i="5"/>
  <c r="H156" i="5"/>
  <c r="I156" i="5"/>
  <c r="G156" i="5"/>
  <c r="S156" i="5"/>
  <c r="Z156" i="5"/>
  <c r="C156" i="5"/>
  <c r="D156" i="5"/>
  <c r="Y156" i="5"/>
  <c r="X156" i="5"/>
  <c r="B156" i="5"/>
  <c r="K156" i="5"/>
  <c r="H102" i="5"/>
  <c r="K102" i="5"/>
  <c r="S102" i="5"/>
  <c r="G102" i="5"/>
  <c r="Z102" i="5"/>
  <c r="I102" i="5"/>
  <c r="C102" i="5"/>
  <c r="Y102" i="5"/>
  <c r="B102" i="5"/>
  <c r="D102" i="5"/>
  <c r="X102" i="5"/>
  <c r="I193" i="5"/>
  <c r="X193" i="5"/>
  <c r="B193" i="5"/>
  <c r="S193" i="5"/>
  <c r="H193" i="5"/>
  <c r="C193" i="5"/>
  <c r="Y193" i="5"/>
  <c r="Z193" i="5"/>
  <c r="D193" i="5"/>
  <c r="G193" i="5"/>
  <c r="K193" i="5"/>
  <c r="Z134" i="5"/>
  <c r="B134" i="5"/>
  <c r="G134" i="5"/>
  <c r="K134" i="5"/>
  <c r="X134" i="5"/>
  <c r="D134" i="5"/>
  <c r="C134" i="5"/>
  <c r="Y134" i="5"/>
  <c r="S134" i="5"/>
  <c r="I134" i="5"/>
  <c r="H134" i="5"/>
  <c r="B174" i="5"/>
  <c r="H174" i="5"/>
  <c r="C174" i="5"/>
  <c r="S174" i="5"/>
  <c r="Z174" i="5"/>
  <c r="G174" i="5"/>
  <c r="Y174" i="5"/>
  <c r="K174" i="5"/>
  <c r="D174" i="5"/>
  <c r="I174" i="5"/>
  <c r="X174" i="5"/>
  <c r="H200" i="5"/>
  <c r="K200" i="5"/>
  <c r="Y200" i="5"/>
  <c r="S200" i="5"/>
  <c r="Z200" i="5"/>
  <c r="I200" i="5"/>
  <c r="W200" i="5" s="1"/>
  <c r="D200" i="5"/>
  <c r="G200" i="5"/>
  <c r="B200" i="5"/>
  <c r="C200" i="5"/>
  <c r="X200" i="5"/>
  <c r="S77" i="5"/>
  <c r="Y77" i="5"/>
  <c r="K77" i="5"/>
  <c r="Z77" i="5"/>
  <c r="J78" i="5"/>
  <c r="L78" i="5" s="1"/>
  <c r="I77" i="5"/>
  <c r="H77" i="5"/>
  <c r="J77" i="5"/>
  <c r="L77" i="5" s="1"/>
  <c r="J81" i="5"/>
  <c r="L81" i="5" s="1"/>
  <c r="X77" i="5"/>
  <c r="J79" i="5"/>
  <c r="L79" i="5" s="1"/>
  <c r="B77" i="5"/>
  <c r="C77" i="5"/>
  <c r="G77" i="5"/>
  <c r="D77" i="5"/>
  <c r="J80" i="5"/>
  <c r="L80" i="5" s="1"/>
  <c r="Z269" i="5"/>
  <c r="H269" i="5"/>
  <c r="S269" i="5"/>
  <c r="C269" i="5"/>
  <c r="K269" i="5"/>
  <c r="G269" i="5"/>
  <c r="Y269" i="5"/>
  <c r="B269" i="5"/>
  <c r="I269" i="5"/>
  <c r="W269" i="5" s="1"/>
  <c r="X269" i="5"/>
  <c r="D269" i="5"/>
  <c r="B48" i="5"/>
  <c r="Z48" i="5"/>
  <c r="K48" i="5"/>
  <c r="D48" i="5"/>
  <c r="C48" i="5"/>
  <c r="Z43" i="5"/>
  <c r="K43" i="5"/>
  <c r="D43" i="5"/>
  <c r="B43" i="5"/>
  <c r="C43" i="5"/>
  <c r="B81" i="5"/>
  <c r="C81" i="5"/>
  <c r="D81" i="5"/>
  <c r="I81" i="5"/>
  <c r="AA81" i="5" s="1"/>
  <c r="S81" i="5"/>
  <c r="H81" i="5"/>
  <c r="Y81" i="5"/>
  <c r="K81" i="5"/>
  <c r="Z81" i="5"/>
  <c r="X81" i="5"/>
  <c r="G81" i="5"/>
  <c r="X104" i="5"/>
  <c r="Y104" i="5"/>
  <c r="C104" i="5"/>
  <c r="G104" i="5"/>
  <c r="B104" i="5"/>
  <c r="D104" i="5"/>
  <c r="S104" i="5"/>
  <c r="K104" i="5"/>
  <c r="Z104" i="5"/>
  <c r="I104" i="5"/>
  <c r="W104" i="5" s="1"/>
  <c r="H104" i="5"/>
  <c r="K31" i="5"/>
  <c r="Z31" i="5"/>
  <c r="C31" i="5"/>
  <c r="B31" i="5"/>
  <c r="D31" i="5"/>
  <c r="X226" i="5"/>
  <c r="H226" i="5"/>
  <c r="Z226" i="5"/>
  <c r="K226" i="5"/>
  <c r="G226" i="5"/>
  <c r="C226" i="5"/>
  <c r="I226" i="5"/>
  <c r="B226" i="5"/>
  <c r="S226" i="5"/>
  <c r="D226" i="5"/>
  <c r="Y226" i="5"/>
  <c r="X67" i="5"/>
  <c r="K67" i="5"/>
  <c r="B67" i="5"/>
  <c r="S67" i="5"/>
  <c r="D67" i="5"/>
  <c r="G67" i="5"/>
  <c r="C67" i="5"/>
  <c r="Z67" i="5"/>
  <c r="I67" i="5"/>
  <c r="Y67" i="5"/>
  <c r="H67" i="5"/>
  <c r="H268" i="5"/>
  <c r="I268" i="5"/>
  <c r="K268" i="5"/>
  <c r="D268" i="5"/>
  <c r="Z268" i="5"/>
  <c r="S268" i="5"/>
  <c r="G268" i="5"/>
  <c r="Y268" i="5"/>
  <c r="B268" i="5"/>
  <c r="X268" i="5"/>
  <c r="C268" i="5"/>
  <c r="X73" i="5"/>
  <c r="C73" i="5"/>
  <c r="G73" i="5"/>
  <c r="Y73" i="5"/>
  <c r="S73" i="5"/>
  <c r="B73" i="5"/>
  <c r="I73" i="5"/>
  <c r="AA73" i="5" s="1"/>
  <c r="H73" i="5"/>
  <c r="K73" i="5"/>
  <c r="D73" i="5"/>
  <c r="Z73" i="5"/>
  <c r="Z53" i="5"/>
  <c r="X53" i="5"/>
  <c r="Y53" i="5"/>
  <c r="S53" i="5"/>
  <c r="C53" i="5"/>
  <c r="K53" i="5"/>
  <c r="H53" i="5"/>
  <c r="B53" i="5"/>
  <c r="G53" i="5"/>
  <c r="D53" i="5"/>
  <c r="I53" i="5"/>
  <c r="K76" i="5"/>
  <c r="C76" i="5"/>
  <c r="S76" i="5"/>
  <c r="H76" i="5"/>
  <c r="Y76" i="5"/>
  <c r="D76" i="5"/>
  <c r="G76" i="5"/>
  <c r="X76" i="5"/>
  <c r="Z76" i="5"/>
  <c r="I76" i="5"/>
  <c r="B76" i="5"/>
  <c r="D194" i="5"/>
  <c r="I194" i="5"/>
  <c r="H194" i="5"/>
  <c r="Z194" i="5"/>
  <c r="Y194" i="5"/>
  <c r="B194" i="5"/>
  <c r="K194" i="5"/>
  <c r="C194" i="5"/>
  <c r="X194" i="5"/>
  <c r="S194" i="5"/>
  <c r="G194" i="5"/>
  <c r="Y214" i="5"/>
  <c r="S214" i="5"/>
  <c r="I214" i="5"/>
  <c r="C214" i="5"/>
  <c r="B214" i="5"/>
  <c r="K214" i="5"/>
  <c r="Z214" i="5"/>
  <c r="X214" i="5"/>
  <c r="H214" i="5"/>
  <c r="D214" i="5"/>
  <c r="G214" i="5"/>
  <c r="H59" i="5"/>
  <c r="X59" i="5"/>
  <c r="Z59" i="5"/>
  <c r="C59" i="5"/>
  <c r="I59" i="5"/>
  <c r="D59" i="5"/>
  <c r="S59" i="5"/>
  <c r="K59" i="5"/>
  <c r="B59" i="5"/>
  <c r="Y59" i="5"/>
  <c r="G59" i="5"/>
  <c r="S55" i="5"/>
  <c r="C55" i="5"/>
  <c r="B55" i="5"/>
  <c r="Z55" i="5"/>
  <c r="X55" i="5"/>
  <c r="Y55" i="5"/>
  <c r="I55" i="5"/>
  <c r="D55" i="5"/>
  <c r="G55" i="5"/>
  <c r="H55" i="5"/>
  <c r="K55" i="5"/>
  <c r="S289" i="5"/>
  <c r="K289" i="5"/>
  <c r="H289" i="5"/>
  <c r="Z289" i="5"/>
  <c r="I289" i="5"/>
  <c r="W289" i="5" s="1"/>
  <c r="D289" i="5"/>
  <c r="B289" i="5"/>
  <c r="C289" i="5"/>
  <c r="X289" i="5"/>
  <c r="G289" i="5"/>
  <c r="Y289" i="5"/>
  <c r="G210" i="5"/>
  <c r="C210" i="5"/>
  <c r="D210" i="5"/>
  <c r="I210" i="5"/>
  <c r="S210" i="5"/>
  <c r="K210" i="5"/>
  <c r="B210" i="5"/>
  <c r="X210" i="5"/>
  <c r="H210" i="5"/>
  <c r="Z210" i="5"/>
  <c r="Y210" i="5"/>
  <c r="H142" i="5"/>
  <c r="I142" i="5"/>
  <c r="AA142" i="5" s="1"/>
  <c r="Z142" i="5"/>
  <c r="B142" i="5"/>
  <c r="G142" i="5"/>
  <c r="D142" i="5"/>
  <c r="C142" i="5"/>
  <c r="Y142" i="5"/>
  <c r="S142" i="5"/>
  <c r="X142" i="5"/>
  <c r="K142" i="5"/>
  <c r="Y119" i="5"/>
  <c r="X119" i="5"/>
  <c r="B119" i="5"/>
  <c r="G119" i="5"/>
  <c r="S119" i="5"/>
  <c r="C119" i="5"/>
  <c r="Z119" i="5"/>
  <c r="K119" i="5"/>
  <c r="I119" i="5"/>
  <c r="H119" i="5"/>
  <c r="D119" i="5"/>
  <c r="I229" i="5"/>
  <c r="Z229" i="5"/>
  <c r="H229" i="5"/>
  <c r="Y229" i="5"/>
  <c r="C229" i="5"/>
  <c r="S229" i="5"/>
  <c r="K229" i="5"/>
  <c r="D229" i="5"/>
  <c r="G229" i="5"/>
  <c r="B229" i="5"/>
  <c r="X229" i="5"/>
  <c r="X187" i="5"/>
  <c r="B187" i="5"/>
  <c r="Y187" i="5"/>
  <c r="Z187" i="5"/>
  <c r="D187" i="5"/>
  <c r="G187" i="5"/>
  <c r="H187" i="5"/>
  <c r="C187" i="5"/>
  <c r="K187" i="5"/>
  <c r="S187" i="5"/>
  <c r="I187" i="5"/>
  <c r="Z63" i="5"/>
  <c r="H63" i="5"/>
  <c r="D63" i="5"/>
  <c r="I63" i="5"/>
  <c r="W63" i="5" s="1"/>
  <c r="X63" i="5"/>
  <c r="S63" i="5"/>
  <c r="G63" i="5"/>
  <c r="C63" i="5"/>
  <c r="B63" i="5"/>
  <c r="Y63" i="5"/>
  <c r="K63" i="5"/>
  <c r="D9" i="5"/>
  <c r="K9" i="5"/>
  <c r="Z9" i="5"/>
  <c r="C9" i="5"/>
  <c r="B9" i="5"/>
  <c r="S117" i="5"/>
  <c r="I117" i="5"/>
  <c r="J119" i="5"/>
  <c r="L119" i="5" s="1"/>
  <c r="J118" i="5"/>
  <c r="L118" i="5" s="1"/>
  <c r="Z117" i="5"/>
  <c r="X117" i="5"/>
  <c r="J120" i="5"/>
  <c r="L120" i="5" s="1"/>
  <c r="C117" i="5"/>
  <c r="Y117" i="5"/>
  <c r="G117" i="5"/>
  <c r="J121" i="5"/>
  <c r="L121" i="5" s="1"/>
  <c r="D117" i="5"/>
  <c r="J117" i="5"/>
  <c r="L117" i="5" s="1"/>
  <c r="K117" i="5"/>
  <c r="B117" i="5"/>
  <c r="H117" i="5"/>
  <c r="I239" i="5"/>
  <c r="B239" i="5"/>
  <c r="K239" i="5"/>
  <c r="S239" i="5"/>
  <c r="C239" i="5"/>
  <c r="H239" i="5"/>
  <c r="Y239" i="5"/>
  <c r="D239" i="5"/>
  <c r="G239" i="5"/>
  <c r="X239" i="5"/>
  <c r="Z239" i="5"/>
  <c r="H177" i="5"/>
  <c r="X177" i="5"/>
  <c r="I177" i="5"/>
  <c r="Z177" i="5"/>
  <c r="G177" i="5"/>
  <c r="C177" i="5"/>
  <c r="D177" i="5"/>
  <c r="S177" i="5"/>
  <c r="K177" i="5"/>
  <c r="Y177" i="5"/>
  <c r="B177" i="5"/>
  <c r="S207" i="5"/>
  <c r="C207" i="5"/>
  <c r="B207" i="5"/>
  <c r="X207" i="5"/>
  <c r="H207" i="5"/>
  <c r="G207" i="5"/>
  <c r="I207" i="5"/>
  <c r="K207" i="5"/>
  <c r="Y207" i="5"/>
  <c r="Z207" i="5"/>
  <c r="D207" i="5"/>
  <c r="Z19" i="5"/>
  <c r="C19" i="5"/>
  <c r="B19" i="5"/>
  <c r="K19" i="5"/>
  <c r="D19" i="5"/>
  <c r="K280" i="5"/>
  <c r="Y280" i="5"/>
  <c r="G280" i="5"/>
  <c r="C280" i="5"/>
  <c r="I280" i="5"/>
  <c r="W280" i="5" s="1"/>
  <c r="S280" i="5"/>
  <c r="Z280" i="5"/>
  <c r="H280" i="5"/>
  <c r="B280" i="5"/>
  <c r="X280" i="5"/>
  <c r="D280" i="5"/>
  <c r="G238" i="5"/>
  <c r="Z238" i="5"/>
  <c r="X238" i="5"/>
  <c r="H238" i="5"/>
  <c r="D238" i="5"/>
  <c r="K238" i="5"/>
  <c r="B238" i="5"/>
  <c r="S238" i="5"/>
  <c r="C238" i="5"/>
  <c r="I238" i="5"/>
  <c r="Y238" i="5"/>
  <c r="B150" i="5"/>
  <c r="C150" i="5"/>
  <c r="D150" i="5"/>
  <c r="I150" i="5"/>
  <c r="Y150" i="5"/>
  <c r="X150" i="5"/>
  <c r="S150" i="5"/>
  <c r="G150" i="5"/>
  <c r="K150" i="5"/>
  <c r="H150" i="5"/>
  <c r="Z150" i="5"/>
  <c r="G107" i="5"/>
  <c r="I107" i="5"/>
  <c r="AA107" i="5" s="1"/>
  <c r="Z107" i="5"/>
  <c r="X107" i="5"/>
  <c r="K107" i="5"/>
  <c r="D107" i="5"/>
  <c r="S107" i="5"/>
  <c r="H107" i="5"/>
  <c r="B107" i="5"/>
  <c r="Y107" i="5"/>
  <c r="C107" i="5"/>
  <c r="K302" i="5"/>
  <c r="B302" i="5"/>
  <c r="I302" i="5"/>
  <c r="X302" i="5"/>
  <c r="D302" i="5"/>
  <c r="H302" i="5"/>
  <c r="C302" i="5"/>
  <c r="Y302" i="5"/>
  <c r="S302" i="5"/>
  <c r="Z302" i="5"/>
  <c r="G302" i="5"/>
  <c r="B35" i="5"/>
  <c r="D35" i="5"/>
  <c r="C35" i="5"/>
  <c r="Z35" i="5"/>
  <c r="K35" i="5"/>
  <c r="C78" i="5"/>
  <c r="I78" i="5"/>
  <c r="H78" i="5"/>
  <c r="Z78" i="5"/>
  <c r="K78" i="5"/>
  <c r="S78" i="5"/>
  <c r="Y78" i="5"/>
  <c r="X78" i="5"/>
  <c r="B78" i="5"/>
  <c r="G78" i="5"/>
  <c r="D78" i="5"/>
  <c r="B24" i="5"/>
  <c r="C24" i="5"/>
  <c r="D24" i="5"/>
  <c r="Z24" i="5"/>
  <c r="K24" i="5"/>
  <c r="Y220" i="5"/>
  <c r="X220" i="5"/>
  <c r="Z220" i="5"/>
  <c r="I220" i="5"/>
  <c r="S220" i="5"/>
  <c r="K220" i="5"/>
  <c r="B220" i="5"/>
  <c r="C220" i="5"/>
  <c r="D220" i="5"/>
  <c r="H220" i="5"/>
  <c r="G220" i="5"/>
  <c r="C290" i="5"/>
  <c r="Y290" i="5"/>
  <c r="B290" i="5"/>
  <c r="G290" i="5"/>
  <c r="K290" i="5"/>
  <c r="I290" i="5"/>
  <c r="Z290" i="5"/>
  <c r="H290" i="5"/>
  <c r="X290" i="5"/>
  <c r="S290" i="5"/>
  <c r="D290" i="5"/>
  <c r="Z168" i="5"/>
  <c r="X168" i="5"/>
  <c r="H168" i="5"/>
  <c r="Y168" i="5"/>
  <c r="S168" i="5"/>
  <c r="B168" i="5"/>
  <c r="I168" i="5"/>
  <c r="K168" i="5"/>
  <c r="C168" i="5"/>
  <c r="D168" i="5"/>
  <c r="G168" i="5"/>
  <c r="Y300" i="5"/>
  <c r="C300" i="5"/>
  <c r="Z300" i="5"/>
  <c r="K300" i="5"/>
  <c r="B300" i="5"/>
  <c r="I300" i="5"/>
  <c r="AA300" i="5" s="1"/>
  <c r="G300" i="5"/>
  <c r="X300" i="5"/>
  <c r="D300" i="5"/>
  <c r="S300" i="5"/>
  <c r="H300" i="5"/>
  <c r="J222" i="5"/>
  <c r="L222" i="5" s="1"/>
  <c r="S222" i="5"/>
  <c r="Y222" i="5"/>
  <c r="J224" i="5"/>
  <c r="L224" i="5" s="1"/>
  <c r="Z222" i="5"/>
  <c r="I222" i="5"/>
  <c r="X222" i="5"/>
  <c r="J223" i="5"/>
  <c r="L223" i="5" s="1"/>
  <c r="K222" i="5"/>
  <c r="H222" i="5"/>
  <c r="J226" i="5"/>
  <c r="L226" i="5" s="1"/>
  <c r="G222" i="5"/>
  <c r="D222" i="5"/>
  <c r="C222" i="5"/>
  <c r="B222" i="5"/>
  <c r="J225" i="5"/>
  <c r="L225" i="5" s="1"/>
  <c r="G179" i="5"/>
  <c r="H179" i="5"/>
  <c r="D179" i="5"/>
  <c r="C179" i="5"/>
  <c r="Z179" i="5"/>
  <c r="S179" i="5"/>
  <c r="B179" i="5"/>
  <c r="X179" i="5"/>
  <c r="I179" i="5"/>
  <c r="Y179" i="5"/>
  <c r="K179" i="5"/>
  <c r="S84" i="5"/>
  <c r="B84" i="5"/>
  <c r="I84" i="5"/>
  <c r="W84" i="5" s="1"/>
  <c r="Y84" i="5"/>
  <c r="D84" i="5"/>
  <c r="H84" i="5"/>
  <c r="C84" i="5"/>
  <c r="X84" i="5"/>
  <c r="Z84" i="5"/>
  <c r="G84" i="5"/>
  <c r="K84" i="5"/>
  <c r="G164" i="5"/>
  <c r="X164" i="5"/>
  <c r="Z164" i="5"/>
  <c r="H164" i="5"/>
  <c r="B164" i="5"/>
  <c r="C164" i="5"/>
  <c r="D164" i="5"/>
  <c r="S164" i="5"/>
  <c r="K164" i="5"/>
  <c r="Y164" i="5"/>
  <c r="I164" i="5"/>
  <c r="Z161" i="5"/>
  <c r="H161" i="5"/>
  <c r="B161" i="5"/>
  <c r="S161" i="5"/>
  <c r="K161" i="5"/>
  <c r="D161" i="5"/>
  <c r="I161" i="5"/>
  <c r="AA161" i="5" s="1"/>
  <c r="Y161" i="5"/>
  <c r="C161" i="5"/>
  <c r="X161" i="5"/>
  <c r="G161" i="5"/>
  <c r="D252" i="5"/>
  <c r="X252" i="5"/>
  <c r="B252" i="5"/>
  <c r="I252" i="5"/>
  <c r="W252" i="5" s="1"/>
  <c r="Y252" i="5"/>
  <c r="K252" i="5"/>
  <c r="H252" i="5"/>
  <c r="C252" i="5"/>
  <c r="G252" i="5"/>
  <c r="Z252" i="5"/>
  <c r="S252" i="5"/>
  <c r="G279" i="5"/>
  <c r="S279" i="5"/>
  <c r="X279" i="5"/>
  <c r="K279" i="5"/>
  <c r="H279" i="5"/>
  <c r="I279" i="5"/>
  <c r="Y279" i="5"/>
  <c r="D279" i="5"/>
  <c r="B279" i="5"/>
  <c r="C279" i="5"/>
  <c r="Z279" i="5"/>
  <c r="G298" i="5"/>
  <c r="C298" i="5"/>
  <c r="S298" i="5"/>
  <c r="K298" i="5"/>
  <c r="D298" i="5"/>
  <c r="Y298" i="5"/>
  <c r="Z298" i="5"/>
  <c r="B298" i="5"/>
  <c r="X298" i="5"/>
  <c r="I298" i="5"/>
  <c r="H298" i="5"/>
  <c r="D25" i="5"/>
  <c r="B25" i="5"/>
  <c r="K25" i="5"/>
  <c r="C25" i="5"/>
  <c r="Z25" i="5"/>
  <c r="Y69" i="5"/>
  <c r="H69" i="5"/>
  <c r="S69" i="5"/>
  <c r="X69" i="5"/>
  <c r="B69" i="5"/>
  <c r="D69" i="5"/>
  <c r="I69" i="5"/>
  <c r="W69" i="5" s="1"/>
  <c r="K69" i="5"/>
  <c r="Z69" i="5"/>
  <c r="C69" i="5"/>
  <c r="G69" i="5"/>
  <c r="D203" i="5"/>
  <c r="H203" i="5"/>
  <c r="X203" i="5"/>
  <c r="I203" i="5"/>
  <c r="W203" i="5" s="1"/>
  <c r="K203" i="5"/>
  <c r="Y203" i="5"/>
  <c r="G203" i="5"/>
  <c r="B203" i="5"/>
  <c r="Z203" i="5"/>
  <c r="C203" i="5"/>
  <c r="S203" i="5"/>
  <c r="X288" i="5"/>
  <c r="D288" i="5"/>
  <c r="Y288" i="5"/>
  <c r="H288" i="5"/>
  <c r="G288" i="5"/>
  <c r="B288" i="5"/>
  <c r="S288" i="5"/>
  <c r="I288" i="5"/>
  <c r="W288" i="5" s="1"/>
  <c r="Z288" i="5"/>
  <c r="K288" i="5"/>
  <c r="C288" i="5"/>
  <c r="K305" i="5"/>
  <c r="X305" i="5"/>
  <c r="C305" i="5"/>
  <c r="S305" i="5"/>
  <c r="H305" i="5"/>
  <c r="Z305" i="5"/>
  <c r="Y305" i="5"/>
  <c r="I305" i="5"/>
  <c r="D305" i="5"/>
  <c r="G305" i="5"/>
  <c r="B305" i="5"/>
  <c r="Z246" i="5"/>
  <c r="K246" i="5"/>
  <c r="I246" i="5"/>
  <c r="C246" i="5"/>
  <c r="S246" i="5"/>
  <c r="Y246" i="5"/>
  <c r="D246" i="5"/>
  <c r="G246" i="5"/>
  <c r="X246" i="5"/>
  <c r="H246" i="5"/>
  <c r="B246" i="5"/>
  <c r="S60" i="5"/>
  <c r="K60" i="5"/>
  <c r="H60" i="5"/>
  <c r="C60" i="5"/>
  <c r="G60" i="5"/>
  <c r="B60" i="5"/>
  <c r="I60" i="5"/>
  <c r="D60" i="5"/>
  <c r="X60" i="5"/>
  <c r="Y60" i="5"/>
  <c r="Z60" i="5"/>
  <c r="I285" i="5"/>
  <c r="Z285" i="5"/>
  <c r="B285" i="5"/>
  <c r="C285" i="5"/>
  <c r="S285" i="5"/>
  <c r="X285" i="5"/>
  <c r="H285" i="5"/>
  <c r="D285" i="5"/>
  <c r="Y285" i="5"/>
  <c r="G285" i="5"/>
  <c r="K285" i="5"/>
  <c r="S223" i="5"/>
  <c r="K223" i="5"/>
  <c r="X223" i="5"/>
  <c r="B223" i="5"/>
  <c r="D223" i="5"/>
  <c r="G223" i="5"/>
  <c r="H223" i="5"/>
  <c r="Y223" i="5"/>
  <c r="C223" i="5"/>
  <c r="I223" i="5"/>
  <c r="Z223" i="5"/>
  <c r="C45" i="5"/>
  <c r="K45" i="5"/>
  <c r="B45" i="5"/>
  <c r="D45" i="5"/>
  <c r="Z45" i="5"/>
  <c r="K108" i="5"/>
  <c r="H108" i="5"/>
  <c r="C108" i="5"/>
  <c r="Z108" i="5"/>
  <c r="Y108" i="5"/>
  <c r="B108" i="5"/>
  <c r="D108" i="5"/>
  <c r="I108" i="5"/>
  <c r="G108" i="5"/>
  <c r="S108" i="5"/>
  <c r="X108" i="5"/>
  <c r="J56" i="5"/>
  <c r="L56" i="5" s="1"/>
  <c r="C52" i="5"/>
  <c r="J54" i="5"/>
  <c r="L54" i="5" s="1"/>
  <c r="Z52" i="5"/>
  <c r="Y52" i="5"/>
  <c r="B52" i="5"/>
  <c r="J52" i="5"/>
  <c r="L52" i="5" s="1"/>
  <c r="I52" i="5"/>
  <c r="G52" i="5"/>
  <c r="K52" i="5"/>
  <c r="X52" i="5"/>
  <c r="D52" i="5"/>
  <c r="S52" i="5"/>
  <c r="J55" i="5"/>
  <c r="L55" i="5" s="1"/>
  <c r="J53" i="5"/>
  <c r="L53" i="5" s="1"/>
  <c r="H52" i="5"/>
  <c r="I304" i="5"/>
  <c r="AA304" i="5" s="1"/>
  <c r="Z304" i="5"/>
  <c r="C304" i="5"/>
  <c r="X304" i="5"/>
  <c r="G304" i="5"/>
  <c r="D304" i="5"/>
  <c r="S304" i="5"/>
  <c r="B304" i="5"/>
  <c r="K304" i="5"/>
  <c r="H304" i="5"/>
  <c r="Y304" i="5"/>
  <c r="Y243" i="5"/>
  <c r="G243" i="5"/>
  <c r="D243" i="5"/>
  <c r="Z243" i="5"/>
  <c r="I243" i="5"/>
  <c r="K243" i="5"/>
  <c r="H243" i="5"/>
  <c r="S243" i="5"/>
  <c r="X243" i="5"/>
  <c r="C243" i="5"/>
  <c r="B243" i="5"/>
  <c r="K128" i="5"/>
  <c r="B128" i="5"/>
  <c r="Y128" i="5"/>
  <c r="D128" i="5"/>
  <c r="C128" i="5"/>
  <c r="I128" i="5"/>
  <c r="S128" i="5"/>
  <c r="H128" i="5"/>
  <c r="Z128" i="5"/>
  <c r="G128" i="5"/>
  <c r="X128" i="5"/>
  <c r="K120" i="5"/>
  <c r="Z120" i="5"/>
  <c r="D120" i="5"/>
  <c r="Y120" i="5"/>
  <c r="C120" i="5"/>
  <c r="I120" i="5"/>
  <c r="H120" i="5"/>
  <c r="S120" i="5"/>
  <c r="X120" i="5"/>
  <c r="B120" i="5"/>
  <c r="G120" i="5"/>
  <c r="I257" i="5"/>
  <c r="S257" i="5"/>
  <c r="X257" i="5"/>
  <c r="C257" i="5"/>
  <c r="K257" i="5"/>
  <c r="B257" i="5"/>
  <c r="G257" i="5"/>
  <c r="Y257" i="5"/>
  <c r="Z257" i="5"/>
  <c r="D257" i="5"/>
  <c r="H257" i="5"/>
  <c r="J173" i="5"/>
  <c r="L173" i="5" s="1"/>
  <c r="C172" i="5"/>
  <c r="J176" i="5"/>
  <c r="L176" i="5" s="1"/>
  <c r="J175" i="5"/>
  <c r="L175" i="5" s="1"/>
  <c r="D172" i="5"/>
  <c r="Y172" i="5"/>
  <c r="I172" i="5"/>
  <c r="B172" i="5"/>
  <c r="H172" i="5"/>
  <c r="X172" i="5"/>
  <c r="K172" i="5"/>
  <c r="S172" i="5"/>
  <c r="J172" i="5"/>
  <c r="L172" i="5" s="1"/>
  <c r="G172" i="5"/>
  <c r="Z172" i="5"/>
  <c r="J174" i="5"/>
  <c r="L174" i="5" s="1"/>
  <c r="D286" i="5"/>
  <c r="S286" i="5"/>
  <c r="B286" i="5"/>
  <c r="Z286" i="5"/>
  <c r="X286" i="5"/>
  <c r="H286" i="5"/>
  <c r="K286" i="5"/>
  <c r="G286" i="5"/>
  <c r="Y286" i="5"/>
  <c r="I286" i="5"/>
  <c r="C286" i="5"/>
  <c r="C101" i="5"/>
  <c r="D101" i="5"/>
  <c r="Y101" i="5"/>
  <c r="K101" i="5"/>
  <c r="G101" i="5"/>
  <c r="X101" i="5"/>
  <c r="B101" i="5"/>
  <c r="Z101" i="5"/>
  <c r="S101" i="5"/>
  <c r="H101" i="5"/>
  <c r="I101" i="5"/>
  <c r="Z23" i="5"/>
  <c r="C23" i="5"/>
  <c r="K23" i="5"/>
  <c r="B23" i="5"/>
  <c r="D23" i="5"/>
  <c r="G235" i="5"/>
  <c r="K235" i="5"/>
  <c r="C235" i="5"/>
  <c r="S235" i="5"/>
  <c r="X235" i="5"/>
  <c r="Y235" i="5"/>
  <c r="B235" i="5"/>
  <c r="D235" i="5"/>
  <c r="H235" i="5"/>
  <c r="Z235" i="5"/>
  <c r="I235" i="5"/>
  <c r="K98" i="5"/>
  <c r="Y98" i="5"/>
  <c r="D98" i="5"/>
  <c r="B98" i="5"/>
  <c r="H98" i="5"/>
  <c r="X98" i="5"/>
  <c r="Z98" i="5"/>
  <c r="I98" i="5"/>
  <c r="AA98" i="5" s="1"/>
  <c r="S98" i="5"/>
  <c r="G98" i="5"/>
  <c r="C98" i="5"/>
  <c r="K224" i="5"/>
  <c r="B224" i="5"/>
  <c r="S224" i="5"/>
  <c r="X224" i="5"/>
  <c r="I224" i="5"/>
  <c r="Y224" i="5"/>
  <c r="C224" i="5"/>
  <c r="G224" i="5"/>
  <c r="H224" i="5"/>
  <c r="D224" i="5"/>
  <c r="Z224" i="5"/>
  <c r="Y87" i="5"/>
  <c r="B87" i="5"/>
  <c r="H87" i="5"/>
  <c r="K87" i="5"/>
  <c r="Z87" i="5"/>
  <c r="C87" i="5"/>
  <c r="D87" i="5"/>
  <c r="I87" i="5"/>
  <c r="AA87" i="5" s="1"/>
  <c r="S87" i="5"/>
  <c r="G87" i="5"/>
  <c r="X87" i="5"/>
  <c r="G137" i="5"/>
  <c r="K137" i="5"/>
  <c r="I137" i="5"/>
  <c r="Y137" i="5"/>
  <c r="S137" i="5"/>
  <c r="C137" i="5"/>
  <c r="H137" i="5"/>
  <c r="B137" i="5"/>
  <c r="D137" i="5"/>
  <c r="Z137" i="5"/>
  <c r="X137" i="5"/>
  <c r="Z32" i="5"/>
  <c r="C32" i="5"/>
  <c r="K32" i="5"/>
  <c r="D32" i="5"/>
  <c r="B32" i="5"/>
  <c r="C272" i="5"/>
  <c r="K272" i="5"/>
  <c r="B272" i="5"/>
  <c r="S272" i="5"/>
  <c r="Y272" i="5"/>
  <c r="D272" i="5"/>
  <c r="Z272" i="5"/>
  <c r="I272" i="5"/>
  <c r="X272" i="5"/>
  <c r="G272" i="5"/>
  <c r="H272" i="5"/>
  <c r="B27" i="5"/>
  <c r="D27" i="5"/>
  <c r="K27" i="5"/>
  <c r="C27" i="5"/>
  <c r="Z27" i="5"/>
  <c r="K211" i="5"/>
  <c r="S211" i="5"/>
  <c r="I211" i="5"/>
  <c r="AA211" i="5" s="1"/>
  <c r="B211" i="5"/>
  <c r="G211" i="5"/>
  <c r="Y211" i="5"/>
  <c r="H211" i="5"/>
  <c r="X211" i="5"/>
  <c r="D211" i="5"/>
  <c r="C211" i="5"/>
  <c r="Z211" i="5"/>
  <c r="I180" i="5"/>
  <c r="D180" i="5"/>
  <c r="X180" i="5"/>
  <c r="C180" i="5"/>
  <c r="Z180" i="5"/>
  <c r="S180" i="5"/>
  <c r="H180" i="5"/>
  <c r="K180" i="5"/>
  <c r="Y180" i="5"/>
  <c r="G180" i="5"/>
  <c r="B180" i="5"/>
  <c r="G178" i="5"/>
  <c r="H178" i="5"/>
  <c r="K178" i="5"/>
  <c r="S178" i="5"/>
  <c r="X178" i="5"/>
  <c r="C178" i="5"/>
  <c r="Z178" i="5"/>
  <c r="Y178" i="5"/>
  <c r="B178" i="5"/>
  <c r="I178" i="5"/>
  <c r="D178" i="5"/>
  <c r="K40" i="5"/>
  <c r="C40" i="5"/>
  <c r="B40" i="5"/>
  <c r="Z40" i="5"/>
  <c r="D40" i="5"/>
  <c r="S278" i="5"/>
  <c r="H278" i="5"/>
  <c r="C278" i="5"/>
  <c r="D278" i="5"/>
  <c r="G278" i="5"/>
  <c r="K278" i="5"/>
  <c r="X278" i="5"/>
  <c r="B278" i="5"/>
  <c r="Y278" i="5"/>
  <c r="I278" i="5"/>
  <c r="Z278" i="5"/>
  <c r="S41" i="5"/>
  <c r="D41" i="5"/>
  <c r="B41" i="5"/>
  <c r="I41" i="5"/>
  <c r="W41" i="5" s="1"/>
  <c r="X41" i="5"/>
  <c r="K41" i="5"/>
  <c r="H41" i="5"/>
  <c r="Y41" i="5"/>
  <c r="G41" i="5"/>
  <c r="C41" i="5"/>
  <c r="Z41" i="5"/>
  <c r="K79" i="5"/>
  <c r="I79" i="5"/>
  <c r="C79" i="5"/>
  <c r="G79" i="5"/>
  <c r="Y79" i="5"/>
  <c r="D79" i="5"/>
  <c r="Z79" i="5"/>
  <c r="H79" i="5"/>
  <c r="S79" i="5"/>
  <c r="X79" i="5"/>
  <c r="B79" i="5"/>
  <c r="H85" i="5"/>
  <c r="I85" i="5"/>
  <c r="Y85" i="5"/>
  <c r="S85" i="5"/>
  <c r="D85" i="5"/>
  <c r="C85" i="5"/>
  <c r="B85" i="5"/>
  <c r="X85" i="5"/>
  <c r="G85" i="5"/>
  <c r="Z85" i="5"/>
  <c r="K85" i="5"/>
  <c r="B306" i="5"/>
  <c r="S306" i="5"/>
  <c r="I306" i="5"/>
  <c r="W306" i="5" s="1"/>
  <c r="Z306" i="5"/>
  <c r="D306" i="5"/>
  <c r="X306" i="5"/>
  <c r="H306" i="5"/>
  <c r="G306" i="5"/>
  <c r="C306" i="5"/>
  <c r="K306" i="5"/>
  <c r="Y306" i="5"/>
  <c r="I205" i="5"/>
  <c r="Z205" i="5"/>
  <c r="H205" i="5"/>
  <c r="B205" i="5"/>
  <c r="Y205" i="5"/>
  <c r="C205" i="5"/>
  <c r="G205" i="5"/>
  <c r="D205" i="5"/>
  <c r="X205" i="5"/>
  <c r="S205" i="5"/>
  <c r="K205" i="5"/>
  <c r="Z165" i="5"/>
  <c r="K165" i="5"/>
  <c r="S165" i="5"/>
  <c r="D165" i="5"/>
  <c r="C165" i="5"/>
  <c r="B165" i="5"/>
  <c r="G165" i="5"/>
  <c r="H165" i="5"/>
  <c r="Y165" i="5"/>
  <c r="I165" i="5"/>
  <c r="W165" i="5" s="1"/>
  <c r="X165" i="5"/>
  <c r="H169" i="5"/>
  <c r="I169" i="5"/>
  <c r="K169" i="5"/>
  <c r="X169" i="5"/>
  <c r="D169" i="5"/>
  <c r="Y169" i="5"/>
  <c r="C169" i="5"/>
  <c r="B169" i="5"/>
  <c r="G169" i="5"/>
  <c r="S169" i="5"/>
  <c r="Z169" i="5"/>
  <c r="S253" i="5"/>
  <c r="G253" i="5"/>
  <c r="X253" i="5"/>
  <c r="K253" i="5"/>
  <c r="Z253" i="5"/>
  <c r="D253" i="5"/>
  <c r="Y253" i="5"/>
  <c r="I253" i="5"/>
  <c r="C253" i="5"/>
  <c r="B253" i="5"/>
  <c r="H253" i="5"/>
  <c r="B295" i="5"/>
  <c r="Z295" i="5"/>
  <c r="H295" i="5"/>
  <c r="X295" i="5"/>
  <c r="D295" i="5"/>
  <c r="K295" i="5"/>
  <c r="Y295" i="5"/>
  <c r="I295" i="5"/>
  <c r="C295" i="5"/>
  <c r="G295" i="5"/>
  <c r="S295" i="5"/>
  <c r="C88" i="5"/>
  <c r="B88" i="5"/>
  <c r="K88" i="5"/>
  <c r="Y88" i="5"/>
  <c r="Z88" i="5"/>
  <c r="G88" i="5"/>
  <c r="S88" i="5"/>
  <c r="H88" i="5"/>
  <c r="X88" i="5"/>
  <c r="D88" i="5"/>
  <c r="I88" i="5"/>
  <c r="B144" i="5"/>
  <c r="X144" i="5"/>
  <c r="K144" i="5"/>
  <c r="D144" i="5"/>
  <c r="H144" i="5"/>
  <c r="G144" i="5"/>
  <c r="S144" i="5"/>
  <c r="Y144" i="5"/>
  <c r="C144" i="5"/>
  <c r="I144" i="5"/>
  <c r="Z144" i="5"/>
  <c r="K22" i="5"/>
  <c r="J22" i="5"/>
  <c r="J23" i="5"/>
  <c r="Z22" i="5"/>
  <c r="J25" i="5"/>
  <c r="I25" i="5" s="1"/>
  <c r="W25" i="5" s="1"/>
  <c r="X25" i="5" s="1"/>
  <c r="J24" i="5"/>
  <c r="D22" i="5"/>
  <c r="B22" i="5"/>
  <c r="J26" i="5"/>
  <c r="C22" i="5"/>
  <c r="G46" i="5"/>
  <c r="Z46" i="5"/>
  <c r="C46" i="5"/>
  <c r="D46" i="5"/>
  <c r="X46" i="5"/>
  <c r="S46" i="5"/>
  <c r="Y46" i="5"/>
  <c r="B46" i="5"/>
  <c r="H46" i="5"/>
  <c r="K46" i="5"/>
  <c r="I46" i="5"/>
  <c r="G54" i="5"/>
  <c r="Y54" i="5"/>
  <c r="I54" i="5"/>
  <c r="C54" i="5"/>
  <c r="K54" i="5"/>
  <c r="B54" i="5"/>
  <c r="H54" i="5"/>
  <c r="S54" i="5"/>
  <c r="D54" i="5"/>
  <c r="X54" i="5"/>
  <c r="Z54" i="5"/>
  <c r="D261" i="5"/>
  <c r="Y261" i="5"/>
  <c r="I261" i="5"/>
  <c r="AA261" i="5" s="1"/>
  <c r="Z261" i="5"/>
  <c r="S261" i="5"/>
  <c r="B261" i="5"/>
  <c r="C261" i="5"/>
  <c r="H261" i="5"/>
  <c r="X261" i="5"/>
  <c r="G261" i="5"/>
  <c r="K261" i="5"/>
  <c r="H240" i="5"/>
  <c r="G240" i="5"/>
  <c r="S240" i="5"/>
  <c r="Z240" i="5"/>
  <c r="X240" i="5"/>
  <c r="Y240" i="5"/>
  <c r="B240" i="5"/>
  <c r="C240" i="5"/>
  <c r="K240" i="5"/>
  <c r="I240" i="5"/>
  <c r="AA240" i="5" s="1"/>
  <c r="D240" i="5"/>
  <c r="Y263" i="5"/>
  <c r="I263" i="5"/>
  <c r="C263" i="5"/>
  <c r="G263" i="5"/>
  <c r="B263" i="5"/>
  <c r="K263" i="5"/>
  <c r="S263" i="5"/>
  <c r="H263" i="5"/>
  <c r="X263" i="5"/>
  <c r="D263" i="5"/>
  <c r="Z263" i="5"/>
  <c r="K186" i="5"/>
  <c r="S186" i="5"/>
  <c r="I186" i="5"/>
  <c r="AA186" i="5" s="1"/>
  <c r="C186" i="5"/>
  <c r="B186" i="5"/>
  <c r="G186" i="5"/>
  <c r="Z186" i="5"/>
  <c r="H186" i="5"/>
  <c r="Y186" i="5"/>
  <c r="X186" i="5"/>
  <c r="D186" i="5"/>
  <c r="S90" i="5"/>
  <c r="Z90" i="5"/>
  <c r="H90" i="5"/>
  <c r="X90" i="5"/>
  <c r="G90" i="5"/>
  <c r="K90" i="5"/>
  <c r="Y90" i="5"/>
  <c r="B90" i="5"/>
  <c r="C90" i="5"/>
  <c r="D90" i="5"/>
  <c r="I90" i="5"/>
  <c r="D100" i="5"/>
  <c r="Y100" i="5"/>
  <c r="G100" i="5"/>
  <c r="Z100" i="5"/>
  <c r="I100" i="5"/>
  <c r="W100" i="5" s="1"/>
  <c r="H100" i="5"/>
  <c r="S100" i="5"/>
  <c r="B100" i="5"/>
  <c r="X100" i="5"/>
  <c r="C100" i="5"/>
  <c r="K100" i="5"/>
  <c r="G189" i="5"/>
  <c r="C189" i="5"/>
  <c r="Y189" i="5"/>
  <c r="S189" i="5"/>
  <c r="X189" i="5"/>
  <c r="H189" i="5"/>
  <c r="Z189" i="5"/>
  <c r="K189" i="5"/>
  <c r="D189" i="5"/>
  <c r="B189" i="5"/>
  <c r="I189" i="5"/>
  <c r="D167" i="5"/>
  <c r="B167" i="5"/>
  <c r="I167" i="5"/>
  <c r="G167" i="5"/>
  <c r="Z167" i="5"/>
  <c r="H167" i="5"/>
  <c r="K167" i="5"/>
  <c r="C167" i="5"/>
  <c r="S167" i="5"/>
  <c r="X167" i="5"/>
  <c r="Y167" i="5"/>
  <c r="B234" i="5"/>
  <c r="D234" i="5"/>
  <c r="I234" i="5"/>
  <c r="X234" i="5"/>
  <c r="G234" i="5"/>
  <c r="Y234" i="5"/>
  <c r="K234" i="5"/>
  <c r="S234" i="5"/>
  <c r="C234" i="5"/>
  <c r="Z234" i="5"/>
  <c r="H234" i="5"/>
  <c r="B126" i="5"/>
  <c r="D126" i="5"/>
  <c r="Z126" i="5"/>
  <c r="H126" i="5"/>
  <c r="K126" i="5"/>
  <c r="C126" i="5"/>
  <c r="S126" i="5"/>
  <c r="I126" i="5"/>
  <c r="G126" i="5"/>
  <c r="Y126" i="5"/>
  <c r="X126" i="5"/>
  <c r="K118" i="5"/>
  <c r="S118" i="5"/>
  <c r="D118" i="5"/>
  <c r="Z118" i="5"/>
  <c r="C118" i="5"/>
  <c r="X118" i="5"/>
  <c r="I118" i="5"/>
  <c r="G118" i="5"/>
  <c r="B118" i="5"/>
  <c r="Y118" i="5"/>
  <c r="H118" i="5"/>
  <c r="G219" i="5"/>
  <c r="Z219" i="5"/>
  <c r="D219" i="5"/>
  <c r="I219" i="5"/>
  <c r="X219" i="5"/>
  <c r="H219" i="5"/>
  <c r="K219" i="5"/>
  <c r="C219" i="5"/>
  <c r="B219" i="5"/>
  <c r="S219" i="5"/>
  <c r="Y219" i="5"/>
  <c r="I80" i="5"/>
  <c r="S80" i="5"/>
  <c r="H80" i="5"/>
  <c r="G80" i="5"/>
  <c r="K80" i="5"/>
  <c r="X80" i="5"/>
  <c r="B80" i="5"/>
  <c r="Y80" i="5"/>
  <c r="D80" i="5"/>
  <c r="Z80" i="5"/>
  <c r="C80" i="5"/>
  <c r="I293" i="5"/>
  <c r="S293" i="5"/>
  <c r="Z293" i="5"/>
  <c r="D293" i="5"/>
  <c r="H293" i="5"/>
  <c r="G293" i="5"/>
  <c r="K293" i="5"/>
  <c r="C293" i="5"/>
  <c r="Y293" i="5"/>
  <c r="B293" i="5"/>
  <c r="X293" i="5"/>
  <c r="H99" i="5"/>
  <c r="Z99" i="5"/>
  <c r="D99" i="5"/>
  <c r="I99" i="5"/>
  <c r="W99" i="5" s="1"/>
  <c r="S99" i="5"/>
  <c r="X99" i="5"/>
  <c r="B99" i="5"/>
  <c r="K99" i="5"/>
  <c r="G99" i="5"/>
  <c r="Y99" i="5"/>
  <c r="C99" i="5"/>
  <c r="Z154" i="5"/>
  <c r="K154" i="5"/>
  <c r="S154" i="5"/>
  <c r="B154" i="5"/>
  <c r="I154" i="5"/>
  <c r="AA154" i="5" s="1"/>
  <c r="G154" i="5"/>
  <c r="Y154" i="5"/>
  <c r="D154" i="5"/>
  <c r="H154" i="5"/>
  <c r="C154" i="5"/>
  <c r="X154" i="5"/>
  <c r="S198" i="5"/>
  <c r="B198" i="5"/>
  <c r="Y198" i="5"/>
  <c r="C198" i="5"/>
  <c r="D198" i="5"/>
  <c r="Z198" i="5"/>
  <c r="K198" i="5"/>
  <c r="I198" i="5"/>
  <c r="G198" i="5"/>
  <c r="H198" i="5"/>
  <c r="X198" i="5"/>
  <c r="K26" i="5"/>
  <c r="Z26" i="5"/>
  <c r="B26" i="5"/>
  <c r="C26" i="5"/>
  <c r="D26" i="5"/>
  <c r="Z83" i="5"/>
  <c r="D83" i="5"/>
  <c r="B83" i="5"/>
  <c r="I83" i="5"/>
  <c r="G83" i="5"/>
  <c r="Y83" i="5"/>
  <c r="X83" i="5"/>
  <c r="H83" i="5"/>
  <c r="C83" i="5"/>
  <c r="S83" i="5"/>
  <c r="K83" i="5"/>
  <c r="B213" i="5"/>
  <c r="I213" i="5"/>
  <c r="X213" i="5"/>
  <c r="C213" i="5"/>
  <c r="Z213" i="5"/>
  <c r="G213" i="5"/>
  <c r="S213" i="5"/>
  <c r="D213" i="5"/>
  <c r="H213" i="5"/>
  <c r="K213" i="5"/>
  <c r="Y213" i="5"/>
  <c r="D92" i="5"/>
  <c r="Z92" i="5"/>
  <c r="Y92" i="5"/>
  <c r="X92" i="5"/>
  <c r="I92" i="5"/>
  <c r="B92" i="5"/>
  <c r="K92" i="5"/>
  <c r="G92" i="5"/>
  <c r="S92" i="5"/>
  <c r="H92" i="5"/>
  <c r="C92" i="5"/>
  <c r="D204" i="5"/>
  <c r="C204" i="5"/>
  <c r="K204" i="5"/>
  <c r="B204" i="5"/>
  <c r="Y204" i="5"/>
  <c r="X204" i="5"/>
  <c r="Z204" i="5"/>
  <c r="S204" i="5"/>
  <c r="H204" i="5"/>
  <c r="I204" i="5"/>
  <c r="G204" i="5"/>
  <c r="C12" i="5"/>
  <c r="D12" i="5"/>
  <c r="B12" i="5"/>
  <c r="K12" i="5"/>
  <c r="Z12" i="5"/>
  <c r="AA288" i="5"/>
  <c r="W143" i="5"/>
  <c r="N50" i="5"/>
  <c r="W230" i="5"/>
  <c r="W182" i="5"/>
  <c r="AA282" i="5"/>
  <c r="L51" i="5"/>
  <c r="AA69" i="5"/>
  <c r="W281" i="5"/>
  <c r="AA281" i="5"/>
  <c r="W237" i="5"/>
  <c r="AA237" i="5"/>
  <c r="W56" i="5"/>
  <c r="AA56" i="5"/>
  <c r="W53" i="5"/>
  <c r="AA53" i="5"/>
  <c r="W142" i="5"/>
  <c r="W217" i="5"/>
  <c r="AA217" i="5"/>
  <c r="AA260" i="5"/>
  <c r="W161" i="5"/>
  <c r="W125" i="5"/>
  <c r="W273" i="5"/>
  <c r="M51" i="5"/>
  <c r="W240" i="5"/>
  <c r="AA85" i="5"/>
  <c r="W85" i="5"/>
  <c r="AA139" i="5"/>
  <c r="W81" i="5"/>
  <c r="M47" i="5"/>
  <c r="O51" i="5"/>
  <c r="N51" i="5"/>
  <c r="N49" i="5"/>
  <c r="P49" i="5"/>
  <c r="P51" i="5"/>
  <c r="W246" i="5"/>
  <c r="AA246" i="5"/>
  <c r="AA228" i="5"/>
  <c r="W228" i="5"/>
  <c r="W151" i="5"/>
  <c r="AA151" i="5"/>
  <c r="AA196" i="5"/>
  <c r="W196" i="5"/>
  <c r="M50" i="5"/>
  <c r="AA252" i="5"/>
  <c r="AA244" i="5"/>
  <c r="W184" i="5"/>
  <c r="W66" i="5"/>
  <c r="Z224" i="6"/>
  <c r="I224" i="6"/>
  <c r="AA224" i="6" s="1"/>
  <c r="H224" i="6"/>
  <c r="K224" i="6"/>
  <c r="X224" i="6"/>
  <c r="S224" i="6"/>
  <c r="G224" i="6"/>
  <c r="B224" i="6"/>
  <c r="C224" i="6"/>
  <c r="Y224" i="6"/>
  <c r="D224" i="6"/>
  <c r="Y108" i="6"/>
  <c r="I108" i="6"/>
  <c r="AA108" i="6" s="1"/>
  <c r="K108" i="6"/>
  <c r="H108" i="6"/>
  <c r="D108" i="6"/>
  <c r="G108" i="6"/>
  <c r="C108" i="6"/>
  <c r="B108" i="6"/>
  <c r="Z108" i="6"/>
  <c r="S108" i="6"/>
  <c r="X108" i="6"/>
  <c r="Y100" i="6"/>
  <c r="B100" i="6"/>
  <c r="Z100" i="6"/>
  <c r="G100" i="6"/>
  <c r="K100" i="6"/>
  <c r="H100" i="6"/>
  <c r="S100" i="6"/>
  <c r="I100" i="6"/>
  <c r="W100" i="6" s="1"/>
  <c r="X100" i="6"/>
  <c r="C100" i="6"/>
  <c r="D100" i="6"/>
  <c r="S85" i="6"/>
  <c r="C85" i="6"/>
  <c r="K85" i="6"/>
  <c r="G85" i="6"/>
  <c r="Z85" i="6"/>
  <c r="H85" i="6"/>
  <c r="X85" i="6"/>
  <c r="B85" i="6"/>
  <c r="I85" i="6"/>
  <c r="W85" i="6" s="1"/>
  <c r="D85" i="6"/>
  <c r="Y85" i="6"/>
  <c r="I87" i="6"/>
  <c r="W87" i="6" s="1"/>
  <c r="G87" i="6"/>
  <c r="K87" i="6"/>
  <c r="J90" i="6"/>
  <c r="L90" i="6" s="1"/>
  <c r="Z87" i="6"/>
  <c r="D87" i="6"/>
  <c r="X87" i="6"/>
  <c r="J88" i="6"/>
  <c r="L88" i="6" s="1"/>
  <c r="S87" i="6"/>
  <c r="J91" i="6"/>
  <c r="L91" i="6" s="1"/>
  <c r="H87" i="6"/>
  <c r="J89" i="6"/>
  <c r="L89" i="6" s="1"/>
  <c r="C87" i="6"/>
  <c r="B87" i="6"/>
  <c r="Y87" i="6"/>
  <c r="J87" i="6"/>
  <c r="L87" i="6" s="1"/>
  <c r="C26" i="6"/>
  <c r="D26" i="6"/>
  <c r="K26" i="6"/>
  <c r="B26" i="6"/>
  <c r="Z26" i="6"/>
  <c r="K43" i="6"/>
  <c r="Z43" i="6"/>
  <c r="B43" i="6"/>
  <c r="C43" i="6"/>
  <c r="D43" i="6"/>
  <c r="Z25" i="6"/>
  <c r="K25" i="6"/>
  <c r="D25" i="6"/>
  <c r="B25" i="6"/>
  <c r="C25" i="6"/>
  <c r="J303" i="6"/>
  <c r="L303" i="6" s="1"/>
  <c r="G302" i="6"/>
  <c r="J305" i="6"/>
  <c r="L305" i="6" s="1"/>
  <c r="K302" i="6"/>
  <c r="D302" i="6"/>
  <c r="Z302" i="6"/>
  <c r="C302" i="6"/>
  <c r="B302" i="6"/>
  <c r="I302" i="6"/>
  <c r="AA302" i="6" s="1"/>
  <c r="S302" i="6"/>
  <c r="X302" i="6"/>
  <c r="H302" i="6"/>
  <c r="J304" i="6"/>
  <c r="Y302" i="6"/>
  <c r="J306" i="6"/>
  <c r="L306" i="6" s="1"/>
  <c r="J302" i="6"/>
  <c r="L302" i="6" s="1"/>
  <c r="Z53" i="6"/>
  <c r="I53" i="6"/>
  <c r="AA53" i="6" s="1"/>
  <c r="D53" i="6"/>
  <c r="G53" i="6"/>
  <c r="S53" i="6"/>
  <c r="Y53" i="6"/>
  <c r="B53" i="6"/>
  <c r="X53" i="6"/>
  <c r="H53" i="6"/>
  <c r="K53" i="6"/>
  <c r="C53" i="6"/>
  <c r="K182" i="6"/>
  <c r="H182" i="6"/>
  <c r="J183" i="6"/>
  <c r="L183" i="6" s="1"/>
  <c r="S182" i="6"/>
  <c r="J185" i="6"/>
  <c r="L185" i="6" s="1"/>
  <c r="C182" i="6"/>
  <c r="Y182" i="6"/>
  <c r="J184" i="6"/>
  <c r="L184" i="6" s="1"/>
  <c r="I182" i="6"/>
  <c r="G182" i="6"/>
  <c r="Z182" i="6"/>
  <c r="B182" i="6"/>
  <c r="D182" i="6"/>
  <c r="J186" i="6"/>
  <c r="L186" i="6" s="1"/>
  <c r="J182" i="6"/>
  <c r="L182" i="6" s="1"/>
  <c r="X182" i="6"/>
  <c r="S237" i="6"/>
  <c r="J239" i="6"/>
  <c r="J238" i="6"/>
  <c r="L238" i="6" s="1"/>
  <c r="C237" i="6"/>
  <c r="X237" i="6"/>
  <c r="B237" i="6"/>
  <c r="Y237" i="6"/>
  <c r="J240" i="6"/>
  <c r="L240" i="6" s="1"/>
  <c r="H237" i="6"/>
  <c r="Z237" i="6"/>
  <c r="G237" i="6"/>
  <c r="J241" i="6"/>
  <c r="L241" i="6" s="1"/>
  <c r="J237" i="6"/>
  <c r="L237" i="6" s="1"/>
  <c r="K237" i="6"/>
  <c r="D237" i="6"/>
  <c r="I237" i="6"/>
  <c r="W237" i="6" s="1"/>
  <c r="H65" i="6"/>
  <c r="Z65" i="6"/>
  <c r="S65" i="6"/>
  <c r="Y65" i="6"/>
  <c r="D65" i="6"/>
  <c r="C65" i="6"/>
  <c r="K65" i="6"/>
  <c r="I65" i="6"/>
  <c r="W65" i="6" s="1"/>
  <c r="X65" i="6"/>
  <c r="B65" i="6"/>
  <c r="G65" i="6"/>
  <c r="H281" i="6"/>
  <c r="K281" i="6"/>
  <c r="S281" i="6"/>
  <c r="C281" i="6"/>
  <c r="X281" i="6"/>
  <c r="G281" i="6"/>
  <c r="Y281" i="6"/>
  <c r="D281" i="6"/>
  <c r="B281" i="6"/>
  <c r="I281" i="6"/>
  <c r="Z281" i="6"/>
  <c r="H266" i="6"/>
  <c r="I266" i="6"/>
  <c r="W266" i="6" s="1"/>
  <c r="B266" i="6"/>
  <c r="G266" i="6"/>
  <c r="S266" i="6"/>
  <c r="C266" i="6"/>
  <c r="Y266" i="6"/>
  <c r="Z266" i="6"/>
  <c r="X266" i="6"/>
  <c r="K266" i="6"/>
  <c r="D266" i="6"/>
  <c r="K72" i="6"/>
  <c r="J72" i="6"/>
  <c r="L72" i="6" s="1"/>
  <c r="H72" i="6"/>
  <c r="Y72" i="6"/>
  <c r="S72" i="6"/>
  <c r="I72" i="6"/>
  <c r="AA72" i="6" s="1"/>
  <c r="X72" i="6"/>
  <c r="J74" i="6"/>
  <c r="L74" i="6" s="1"/>
  <c r="G72" i="6"/>
  <c r="D72" i="6"/>
  <c r="J76" i="6"/>
  <c r="L76" i="6" s="1"/>
  <c r="C72" i="6"/>
  <c r="J73" i="6"/>
  <c r="L73" i="6" s="1"/>
  <c r="B72" i="6"/>
  <c r="J75" i="6"/>
  <c r="L75" i="6" s="1"/>
  <c r="Z72" i="6"/>
  <c r="J214" i="6"/>
  <c r="L214" i="6" s="1"/>
  <c r="J213" i="6"/>
  <c r="L213" i="6" s="1"/>
  <c r="J212" i="6"/>
  <c r="L212" i="6" s="1"/>
  <c r="C212" i="6"/>
  <c r="J216" i="6"/>
  <c r="L216" i="6" s="1"/>
  <c r="G212" i="6"/>
  <c r="Z212" i="6"/>
  <c r="B212" i="6"/>
  <c r="K212" i="6"/>
  <c r="D212" i="6"/>
  <c r="X212" i="6"/>
  <c r="H212" i="6"/>
  <c r="Y212" i="6"/>
  <c r="J215" i="6"/>
  <c r="L215" i="6" s="1"/>
  <c r="S212" i="6"/>
  <c r="I212" i="6"/>
  <c r="X171" i="6"/>
  <c r="S171" i="6"/>
  <c r="C171" i="6"/>
  <c r="G171" i="6"/>
  <c r="K171" i="6"/>
  <c r="Z171" i="6"/>
  <c r="Y171" i="6"/>
  <c r="D171" i="6"/>
  <c r="B171" i="6"/>
  <c r="I171" i="6"/>
  <c r="W171" i="6" s="1"/>
  <c r="H171" i="6"/>
  <c r="X173" i="6"/>
  <c r="D173" i="6"/>
  <c r="K173" i="6"/>
  <c r="Z173" i="6"/>
  <c r="C173" i="6"/>
  <c r="I173" i="6"/>
  <c r="S173" i="6"/>
  <c r="Y173" i="6"/>
  <c r="B173" i="6"/>
  <c r="G173" i="6"/>
  <c r="H173" i="6"/>
  <c r="J230" i="6"/>
  <c r="L230" i="6" s="1"/>
  <c r="K227" i="6"/>
  <c r="J231" i="6"/>
  <c r="G227" i="6"/>
  <c r="Y227" i="6"/>
  <c r="I227" i="6"/>
  <c r="Z227" i="6"/>
  <c r="C227" i="6"/>
  <c r="D227" i="6"/>
  <c r="J229" i="6"/>
  <c r="L229" i="6" s="1"/>
  <c r="S227" i="6"/>
  <c r="B227" i="6"/>
  <c r="J227" i="6"/>
  <c r="L227" i="6" s="1"/>
  <c r="J228" i="6"/>
  <c r="L228" i="6" s="1"/>
  <c r="X227" i="6"/>
  <c r="H227" i="6"/>
  <c r="Z34" i="6"/>
  <c r="K34" i="6"/>
  <c r="D34" i="6"/>
  <c r="C34" i="6"/>
  <c r="B34" i="6"/>
  <c r="I92" i="6"/>
  <c r="J93" i="6"/>
  <c r="L93" i="6" s="1"/>
  <c r="C92" i="6"/>
  <c r="J94" i="6"/>
  <c r="L94" i="6" s="1"/>
  <c r="J96" i="6"/>
  <c r="L96" i="6" s="1"/>
  <c r="S92" i="6"/>
  <c r="H92" i="6"/>
  <c r="B92" i="6"/>
  <c r="G92" i="6"/>
  <c r="X92" i="6"/>
  <c r="Y92" i="6"/>
  <c r="J92" i="6"/>
  <c r="L92" i="6" s="1"/>
  <c r="D92" i="6"/>
  <c r="Z92" i="6"/>
  <c r="J95" i="6"/>
  <c r="L95" i="6" s="1"/>
  <c r="K92" i="6"/>
  <c r="C149" i="6"/>
  <c r="X149" i="6"/>
  <c r="G149" i="6"/>
  <c r="I149" i="6"/>
  <c r="AA149" i="6" s="1"/>
  <c r="K149" i="6"/>
  <c r="D149" i="6"/>
  <c r="S149" i="6"/>
  <c r="Z149" i="6"/>
  <c r="Y149" i="6"/>
  <c r="B149" i="6"/>
  <c r="H149" i="6"/>
  <c r="X294" i="6"/>
  <c r="Z294" i="6"/>
  <c r="S294" i="6"/>
  <c r="I294" i="6"/>
  <c r="AA294" i="6" s="1"/>
  <c r="B294" i="6"/>
  <c r="D294" i="6"/>
  <c r="Y294" i="6"/>
  <c r="C294" i="6"/>
  <c r="H294" i="6"/>
  <c r="G294" i="6"/>
  <c r="K294" i="6"/>
  <c r="K228" i="6"/>
  <c r="C228" i="6"/>
  <c r="B228" i="6"/>
  <c r="H228" i="6"/>
  <c r="X228" i="6"/>
  <c r="G228" i="6"/>
  <c r="Y228" i="6"/>
  <c r="Z228" i="6"/>
  <c r="S228" i="6"/>
  <c r="D228" i="6"/>
  <c r="I228" i="6"/>
  <c r="B256" i="6"/>
  <c r="H256" i="6"/>
  <c r="G256" i="6"/>
  <c r="K256" i="6"/>
  <c r="D256" i="6"/>
  <c r="S256" i="6"/>
  <c r="I256" i="6"/>
  <c r="AA256" i="6" s="1"/>
  <c r="X256" i="6"/>
  <c r="C256" i="6"/>
  <c r="Z256" i="6"/>
  <c r="Y256" i="6"/>
  <c r="K252" i="6"/>
  <c r="I252" i="6"/>
  <c r="W252" i="6" s="1"/>
  <c r="S252" i="6"/>
  <c r="B252" i="6"/>
  <c r="X252" i="6"/>
  <c r="H252" i="6"/>
  <c r="J252" i="6"/>
  <c r="L252" i="6" s="1"/>
  <c r="G252" i="6"/>
  <c r="J256" i="6"/>
  <c r="L256" i="6" s="1"/>
  <c r="Z252" i="6"/>
  <c r="J253" i="6"/>
  <c r="L253" i="6" s="1"/>
  <c r="J254" i="6"/>
  <c r="L254" i="6" s="1"/>
  <c r="D252" i="6"/>
  <c r="Y252" i="6"/>
  <c r="C252" i="6"/>
  <c r="J255" i="6"/>
  <c r="L255" i="6" s="1"/>
  <c r="G74" i="6"/>
  <c r="Z74" i="6"/>
  <c r="C74" i="6"/>
  <c r="D74" i="6"/>
  <c r="B74" i="6"/>
  <c r="S74" i="6"/>
  <c r="Y74" i="6"/>
  <c r="X74" i="6"/>
  <c r="H74" i="6"/>
  <c r="K74" i="6"/>
  <c r="I74" i="6"/>
  <c r="AA74" i="6" s="1"/>
  <c r="C174" i="6"/>
  <c r="X174" i="6"/>
  <c r="B174" i="6"/>
  <c r="K174" i="6"/>
  <c r="S174" i="6"/>
  <c r="Y174" i="6"/>
  <c r="I174" i="6"/>
  <c r="AA174" i="6" s="1"/>
  <c r="D174" i="6"/>
  <c r="G174" i="6"/>
  <c r="H174" i="6"/>
  <c r="Z174" i="6"/>
  <c r="Z86" i="6"/>
  <c r="X86" i="6"/>
  <c r="C86" i="6"/>
  <c r="D86" i="6"/>
  <c r="B86" i="6"/>
  <c r="S86" i="6"/>
  <c r="G86" i="6"/>
  <c r="K86" i="6"/>
  <c r="I86" i="6"/>
  <c r="W86" i="6" s="1"/>
  <c r="Y86" i="6"/>
  <c r="H86" i="6"/>
  <c r="I195" i="6"/>
  <c r="AA195" i="6" s="1"/>
  <c r="D195" i="6"/>
  <c r="K195" i="6"/>
  <c r="S195" i="6"/>
  <c r="X195" i="6"/>
  <c r="G195" i="6"/>
  <c r="Y195" i="6"/>
  <c r="Z195" i="6"/>
  <c r="C195" i="6"/>
  <c r="H195" i="6"/>
  <c r="B195" i="6"/>
  <c r="Y61" i="6"/>
  <c r="D61" i="6"/>
  <c r="H61" i="6"/>
  <c r="B61" i="6"/>
  <c r="X61" i="6"/>
  <c r="S61" i="6"/>
  <c r="Z61" i="6"/>
  <c r="K61" i="6"/>
  <c r="I61" i="6"/>
  <c r="G61" i="6"/>
  <c r="C61" i="6"/>
  <c r="G120" i="6"/>
  <c r="S120" i="6"/>
  <c r="H120" i="6"/>
  <c r="D120" i="6"/>
  <c r="X120" i="6"/>
  <c r="Y120" i="6"/>
  <c r="I120" i="6"/>
  <c r="AA120" i="6" s="1"/>
  <c r="B120" i="6"/>
  <c r="C120" i="6"/>
  <c r="K120" i="6"/>
  <c r="Z120" i="6"/>
  <c r="G175" i="6"/>
  <c r="C175" i="6"/>
  <c r="X175" i="6"/>
  <c r="S175" i="6"/>
  <c r="K175" i="6"/>
  <c r="H175" i="6"/>
  <c r="I175" i="6"/>
  <c r="Y175" i="6"/>
  <c r="D175" i="6"/>
  <c r="B175" i="6"/>
  <c r="Z175" i="6"/>
  <c r="D37" i="6"/>
  <c r="J40" i="6"/>
  <c r="K37" i="6"/>
  <c r="J38" i="6"/>
  <c r="J39" i="6"/>
  <c r="Z37" i="6"/>
  <c r="B37" i="6"/>
  <c r="J41" i="6"/>
  <c r="C37" i="6"/>
  <c r="J37" i="6"/>
  <c r="H259" i="6"/>
  <c r="G259" i="6"/>
  <c r="Z259" i="6"/>
  <c r="D259" i="6"/>
  <c r="S259" i="6"/>
  <c r="I259" i="6"/>
  <c r="AA259" i="6" s="1"/>
  <c r="B259" i="6"/>
  <c r="C259" i="6"/>
  <c r="X259" i="6"/>
  <c r="Y259" i="6"/>
  <c r="K259" i="6"/>
  <c r="Y255" i="6"/>
  <c r="H255" i="6"/>
  <c r="G255" i="6"/>
  <c r="B255" i="6"/>
  <c r="D255" i="6"/>
  <c r="S255" i="6"/>
  <c r="C255" i="6"/>
  <c r="Z255" i="6"/>
  <c r="I255" i="6"/>
  <c r="W255" i="6" s="1"/>
  <c r="X255" i="6"/>
  <c r="K255" i="6"/>
  <c r="G243" i="6"/>
  <c r="C243" i="6"/>
  <c r="I243" i="6"/>
  <c r="W243" i="6" s="1"/>
  <c r="Z243" i="6"/>
  <c r="D243" i="6"/>
  <c r="B243" i="6"/>
  <c r="H243" i="6"/>
  <c r="X243" i="6"/>
  <c r="Y243" i="6"/>
  <c r="S243" i="6"/>
  <c r="K243" i="6"/>
  <c r="S218" i="6"/>
  <c r="C218" i="6"/>
  <c r="Y218" i="6"/>
  <c r="Z218" i="6"/>
  <c r="H218" i="6"/>
  <c r="I218" i="6"/>
  <c r="AA218" i="6" s="1"/>
  <c r="X218" i="6"/>
  <c r="G218" i="6"/>
  <c r="B218" i="6"/>
  <c r="K218" i="6"/>
  <c r="D218" i="6"/>
  <c r="X179" i="6"/>
  <c r="H179" i="6"/>
  <c r="Y179" i="6"/>
  <c r="Z179" i="6"/>
  <c r="S179" i="6"/>
  <c r="D179" i="6"/>
  <c r="I179" i="6"/>
  <c r="C179" i="6"/>
  <c r="G179" i="6"/>
  <c r="B179" i="6"/>
  <c r="K179" i="6"/>
  <c r="B24" i="6"/>
  <c r="K24" i="6"/>
  <c r="Z24" i="6"/>
  <c r="D24" i="6"/>
  <c r="C24" i="6"/>
  <c r="G123" i="6"/>
  <c r="B123" i="6"/>
  <c r="H123" i="6"/>
  <c r="C123" i="6"/>
  <c r="D123" i="6"/>
  <c r="S123" i="6"/>
  <c r="Y123" i="6"/>
  <c r="Z123" i="6"/>
  <c r="K123" i="6"/>
  <c r="I123" i="6"/>
  <c r="X123" i="6"/>
  <c r="I46" i="6"/>
  <c r="AA46" i="6" s="1"/>
  <c r="Z46" i="6"/>
  <c r="K46" i="6"/>
  <c r="C46" i="6"/>
  <c r="S46" i="6"/>
  <c r="H46" i="6"/>
  <c r="G46" i="6"/>
  <c r="D46" i="6"/>
  <c r="Y46" i="6"/>
  <c r="X46" i="6"/>
  <c r="B46" i="6"/>
  <c r="Z236" i="6"/>
  <c r="I236" i="6"/>
  <c r="AA236" i="6" s="1"/>
  <c r="S236" i="6"/>
  <c r="D236" i="6"/>
  <c r="B236" i="6"/>
  <c r="H236" i="6"/>
  <c r="G236" i="6"/>
  <c r="X236" i="6"/>
  <c r="K236" i="6"/>
  <c r="C236" i="6"/>
  <c r="Y236" i="6"/>
  <c r="B68" i="6"/>
  <c r="S68" i="6"/>
  <c r="K68" i="6"/>
  <c r="D68" i="6"/>
  <c r="Z68" i="6"/>
  <c r="I68" i="6"/>
  <c r="AA68" i="6" s="1"/>
  <c r="C68" i="6"/>
  <c r="H68" i="6"/>
  <c r="X68" i="6"/>
  <c r="Y68" i="6"/>
  <c r="G68" i="6"/>
  <c r="K44" i="6"/>
  <c r="Z44" i="6"/>
  <c r="C44" i="6"/>
  <c r="B44" i="6"/>
  <c r="D44" i="6"/>
  <c r="D115" i="6"/>
  <c r="H115" i="6"/>
  <c r="Z115" i="6"/>
  <c r="K115" i="6"/>
  <c r="I115" i="6"/>
  <c r="C115" i="6"/>
  <c r="G115" i="6"/>
  <c r="B115" i="6"/>
  <c r="X115" i="6"/>
  <c r="Y115" i="6"/>
  <c r="S115" i="6"/>
  <c r="I81" i="6"/>
  <c r="W81" i="6" s="1"/>
  <c r="C81" i="6"/>
  <c r="Z81" i="6"/>
  <c r="G81" i="6"/>
  <c r="B81" i="6"/>
  <c r="H81" i="6"/>
  <c r="S81" i="6"/>
  <c r="K81" i="6"/>
  <c r="X81" i="6"/>
  <c r="D81" i="6"/>
  <c r="Y81" i="6"/>
  <c r="X295" i="6"/>
  <c r="B295" i="6"/>
  <c r="I295" i="6"/>
  <c r="Z295" i="6"/>
  <c r="H295" i="6"/>
  <c r="Y295" i="6"/>
  <c r="D295" i="6"/>
  <c r="G295" i="6"/>
  <c r="K295" i="6"/>
  <c r="S295" i="6"/>
  <c r="C295" i="6"/>
  <c r="X204" i="6"/>
  <c r="Z204" i="6"/>
  <c r="C204" i="6"/>
  <c r="K204" i="6"/>
  <c r="Y204" i="6"/>
  <c r="D204" i="6"/>
  <c r="H204" i="6"/>
  <c r="B204" i="6"/>
  <c r="S204" i="6"/>
  <c r="G204" i="6"/>
  <c r="I204" i="6"/>
  <c r="W204" i="6" s="1"/>
  <c r="S90" i="6"/>
  <c r="H90" i="6"/>
  <c r="D90" i="6"/>
  <c r="Z90" i="6"/>
  <c r="C90" i="6"/>
  <c r="Y90" i="6"/>
  <c r="B90" i="6"/>
  <c r="I90" i="6"/>
  <c r="AA90" i="6" s="1"/>
  <c r="X90" i="6"/>
  <c r="K90" i="6"/>
  <c r="G90" i="6"/>
  <c r="X177" i="6"/>
  <c r="J179" i="6"/>
  <c r="L179" i="6" s="1"/>
  <c r="Y177" i="6"/>
  <c r="J177" i="6"/>
  <c r="L177" i="6" s="1"/>
  <c r="B177" i="6"/>
  <c r="J181" i="6"/>
  <c r="L181" i="6" s="1"/>
  <c r="C177" i="6"/>
  <c r="Z177" i="6"/>
  <c r="S177" i="6"/>
  <c r="J180" i="6"/>
  <c r="L180" i="6" s="1"/>
  <c r="G177" i="6"/>
  <c r="D177" i="6"/>
  <c r="H177" i="6"/>
  <c r="J178" i="6"/>
  <c r="L178" i="6" s="1"/>
  <c r="I177" i="6"/>
  <c r="AA177" i="6" s="1"/>
  <c r="K177" i="6"/>
  <c r="J283" i="6"/>
  <c r="L283" i="6" s="1"/>
  <c r="H282" i="6"/>
  <c r="J282" i="6"/>
  <c r="L282" i="6" s="1"/>
  <c r="Z282" i="6"/>
  <c r="X282" i="6"/>
  <c r="Y282" i="6"/>
  <c r="B282" i="6"/>
  <c r="I282" i="6"/>
  <c r="W282" i="6" s="1"/>
  <c r="K282" i="6"/>
  <c r="D282" i="6"/>
  <c r="J285" i="6"/>
  <c r="L285" i="6" s="1"/>
  <c r="C282" i="6"/>
  <c r="G282" i="6"/>
  <c r="J286" i="6"/>
  <c r="L286" i="6" s="1"/>
  <c r="S282" i="6"/>
  <c r="J284" i="6"/>
  <c r="L284" i="6" s="1"/>
  <c r="J209" i="6"/>
  <c r="L209" i="6" s="1"/>
  <c r="C207" i="6"/>
  <c r="Z207" i="6"/>
  <c r="G207" i="6"/>
  <c r="K207" i="6"/>
  <c r="D207" i="6"/>
  <c r="J211" i="6"/>
  <c r="L211" i="6" s="1"/>
  <c r="S207" i="6"/>
  <c r="I207" i="6"/>
  <c r="AA207" i="6" s="1"/>
  <c r="Y207" i="6"/>
  <c r="J207" i="6"/>
  <c r="L207" i="6" s="1"/>
  <c r="B207" i="6"/>
  <c r="J208" i="6"/>
  <c r="L208" i="6" s="1"/>
  <c r="J210" i="6"/>
  <c r="L210" i="6" s="1"/>
  <c r="X207" i="6"/>
  <c r="H207" i="6"/>
  <c r="H221" i="6"/>
  <c r="S221" i="6"/>
  <c r="G221" i="6"/>
  <c r="X221" i="6"/>
  <c r="D221" i="6"/>
  <c r="Z221" i="6"/>
  <c r="C221" i="6"/>
  <c r="B221" i="6"/>
  <c r="Y221" i="6"/>
  <c r="I221" i="6"/>
  <c r="W221" i="6" s="1"/>
  <c r="K221" i="6"/>
  <c r="K112" i="6"/>
  <c r="S112" i="6"/>
  <c r="H112" i="6"/>
  <c r="B112" i="6"/>
  <c r="Y112" i="6"/>
  <c r="J116" i="6"/>
  <c r="L116" i="6" s="1"/>
  <c r="J115" i="6"/>
  <c r="L115" i="6" s="1"/>
  <c r="G112" i="6"/>
  <c r="J113" i="6"/>
  <c r="L113" i="6" s="1"/>
  <c r="D112" i="6"/>
  <c r="J114" i="6"/>
  <c r="L114" i="6" s="1"/>
  <c r="I112" i="6"/>
  <c r="AA112" i="6" s="1"/>
  <c r="X112" i="6"/>
  <c r="J112" i="6"/>
  <c r="L112" i="6" s="1"/>
  <c r="Z112" i="6"/>
  <c r="C112" i="6"/>
  <c r="Y245" i="6"/>
  <c r="G245" i="6"/>
  <c r="X245" i="6"/>
  <c r="H245" i="6"/>
  <c r="K245" i="6"/>
  <c r="D245" i="6"/>
  <c r="B245" i="6"/>
  <c r="Z245" i="6"/>
  <c r="S245" i="6"/>
  <c r="C245" i="6"/>
  <c r="I245" i="6"/>
  <c r="B146" i="6"/>
  <c r="K146" i="6"/>
  <c r="X146" i="6"/>
  <c r="I146" i="6"/>
  <c r="AA146" i="6" s="1"/>
  <c r="Y146" i="6"/>
  <c r="D146" i="6"/>
  <c r="H146" i="6"/>
  <c r="S146" i="6"/>
  <c r="Z146" i="6"/>
  <c r="G146" i="6"/>
  <c r="C146" i="6"/>
  <c r="D113" i="6"/>
  <c r="B113" i="6"/>
  <c r="X113" i="6"/>
  <c r="I113" i="6"/>
  <c r="W113" i="6" s="1"/>
  <c r="H113" i="6"/>
  <c r="Y113" i="6"/>
  <c r="Z113" i="6"/>
  <c r="C113" i="6"/>
  <c r="G113" i="6"/>
  <c r="S113" i="6"/>
  <c r="K113" i="6"/>
  <c r="K267" i="6"/>
  <c r="J271" i="6"/>
  <c r="L271" i="6" s="1"/>
  <c r="B267" i="6"/>
  <c r="J268" i="6"/>
  <c r="L268" i="6" s="1"/>
  <c r="I267" i="6"/>
  <c r="W267" i="6" s="1"/>
  <c r="J270" i="6"/>
  <c r="L270" i="6" s="1"/>
  <c r="J269" i="6"/>
  <c r="L269" i="6" s="1"/>
  <c r="C267" i="6"/>
  <c r="Z267" i="6"/>
  <c r="H267" i="6"/>
  <c r="X267" i="6"/>
  <c r="Y267" i="6"/>
  <c r="S267" i="6"/>
  <c r="J267" i="6"/>
  <c r="L267" i="6" s="1"/>
  <c r="G267" i="6"/>
  <c r="D267" i="6"/>
  <c r="Y193" i="6"/>
  <c r="C193" i="6"/>
  <c r="X193" i="6"/>
  <c r="D193" i="6"/>
  <c r="S193" i="6"/>
  <c r="G193" i="6"/>
  <c r="I193" i="6"/>
  <c r="AA193" i="6" s="1"/>
  <c r="K193" i="6"/>
  <c r="Z193" i="6"/>
  <c r="B193" i="6"/>
  <c r="H193" i="6"/>
  <c r="B284" i="6"/>
  <c r="D284" i="6"/>
  <c r="I284" i="6"/>
  <c r="S284" i="6"/>
  <c r="H284" i="6"/>
  <c r="C284" i="6"/>
  <c r="X284" i="6"/>
  <c r="Z284" i="6"/>
  <c r="Y284" i="6"/>
  <c r="K284" i="6"/>
  <c r="G284" i="6"/>
  <c r="S278" i="6"/>
  <c r="D278" i="6"/>
  <c r="Z278" i="6"/>
  <c r="H278" i="6"/>
  <c r="B278" i="6"/>
  <c r="I278" i="6"/>
  <c r="W278" i="6" s="1"/>
  <c r="C278" i="6"/>
  <c r="K278" i="6"/>
  <c r="Y278" i="6"/>
  <c r="G278" i="6"/>
  <c r="X278" i="6"/>
  <c r="S225" i="6"/>
  <c r="D225" i="6"/>
  <c r="X225" i="6"/>
  <c r="I225" i="6"/>
  <c r="AA225" i="6" s="1"/>
  <c r="H225" i="6"/>
  <c r="Y225" i="6"/>
  <c r="Z225" i="6"/>
  <c r="K225" i="6"/>
  <c r="G225" i="6"/>
  <c r="B225" i="6"/>
  <c r="C225" i="6"/>
  <c r="H143" i="6"/>
  <c r="Y143" i="6"/>
  <c r="I143" i="6"/>
  <c r="AA143" i="6" s="1"/>
  <c r="K143" i="6"/>
  <c r="X143" i="6"/>
  <c r="C143" i="6"/>
  <c r="G143" i="6"/>
  <c r="S143" i="6"/>
  <c r="B143" i="6"/>
  <c r="D143" i="6"/>
  <c r="Z143" i="6"/>
  <c r="Y246" i="6"/>
  <c r="H246" i="6"/>
  <c r="K246" i="6"/>
  <c r="D246" i="6"/>
  <c r="Z246" i="6"/>
  <c r="C246" i="6"/>
  <c r="B246" i="6"/>
  <c r="I246" i="6"/>
  <c r="AA246" i="6" s="1"/>
  <c r="X246" i="6"/>
  <c r="G246" i="6"/>
  <c r="S246" i="6"/>
  <c r="Z124" i="6"/>
  <c r="B124" i="6"/>
  <c r="C124" i="6"/>
  <c r="I124" i="6"/>
  <c r="W124" i="6" s="1"/>
  <c r="G124" i="6"/>
  <c r="S124" i="6"/>
  <c r="X124" i="6"/>
  <c r="Y124" i="6"/>
  <c r="K124" i="6"/>
  <c r="H124" i="6"/>
  <c r="D124" i="6"/>
  <c r="G180" i="6"/>
  <c r="B180" i="6"/>
  <c r="H180" i="6"/>
  <c r="S180" i="6"/>
  <c r="K180" i="6"/>
  <c r="Z180" i="6"/>
  <c r="X180" i="6"/>
  <c r="Y180" i="6"/>
  <c r="D180" i="6"/>
  <c r="C180" i="6"/>
  <c r="I180" i="6"/>
  <c r="W180" i="6" s="1"/>
  <c r="X209" i="6"/>
  <c r="H209" i="6"/>
  <c r="I209" i="6"/>
  <c r="S209" i="6"/>
  <c r="D209" i="6"/>
  <c r="Y209" i="6"/>
  <c r="C209" i="6"/>
  <c r="Z209" i="6"/>
  <c r="G209" i="6"/>
  <c r="K209" i="6"/>
  <c r="B209" i="6"/>
  <c r="H66" i="6"/>
  <c r="C66" i="6"/>
  <c r="Z66" i="6"/>
  <c r="S66" i="6"/>
  <c r="I66" i="6"/>
  <c r="AA66" i="6" s="1"/>
  <c r="Y66" i="6"/>
  <c r="G66" i="6"/>
  <c r="B66" i="6"/>
  <c r="X66" i="6"/>
  <c r="K66" i="6"/>
  <c r="D66" i="6"/>
  <c r="K62" i="6"/>
  <c r="X62" i="6"/>
  <c r="C62" i="6"/>
  <c r="I62" i="6"/>
  <c r="S62" i="6"/>
  <c r="J66" i="6"/>
  <c r="L66" i="6" s="1"/>
  <c r="Y62" i="6"/>
  <c r="J62" i="6"/>
  <c r="L62" i="6" s="1"/>
  <c r="B62" i="6"/>
  <c r="J64" i="6"/>
  <c r="L64" i="6" s="1"/>
  <c r="J65" i="6"/>
  <c r="L65" i="6" s="1"/>
  <c r="G62" i="6"/>
  <c r="J63" i="6"/>
  <c r="D62" i="6"/>
  <c r="Z62" i="6"/>
  <c r="H62" i="6"/>
  <c r="J10" i="6"/>
  <c r="B7" i="6"/>
  <c r="J11" i="6"/>
  <c r="D7" i="6"/>
  <c r="C7" i="6"/>
  <c r="J8" i="6"/>
  <c r="J7" i="6"/>
  <c r="K7" i="6"/>
  <c r="Z7" i="6"/>
  <c r="J9" i="6"/>
  <c r="K244" i="6"/>
  <c r="X244" i="6"/>
  <c r="B244" i="6"/>
  <c r="D244" i="6"/>
  <c r="I244" i="6"/>
  <c r="W244" i="6" s="1"/>
  <c r="Y244" i="6"/>
  <c r="H244" i="6"/>
  <c r="S244" i="6"/>
  <c r="G244" i="6"/>
  <c r="Z244" i="6"/>
  <c r="C244" i="6"/>
  <c r="Y151" i="6"/>
  <c r="S151" i="6"/>
  <c r="Z151" i="6"/>
  <c r="H151" i="6"/>
  <c r="K151" i="6"/>
  <c r="X151" i="6"/>
  <c r="D151" i="6"/>
  <c r="C151" i="6"/>
  <c r="I151" i="6"/>
  <c r="W151" i="6" s="1"/>
  <c r="B151" i="6"/>
  <c r="G151" i="6"/>
  <c r="J26" i="6"/>
  <c r="J24" i="6"/>
  <c r="C22" i="6"/>
  <c r="Z22" i="6"/>
  <c r="B22" i="6"/>
  <c r="K22" i="6"/>
  <c r="J22" i="6"/>
  <c r="J25" i="6"/>
  <c r="J23" i="6"/>
  <c r="D22" i="6"/>
  <c r="D8" i="6"/>
  <c r="C8" i="6"/>
  <c r="B8" i="6"/>
  <c r="Z8" i="6"/>
  <c r="K8" i="6"/>
  <c r="X129" i="6"/>
  <c r="S129" i="6"/>
  <c r="B129" i="6"/>
  <c r="Y129" i="6"/>
  <c r="C129" i="6"/>
  <c r="D129" i="6"/>
  <c r="Z129" i="6"/>
  <c r="I129" i="6"/>
  <c r="AA129" i="6" s="1"/>
  <c r="K129" i="6"/>
  <c r="H129" i="6"/>
  <c r="G129" i="6"/>
  <c r="G69" i="6"/>
  <c r="I69" i="6"/>
  <c r="K69" i="6"/>
  <c r="D69" i="6"/>
  <c r="H69" i="6"/>
  <c r="Y69" i="6"/>
  <c r="Z69" i="6"/>
  <c r="X69" i="6"/>
  <c r="B69" i="6"/>
  <c r="C69" i="6"/>
  <c r="S69" i="6"/>
  <c r="I279" i="6"/>
  <c r="W279" i="6" s="1"/>
  <c r="D279" i="6"/>
  <c r="Y279" i="6"/>
  <c r="C279" i="6"/>
  <c r="Z279" i="6"/>
  <c r="H279" i="6"/>
  <c r="X279" i="6"/>
  <c r="G279" i="6"/>
  <c r="K279" i="6"/>
  <c r="S279" i="6"/>
  <c r="B279" i="6"/>
  <c r="D89" i="6"/>
  <c r="H89" i="6"/>
  <c r="C89" i="6"/>
  <c r="S89" i="6"/>
  <c r="B89" i="6"/>
  <c r="I89" i="6"/>
  <c r="AA89" i="6" s="1"/>
  <c r="Z89" i="6"/>
  <c r="X89" i="6"/>
  <c r="Y89" i="6"/>
  <c r="G89" i="6"/>
  <c r="K89" i="6"/>
  <c r="K16" i="6"/>
  <c r="Z16" i="6"/>
  <c r="C16" i="6"/>
  <c r="D16" i="6"/>
  <c r="B16" i="6"/>
  <c r="K168" i="6"/>
  <c r="Z168" i="6"/>
  <c r="C168" i="6"/>
  <c r="G168" i="6"/>
  <c r="X168" i="6"/>
  <c r="D168" i="6"/>
  <c r="Y168" i="6"/>
  <c r="H168" i="6"/>
  <c r="S168" i="6"/>
  <c r="B168" i="6"/>
  <c r="I168" i="6"/>
  <c r="AA168" i="6" s="1"/>
  <c r="X184" i="6"/>
  <c r="H184" i="6"/>
  <c r="D184" i="6"/>
  <c r="S184" i="6"/>
  <c r="B184" i="6"/>
  <c r="Z184" i="6"/>
  <c r="Y184" i="6"/>
  <c r="G184" i="6"/>
  <c r="C184" i="6"/>
  <c r="I184" i="6"/>
  <c r="AA184" i="6" s="1"/>
  <c r="K184" i="6"/>
  <c r="J205" i="6"/>
  <c r="L205" i="6" s="1"/>
  <c r="D202" i="6"/>
  <c r="S202" i="6"/>
  <c r="H202" i="6"/>
  <c r="J206" i="6"/>
  <c r="L206" i="6" s="1"/>
  <c r="G202" i="6"/>
  <c r="Z202" i="6"/>
  <c r="J202" i="6"/>
  <c r="L202" i="6" s="1"/>
  <c r="J203" i="6"/>
  <c r="L203" i="6" s="1"/>
  <c r="B202" i="6"/>
  <c r="I202" i="6"/>
  <c r="W202" i="6" s="1"/>
  <c r="X202" i="6"/>
  <c r="C202" i="6"/>
  <c r="Y202" i="6"/>
  <c r="K202" i="6"/>
  <c r="J204" i="6"/>
  <c r="L204" i="6" s="1"/>
  <c r="Z136" i="6"/>
  <c r="C136" i="6"/>
  <c r="S136" i="6"/>
  <c r="D136" i="6"/>
  <c r="Y136" i="6"/>
  <c r="K136" i="6"/>
  <c r="X136" i="6"/>
  <c r="B136" i="6"/>
  <c r="I136" i="6"/>
  <c r="AA136" i="6" s="1"/>
  <c r="H136" i="6"/>
  <c r="G136" i="6"/>
  <c r="S131" i="6"/>
  <c r="G131" i="6"/>
  <c r="Z131" i="6"/>
  <c r="I131" i="6"/>
  <c r="AA131" i="6" s="1"/>
  <c r="K131" i="6"/>
  <c r="B131" i="6"/>
  <c r="D131" i="6"/>
  <c r="X131" i="6"/>
  <c r="Y131" i="6"/>
  <c r="H131" i="6"/>
  <c r="C131" i="6"/>
  <c r="K268" i="6"/>
  <c r="Y268" i="6"/>
  <c r="D268" i="6"/>
  <c r="X268" i="6"/>
  <c r="H268" i="6"/>
  <c r="B268" i="6"/>
  <c r="I268" i="6"/>
  <c r="W268" i="6" s="1"/>
  <c r="G268" i="6"/>
  <c r="C268" i="6"/>
  <c r="S268" i="6"/>
  <c r="Z268" i="6"/>
  <c r="Z216" i="6"/>
  <c r="G216" i="6"/>
  <c r="B216" i="6"/>
  <c r="D216" i="6"/>
  <c r="S216" i="6"/>
  <c r="K216" i="6"/>
  <c r="X216" i="6"/>
  <c r="I216" i="6"/>
  <c r="AA216" i="6" s="1"/>
  <c r="Y216" i="6"/>
  <c r="H216" i="6"/>
  <c r="C216" i="6"/>
  <c r="H105" i="6"/>
  <c r="G105" i="6"/>
  <c r="I105" i="6"/>
  <c r="W105" i="6" s="1"/>
  <c r="B105" i="6"/>
  <c r="S105" i="6"/>
  <c r="Z105" i="6"/>
  <c r="C105" i="6"/>
  <c r="Y105" i="6"/>
  <c r="K105" i="6"/>
  <c r="X105" i="6"/>
  <c r="D105" i="6"/>
  <c r="K107" i="6"/>
  <c r="J109" i="6"/>
  <c r="L109" i="6" s="1"/>
  <c r="B107" i="6"/>
  <c r="J108" i="6"/>
  <c r="L108" i="6" s="1"/>
  <c r="G107" i="6"/>
  <c r="H107" i="6"/>
  <c r="Z107" i="6"/>
  <c r="C107" i="6"/>
  <c r="J111" i="6"/>
  <c r="L111" i="6" s="1"/>
  <c r="X107" i="6"/>
  <c r="J110" i="6"/>
  <c r="L110" i="6" s="1"/>
  <c r="J107" i="6"/>
  <c r="L107" i="6" s="1"/>
  <c r="I107" i="6"/>
  <c r="AA107" i="6" s="1"/>
  <c r="Y107" i="6"/>
  <c r="D107" i="6"/>
  <c r="S107" i="6"/>
  <c r="C75" i="6"/>
  <c r="X75" i="6"/>
  <c r="B75" i="6"/>
  <c r="I75" i="6"/>
  <c r="AA75" i="6" s="1"/>
  <c r="D75" i="6"/>
  <c r="G75" i="6"/>
  <c r="K75" i="6"/>
  <c r="Z75" i="6"/>
  <c r="S75" i="6"/>
  <c r="Y75" i="6"/>
  <c r="H75" i="6"/>
  <c r="I234" i="6"/>
  <c r="W234" i="6" s="1"/>
  <c r="H234" i="6"/>
  <c r="S234" i="6"/>
  <c r="G234" i="6"/>
  <c r="D234" i="6"/>
  <c r="Y234" i="6"/>
  <c r="C234" i="6"/>
  <c r="X234" i="6"/>
  <c r="Z234" i="6"/>
  <c r="B234" i="6"/>
  <c r="K234" i="6"/>
  <c r="K226" i="6"/>
  <c r="G226" i="6"/>
  <c r="X226" i="6"/>
  <c r="Y226" i="6"/>
  <c r="I226" i="6"/>
  <c r="S226" i="6"/>
  <c r="B226" i="6"/>
  <c r="H226" i="6"/>
  <c r="D226" i="6"/>
  <c r="Z226" i="6"/>
  <c r="C226" i="6"/>
  <c r="B20" i="6"/>
  <c r="K20" i="6"/>
  <c r="D20" i="6"/>
  <c r="C20" i="6"/>
  <c r="Z20" i="6"/>
  <c r="B14" i="6"/>
  <c r="C14" i="6"/>
  <c r="K14" i="6"/>
  <c r="Z14" i="6"/>
  <c r="D14" i="6"/>
  <c r="Y198" i="6"/>
  <c r="X198" i="6"/>
  <c r="I198" i="6"/>
  <c r="W198" i="6" s="1"/>
  <c r="B198" i="6"/>
  <c r="K198" i="6"/>
  <c r="S198" i="6"/>
  <c r="G198" i="6"/>
  <c r="H198" i="6"/>
  <c r="C198" i="6"/>
  <c r="Z198" i="6"/>
  <c r="D198" i="6"/>
  <c r="G199" i="6"/>
  <c r="K199" i="6"/>
  <c r="D199" i="6"/>
  <c r="Y199" i="6"/>
  <c r="C199" i="6"/>
  <c r="I199" i="6"/>
  <c r="W199" i="6" s="1"/>
  <c r="B199" i="6"/>
  <c r="X199" i="6"/>
  <c r="Z199" i="6"/>
  <c r="S199" i="6"/>
  <c r="H199" i="6"/>
  <c r="G84" i="6"/>
  <c r="B84" i="6"/>
  <c r="D84" i="6"/>
  <c r="Y84" i="6"/>
  <c r="H84" i="6"/>
  <c r="I84" i="6"/>
  <c r="X84" i="6"/>
  <c r="C84" i="6"/>
  <c r="K84" i="6"/>
  <c r="S84" i="6"/>
  <c r="Z84" i="6"/>
  <c r="S103" i="6"/>
  <c r="Y103" i="6"/>
  <c r="B103" i="6"/>
  <c r="D103" i="6"/>
  <c r="Z103" i="6"/>
  <c r="X103" i="6"/>
  <c r="G103" i="6"/>
  <c r="K103" i="6"/>
  <c r="H103" i="6"/>
  <c r="I103" i="6"/>
  <c r="W103" i="6" s="1"/>
  <c r="C103" i="6"/>
  <c r="X205" i="6"/>
  <c r="Y205" i="6"/>
  <c r="B205" i="6"/>
  <c r="H205" i="6"/>
  <c r="S205" i="6"/>
  <c r="Z205" i="6"/>
  <c r="I205" i="6"/>
  <c r="AA205" i="6" s="1"/>
  <c r="G205" i="6"/>
  <c r="C205" i="6"/>
  <c r="K205" i="6"/>
  <c r="D205" i="6"/>
  <c r="K292" i="6"/>
  <c r="C292" i="6"/>
  <c r="J293" i="6"/>
  <c r="L293" i="6" s="1"/>
  <c r="I292" i="6"/>
  <c r="W292" i="6" s="1"/>
  <c r="J292" i="6"/>
  <c r="L292" i="6" s="1"/>
  <c r="G292" i="6"/>
  <c r="B292" i="6"/>
  <c r="X292" i="6"/>
  <c r="Z292" i="6"/>
  <c r="Y292" i="6"/>
  <c r="J295" i="6"/>
  <c r="L295" i="6" s="1"/>
  <c r="S292" i="6"/>
  <c r="J296" i="6"/>
  <c r="L296" i="6" s="1"/>
  <c r="H292" i="6"/>
  <c r="J294" i="6"/>
  <c r="L294" i="6" s="1"/>
  <c r="D292" i="6"/>
  <c r="Y187" i="6"/>
  <c r="C187" i="6"/>
  <c r="I187" i="6"/>
  <c r="AA187" i="6" s="1"/>
  <c r="X187" i="6"/>
  <c r="S187" i="6"/>
  <c r="J190" i="6"/>
  <c r="L190" i="6" s="1"/>
  <c r="J187" i="6"/>
  <c r="L187" i="6" s="1"/>
  <c r="J191" i="6"/>
  <c r="L191" i="6" s="1"/>
  <c r="K187" i="6"/>
  <c r="G187" i="6"/>
  <c r="Z187" i="6"/>
  <c r="H187" i="6"/>
  <c r="J188" i="6"/>
  <c r="L188" i="6" s="1"/>
  <c r="B187" i="6"/>
  <c r="D187" i="6"/>
  <c r="J189" i="6"/>
  <c r="L189" i="6" s="1"/>
  <c r="X71" i="6"/>
  <c r="Z71" i="6"/>
  <c r="S71" i="6"/>
  <c r="C71" i="6"/>
  <c r="B71" i="6"/>
  <c r="Y71" i="6"/>
  <c r="H71" i="6"/>
  <c r="K71" i="6"/>
  <c r="I71" i="6"/>
  <c r="G71" i="6"/>
  <c r="D71" i="6"/>
  <c r="D40" i="6"/>
  <c r="C40" i="6"/>
  <c r="B40" i="6"/>
  <c r="Z40" i="6"/>
  <c r="K40" i="6"/>
  <c r="Y270" i="6"/>
  <c r="I270" i="6"/>
  <c r="W270" i="6" s="1"/>
  <c r="Z270" i="6"/>
  <c r="K270" i="6"/>
  <c r="H270" i="6"/>
  <c r="X270" i="6"/>
  <c r="G270" i="6"/>
  <c r="D270" i="6"/>
  <c r="C270" i="6"/>
  <c r="S270" i="6"/>
  <c r="B270" i="6"/>
  <c r="X56" i="6"/>
  <c r="Z56" i="6"/>
  <c r="Y56" i="6"/>
  <c r="B56" i="6"/>
  <c r="C56" i="6"/>
  <c r="H56" i="6"/>
  <c r="D56" i="6"/>
  <c r="S56" i="6"/>
  <c r="G56" i="6"/>
  <c r="I56" i="6"/>
  <c r="K56" i="6"/>
  <c r="X265" i="6"/>
  <c r="S265" i="6"/>
  <c r="D265" i="6"/>
  <c r="Z265" i="6"/>
  <c r="C265" i="6"/>
  <c r="K265" i="6"/>
  <c r="H265" i="6"/>
  <c r="G265" i="6"/>
  <c r="Y265" i="6"/>
  <c r="B265" i="6"/>
  <c r="I265" i="6"/>
  <c r="D28" i="6"/>
  <c r="C28" i="6"/>
  <c r="K28" i="6"/>
  <c r="Z28" i="6"/>
  <c r="B28" i="6"/>
  <c r="I155" i="6"/>
  <c r="AA155" i="6" s="1"/>
  <c r="G155" i="6"/>
  <c r="Z155" i="6"/>
  <c r="D155" i="6"/>
  <c r="Y155" i="6"/>
  <c r="X155" i="6"/>
  <c r="K155" i="6"/>
  <c r="C155" i="6"/>
  <c r="B155" i="6"/>
  <c r="S155" i="6"/>
  <c r="H155" i="6"/>
  <c r="B238" i="6"/>
  <c r="Z238" i="6"/>
  <c r="H238" i="6"/>
  <c r="I238" i="6"/>
  <c r="Y238" i="6"/>
  <c r="S238" i="6"/>
  <c r="G238" i="6"/>
  <c r="K238" i="6"/>
  <c r="C238" i="6"/>
  <c r="X238" i="6"/>
  <c r="D238" i="6"/>
  <c r="S263" i="6"/>
  <c r="I263" i="6"/>
  <c r="W263" i="6" s="1"/>
  <c r="Y263" i="6"/>
  <c r="D263" i="6"/>
  <c r="Z263" i="6"/>
  <c r="G263" i="6"/>
  <c r="X263" i="6"/>
  <c r="K263" i="6"/>
  <c r="B263" i="6"/>
  <c r="C263" i="6"/>
  <c r="H263" i="6"/>
  <c r="K249" i="6"/>
  <c r="C249" i="6"/>
  <c r="S249" i="6"/>
  <c r="G249" i="6"/>
  <c r="B249" i="6"/>
  <c r="D249" i="6"/>
  <c r="Z249" i="6"/>
  <c r="Y249" i="6"/>
  <c r="I249" i="6"/>
  <c r="AA249" i="6" s="1"/>
  <c r="X249" i="6"/>
  <c r="H249" i="6"/>
  <c r="H188" i="6"/>
  <c r="C188" i="6"/>
  <c r="Y188" i="6"/>
  <c r="K188" i="6"/>
  <c r="X188" i="6"/>
  <c r="I188" i="6"/>
  <c r="AA188" i="6" s="1"/>
  <c r="B188" i="6"/>
  <c r="S188" i="6"/>
  <c r="Z188" i="6"/>
  <c r="G188" i="6"/>
  <c r="D188" i="6"/>
  <c r="I122" i="6"/>
  <c r="B122" i="6"/>
  <c r="S122" i="6"/>
  <c r="Y122" i="6"/>
  <c r="J123" i="6"/>
  <c r="L123" i="6" s="1"/>
  <c r="Z122" i="6"/>
  <c r="G122" i="6"/>
  <c r="J122" i="6"/>
  <c r="L122" i="6" s="1"/>
  <c r="J126" i="6"/>
  <c r="L126" i="6" s="1"/>
  <c r="H122" i="6"/>
  <c r="J124" i="6"/>
  <c r="L124" i="6" s="1"/>
  <c r="X122" i="6"/>
  <c r="K122" i="6"/>
  <c r="J125" i="6"/>
  <c r="L125" i="6" s="1"/>
  <c r="D122" i="6"/>
  <c r="C122" i="6"/>
  <c r="Z185" i="6"/>
  <c r="I185" i="6"/>
  <c r="W185" i="6" s="1"/>
  <c r="K185" i="6"/>
  <c r="Y185" i="6"/>
  <c r="S185" i="6"/>
  <c r="C185" i="6"/>
  <c r="D185" i="6"/>
  <c r="B185" i="6"/>
  <c r="H185" i="6"/>
  <c r="X185" i="6"/>
  <c r="G185" i="6"/>
  <c r="I97" i="6"/>
  <c r="B97" i="6"/>
  <c r="G97" i="6"/>
  <c r="X97" i="6"/>
  <c r="S97" i="6"/>
  <c r="Y97" i="6"/>
  <c r="J98" i="6"/>
  <c r="L98" i="6" s="1"/>
  <c r="C97" i="6"/>
  <c r="J97" i="6"/>
  <c r="L97" i="6" s="1"/>
  <c r="K97" i="6"/>
  <c r="Z97" i="6"/>
  <c r="D97" i="6"/>
  <c r="J99" i="6"/>
  <c r="L99" i="6" s="1"/>
  <c r="J100" i="6"/>
  <c r="L100" i="6" s="1"/>
  <c r="J101" i="6"/>
  <c r="L101" i="6" s="1"/>
  <c r="H97" i="6"/>
  <c r="Z17" i="6"/>
  <c r="J17" i="6"/>
  <c r="J18" i="6"/>
  <c r="D17" i="6"/>
  <c r="B17" i="6"/>
  <c r="K17" i="6"/>
  <c r="J21" i="6"/>
  <c r="C17" i="6"/>
  <c r="J20" i="6"/>
  <c r="J19" i="6"/>
  <c r="I239" i="6"/>
  <c r="W239" i="6" s="1"/>
  <c r="Z239" i="6"/>
  <c r="B239" i="6"/>
  <c r="G239" i="6"/>
  <c r="C239" i="6"/>
  <c r="S239" i="6"/>
  <c r="Y239" i="6"/>
  <c r="K239" i="6"/>
  <c r="X239" i="6"/>
  <c r="D239" i="6"/>
  <c r="H239" i="6"/>
  <c r="D101" i="6"/>
  <c r="C101" i="6"/>
  <c r="I101" i="6"/>
  <c r="W101" i="6" s="1"/>
  <c r="H101" i="6"/>
  <c r="S101" i="6"/>
  <c r="Z101" i="6"/>
  <c r="B101" i="6"/>
  <c r="Y101" i="6"/>
  <c r="X101" i="6"/>
  <c r="K101" i="6"/>
  <c r="G101" i="6"/>
  <c r="H251" i="6"/>
  <c r="Z251" i="6"/>
  <c r="G251" i="6"/>
  <c r="K251" i="6"/>
  <c r="I251" i="6"/>
  <c r="B251" i="6"/>
  <c r="D251" i="6"/>
  <c r="Y251" i="6"/>
  <c r="X251" i="6"/>
  <c r="S251" i="6"/>
  <c r="C251" i="6"/>
  <c r="X248" i="6"/>
  <c r="H248" i="6"/>
  <c r="S248" i="6"/>
  <c r="K248" i="6"/>
  <c r="I248" i="6"/>
  <c r="AA248" i="6" s="1"/>
  <c r="Z248" i="6"/>
  <c r="C248" i="6"/>
  <c r="G248" i="6"/>
  <c r="D248" i="6"/>
  <c r="B248" i="6"/>
  <c r="Y248" i="6"/>
  <c r="K285" i="6"/>
  <c r="D285" i="6"/>
  <c r="I285" i="6"/>
  <c r="AA285" i="6" s="1"/>
  <c r="H285" i="6"/>
  <c r="X285" i="6"/>
  <c r="G285" i="6"/>
  <c r="S285" i="6"/>
  <c r="C285" i="6"/>
  <c r="Z285" i="6"/>
  <c r="Y285" i="6"/>
  <c r="B285" i="6"/>
  <c r="K242" i="6"/>
  <c r="H242" i="6"/>
  <c r="J245" i="6"/>
  <c r="L245" i="6" s="1"/>
  <c r="S242" i="6"/>
  <c r="Y242" i="6"/>
  <c r="J242" i="6"/>
  <c r="L242" i="6" s="1"/>
  <c r="J244" i="6"/>
  <c r="L244" i="6" s="1"/>
  <c r="I242" i="6"/>
  <c r="W242" i="6" s="1"/>
  <c r="X242" i="6"/>
  <c r="D242" i="6"/>
  <c r="Z242" i="6"/>
  <c r="C242" i="6"/>
  <c r="J243" i="6"/>
  <c r="L243" i="6" s="1"/>
  <c r="B242" i="6"/>
  <c r="J246" i="6"/>
  <c r="L246" i="6" s="1"/>
  <c r="G242" i="6"/>
  <c r="Y271" i="6"/>
  <c r="B271" i="6"/>
  <c r="D271" i="6"/>
  <c r="K271" i="6"/>
  <c r="H271" i="6"/>
  <c r="X271" i="6"/>
  <c r="G271" i="6"/>
  <c r="C271" i="6"/>
  <c r="S271" i="6"/>
  <c r="Z271" i="6"/>
  <c r="I271" i="6"/>
  <c r="AA271" i="6" s="1"/>
  <c r="J49" i="6"/>
  <c r="J47" i="6"/>
  <c r="J48" i="6"/>
  <c r="B47" i="6"/>
  <c r="J50" i="6"/>
  <c r="D47" i="6"/>
  <c r="C47" i="6"/>
  <c r="K47" i="6"/>
  <c r="Z47" i="6"/>
  <c r="J51" i="6"/>
  <c r="B301" i="6"/>
  <c r="I301" i="6"/>
  <c r="AA301" i="6" s="1"/>
  <c r="X301" i="6"/>
  <c r="D301" i="6"/>
  <c r="S301" i="6"/>
  <c r="C301" i="6"/>
  <c r="Y301" i="6"/>
  <c r="Z301" i="6"/>
  <c r="H301" i="6"/>
  <c r="K301" i="6"/>
  <c r="G301" i="6"/>
  <c r="Z300" i="6"/>
  <c r="H300" i="6"/>
  <c r="G300" i="6"/>
  <c r="B300" i="6"/>
  <c r="D300" i="6"/>
  <c r="X300" i="6"/>
  <c r="C300" i="6"/>
  <c r="I300" i="6"/>
  <c r="Y300" i="6"/>
  <c r="S300" i="6"/>
  <c r="K300" i="6"/>
  <c r="S170" i="6"/>
  <c r="B170" i="6"/>
  <c r="G170" i="6"/>
  <c r="I170" i="6"/>
  <c r="W170" i="6" s="1"/>
  <c r="C170" i="6"/>
  <c r="D170" i="6"/>
  <c r="Y170" i="6"/>
  <c r="H170" i="6"/>
  <c r="Z170" i="6"/>
  <c r="X170" i="6"/>
  <c r="K170" i="6"/>
  <c r="B55" i="6"/>
  <c r="G55" i="6"/>
  <c r="C55" i="6"/>
  <c r="X55" i="6"/>
  <c r="D55" i="6"/>
  <c r="Z55" i="6"/>
  <c r="K55" i="6"/>
  <c r="Y55" i="6"/>
  <c r="H55" i="6"/>
  <c r="S55" i="6"/>
  <c r="I55" i="6"/>
  <c r="AA55" i="6" s="1"/>
  <c r="J264" i="6"/>
  <c r="L264" i="6" s="1"/>
  <c r="H262" i="6"/>
  <c r="K262" i="6"/>
  <c r="G262" i="6"/>
  <c r="B262" i="6"/>
  <c r="S262" i="6"/>
  <c r="J263" i="6"/>
  <c r="L263" i="6" s="1"/>
  <c r="I262" i="6"/>
  <c r="Y262" i="6"/>
  <c r="X262" i="6"/>
  <c r="D262" i="6"/>
  <c r="C262" i="6"/>
  <c r="J265" i="6"/>
  <c r="L265" i="6" s="1"/>
  <c r="J262" i="6"/>
  <c r="L262" i="6" s="1"/>
  <c r="Z262" i="6"/>
  <c r="J266" i="6"/>
  <c r="L266" i="6" s="1"/>
  <c r="Z139" i="6"/>
  <c r="K139" i="6"/>
  <c r="I139" i="6"/>
  <c r="W139" i="6" s="1"/>
  <c r="G139" i="6"/>
  <c r="B139" i="6"/>
  <c r="Y139" i="6"/>
  <c r="H139" i="6"/>
  <c r="C139" i="6"/>
  <c r="D139" i="6"/>
  <c r="X139" i="6"/>
  <c r="S139" i="6"/>
  <c r="G178" i="6"/>
  <c r="Y178" i="6"/>
  <c r="I178" i="6"/>
  <c r="AA178" i="6" s="1"/>
  <c r="H178" i="6"/>
  <c r="Z178" i="6"/>
  <c r="D178" i="6"/>
  <c r="C178" i="6"/>
  <c r="K178" i="6"/>
  <c r="S178" i="6"/>
  <c r="X178" i="6"/>
  <c r="B178" i="6"/>
  <c r="X196" i="6"/>
  <c r="S196" i="6"/>
  <c r="K196" i="6"/>
  <c r="H196" i="6"/>
  <c r="Z196" i="6"/>
  <c r="I196" i="6"/>
  <c r="W196" i="6" s="1"/>
  <c r="G196" i="6"/>
  <c r="C196" i="6"/>
  <c r="D196" i="6"/>
  <c r="B196" i="6"/>
  <c r="Y196" i="6"/>
  <c r="Z59" i="6"/>
  <c r="G59" i="6"/>
  <c r="I59" i="6"/>
  <c r="C59" i="6"/>
  <c r="D59" i="6"/>
  <c r="Y59" i="6"/>
  <c r="X59" i="6"/>
  <c r="H59" i="6"/>
  <c r="K59" i="6"/>
  <c r="S59" i="6"/>
  <c r="B59" i="6"/>
  <c r="I165" i="6"/>
  <c r="AA165" i="6" s="1"/>
  <c r="Z165" i="6"/>
  <c r="C165" i="6"/>
  <c r="H165" i="6"/>
  <c r="S165" i="6"/>
  <c r="K165" i="6"/>
  <c r="D165" i="6"/>
  <c r="Y165" i="6"/>
  <c r="X165" i="6"/>
  <c r="G165" i="6"/>
  <c r="B165" i="6"/>
  <c r="I240" i="6"/>
  <c r="W240" i="6" s="1"/>
  <c r="Z240" i="6"/>
  <c r="D240" i="6"/>
  <c r="K240" i="6"/>
  <c r="H240" i="6"/>
  <c r="S240" i="6"/>
  <c r="C240" i="6"/>
  <c r="X240" i="6"/>
  <c r="Y240" i="6"/>
  <c r="B240" i="6"/>
  <c r="G240" i="6"/>
  <c r="X135" i="6"/>
  <c r="Z135" i="6"/>
  <c r="H135" i="6"/>
  <c r="I135" i="6"/>
  <c r="W135" i="6" s="1"/>
  <c r="K135" i="6"/>
  <c r="D135" i="6"/>
  <c r="G135" i="6"/>
  <c r="B135" i="6"/>
  <c r="C135" i="6"/>
  <c r="S135" i="6"/>
  <c r="Y135" i="6"/>
  <c r="C166" i="6"/>
  <c r="Y166" i="6"/>
  <c r="B166" i="6"/>
  <c r="X166" i="6"/>
  <c r="Z166" i="6"/>
  <c r="H166" i="6"/>
  <c r="K166" i="6"/>
  <c r="S166" i="6"/>
  <c r="I166" i="6"/>
  <c r="AA166" i="6" s="1"/>
  <c r="G166" i="6"/>
  <c r="D166" i="6"/>
  <c r="X229" i="6"/>
  <c r="K229" i="6"/>
  <c r="D229" i="6"/>
  <c r="Y229" i="6"/>
  <c r="I229" i="6"/>
  <c r="AA229" i="6" s="1"/>
  <c r="B229" i="6"/>
  <c r="H229" i="6"/>
  <c r="G229" i="6"/>
  <c r="C229" i="6"/>
  <c r="Z229" i="6"/>
  <c r="S229" i="6"/>
  <c r="X64" i="6"/>
  <c r="D64" i="6"/>
  <c r="G64" i="6"/>
  <c r="B64" i="6"/>
  <c r="H64" i="6"/>
  <c r="K64" i="6"/>
  <c r="S64" i="6"/>
  <c r="Y64" i="6"/>
  <c r="I64" i="6"/>
  <c r="W64" i="6" s="1"/>
  <c r="C64" i="6"/>
  <c r="Z64" i="6"/>
  <c r="Z291" i="6"/>
  <c r="C291" i="6"/>
  <c r="K291" i="6"/>
  <c r="I291" i="6"/>
  <c r="W291" i="6" s="1"/>
  <c r="X291" i="6"/>
  <c r="Y291" i="6"/>
  <c r="S291" i="6"/>
  <c r="H291" i="6"/>
  <c r="D291" i="6"/>
  <c r="B291" i="6"/>
  <c r="G291" i="6"/>
  <c r="H283" i="6"/>
  <c r="X283" i="6"/>
  <c r="Y283" i="6"/>
  <c r="B283" i="6"/>
  <c r="C283" i="6"/>
  <c r="I283" i="6"/>
  <c r="AA283" i="6" s="1"/>
  <c r="D283" i="6"/>
  <c r="G283" i="6"/>
  <c r="K283" i="6"/>
  <c r="S283" i="6"/>
  <c r="Z283" i="6"/>
  <c r="J232" i="6"/>
  <c r="L232" i="6" s="1"/>
  <c r="D232" i="6"/>
  <c r="X232" i="6"/>
  <c r="S232" i="6"/>
  <c r="Z232" i="6"/>
  <c r="J236" i="6"/>
  <c r="L236" i="6" s="1"/>
  <c r="K232" i="6"/>
  <c r="J234" i="6"/>
  <c r="L234" i="6" s="1"/>
  <c r="Y232" i="6"/>
  <c r="I232" i="6"/>
  <c r="W232" i="6" s="1"/>
  <c r="J235" i="6"/>
  <c r="L235" i="6" s="1"/>
  <c r="G232" i="6"/>
  <c r="J233" i="6"/>
  <c r="L233" i="6" s="1"/>
  <c r="B232" i="6"/>
  <c r="C232" i="6"/>
  <c r="H232" i="6"/>
  <c r="G181" i="6"/>
  <c r="S181" i="6"/>
  <c r="X181" i="6"/>
  <c r="I181" i="6"/>
  <c r="W181" i="6" s="1"/>
  <c r="D181" i="6"/>
  <c r="Z181" i="6"/>
  <c r="H181" i="6"/>
  <c r="Y181" i="6"/>
  <c r="C181" i="6"/>
  <c r="K181" i="6"/>
  <c r="B181" i="6"/>
  <c r="G132" i="6"/>
  <c r="D132" i="6"/>
  <c r="X132" i="6"/>
  <c r="S132" i="6"/>
  <c r="Y132" i="6"/>
  <c r="J133" i="6"/>
  <c r="L133" i="6" s="1"/>
  <c r="Z132" i="6"/>
  <c r="K132" i="6"/>
  <c r="H132" i="6"/>
  <c r="J135" i="6"/>
  <c r="L135" i="6" s="1"/>
  <c r="J132" i="6"/>
  <c r="L132" i="6" s="1"/>
  <c r="J136" i="6"/>
  <c r="L136" i="6" s="1"/>
  <c r="C132" i="6"/>
  <c r="B132" i="6"/>
  <c r="I132" i="6"/>
  <c r="J134" i="6"/>
  <c r="L134" i="6" s="1"/>
  <c r="X235" i="6"/>
  <c r="B235" i="6"/>
  <c r="H235" i="6"/>
  <c r="S235" i="6"/>
  <c r="K235" i="6"/>
  <c r="I235" i="6"/>
  <c r="W235" i="6" s="1"/>
  <c r="C235" i="6"/>
  <c r="D235" i="6"/>
  <c r="Z235" i="6"/>
  <c r="Y235" i="6"/>
  <c r="G235" i="6"/>
  <c r="Z15" i="6"/>
  <c r="B15" i="6"/>
  <c r="C15" i="6"/>
  <c r="D15" i="6"/>
  <c r="K15" i="6"/>
  <c r="Y287" i="6"/>
  <c r="I287" i="6"/>
  <c r="AA287" i="6" s="1"/>
  <c r="J288" i="6"/>
  <c r="L288" i="6" s="1"/>
  <c r="H287" i="6"/>
  <c r="J287" i="6"/>
  <c r="L287" i="6" s="1"/>
  <c r="G287" i="6"/>
  <c r="B287" i="6"/>
  <c r="C287" i="6"/>
  <c r="J290" i="6"/>
  <c r="L290" i="6" s="1"/>
  <c r="Z287" i="6"/>
  <c r="X287" i="6"/>
  <c r="J289" i="6"/>
  <c r="L289" i="6" s="1"/>
  <c r="D287" i="6"/>
  <c r="J291" i="6"/>
  <c r="L291" i="6" s="1"/>
  <c r="K287" i="6"/>
  <c r="S287" i="6"/>
  <c r="Y156" i="6"/>
  <c r="K156" i="6"/>
  <c r="I156" i="6"/>
  <c r="W156" i="6" s="1"/>
  <c r="H156" i="6"/>
  <c r="C156" i="6"/>
  <c r="S156" i="6"/>
  <c r="D156" i="6"/>
  <c r="G156" i="6"/>
  <c r="Z156" i="6"/>
  <c r="B156" i="6"/>
  <c r="X156" i="6"/>
  <c r="I111" i="6"/>
  <c r="W111" i="6" s="1"/>
  <c r="X111" i="6"/>
  <c r="S111" i="6"/>
  <c r="K111" i="6"/>
  <c r="G111" i="6"/>
  <c r="H111" i="6"/>
  <c r="B111" i="6"/>
  <c r="D111" i="6"/>
  <c r="Y111" i="6"/>
  <c r="Z111" i="6"/>
  <c r="C111" i="6"/>
  <c r="D110" i="6"/>
  <c r="S110" i="6"/>
  <c r="B110" i="6"/>
  <c r="G110" i="6"/>
  <c r="I110" i="6"/>
  <c r="AA110" i="6" s="1"/>
  <c r="Y110" i="6"/>
  <c r="K110" i="6"/>
  <c r="C110" i="6"/>
  <c r="Z110" i="6"/>
  <c r="X110" i="6"/>
  <c r="H110" i="6"/>
  <c r="G114" i="6"/>
  <c r="C114" i="6"/>
  <c r="K114" i="6"/>
  <c r="I114" i="6"/>
  <c r="AA114" i="6" s="1"/>
  <c r="Z114" i="6"/>
  <c r="H114" i="6"/>
  <c r="B114" i="6"/>
  <c r="D114" i="6"/>
  <c r="X114" i="6"/>
  <c r="S114" i="6"/>
  <c r="Y114" i="6"/>
  <c r="C48" i="6"/>
  <c r="B48" i="6"/>
  <c r="D48" i="6"/>
  <c r="Z48" i="6"/>
  <c r="K48" i="6"/>
  <c r="J81" i="6"/>
  <c r="L81" i="6" s="1"/>
  <c r="D77" i="6"/>
  <c r="J79" i="6"/>
  <c r="L79" i="6" s="1"/>
  <c r="X77" i="6"/>
  <c r="J77" i="6"/>
  <c r="L77" i="6" s="1"/>
  <c r="Z77" i="6"/>
  <c r="G77" i="6"/>
  <c r="K77" i="6"/>
  <c r="J80" i="6"/>
  <c r="L80" i="6" s="1"/>
  <c r="B77" i="6"/>
  <c r="Y77" i="6"/>
  <c r="S77" i="6"/>
  <c r="H77" i="6"/>
  <c r="I77" i="6"/>
  <c r="W77" i="6" s="1"/>
  <c r="C77" i="6"/>
  <c r="J78" i="6"/>
  <c r="L78" i="6" s="1"/>
  <c r="Y150" i="6"/>
  <c r="X150" i="6"/>
  <c r="G150" i="6"/>
  <c r="S150" i="6"/>
  <c r="D150" i="6"/>
  <c r="K150" i="6"/>
  <c r="C150" i="6"/>
  <c r="I150" i="6"/>
  <c r="AA150" i="6" s="1"/>
  <c r="Z150" i="6"/>
  <c r="B150" i="6"/>
  <c r="H150" i="6"/>
  <c r="Z88" i="6"/>
  <c r="I88" i="6"/>
  <c r="AA88" i="6" s="1"/>
  <c r="S88" i="6"/>
  <c r="H88" i="6"/>
  <c r="B88" i="6"/>
  <c r="X88" i="6"/>
  <c r="D88" i="6"/>
  <c r="K88" i="6"/>
  <c r="G88" i="6"/>
  <c r="Y88" i="6"/>
  <c r="C88" i="6"/>
  <c r="D94" i="6"/>
  <c r="I94" i="6"/>
  <c r="AA94" i="6" s="1"/>
  <c r="Y94" i="6"/>
  <c r="G94" i="6"/>
  <c r="S94" i="6"/>
  <c r="X94" i="6"/>
  <c r="C94" i="6"/>
  <c r="B94" i="6"/>
  <c r="K94" i="6"/>
  <c r="H94" i="6"/>
  <c r="Z94" i="6"/>
  <c r="Y190" i="6"/>
  <c r="D190" i="6"/>
  <c r="X190" i="6"/>
  <c r="G190" i="6"/>
  <c r="H190" i="6"/>
  <c r="C190" i="6"/>
  <c r="B190" i="6"/>
  <c r="K190" i="6"/>
  <c r="S190" i="6"/>
  <c r="I190" i="6"/>
  <c r="Z190" i="6"/>
  <c r="H104" i="6"/>
  <c r="C104" i="6"/>
  <c r="B104" i="6"/>
  <c r="X104" i="6"/>
  <c r="G104" i="6"/>
  <c r="Z104" i="6"/>
  <c r="D104" i="6"/>
  <c r="S104" i="6"/>
  <c r="Y104" i="6"/>
  <c r="I104" i="6"/>
  <c r="W104" i="6" s="1"/>
  <c r="K104" i="6"/>
  <c r="J197" i="6"/>
  <c r="L197" i="6" s="1"/>
  <c r="J198" i="6"/>
  <c r="L198" i="6" s="1"/>
  <c r="K197" i="6"/>
  <c r="D197" i="6"/>
  <c r="I197" i="6"/>
  <c r="W197" i="6" s="1"/>
  <c r="X197" i="6"/>
  <c r="G197" i="6"/>
  <c r="B197" i="6"/>
  <c r="S197" i="6"/>
  <c r="J201" i="6"/>
  <c r="L201" i="6" s="1"/>
  <c r="C197" i="6"/>
  <c r="J199" i="6"/>
  <c r="L199" i="6" s="1"/>
  <c r="H197" i="6"/>
  <c r="Z197" i="6"/>
  <c r="J200" i="6"/>
  <c r="L200" i="6" s="1"/>
  <c r="Y197" i="6"/>
  <c r="K169" i="6"/>
  <c r="G169" i="6"/>
  <c r="Y169" i="6"/>
  <c r="X169" i="6"/>
  <c r="S169" i="6"/>
  <c r="H169" i="6"/>
  <c r="D169" i="6"/>
  <c r="C169" i="6"/>
  <c r="Z169" i="6"/>
  <c r="I169" i="6"/>
  <c r="W169" i="6" s="1"/>
  <c r="B169" i="6"/>
  <c r="Y269" i="6"/>
  <c r="D269" i="6"/>
  <c r="I269" i="6"/>
  <c r="AA269" i="6" s="1"/>
  <c r="G269" i="6"/>
  <c r="X269" i="6"/>
  <c r="H269" i="6"/>
  <c r="S269" i="6"/>
  <c r="K269" i="6"/>
  <c r="B269" i="6"/>
  <c r="Z269" i="6"/>
  <c r="C269" i="6"/>
  <c r="I117" i="6"/>
  <c r="W117" i="6" s="1"/>
  <c r="Z117" i="6"/>
  <c r="D117" i="6"/>
  <c r="J121" i="6"/>
  <c r="L121" i="6" s="1"/>
  <c r="Y117" i="6"/>
  <c r="X117" i="6"/>
  <c r="C117" i="6"/>
  <c r="K117" i="6"/>
  <c r="J118" i="6"/>
  <c r="L118" i="6" s="1"/>
  <c r="J117" i="6"/>
  <c r="L117" i="6" s="1"/>
  <c r="B117" i="6"/>
  <c r="H117" i="6"/>
  <c r="J119" i="6"/>
  <c r="L119" i="6" s="1"/>
  <c r="J120" i="6"/>
  <c r="L120" i="6" s="1"/>
  <c r="S117" i="6"/>
  <c r="G117" i="6"/>
  <c r="S260" i="6"/>
  <c r="Y260" i="6"/>
  <c r="C260" i="6"/>
  <c r="K260" i="6"/>
  <c r="X260" i="6"/>
  <c r="B260" i="6"/>
  <c r="Z260" i="6"/>
  <c r="H260" i="6"/>
  <c r="D260" i="6"/>
  <c r="G260" i="6"/>
  <c r="I260" i="6"/>
  <c r="W260" i="6" s="1"/>
  <c r="K133" i="6"/>
  <c r="X133" i="6"/>
  <c r="S133" i="6"/>
  <c r="B133" i="6"/>
  <c r="I133" i="6"/>
  <c r="W133" i="6" s="1"/>
  <c r="Y133" i="6"/>
  <c r="G133" i="6"/>
  <c r="C133" i="6"/>
  <c r="D133" i="6"/>
  <c r="Z133" i="6"/>
  <c r="H133" i="6"/>
  <c r="C38" i="6"/>
  <c r="B38" i="6"/>
  <c r="K38" i="6"/>
  <c r="Z38" i="6"/>
  <c r="D38" i="6"/>
  <c r="Z167" i="6"/>
  <c r="J170" i="6"/>
  <c r="L170" i="6" s="1"/>
  <c r="J169" i="6"/>
  <c r="L169" i="6" s="1"/>
  <c r="C167" i="6"/>
  <c r="Y167" i="6"/>
  <c r="D167" i="6"/>
  <c r="X167" i="6"/>
  <c r="B167" i="6"/>
  <c r="H167" i="6"/>
  <c r="J168" i="6"/>
  <c r="L168" i="6" s="1"/>
  <c r="I167" i="6"/>
  <c r="AA167" i="6" s="1"/>
  <c r="G167" i="6"/>
  <c r="J167" i="6"/>
  <c r="L167" i="6" s="1"/>
  <c r="J171" i="6"/>
  <c r="L171" i="6" s="1"/>
  <c r="S167" i="6"/>
  <c r="K167" i="6"/>
  <c r="K303" i="6"/>
  <c r="C303" i="6"/>
  <c r="X303" i="6"/>
  <c r="G303" i="6"/>
  <c r="B303" i="6"/>
  <c r="D303" i="6"/>
  <c r="S303" i="6"/>
  <c r="Y303" i="6"/>
  <c r="Z303" i="6"/>
  <c r="H303" i="6"/>
  <c r="I303" i="6"/>
  <c r="X247" i="6"/>
  <c r="I247" i="6"/>
  <c r="AA247" i="6" s="1"/>
  <c r="J247" i="6"/>
  <c r="L247" i="6" s="1"/>
  <c r="J250" i="6"/>
  <c r="L250" i="6" s="1"/>
  <c r="B247" i="6"/>
  <c r="Z247" i="6"/>
  <c r="K247" i="6"/>
  <c r="G247" i="6"/>
  <c r="J251" i="6"/>
  <c r="D247" i="6"/>
  <c r="H247" i="6"/>
  <c r="S247" i="6"/>
  <c r="J248" i="6"/>
  <c r="L248" i="6" s="1"/>
  <c r="J249" i="6"/>
  <c r="L249" i="6" s="1"/>
  <c r="C247" i="6"/>
  <c r="Y247" i="6"/>
  <c r="J44" i="6"/>
  <c r="J42" i="6"/>
  <c r="D42" i="6"/>
  <c r="K42" i="6"/>
  <c r="C42" i="6"/>
  <c r="B42" i="6"/>
  <c r="J43" i="6"/>
  <c r="Z42" i="6"/>
  <c r="J46" i="6"/>
  <c r="J45" i="6"/>
  <c r="K9" i="6"/>
  <c r="Z9" i="6"/>
  <c r="D9" i="6"/>
  <c r="B9" i="6"/>
  <c r="C9" i="6"/>
  <c r="S118" i="6"/>
  <c r="D118" i="6"/>
  <c r="C118" i="6"/>
  <c r="Y118" i="6"/>
  <c r="H118" i="6"/>
  <c r="K118" i="6"/>
  <c r="I118" i="6"/>
  <c r="AA118" i="6" s="1"/>
  <c r="B118" i="6"/>
  <c r="Z118" i="6"/>
  <c r="G118" i="6"/>
  <c r="X118" i="6"/>
  <c r="Y159" i="6"/>
  <c r="H159" i="6"/>
  <c r="B159" i="6"/>
  <c r="C159" i="6"/>
  <c r="K159" i="6"/>
  <c r="I159" i="6"/>
  <c r="W159" i="6" s="1"/>
  <c r="X159" i="6"/>
  <c r="Z159" i="6"/>
  <c r="S159" i="6"/>
  <c r="D159" i="6"/>
  <c r="G159" i="6"/>
  <c r="B70" i="6"/>
  <c r="G70" i="6"/>
  <c r="D70" i="6"/>
  <c r="Y70" i="6"/>
  <c r="Z70" i="6"/>
  <c r="C70" i="6"/>
  <c r="H70" i="6"/>
  <c r="S70" i="6"/>
  <c r="I70" i="6"/>
  <c r="W70" i="6" s="1"/>
  <c r="K70" i="6"/>
  <c r="X70" i="6"/>
  <c r="Y213" i="6"/>
  <c r="I213" i="6"/>
  <c r="AA213" i="6" s="1"/>
  <c r="X213" i="6"/>
  <c r="H213" i="6"/>
  <c r="Z213" i="6"/>
  <c r="D213" i="6"/>
  <c r="S213" i="6"/>
  <c r="C213" i="6"/>
  <c r="K213" i="6"/>
  <c r="G213" i="6"/>
  <c r="B213" i="6"/>
  <c r="Y222" i="6"/>
  <c r="X222" i="6"/>
  <c r="K222" i="6"/>
  <c r="G222" i="6"/>
  <c r="B222" i="6"/>
  <c r="D222" i="6"/>
  <c r="J222" i="6"/>
  <c r="L222" i="6" s="1"/>
  <c r="J223" i="6"/>
  <c r="L223" i="6" s="1"/>
  <c r="C222" i="6"/>
  <c r="J226" i="6"/>
  <c r="L226" i="6" s="1"/>
  <c r="J224" i="6"/>
  <c r="L224" i="6" s="1"/>
  <c r="J225" i="6"/>
  <c r="L225" i="6" s="1"/>
  <c r="Z222" i="6"/>
  <c r="I222" i="6"/>
  <c r="AA222" i="6" s="1"/>
  <c r="H222" i="6"/>
  <c r="S222" i="6"/>
  <c r="J59" i="6"/>
  <c r="L59" i="6" s="1"/>
  <c r="S57" i="6"/>
  <c r="C57" i="6"/>
  <c r="I57" i="6"/>
  <c r="W57" i="6" s="1"/>
  <c r="Z57" i="6"/>
  <c r="X57" i="6"/>
  <c r="J61" i="6"/>
  <c r="L61" i="6" s="1"/>
  <c r="G57" i="6"/>
  <c r="J57" i="6"/>
  <c r="L57" i="6" s="1"/>
  <c r="J60" i="6"/>
  <c r="L60" i="6" s="1"/>
  <c r="B57" i="6"/>
  <c r="J58" i="6"/>
  <c r="L58" i="6" s="1"/>
  <c r="D57" i="6"/>
  <c r="Y57" i="6"/>
  <c r="H57" i="6"/>
  <c r="K57" i="6"/>
  <c r="Z217" i="6"/>
  <c r="H217" i="6"/>
  <c r="J220" i="6"/>
  <c r="L220" i="6" s="1"/>
  <c r="J221" i="6"/>
  <c r="L221" i="6" s="1"/>
  <c r="B217" i="6"/>
  <c r="Y217" i="6"/>
  <c r="K217" i="6"/>
  <c r="G217" i="6"/>
  <c r="J219" i="6"/>
  <c r="L219" i="6" s="1"/>
  <c r="J218" i="6"/>
  <c r="L218" i="6" s="1"/>
  <c r="I217" i="6"/>
  <c r="AA217" i="6" s="1"/>
  <c r="S217" i="6"/>
  <c r="J217" i="6"/>
  <c r="L217" i="6" s="1"/>
  <c r="C217" i="6"/>
  <c r="D217" i="6"/>
  <c r="X217" i="6"/>
  <c r="C23" i="6"/>
  <c r="Z23" i="6"/>
  <c r="K23" i="6"/>
  <c r="B23" i="6"/>
  <c r="D23" i="6"/>
  <c r="K297" i="6"/>
  <c r="C297" i="6"/>
  <c r="X297" i="6"/>
  <c r="I297" i="6"/>
  <c r="W297" i="6" s="1"/>
  <c r="Y297" i="6"/>
  <c r="G297" i="6"/>
  <c r="B297" i="6"/>
  <c r="H297" i="6"/>
  <c r="J298" i="6"/>
  <c r="L298" i="6" s="1"/>
  <c r="S297" i="6"/>
  <c r="Z297" i="6"/>
  <c r="J297" i="6"/>
  <c r="L297" i="6" s="1"/>
  <c r="J299" i="6"/>
  <c r="L299" i="6" s="1"/>
  <c r="J301" i="6"/>
  <c r="L301" i="6" s="1"/>
  <c r="D297" i="6"/>
  <c r="J300" i="6"/>
  <c r="L300" i="6" s="1"/>
  <c r="K31" i="6"/>
  <c r="Z31" i="6"/>
  <c r="C31" i="6"/>
  <c r="D31" i="6"/>
  <c r="B31" i="6"/>
  <c r="H176" i="6"/>
  <c r="Y176" i="6"/>
  <c r="I176" i="6"/>
  <c r="C176" i="6"/>
  <c r="Z176" i="6"/>
  <c r="G176" i="6"/>
  <c r="B176" i="6"/>
  <c r="X176" i="6"/>
  <c r="K176" i="6"/>
  <c r="S176" i="6"/>
  <c r="D176" i="6"/>
  <c r="B137" i="6"/>
  <c r="J138" i="6"/>
  <c r="L138" i="6" s="1"/>
  <c r="Z137" i="6"/>
  <c r="J140" i="6"/>
  <c r="L140" i="6" s="1"/>
  <c r="D137" i="6"/>
  <c r="J141" i="6"/>
  <c r="L141" i="6" s="1"/>
  <c r="G137" i="6"/>
  <c r="J137" i="6"/>
  <c r="L137" i="6" s="1"/>
  <c r="I137" i="6"/>
  <c r="J139" i="6"/>
  <c r="L139" i="6" s="1"/>
  <c r="Y137" i="6"/>
  <c r="X137" i="6"/>
  <c r="C137" i="6"/>
  <c r="K137" i="6"/>
  <c r="H137" i="6"/>
  <c r="S137" i="6"/>
  <c r="G54" i="6"/>
  <c r="B54" i="6"/>
  <c r="S54" i="6"/>
  <c r="Z54" i="6"/>
  <c r="I54" i="6"/>
  <c r="W54" i="6" s="1"/>
  <c r="Y54" i="6"/>
  <c r="D54" i="6"/>
  <c r="X54" i="6"/>
  <c r="C54" i="6"/>
  <c r="K54" i="6"/>
  <c r="H54" i="6"/>
  <c r="Z253" i="6"/>
  <c r="Y253" i="6"/>
  <c r="B253" i="6"/>
  <c r="I253" i="6"/>
  <c r="W253" i="6" s="1"/>
  <c r="G253" i="6"/>
  <c r="S253" i="6"/>
  <c r="H253" i="6"/>
  <c r="K253" i="6"/>
  <c r="C253" i="6"/>
  <c r="D253" i="6"/>
  <c r="X253" i="6"/>
  <c r="K11" i="6"/>
  <c r="C11" i="6"/>
  <c r="Z11" i="6"/>
  <c r="B11" i="6"/>
  <c r="D11" i="6"/>
  <c r="K220" i="6"/>
  <c r="C220" i="6"/>
  <c r="H220" i="6"/>
  <c r="D220" i="6"/>
  <c r="Y220" i="6"/>
  <c r="G220" i="6"/>
  <c r="S220" i="6"/>
  <c r="B220" i="6"/>
  <c r="I220" i="6"/>
  <c r="W220" i="6" s="1"/>
  <c r="Z220" i="6"/>
  <c r="X220" i="6"/>
  <c r="Z60" i="6"/>
  <c r="S60" i="6"/>
  <c r="B60" i="6"/>
  <c r="Y60" i="6"/>
  <c r="I60" i="6"/>
  <c r="W60" i="6" s="1"/>
  <c r="X60" i="6"/>
  <c r="D60" i="6"/>
  <c r="K60" i="6"/>
  <c r="H60" i="6"/>
  <c r="C60" i="6"/>
  <c r="G60" i="6"/>
  <c r="K203" i="6"/>
  <c r="X203" i="6"/>
  <c r="Z203" i="6"/>
  <c r="Y203" i="6"/>
  <c r="D203" i="6"/>
  <c r="S203" i="6"/>
  <c r="B203" i="6"/>
  <c r="C203" i="6"/>
  <c r="H203" i="6"/>
  <c r="I203" i="6"/>
  <c r="AA203" i="6" s="1"/>
  <c r="G203" i="6"/>
  <c r="B219" i="6"/>
  <c r="X219" i="6"/>
  <c r="D219" i="6"/>
  <c r="Z219" i="6"/>
  <c r="Y219" i="6"/>
  <c r="I219" i="6"/>
  <c r="W219" i="6" s="1"/>
  <c r="K219" i="6"/>
  <c r="S219" i="6"/>
  <c r="H219" i="6"/>
  <c r="G219" i="6"/>
  <c r="C219" i="6"/>
  <c r="S144" i="6"/>
  <c r="H144" i="6"/>
  <c r="G144" i="6"/>
  <c r="X144" i="6"/>
  <c r="C144" i="6"/>
  <c r="B144" i="6"/>
  <c r="D144" i="6"/>
  <c r="I144" i="6"/>
  <c r="AA144" i="6" s="1"/>
  <c r="K144" i="6"/>
  <c r="Y144" i="6"/>
  <c r="Z144" i="6"/>
  <c r="Z296" i="6"/>
  <c r="S296" i="6"/>
  <c r="I296" i="6"/>
  <c r="W296" i="6" s="1"/>
  <c r="G296" i="6"/>
  <c r="C296" i="6"/>
  <c r="B296" i="6"/>
  <c r="K296" i="6"/>
  <c r="H296" i="6"/>
  <c r="X296" i="6"/>
  <c r="Y296" i="6"/>
  <c r="D296" i="6"/>
  <c r="Y230" i="6"/>
  <c r="I230" i="6"/>
  <c r="W230" i="6" s="1"/>
  <c r="H230" i="6"/>
  <c r="X230" i="6"/>
  <c r="B230" i="6"/>
  <c r="C230" i="6"/>
  <c r="S230" i="6"/>
  <c r="G230" i="6"/>
  <c r="K230" i="6"/>
  <c r="Z230" i="6"/>
  <c r="D230" i="6"/>
  <c r="I51" i="6"/>
  <c r="AA51" i="6" s="1"/>
  <c r="C51" i="6"/>
  <c r="K51" i="6"/>
  <c r="B51" i="6"/>
  <c r="S51" i="6"/>
  <c r="D51" i="6"/>
  <c r="Z51" i="6"/>
  <c r="Y51" i="6"/>
  <c r="X51" i="6"/>
  <c r="G51" i="6"/>
  <c r="H51" i="6"/>
  <c r="K274" i="6"/>
  <c r="I274" i="6"/>
  <c r="W274" i="6" s="1"/>
  <c r="H274" i="6"/>
  <c r="X274" i="6"/>
  <c r="G274" i="6"/>
  <c r="Z274" i="6"/>
  <c r="D274" i="6"/>
  <c r="B274" i="6"/>
  <c r="C274" i="6"/>
  <c r="Y274" i="6"/>
  <c r="S274" i="6"/>
  <c r="B286" i="6"/>
  <c r="C286" i="6"/>
  <c r="X286" i="6"/>
  <c r="Z286" i="6"/>
  <c r="K286" i="6"/>
  <c r="H286" i="6"/>
  <c r="Y286" i="6"/>
  <c r="G286" i="6"/>
  <c r="S286" i="6"/>
  <c r="D286" i="6"/>
  <c r="I286" i="6"/>
  <c r="AA286" i="6" s="1"/>
  <c r="S233" i="6"/>
  <c r="D233" i="6"/>
  <c r="B233" i="6"/>
  <c r="I233" i="6"/>
  <c r="K233" i="6"/>
  <c r="G233" i="6"/>
  <c r="H233" i="6"/>
  <c r="C233" i="6"/>
  <c r="Z233" i="6"/>
  <c r="Y233" i="6"/>
  <c r="X233" i="6"/>
  <c r="H153" i="6"/>
  <c r="B153" i="6"/>
  <c r="G153" i="6"/>
  <c r="I153" i="6"/>
  <c r="W153" i="6" s="1"/>
  <c r="Z153" i="6"/>
  <c r="Y153" i="6"/>
  <c r="S153" i="6"/>
  <c r="X153" i="6"/>
  <c r="D153" i="6"/>
  <c r="C153" i="6"/>
  <c r="K153" i="6"/>
  <c r="C39" i="6"/>
  <c r="K39" i="6"/>
  <c r="B39" i="6"/>
  <c r="Z39" i="6"/>
  <c r="D39" i="6"/>
  <c r="S80" i="6"/>
  <c r="X80" i="6"/>
  <c r="D80" i="6"/>
  <c r="B80" i="6"/>
  <c r="C80" i="6"/>
  <c r="H80" i="6"/>
  <c r="Z80" i="6"/>
  <c r="G80" i="6"/>
  <c r="K80" i="6"/>
  <c r="I80" i="6"/>
  <c r="AA80" i="6" s="1"/>
  <c r="Y80" i="6"/>
  <c r="B273" i="6"/>
  <c r="G273" i="6"/>
  <c r="Z273" i="6"/>
  <c r="C273" i="6"/>
  <c r="X273" i="6"/>
  <c r="S273" i="6"/>
  <c r="Y273" i="6"/>
  <c r="I273" i="6"/>
  <c r="W273" i="6" s="1"/>
  <c r="K273" i="6"/>
  <c r="H273" i="6"/>
  <c r="D273" i="6"/>
  <c r="K191" i="6"/>
  <c r="Z191" i="6"/>
  <c r="B191" i="6"/>
  <c r="D191" i="6"/>
  <c r="Y191" i="6"/>
  <c r="X191" i="6"/>
  <c r="C191" i="6"/>
  <c r="G191" i="6"/>
  <c r="I191" i="6"/>
  <c r="W191" i="6" s="1"/>
  <c r="H191" i="6"/>
  <c r="S191" i="6"/>
  <c r="B18" i="6"/>
  <c r="C18" i="6"/>
  <c r="K18" i="6"/>
  <c r="D18" i="6"/>
  <c r="Z18" i="6"/>
  <c r="S109" i="6"/>
  <c r="D109" i="6"/>
  <c r="H109" i="6"/>
  <c r="K109" i="6"/>
  <c r="X109" i="6"/>
  <c r="Y109" i="6"/>
  <c r="G109" i="6"/>
  <c r="I109" i="6"/>
  <c r="W109" i="6" s="1"/>
  <c r="C109" i="6"/>
  <c r="B109" i="6"/>
  <c r="Z109" i="6"/>
  <c r="Z29" i="6"/>
  <c r="D29" i="6"/>
  <c r="B29" i="6"/>
  <c r="K29" i="6"/>
  <c r="C29" i="6"/>
  <c r="S304" i="6"/>
  <c r="G304" i="6"/>
  <c r="B304" i="6"/>
  <c r="I304" i="6"/>
  <c r="W304" i="6" s="1"/>
  <c r="Z304" i="6"/>
  <c r="H304" i="6"/>
  <c r="X304" i="6"/>
  <c r="Y304" i="6"/>
  <c r="K304" i="6"/>
  <c r="C304" i="6"/>
  <c r="D304" i="6"/>
  <c r="Y241" i="6"/>
  <c r="X241" i="6"/>
  <c r="G241" i="6"/>
  <c r="B241" i="6"/>
  <c r="C241" i="6"/>
  <c r="Z241" i="6"/>
  <c r="H241" i="6"/>
  <c r="I241" i="6"/>
  <c r="AA241" i="6" s="1"/>
  <c r="S241" i="6"/>
  <c r="D241" i="6"/>
  <c r="K241" i="6"/>
  <c r="J13" i="6"/>
  <c r="B12" i="6"/>
  <c r="J16" i="6"/>
  <c r="D12" i="6"/>
  <c r="J15" i="6"/>
  <c r="J12" i="6"/>
  <c r="C12" i="6"/>
  <c r="J14" i="6"/>
  <c r="K12" i="6"/>
  <c r="Z12" i="6"/>
  <c r="S275" i="6"/>
  <c r="D275" i="6"/>
  <c r="B275" i="6"/>
  <c r="G275" i="6"/>
  <c r="Z275" i="6"/>
  <c r="I275" i="6"/>
  <c r="AA275" i="6" s="1"/>
  <c r="C275" i="6"/>
  <c r="Y275" i="6"/>
  <c r="K275" i="6"/>
  <c r="X275" i="6"/>
  <c r="H275" i="6"/>
  <c r="C33" i="6"/>
  <c r="Z33" i="6"/>
  <c r="D33" i="6"/>
  <c r="K33" i="6"/>
  <c r="B33" i="6"/>
  <c r="S231" i="6"/>
  <c r="C231" i="6"/>
  <c r="D231" i="6"/>
  <c r="I231" i="6"/>
  <c r="AA231" i="6" s="1"/>
  <c r="Y231" i="6"/>
  <c r="H231" i="6"/>
  <c r="B231" i="6"/>
  <c r="K231" i="6"/>
  <c r="X231" i="6"/>
  <c r="Z231" i="6"/>
  <c r="G231" i="6"/>
  <c r="X102" i="6"/>
  <c r="J104" i="6"/>
  <c r="L104" i="6" s="1"/>
  <c r="J102" i="6"/>
  <c r="L102" i="6" s="1"/>
  <c r="J103" i="6"/>
  <c r="L103" i="6" s="1"/>
  <c r="G102" i="6"/>
  <c r="S102" i="6"/>
  <c r="H102" i="6"/>
  <c r="Y102" i="6"/>
  <c r="J105" i="6"/>
  <c r="L105" i="6" s="1"/>
  <c r="Z102" i="6"/>
  <c r="C102" i="6"/>
  <c r="B102" i="6"/>
  <c r="D102" i="6"/>
  <c r="J106" i="6"/>
  <c r="L106" i="6" s="1"/>
  <c r="I102" i="6"/>
  <c r="W102" i="6" s="1"/>
  <c r="K102" i="6"/>
  <c r="Z19" i="6"/>
  <c r="D19" i="6"/>
  <c r="C19" i="6"/>
  <c r="B19" i="6"/>
  <c r="K19" i="6"/>
  <c r="H289" i="6"/>
  <c r="Z289" i="6"/>
  <c r="K289" i="6"/>
  <c r="X289" i="6"/>
  <c r="G289" i="6"/>
  <c r="B289" i="6"/>
  <c r="S289" i="6"/>
  <c r="C289" i="6"/>
  <c r="Y289" i="6"/>
  <c r="I289" i="6"/>
  <c r="AA289" i="6" s="1"/>
  <c r="D289" i="6"/>
  <c r="Y116" i="6"/>
  <c r="Z116" i="6"/>
  <c r="G116" i="6"/>
  <c r="S116" i="6"/>
  <c r="X116" i="6"/>
  <c r="B116" i="6"/>
  <c r="D116" i="6"/>
  <c r="K116" i="6"/>
  <c r="I116" i="6"/>
  <c r="AA116" i="6" s="1"/>
  <c r="C116" i="6"/>
  <c r="H116" i="6"/>
  <c r="B157" i="6"/>
  <c r="I157" i="6"/>
  <c r="W157" i="6" s="1"/>
  <c r="J160" i="6"/>
  <c r="L160" i="6" s="1"/>
  <c r="J157" i="6"/>
  <c r="L157" i="6" s="1"/>
  <c r="C157" i="6"/>
  <c r="Z157" i="6"/>
  <c r="G157" i="6"/>
  <c r="J158" i="6"/>
  <c r="L158" i="6" s="1"/>
  <c r="J159" i="6"/>
  <c r="L159" i="6" s="1"/>
  <c r="D157" i="6"/>
  <c r="S157" i="6"/>
  <c r="K157" i="6"/>
  <c r="J161" i="6"/>
  <c r="L161" i="6" s="1"/>
  <c r="X157" i="6"/>
  <c r="H157" i="6"/>
  <c r="Y157" i="6"/>
  <c r="Z119" i="6"/>
  <c r="B119" i="6"/>
  <c r="Y119" i="6"/>
  <c r="S119" i="6"/>
  <c r="C119" i="6"/>
  <c r="X119" i="6"/>
  <c r="G119" i="6"/>
  <c r="K119" i="6"/>
  <c r="D119" i="6"/>
  <c r="H119" i="6"/>
  <c r="I119" i="6"/>
  <c r="AA119" i="6" s="1"/>
  <c r="C134" i="6"/>
  <c r="G134" i="6"/>
  <c r="H134" i="6"/>
  <c r="D134" i="6"/>
  <c r="X134" i="6"/>
  <c r="Z134" i="6"/>
  <c r="Y134" i="6"/>
  <c r="B134" i="6"/>
  <c r="K134" i="6"/>
  <c r="I134" i="6"/>
  <c r="W134" i="6" s="1"/>
  <c r="S134" i="6"/>
  <c r="D78" i="6"/>
  <c r="X78" i="6"/>
  <c r="C78" i="6"/>
  <c r="H78" i="6"/>
  <c r="Z78" i="6"/>
  <c r="G78" i="6"/>
  <c r="B78" i="6"/>
  <c r="Y78" i="6"/>
  <c r="K78" i="6"/>
  <c r="S78" i="6"/>
  <c r="I78" i="6"/>
  <c r="G76" i="6"/>
  <c r="X76" i="6"/>
  <c r="H76" i="6"/>
  <c r="D76" i="6"/>
  <c r="C76" i="6"/>
  <c r="I76" i="6"/>
  <c r="W76" i="6" s="1"/>
  <c r="Y76" i="6"/>
  <c r="B76" i="6"/>
  <c r="K76" i="6"/>
  <c r="Z76" i="6"/>
  <c r="S76" i="6"/>
  <c r="K305" i="6"/>
  <c r="C305" i="6"/>
  <c r="X305" i="6"/>
  <c r="Z305" i="6"/>
  <c r="Y305" i="6"/>
  <c r="I305" i="6"/>
  <c r="W305" i="6" s="1"/>
  <c r="B305" i="6"/>
  <c r="D305" i="6"/>
  <c r="H305" i="6"/>
  <c r="G305" i="6"/>
  <c r="S305" i="6"/>
  <c r="Z161" i="6"/>
  <c r="D161" i="6"/>
  <c r="H161" i="6"/>
  <c r="X161" i="6"/>
  <c r="S161" i="6"/>
  <c r="Y161" i="6"/>
  <c r="G161" i="6"/>
  <c r="K161" i="6"/>
  <c r="B161" i="6"/>
  <c r="I161" i="6"/>
  <c r="W161" i="6" s="1"/>
  <c r="C161" i="6"/>
  <c r="S211" i="6"/>
  <c r="D211" i="6"/>
  <c r="B211" i="6"/>
  <c r="H211" i="6"/>
  <c r="X211" i="6"/>
  <c r="C211" i="6"/>
  <c r="Y211" i="6"/>
  <c r="K211" i="6"/>
  <c r="Z211" i="6"/>
  <c r="I211" i="6"/>
  <c r="AA211" i="6" s="1"/>
  <c r="G211" i="6"/>
  <c r="Y223" i="6"/>
  <c r="B223" i="6"/>
  <c r="D223" i="6"/>
  <c r="K223" i="6"/>
  <c r="I223" i="6"/>
  <c r="AA223" i="6" s="1"/>
  <c r="X223" i="6"/>
  <c r="C223" i="6"/>
  <c r="S223" i="6"/>
  <c r="Z223" i="6"/>
  <c r="H223" i="6"/>
  <c r="G223" i="6"/>
  <c r="D125" i="6"/>
  <c r="I125" i="6"/>
  <c r="AA125" i="6" s="1"/>
  <c r="Y125" i="6"/>
  <c r="C125" i="6"/>
  <c r="H125" i="6"/>
  <c r="B125" i="6"/>
  <c r="K125" i="6"/>
  <c r="X125" i="6"/>
  <c r="Z125" i="6"/>
  <c r="G125" i="6"/>
  <c r="S125" i="6"/>
  <c r="G201" i="6"/>
  <c r="S201" i="6"/>
  <c r="C201" i="6"/>
  <c r="X201" i="6"/>
  <c r="D201" i="6"/>
  <c r="B201" i="6"/>
  <c r="Y201" i="6"/>
  <c r="K201" i="6"/>
  <c r="I201" i="6"/>
  <c r="W201" i="6" s="1"/>
  <c r="H201" i="6"/>
  <c r="Z201" i="6"/>
  <c r="Y162" i="6"/>
  <c r="J162" i="6"/>
  <c r="L162" i="6" s="1"/>
  <c r="S162" i="6"/>
  <c r="I162" i="6"/>
  <c r="W162" i="6" s="1"/>
  <c r="Z162" i="6"/>
  <c r="J163" i="6"/>
  <c r="L163" i="6" s="1"/>
  <c r="K162" i="6"/>
  <c r="J165" i="6"/>
  <c r="L165" i="6" s="1"/>
  <c r="D162" i="6"/>
  <c r="B162" i="6"/>
  <c r="G162" i="6"/>
  <c r="C162" i="6"/>
  <c r="J166" i="6"/>
  <c r="L166" i="6" s="1"/>
  <c r="H162" i="6"/>
  <c r="J164" i="6"/>
  <c r="L164" i="6" s="1"/>
  <c r="X162" i="6"/>
  <c r="Y147" i="6"/>
  <c r="J147" i="6"/>
  <c r="L147" i="6" s="1"/>
  <c r="J149" i="6"/>
  <c r="J148" i="6"/>
  <c r="L148" i="6" s="1"/>
  <c r="S147" i="6"/>
  <c r="J151" i="6"/>
  <c r="L151" i="6" s="1"/>
  <c r="K147" i="6"/>
  <c r="I147" i="6"/>
  <c r="AA147" i="6" s="1"/>
  <c r="G147" i="6"/>
  <c r="J150" i="6"/>
  <c r="L150" i="6" s="1"/>
  <c r="D147" i="6"/>
  <c r="H147" i="6"/>
  <c r="X147" i="6"/>
  <c r="Z147" i="6"/>
  <c r="C147" i="6"/>
  <c r="B147" i="6"/>
  <c r="H293" i="6"/>
  <c r="B293" i="6"/>
  <c r="C293" i="6"/>
  <c r="Z293" i="6"/>
  <c r="G293" i="6"/>
  <c r="Y293" i="6"/>
  <c r="D293" i="6"/>
  <c r="K293" i="6"/>
  <c r="X293" i="6"/>
  <c r="S293" i="6"/>
  <c r="I293" i="6"/>
  <c r="S250" i="6"/>
  <c r="C250" i="6"/>
  <c r="Y250" i="6"/>
  <c r="D250" i="6"/>
  <c r="Z250" i="6"/>
  <c r="K250" i="6"/>
  <c r="X250" i="6"/>
  <c r="H250" i="6"/>
  <c r="B250" i="6"/>
  <c r="G250" i="6"/>
  <c r="I250" i="6"/>
  <c r="W250" i="6" s="1"/>
  <c r="Z41" i="6"/>
  <c r="Y41" i="6"/>
  <c r="B41" i="6"/>
  <c r="C41" i="6"/>
  <c r="D41" i="6"/>
  <c r="X41" i="6"/>
  <c r="G41" i="6"/>
  <c r="I41" i="6"/>
  <c r="AA41" i="6" s="1"/>
  <c r="K41" i="6"/>
  <c r="L41" i="6" s="1"/>
  <c r="S41" i="6"/>
  <c r="H41" i="6"/>
  <c r="X276" i="6"/>
  <c r="G276" i="6"/>
  <c r="D276" i="6"/>
  <c r="K276" i="6"/>
  <c r="H276" i="6"/>
  <c r="B276" i="6"/>
  <c r="S276" i="6"/>
  <c r="C276" i="6"/>
  <c r="Y276" i="6"/>
  <c r="Z276" i="6"/>
  <c r="I276" i="6"/>
  <c r="W276" i="6" s="1"/>
  <c r="S254" i="6"/>
  <c r="I254" i="6"/>
  <c r="W254" i="6" s="1"/>
  <c r="H254" i="6"/>
  <c r="Y254" i="6"/>
  <c r="G254" i="6"/>
  <c r="B254" i="6"/>
  <c r="D254" i="6"/>
  <c r="Z254" i="6"/>
  <c r="C254" i="6"/>
  <c r="K254" i="6"/>
  <c r="X254" i="6"/>
  <c r="Z288" i="6"/>
  <c r="X288" i="6"/>
  <c r="K288" i="6"/>
  <c r="I288" i="6"/>
  <c r="Y288" i="6"/>
  <c r="G288" i="6"/>
  <c r="B288" i="6"/>
  <c r="D288" i="6"/>
  <c r="S288" i="6"/>
  <c r="H288" i="6"/>
  <c r="C288" i="6"/>
  <c r="D158" i="6"/>
  <c r="B158" i="6"/>
  <c r="G158" i="6"/>
  <c r="H158" i="6"/>
  <c r="X158" i="6"/>
  <c r="I158" i="6"/>
  <c r="W158" i="6" s="1"/>
  <c r="C158" i="6"/>
  <c r="Z158" i="6"/>
  <c r="K158" i="6"/>
  <c r="S158" i="6"/>
  <c r="Y158" i="6"/>
  <c r="C36" i="6"/>
  <c r="G36" i="6"/>
  <c r="H36" i="6"/>
  <c r="S36" i="6"/>
  <c r="Y36" i="6"/>
  <c r="Z36" i="6"/>
  <c r="B36" i="6"/>
  <c r="D36" i="6"/>
  <c r="I36" i="6"/>
  <c r="W36" i="6" s="1"/>
  <c r="X36" i="6"/>
  <c r="K36" i="6"/>
  <c r="J55" i="6"/>
  <c r="L55" i="6" s="1"/>
  <c r="H52" i="6"/>
  <c r="X52" i="6"/>
  <c r="S52" i="6"/>
  <c r="G52" i="6"/>
  <c r="I52" i="6"/>
  <c r="W52" i="6" s="1"/>
  <c r="J56" i="6"/>
  <c r="L56" i="6" s="1"/>
  <c r="J54" i="6"/>
  <c r="L54" i="6" s="1"/>
  <c r="C52" i="6"/>
  <c r="Y52" i="6"/>
  <c r="B52" i="6"/>
  <c r="J52" i="6"/>
  <c r="L52" i="6" s="1"/>
  <c r="D52" i="6"/>
  <c r="J53" i="6"/>
  <c r="L53" i="6" s="1"/>
  <c r="Z52" i="6"/>
  <c r="K52" i="6"/>
  <c r="C126" i="6"/>
  <c r="G126" i="6"/>
  <c r="K126" i="6"/>
  <c r="B126" i="6"/>
  <c r="Z126" i="6"/>
  <c r="S126" i="6"/>
  <c r="X126" i="6"/>
  <c r="Y126" i="6"/>
  <c r="H126" i="6"/>
  <c r="I126" i="6"/>
  <c r="W126" i="6" s="1"/>
  <c r="D126" i="6"/>
  <c r="J274" i="6"/>
  <c r="L274" i="6" s="1"/>
  <c r="C272" i="6"/>
  <c r="Z272" i="6"/>
  <c r="J275" i="6"/>
  <c r="L275" i="6" s="1"/>
  <c r="J273" i="6"/>
  <c r="L273" i="6" s="1"/>
  <c r="J272" i="6"/>
  <c r="L272" i="6" s="1"/>
  <c r="J276" i="6"/>
  <c r="L276" i="6" s="1"/>
  <c r="K272" i="6"/>
  <c r="X272" i="6"/>
  <c r="I272" i="6"/>
  <c r="W272" i="6" s="1"/>
  <c r="Y272" i="6"/>
  <c r="D272" i="6"/>
  <c r="S272" i="6"/>
  <c r="B272" i="6"/>
  <c r="H272" i="6"/>
  <c r="G272" i="6"/>
  <c r="C142" i="6"/>
  <c r="I142" i="6"/>
  <c r="W142" i="6" s="1"/>
  <c r="K142" i="6"/>
  <c r="J145" i="6"/>
  <c r="L145" i="6" s="1"/>
  <c r="G142" i="6"/>
  <c r="J142" i="6"/>
  <c r="L142" i="6" s="1"/>
  <c r="Z142" i="6"/>
  <c r="S142" i="6"/>
  <c r="D142" i="6"/>
  <c r="H142" i="6"/>
  <c r="J144" i="6"/>
  <c r="L144" i="6" s="1"/>
  <c r="J146" i="6"/>
  <c r="L146" i="6" s="1"/>
  <c r="J143" i="6"/>
  <c r="L143" i="6" s="1"/>
  <c r="Y142" i="6"/>
  <c r="X142" i="6"/>
  <c r="B142" i="6"/>
  <c r="H73" i="6"/>
  <c r="K73" i="6"/>
  <c r="X73" i="6"/>
  <c r="B73" i="6"/>
  <c r="D73" i="6"/>
  <c r="C73" i="6"/>
  <c r="G73" i="6"/>
  <c r="Y73" i="6"/>
  <c r="S73" i="6"/>
  <c r="I73" i="6"/>
  <c r="AA73" i="6" s="1"/>
  <c r="Z73" i="6"/>
  <c r="Y261" i="6"/>
  <c r="D261" i="6"/>
  <c r="Z261" i="6"/>
  <c r="S261" i="6"/>
  <c r="X261" i="6"/>
  <c r="I261" i="6"/>
  <c r="W261" i="6" s="1"/>
  <c r="H261" i="6"/>
  <c r="B261" i="6"/>
  <c r="G261" i="6"/>
  <c r="K261" i="6"/>
  <c r="C261" i="6"/>
  <c r="G99" i="6"/>
  <c r="Y99" i="6"/>
  <c r="C99" i="6"/>
  <c r="B99" i="6"/>
  <c r="D99" i="6"/>
  <c r="Z99" i="6"/>
  <c r="S99" i="6"/>
  <c r="I99" i="6"/>
  <c r="W99" i="6" s="1"/>
  <c r="K99" i="6"/>
  <c r="X99" i="6"/>
  <c r="H99" i="6"/>
  <c r="K214" i="6"/>
  <c r="D214" i="6"/>
  <c r="Z214" i="6"/>
  <c r="X214" i="6"/>
  <c r="H214" i="6"/>
  <c r="S214" i="6"/>
  <c r="Y214" i="6"/>
  <c r="I214" i="6"/>
  <c r="W214" i="6" s="1"/>
  <c r="C214" i="6"/>
  <c r="G214" i="6"/>
  <c r="B214" i="6"/>
  <c r="D30" i="6"/>
  <c r="B30" i="6"/>
  <c r="K30" i="6"/>
  <c r="C30" i="6"/>
  <c r="Z30" i="6"/>
  <c r="I95" i="6"/>
  <c r="W95" i="6" s="1"/>
  <c r="G95" i="6"/>
  <c r="K95" i="6"/>
  <c r="Y95" i="6"/>
  <c r="D95" i="6"/>
  <c r="Z95" i="6"/>
  <c r="H95" i="6"/>
  <c r="X95" i="6"/>
  <c r="B95" i="6"/>
  <c r="S95" i="6"/>
  <c r="C95" i="6"/>
  <c r="Z264" i="6"/>
  <c r="D264" i="6"/>
  <c r="I264" i="6"/>
  <c r="W264" i="6" s="1"/>
  <c r="X264" i="6"/>
  <c r="G264" i="6"/>
  <c r="K264" i="6"/>
  <c r="Y264" i="6"/>
  <c r="B264" i="6"/>
  <c r="S264" i="6"/>
  <c r="C264" i="6"/>
  <c r="H264" i="6"/>
  <c r="Z163" i="6"/>
  <c r="X163" i="6"/>
  <c r="B163" i="6"/>
  <c r="I163" i="6"/>
  <c r="W163" i="6" s="1"/>
  <c r="K163" i="6"/>
  <c r="C163" i="6"/>
  <c r="Y163" i="6"/>
  <c r="S163" i="6"/>
  <c r="D163" i="6"/>
  <c r="H163" i="6"/>
  <c r="G163" i="6"/>
  <c r="X140" i="6"/>
  <c r="Y140" i="6"/>
  <c r="K140" i="6"/>
  <c r="D140" i="6"/>
  <c r="B140" i="6"/>
  <c r="S140" i="6"/>
  <c r="I140" i="6"/>
  <c r="W140" i="6" s="1"/>
  <c r="Z140" i="6"/>
  <c r="G140" i="6"/>
  <c r="C140" i="6"/>
  <c r="H140" i="6"/>
  <c r="Z215" i="6"/>
  <c r="Y215" i="6"/>
  <c r="I215" i="6"/>
  <c r="D215" i="6"/>
  <c r="K215" i="6"/>
  <c r="H215" i="6"/>
  <c r="B215" i="6"/>
  <c r="C215" i="6"/>
  <c r="S215" i="6"/>
  <c r="X215" i="6"/>
  <c r="G215" i="6"/>
  <c r="C35" i="6"/>
  <c r="B35" i="6"/>
  <c r="Z35" i="6"/>
  <c r="K35" i="6"/>
  <c r="D35" i="6"/>
  <c r="G91" i="6"/>
  <c r="Y91" i="6"/>
  <c r="C91" i="6"/>
  <c r="H91" i="6"/>
  <c r="S91" i="6"/>
  <c r="K91" i="6"/>
  <c r="B91" i="6"/>
  <c r="X91" i="6"/>
  <c r="D91" i="6"/>
  <c r="Z91" i="6"/>
  <c r="I91" i="6"/>
  <c r="W91" i="6" s="1"/>
  <c r="B82" i="6"/>
  <c r="D82" i="6"/>
  <c r="C82" i="6"/>
  <c r="K82" i="6"/>
  <c r="G82" i="6"/>
  <c r="J84" i="6"/>
  <c r="L84" i="6" s="1"/>
  <c r="X82" i="6"/>
  <c r="Z82" i="6"/>
  <c r="J83" i="6"/>
  <c r="L83" i="6" s="1"/>
  <c r="J85" i="6"/>
  <c r="L85" i="6" s="1"/>
  <c r="S82" i="6"/>
  <c r="J86" i="6"/>
  <c r="L86" i="6" s="1"/>
  <c r="J82" i="6"/>
  <c r="L82" i="6" s="1"/>
  <c r="I82" i="6"/>
  <c r="AA82" i="6" s="1"/>
  <c r="H82" i="6"/>
  <c r="Y82" i="6"/>
  <c r="X154" i="6"/>
  <c r="G154" i="6"/>
  <c r="Z154" i="6"/>
  <c r="C154" i="6"/>
  <c r="S154" i="6"/>
  <c r="K154" i="6"/>
  <c r="I154" i="6"/>
  <c r="AA154" i="6" s="1"/>
  <c r="D154" i="6"/>
  <c r="Y154" i="6"/>
  <c r="B154" i="6"/>
  <c r="H154" i="6"/>
  <c r="S160" i="6"/>
  <c r="Y160" i="6"/>
  <c r="G160" i="6"/>
  <c r="Z160" i="6"/>
  <c r="K160" i="6"/>
  <c r="C160" i="6"/>
  <c r="H160" i="6"/>
  <c r="X160" i="6"/>
  <c r="D160" i="6"/>
  <c r="B160" i="6"/>
  <c r="I160" i="6"/>
  <c r="AA160" i="6" s="1"/>
  <c r="K145" i="6"/>
  <c r="X145" i="6"/>
  <c r="D145" i="6"/>
  <c r="G145" i="6"/>
  <c r="C145" i="6"/>
  <c r="Y145" i="6"/>
  <c r="S145" i="6"/>
  <c r="H145" i="6"/>
  <c r="B145" i="6"/>
  <c r="Z145" i="6"/>
  <c r="I145" i="6"/>
  <c r="AA145" i="6" s="1"/>
  <c r="K208" i="6"/>
  <c r="X208" i="6"/>
  <c r="D208" i="6"/>
  <c r="B208" i="6"/>
  <c r="C208" i="6"/>
  <c r="Z208" i="6"/>
  <c r="H208" i="6"/>
  <c r="S208" i="6"/>
  <c r="G208" i="6"/>
  <c r="Y208" i="6"/>
  <c r="I208" i="6"/>
  <c r="W208" i="6" s="1"/>
  <c r="B164" i="6"/>
  <c r="G164" i="6"/>
  <c r="Z164" i="6"/>
  <c r="I164" i="6"/>
  <c r="C164" i="6"/>
  <c r="H164" i="6"/>
  <c r="K164" i="6"/>
  <c r="D164" i="6"/>
  <c r="X164" i="6"/>
  <c r="Y164" i="6"/>
  <c r="S164" i="6"/>
  <c r="B98" i="6"/>
  <c r="X98" i="6"/>
  <c r="G98" i="6"/>
  <c r="S98" i="6"/>
  <c r="Y98" i="6"/>
  <c r="Z98" i="6"/>
  <c r="H98" i="6"/>
  <c r="C98" i="6"/>
  <c r="K98" i="6"/>
  <c r="D98" i="6"/>
  <c r="I98" i="6"/>
  <c r="W98" i="6" s="1"/>
  <c r="I138" i="6"/>
  <c r="AA138" i="6" s="1"/>
  <c r="G138" i="6"/>
  <c r="D138" i="6"/>
  <c r="K138" i="6"/>
  <c r="B138" i="6"/>
  <c r="Z138" i="6"/>
  <c r="Y138" i="6"/>
  <c r="S138" i="6"/>
  <c r="C138" i="6"/>
  <c r="H138" i="6"/>
  <c r="X138" i="6"/>
  <c r="H121" i="6"/>
  <c r="X121" i="6"/>
  <c r="C121" i="6"/>
  <c r="G121" i="6"/>
  <c r="K121" i="6"/>
  <c r="Y121" i="6"/>
  <c r="Z121" i="6"/>
  <c r="D121" i="6"/>
  <c r="S121" i="6"/>
  <c r="I121" i="6"/>
  <c r="AA121" i="6" s="1"/>
  <c r="B121" i="6"/>
  <c r="G58" i="6"/>
  <c r="B58" i="6"/>
  <c r="H58" i="6"/>
  <c r="Y58" i="6"/>
  <c r="C58" i="6"/>
  <c r="D58" i="6"/>
  <c r="Z58" i="6"/>
  <c r="K58" i="6"/>
  <c r="S58" i="6"/>
  <c r="I58" i="6"/>
  <c r="AA58" i="6" s="1"/>
  <c r="X58" i="6"/>
  <c r="G192" i="6"/>
  <c r="I192" i="6"/>
  <c r="AA192" i="6" s="1"/>
  <c r="J196" i="6"/>
  <c r="L196" i="6" s="1"/>
  <c r="C192" i="6"/>
  <c r="H192" i="6"/>
  <c r="Z192" i="6"/>
  <c r="J194" i="6"/>
  <c r="L194" i="6" s="1"/>
  <c r="Y192" i="6"/>
  <c r="J193" i="6"/>
  <c r="L193" i="6" s="1"/>
  <c r="K192" i="6"/>
  <c r="X192" i="6"/>
  <c r="J195" i="6"/>
  <c r="L195" i="6" s="1"/>
  <c r="B192" i="6"/>
  <c r="S192" i="6"/>
  <c r="J192" i="6"/>
  <c r="L192" i="6" s="1"/>
  <c r="D192" i="6"/>
  <c r="B128" i="6"/>
  <c r="S128" i="6"/>
  <c r="I128" i="6"/>
  <c r="W128" i="6" s="1"/>
  <c r="C128" i="6"/>
  <c r="Z128" i="6"/>
  <c r="G128" i="6"/>
  <c r="Y128" i="6"/>
  <c r="K128" i="6"/>
  <c r="H128" i="6"/>
  <c r="D128" i="6"/>
  <c r="X128" i="6"/>
  <c r="J259" i="6"/>
  <c r="L259" i="6" s="1"/>
  <c r="G257" i="6"/>
  <c r="J261" i="6"/>
  <c r="L261" i="6" s="1"/>
  <c r="I257" i="6"/>
  <c r="W257" i="6" s="1"/>
  <c r="J257" i="6"/>
  <c r="L257" i="6" s="1"/>
  <c r="D257" i="6"/>
  <c r="B257" i="6"/>
  <c r="C257" i="6"/>
  <c r="X257" i="6"/>
  <c r="J258" i="6"/>
  <c r="L258" i="6" s="1"/>
  <c r="J260" i="6"/>
  <c r="L260" i="6" s="1"/>
  <c r="S257" i="6"/>
  <c r="Z257" i="6"/>
  <c r="K257" i="6"/>
  <c r="H257" i="6"/>
  <c r="Y257" i="6"/>
  <c r="K10" i="6"/>
  <c r="D10" i="6"/>
  <c r="Z10" i="6"/>
  <c r="B10" i="6"/>
  <c r="C10" i="6"/>
  <c r="Z45" i="6"/>
  <c r="C45" i="6"/>
  <c r="D45" i="6"/>
  <c r="B45" i="6"/>
  <c r="K45" i="6"/>
  <c r="C63" i="6"/>
  <c r="Z63" i="6"/>
  <c r="K63" i="6"/>
  <c r="B63" i="6"/>
  <c r="I63" i="6"/>
  <c r="W63" i="6" s="1"/>
  <c r="Y63" i="6"/>
  <c r="G63" i="6"/>
  <c r="H63" i="6"/>
  <c r="D63" i="6"/>
  <c r="S63" i="6"/>
  <c r="X63" i="6"/>
  <c r="C183" i="6"/>
  <c r="D183" i="6"/>
  <c r="H183" i="6"/>
  <c r="I183" i="6"/>
  <c r="W183" i="6" s="1"/>
  <c r="G183" i="6"/>
  <c r="Y183" i="6"/>
  <c r="X183" i="6"/>
  <c r="Z183" i="6"/>
  <c r="B183" i="6"/>
  <c r="S183" i="6"/>
  <c r="K183" i="6"/>
  <c r="B194" i="6"/>
  <c r="Y194" i="6"/>
  <c r="S194" i="6"/>
  <c r="I194" i="6"/>
  <c r="AA194" i="6" s="1"/>
  <c r="D194" i="6"/>
  <c r="G194" i="6"/>
  <c r="K194" i="6"/>
  <c r="H194" i="6"/>
  <c r="Z194" i="6"/>
  <c r="C194" i="6"/>
  <c r="X194" i="6"/>
  <c r="G106" i="6"/>
  <c r="C106" i="6"/>
  <c r="Z106" i="6"/>
  <c r="B106" i="6"/>
  <c r="X106" i="6"/>
  <c r="D106" i="6"/>
  <c r="Y106" i="6"/>
  <c r="I106" i="6"/>
  <c r="AA106" i="6" s="1"/>
  <c r="S106" i="6"/>
  <c r="H106" i="6"/>
  <c r="K106" i="6"/>
  <c r="Y306" i="6"/>
  <c r="C306" i="6"/>
  <c r="S306" i="6"/>
  <c r="Z306" i="6"/>
  <c r="X306" i="6"/>
  <c r="I306" i="6"/>
  <c r="W306" i="6" s="1"/>
  <c r="B306" i="6"/>
  <c r="G306" i="6"/>
  <c r="H306" i="6"/>
  <c r="D306" i="6"/>
  <c r="K306" i="6"/>
  <c r="C13" i="6"/>
  <c r="D13" i="6"/>
  <c r="B13" i="6"/>
  <c r="Z13" i="6"/>
  <c r="K13" i="6"/>
  <c r="C50" i="6"/>
  <c r="B50" i="6"/>
  <c r="K50" i="6"/>
  <c r="D50" i="6"/>
  <c r="Z50" i="6"/>
  <c r="S93" i="6"/>
  <c r="X93" i="6"/>
  <c r="K93" i="6"/>
  <c r="Y93" i="6"/>
  <c r="G93" i="6"/>
  <c r="B93" i="6"/>
  <c r="D93" i="6"/>
  <c r="C93" i="6"/>
  <c r="Z93" i="6"/>
  <c r="H93" i="6"/>
  <c r="I93" i="6"/>
  <c r="AA93" i="6" s="1"/>
  <c r="Z32" i="6"/>
  <c r="J34" i="6"/>
  <c r="L34" i="6" s="1"/>
  <c r="J36" i="6"/>
  <c r="D32" i="6"/>
  <c r="J35" i="6"/>
  <c r="C32" i="6"/>
  <c r="B32" i="6"/>
  <c r="K32" i="6"/>
  <c r="J33" i="6"/>
  <c r="J32" i="6"/>
  <c r="Y210" i="6"/>
  <c r="D210" i="6"/>
  <c r="Z210" i="6"/>
  <c r="C210" i="6"/>
  <c r="K210" i="6"/>
  <c r="S210" i="6"/>
  <c r="H210" i="6"/>
  <c r="I210" i="6"/>
  <c r="AA210" i="6" s="1"/>
  <c r="B210" i="6"/>
  <c r="X210" i="6"/>
  <c r="G210" i="6"/>
  <c r="D83" i="6"/>
  <c r="K83" i="6"/>
  <c r="C83" i="6"/>
  <c r="Y83" i="6"/>
  <c r="B83" i="6"/>
  <c r="S83" i="6"/>
  <c r="G83" i="6"/>
  <c r="X83" i="6"/>
  <c r="Z83" i="6"/>
  <c r="I83" i="6"/>
  <c r="W83" i="6" s="1"/>
  <c r="H83" i="6"/>
  <c r="B299" i="6"/>
  <c r="G299" i="6"/>
  <c r="K299" i="6"/>
  <c r="C299" i="6"/>
  <c r="X299" i="6"/>
  <c r="Z299" i="6"/>
  <c r="D299" i="6"/>
  <c r="H299" i="6"/>
  <c r="Y299" i="6"/>
  <c r="S299" i="6"/>
  <c r="I299" i="6"/>
  <c r="W299" i="6" s="1"/>
  <c r="D130" i="6"/>
  <c r="Z130" i="6"/>
  <c r="H130" i="6"/>
  <c r="X130" i="6"/>
  <c r="G130" i="6"/>
  <c r="S130" i="6"/>
  <c r="C130" i="6"/>
  <c r="I130" i="6"/>
  <c r="W130" i="6" s="1"/>
  <c r="Y130" i="6"/>
  <c r="K130" i="6"/>
  <c r="B130" i="6"/>
  <c r="Y277" i="6"/>
  <c r="C277" i="6"/>
  <c r="Z277" i="6"/>
  <c r="D277" i="6"/>
  <c r="J280" i="6"/>
  <c r="L280" i="6" s="1"/>
  <c r="G277" i="6"/>
  <c r="J279" i="6"/>
  <c r="L279" i="6" s="1"/>
  <c r="J277" i="6"/>
  <c r="L277" i="6" s="1"/>
  <c r="X277" i="6"/>
  <c r="S277" i="6"/>
  <c r="K277" i="6"/>
  <c r="I277" i="6"/>
  <c r="W277" i="6" s="1"/>
  <c r="J278" i="6"/>
  <c r="L278" i="6" s="1"/>
  <c r="B277" i="6"/>
  <c r="J281" i="6"/>
  <c r="L281" i="6" s="1"/>
  <c r="H277" i="6"/>
  <c r="D21" i="6"/>
  <c r="K21" i="6"/>
  <c r="C21" i="6"/>
  <c r="B21" i="6"/>
  <c r="Z21" i="6"/>
  <c r="K152" i="6"/>
  <c r="J155" i="6"/>
  <c r="L155" i="6" s="1"/>
  <c r="J153" i="6"/>
  <c r="L153" i="6" s="1"/>
  <c r="Y152" i="6"/>
  <c r="D152" i="6"/>
  <c r="H152" i="6"/>
  <c r="B152" i="6"/>
  <c r="J154" i="6"/>
  <c r="L154" i="6" s="1"/>
  <c r="Z152" i="6"/>
  <c r="X152" i="6"/>
  <c r="I152" i="6"/>
  <c r="W152" i="6" s="1"/>
  <c r="J152" i="6"/>
  <c r="L152" i="6" s="1"/>
  <c r="J156" i="6"/>
  <c r="L156" i="6" s="1"/>
  <c r="S152" i="6"/>
  <c r="C152" i="6"/>
  <c r="G152" i="6"/>
  <c r="H67" i="6"/>
  <c r="D67" i="6"/>
  <c r="B67" i="6"/>
  <c r="G67" i="6"/>
  <c r="Z67" i="6"/>
  <c r="S67" i="6"/>
  <c r="I67" i="6"/>
  <c r="W67" i="6" s="1"/>
  <c r="J70" i="6"/>
  <c r="L70" i="6" s="1"/>
  <c r="Y67" i="6"/>
  <c r="J69" i="6"/>
  <c r="L69" i="6" s="1"/>
  <c r="X67" i="6"/>
  <c r="J67" i="6"/>
  <c r="L67" i="6" s="1"/>
  <c r="K67" i="6"/>
  <c r="C67" i="6"/>
  <c r="J68" i="6"/>
  <c r="L68" i="6" s="1"/>
  <c r="J71" i="6"/>
  <c r="L71" i="6" s="1"/>
  <c r="H127" i="6"/>
  <c r="J129" i="6"/>
  <c r="L129" i="6" s="1"/>
  <c r="I127" i="6"/>
  <c r="J130" i="6"/>
  <c r="L130" i="6" s="1"/>
  <c r="X127" i="6"/>
  <c r="J127" i="6"/>
  <c r="L127" i="6" s="1"/>
  <c r="Y127" i="6"/>
  <c r="K127" i="6"/>
  <c r="J128" i="6"/>
  <c r="B127" i="6"/>
  <c r="S127" i="6"/>
  <c r="Z127" i="6"/>
  <c r="C127" i="6"/>
  <c r="D127" i="6"/>
  <c r="G127" i="6"/>
  <c r="J131" i="6"/>
  <c r="L131" i="6" s="1"/>
  <c r="X148" i="6"/>
  <c r="S148" i="6"/>
  <c r="I148" i="6"/>
  <c r="W148" i="6" s="1"/>
  <c r="K148" i="6"/>
  <c r="H148" i="6"/>
  <c r="Y148" i="6"/>
  <c r="G148" i="6"/>
  <c r="C148" i="6"/>
  <c r="B148" i="6"/>
  <c r="D148" i="6"/>
  <c r="Z148" i="6"/>
  <c r="I186" i="6"/>
  <c r="W186" i="6" s="1"/>
  <c r="H186" i="6"/>
  <c r="K186" i="6"/>
  <c r="B186" i="6"/>
  <c r="D186" i="6"/>
  <c r="G186" i="6"/>
  <c r="X186" i="6"/>
  <c r="Y186" i="6"/>
  <c r="S186" i="6"/>
  <c r="Z186" i="6"/>
  <c r="C186" i="6"/>
  <c r="K172" i="6"/>
  <c r="X172" i="6"/>
  <c r="J172" i="6"/>
  <c r="S172" i="6"/>
  <c r="I172" i="6"/>
  <c r="W172" i="6" s="1"/>
  <c r="B172" i="6"/>
  <c r="G172" i="6"/>
  <c r="C172" i="6"/>
  <c r="J174" i="6"/>
  <c r="L174" i="6" s="1"/>
  <c r="J175" i="6"/>
  <c r="L175" i="6" s="1"/>
  <c r="Z172" i="6"/>
  <c r="H172" i="6"/>
  <c r="J173" i="6"/>
  <c r="L173" i="6" s="1"/>
  <c r="D172" i="6"/>
  <c r="Y172" i="6"/>
  <c r="J176" i="6"/>
  <c r="L176" i="6" s="1"/>
  <c r="Z298" i="6"/>
  <c r="C298" i="6"/>
  <c r="Y298" i="6"/>
  <c r="D298" i="6"/>
  <c r="S298" i="6"/>
  <c r="K298" i="6"/>
  <c r="I298" i="6"/>
  <c r="W298" i="6" s="1"/>
  <c r="H298" i="6"/>
  <c r="X298" i="6"/>
  <c r="G298" i="6"/>
  <c r="B298" i="6"/>
  <c r="Y96" i="6"/>
  <c r="H96" i="6"/>
  <c r="X96" i="6"/>
  <c r="S96" i="6"/>
  <c r="B96" i="6"/>
  <c r="K96" i="6"/>
  <c r="C96" i="6"/>
  <c r="Z96" i="6"/>
  <c r="D96" i="6"/>
  <c r="G96" i="6"/>
  <c r="I96" i="6"/>
  <c r="AA96" i="6" s="1"/>
  <c r="C280" i="6"/>
  <c r="Z280" i="6"/>
  <c r="X280" i="6"/>
  <c r="G280" i="6"/>
  <c r="K280" i="6"/>
  <c r="S280" i="6"/>
  <c r="I280" i="6"/>
  <c r="AA280" i="6" s="1"/>
  <c r="Y280" i="6"/>
  <c r="H280" i="6"/>
  <c r="D280" i="6"/>
  <c r="B280" i="6"/>
  <c r="G258" i="6"/>
  <c r="X258" i="6"/>
  <c r="D258" i="6"/>
  <c r="K258" i="6"/>
  <c r="H258" i="6"/>
  <c r="S258" i="6"/>
  <c r="C258" i="6"/>
  <c r="B258" i="6"/>
  <c r="Z258" i="6"/>
  <c r="Y258" i="6"/>
  <c r="I258" i="6"/>
  <c r="W258" i="6" s="1"/>
  <c r="Z290" i="6"/>
  <c r="X290" i="6"/>
  <c r="I290" i="6"/>
  <c r="AA290" i="6" s="1"/>
  <c r="G290" i="6"/>
  <c r="B290" i="6"/>
  <c r="C290" i="6"/>
  <c r="K290" i="6"/>
  <c r="H290" i="6"/>
  <c r="Y290" i="6"/>
  <c r="S290" i="6"/>
  <c r="D290" i="6"/>
  <c r="H200" i="6"/>
  <c r="G200" i="6"/>
  <c r="X200" i="6"/>
  <c r="D200" i="6"/>
  <c r="C200" i="6"/>
  <c r="S200" i="6"/>
  <c r="K200" i="6"/>
  <c r="Y200" i="6"/>
  <c r="Z200" i="6"/>
  <c r="I200" i="6"/>
  <c r="AA200" i="6" s="1"/>
  <c r="B200" i="6"/>
  <c r="B79" i="6"/>
  <c r="Z79" i="6"/>
  <c r="K79" i="6"/>
  <c r="G79" i="6"/>
  <c r="C79" i="6"/>
  <c r="I79" i="6"/>
  <c r="W79" i="6" s="1"/>
  <c r="S79" i="6"/>
  <c r="X79" i="6"/>
  <c r="Y79" i="6"/>
  <c r="H79" i="6"/>
  <c r="D79" i="6"/>
  <c r="K49" i="6"/>
  <c r="L49" i="6" s="1"/>
  <c r="D49" i="6"/>
  <c r="B49" i="6"/>
  <c r="Z49" i="6"/>
  <c r="C49" i="6"/>
  <c r="X206" i="6"/>
  <c r="C206" i="6"/>
  <c r="S206" i="6"/>
  <c r="I206" i="6"/>
  <c r="W206" i="6" s="1"/>
  <c r="K206" i="6"/>
  <c r="Z206" i="6"/>
  <c r="H206" i="6"/>
  <c r="B206" i="6"/>
  <c r="Y206" i="6"/>
  <c r="G206" i="6"/>
  <c r="D206" i="6"/>
  <c r="S141" i="6"/>
  <c r="K141" i="6"/>
  <c r="I141" i="6"/>
  <c r="W141" i="6" s="1"/>
  <c r="Y141" i="6"/>
  <c r="Z141" i="6"/>
  <c r="H141" i="6"/>
  <c r="X141" i="6"/>
  <c r="B141" i="6"/>
  <c r="C141" i="6"/>
  <c r="D141" i="6"/>
  <c r="G141" i="6"/>
  <c r="D189" i="6"/>
  <c r="Z189" i="6"/>
  <c r="G189" i="6"/>
  <c r="Y189" i="6"/>
  <c r="K189" i="6"/>
  <c r="I189" i="6"/>
  <c r="AA189" i="6" s="1"/>
  <c r="S189" i="6"/>
  <c r="X189" i="6"/>
  <c r="H189" i="6"/>
  <c r="B189" i="6"/>
  <c r="C189" i="6"/>
  <c r="K27" i="6"/>
  <c r="J28" i="6"/>
  <c r="C27" i="6"/>
  <c r="B27" i="6"/>
  <c r="J29" i="6"/>
  <c r="J27" i="6"/>
  <c r="D27" i="6"/>
  <c r="J31" i="6"/>
  <c r="L31" i="6" s="1"/>
  <c r="J30" i="6"/>
  <c r="L30" i="6" s="1"/>
  <c r="Z27" i="6"/>
  <c r="W300" i="5"/>
  <c r="AA163" i="5"/>
  <c r="AA122" i="5"/>
  <c r="W122" i="5"/>
  <c r="AA190" i="5"/>
  <c r="W190" i="5"/>
  <c r="W296" i="5"/>
  <c r="AA296" i="5"/>
  <c r="W145" i="5"/>
  <c r="W168" i="5"/>
  <c r="AA168" i="5"/>
  <c r="W132" i="5"/>
  <c r="AA132" i="5"/>
  <c r="W121" i="5"/>
  <c r="AA121" i="5"/>
  <c r="AA203" i="5"/>
  <c r="W171" i="5"/>
  <c r="AA171" i="5"/>
  <c r="L20" i="6"/>
  <c r="W115" i="6"/>
  <c r="AA115" i="6"/>
  <c r="W72" i="6"/>
  <c r="AA282" i="6"/>
  <c r="AA103" i="6"/>
  <c r="AA238" i="6"/>
  <c r="W238" i="6"/>
  <c r="AA226" i="6"/>
  <c r="W226" i="6"/>
  <c r="AA84" i="6"/>
  <c r="W84" i="6"/>
  <c r="AA76" i="6"/>
  <c r="AA61" i="6"/>
  <c r="W61" i="6"/>
  <c r="W281" i="6"/>
  <c r="AA281" i="6"/>
  <c r="AA227" i="6"/>
  <c r="W227" i="6"/>
  <c r="W217" i="6"/>
  <c r="AA300" i="6"/>
  <c r="W300" i="6"/>
  <c r="AA242" i="6"/>
  <c r="AA297" i="6"/>
  <c r="W62" i="6"/>
  <c r="AA62" i="6"/>
  <c r="W97" i="6"/>
  <c r="AA97" i="6"/>
  <c r="AA251" i="6"/>
  <c r="W251" i="6"/>
  <c r="AA111" i="6"/>
  <c r="AA92" i="6"/>
  <c r="W92" i="6"/>
  <c r="AA303" i="6"/>
  <c r="W303" i="6"/>
  <c r="AA180" i="6"/>
  <c r="W245" i="6"/>
  <c r="AA245" i="6"/>
  <c r="AA139" i="6"/>
  <c r="AA186" i="6"/>
  <c r="W146" i="6"/>
  <c r="AA220" i="6"/>
  <c r="I20" i="6"/>
  <c r="W285" i="6"/>
  <c r="AA69" i="6"/>
  <c r="W69" i="6"/>
  <c r="AA87" i="6"/>
  <c r="AA182" i="6"/>
  <c r="W182" i="6"/>
  <c r="AA81" i="6"/>
  <c r="W287" i="6"/>
  <c r="AA175" i="6"/>
  <c r="W175" i="6"/>
  <c r="W144" i="6"/>
  <c r="AA123" i="6"/>
  <c r="W123" i="6"/>
  <c r="W259" i="6"/>
  <c r="AA221" i="6"/>
  <c r="W56" i="6"/>
  <c r="AA56" i="6"/>
  <c r="W190" i="6"/>
  <c r="AA190" i="6"/>
  <c r="AA265" i="6"/>
  <c r="W265" i="6"/>
  <c r="W295" i="6"/>
  <c r="AA295" i="6"/>
  <c r="W228" i="6"/>
  <c r="AA228" i="6"/>
  <c r="AA65" i="6"/>
  <c r="W284" i="6"/>
  <c r="AA284" i="6"/>
  <c r="W271" i="6"/>
  <c r="W167" i="6"/>
  <c r="W176" i="6"/>
  <c r="AA176" i="6"/>
  <c r="AA124" i="6"/>
  <c r="W212" i="6"/>
  <c r="AA212" i="6"/>
  <c r="AA71" i="6"/>
  <c r="W71" i="6"/>
  <c r="D280" i="10"/>
  <c r="F276" i="10"/>
  <c r="B276" i="10"/>
  <c r="D276" i="10"/>
  <c r="B300" i="10"/>
  <c r="F300" i="10"/>
  <c r="E300" i="10"/>
  <c r="B268" i="10"/>
  <c r="F268" i="10"/>
  <c r="E291" i="10"/>
  <c r="F291" i="10"/>
  <c r="E223" i="10"/>
  <c r="D223" i="10"/>
  <c r="B223" i="10"/>
  <c r="F280" i="10"/>
  <c r="E280" i="10"/>
  <c r="E242" i="10"/>
  <c r="F242" i="10"/>
  <c r="B242" i="10"/>
  <c r="E246" i="10"/>
  <c r="D246" i="10"/>
  <c r="F246" i="10"/>
  <c r="E264" i="10"/>
  <c r="B264" i="10"/>
  <c r="D291" i="10"/>
  <c r="E268" i="10"/>
  <c r="E230" i="10"/>
  <c r="D298" i="10"/>
  <c r="B298" i="10"/>
  <c r="F258" i="10"/>
  <c r="F298" i="10"/>
  <c r="F210" i="10"/>
  <c r="B250" i="10"/>
  <c r="D250" i="10"/>
  <c r="B258" i="10"/>
  <c r="E258" i="10"/>
  <c r="E239" i="10"/>
  <c r="D239" i="10"/>
  <c r="B239" i="10"/>
  <c r="B255" i="10"/>
  <c r="F255" i="10"/>
  <c r="E255" i="10"/>
  <c r="E210" i="10"/>
  <c r="D210" i="10"/>
  <c r="F244" i="10"/>
  <c r="D244" i="10"/>
  <c r="B244" i="10"/>
  <c r="F264" i="10"/>
  <c r="E250" i="10"/>
  <c r="D214" i="10"/>
  <c r="E214" i="10"/>
  <c r="F214" i="10"/>
  <c r="B248" i="10"/>
  <c r="F230" i="10"/>
  <c r="D230" i="10"/>
  <c r="F248" i="10"/>
  <c r="E248" i="10"/>
  <c r="F213" i="10"/>
  <c r="E213" i="10"/>
  <c r="B213" i="10"/>
  <c r="B265" i="10"/>
  <c r="B262" i="10"/>
  <c r="F265" i="10"/>
  <c r="F262" i="10"/>
  <c r="D265" i="10"/>
  <c r="E262" i="10"/>
  <c r="F253" i="10"/>
  <c r="E253" i="10"/>
  <c r="D253" i="10"/>
  <c r="B203" i="10"/>
  <c r="D203" i="10"/>
  <c r="E203" i="10"/>
  <c r="F203" i="10"/>
  <c r="B204" i="10"/>
  <c r="D204" i="10"/>
  <c r="E204" i="10"/>
  <c r="F204" i="10"/>
  <c r="F202" i="10"/>
  <c r="B202" i="10"/>
  <c r="D202" i="10"/>
  <c r="E202" i="10"/>
  <c r="B62" i="10"/>
  <c r="F62" i="10"/>
  <c r="E62" i="10"/>
  <c r="D62" i="10"/>
  <c r="F119" i="10"/>
  <c r="E119" i="10"/>
  <c r="D119" i="10"/>
  <c r="B119" i="10"/>
  <c r="B127" i="10"/>
  <c r="E127" i="10"/>
  <c r="F127" i="10"/>
  <c r="D127" i="10"/>
  <c r="D182" i="10"/>
  <c r="E182" i="10"/>
  <c r="F182" i="10"/>
  <c r="B182" i="10"/>
  <c r="D171" i="10"/>
  <c r="F171" i="10"/>
  <c r="E171" i="10"/>
  <c r="B171" i="10"/>
  <c r="B185" i="10"/>
  <c r="F185" i="10"/>
  <c r="E185" i="10"/>
  <c r="D185" i="10"/>
  <c r="F115" i="10"/>
  <c r="E115" i="10"/>
  <c r="D115" i="10"/>
  <c r="B115" i="10"/>
  <c r="D71" i="10"/>
  <c r="B71" i="10"/>
  <c r="F71" i="10"/>
  <c r="E71" i="10"/>
  <c r="B201" i="10"/>
  <c r="F201" i="10"/>
  <c r="E201" i="10"/>
  <c r="D201" i="10"/>
  <c r="F152" i="10"/>
  <c r="E152" i="10"/>
  <c r="D152" i="10"/>
  <c r="B152" i="10"/>
  <c r="D177" i="10"/>
  <c r="B177" i="10"/>
  <c r="F177" i="10"/>
  <c r="E177" i="10"/>
  <c r="F125" i="10"/>
  <c r="E125" i="10"/>
  <c r="D125" i="10"/>
  <c r="B125" i="10"/>
  <c r="B183" i="10"/>
  <c r="F183" i="10"/>
  <c r="E183" i="10"/>
  <c r="D183" i="10"/>
  <c r="F75" i="10"/>
  <c r="E75" i="10"/>
  <c r="D75" i="10"/>
  <c r="B75" i="10"/>
  <c r="F133" i="10"/>
  <c r="E133" i="10"/>
  <c r="B133" i="10"/>
  <c r="D133" i="10"/>
  <c r="F54" i="10"/>
  <c r="E54" i="10"/>
  <c r="D54" i="10"/>
  <c r="B54" i="10"/>
  <c r="E172" i="10"/>
  <c r="D172" i="10"/>
  <c r="B172" i="10"/>
  <c r="F172" i="10"/>
  <c r="F93" i="10"/>
  <c r="E93" i="10"/>
  <c r="D93" i="10"/>
  <c r="B93" i="10"/>
  <c r="F84" i="10"/>
  <c r="E84" i="10"/>
  <c r="D84" i="10"/>
  <c r="B84" i="10"/>
  <c r="E124" i="10"/>
  <c r="B124" i="10"/>
  <c r="F124" i="10"/>
  <c r="D124" i="10"/>
  <c r="F157" i="10"/>
  <c r="E157" i="10"/>
  <c r="D157" i="10"/>
  <c r="B157" i="10"/>
  <c r="F165" i="10"/>
  <c r="E165" i="10"/>
  <c r="B165" i="10"/>
  <c r="D165" i="10"/>
  <c r="F190" i="10"/>
  <c r="E190" i="10"/>
  <c r="D190" i="10"/>
  <c r="B190" i="10"/>
  <c r="F107" i="10"/>
  <c r="E107" i="10"/>
  <c r="D107" i="10"/>
  <c r="B107" i="10"/>
  <c r="F149" i="10"/>
  <c r="E149" i="10"/>
  <c r="D149" i="10"/>
  <c r="B149" i="10"/>
  <c r="D123" i="10"/>
  <c r="F123" i="10"/>
  <c r="E123" i="10"/>
  <c r="B123" i="10"/>
  <c r="B159" i="10"/>
  <c r="E159" i="10"/>
  <c r="F159" i="10"/>
  <c r="D159" i="10"/>
  <c r="F102" i="10"/>
  <c r="E102" i="10"/>
  <c r="D102" i="10"/>
  <c r="B102" i="10"/>
  <c r="D97" i="10"/>
  <c r="F97" i="10"/>
  <c r="E97" i="10"/>
  <c r="B97" i="10"/>
  <c r="F173" i="10"/>
  <c r="B173" i="10"/>
  <c r="E173" i="10"/>
  <c r="D173" i="10"/>
  <c r="F195" i="10"/>
  <c r="D195" i="10"/>
  <c r="E195" i="10"/>
  <c r="B195" i="10"/>
  <c r="D87" i="10"/>
  <c r="B87" i="10"/>
  <c r="F87" i="10"/>
  <c r="E87" i="10"/>
  <c r="D139" i="10"/>
  <c r="F139" i="10"/>
  <c r="E139" i="10"/>
  <c r="B139" i="10"/>
  <c r="F108" i="10"/>
  <c r="E108" i="10"/>
  <c r="D108" i="10"/>
  <c r="B108" i="10"/>
  <c r="E88" i="10"/>
  <c r="D88" i="10"/>
  <c r="B88" i="10"/>
  <c r="F88" i="10"/>
  <c r="E80" i="10"/>
  <c r="D80" i="10"/>
  <c r="B80" i="10"/>
  <c r="F80" i="10"/>
  <c r="E74" i="10"/>
  <c r="B74" i="10"/>
  <c r="F74" i="10"/>
  <c r="D74" i="10"/>
  <c r="F179" i="10"/>
  <c r="D179" i="10"/>
  <c r="E179" i="10"/>
  <c r="B179" i="10"/>
  <c r="D129" i="10"/>
  <c r="B129" i="10"/>
  <c r="F129" i="10"/>
  <c r="E129" i="10"/>
  <c r="F66" i="10"/>
  <c r="E66" i="10"/>
  <c r="D66" i="10"/>
  <c r="B66" i="10"/>
  <c r="F83" i="10"/>
  <c r="E83" i="10"/>
  <c r="D83" i="10"/>
  <c r="B83" i="10"/>
  <c r="F114" i="10"/>
  <c r="E114" i="10"/>
  <c r="D114" i="10"/>
  <c r="B114" i="10"/>
  <c r="F98" i="10"/>
  <c r="E98" i="10"/>
  <c r="D98" i="10"/>
  <c r="B98" i="10"/>
  <c r="F151" i="10"/>
  <c r="E151" i="10"/>
  <c r="D151" i="10"/>
  <c r="B151" i="10"/>
  <c r="F147" i="10"/>
  <c r="D147" i="10"/>
  <c r="E147" i="10"/>
  <c r="B147" i="10"/>
  <c r="F59" i="10"/>
  <c r="E59" i="10"/>
  <c r="D59" i="10"/>
  <c r="B59" i="10"/>
  <c r="F100" i="10"/>
  <c r="E100" i="10"/>
  <c r="D100" i="10"/>
  <c r="B100" i="10"/>
  <c r="F73" i="10"/>
  <c r="E73" i="10"/>
  <c r="D73" i="10"/>
  <c r="B73" i="10"/>
  <c r="D92" i="10"/>
  <c r="B92" i="10"/>
  <c r="F92" i="10"/>
  <c r="E92" i="10"/>
  <c r="E122" i="10"/>
  <c r="F122" i="10"/>
  <c r="D122" i="10"/>
  <c r="B122" i="10"/>
  <c r="F167" i="10"/>
  <c r="E167" i="10"/>
  <c r="D167" i="10"/>
  <c r="B167" i="10"/>
  <c r="D81" i="10"/>
  <c r="B81" i="10"/>
  <c r="F81" i="10"/>
  <c r="E81" i="10"/>
  <c r="B118" i="10"/>
  <c r="E118" i="10"/>
  <c r="D118" i="10"/>
  <c r="F118" i="10"/>
  <c r="D103" i="10"/>
  <c r="B103" i="10"/>
  <c r="E103" i="10"/>
  <c r="F103" i="10"/>
  <c r="D176" i="10"/>
  <c r="F176" i="10"/>
  <c r="E176" i="10"/>
  <c r="B176" i="10"/>
  <c r="B110" i="10"/>
  <c r="F110" i="10"/>
  <c r="E110" i="10"/>
  <c r="D110" i="10"/>
  <c r="F53" i="10"/>
  <c r="E53" i="10"/>
  <c r="D53" i="10"/>
  <c r="B53" i="10"/>
  <c r="D187" i="10"/>
  <c r="F187" i="10"/>
  <c r="E187" i="10"/>
  <c r="B187" i="10"/>
  <c r="B70" i="10"/>
  <c r="F70" i="10"/>
  <c r="E70" i="10"/>
  <c r="D70" i="10"/>
  <c r="F116" i="10"/>
  <c r="E116" i="10"/>
  <c r="D116" i="10"/>
  <c r="B116" i="10"/>
  <c r="F82" i="10"/>
  <c r="E82" i="10"/>
  <c r="D82" i="10"/>
  <c r="B82" i="10"/>
  <c r="F131" i="10"/>
  <c r="D131" i="10"/>
  <c r="E131" i="10"/>
  <c r="B131" i="10"/>
  <c r="E64" i="10"/>
  <c r="D64" i="10"/>
  <c r="B64" i="10"/>
  <c r="F64" i="10"/>
  <c r="F174" i="10"/>
  <c r="E174" i="10"/>
  <c r="D174" i="10"/>
  <c r="B174" i="10"/>
  <c r="F77" i="10"/>
  <c r="D77" i="10"/>
  <c r="B77" i="10"/>
  <c r="E77" i="10"/>
  <c r="F142" i="10"/>
  <c r="E142" i="10"/>
  <c r="D142" i="10"/>
  <c r="B142" i="10"/>
  <c r="D113" i="10"/>
  <c r="F113" i="10"/>
  <c r="E113" i="10"/>
  <c r="B113" i="10"/>
  <c r="B191" i="10"/>
  <c r="E191" i="10"/>
  <c r="F191" i="10"/>
  <c r="D191" i="10"/>
  <c r="B79" i="10"/>
  <c r="F79" i="10"/>
  <c r="E79" i="10"/>
  <c r="D79" i="10"/>
  <c r="F189" i="10"/>
  <c r="E189" i="10"/>
  <c r="B189" i="10"/>
  <c r="D189" i="10"/>
  <c r="F105" i="10"/>
  <c r="E105" i="10"/>
  <c r="D105" i="10"/>
  <c r="B105" i="10"/>
  <c r="F72" i="10"/>
  <c r="E72" i="10"/>
  <c r="D72" i="10"/>
  <c r="B72" i="10"/>
  <c r="F89" i="10"/>
  <c r="E89" i="10"/>
  <c r="D89" i="10"/>
  <c r="B89" i="10"/>
  <c r="E90" i="10"/>
  <c r="F90" i="10"/>
  <c r="D90" i="10"/>
  <c r="B90" i="10"/>
  <c r="E140" i="10"/>
  <c r="D140" i="10"/>
  <c r="F140" i="10"/>
  <c r="B140" i="10"/>
  <c r="E132" i="10"/>
  <c r="B132" i="10"/>
  <c r="F132" i="10"/>
  <c r="D132" i="10"/>
  <c r="E178" i="10"/>
  <c r="D178" i="10"/>
  <c r="B178" i="10"/>
  <c r="F178" i="10"/>
  <c r="D161" i="10"/>
  <c r="B161" i="10"/>
  <c r="F161" i="10"/>
  <c r="E161" i="10"/>
  <c r="D198" i="10"/>
  <c r="E198" i="10"/>
  <c r="B198" i="10"/>
  <c r="F198" i="10"/>
  <c r="E162" i="10"/>
  <c r="D162" i="10"/>
  <c r="F162" i="10"/>
  <c r="B162" i="10"/>
  <c r="E148" i="10"/>
  <c r="B148" i="10"/>
  <c r="F148" i="10"/>
  <c r="D148" i="10"/>
  <c r="D166" i="10"/>
  <c r="E166" i="10"/>
  <c r="F166" i="10"/>
  <c r="B166" i="10"/>
  <c r="F56" i="10"/>
  <c r="E56" i="10"/>
  <c r="D56" i="10"/>
  <c r="B56" i="10"/>
  <c r="F163" i="10"/>
  <c r="D163" i="10"/>
  <c r="E163" i="10"/>
  <c r="B163" i="10"/>
  <c r="F61" i="10"/>
  <c r="E61" i="10"/>
  <c r="D61" i="10"/>
  <c r="B61" i="10"/>
  <c r="F91" i="10"/>
  <c r="E91" i="10"/>
  <c r="D91" i="10"/>
  <c r="B91" i="10"/>
  <c r="E146" i="10"/>
  <c r="F146" i="10"/>
  <c r="D146" i="10"/>
  <c r="B146" i="10"/>
  <c r="F141" i="10"/>
  <c r="E141" i="10"/>
  <c r="D141" i="10"/>
  <c r="B141" i="10"/>
  <c r="B111" i="10"/>
  <c r="F111" i="10"/>
  <c r="E111" i="10"/>
  <c r="D111" i="10"/>
  <c r="B137" i="10"/>
  <c r="F137" i="10"/>
  <c r="E137" i="10"/>
  <c r="D137" i="10"/>
  <c r="F51" i="10"/>
  <c r="E51" i="10"/>
  <c r="D51" i="10"/>
  <c r="B51" i="10"/>
  <c r="E156" i="10"/>
  <c r="D156" i="10"/>
  <c r="F156" i="10"/>
  <c r="B156" i="10"/>
  <c r="E58" i="10"/>
  <c r="F58" i="10"/>
  <c r="D58" i="10"/>
  <c r="B58" i="10"/>
  <c r="D65" i="10"/>
  <c r="F65" i="10"/>
  <c r="E65" i="10"/>
  <c r="B65" i="10"/>
  <c r="E170" i="10"/>
  <c r="B170" i="10"/>
  <c r="F170" i="10"/>
  <c r="D170" i="10"/>
  <c r="F128" i="10"/>
  <c r="E128" i="10"/>
  <c r="D128" i="10"/>
  <c r="B128" i="10"/>
  <c r="E138" i="10"/>
  <c r="B138" i="10"/>
  <c r="F138" i="10"/>
  <c r="D138" i="10"/>
  <c r="F120" i="10"/>
  <c r="E120" i="10"/>
  <c r="D120" i="10"/>
  <c r="B120" i="10"/>
  <c r="E96" i="10"/>
  <c r="D96" i="10"/>
  <c r="B96" i="10"/>
  <c r="F96" i="10"/>
  <c r="B69" i="10"/>
  <c r="F69" i="10"/>
  <c r="E69" i="10"/>
  <c r="D69" i="10"/>
  <c r="D134" i="10"/>
  <c r="F134" i="10"/>
  <c r="E134" i="10"/>
  <c r="B134" i="10"/>
  <c r="D48" i="10"/>
  <c r="B48" i="10"/>
  <c r="F48" i="10"/>
  <c r="E48" i="10"/>
  <c r="D155" i="10"/>
  <c r="B155" i="10"/>
  <c r="F155" i="10"/>
  <c r="E155" i="10"/>
  <c r="E186" i="10"/>
  <c r="B186" i="10"/>
  <c r="D186" i="10"/>
  <c r="F186" i="10"/>
  <c r="E112" i="10"/>
  <c r="D112" i="10"/>
  <c r="B112" i="10"/>
  <c r="F112" i="10"/>
  <c r="D49" i="10"/>
  <c r="B49" i="10"/>
  <c r="F49" i="10"/>
  <c r="E49" i="10"/>
  <c r="B175" i="10"/>
  <c r="E175" i="10"/>
  <c r="F175" i="10"/>
  <c r="D175" i="10"/>
  <c r="F168" i="10"/>
  <c r="E168" i="10"/>
  <c r="D168" i="10"/>
  <c r="B168" i="10"/>
  <c r="E57" i="10"/>
  <c r="D57" i="10"/>
  <c r="B57" i="10"/>
  <c r="F57" i="10"/>
  <c r="F158" i="10"/>
  <c r="D158" i="10"/>
  <c r="B158" i="10"/>
  <c r="E158" i="10"/>
  <c r="F181" i="10"/>
  <c r="E181" i="10"/>
  <c r="D181" i="10"/>
  <c r="B181" i="10"/>
  <c r="B143" i="10"/>
  <c r="E143" i="10"/>
  <c r="F143" i="10"/>
  <c r="D143" i="10"/>
  <c r="F50" i="10"/>
  <c r="E50" i="10"/>
  <c r="D50" i="10"/>
  <c r="B50" i="10"/>
  <c r="E188" i="10"/>
  <c r="D188" i="10"/>
  <c r="B188" i="10"/>
  <c r="F188" i="10"/>
  <c r="B121" i="10"/>
  <c r="F121" i="10"/>
  <c r="E121" i="10"/>
  <c r="D121" i="10"/>
  <c r="E106" i="10"/>
  <c r="F106" i="10"/>
  <c r="D106" i="10"/>
  <c r="B106" i="10"/>
  <c r="F52" i="10"/>
  <c r="E52" i="10"/>
  <c r="D52" i="10"/>
  <c r="B52" i="10"/>
  <c r="E180" i="10"/>
  <c r="B180" i="10"/>
  <c r="F180" i="10"/>
  <c r="D180" i="10"/>
  <c r="B78" i="10"/>
  <c r="F78" i="10"/>
  <c r="E78" i="10"/>
  <c r="D78" i="10"/>
  <c r="B55" i="10"/>
  <c r="F55" i="10"/>
  <c r="E55" i="10"/>
  <c r="D55" i="10"/>
  <c r="F99" i="10"/>
  <c r="E99" i="10"/>
  <c r="D99" i="10"/>
  <c r="B99" i="10"/>
  <c r="B153" i="10"/>
  <c r="F153" i="10"/>
  <c r="E153" i="10"/>
  <c r="D153" i="10"/>
  <c r="F184" i="10"/>
  <c r="E184" i="10"/>
  <c r="D184" i="10"/>
  <c r="B184" i="10"/>
  <c r="F60" i="10"/>
  <c r="E60" i="10"/>
  <c r="D60" i="10"/>
  <c r="B60" i="10"/>
  <c r="F160" i="10"/>
  <c r="B160" i="10"/>
  <c r="E160" i="10"/>
  <c r="D160" i="10"/>
  <c r="B117" i="10"/>
  <c r="F117" i="10"/>
  <c r="E117" i="10"/>
  <c r="D117" i="10"/>
  <c r="F136" i="10"/>
  <c r="E136" i="10"/>
  <c r="D136" i="10"/>
  <c r="B136" i="10"/>
  <c r="F200" i="10"/>
  <c r="E200" i="10"/>
  <c r="D200" i="10"/>
  <c r="B200" i="10"/>
  <c r="B169" i="10"/>
  <c r="F169" i="10"/>
  <c r="E169" i="10"/>
  <c r="D169" i="10"/>
  <c r="F192" i="10"/>
  <c r="D192" i="10"/>
  <c r="E192" i="10"/>
  <c r="B192" i="10"/>
  <c r="D145" i="10"/>
  <c r="B145" i="10"/>
  <c r="F145" i="10"/>
  <c r="E145" i="10"/>
  <c r="B63" i="10"/>
  <c r="F63" i="10"/>
  <c r="E63" i="10"/>
  <c r="D63" i="10"/>
  <c r="E164" i="10"/>
  <c r="B164" i="10"/>
  <c r="F164" i="10"/>
  <c r="D164" i="10"/>
  <c r="F104" i="10"/>
  <c r="E104" i="10"/>
  <c r="D104" i="10"/>
  <c r="B104" i="10"/>
  <c r="F109" i="10"/>
  <c r="E109" i="10"/>
  <c r="D109" i="10"/>
  <c r="B109" i="10"/>
  <c r="F197" i="10"/>
  <c r="E197" i="10"/>
  <c r="D197" i="10"/>
  <c r="B197" i="10"/>
  <c r="B130" i="10"/>
  <c r="F130" i="10"/>
  <c r="E130" i="10"/>
  <c r="D130" i="10"/>
  <c r="E154" i="10"/>
  <c r="B154" i="10"/>
  <c r="F154" i="10"/>
  <c r="D154" i="10"/>
  <c r="B135" i="10"/>
  <c r="E135" i="10"/>
  <c r="D135" i="10"/>
  <c r="F135" i="10"/>
  <c r="F68" i="10"/>
  <c r="E68" i="10"/>
  <c r="D68" i="10"/>
  <c r="B68" i="10"/>
  <c r="F86" i="10"/>
  <c r="E86" i="10"/>
  <c r="D86" i="10"/>
  <c r="B86" i="10"/>
  <c r="F126" i="10"/>
  <c r="E126" i="10"/>
  <c r="D126" i="10"/>
  <c r="B126" i="10"/>
  <c r="E196" i="10"/>
  <c r="B196" i="10"/>
  <c r="D196" i="10"/>
  <c r="F196" i="10"/>
  <c r="D150" i="10"/>
  <c r="F150" i="10"/>
  <c r="E150" i="10"/>
  <c r="B150" i="10"/>
  <c r="B95" i="10"/>
  <c r="F95" i="10"/>
  <c r="E95" i="10"/>
  <c r="D95" i="10"/>
  <c r="B101" i="10"/>
  <c r="F101" i="10"/>
  <c r="E101" i="10"/>
  <c r="D101" i="10"/>
  <c r="E199" i="10"/>
  <c r="D199" i="10"/>
  <c r="B199" i="10"/>
  <c r="F199" i="10"/>
  <c r="F67" i="10"/>
  <c r="E67" i="10"/>
  <c r="D67" i="10"/>
  <c r="B67" i="10"/>
  <c r="F76" i="10"/>
  <c r="E76" i="10"/>
  <c r="D76" i="10"/>
  <c r="B76" i="10"/>
  <c r="D193" i="10"/>
  <c r="B193" i="10"/>
  <c r="F193" i="10"/>
  <c r="E193" i="10"/>
  <c r="B94" i="10"/>
  <c r="F94" i="10"/>
  <c r="E94" i="10"/>
  <c r="D94" i="10"/>
  <c r="B85" i="10"/>
  <c r="F85" i="10"/>
  <c r="E85" i="10"/>
  <c r="D85" i="10"/>
  <c r="A162" i="5"/>
  <c r="A82" i="5"/>
  <c r="A274" i="5"/>
  <c r="A65" i="5"/>
  <c r="A218" i="5"/>
  <c r="A255" i="5"/>
  <c r="A191" i="5"/>
  <c r="A170" i="5"/>
  <c r="A91" i="5"/>
  <c r="A303" i="5"/>
  <c r="A14" i="5"/>
  <c r="A284" i="5"/>
  <c r="A195" i="5"/>
  <c r="A127" i="5"/>
  <c r="A254" i="5"/>
  <c r="A209" i="5"/>
  <c r="A89" i="5"/>
  <c r="A141" i="5"/>
  <c r="A248" i="5"/>
  <c r="A149" i="5"/>
  <c r="A181" i="5"/>
  <c r="A116" i="5"/>
  <c r="A110" i="5"/>
  <c r="A264" i="5"/>
  <c r="A160" i="5"/>
  <c r="A236" i="5"/>
  <c r="A155" i="5"/>
  <c r="A158" i="5"/>
  <c r="A62" i="5"/>
  <c r="A44" i="5"/>
  <c r="A11" i="5"/>
  <c r="A75" i="5"/>
  <c r="A197" i="5"/>
  <c r="A93" i="5"/>
  <c r="A271" i="5"/>
  <c r="A36" i="5"/>
  <c r="A183" i="5"/>
  <c r="A103" i="5"/>
  <c r="A71" i="5"/>
  <c r="A64" i="5"/>
  <c r="A287" i="5"/>
  <c r="A227" i="5"/>
  <c r="A166" i="5"/>
  <c r="A146" i="5"/>
  <c r="A28" i="5"/>
  <c r="A70" i="5"/>
  <c r="A270" i="5"/>
  <c r="A124" i="5"/>
  <c r="A233" i="5"/>
  <c r="A113" i="5"/>
  <c r="A129" i="5"/>
  <c r="A39" i="5"/>
  <c r="A97" i="5"/>
  <c r="A20" i="5"/>
  <c r="A131" i="5"/>
  <c r="A232" i="5"/>
  <c r="A277" i="5"/>
  <c r="A133" i="5"/>
  <c r="A123" i="5"/>
  <c r="A259" i="5"/>
  <c r="A215" i="5"/>
  <c r="A201" i="5"/>
  <c r="A262" i="5"/>
  <c r="A251" i="5"/>
  <c r="A159" i="5"/>
  <c r="A95" i="5"/>
  <c r="A17" i="5"/>
  <c r="A74" i="5"/>
  <c r="A199" i="5"/>
  <c r="A33" i="5"/>
  <c r="A247" i="5"/>
  <c r="A140" i="5"/>
  <c r="A206" i="5"/>
  <c r="A242" i="5"/>
  <c r="A96" i="5"/>
  <c r="A16" i="5"/>
  <c r="A283" i="5"/>
  <c r="A292" i="5"/>
  <c r="A94" i="5"/>
  <c r="A250" i="5"/>
  <c r="A47" i="7"/>
  <c r="A247" i="7"/>
  <c r="A57" i="7"/>
  <c r="A224" i="7"/>
  <c r="A64" i="7"/>
  <c r="A280" i="7"/>
  <c r="A148" i="7"/>
  <c r="A202" i="7"/>
  <c r="A147" i="7"/>
  <c r="A29" i="7"/>
  <c r="A178" i="7"/>
  <c r="A288" i="7"/>
  <c r="A207" i="7"/>
  <c r="A183" i="7"/>
  <c r="A112" i="7"/>
  <c r="A141" i="7"/>
  <c r="A21" i="7"/>
  <c r="A241" i="7"/>
  <c r="A33" i="7"/>
  <c r="A191" i="7"/>
  <c r="A181" i="7"/>
  <c r="A72" i="7"/>
  <c r="A172" i="7"/>
  <c r="A287" i="7"/>
  <c r="A303" i="7"/>
  <c r="A171" i="7"/>
  <c r="A154" i="7"/>
  <c r="A125" i="7"/>
  <c r="A150" i="7"/>
  <c r="A246" i="7"/>
  <c r="A59" i="7"/>
  <c r="A238" i="7"/>
  <c r="A96" i="7"/>
  <c r="A159" i="7"/>
  <c r="A291" i="7"/>
  <c r="A299" i="7"/>
  <c r="A40" i="7"/>
  <c r="A115" i="7"/>
  <c r="A84" i="7"/>
  <c r="A189" i="7"/>
  <c r="A249" i="7"/>
  <c r="A99" i="7"/>
  <c r="A193" i="7"/>
  <c r="A41" i="7"/>
  <c r="A255" i="7"/>
  <c r="A62" i="7"/>
  <c r="A12" i="7"/>
  <c r="A81" i="7"/>
  <c r="A208" i="7"/>
  <c r="A61" i="7"/>
  <c r="A166" i="7"/>
  <c r="A75" i="7"/>
  <c r="A76" i="7"/>
  <c r="A182" i="7"/>
  <c r="A90" i="7"/>
  <c r="A282" i="7"/>
  <c r="A180" i="7"/>
  <c r="A130" i="7"/>
  <c r="A290" i="7"/>
  <c r="A31" i="7"/>
  <c r="A274" i="7"/>
  <c r="A289" i="7"/>
  <c r="A17" i="7"/>
  <c r="A68" i="7"/>
  <c r="A22" i="7"/>
  <c r="A52" i="7"/>
  <c r="A232" i="7"/>
  <c r="A254" i="7"/>
  <c r="A305" i="7"/>
  <c r="A259" i="7"/>
  <c r="A138" i="7"/>
  <c r="A252" i="7"/>
  <c r="A35" i="7"/>
  <c r="A54" i="7"/>
  <c r="A236" i="7"/>
  <c r="A139" i="7"/>
  <c r="A128" i="7"/>
  <c r="A105" i="7"/>
  <c r="A11" i="7"/>
  <c r="A127" i="7"/>
  <c r="A111" i="7"/>
  <c r="A272" i="7"/>
  <c r="A258" i="7"/>
  <c r="A74" i="7"/>
  <c r="A157" i="7"/>
  <c r="A118" i="7"/>
  <c r="A58" i="7"/>
  <c r="A230" i="7"/>
  <c r="A233" i="7"/>
  <c r="A262" i="7"/>
  <c r="A89" i="7"/>
  <c r="A175" i="7"/>
  <c r="A245" i="7"/>
  <c r="A263" i="7"/>
  <c r="A102" i="7"/>
  <c r="A173" i="7"/>
  <c r="A201" i="7"/>
  <c r="A103" i="7"/>
  <c r="A240" i="7"/>
  <c r="A39" i="7"/>
  <c r="A278" i="7"/>
  <c r="A60" i="7"/>
  <c r="A200" i="7"/>
  <c r="A108" i="7"/>
  <c r="A177" i="7"/>
  <c r="A25" i="7"/>
  <c r="A188" i="7"/>
  <c r="A63" i="7"/>
  <c r="A225" i="7"/>
  <c r="A129" i="7"/>
  <c r="A185" i="7"/>
  <c r="A286" i="7"/>
  <c r="A279" i="7"/>
  <c r="A122" i="7"/>
  <c r="A27" i="7"/>
  <c r="A243" i="7"/>
  <c r="A203" i="7"/>
  <c r="A73" i="7"/>
  <c r="A204" i="7"/>
  <c r="A53" i="7"/>
  <c r="A235" i="7"/>
  <c r="A209" i="7"/>
  <c r="A10" i="7"/>
  <c r="A302" i="7"/>
  <c r="A98" i="7"/>
  <c r="A124" i="7"/>
  <c r="A133" i="7"/>
  <c r="A28" i="7"/>
  <c r="A268" i="7"/>
  <c r="A223" i="7"/>
  <c r="A184" i="7"/>
  <c r="A152" i="7"/>
  <c r="A237" i="7"/>
  <c r="A242" i="7"/>
  <c r="A160" i="7"/>
  <c r="A65" i="7"/>
  <c r="A13" i="7"/>
  <c r="A70" i="7"/>
  <c r="A165" i="7"/>
  <c r="A24" i="7"/>
  <c r="A19" i="7"/>
  <c r="A155" i="7"/>
  <c r="A42" i="7"/>
  <c r="A164" i="7"/>
  <c r="A214" i="7"/>
  <c r="A92" i="7"/>
  <c r="A253" i="7"/>
  <c r="A264" i="7"/>
  <c r="A37" i="7"/>
  <c r="A186" i="7"/>
  <c r="A248" i="7"/>
  <c r="A228" i="7"/>
  <c r="A95" i="7"/>
  <c r="A229" i="7"/>
  <c r="A192" i="7"/>
  <c r="A284" i="7"/>
  <c r="A51" i="7"/>
  <c r="A110" i="7"/>
  <c r="A211" i="7"/>
  <c r="A300" i="7"/>
  <c r="A82" i="7"/>
  <c r="A71" i="7"/>
  <c r="A151" i="7"/>
  <c r="A231" i="7"/>
  <c r="A239" i="7"/>
  <c r="A14" i="7"/>
  <c r="A144" i="7"/>
  <c r="A86" i="7"/>
  <c r="A250" i="7"/>
  <c r="A260" i="7"/>
  <c r="A56" i="7"/>
  <c r="A257" i="7"/>
  <c r="A158" i="7"/>
  <c r="A176" i="7"/>
  <c r="A88" i="7"/>
  <c r="A294" i="7"/>
  <c r="A221" i="7"/>
  <c r="A218" i="7"/>
  <c r="A94" i="7"/>
  <c r="A116" i="7"/>
  <c r="A114" i="7"/>
  <c r="A162" i="7"/>
  <c r="A163" i="7"/>
  <c r="A212" i="7"/>
  <c r="A100" i="7"/>
  <c r="A38" i="7"/>
  <c r="A169" i="7"/>
  <c r="A205" i="7"/>
  <c r="A85" i="7"/>
  <c r="A271" i="7"/>
  <c r="A275" i="7"/>
  <c r="A136" i="7"/>
  <c r="A78" i="7"/>
  <c r="A79" i="7"/>
  <c r="A142" i="7"/>
  <c r="A285" i="7"/>
  <c r="A126" i="7"/>
  <c r="A20" i="7"/>
  <c r="A306" i="7"/>
  <c r="A66" i="7"/>
  <c r="A293" i="7"/>
  <c r="A292" i="7"/>
  <c r="A83" i="7"/>
  <c r="A107" i="7"/>
  <c r="A9" i="7"/>
  <c r="A301" i="7"/>
  <c r="A32" i="7"/>
  <c r="A170" i="7"/>
  <c r="A261" i="7"/>
  <c r="A55" i="7"/>
  <c r="A167" i="7"/>
  <c r="A43" i="7"/>
  <c r="A91" i="7"/>
  <c r="A298" i="7"/>
  <c r="A195" i="7"/>
  <c r="A187" i="7"/>
  <c r="A296" i="7"/>
  <c r="A145" i="7"/>
  <c r="A215" i="7"/>
  <c r="A137" i="7"/>
  <c r="A227" i="7"/>
  <c r="A267" i="7"/>
  <c r="A197" i="7"/>
  <c r="A277" i="7"/>
  <c r="A69" i="7"/>
  <c r="A48" i="7"/>
  <c r="A273" i="7"/>
  <c r="A295" i="7"/>
  <c r="A93" i="7"/>
  <c r="A113" i="7"/>
  <c r="A30" i="7"/>
  <c r="A8" i="7"/>
  <c r="A269" i="7"/>
  <c r="A120" i="7"/>
  <c r="A117" i="7"/>
  <c r="A26" i="7"/>
  <c r="A220" i="7"/>
  <c r="A23" i="7"/>
  <c r="A276" i="7"/>
  <c r="A210" i="7"/>
  <c r="A156" i="7"/>
  <c r="A97" i="7"/>
  <c r="A194" i="7"/>
  <c r="A143" i="7"/>
  <c r="A270" i="7"/>
  <c r="A106" i="7"/>
  <c r="A244" i="7"/>
  <c r="A216" i="7"/>
  <c r="A281" i="7"/>
  <c r="A265" i="7"/>
  <c r="A219" i="7"/>
  <c r="A34" i="7"/>
  <c r="A50" i="7"/>
  <c r="A179" i="7"/>
  <c r="A149" i="7"/>
  <c r="A119" i="7"/>
  <c r="A266" i="7"/>
  <c r="A46" i="7"/>
  <c r="A213" i="7"/>
  <c r="A190" i="7"/>
  <c r="A121" i="7"/>
  <c r="A135" i="7"/>
  <c r="A140" i="7"/>
  <c r="A251" i="7"/>
  <c r="A196" i="7"/>
  <c r="A222" i="7"/>
  <c r="A123" i="7"/>
  <c r="A80" i="7"/>
  <c r="A7" i="7"/>
  <c r="A199" i="7"/>
  <c r="A15" i="7"/>
  <c r="A146" i="7"/>
  <c r="A206" i="7"/>
  <c r="A217" i="7"/>
  <c r="A198" i="7"/>
  <c r="A256" i="7"/>
  <c r="A134" i="7"/>
  <c r="A45" i="7"/>
  <c r="A49" i="7"/>
  <c r="A109" i="7"/>
  <c r="A101" i="7"/>
  <c r="A234" i="7"/>
  <c r="A131" i="7"/>
  <c r="A132" i="7"/>
  <c r="A168" i="7"/>
  <c r="A36" i="7"/>
  <c r="A283" i="7"/>
  <c r="A67" i="7"/>
  <c r="A16" i="7"/>
  <c r="A304" i="7"/>
  <c r="A226" i="7"/>
  <c r="A174" i="7"/>
  <c r="A87" i="7"/>
  <c r="A153" i="7"/>
  <c r="A77" i="7"/>
  <c r="A44" i="7"/>
  <c r="A297" i="7"/>
  <c r="A161" i="7"/>
  <c r="A104" i="7"/>
  <c r="A18" i="7"/>
  <c r="AA52" i="6" l="1"/>
  <c r="W289" i="6"/>
  <c r="AA163" i="6"/>
  <c r="AA159" i="6"/>
  <c r="L23" i="5"/>
  <c r="L46" i="6"/>
  <c r="AA151" i="6"/>
  <c r="AA264" i="6"/>
  <c r="W275" i="6"/>
  <c r="AA299" i="6"/>
  <c r="W154" i="6"/>
  <c r="L26" i="6"/>
  <c r="N58" i="5"/>
  <c r="AA235" i="6"/>
  <c r="W213" i="6"/>
  <c r="W125" i="6"/>
  <c r="W155" i="6"/>
  <c r="AA277" i="6"/>
  <c r="W73" i="5"/>
  <c r="L11" i="6"/>
  <c r="N134" i="6"/>
  <c r="P47" i="5"/>
  <c r="N130" i="6"/>
  <c r="P298" i="5"/>
  <c r="AA292" i="6"/>
  <c r="AA99" i="6"/>
  <c r="AA237" i="6"/>
  <c r="AA128" i="6"/>
  <c r="I11" i="6"/>
  <c r="AA289" i="5"/>
  <c r="AA273" i="6"/>
  <c r="W149" i="6"/>
  <c r="I34" i="6"/>
  <c r="AA34" i="6" s="1"/>
  <c r="AA113" i="6"/>
  <c r="W168" i="6"/>
  <c r="W90" i="6"/>
  <c r="AA198" i="6"/>
  <c r="W205" i="6"/>
  <c r="AA268" i="6"/>
  <c r="AA230" i="6"/>
  <c r="AA204" i="6"/>
  <c r="AA266" i="6"/>
  <c r="AA57" i="6"/>
  <c r="I28" i="6"/>
  <c r="AA28" i="6" s="1"/>
  <c r="M256" i="6"/>
  <c r="AA253" i="6"/>
  <c r="AA243" i="6"/>
  <c r="AA100" i="6"/>
  <c r="AA291" i="6"/>
  <c r="W110" i="6"/>
  <c r="W82" i="6"/>
  <c r="L44" i="6"/>
  <c r="AA156" i="6"/>
  <c r="W160" i="6"/>
  <c r="M57" i="5"/>
  <c r="M240" i="5"/>
  <c r="O50" i="5"/>
  <c r="N48" i="5"/>
  <c r="M172" i="5"/>
  <c r="O121" i="5"/>
  <c r="I48" i="5"/>
  <c r="W48" i="5" s="1"/>
  <c r="X48" i="5" s="1"/>
  <c r="M300" i="5"/>
  <c r="W211" i="6"/>
  <c r="W269" i="6"/>
  <c r="AA206" i="6"/>
  <c r="P50" i="5"/>
  <c r="W98" i="5"/>
  <c r="AA200" i="5"/>
  <c r="AA83" i="6"/>
  <c r="AA254" i="6"/>
  <c r="W145" i="6"/>
  <c r="L14" i="6"/>
  <c r="O49" i="5"/>
  <c r="O48" i="5"/>
  <c r="P48" i="5"/>
  <c r="W96" i="6"/>
  <c r="M134" i="6"/>
  <c r="M49" i="5"/>
  <c r="N47" i="5"/>
  <c r="W186" i="5"/>
  <c r="W223" i="6"/>
  <c r="O47" i="5"/>
  <c r="AA41" i="5"/>
  <c r="W87" i="5"/>
  <c r="AA306" i="5"/>
  <c r="O238" i="5"/>
  <c r="N301" i="5"/>
  <c r="O299" i="5"/>
  <c r="O237" i="5"/>
  <c r="O58" i="5"/>
  <c r="M297" i="5"/>
  <c r="W200" i="6"/>
  <c r="W210" i="6"/>
  <c r="AA244" i="6"/>
  <c r="AA100" i="5"/>
  <c r="N129" i="6"/>
  <c r="I14" i="6"/>
  <c r="W14" i="6" s="1"/>
  <c r="X14" i="6" s="1"/>
  <c r="N228" i="6"/>
  <c r="AA84" i="5"/>
  <c r="AA63" i="5"/>
  <c r="O25" i="5"/>
  <c r="P224" i="5"/>
  <c r="P299" i="5"/>
  <c r="O56" i="5"/>
  <c r="AA85" i="6"/>
  <c r="AA95" i="6"/>
  <c r="P306" i="6"/>
  <c r="N142" i="6"/>
  <c r="M237" i="5"/>
  <c r="W203" i="6"/>
  <c r="M48" i="5"/>
  <c r="AA77" i="6"/>
  <c r="P134" i="6"/>
  <c r="I24" i="6"/>
  <c r="AA24" i="6" s="1"/>
  <c r="I37" i="6"/>
  <c r="AA37" i="6" s="1"/>
  <c r="N106" i="6"/>
  <c r="O129" i="6"/>
  <c r="I45" i="6"/>
  <c r="AA45" i="6" s="1"/>
  <c r="M52" i="5"/>
  <c r="P173" i="5"/>
  <c r="N241" i="5"/>
  <c r="O241" i="5"/>
  <c r="M61" i="5"/>
  <c r="N237" i="5"/>
  <c r="N80" i="5"/>
  <c r="P60" i="5"/>
  <c r="N56" i="5"/>
  <c r="O172" i="5"/>
  <c r="P225" i="5"/>
  <c r="N176" i="5"/>
  <c r="L48" i="5"/>
  <c r="O300" i="5"/>
  <c r="M59" i="5"/>
  <c r="O297" i="5"/>
  <c r="N174" i="5"/>
  <c r="P237" i="5"/>
  <c r="O23" i="5"/>
  <c r="N230" i="6"/>
  <c r="W247" i="6"/>
  <c r="M130" i="6"/>
  <c r="AA157" i="6"/>
  <c r="AA105" i="6"/>
  <c r="AA126" i="6"/>
  <c r="W74" i="6"/>
  <c r="AA109" i="6"/>
  <c r="W236" i="6"/>
  <c r="W106" i="6"/>
  <c r="AA279" i="6"/>
  <c r="AA162" i="6"/>
  <c r="AA185" i="6"/>
  <c r="AA276" i="6"/>
  <c r="W165" i="6"/>
  <c r="AA305" i="6"/>
  <c r="W154" i="5"/>
  <c r="P238" i="5"/>
  <c r="M241" i="5"/>
  <c r="M120" i="5"/>
  <c r="AA261" i="6"/>
  <c r="W294" i="6"/>
  <c r="AA133" i="6"/>
  <c r="AA183" i="6"/>
  <c r="M280" i="6"/>
  <c r="M138" i="6"/>
  <c r="L36" i="6"/>
  <c r="O230" i="6"/>
  <c r="N24" i="6"/>
  <c r="L18" i="6"/>
  <c r="M142" i="6"/>
  <c r="P114" i="6"/>
  <c r="O174" i="6"/>
  <c r="P118" i="5"/>
  <c r="N238" i="5"/>
  <c r="P241" i="5"/>
  <c r="O237" i="6"/>
  <c r="AA280" i="5"/>
  <c r="AA111" i="5"/>
  <c r="M80" i="5"/>
  <c r="P121" i="5"/>
  <c r="N240" i="5"/>
  <c r="I30" i="6"/>
  <c r="W30" i="6" s="1"/>
  <c r="X30" i="6" s="1"/>
  <c r="AA219" i="6"/>
  <c r="W229" i="6"/>
  <c r="AA258" i="6"/>
  <c r="AA140" i="6"/>
  <c r="W89" i="6"/>
  <c r="AA171" i="6"/>
  <c r="AA278" i="6"/>
  <c r="AA214" i="6"/>
  <c r="L21" i="6"/>
  <c r="AA255" i="6"/>
  <c r="W88" i="6"/>
  <c r="AA153" i="6"/>
  <c r="W121" i="6"/>
  <c r="O130" i="6"/>
  <c r="P142" i="6"/>
  <c r="I42" i="6"/>
  <c r="W42" i="6" s="1"/>
  <c r="X42" i="6" s="1"/>
  <c r="M104" i="6"/>
  <c r="M136" i="6"/>
  <c r="M135" i="6"/>
  <c r="L50" i="6"/>
  <c r="M129" i="6"/>
  <c r="N9" i="6"/>
  <c r="M238" i="5"/>
  <c r="M239" i="5"/>
  <c r="O120" i="5"/>
  <c r="AA99" i="5"/>
  <c r="AA130" i="6"/>
  <c r="O239" i="5"/>
  <c r="P240" i="5"/>
  <c r="P239" i="5"/>
  <c r="O240" i="5"/>
  <c r="I49" i="5"/>
  <c r="AA49" i="5" s="1"/>
  <c r="O52" i="5"/>
  <c r="O55" i="5"/>
  <c r="N223" i="5"/>
  <c r="M228" i="6"/>
  <c r="N241" i="6"/>
  <c r="AA48" i="5"/>
  <c r="P297" i="5"/>
  <c r="P53" i="5"/>
  <c r="M55" i="5"/>
  <c r="M56" i="5"/>
  <c r="W304" i="5"/>
  <c r="N222" i="5"/>
  <c r="M81" i="5"/>
  <c r="N57" i="5"/>
  <c r="AA231" i="5"/>
  <c r="W192" i="5"/>
  <c r="P61" i="5"/>
  <c r="AA269" i="5"/>
  <c r="M225" i="5"/>
  <c r="N300" i="5"/>
  <c r="AA57" i="5"/>
  <c r="W211" i="5"/>
  <c r="P226" i="5"/>
  <c r="M60" i="5"/>
  <c r="M223" i="5"/>
  <c r="M144" i="6"/>
  <c r="W66" i="6"/>
  <c r="W80" i="6"/>
  <c r="P133" i="6"/>
  <c r="O144" i="6"/>
  <c r="AA102" i="6"/>
  <c r="P174" i="6"/>
  <c r="AA239" i="6"/>
  <c r="P135" i="6"/>
  <c r="L24" i="6"/>
  <c r="L42" i="6"/>
  <c r="AA104" i="5"/>
  <c r="N264" i="6"/>
  <c r="L9" i="6"/>
  <c r="N297" i="5"/>
  <c r="P52" i="5"/>
  <c r="P56" i="5"/>
  <c r="N224" i="5"/>
  <c r="P79" i="5"/>
  <c r="M119" i="5"/>
  <c r="P80" i="5"/>
  <c r="O176" i="5"/>
  <c r="M58" i="5"/>
  <c r="P81" i="5"/>
  <c r="N299" i="5"/>
  <c r="N226" i="5"/>
  <c r="O223" i="5"/>
  <c r="O78" i="5"/>
  <c r="L24" i="5"/>
  <c r="N239" i="5"/>
  <c r="O142" i="6"/>
  <c r="M114" i="6"/>
  <c r="N60" i="5"/>
  <c r="N77" i="5"/>
  <c r="N61" i="5"/>
  <c r="O132" i="6"/>
  <c r="W107" i="5"/>
  <c r="AA25" i="5"/>
  <c r="W187" i="6"/>
  <c r="M132" i="6"/>
  <c r="O136" i="6"/>
  <c r="W147" i="6"/>
  <c r="O229" i="6"/>
  <c r="W118" i="6"/>
  <c r="W53" i="6"/>
  <c r="I49" i="6"/>
  <c r="AA49" i="6" s="1"/>
  <c r="N133" i="6"/>
  <c r="AA86" i="6"/>
  <c r="P132" i="6"/>
  <c r="P144" i="6"/>
  <c r="N136" i="6"/>
  <c r="AA240" i="6"/>
  <c r="AA169" i="6"/>
  <c r="I50" i="6"/>
  <c r="AA50" i="6" s="1"/>
  <c r="L37" i="6"/>
  <c r="P229" i="6"/>
  <c r="W231" i="6"/>
  <c r="W189" i="6"/>
  <c r="AA36" i="6"/>
  <c r="W108" i="6"/>
  <c r="N174" i="6"/>
  <c r="O135" i="6"/>
  <c r="P131" i="6"/>
  <c r="I27" i="6"/>
  <c r="AA27" i="6" s="1"/>
  <c r="P130" i="6"/>
  <c r="L297" i="5"/>
  <c r="N55" i="5"/>
  <c r="O54" i="5"/>
  <c r="W147" i="5"/>
  <c r="I23" i="5"/>
  <c r="N22" i="5"/>
  <c r="M176" i="5"/>
  <c r="M78" i="5"/>
  <c r="P301" i="5"/>
  <c r="M298" i="5"/>
  <c r="N120" i="5"/>
  <c r="P58" i="5"/>
  <c r="P172" i="5"/>
  <c r="O298" i="5"/>
  <c r="O174" i="5"/>
  <c r="M226" i="5"/>
  <c r="N298" i="5"/>
  <c r="P176" i="5"/>
  <c r="N117" i="5"/>
  <c r="M133" i="6"/>
  <c r="AA250" i="6"/>
  <c r="N132" i="6"/>
  <c r="N144" i="6"/>
  <c r="P136" i="6"/>
  <c r="W138" i="6"/>
  <c r="N229" i="6"/>
  <c r="P230" i="6"/>
  <c r="M112" i="6"/>
  <c r="AA70" i="6"/>
  <c r="N135" i="6"/>
  <c r="I18" i="6"/>
  <c r="W18" i="6" s="1"/>
  <c r="X18" i="6" s="1"/>
  <c r="N54" i="5"/>
  <c r="M54" i="5"/>
  <c r="M117" i="5"/>
  <c r="O79" i="5"/>
  <c r="O80" i="5"/>
  <c r="O222" i="5"/>
  <c r="N173" i="5"/>
  <c r="O81" i="5"/>
  <c r="M222" i="5"/>
  <c r="N59" i="5"/>
  <c r="M299" i="5"/>
  <c r="M174" i="5"/>
  <c r="P175" i="5"/>
  <c r="O226" i="5"/>
  <c r="M77" i="5"/>
  <c r="AA165" i="5"/>
  <c r="M25" i="5"/>
  <c r="O228" i="6"/>
  <c r="O134" i="6"/>
  <c r="R134" i="6" s="1"/>
  <c r="N53" i="5"/>
  <c r="O225" i="5"/>
  <c r="M224" i="5"/>
  <c r="O133" i="6"/>
  <c r="W283" i="6"/>
  <c r="W107" i="6"/>
  <c r="M230" i="6"/>
  <c r="AA201" i="6"/>
  <c r="W130" i="5"/>
  <c r="P55" i="5"/>
  <c r="O53" i="5"/>
  <c r="O57" i="5"/>
  <c r="N121" i="5"/>
  <c r="O119" i="5"/>
  <c r="N225" i="5"/>
  <c r="P57" i="5"/>
  <c r="W256" i="5"/>
  <c r="N81" i="5"/>
  <c r="O61" i="5"/>
  <c r="P174" i="5"/>
  <c r="M173" i="5"/>
  <c r="O173" i="5"/>
  <c r="P300" i="5"/>
  <c r="O224" i="5"/>
  <c r="I47" i="5"/>
  <c r="P54" i="5"/>
  <c r="N175" i="5"/>
  <c r="P222" i="5"/>
  <c r="N79" i="5"/>
  <c r="W41" i="6"/>
  <c r="W46" i="6"/>
  <c r="M229" i="6"/>
  <c r="P228" i="6"/>
  <c r="AA270" i="6"/>
  <c r="P176" i="6"/>
  <c r="M53" i="5"/>
  <c r="N52" i="5"/>
  <c r="M175" i="5"/>
  <c r="O59" i="5"/>
  <c r="N172" i="5"/>
  <c r="P59" i="5"/>
  <c r="P78" i="5"/>
  <c r="L22" i="5"/>
  <c r="O118" i="5"/>
  <c r="L49" i="5"/>
  <c r="Y250" i="5"/>
  <c r="I250" i="5"/>
  <c r="K250" i="5"/>
  <c r="X250" i="5"/>
  <c r="D250" i="5"/>
  <c r="H250" i="5"/>
  <c r="C250" i="5"/>
  <c r="B250" i="5"/>
  <c r="S250" i="5"/>
  <c r="G250" i="5"/>
  <c r="Z250" i="5"/>
  <c r="D94" i="5"/>
  <c r="G94" i="5"/>
  <c r="K94" i="5"/>
  <c r="I94" i="5"/>
  <c r="S94" i="5"/>
  <c r="C94" i="5"/>
  <c r="H94" i="5"/>
  <c r="Y94" i="5"/>
  <c r="X94" i="5"/>
  <c r="Z94" i="5"/>
  <c r="B94" i="5"/>
  <c r="J293" i="5"/>
  <c r="L293" i="5" s="1"/>
  <c r="J296" i="5"/>
  <c r="L296" i="5" s="1"/>
  <c r="C292" i="5"/>
  <c r="J294" i="5"/>
  <c r="L294" i="5" s="1"/>
  <c r="X292" i="5"/>
  <c r="H292" i="5"/>
  <c r="Z292" i="5"/>
  <c r="K292" i="5"/>
  <c r="J292" i="5"/>
  <c r="L292" i="5" s="1"/>
  <c r="I292" i="5"/>
  <c r="Y292" i="5"/>
  <c r="D292" i="5"/>
  <c r="G292" i="5"/>
  <c r="S292" i="5"/>
  <c r="B292" i="5"/>
  <c r="J295" i="5"/>
  <c r="L295" i="5" s="1"/>
  <c r="Z283" i="5"/>
  <c r="G283" i="5"/>
  <c r="I283" i="5"/>
  <c r="S283" i="5"/>
  <c r="X283" i="5"/>
  <c r="H283" i="5"/>
  <c r="D283" i="5"/>
  <c r="B283" i="5"/>
  <c r="K283" i="5"/>
  <c r="C283" i="5"/>
  <c r="Y283" i="5"/>
  <c r="J282" i="5"/>
  <c r="L282" i="5" s="1"/>
  <c r="J284" i="5"/>
  <c r="L284" i="5" s="1"/>
  <c r="J286" i="5"/>
  <c r="L286" i="5" s="1"/>
  <c r="J285" i="5"/>
  <c r="L285" i="5" s="1"/>
  <c r="J283" i="5"/>
  <c r="L283" i="5" s="1"/>
  <c r="D16" i="5"/>
  <c r="K16" i="5"/>
  <c r="C16" i="5"/>
  <c r="Z16" i="5"/>
  <c r="B16" i="5"/>
  <c r="K96" i="5"/>
  <c r="S96" i="5"/>
  <c r="B96" i="5"/>
  <c r="D96" i="5"/>
  <c r="Z96" i="5"/>
  <c r="I96" i="5"/>
  <c r="Y96" i="5"/>
  <c r="G96" i="5"/>
  <c r="C96" i="5"/>
  <c r="H96" i="5"/>
  <c r="X96" i="5"/>
  <c r="J245" i="5"/>
  <c r="L245" i="5" s="1"/>
  <c r="J242" i="5"/>
  <c r="L242" i="5" s="1"/>
  <c r="I242" i="5"/>
  <c r="H242" i="5"/>
  <c r="J243" i="5"/>
  <c r="L243" i="5" s="1"/>
  <c r="J246" i="5"/>
  <c r="L246" i="5" s="1"/>
  <c r="G242" i="5"/>
  <c r="Y242" i="5"/>
  <c r="J244" i="5"/>
  <c r="L244" i="5" s="1"/>
  <c r="S242" i="5"/>
  <c r="B242" i="5"/>
  <c r="Z242" i="5"/>
  <c r="C242" i="5"/>
  <c r="D242" i="5"/>
  <c r="K242" i="5"/>
  <c r="X242" i="5"/>
  <c r="X206" i="5"/>
  <c r="S206" i="5"/>
  <c r="G206" i="5"/>
  <c r="H206" i="5"/>
  <c r="B206" i="5"/>
  <c r="Y206" i="5"/>
  <c r="Z206" i="5"/>
  <c r="D206" i="5"/>
  <c r="K206" i="5"/>
  <c r="I206" i="5"/>
  <c r="C206" i="5"/>
  <c r="J204" i="5"/>
  <c r="L204" i="5" s="1"/>
  <c r="J206" i="5"/>
  <c r="L206" i="5" s="1"/>
  <c r="J202" i="5"/>
  <c r="L202" i="5" s="1"/>
  <c r="J205" i="5"/>
  <c r="L205" i="5" s="1"/>
  <c r="J203" i="5"/>
  <c r="L203" i="5" s="1"/>
  <c r="H140" i="5"/>
  <c r="X140" i="5"/>
  <c r="G140" i="5"/>
  <c r="Z140" i="5"/>
  <c r="Y140" i="5"/>
  <c r="B140" i="5"/>
  <c r="I140" i="5"/>
  <c r="C140" i="5"/>
  <c r="D140" i="5"/>
  <c r="S140" i="5"/>
  <c r="K140" i="5"/>
  <c r="J138" i="5"/>
  <c r="L138" i="5" s="1"/>
  <c r="J141" i="5"/>
  <c r="L141" i="5" s="1"/>
  <c r="J140" i="5"/>
  <c r="L140" i="5" s="1"/>
  <c r="J139" i="5"/>
  <c r="L139" i="5" s="1"/>
  <c r="J137" i="5"/>
  <c r="L137" i="5" s="1"/>
  <c r="Z247" i="5"/>
  <c r="C247" i="5"/>
  <c r="S247" i="5"/>
  <c r="J251" i="5"/>
  <c r="L251" i="5" s="1"/>
  <c r="K247" i="5"/>
  <c r="D247" i="5"/>
  <c r="X247" i="5"/>
  <c r="G247" i="5"/>
  <c r="H247" i="5"/>
  <c r="J250" i="5"/>
  <c r="L250" i="5" s="1"/>
  <c r="J247" i="5"/>
  <c r="L247" i="5" s="1"/>
  <c r="J249" i="5"/>
  <c r="L249" i="5" s="1"/>
  <c r="Y247" i="5"/>
  <c r="I247" i="5"/>
  <c r="B247" i="5"/>
  <c r="J248" i="5"/>
  <c r="L248" i="5" s="1"/>
  <c r="C33" i="5"/>
  <c r="K33" i="5"/>
  <c r="Z33" i="5"/>
  <c r="D33" i="5"/>
  <c r="B33" i="5"/>
  <c r="J34" i="5"/>
  <c r="J33" i="5"/>
  <c r="J35" i="5"/>
  <c r="J32" i="5"/>
  <c r="J36" i="5"/>
  <c r="D199" i="5"/>
  <c r="Z199" i="5"/>
  <c r="K199" i="5"/>
  <c r="X199" i="5"/>
  <c r="I199" i="5"/>
  <c r="H199" i="5"/>
  <c r="B199" i="5"/>
  <c r="C199" i="5"/>
  <c r="S199" i="5"/>
  <c r="G199" i="5"/>
  <c r="Y199" i="5"/>
  <c r="Z74" i="5"/>
  <c r="D74" i="5"/>
  <c r="I74" i="5"/>
  <c r="Y74" i="5"/>
  <c r="B74" i="5"/>
  <c r="C74" i="5"/>
  <c r="G74" i="5"/>
  <c r="H74" i="5"/>
  <c r="S74" i="5"/>
  <c r="X74" i="5"/>
  <c r="K74" i="5"/>
  <c r="J75" i="5"/>
  <c r="L75" i="5" s="1"/>
  <c r="J74" i="5"/>
  <c r="L74" i="5" s="1"/>
  <c r="J76" i="5"/>
  <c r="L76" i="5" s="1"/>
  <c r="J72" i="5"/>
  <c r="L72" i="5" s="1"/>
  <c r="J73" i="5"/>
  <c r="L73" i="5" s="1"/>
  <c r="B17" i="5"/>
  <c r="Z17" i="5"/>
  <c r="J19" i="5"/>
  <c r="C17" i="5"/>
  <c r="J21" i="5"/>
  <c r="J17" i="5"/>
  <c r="K17" i="5"/>
  <c r="J20" i="5"/>
  <c r="J18" i="5"/>
  <c r="D17" i="5"/>
  <c r="B95" i="5"/>
  <c r="C95" i="5"/>
  <c r="S95" i="5"/>
  <c r="K95" i="5"/>
  <c r="G95" i="5"/>
  <c r="Y95" i="5"/>
  <c r="D95" i="5"/>
  <c r="H95" i="5"/>
  <c r="X95" i="5"/>
  <c r="I95" i="5"/>
  <c r="Z95" i="5"/>
  <c r="G159" i="5"/>
  <c r="C159" i="5"/>
  <c r="H159" i="5"/>
  <c r="Z159" i="5"/>
  <c r="S159" i="5"/>
  <c r="I159" i="5"/>
  <c r="D159" i="5"/>
  <c r="Y159" i="5"/>
  <c r="K159" i="5"/>
  <c r="X159" i="5"/>
  <c r="B159" i="5"/>
  <c r="G251" i="5"/>
  <c r="S251" i="5"/>
  <c r="Y251" i="5"/>
  <c r="H251" i="5"/>
  <c r="D251" i="5"/>
  <c r="Z251" i="5"/>
  <c r="K251" i="5"/>
  <c r="C251" i="5"/>
  <c r="I251" i="5"/>
  <c r="X251" i="5"/>
  <c r="B251" i="5"/>
  <c r="J263" i="5"/>
  <c r="L263" i="5" s="1"/>
  <c r="I262" i="5"/>
  <c r="J265" i="5"/>
  <c r="L265" i="5" s="1"/>
  <c r="Z262" i="5"/>
  <c r="G262" i="5"/>
  <c r="D262" i="5"/>
  <c r="C262" i="5"/>
  <c r="J266" i="5"/>
  <c r="L266" i="5" s="1"/>
  <c r="K262" i="5"/>
  <c r="H262" i="5"/>
  <c r="S262" i="5"/>
  <c r="Y262" i="5"/>
  <c r="J264" i="5"/>
  <c r="L264" i="5" s="1"/>
  <c r="J262" i="5"/>
  <c r="L262" i="5" s="1"/>
  <c r="X262" i="5"/>
  <c r="B262" i="5"/>
  <c r="Z201" i="5"/>
  <c r="C201" i="5"/>
  <c r="G201" i="5"/>
  <c r="H201" i="5"/>
  <c r="K201" i="5"/>
  <c r="I201" i="5"/>
  <c r="X201" i="5"/>
  <c r="B201" i="5"/>
  <c r="Y201" i="5"/>
  <c r="S201" i="5"/>
  <c r="D201" i="5"/>
  <c r="B215" i="5"/>
  <c r="H215" i="5"/>
  <c r="C215" i="5"/>
  <c r="D215" i="5"/>
  <c r="S215" i="5"/>
  <c r="K215" i="5"/>
  <c r="G215" i="5"/>
  <c r="X215" i="5"/>
  <c r="Y215" i="5"/>
  <c r="I215" i="5"/>
  <c r="Z215" i="5"/>
  <c r="J216" i="5"/>
  <c r="L216" i="5" s="1"/>
  <c r="J214" i="5"/>
  <c r="L214" i="5" s="1"/>
  <c r="J213" i="5"/>
  <c r="L213" i="5" s="1"/>
  <c r="J212" i="5"/>
  <c r="L212" i="5" s="1"/>
  <c r="J215" i="5"/>
  <c r="L215" i="5" s="1"/>
  <c r="G259" i="5"/>
  <c r="S259" i="5"/>
  <c r="C259" i="5"/>
  <c r="B259" i="5"/>
  <c r="K259" i="5"/>
  <c r="I259" i="5"/>
  <c r="X259" i="5"/>
  <c r="Y259" i="5"/>
  <c r="D259" i="5"/>
  <c r="H259" i="5"/>
  <c r="Z259" i="5"/>
  <c r="J258" i="5"/>
  <c r="L258" i="5" s="1"/>
  <c r="J260" i="5"/>
  <c r="L260" i="5" s="1"/>
  <c r="J259" i="5"/>
  <c r="L259" i="5" s="1"/>
  <c r="J261" i="5"/>
  <c r="L261" i="5" s="1"/>
  <c r="J257" i="5"/>
  <c r="L257" i="5" s="1"/>
  <c r="S123" i="5"/>
  <c r="H123" i="5"/>
  <c r="Z123" i="5"/>
  <c r="C123" i="5"/>
  <c r="K123" i="5"/>
  <c r="D123" i="5"/>
  <c r="B123" i="5"/>
  <c r="G123" i="5"/>
  <c r="Y123" i="5"/>
  <c r="X123" i="5"/>
  <c r="I123" i="5"/>
  <c r="J124" i="5"/>
  <c r="L124" i="5" s="1"/>
  <c r="J122" i="5"/>
  <c r="J123" i="5"/>
  <c r="L123" i="5" s="1"/>
  <c r="J126" i="5"/>
  <c r="L126" i="5" s="1"/>
  <c r="J125" i="5"/>
  <c r="L125" i="5" s="1"/>
  <c r="D133" i="5"/>
  <c r="Z133" i="5"/>
  <c r="Y133" i="5"/>
  <c r="K133" i="5"/>
  <c r="C133" i="5"/>
  <c r="B133" i="5"/>
  <c r="H133" i="5"/>
  <c r="S133" i="5"/>
  <c r="X133" i="5"/>
  <c r="G133" i="5"/>
  <c r="I133" i="5"/>
  <c r="J133" i="5"/>
  <c r="L133" i="5" s="1"/>
  <c r="J136" i="5"/>
  <c r="L136" i="5" s="1"/>
  <c r="J134" i="5"/>
  <c r="L134" i="5" s="1"/>
  <c r="J135" i="5"/>
  <c r="L135" i="5" s="1"/>
  <c r="J132" i="5"/>
  <c r="L132" i="5" s="1"/>
  <c r="J280" i="5"/>
  <c r="L280" i="5" s="1"/>
  <c r="Z277" i="5"/>
  <c r="J279" i="5"/>
  <c r="L279" i="5" s="1"/>
  <c r="C277" i="5"/>
  <c r="B277" i="5"/>
  <c r="G277" i="5"/>
  <c r="J278" i="5"/>
  <c r="L278" i="5" s="1"/>
  <c r="J277" i="5"/>
  <c r="L277" i="5" s="1"/>
  <c r="X277" i="5"/>
  <c r="K277" i="5"/>
  <c r="S277" i="5"/>
  <c r="I277" i="5"/>
  <c r="Y277" i="5"/>
  <c r="D277" i="5"/>
  <c r="J281" i="5"/>
  <c r="L281" i="5" s="1"/>
  <c r="H277" i="5"/>
  <c r="D232" i="5"/>
  <c r="H232" i="5"/>
  <c r="Z232" i="5"/>
  <c r="J233" i="5"/>
  <c r="L233" i="5" s="1"/>
  <c r="S232" i="5"/>
  <c r="I232" i="5"/>
  <c r="J234" i="5"/>
  <c r="L234" i="5" s="1"/>
  <c r="C232" i="5"/>
  <c r="J232" i="5"/>
  <c r="L232" i="5" s="1"/>
  <c r="B232" i="5"/>
  <c r="J236" i="5"/>
  <c r="L236" i="5" s="1"/>
  <c r="G232" i="5"/>
  <c r="X232" i="5"/>
  <c r="K232" i="5"/>
  <c r="J235" i="5"/>
  <c r="L235" i="5" s="1"/>
  <c r="Y232" i="5"/>
  <c r="X131" i="5"/>
  <c r="C131" i="5"/>
  <c r="D131" i="5"/>
  <c r="K131" i="5"/>
  <c r="I131" i="5"/>
  <c r="G131" i="5"/>
  <c r="H131" i="5"/>
  <c r="Z131" i="5"/>
  <c r="S131" i="5"/>
  <c r="B131" i="5"/>
  <c r="Y131" i="5"/>
  <c r="D20" i="5"/>
  <c r="B20" i="5"/>
  <c r="K20" i="5"/>
  <c r="C20" i="5"/>
  <c r="Z20" i="5"/>
  <c r="X97" i="5"/>
  <c r="G97" i="5"/>
  <c r="J99" i="5"/>
  <c r="L99" i="5" s="1"/>
  <c r="S97" i="5"/>
  <c r="Z97" i="5"/>
  <c r="H97" i="5"/>
  <c r="J97" i="5"/>
  <c r="L97" i="5" s="1"/>
  <c r="I97" i="5"/>
  <c r="Y97" i="5"/>
  <c r="B97" i="5"/>
  <c r="J100" i="5"/>
  <c r="J98" i="5"/>
  <c r="L98" i="5" s="1"/>
  <c r="J101" i="5"/>
  <c r="L101" i="5" s="1"/>
  <c r="D97" i="5"/>
  <c r="C97" i="5"/>
  <c r="K97" i="5"/>
  <c r="D39" i="5"/>
  <c r="Z39" i="5"/>
  <c r="C39" i="5"/>
  <c r="K39" i="5"/>
  <c r="N40" i="5" s="1"/>
  <c r="B39" i="5"/>
  <c r="J39" i="5"/>
  <c r="J37" i="5"/>
  <c r="I37" i="5" s="1"/>
  <c r="J41" i="5"/>
  <c r="L41" i="5" s="1"/>
  <c r="J40" i="5"/>
  <c r="J38" i="5"/>
  <c r="D129" i="5"/>
  <c r="H129" i="5"/>
  <c r="C129" i="5"/>
  <c r="I129" i="5"/>
  <c r="B129" i="5"/>
  <c r="G129" i="5"/>
  <c r="Z129" i="5"/>
  <c r="Y129" i="5"/>
  <c r="S129" i="5"/>
  <c r="K129" i="5"/>
  <c r="X129" i="5"/>
  <c r="S113" i="5"/>
  <c r="I113" i="5"/>
  <c r="Y113" i="5"/>
  <c r="Z113" i="5"/>
  <c r="K113" i="5"/>
  <c r="C113" i="5"/>
  <c r="H113" i="5"/>
  <c r="X113" i="5"/>
  <c r="D113" i="5"/>
  <c r="G113" i="5"/>
  <c r="B113" i="5"/>
  <c r="J116" i="5"/>
  <c r="L116" i="5" s="1"/>
  <c r="J115" i="5"/>
  <c r="L115" i="5" s="1"/>
  <c r="J112" i="5"/>
  <c r="L112" i="5" s="1"/>
  <c r="J114" i="5"/>
  <c r="L114" i="5" s="1"/>
  <c r="J113" i="5"/>
  <c r="L113" i="5" s="1"/>
  <c r="X233" i="5"/>
  <c r="Y233" i="5"/>
  <c r="D233" i="5"/>
  <c r="C233" i="5"/>
  <c r="H233" i="5"/>
  <c r="Z233" i="5"/>
  <c r="K233" i="5"/>
  <c r="S233" i="5"/>
  <c r="I233" i="5"/>
  <c r="B233" i="5"/>
  <c r="G233" i="5"/>
  <c r="X124" i="5"/>
  <c r="Z124" i="5"/>
  <c r="Y124" i="5"/>
  <c r="D124" i="5"/>
  <c r="C124" i="5"/>
  <c r="S124" i="5"/>
  <c r="I124" i="5"/>
  <c r="H124" i="5"/>
  <c r="K124" i="5"/>
  <c r="G124" i="5"/>
  <c r="B124" i="5"/>
  <c r="Y270" i="5"/>
  <c r="D270" i="5"/>
  <c r="Z270" i="5"/>
  <c r="I270" i="5"/>
  <c r="K270" i="5"/>
  <c r="B270" i="5"/>
  <c r="C270" i="5"/>
  <c r="S270" i="5"/>
  <c r="H270" i="5"/>
  <c r="X270" i="5"/>
  <c r="G270" i="5"/>
  <c r="J268" i="5"/>
  <c r="L268" i="5" s="1"/>
  <c r="J271" i="5"/>
  <c r="L271" i="5" s="1"/>
  <c r="J270" i="5"/>
  <c r="L270" i="5" s="1"/>
  <c r="J269" i="5"/>
  <c r="L269" i="5" s="1"/>
  <c r="J267" i="5"/>
  <c r="L267" i="5" s="1"/>
  <c r="Z70" i="5"/>
  <c r="B70" i="5"/>
  <c r="I70" i="5"/>
  <c r="C70" i="5"/>
  <c r="H70" i="5"/>
  <c r="Y70" i="5"/>
  <c r="D70" i="5"/>
  <c r="K70" i="5"/>
  <c r="X70" i="5"/>
  <c r="G70" i="5"/>
  <c r="S70" i="5"/>
  <c r="J67" i="5"/>
  <c r="L67" i="5" s="1"/>
  <c r="J68" i="5"/>
  <c r="L68" i="5" s="1"/>
  <c r="J70" i="5"/>
  <c r="L70" i="5" s="1"/>
  <c r="J69" i="5"/>
  <c r="L69" i="5" s="1"/>
  <c r="J71" i="5"/>
  <c r="L71" i="5" s="1"/>
  <c r="Z28" i="5"/>
  <c r="D28" i="5"/>
  <c r="C28" i="5"/>
  <c r="B28" i="5"/>
  <c r="K28" i="5"/>
  <c r="J28" i="5"/>
  <c r="J30" i="5"/>
  <c r="J27" i="5"/>
  <c r="I27" i="5" s="1"/>
  <c r="J29" i="5"/>
  <c r="J31" i="5"/>
  <c r="K146" i="5"/>
  <c r="D146" i="5"/>
  <c r="Y146" i="5"/>
  <c r="I146" i="5"/>
  <c r="H146" i="5"/>
  <c r="S146" i="5"/>
  <c r="Z146" i="5"/>
  <c r="B146" i="5"/>
  <c r="C146" i="5"/>
  <c r="G146" i="5"/>
  <c r="X146" i="5"/>
  <c r="J145" i="5"/>
  <c r="L145" i="5" s="1"/>
  <c r="J146" i="5"/>
  <c r="L146" i="5" s="1"/>
  <c r="J143" i="5"/>
  <c r="L143" i="5" s="1"/>
  <c r="J142" i="5"/>
  <c r="L142" i="5" s="1"/>
  <c r="J144" i="5"/>
  <c r="L144" i="5" s="1"/>
  <c r="S166" i="5"/>
  <c r="C166" i="5"/>
  <c r="D166" i="5"/>
  <c r="X166" i="5"/>
  <c r="B166" i="5"/>
  <c r="K166" i="5"/>
  <c r="I166" i="5"/>
  <c r="Z166" i="5"/>
  <c r="Y166" i="5"/>
  <c r="G166" i="5"/>
  <c r="H166" i="5"/>
  <c r="J229" i="5"/>
  <c r="L229" i="5" s="1"/>
  <c r="J227" i="5"/>
  <c r="L227" i="5" s="1"/>
  <c r="C227" i="5"/>
  <c r="G227" i="5"/>
  <c r="K227" i="5"/>
  <c r="Z227" i="5"/>
  <c r="D227" i="5"/>
  <c r="X227" i="5"/>
  <c r="J228" i="5"/>
  <c r="L228" i="5" s="1"/>
  <c r="S227" i="5"/>
  <c r="H227" i="5"/>
  <c r="Y227" i="5"/>
  <c r="I227" i="5"/>
  <c r="B227" i="5"/>
  <c r="J230" i="5"/>
  <c r="L230" i="5" s="1"/>
  <c r="J231" i="5"/>
  <c r="L231" i="5" s="1"/>
  <c r="C287" i="5"/>
  <c r="I287" i="5"/>
  <c r="J287" i="5"/>
  <c r="L287" i="5" s="1"/>
  <c r="K287" i="5"/>
  <c r="G287" i="5"/>
  <c r="Z287" i="5"/>
  <c r="B287" i="5"/>
  <c r="J289" i="5"/>
  <c r="L289" i="5" s="1"/>
  <c r="H287" i="5"/>
  <c r="J288" i="5"/>
  <c r="L288" i="5" s="1"/>
  <c r="X287" i="5"/>
  <c r="J291" i="5"/>
  <c r="L291" i="5" s="1"/>
  <c r="D287" i="5"/>
  <c r="J290" i="5"/>
  <c r="L290" i="5" s="1"/>
  <c r="S287" i="5"/>
  <c r="Y287" i="5"/>
  <c r="B64" i="5"/>
  <c r="Z64" i="5"/>
  <c r="K64" i="5"/>
  <c r="I64" i="5"/>
  <c r="C64" i="5"/>
  <c r="X64" i="5"/>
  <c r="Y64" i="5"/>
  <c r="D64" i="5"/>
  <c r="G64" i="5"/>
  <c r="S64" i="5"/>
  <c r="H64" i="5"/>
  <c r="B71" i="5"/>
  <c r="C71" i="5"/>
  <c r="X71" i="5"/>
  <c r="Y71" i="5"/>
  <c r="D71" i="5"/>
  <c r="I71" i="5"/>
  <c r="H71" i="5"/>
  <c r="G71" i="5"/>
  <c r="K71" i="5"/>
  <c r="S71" i="5"/>
  <c r="Z71" i="5"/>
  <c r="G103" i="5"/>
  <c r="Y103" i="5"/>
  <c r="H103" i="5"/>
  <c r="B103" i="5"/>
  <c r="S103" i="5"/>
  <c r="I103" i="5"/>
  <c r="D103" i="5"/>
  <c r="X103" i="5"/>
  <c r="Z103" i="5"/>
  <c r="C103" i="5"/>
  <c r="K103" i="5"/>
  <c r="J106" i="5"/>
  <c r="L106" i="5" s="1"/>
  <c r="J103" i="5"/>
  <c r="L103" i="5" s="1"/>
  <c r="J102" i="5"/>
  <c r="L102" i="5" s="1"/>
  <c r="J105" i="5"/>
  <c r="L105" i="5" s="1"/>
  <c r="J104" i="5"/>
  <c r="L104" i="5" s="1"/>
  <c r="Z183" i="5"/>
  <c r="B183" i="5"/>
  <c r="H183" i="5"/>
  <c r="X183" i="5"/>
  <c r="S183" i="5"/>
  <c r="D183" i="5"/>
  <c r="Y183" i="5"/>
  <c r="K183" i="5"/>
  <c r="G183" i="5"/>
  <c r="C183" i="5"/>
  <c r="I183" i="5"/>
  <c r="J185" i="5"/>
  <c r="L185" i="5" s="1"/>
  <c r="J184" i="5"/>
  <c r="L184" i="5" s="1"/>
  <c r="J182" i="5"/>
  <c r="L182" i="5" s="1"/>
  <c r="J183" i="5"/>
  <c r="L183" i="5" s="1"/>
  <c r="J186" i="5"/>
  <c r="L186" i="5" s="1"/>
  <c r="Y36" i="5"/>
  <c r="I36" i="5"/>
  <c r="C36" i="5"/>
  <c r="S36" i="5"/>
  <c r="H36" i="5"/>
  <c r="Z36" i="5"/>
  <c r="D36" i="5"/>
  <c r="K36" i="5"/>
  <c r="G36" i="5"/>
  <c r="B36" i="5"/>
  <c r="X36" i="5"/>
  <c r="C271" i="5"/>
  <c r="Y271" i="5"/>
  <c r="D271" i="5"/>
  <c r="X271" i="5"/>
  <c r="S271" i="5"/>
  <c r="B271" i="5"/>
  <c r="H271" i="5"/>
  <c r="G271" i="5"/>
  <c r="K271" i="5"/>
  <c r="Z271" i="5"/>
  <c r="I271" i="5"/>
  <c r="X93" i="5"/>
  <c r="B93" i="5"/>
  <c r="H93" i="5"/>
  <c r="K93" i="5"/>
  <c r="I93" i="5"/>
  <c r="Z93" i="5"/>
  <c r="C93" i="5"/>
  <c r="S93" i="5"/>
  <c r="G93" i="5"/>
  <c r="Y93" i="5"/>
  <c r="D93" i="5"/>
  <c r="J96" i="5"/>
  <c r="L96" i="5" s="1"/>
  <c r="J95" i="5"/>
  <c r="L95" i="5" s="1"/>
  <c r="J94" i="5"/>
  <c r="L94" i="5" s="1"/>
  <c r="J92" i="5"/>
  <c r="L92" i="5" s="1"/>
  <c r="J93" i="5"/>
  <c r="L93" i="5" s="1"/>
  <c r="J200" i="5"/>
  <c r="L200" i="5" s="1"/>
  <c r="H197" i="5"/>
  <c r="J198" i="5"/>
  <c r="L198" i="5" s="1"/>
  <c r="G197" i="5"/>
  <c r="X197" i="5"/>
  <c r="C197" i="5"/>
  <c r="B197" i="5"/>
  <c r="J201" i="5"/>
  <c r="L201" i="5" s="1"/>
  <c r="Z197" i="5"/>
  <c r="J199" i="5"/>
  <c r="L199" i="5" s="1"/>
  <c r="I197" i="5"/>
  <c r="S197" i="5"/>
  <c r="Y197" i="5"/>
  <c r="J197" i="5"/>
  <c r="L197" i="5" s="1"/>
  <c r="D197" i="5"/>
  <c r="K197" i="5"/>
  <c r="D75" i="5"/>
  <c r="I75" i="5"/>
  <c r="H75" i="5"/>
  <c r="S75" i="5"/>
  <c r="Y75" i="5"/>
  <c r="B75" i="5"/>
  <c r="X75" i="5"/>
  <c r="K75" i="5"/>
  <c r="G75" i="5"/>
  <c r="Z75" i="5"/>
  <c r="C75" i="5"/>
  <c r="B11" i="5"/>
  <c r="C11" i="5"/>
  <c r="K11" i="5"/>
  <c r="Z11" i="5"/>
  <c r="D11" i="5"/>
  <c r="J8" i="5"/>
  <c r="J10" i="5"/>
  <c r="J7" i="5"/>
  <c r="J11" i="5"/>
  <c r="J9" i="5"/>
  <c r="B44" i="5"/>
  <c r="Z44" i="5"/>
  <c r="K44" i="5"/>
  <c r="C44" i="5"/>
  <c r="D44" i="5"/>
  <c r="J44" i="5"/>
  <c r="J46" i="5"/>
  <c r="L46" i="5" s="1"/>
  <c r="J42" i="5"/>
  <c r="J45" i="5"/>
  <c r="J43" i="5"/>
  <c r="Z62" i="5"/>
  <c r="C62" i="5"/>
  <c r="J65" i="5"/>
  <c r="L65" i="5" s="1"/>
  <c r="G62" i="5"/>
  <c r="K62" i="5"/>
  <c r="J62" i="5"/>
  <c r="L62" i="5" s="1"/>
  <c r="J63" i="5"/>
  <c r="L63" i="5" s="1"/>
  <c r="J64" i="5"/>
  <c r="L64" i="5" s="1"/>
  <c r="Y62" i="5"/>
  <c r="J66" i="5"/>
  <c r="L66" i="5" s="1"/>
  <c r="X62" i="5"/>
  <c r="I62" i="5"/>
  <c r="D62" i="5"/>
  <c r="H62" i="5"/>
  <c r="S62" i="5"/>
  <c r="B62" i="5"/>
  <c r="Z158" i="5"/>
  <c r="G158" i="5"/>
  <c r="X158" i="5"/>
  <c r="C158" i="5"/>
  <c r="Y158" i="5"/>
  <c r="B158" i="5"/>
  <c r="S158" i="5"/>
  <c r="D158" i="5"/>
  <c r="K158" i="5"/>
  <c r="I158" i="5"/>
  <c r="H158" i="5"/>
  <c r="J160" i="5"/>
  <c r="L160" i="5" s="1"/>
  <c r="J159" i="5"/>
  <c r="L159" i="5" s="1"/>
  <c r="J158" i="5"/>
  <c r="L158" i="5" s="1"/>
  <c r="J161" i="5"/>
  <c r="L161" i="5" s="1"/>
  <c r="J157" i="5"/>
  <c r="L157" i="5" s="1"/>
  <c r="X155" i="5"/>
  <c r="Z155" i="5"/>
  <c r="I155" i="5"/>
  <c r="K155" i="5"/>
  <c r="Y155" i="5"/>
  <c r="B155" i="5"/>
  <c r="S155" i="5"/>
  <c r="C155" i="5"/>
  <c r="H155" i="5"/>
  <c r="G155" i="5"/>
  <c r="D155" i="5"/>
  <c r="J152" i="5"/>
  <c r="L152" i="5" s="1"/>
  <c r="J156" i="5"/>
  <c r="L156" i="5" s="1"/>
  <c r="J155" i="5"/>
  <c r="L155" i="5" s="1"/>
  <c r="J154" i="5"/>
  <c r="L154" i="5" s="1"/>
  <c r="J153" i="5"/>
  <c r="L153" i="5" s="1"/>
  <c r="C236" i="5"/>
  <c r="B236" i="5"/>
  <c r="X236" i="5"/>
  <c r="H236" i="5"/>
  <c r="I236" i="5"/>
  <c r="Y236" i="5"/>
  <c r="D236" i="5"/>
  <c r="S236" i="5"/>
  <c r="K236" i="5"/>
  <c r="Z236" i="5"/>
  <c r="G236" i="5"/>
  <c r="H160" i="5"/>
  <c r="K160" i="5"/>
  <c r="G160" i="5"/>
  <c r="B160" i="5"/>
  <c r="Y160" i="5"/>
  <c r="I160" i="5"/>
  <c r="X160" i="5"/>
  <c r="C160" i="5"/>
  <c r="S160" i="5"/>
  <c r="Z160" i="5"/>
  <c r="D160" i="5"/>
  <c r="H264" i="5"/>
  <c r="S264" i="5"/>
  <c r="Z264" i="5"/>
  <c r="G264" i="5"/>
  <c r="C264" i="5"/>
  <c r="D264" i="5"/>
  <c r="X264" i="5"/>
  <c r="I264" i="5"/>
  <c r="K264" i="5"/>
  <c r="Y264" i="5"/>
  <c r="B264" i="5"/>
  <c r="Y110" i="5"/>
  <c r="C110" i="5"/>
  <c r="X110" i="5"/>
  <c r="B110" i="5"/>
  <c r="Z110" i="5"/>
  <c r="S110" i="5"/>
  <c r="D110" i="5"/>
  <c r="I110" i="5"/>
  <c r="G110" i="5"/>
  <c r="K110" i="5"/>
  <c r="H110" i="5"/>
  <c r="J108" i="5"/>
  <c r="L108" i="5" s="1"/>
  <c r="J111" i="5"/>
  <c r="L111" i="5" s="1"/>
  <c r="J107" i="5"/>
  <c r="L107" i="5" s="1"/>
  <c r="J110" i="5"/>
  <c r="L110" i="5" s="1"/>
  <c r="J109" i="5"/>
  <c r="L109" i="5" s="1"/>
  <c r="H116" i="5"/>
  <c r="D116" i="5"/>
  <c r="C116" i="5"/>
  <c r="Y116" i="5"/>
  <c r="G116" i="5"/>
  <c r="K116" i="5"/>
  <c r="X116" i="5"/>
  <c r="S116" i="5"/>
  <c r="Z116" i="5"/>
  <c r="I116" i="5"/>
  <c r="B116" i="5"/>
  <c r="C181" i="5"/>
  <c r="Y181" i="5"/>
  <c r="D181" i="5"/>
  <c r="X181" i="5"/>
  <c r="G181" i="5"/>
  <c r="Z181" i="5"/>
  <c r="I181" i="5"/>
  <c r="S181" i="5"/>
  <c r="K181" i="5"/>
  <c r="B181" i="5"/>
  <c r="H181" i="5"/>
  <c r="J179" i="5"/>
  <c r="L179" i="5" s="1"/>
  <c r="J180" i="5"/>
  <c r="L180" i="5" s="1"/>
  <c r="J177" i="5"/>
  <c r="L177" i="5" s="1"/>
  <c r="J178" i="5"/>
  <c r="L178" i="5" s="1"/>
  <c r="J181" i="5"/>
  <c r="L181" i="5" s="1"/>
  <c r="S149" i="5"/>
  <c r="I149" i="5"/>
  <c r="X149" i="5"/>
  <c r="H149" i="5"/>
  <c r="K149" i="5"/>
  <c r="C149" i="5"/>
  <c r="D149" i="5"/>
  <c r="Z149" i="5"/>
  <c r="Y149" i="5"/>
  <c r="B149" i="5"/>
  <c r="G149" i="5"/>
  <c r="J150" i="5"/>
  <c r="L150" i="5" s="1"/>
  <c r="J148" i="5"/>
  <c r="L148" i="5" s="1"/>
  <c r="J147" i="5"/>
  <c r="L147" i="5" s="1"/>
  <c r="J149" i="5"/>
  <c r="L149" i="5" s="1"/>
  <c r="J151" i="5"/>
  <c r="L151" i="5" s="1"/>
  <c r="Z248" i="5"/>
  <c r="G248" i="5"/>
  <c r="S248" i="5"/>
  <c r="C248" i="5"/>
  <c r="I248" i="5"/>
  <c r="K248" i="5"/>
  <c r="H248" i="5"/>
  <c r="X248" i="5"/>
  <c r="B248" i="5"/>
  <c r="Y248" i="5"/>
  <c r="D248" i="5"/>
  <c r="S141" i="5"/>
  <c r="K141" i="5"/>
  <c r="G141" i="5"/>
  <c r="Z141" i="5"/>
  <c r="B141" i="5"/>
  <c r="I141" i="5"/>
  <c r="D141" i="5"/>
  <c r="Y141" i="5"/>
  <c r="C141" i="5"/>
  <c r="H141" i="5"/>
  <c r="X141" i="5"/>
  <c r="Y89" i="5"/>
  <c r="H89" i="5"/>
  <c r="S89" i="5"/>
  <c r="I89" i="5"/>
  <c r="G89" i="5"/>
  <c r="C89" i="5"/>
  <c r="D89" i="5"/>
  <c r="X89" i="5"/>
  <c r="K89" i="5"/>
  <c r="B89" i="5"/>
  <c r="Z89" i="5"/>
  <c r="J89" i="5"/>
  <c r="L89" i="5" s="1"/>
  <c r="J88" i="5"/>
  <c r="L88" i="5" s="1"/>
  <c r="J90" i="5"/>
  <c r="L90" i="5" s="1"/>
  <c r="J91" i="5"/>
  <c r="L91" i="5" s="1"/>
  <c r="J87" i="5"/>
  <c r="L87" i="5" s="1"/>
  <c r="H209" i="5"/>
  <c r="Y209" i="5"/>
  <c r="D209" i="5"/>
  <c r="Z209" i="5"/>
  <c r="C209" i="5"/>
  <c r="G209" i="5"/>
  <c r="I209" i="5"/>
  <c r="X209" i="5"/>
  <c r="B209" i="5"/>
  <c r="S209" i="5"/>
  <c r="K209" i="5"/>
  <c r="J208" i="5"/>
  <c r="L208" i="5" s="1"/>
  <c r="J210" i="5"/>
  <c r="L210" i="5" s="1"/>
  <c r="J207" i="5"/>
  <c r="L207" i="5" s="1"/>
  <c r="J209" i="5"/>
  <c r="L209" i="5" s="1"/>
  <c r="J211" i="5"/>
  <c r="L211" i="5" s="1"/>
  <c r="B254" i="5"/>
  <c r="K254" i="5"/>
  <c r="X254" i="5"/>
  <c r="I254" i="5"/>
  <c r="D254" i="5"/>
  <c r="Z254" i="5"/>
  <c r="H254" i="5"/>
  <c r="C254" i="5"/>
  <c r="S254" i="5"/>
  <c r="Y254" i="5"/>
  <c r="G254" i="5"/>
  <c r="J254" i="5"/>
  <c r="L254" i="5" s="1"/>
  <c r="J256" i="5"/>
  <c r="L256" i="5" s="1"/>
  <c r="J252" i="5"/>
  <c r="L252" i="5" s="1"/>
  <c r="J255" i="5"/>
  <c r="L255" i="5" s="1"/>
  <c r="J253" i="5"/>
  <c r="L253" i="5" s="1"/>
  <c r="S127" i="5"/>
  <c r="Y127" i="5"/>
  <c r="J129" i="5"/>
  <c r="L129" i="5" s="1"/>
  <c r="J130" i="5"/>
  <c r="L130" i="5" s="1"/>
  <c r="Z127" i="5"/>
  <c r="I127" i="5"/>
  <c r="H127" i="5"/>
  <c r="J131" i="5"/>
  <c r="L131" i="5" s="1"/>
  <c r="B127" i="5"/>
  <c r="J128" i="5"/>
  <c r="L128" i="5" s="1"/>
  <c r="D127" i="5"/>
  <c r="X127" i="5"/>
  <c r="J127" i="5"/>
  <c r="L127" i="5" s="1"/>
  <c r="C127" i="5"/>
  <c r="K127" i="5"/>
  <c r="G127" i="5"/>
  <c r="I195" i="5"/>
  <c r="K195" i="5"/>
  <c r="Y195" i="5"/>
  <c r="H195" i="5"/>
  <c r="X195" i="5"/>
  <c r="C195" i="5"/>
  <c r="B195" i="5"/>
  <c r="G195" i="5"/>
  <c r="S195" i="5"/>
  <c r="Z195" i="5"/>
  <c r="D195" i="5"/>
  <c r="J193" i="5"/>
  <c r="L193" i="5" s="1"/>
  <c r="J194" i="5"/>
  <c r="L194" i="5" s="1"/>
  <c r="J192" i="5"/>
  <c r="L192" i="5" s="1"/>
  <c r="J195" i="5"/>
  <c r="L195" i="5" s="1"/>
  <c r="J196" i="5"/>
  <c r="L196" i="5" s="1"/>
  <c r="B284" i="5"/>
  <c r="K284" i="5"/>
  <c r="S284" i="5"/>
  <c r="G284" i="5"/>
  <c r="C284" i="5"/>
  <c r="H284" i="5"/>
  <c r="Y284" i="5"/>
  <c r="Z284" i="5"/>
  <c r="I284" i="5"/>
  <c r="X284" i="5"/>
  <c r="D284" i="5"/>
  <c r="C14" i="5"/>
  <c r="Z14" i="5"/>
  <c r="D14" i="5"/>
  <c r="K14" i="5"/>
  <c r="B14" i="5"/>
  <c r="J12" i="5"/>
  <c r="J14" i="5"/>
  <c r="J16" i="5"/>
  <c r="J13" i="5"/>
  <c r="J15" i="5"/>
  <c r="Y303" i="5"/>
  <c r="I303" i="5"/>
  <c r="Z303" i="5"/>
  <c r="X303" i="5"/>
  <c r="G303" i="5"/>
  <c r="B303" i="5"/>
  <c r="C303" i="5"/>
  <c r="K303" i="5"/>
  <c r="H303" i="5"/>
  <c r="D303" i="5"/>
  <c r="S303" i="5"/>
  <c r="J303" i="5"/>
  <c r="L303" i="5" s="1"/>
  <c r="J306" i="5"/>
  <c r="L306" i="5" s="1"/>
  <c r="J304" i="5"/>
  <c r="L304" i="5" s="1"/>
  <c r="J302" i="5"/>
  <c r="L302" i="5" s="1"/>
  <c r="J305" i="5"/>
  <c r="L305" i="5" s="1"/>
  <c r="K91" i="5"/>
  <c r="Y91" i="5"/>
  <c r="S91" i="5"/>
  <c r="H91" i="5"/>
  <c r="X91" i="5"/>
  <c r="B91" i="5"/>
  <c r="G91" i="5"/>
  <c r="D91" i="5"/>
  <c r="C91" i="5"/>
  <c r="Z91" i="5"/>
  <c r="I91" i="5"/>
  <c r="Z170" i="5"/>
  <c r="I170" i="5"/>
  <c r="S170" i="5"/>
  <c r="X170" i="5"/>
  <c r="B170" i="5"/>
  <c r="G170" i="5"/>
  <c r="Y170" i="5"/>
  <c r="H170" i="5"/>
  <c r="D170" i="5"/>
  <c r="K170" i="5"/>
  <c r="C170" i="5"/>
  <c r="J171" i="5"/>
  <c r="L171" i="5" s="1"/>
  <c r="J170" i="5"/>
  <c r="L170" i="5" s="1"/>
  <c r="J169" i="5"/>
  <c r="L169" i="5" s="1"/>
  <c r="J167" i="5"/>
  <c r="L167" i="5" s="1"/>
  <c r="J168" i="5"/>
  <c r="L168" i="5" s="1"/>
  <c r="Z191" i="5"/>
  <c r="X191" i="5"/>
  <c r="K191" i="5"/>
  <c r="B191" i="5"/>
  <c r="S191" i="5"/>
  <c r="I191" i="5"/>
  <c r="G191" i="5"/>
  <c r="C191" i="5"/>
  <c r="D191" i="5"/>
  <c r="Y191" i="5"/>
  <c r="H191" i="5"/>
  <c r="J190" i="5"/>
  <c r="L190" i="5" s="1"/>
  <c r="J191" i="5"/>
  <c r="L191" i="5" s="1"/>
  <c r="J189" i="5"/>
  <c r="L189" i="5" s="1"/>
  <c r="J188" i="5"/>
  <c r="L188" i="5" s="1"/>
  <c r="J187" i="5"/>
  <c r="L187" i="5" s="1"/>
  <c r="D255" i="5"/>
  <c r="S255" i="5"/>
  <c r="G255" i="5"/>
  <c r="X255" i="5"/>
  <c r="Y255" i="5"/>
  <c r="Z255" i="5"/>
  <c r="I255" i="5"/>
  <c r="H255" i="5"/>
  <c r="B255" i="5"/>
  <c r="K255" i="5"/>
  <c r="C255" i="5"/>
  <c r="X218" i="5"/>
  <c r="S218" i="5"/>
  <c r="I218" i="5"/>
  <c r="K218" i="5"/>
  <c r="D218" i="5"/>
  <c r="C218" i="5"/>
  <c r="Z218" i="5"/>
  <c r="Y218" i="5"/>
  <c r="G218" i="5"/>
  <c r="B218" i="5"/>
  <c r="H218" i="5"/>
  <c r="J217" i="5"/>
  <c r="L217" i="5" s="1"/>
  <c r="J218" i="5"/>
  <c r="L218" i="5" s="1"/>
  <c r="J219" i="5"/>
  <c r="L219" i="5" s="1"/>
  <c r="J221" i="5"/>
  <c r="L221" i="5" s="1"/>
  <c r="J220" i="5"/>
  <c r="L220" i="5" s="1"/>
  <c r="H65" i="5"/>
  <c r="X65" i="5"/>
  <c r="Z65" i="5"/>
  <c r="D65" i="5"/>
  <c r="B65" i="5"/>
  <c r="I65" i="5"/>
  <c r="G65" i="5"/>
  <c r="Y65" i="5"/>
  <c r="K65" i="5"/>
  <c r="C65" i="5"/>
  <c r="S65" i="5"/>
  <c r="S274" i="5"/>
  <c r="I274" i="5"/>
  <c r="Y274" i="5"/>
  <c r="G274" i="5"/>
  <c r="Z274" i="5"/>
  <c r="H274" i="5"/>
  <c r="K274" i="5"/>
  <c r="C274" i="5"/>
  <c r="B274" i="5"/>
  <c r="X274" i="5"/>
  <c r="D274" i="5"/>
  <c r="J273" i="5"/>
  <c r="J276" i="5"/>
  <c r="L276" i="5" s="1"/>
  <c r="J274" i="5"/>
  <c r="L274" i="5" s="1"/>
  <c r="J272" i="5"/>
  <c r="L272" i="5" s="1"/>
  <c r="J275" i="5"/>
  <c r="L275" i="5" s="1"/>
  <c r="J84" i="5"/>
  <c r="L84" i="5" s="1"/>
  <c r="I82" i="5"/>
  <c r="X82" i="5"/>
  <c r="J86" i="5"/>
  <c r="L86" i="5" s="1"/>
  <c r="J82" i="5"/>
  <c r="L82" i="5" s="1"/>
  <c r="D82" i="5"/>
  <c r="G82" i="5"/>
  <c r="Y82" i="5"/>
  <c r="H82" i="5"/>
  <c r="Z82" i="5"/>
  <c r="K82" i="5"/>
  <c r="B82" i="5"/>
  <c r="C82" i="5"/>
  <c r="J85" i="5"/>
  <c r="L85" i="5" s="1"/>
  <c r="J83" i="5"/>
  <c r="L83" i="5" s="1"/>
  <c r="S82" i="5"/>
  <c r="G162" i="5"/>
  <c r="B162" i="5"/>
  <c r="Y162" i="5"/>
  <c r="J166" i="5"/>
  <c r="L166" i="5" s="1"/>
  <c r="J165" i="5"/>
  <c r="L165" i="5" s="1"/>
  <c r="S162" i="5"/>
  <c r="H162" i="5"/>
  <c r="J163" i="5"/>
  <c r="Z162" i="5"/>
  <c r="J162" i="5"/>
  <c r="L162" i="5" s="1"/>
  <c r="J164" i="5"/>
  <c r="L164" i="5" s="1"/>
  <c r="C162" i="5"/>
  <c r="I162" i="5"/>
  <c r="D162" i="5"/>
  <c r="K162" i="5"/>
  <c r="X162" i="5"/>
  <c r="P138" i="6"/>
  <c r="P93" i="6"/>
  <c r="O83" i="6"/>
  <c r="I35" i="6"/>
  <c r="AA35" i="6" s="1"/>
  <c r="W116" i="6"/>
  <c r="W192" i="6"/>
  <c r="P143" i="6"/>
  <c r="P129" i="6"/>
  <c r="AA141" i="6"/>
  <c r="M174" i="6"/>
  <c r="P175" i="6"/>
  <c r="O131" i="6"/>
  <c r="AA158" i="6"/>
  <c r="AA67" i="6"/>
  <c r="AA304" i="6"/>
  <c r="O175" i="6"/>
  <c r="O127" i="6"/>
  <c r="L27" i="6"/>
  <c r="N196" i="6"/>
  <c r="M127" i="6"/>
  <c r="P23" i="5"/>
  <c r="O26" i="5"/>
  <c r="P22" i="5"/>
  <c r="N118" i="5"/>
  <c r="P77" i="5"/>
  <c r="N26" i="5"/>
  <c r="L25" i="5"/>
  <c r="W88" i="5"/>
  <c r="AA88" i="5"/>
  <c r="AA172" i="5"/>
  <c r="W172" i="5"/>
  <c r="AA223" i="5"/>
  <c r="W223" i="5"/>
  <c r="AA298" i="5"/>
  <c r="W298" i="5"/>
  <c r="W164" i="5"/>
  <c r="AA164" i="5"/>
  <c r="AA179" i="5"/>
  <c r="W179" i="5"/>
  <c r="W117" i="5"/>
  <c r="AA117" i="5"/>
  <c r="W268" i="5"/>
  <c r="AA268" i="5"/>
  <c r="W77" i="5"/>
  <c r="AA77" i="5"/>
  <c r="AA148" i="5"/>
  <c r="W148" i="5"/>
  <c r="W299" i="5"/>
  <c r="AA299" i="5"/>
  <c r="W176" i="5"/>
  <c r="AA176" i="5"/>
  <c r="W212" i="5"/>
  <c r="AA212" i="5"/>
  <c r="W68" i="5"/>
  <c r="AA68" i="5"/>
  <c r="W221" i="5"/>
  <c r="AA221" i="5"/>
  <c r="W188" i="5"/>
  <c r="AA188" i="5"/>
  <c r="AA204" i="5"/>
  <c r="W204" i="5"/>
  <c r="W253" i="5"/>
  <c r="AA253" i="5"/>
  <c r="AA180" i="5"/>
  <c r="W180" i="5"/>
  <c r="AA224" i="5"/>
  <c r="W224" i="5"/>
  <c r="W235" i="5"/>
  <c r="AA235" i="5"/>
  <c r="AA101" i="5"/>
  <c r="W101" i="5"/>
  <c r="AA239" i="5"/>
  <c r="W239" i="5"/>
  <c r="W119" i="5"/>
  <c r="AA119" i="5"/>
  <c r="AA210" i="5"/>
  <c r="W210" i="5"/>
  <c r="W59" i="5"/>
  <c r="AA59" i="5"/>
  <c r="W258" i="5"/>
  <c r="AA258" i="5"/>
  <c r="AA175" i="5"/>
  <c r="W175" i="5"/>
  <c r="W58" i="5"/>
  <c r="AA58" i="5"/>
  <c r="W185" i="5"/>
  <c r="AA185" i="5"/>
  <c r="W241" i="5"/>
  <c r="AA241" i="5"/>
  <c r="P25" i="5"/>
  <c r="N24" i="5"/>
  <c r="W126" i="5"/>
  <c r="AA126" i="5"/>
  <c r="W234" i="5"/>
  <c r="AA234" i="5"/>
  <c r="AA167" i="5"/>
  <c r="W167" i="5"/>
  <c r="I22" i="5"/>
  <c r="AA169" i="5"/>
  <c r="W169" i="5"/>
  <c r="AA205" i="5"/>
  <c r="W205" i="5"/>
  <c r="AA60" i="5"/>
  <c r="W60" i="5"/>
  <c r="P120" i="5"/>
  <c r="P223" i="5"/>
  <c r="AA174" i="5"/>
  <c r="W174" i="5"/>
  <c r="W193" i="5"/>
  <c r="AA193" i="5"/>
  <c r="W138" i="5"/>
  <c r="AA138" i="5"/>
  <c r="W245" i="5"/>
  <c r="AA245" i="5"/>
  <c r="AA115" i="5"/>
  <c r="W115" i="5"/>
  <c r="AA51" i="5"/>
  <c r="W51" i="5"/>
  <c r="AA61" i="5"/>
  <c r="W61" i="5"/>
  <c r="L47" i="5"/>
  <c r="W249" i="5"/>
  <c r="AA249" i="5"/>
  <c r="AA152" i="5"/>
  <c r="W152" i="5"/>
  <c r="AA216" i="5"/>
  <c r="W216" i="5"/>
  <c r="AA173" i="5"/>
  <c r="W173" i="5"/>
  <c r="AA105" i="5"/>
  <c r="W105" i="5"/>
  <c r="P151" i="6"/>
  <c r="O305" i="6"/>
  <c r="O119" i="6"/>
  <c r="O170" i="6"/>
  <c r="N169" i="6"/>
  <c r="P77" i="6"/>
  <c r="N244" i="6"/>
  <c r="O241" i="6"/>
  <c r="L19" i="6"/>
  <c r="I23" i="6"/>
  <c r="W23" i="6" s="1"/>
  <c r="X23" i="6" s="1"/>
  <c r="P62" i="6"/>
  <c r="O179" i="6"/>
  <c r="N171" i="6"/>
  <c r="N238" i="6"/>
  <c r="N23" i="5"/>
  <c r="N25" i="5"/>
  <c r="O22" i="5"/>
  <c r="W261" i="5"/>
  <c r="W92" i="5"/>
  <c r="AA92" i="5"/>
  <c r="W293" i="5"/>
  <c r="AA293" i="5"/>
  <c r="AA90" i="5"/>
  <c r="W90" i="5"/>
  <c r="W263" i="5"/>
  <c r="AA263" i="5"/>
  <c r="W278" i="5"/>
  <c r="AA278" i="5"/>
  <c r="W243" i="5"/>
  <c r="AA243" i="5"/>
  <c r="W222" i="5"/>
  <c r="AA222" i="5"/>
  <c r="AA220" i="5"/>
  <c r="W220" i="5"/>
  <c r="AA207" i="5"/>
  <c r="W207" i="5"/>
  <c r="W187" i="5"/>
  <c r="AA187" i="5"/>
  <c r="W194" i="5"/>
  <c r="AA194" i="5"/>
  <c r="O77" i="5"/>
  <c r="AA275" i="5"/>
  <c r="W275" i="5"/>
  <c r="W265" i="5"/>
  <c r="AA265" i="5"/>
  <c r="O175" i="5"/>
  <c r="AA135" i="5"/>
  <c r="W135" i="5"/>
  <c r="AA106" i="5"/>
  <c r="W106" i="5"/>
  <c r="O24" i="5"/>
  <c r="W213" i="5"/>
  <c r="AA213" i="5"/>
  <c r="I26" i="5"/>
  <c r="AA54" i="5"/>
  <c r="W54" i="5"/>
  <c r="L26" i="5"/>
  <c r="W79" i="5"/>
  <c r="AA79" i="5"/>
  <c r="AA272" i="5"/>
  <c r="W272" i="5"/>
  <c r="AA120" i="5"/>
  <c r="W120" i="5"/>
  <c r="W52" i="5"/>
  <c r="AA52" i="5"/>
  <c r="W290" i="5"/>
  <c r="AA290" i="5"/>
  <c r="N78" i="5"/>
  <c r="W302" i="5"/>
  <c r="AA302" i="5"/>
  <c r="AA177" i="5"/>
  <c r="W177" i="5"/>
  <c r="AA55" i="5"/>
  <c r="W55" i="5"/>
  <c r="AA102" i="5"/>
  <c r="W102" i="5"/>
  <c r="AA156" i="5"/>
  <c r="W156" i="5"/>
  <c r="W114" i="5"/>
  <c r="AA114" i="5"/>
  <c r="M301" i="5"/>
  <c r="O301" i="5"/>
  <c r="W202" i="5"/>
  <c r="AA202" i="5"/>
  <c r="W297" i="5"/>
  <c r="AA297" i="5"/>
  <c r="AA208" i="5"/>
  <c r="W208" i="5"/>
  <c r="W72" i="5"/>
  <c r="AA72" i="5"/>
  <c r="W294" i="5"/>
  <c r="AA294" i="5"/>
  <c r="P208" i="6"/>
  <c r="M286" i="6"/>
  <c r="N252" i="6"/>
  <c r="N185" i="6"/>
  <c r="L22" i="6"/>
  <c r="I7" i="6"/>
  <c r="W7" i="6" s="1"/>
  <c r="X7" i="6" s="1"/>
  <c r="M66" i="6"/>
  <c r="M195" i="6"/>
  <c r="M96" i="6"/>
  <c r="M26" i="5"/>
  <c r="M24" i="5"/>
  <c r="O117" i="5"/>
  <c r="M22" i="5"/>
  <c r="P119" i="5"/>
  <c r="W198" i="5"/>
  <c r="AA198" i="5"/>
  <c r="M118" i="5"/>
  <c r="W189" i="5"/>
  <c r="AA189" i="5"/>
  <c r="M79" i="5"/>
  <c r="AA178" i="5"/>
  <c r="W178" i="5"/>
  <c r="W286" i="5"/>
  <c r="AA286" i="5"/>
  <c r="AA285" i="5"/>
  <c r="W285" i="5"/>
  <c r="W238" i="5"/>
  <c r="AA238" i="5"/>
  <c r="W225" i="5"/>
  <c r="AA225" i="5"/>
  <c r="AA153" i="5"/>
  <c r="W153" i="5"/>
  <c r="AA157" i="5"/>
  <c r="W157" i="5"/>
  <c r="I50" i="5"/>
  <c r="P26" i="5"/>
  <c r="AA83" i="5"/>
  <c r="W83" i="5"/>
  <c r="W80" i="5"/>
  <c r="AA80" i="5"/>
  <c r="AA144" i="5"/>
  <c r="W144" i="5"/>
  <c r="W295" i="5"/>
  <c r="AA295" i="5"/>
  <c r="P24" i="5"/>
  <c r="AA257" i="5"/>
  <c r="W257" i="5"/>
  <c r="W229" i="5"/>
  <c r="AA229" i="5"/>
  <c r="AA76" i="5"/>
  <c r="W76" i="5"/>
  <c r="AA67" i="5"/>
  <c r="W67" i="5"/>
  <c r="AA134" i="5"/>
  <c r="W134" i="5"/>
  <c r="W301" i="5"/>
  <c r="AA301" i="5"/>
  <c r="AA267" i="5"/>
  <c r="W267" i="5"/>
  <c r="W276" i="5"/>
  <c r="AA276" i="5"/>
  <c r="W136" i="5"/>
  <c r="AA136" i="5"/>
  <c r="W86" i="5"/>
  <c r="AA86" i="5"/>
  <c r="W112" i="5"/>
  <c r="AA112" i="5"/>
  <c r="M23" i="5"/>
  <c r="P117" i="5"/>
  <c r="N119" i="5"/>
  <c r="M121" i="5"/>
  <c r="W219" i="5"/>
  <c r="AA219" i="5"/>
  <c r="AA118" i="5"/>
  <c r="W118" i="5"/>
  <c r="W46" i="5"/>
  <c r="AA46" i="5"/>
  <c r="W137" i="5"/>
  <c r="AA137" i="5"/>
  <c r="AA128" i="5"/>
  <c r="W128" i="5"/>
  <c r="W108" i="5"/>
  <c r="AA108" i="5"/>
  <c r="O60" i="5"/>
  <c r="W305" i="5"/>
  <c r="AA305" i="5"/>
  <c r="W279" i="5"/>
  <c r="AA279" i="5"/>
  <c r="I24" i="5"/>
  <c r="AA78" i="5"/>
  <c r="W78" i="5"/>
  <c r="AA150" i="5"/>
  <c r="W150" i="5"/>
  <c r="AA214" i="5"/>
  <c r="W214" i="5"/>
  <c r="AA226" i="5"/>
  <c r="W226" i="5"/>
  <c r="AA109" i="5"/>
  <c r="W109" i="5"/>
  <c r="W291" i="5"/>
  <c r="AA291" i="5"/>
  <c r="AA266" i="5"/>
  <c r="W266" i="5"/>
  <c r="M62" i="6"/>
  <c r="AA152" i="6"/>
  <c r="O303" i="6"/>
  <c r="M64" i="6"/>
  <c r="O114" i="6"/>
  <c r="W241" i="6"/>
  <c r="AA202" i="6"/>
  <c r="W218" i="6"/>
  <c r="AA234" i="6"/>
  <c r="W246" i="6"/>
  <c r="W55" i="6"/>
  <c r="O115" i="6"/>
  <c r="O92" i="6"/>
  <c r="W129" i="6"/>
  <c r="I19" i="6"/>
  <c r="AA19" i="6" s="1"/>
  <c r="O238" i="6"/>
  <c r="W302" i="6"/>
  <c r="M254" i="6"/>
  <c r="W93" i="6"/>
  <c r="M241" i="6"/>
  <c r="P127" i="6"/>
  <c r="W166" i="6"/>
  <c r="W143" i="6"/>
  <c r="N176" i="6"/>
  <c r="O245" i="6"/>
  <c r="P169" i="6"/>
  <c r="N263" i="6"/>
  <c r="W119" i="6"/>
  <c r="N127" i="6"/>
  <c r="AA54" i="6"/>
  <c r="M143" i="6"/>
  <c r="O176" i="6"/>
  <c r="M246" i="6"/>
  <c r="N120" i="6"/>
  <c r="O266" i="6"/>
  <c r="M169" i="6"/>
  <c r="O227" i="6"/>
  <c r="AA296" i="6"/>
  <c r="AA257" i="6"/>
  <c r="O167" i="6"/>
  <c r="AA267" i="6"/>
  <c r="W207" i="6"/>
  <c r="W120" i="6"/>
  <c r="O173" i="6"/>
  <c r="P139" i="6"/>
  <c r="P262" i="6"/>
  <c r="O113" i="6"/>
  <c r="N143" i="6"/>
  <c r="M176" i="6"/>
  <c r="AA79" i="6"/>
  <c r="P288" i="6"/>
  <c r="N281" i="6"/>
  <c r="O172" i="6"/>
  <c r="P97" i="6"/>
  <c r="P158" i="6"/>
  <c r="P33" i="6"/>
  <c r="P298" i="6"/>
  <c r="O110" i="6"/>
  <c r="P233" i="6"/>
  <c r="N164" i="6"/>
  <c r="P52" i="6"/>
  <c r="O269" i="6"/>
  <c r="M203" i="6"/>
  <c r="M239" i="6"/>
  <c r="N23" i="6"/>
  <c r="N146" i="6"/>
  <c r="M83" i="6"/>
  <c r="N170" i="6"/>
  <c r="AA104" i="6"/>
  <c r="P167" i="6"/>
  <c r="W256" i="6"/>
  <c r="M266" i="6"/>
  <c r="AA274" i="6"/>
  <c r="P113" i="6"/>
  <c r="O143" i="6"/>
  <c r="AA63" i="6"/>
  <c r="N65" i="6"/>
  <c r="N131" i="6"/>
  <c r="I26" i="6"/>
  <c r="W26" i="6" s="1"/>
  <c r="X26" i="6" s="1"/>
  <c r="M79" i="6"/>
  <c r="I21" i="6"/>
  <c r="W21" i="6" s="1"/>
  <c r="X21" i="6" s="1"/>
  <c r="N121" i="6"/>
  <c r="P170" i="6"/>
  <c r="N114" i="6"/>
  <c r="N167" i="6"/>
  <c r="AA272" i="6"/>
  <c r="O207" i="6"/>
  <c r="N180" i="6"/>
  <c r="W193" i="6"/>
  <c r="N91" i="6"/>
  <c r="O89" i="6"/>
  <c r="M75" i="6"/>
  <c r="I44" i="6"/>
  <c r="P235" i="6"/>
  <c r="P26" i="6"/>
  <c r="L149" i="6"/>
  <c r="M149" i="6"/>
  <c r="L239" i="6"/>
  <c r="N239" i="6"/>
  <c r="M89" i="6"/>
  <c r="O22" i="6"/>
  <c r="N226" i="6"/>
  <c r="P222" i="6"/>
  <c r="AA137" i="6"/>
  <c r="W137" i="6"/>
  <c r="P101" i="6"/>
  <c r="N225" i="6"/>
  <c r="M271" i="6"/>
  <c r="P269" i="6"/>
  <c r="O101" i="6"/>
  <c r="N236" i="6"/>
  <c r="M236" i="6"/>
  <c r="M155" i="6"/>
  <c r="O154" i="6"/>
  <c r="AA215" i="6"/>
  <c r="W215" i="6"/>
  <c r="AA59" i="6"/>
  <c r="W59" i="6"/>
  <c r="O200" i="6"/>
  <c r="O295" i="6"/>
  <c r="P293" i="6"/>
  <c r="M295" i="6"/>
  <c r="M91" i="6"/>
  <c r="AA161" i="6"/>
  <c r="P24" i="6"/>
  <c r="AA252" i="6"/>
  <c r="N193" i="6"/>
  <c r="M85" i="6"/>
  <c r="AA134" i="6"/>
  <c r="M131" i="6"/>
  <c r="M105" i="6"/>
  <c r="M137" i="6"/>
  <c r="M204" i="6"/>
  <c r="M36" i="6"/>
  <c r="N257" i="6"/>
  <c r="O95" i="6"/>
  <c r="N162" i="6"/>
  <c r="N104" i="6"/>
  <c r="P80" i="6"/>
  <c r="M120" i="6"/>
  <c r="S35" i="6"/>
  <c r="O169" i="6"/>
  <c r="N81" i="6"/>
  <c r="M48" i="6"/>
  <c r="I17" i="6"/>
  <c r="AA17" i="6" s="1"/>
  <c r="M99" i="6"/>
  <c r="M122" i="6"/>
  <c r="P168" i="6"/>
  <c r="I10" i="6"/>
  <c r="O36" i="6"/>
  <c r="O139" i="6"/>
  <c r="M84" i="6"/>
  <c r="N147" i="6"/>
  <c r="N102" i="6"/>
  <c r="M175" i="6"/>
  <c r="N258" i="6"/>
  <c r="P213" i="6"/>
  <c r="M73" i="6"/>
  <c r="N199" i="6"/>
  <c r="M273" i="6"/>
  <c r="M303" i="6"/>
  <c r="M51" i="6"/>
  <c r="O217" i="6"/>
  <c r="N57" i="6"/>
  <c r="O39" i="6"/>
  <c r="M150" i="6"/>
  <c r="N109" i="6"/>
  <c r="P287" i="6"/>
  <c r="N177" i="6"/>
  <c r="N300" i="6"/>
  <c r="M182" i="6"/>
  <c r="O250" i="6"/>
  <c r="M71" i="6"/>
  <c r="O82" i="6"/>
  <c r="O10" i="6"/>
  <c r="O66" i="6"/>
  <c r="O193" i="6"/>
  <c r="P92" i="6"/>
  <c r="L43" i="6"/>
  <c r="Q51" i="5"/>
  <c r="N92" i="6"/>
  <c r="N175" i="6"/>
  <c r="AA148" i="6"/>
  <c r="N11" i="6"/>
  <c r="M208" i="6"/>
  <c r="M197" i="6"/>
  <c r="O306" i="6"/>
  <c r="O256" i="6"/>
  <c r="M210" i="6"/>
  <c r="N305" i="6"/>
  <c r="N62" i="6"/>
  <c r="P75" i="6"/>
  <c r="P263" i="6"/>
  <c r="P83" i="6"/>
  <c r="O203" i="6"/>
  <c r="P303" i="6"/>
  <c r="M92" i="6"/>
  <c r="P64" i="6"/>
  <c r="O246" i="6"/>
  <c r="M264" i="6"/>
  <c r="M193" i="6"/>
  <c r="N306" i="6"/>
  <c r="N256" i="6"/>
  <c r="O254" i="6"/>
  <c r="O186" i="6"/>
  <c r="P241" i="6"/>
  <c r="O120" i="6"/>
  <c r="P104" i="6"/>
  <c r="O195" i="6"/>
  <c r="P210" i="6"/>
  <c r="O249" i="6"/>
  <c r="M305" i="6"/>
  <c r="M185" i="6"/>
  <c r="O146" i="6"/>
  <c r="N139" i="6"/>
  <c r="P79" i="6"/>
  <c r="O151" i="6"/>
  <c r="N266" i="6"/>
  <c r="I22" i="6"/>
  <c r="W22" i="6" s="1"/>
  <c r="X22" i="6" s="1"/>
  <c r="M171" i="6"/>
  <c r="N138" i="6"/>
  <c r="P207" i="6"/>
  <c r="O9" i="6"/>
  <c r="O183" i="6"/>
  <c r="N113" i="6"/>
  <c r="P277" i="6"/>
  <c r="L28" i="6"/>
  <c r="N94" i="6"/>
  <c r="N49" i="6"/>
  <c r="O147" i="6"/>
  <c r="M248" i="6"/>
  <c r="W58" i="6"/>
  <c r="O47" i="6"/>
  <c r="O65" i="6"/>
  <c r="N86" i="6"/>
  <c r="AA306" i="6"/>
  <c r="W178" i="6"/>
  <c r="W132" i="6"/>
  <c r="AA132" i="6"/>
  <c r="N250" i="6"/>
  <c r="N248" i="6"/>
  <c r="O247" i="6"/>
  <c r="P247" i="6"/>
  <c r="P250" i="6"/>
  <c r="O248" i="6"/>
  <c r="L40" i="6"/>
  <c r="I40" i="6"/>
  <c r="AA40" i="6" s="1"/>
  <c r="N284" i="6"/>
  <c r="O284" i="6"/>
  <c r="O283" i="6"/>
  <c r="P285" i="6"/>
  <c r="M282" i="6"/>
  <c r="P283" i="6"/>
  <c r="O285" i="6"/>
  <c r="N282" i="6"/>
  <c r="M283" i="6"/>
  <c r="M103" i="6"/>
  <c r="N297" i="6"/>
  <c r="P237" i="6"/>
  <c r="O181" i="6"/>
  <c r="O263" i="6"/>
  <c r="N83" i="6"/>
  <c r="AA142" i="6"/>
  <c r="N303" i="6"/>
  <c r="M226" i="6"/>
  <c r="M121" i="6"/>
  <c r="N64" i="6"/>
  <c r="P246" i="6"/>
  <c r="P149" i="6"/>
  <c r="P140" i="6"/>
  <c r="M167" i="6"/>
  <c r="N77" i="6"/>
  <c r="N254" i="6"/>
  <c r="P205" i="6"/>
  <c r="M153" i="6"/>
  <c r="AA208" i="6"/>
  <c r="O105" i="6"/>
  <c r="P173" i="6"/>
  <c r="M288" i="6"/>
  <c r="N119" i="6"/>
  <c r="P74" i="6"/>
  <c r="M118" i="6"/>
  <c r="AA101" i="6"/>
  <c r="M146" i="6"/>
  <c r="M139" i="6"/>
  <c r="N262" i="6"/>
  <c r="M177" i="6"/>
  <c r="AA98" i="6"/>
  <c r="AA232" i="6"/>
  <c r="O171" i="6"/>
  <c r="N207" i="6"/>
  <c r="P9" i="6"/>
  <c r="N84" i="6"/>
  <c r="M113" i="6"/>
  <c r="O112" i="6"/>
  <c r="O106" i="6"/>
  <c r="O137" i="6"/>
  <c r="P85" i="6"/>
  <c r="N117" i="6"/>
  <c r="W216" i="6"/>
  <c r="N178" i="6"/>
  <c r="O182" i="6"/>
  <c r="M78" i="6"/>
  <c r="W280" i="6"/>
  <c r="W136" i="6"/>
  <c r="N148" i="6"/>
  <c r="M192" i="6"/>
  <c r="P192" i="6"/>
  <c r="N192" i="6"/>
  <c r="M297" i="6"/>
  <c r="P181" i="6"/>
  <c r="M263" i="6"/>
  <c r="W301" i="6"/>
  <c r="O56" i="6"/>
  <c r="O121" i="6"/>
  <c r="O64" i="6"/>
  <c r="N246" i="6"/>
  <c r="O219" i="6"/>
  <c r="N140" i="6"/>
  <c r="P193" i="6"/>
  <c r="O77" i="6"/>
  <c r="P254" i="6"/>
  <c r="W194" i="6"/>
  <c r="I9" i="6"/>
  <c r="P105" i="6"/>
  <c r="N173" i="6"/>
  <c r="M255" i="6"/>
  <c r="P119" i="6"/>
  <c r="AA117" i="6"/>
  <c r="W224" i="6"/>
  <c r="P118" i="6"/>
  <c r="N253" i="6"/>
  <c r="P146" i="6"/>
  <c r="O262" i="6"/>
  <c r="O177" i="6"/>
  <c r="M44" i="6"/>
  <c r="N80" i="6"/>
  <c r="O145" i="6"/>
  <c r="M207" i="6"/>
  <c r="AA181" i="6"/>
  <c r="O84" i="6"/>
  <c r="AA260" i="6"/>
  <c r="P301" i="6"/>
  <c r="N112" i="6"/>
  <c r="N240" i="6"/>
  <c r="O282" i="6"/>
  <c r="AA298" i="6"/>
  <c r="P117" i="6"/>
  <c r="P141" i="6"/>
  <c r="AA135" i="6"/>
  <c r="W150" i="6"/>
  <c r="P286" i="6"/>
  <c r="R51" i="5"/>
  <c r="AA127" i="6"/>
  <c r="W127" i="6"/>
  <c r="P182" i="6"/>
  <c r="N182" i="6"/>
  <c r="P7" i="6"/>
  <c r="N10" i="6"/>
  <c r="I8" i="6"/>
  <c r="O7" i="6"/>
  <c r="M10" i="6"/>
  <c r="M7" i="6"/>
  <c r="L8" i="6"/>
  <c r="P10" i="6"/>
  <c r="O94" i="6"/>
  <c r="O96" i="6"/>
  <c r="P94" i="6"/>
  <c r="P96" i="6"/>
  <c r="N96" i="6"/>
  <c r="P11" i="6"/>
  <c r="M194" i="6"/>
  <c r="N237" i="6"/>
  <c r="M181" i="6"/>
  <c r="N227" i="6"/>
  <c r="I43" i="6"/>
  <c r="P252" i="6"/>
  <c r="W249" i="6"/>
  <c r="M56" i="6"/>
  <c r="P121" i="6"/>
  <c r="M299" i="6"/>
  <c r="M140" i="6"/>
  <c r="O81" i="6"/>
  <c r="AA191" i="6"/>
  <c r="P8" i="6"/>
  <c r="M77" i="6"/>
  <c r="P217" i="6"/>
  <c r="M265" i="6"/>
  <c r="N66" i="6"/>
  <c r="O41" i="6"/>
  <c r="N105" i="6"/>
  <c r="M173" i="6"/>
  <c r="P255" i="6"/>
  <c r="M119" i="6"/>
  <c r="O118" i="6"/>
  <c r="M253" i="6"/>
  <c r="N51" i="6"/>
  <c r="L7" i="6"/>
  <c r="M196" i="6"/>
  <c r="M262" i="6"/>
  <c r="P177" i="6"/>
  <c r="N160" i="6"/>
  <c r="O184" i="6"/>
  <c r="P44" i="6"/>
  <c r="M80" i="6"/>
  <c r="W225" i="6"/>
  <c r="P145" i="6"/>
  <c r="P84" i="6"/>
  <c r="P112" i="6"/>
  <c r="M95" i="6"/>
  <c r="O32" i="6"/>
  <c r="P282" i="6"/>
  <c r="P150" i="6"/>
  <c r="O242" i="6"/>
  <c r="W248" i="6"/>
  <c r="W290" i="6"/>
  <c r="O192" i="6"/>
  <c r="W94" i="6"/>
  <c r="N283" i="6"/>
  <c r="N209" i="6"/>
  <c r="P209" i="6"/>
  <c r="L16" i="6"/>
  <c r="I16" i="6"/>
  <c r="W16" i="6" s="1"/>
  <c r="X16" i="6" s="1"/>
  <c r="M38" i="6"/>
  <c r="I38" i="6"/>
  <c r="L38" i="6"/>
  <c r="M11" i="6"/>
  <c r="N194" i="6"/>
  <c r="M237" i="6"/>
  <c r="N181" i="6"/>
  <c r="M227" i="6"/>
  <c r="P162" i="6"/>
  <c r="O208" i="6"/>
  <c r="M252" i="6"/>
  <c r="M201" i="6"/>
  <c r="M170" i="6"/>
  <c r="O140" i="6"/>
  <c r="O300" i="6"/>
  <c r="M81" i="6"/>
  <c r="M8" i="6"/>
  <c r="M238" i="6"/>
  <c r="I32" i="6"/>
  <c r="AA32" i="6" s="1"/>
  <c r="W75" i="6"/>
  <c r="P186" i="6"/>
  <c r="P265" i="6"/>
  <c r="P66" i="6"/>
  <c r="P120" i="6"/>
  <c r="O104" i="6"/>
  <c r="N195" i="6"/>
  <c r="P290" i="6"/>
  <c r="O210" i="6"/>
  <c r="O255" i="6"/>
  <c r="M249" i="6"/>
  <c r="P305" i="6"/>
  <c r="N118" i="6"/>
  <c r="O253" i="6"/>
  <c r="O51" i="6"/>
  <c r="O196" i="6"/>
  <c r="N79" i="6"/>
  <c r="M151" i="6"/>
  <c r="P184" i="6"/>
  <c r="O138" i="6"/>
  <c r="O80" i="6"/>
  <c r="M145" i="6"/>
  <c r="M183" i="6"/>
  <c r="M244" i="6"/>
  <c r="AA172" i="6"/>
  <c r="M93" i="6"/>
  <c r="AA170" i="6"/>
  <c r="P242" i="6"/>
  <c r="M50" i="6"/>
  <c r="N285" i="6"/>
  <c r="O48" i="6"/>
  <c r="M247" i="6"/>
  <c r="O116" i="6"/>
  <c r="O302" i="6"/>
  <c r="M302" i="6"/>
  <c r="N302" i="6"/>
  <c r="N286" i="6"/>
  <c r="O286" i="6"/>
  <c r="O150" i="6"/>
  <c r="N150" i="6"/>
  <c r="O62" i="6"/>
  <c r="O11" i="6"/>
  <c r="O194" i="6"/>
  <c r="P227" i="6"/>
  <c r="N208" i="6"/>
  <c r="O252" i="6"/>
  <c r="O201" i="6"/>
  <c r="I48" i="6"/>
  <c r="W48" i="6" s="1"/>
  <c r="X48" i="6" s="1"/>
  <c r="P264" i="6"/>
  <c r="O18" i="6"/>
  <c r="P197" i="6"/>
  <c r="N8" i="6"/>
  <c r="M306" i="6"/>
  <c r="P238" i="6"/>
  <c r="P256" i="6"/>
  <c r="P199" i="6"/>
  <c r="M186" i="6"/>
  <c r="O265" i="6"/>
  <c r="P195" i="6"/>
  <c r="N210" i="6"/>
  <c r="N255" i="6"/>
  <c r="N249" i="6"/>
  <c r="P253" i="6"/>
  <c r="P185" i="6"/>
  <c r="W73" i="6"/>
  <c r="P51" i="6"/>
  <c r="P196" i="6"/>
  <c r="O79" i="6"/>
  <c r="P266" i="6"/>
  <c r="AA60" i="6"/>
  <c r="M184" i="6"/>
  <c r="N145" i="6"/>
  <c r="N183" i="6"/>
  <c r="AA199" i="6"/>
  <c r="P50" i="6"/>
  <c r="M285" i="6"/>
  <c r="P284" i="6"/>
  <c r="N247" i="6"/>
  <c r="O209" i="6"/>
  <c r="P194" i="6"/>
  <c r="N211" i="6"/>
  <c r="O264" i="6"/>
  <c r="P81" i="6"/>
  <c r="O8" i="6"/>
  <c r="P39" i="6"/>
  <c r="N186" i="6"/>
  <c r="N265" i="6"/>
  <c r="P249" i="6"/>
  <c r="O185" i="6"/>
  <c r="N151" i="6"/>
  <c r="N184" i="6"/>
  <c r="P171" i="6"/>
  <c r="M9" i="6"/>
  <c r="P183" i="6"/>
  <c r="O60" i="6"/>
  <c r="M94" i="6"/>
  <c r="O38" i="6"/>
  <c r="P248" i="6"/>
  <c r="M250" i="6"/>
  <c r="W188" i="6"/>
  <c r="M284" i="6"/>
  <c r="N7" i="6"/>
  <c r="M209" i="6"/>
  <c r="P302" i="6"/>
  <c r="P137" i="6"/>
  <c r="N137" i="6"/>
  <c r="O141" i="6"/>
  <c r="M141" i="6"/>
  <c r="N141" i="6"/>
  <c r="L32" i="6"/>
  <c r="M32" i="6"/>
  <c r="O34" i="6"/>
  <c r="N93" i="6"/>
  <c r="O93" i="6"/>
  <c r="P106" i="6"/>
  <c r="M106" i="6"/>
  <c r="M82" i="6"/>
  <c r="P82" i="6"/>
  <c r="N82" i="6"/>
  <c r="L35" i="6"/>
  <c r="M35" i="6"/>
  <c r="N95" i="6"/>
  <c r="P95" i="6"/>
  <c r="M147" i="6"/>
  <c r="P147" i="6"/>
  <c r="M148" i="6"/>
  <c r="P148" i="6"/>
  <c r="O148" i="6"/>
  <c r="N116" i="6"/>
  <c r="P115" i="6"/>
  <c r="P116" i="6"/>
  <c r="N115" i="6"/>
  <c r="M115" i="6"/>
  <c r="M116" i="6"/>
  <c r="O102" i="6"/>
  <c r="P102" i="6"/>
  <c r="M102" i="6"/>
  <c r="L15" i="6"/>
  <c r="I15" i="6"/>
  <c r="AA233" i="6"/>
  <c r="W233" i="6"/>
  <c r="M117" i="6"/>
  <c r="O117" i="6"/>
  <c r="O78" i="6"/>
  <c r="N78" i="6"/>
  <c r="P78" i="6"/>
  <c r="L48" i="6"/>
  <c r="P48" i="6"/>
  <c r="N47" i="6"/>
  <c r="N48" i="6"/>
  <c r="P47" i="6"/>
  <c r="N50" i="6"/>
  <c r="O49" i="6"/>
  <c r="O50" i="6"/>
  <c r="M49" i="6"/>
  <c r="P49" i="6"/>
  <c r="W262" i="6"/>
  <c r="AA262" i="6"/>
  <c r="M242" i="6"/>
  <c r="P244" i="6"/>
  <c r="M245" i="6"/>
  <c r="N242" i="6"/>
  <c r="P245" i="6"/>
  <c r="N245" i="6"/>
  <c r="O244" i="6"/>
  <c r="N168" i="6"/>
  <c r="O168" i="6"/>
  <c r="M168" i="6"/>
  <c r="M65" i="6"/>
  <c r="P65" i="6"/>
  <c r="P179" i="6"/>
  <c r="P180" i="6"/>
  <c r="P178" i="6"/>
  <c r="M179" i="6"/>
  <c r="O180" i="6"/>
  <c r="O178" i="6"/>
  <c r="N179" i="6"/>
  <c r="M180" i="6"/>
  <c r="M178" i="6"/>
  <c r="P86" i="6"/>
  <c r="O86" i="6"/>
  <c r="M86" i="6"/>
  <c r="M240" i="6"/>
  <c r="O240" i="6"/>
  <c r="P240" i="6"/>
  <c r="N85" i="6"/>
  <c r="O85" i="6"/>
  <c r="M291" i="6"/>
  <c r="P128" i="6"/>
  <c r="M61" i="6"/>
  <c r="O275" i="6"/>
  <c r="N126" i="6"/>
  <c r="O223" i="6"/>
  <c r="N36" i="6"/>
  <c r="I13" i="6"/>
  <c r="AA13" i="6" s="1"/>
  <c r="P28" i="6"/>
  <c r="N31" i="6"/>
  <c r="P110" i="6"/>
  <c r="M234" i="6"/>
  <c r="P55" i="6"/>
  <c r="L51" i="6"/>
  <c r="M17" i="6"/>
  <c r="N190" i="6"/>
  <c r="P56" i="6"/>
  <c r="O199" i="6"/>
  <c r="N197" i="6"/>
  <c r="M216" i="6"/>
  <c r="P270" i="6"/>
  <c r="N203" i="6"/>
  <c r="O69" i="6"/>
  <c r="N63" i="6"/>
  <c r="N87" i="6"/>
  <c r="O236" i="6"/>
  <c r="S18" i="6"/>
  <c r="N301" i="6"/>
  <c r="N298" i="6"/>
  <c r="O301" i="6"/>
  <c r="O298" i="6"/>
  <c r="M301" i="6"/>
  <c r="M298" i="6"/>
  <c r="S24" i="6"/>
  <c r="AA179" i="6"/>
  <c r="W179" i="6"/>
  <c r="M220" i="6"/>
  <c r="N220" i="6"/>
  <c r="O220" i="6"/>
  <c r="N217" i="6"/>
  <c r="M259" i="6"/>
  <c r="P260" i="6"/>
  <c r="O259" i="6"/>
  <c r="N260" i="6"/>
  <c r="O261" i="6"/>
  <c r="O257" i="6"/>
  <c r="N259" i="6"/>
  <c r="M260" i="6"/>
  <c r="N261" i="6"/>
  <c r="M257" i="6"/>
  <c r="I39" i="6"/>
  <c r="W39" i="6" s="1"/>
  <c r="X39" i="6" s="1"/>
  <c r="L39" i="6"/>
  <c r="N74" i="6"/>
  <c r="O74" i="6"/>
  <c r="M294" i="6"/>
  <c r="N294" i="6"/>
  <c r="O293" i="6"/>
  <c r="M292" i="6"/>
  <c r="N295" i="6"/>
  <c r="N293" i="6"/>
  <c r="N292" i="6"/>
  <c r="P295" i="6"/>
  <c r="M293" i="6"/>
  <c r="O292" i="6"/>
  <c r="P294" i="6"/>
  <c r="L231" i="6"/>
  <c r="M231" i="6"/>
  <c r="O231" i="6"/>
  <c r="N231" i="6"/>
  <c r="P231" i="6"/>
  <c r="AA173" i="6"/>
  <c r="W173" i="6"/>
  <c r="M212" i="6"/>
  <c r="O212" i="6"/>
  <c r="P215" i="6"/>
  <c r="M215" i="6"/>
  <c r="P212" i="6"/>
  <c r="O76" i="6"/>
  <c r="N76" i="6"/>
  <c r="O72" i="6"/>
  <c r="M72" i="6"/>
  <c r="P72" i="6"/>
  <c r="M76" i="6"/>
  <c r="P154" i="6"/>
  <c r="P156" i="6"/>
  <c r="O152" i="6"/>
  <c r="M152" i="6"/>
  <c r="O153" i="6"/>
  <c r="M154" i="6"/>
  <c r="O99" i="6"/>
  <c r="O100" i="6"/>
  <c r="P99" i="6"/>
  <c r="P100" i="6"/>
  <c r="M100" i="6"/>
  <c r="N99" i="6"/>
  <c r="P160" i="6"/>
  <c r="M160" i="6"/>
  <c r="O161" i="6"/>
  <c r="M159" i="6"/>
  <c r="M161" i="6"/>
  <c r="N157" i="6"/>
  <c r="N158" i="6"/>
  <c r="O159" i="6"/>
  <c r="N161" i="6"/>
  <c r="O157" i="6"/>
  <c r="O158" i="6"/>
  <c r="N159" i="6"/>
  <c r="P161" i="6"/>
  <c r="M158" i="6"/>
  <c r="M12" i="6"/>
  <c r="L12" i="6"/>
  <c r="N12" i="6"/>
  <c r="O16" i="6"/>
  <c r="N14" i="6"/>
  <c r="N16" i="6"/>
  <c r="P14" i="6"/>
  <c r="O12" i="6"/>
  <c r="L251" i="6"/>
  <c r="M251" i="6"/>
  <c r="N251" i="6"/>
  <c r="P125" i="6"/>
  <c r="O125" i="6"/>
  <c r="N122" i="6"/>
  <c r="M124" i="6"/>
  <c r="O122" i="6"/>
  <c r="O124" i="6"/>
  <c r="L25" i="6"/>
  <c r="M25" i="6"/>
  <c r="M23" i="6"/>
  <c r="N26" i="6"/>
  <c r="N22" i="6"/>
  <c r="N25" i="6"/>
  <c r="O23" i="6"/>
  <c r="M26" i="6"/>
  <c r="M22" i="6"/>
  <c r="P22" i="6"/>
  <c r="O25" i="6"/>
  <c r="P23" i="6"/>
  <c r="O26" i="6"/>
  <c r="N103" i="6"/>
  <c r="O24" i="6"/>
  <c r="P239" i="6"/>
  <c r="P36" i="6"/>
  <c r="O13" i="6"/>
  <c r="P226" i="6"/>
  <c r="W177" i="6"/>
  <c r="P89" i="6"/>
  <c r="P201" i="6"/>
  <c r="N56" i="6"/>
  <c r="M211" i="6"/>
  <c r="N123" i="6"/>
  <c r="N269" i="6"/>
  <c r="N149" i="6"/>
  <c r="M101" i="6"/>
  <c r="N219" i="6"/>
  <c r="P73" i="6"/>
  <c r="M300" i="6"/>
  <c r="N272" i="6"/>
  <c r="N273" i="6"/>
  <c r="M199" i="6"/>
  <c r="M14" i="6"/>
  <c r="AA197" i="6"/>
  <c r="W112" i="6"/>
  <c r="M74" i="6"/>
  <c r="O215" i="6"/>
  <c r="P257" i="6"/>
  <c r="N21" i="6"/>
  <c r="O216" i="6"/>
  <c r="N69" i="6"/>
  <c r="N152" i="6"/>
  <c r="N72" i="6"/>
  <c r="O17" i="6"/>
  <c r="P251" i="6"/>
  <c r="W184" i="6"/>
  <c r="M261" i="6"/>
  <c r="O28" i="6"/>
  <c r="N68" i="6"/>
  <c r="M188" i="6"/>
  <c r="M63" i="6"/>
  <c r="P220" i="6"/>
  <c r="M267" i="6"/>
  <c r="W68" i="6"/>
  <c r="P159" i="6"/>
  <c r="P45" i="6"/>
  <c r="M42" i="6"/>
  <c r="P43" i="6"/>
  <c r="M45" i="6"/>
  <c r="N42" i="6"/>
  <c r="P46" i="6"/>
  <c r="N43" i="6"/>
  <c r="O43" i="6"/>
  <c r="O44" i="6"/>
  <c r="O46" i="6"/>
  <c r="L45" i="6"/>
  <c r="M43" i="6"/>
  <c r="N44" i="6"/>
  <c r="N46" i="6"/>
  <c r="N45" i="6"/>
  <c r="P42" i="6"/>
  <c r="O57" i="6"/>
  <c r="O61" i="6"/>
  <c r="O59" i="6"/>
  <c r="M57" i="6"/>
  <c r="N61" i="6"/>
  <c r="N59" i="6"/>
  <c r="P61" i="6"/>
  <c r="P59" i="6"/>
  <c r="O58" i="6"/>
  <c r="P60" i="6"/>
  <c r="P57" i="6"/>
  <c r="P58" i="6"/>
  <c r="N60" i="6"/>
  <c r="O37" i="6"/>
  <c r="P40" i="6"/>
  <c r="M41" i="6"/>
  <c r="N39" i="6"/>
  <c r="M39" i="6"/>
  <c r="P38" i="6"/>
  <c r="N38" i="6"/>
  <c r="M37" i="6"/>
  <c r="N37" i="6"/>
  <c r="O40" i="6"/>
  <c r="P41" i="6"/>
  <c r="P296" i="6"/>
  <c r="M296" i="6"/>
  <c r="O296" i="6"/>
  <c r="M198" i="6"/>
  <c r="P198" i="6"/>
  <c r="N198" i="6"/>
  <c r="N270" i="6"/>
  <c r="O267" i="6"/>
  <c r="N271" i="6"/>
  <c r="N268" i="6"/>
  <c r="O271" i="6"/>
  <c r="M268" i="6"/>
  <c r="P271" i="6"/>
  <c r="P268" i="6"/>
  <c r="O270" i="6"/>
  <c r="N267" i="6"/>
  <c r="M270" i="6"/>
  <c r="P267" i="6"/>
  <c r="N204" i="6"/>
  <c r="P204" i="6"/>
  <c r="P202" i="6"/>
  <c r="O204" i="6"/>
  <c r="N202" i="6"/>
  <c r="M206" i="6"/>
  <c r="O202" i="6"/>
  <c r="N205" i="6"/>
  <c r="N206" i="6"/>
  <c r="L304" i="6"/>
  <c r="N304" i="6"/>
  <c r="O304" i="6"/>
  <c r="M304" i="6"/>
  <c r="P103" i="6"/>
  <c r="O239" i="6"/>
  <c r="M13" i="6"/>
  <c r="O214" i="6"/>
  <c r="N191" i="6"/>
  <c r="W195" i="6"/>
  <c r="N89" i="6"/>
  <c r="N201" i="6"/>
  <c r="P190" i="6"/>
  <c r="N55" i="6"/>
  <c r="P243" i="6"/>
  <c r="P221" i="6"/>
  <c r="P211" i="6"/>
  <c r="M123" i="6"/>
  <c r="M269" i="6"/>
  <c r="N278" i="6"/>
  <c r="P219" i="6"/>
  <c r="O73" i="6"/>
  <c r="W222" i="6"/>
  <c r="M272" i="6"/>
  <c r="N234" i="6"/>
  <c r="W174" i="6"/>
  <c r="P54" i="6"/>
  <c r="O14" i="6"/>
  <c r="N88" i="6"/>
  <c r="P304" i="6"/>
  <c r="N215" i="6"/>
  <c r="N172" i="6"/>
  <c r="N124" i="6"/>
  <c r="O294" i="6"/>
  <c r="P157" i="6"/>
  <c r="P289" i="6"/>
  <c r="P152" i="6"/>
  <c r="O251" i="6"/>
  <c r="P189" i="6"/>
  <c r="P261" i="6"/>
  <c r="P188" i="6"/>
  <c r="M90" i="6"/>
  <c r="N291" i="6"/>
  <c r="O45" i="6"/>
  <c r="O198" i="6"/>
  <c r="M277" i="6"/>
  <c r="M281" i="6"/>
  <c r="O280" i="6"/>
  <c r="N277" i="6"/>
  <c r="P281" i="6"/>
  <c r="P280" i="6"/>
  <c r="O277" i="6"/>
  <c r="M279" i="6"/>
  <c r="O281" i="6"/>
  <c r="S47" i="6"/>
  <c r="S9" i="6"/>
  <c r="S28" i="6"/>
  <c r="S13" i="6"/>
  <c r="S11" i="6"/>
  <c r="S12" i="6"/>
  <c r="S30" i="6"/>
  <c r="S10" i="6"/>
  <c r="S40" i="6"/>
  <c r="S43" i="6"/>
  <c r="AA164" i="6"/>
  <c r="W164" i="6"/>
  <c r="O29" i="6"/>
  <c r="N30" i="6"/>
  <c r="M29" i="6"/>
  <c r="M30" i="6"/>
  <c r="M27" i="6"/>
  <c r="P30" i="6"/>
  <c r="O27" i="6"/>
  <c r="O30" i="6"/>
  <c r="P27" i="6"/>
  <c r="M28" i="6"/>
  <c r="L29" i="6"/>
  <c r="P29" i="6"/>
  <c r="N28" i="6"/>
  <c r="M213" i="6"/>
  <c r="N213" i="6"/>
  <c r="P165" i="6"/>
  <c r="O164" i="6"/>
  <c r="P166" i="6"/>
  <c r="P164" i="6"/>
  <c r="O166" i="6"/>
  <c r="O163" i="6"/>
  <c r="P163" i="6"/>
  <c r="M164" i="6"/>
  <c r="M163" i="6"/>
  <c r="O165" i="6"/>
  <c r="M165" i="6"/>
  <c r="P71" i="6"/>
  <c r="O68" i="6"/>
  <c r="N71" i="6"/>
  <c r="P68" i="6"/>
  <c r="N70" i="6"/>
  <c r="P69" i="6"/>
  <c r="O71" i="6"/>
  <c r="M68" i="6"/>
  <c r="P70" i="6"/>
  <c r="M69" i="6"/>
  <c r="O103" i="6"/>
  <c r="S7" i="6"/>
  <c r="P13" i="6"/>
  <c r="M214" i="6"/>
  <c r="P191" i="6"/>
  <c r="P218" i="6"/>
  <c r="M67" i="6"/>
  <c r="O98" i="6"/>
  <c r="M190" i="6"/>
  <c r="O55" i="6"/>
  <c r="O243" i="6"/>
  <c r="O221" i="6"/>
  <c r="O211" i="6"/>
  <c r="P123" i="6"/>
  <c r="O15" i="6"/>
  <c r="M278" i="6"/>
  <c r="M219" i="6"/>
  <c r="N73" i="6"/>
  <c r="I31" i="6"/>
  <c r="AA31" i="6" s="1"/>
  <c r="P272" i="6"/>
  <c r="P279" i="6"/>
  <c r="S38" i="6"/>
  <c r="M276" i="6"/>
  <c r="O88" i="6"/>
  <c r="P124" i="6"/>
  <c r="O224" i="6"/>
  <c r="N296" i="6"/>
  <c r="M157" i="6"/>
  <c r="O70" i="6"/>
  <c r="P275" i="6"/>
  <c r="O260" i="6"/>
  <c r="N29" i="6"/>
  <c r="O268" i="6"/>
  <c r="P206" i="6"/>
  <c r="P76" i="6"/>
  <c r="O287" i="6"/>
  <c r="N289" i="6"/>
  <c r="N290" i="6"/>
  <c r="M287" i="6"/>
  <c r="O289" i="6"/>
  <c r="O290" i="6"/>
  <c r="N288" i="6"/>
  <c r="P291" i="6"/>
  <c r="O288" i="6"/>
  <c r="N287" i="6"/>
  <c r="O291" i="6"/>
  <c r="M289" i="6"/>
  <c r="M290" i="6"/>
  <c r="L128" i="6"/>
  <c r="N128" i="6"/>
  <c r="M128" i="6"/>
  <c r="O128" i="6"/>
  <c r="AA288" i="6"/>
  <c r="W288" i="6"/>
  <c r="W293" i="6"/>
  <c r="AA293" i="6"/>
  <c r="M223" i="6"/>
  <c r="M225" i="6"/>
  <c r="N223" i="6"/>
  <c r="O222" i="6"/>
  <c r="O225" i="6"/>
  <c r="P223" i="6"/>
  <c r="M222" i="6"/>
  <c r="P225" i="6"/>
  <c r="M224" i="6"/>
  <c r="N222" i="6"/>
  <c r="P224" i="6"/>
  <c r="W78" i="6"/>
  <c r="AA78" i="6"/>
  <c r="M31" i="6"/>
  <c r="O31" i="6"/>
  <c r="P31" i="6"/>
  <c r="P111" i="6"/>
  <c r="M107" i="6"/>
  <c r="O108" i="6"/>
  <c r="N111" i="6"/>
  <c r="O107" i="6"/>
  <c r="M108" i="6"/>
  <c r="O111" i="6"/>
  <c r="P109" i="6"/>
  <c r="M111" i="6"/>
  <c r="N110" i="6"/>
  <c r="M109" i="6"/>
  <c r="M110" i="6"/>
  <c r="O109" i="6"/>
  <c r="N107" i="6"/>
  <c r="P108" i="6"/>
  <c r="N233" i="6"/>
  <c r="M233" i="6"/>
  <c r="O235" i="6"/>
  <c r="P234" i="6"/>
  <c r="P232" i="6"/>
  <c r="O233" i="6"/>
  <c r="N235" i="6"/>
  <c r="P19" i="6"/>
  <c r="O19" i="6"/>
  <c r="M21" i="6"/>
  <c r="O20" i="6"/>
  <c r="M19" i="6"/>
  <c r="N19" i="6"/>
  <c r="N17" i="6"/>
  <c r="O21" i="6"/>
  <c r="P20" i="6"/>
  <c r="P17" i="6"/>
  <c r="P21" i="6"/>
  <c r="N20" i="6"/>
  <c r="AA209" i="6"/>
  <c r="W209" i="6"/>
  <c r="M200" i="6"/>
  <c r="N13" i="6"/>
  <c r="N214" i="6"/>
  <c r="M191" i="6"/>
  <c r="O218" i="6"/>
  <c r="N67" i="6"/>
  <c r="P98" i="6"/>
  <c r="W286" i="6"/>
  <c r="N243" i="6"/>
  <c r="N221" i="6"/>
  <c r="M97" i="6"/>
  <c r="M258" i="6"/>
  <c r="O123" i="6"/>
  <c r="P15" i="6"/>
  <c r="O278" i="6"/>
  <c r="P299" i="6"/>
  <c r="P18" i="6"/>
  <c r="N155" i="6"/>
  <c r="O232" i="6"/>
  <c r="O234" i="6"/>
  <c r="M166" i="6"/>
  <c r="N279" i="6"/>
  <c r="O276" i="6"/>
  <c r="M88" i="6"/>
  <c r="M274" i="6"/>
  <c r="N224" i="6"/>
  <c r="AA64" i="6"/>
  <c r="AA196" i="6"/>
  <c r="M70" i="6"/>
  <c r="P107" i="6"/>
  <c r="AA263" i="6"/>
  <c r="O206" i="6"/>
  <c r="N165" i="6"/>
  <c r="N275" i="6"/>
  <c r="P276" i="6"/>
  <c r="P273" i="6"/>
  <c r="O272" i="6"/>
  <c r="P274" i="6"/>
  <c r="N276" i="6"/>
  <c r="O273" i="6"/>
  <c r="N274" i="6"/>
  <c r="O274" i="6"/>
  <c r="M275" i="6"/>
  <c r="P34" i="6"/>
  <c r="N34" i="6"/>
  <c r="I33" i="6"/>
  <c r="AA33" i="6" s="1"/>
  <c r="L33" i="6"/>
  <c r="P35" i="6"/>
  <c r="P32" i="6"/>
  <c r="O33" i="6"/>
  <c r="N35" i="6"/>
  <c r="M34" i="6"/>
  <c r="N32" i="6"/>
  <c r="M33" i="6"/>
  <c r="M52" i="6"/>
  <c r="O53" i="6"/>
  <c r="N53" i="6"/>
  <c r="N54" i="6"/>
  <c r="O54" i="6"/>
  <c r="M54" i="6"/>
  <c r="O52" i="6"/>
  <c r="P53" i="6"/>
  <c r="L47" i="6"/>
  <c r="M47" i="6"/>
  <c r="M189" i="6"/>
  <c r="N187" i="6"/>
  <c r="O189" i="6"/>
  <c r="O187" i="6"/>
  <c r="N188" i="6"/>
  <c r="M187" i="6"/>
  <c r="O188" i="6"/>
  <c r="N189" i="6"/>
  <c r="L63" i="6"/>
  <c r="P63" i="6"/>
  <c r="O63" i="6"/>
  <c r="O90" i="6"/>
  <c r="N90" i="6"/>
  <c r="P87" i="6"/>
  <c r="O87" i="6"/>
  <c r="M87" i="6"/>
  <c r="P88" i="6"/>
  <c r="P91" i="6"/>
  <c r="P90" i="6"/>
  <c r="N200" i="6"/>
  <c r="P297" i="6"/>
  <c r="N75" i="6"/>
  <c r="O162" i="6"/>
  <c r="P214" i="6"/>
  <c r="O191" i="6"/>
  <c r="N218" i="6"/>
  <c r="O67" i="6"/>
  <c r="M98" i="6"/>
  <c r="O190" i="6"/>
  <c r="M55" i="6"/>
  <c r="M243" i="6"/>
  <c r="M221" i="6"/>
  <c r="O97" i="6"/>
  <c r="P258" i="6"/>
  <c r="N15" i="6"/>
  <c r="P278" i="6"/>
  <c r="O299" i="6"/>
  <c r="N18" i="6"/>
  <c r="O155" i="6"/>
  <c r="P236" i="6"/>
  <c r="M232" i="6"/>
  <c r="N125" i="6"/>
  <c r="N166" i="6"/>
  <c r="O279" i="6"/>
  <c r="M205" i="6"/>
  <c r="W114" i="6"/>
  <c r="N100" i="6"/>
  <c r="N153" i="6"/>
  <c r="M202" i="6"/>
  <c r="M40" i="6"/>
  <c r="M53" i="6"/>
  <c r="M46" i="6"/>
  <c r="I25" i="6"/>
  <c r="W25" i="6" s="1"/>
  <c r="X25" i="6" s="1"/>
  <c r="W131" i="6"/>
  <c r="M58" i="6"/>
  <c r="N108" i="6"/>
  <c r="O42" i="6"/>
  <c r="AA91" i="6"/>
  <c r="W51" i="6"/>
  <c r="M16" i="6"/>
  <c r="N163" i="6"/>
  <c r="L172" i="6"/>
  <c r="M172" i="6"/>
  <c r="P172" i="6"/>
  <c r="O126" i="6"/>
  <c r="M126" i="6"/>
  <c r="AA122" i="6"/>
  <c r="W122" i="6"/>
  <c r="P216" i="6"/>
  <c r="N216" i="6"/>
  <c r="P200" i="6"/>
  <c r="M24" i="6"/>
  <c r="O297" i="6"/>
  <c r="O75" i="6"/>
  <c r="M162" i="6"/>
  <c r="P203" i="6"/>
  <c r="O226" i="6"/>
  <c r="M218" i="6"/>
  <c r="P67" i="6"/>
  <c r="N98" i="6"/>
  <c r="I12" i="6"/>
  <c r="AA12" i="6" s="1"/>
  <c r="N97" i="6"/>
  <c r="O258" i="6"/>
  <c r="M15" i="6"/>
  <c r="O149" i="6"/>
  <c r="N101" i="6"/>
  <c r="N299" i="6"/>
  <c r="M18" i="6"/>
  <c r="P300" i="6"/>
  <c r="P155" i="6"/>
  <c r="O197" i="6"/>
  <c r="S20" i="6"/>
  <c r="N232" i="6"/>
  <c r="M125" i="6"/>
  <c r="O91" i="6"/>
  <c r="M59" i="6"/>
  <c r="O205" i="6"/>
  <c r="N280" i="6"/>
  <c r="M217" i="6"/>
  <c r="P153" i="6"/>
  <c r="M20" i="6"/>
  <c r="N41" i="6"/>
  <c r="N33" i="6"/>
  <c r="O213" i="6"/>
  <c r="N40" i="6"/>
  <c r="M235" i="6"/>
  <c r="O160" i="6"/>
  <c r="P12" i="6"/>
  <c r="P126" i="6"/>
  <c r="N52" i="6"/>
  <c r="M60" i="6"/>
  <c r="N58" i="6"/>
  <c r="N212" i="6"/>
  <c r="P187" i="6"/>
  <c r="P259" i="6"/>
  <c r="N154" i="6"/>
  <c r="P122" i="6"/>
  <c r="P16" i="6"/>
  <c r="O35" i="6"/>
  <c r="I47" i="6"/>
  <c r="AA47" i="6" s="1"/>
  <c r="N27" i="6"/>
  <c r="P292" i="6"/>
  <c r="P25" i="6"/>
  <c r="P37" i="6"/>
  <c r="I29" i="6"/>
  <c r="W29" i="6" s="1"/>
  <c r="X29" i="6" s="1"/>
  <c r="L13" i="6"/>
  <c r="S33" i="6"/>
  <c r="L17" i="6"/>
  <c r="L23" i="6"/>
  <c r="L10" i="6"/>
  <c r="X303" i="7"/>
  <c r="S303" i="7"/>
  <c r="C303" i="7"/>
  <c r="Z303" i="7"/>
  <c r="G303" i="7"/>
  <c r="I303" i="7"/>
  <c r="AA303" i="7" s="1"/>
  <c r="B303" i="7"/>
  <c r="D303" i="7"/>
  <c r="K303" i="7"/>
  <c r="Y303" i="7"/>
  <c r="H303" i="7"/>
  <c r="C233" i="7"/>
  <c r="S233" i="7"/>
  <c r="G233" i="7"/>
  <c r="Z233" i="7"/>
  <c r="I233" i="7"/>
  <c r="Y233" i="7"/>
  <c r="D233" i="7"/>
  <c r="H233" i="7"/>
  <c r="B233" i="7"/>
  <c r="X233" i="7"/>
  <c r="K233" i="7"/>
  <c r="I129" i="7"/>
  <c r="B129" i="7"/>
  <c r="Z129" i="7"/>
  <c r="K129" i="7"/>
  <c r="D129" i="7"/>
  <c r="S129" i="7"/>
  <c r="G129" i="7"/>
  <c r="H129" i="7"/>
  <c r="C129" i="7"/>
  <c r="Y129" i="7"/>
  <c r="X129" i="7"/>
  <c r="G89" i="7"/>
  <c r="Y89" i="7"/>
  <c r="D89" i="7"/>
  <c r="X89" i="7"/>
  <c r="Z89" i="7"/>
  <c r="K89" i="7"/>
  <c r="S89" i="7"/>
  <c r="H89" i="7"/>
  <c r="B89" i="7"/>
  <c r="I89" i="7"/>
  <c r="AA89" i="7" s="1"/>
  <c r="C89" i="7"/>
  <c r="J37" i="7"/>
  <c r="K37" i="7"/>
  <c r="D37" i="7"/>
  <c r="Z37" i="7"/>
  <c r="J40" i="7"/>
  <c r="C37" i="7"/>
  <c r="J39" i="7"/>
  <c r="J41" i="7"/>
  <c r="J38" i="7"/>
  <c r="B37" i="7"/>
  <c r="X158" i="7"/>
  <c r="Z158" i="7"/>
  <c r="Y158" i="7"/>
  <c r="S158" i="7"/>
  <c r="B158" i="7"/>
  <c r="I158" i="7"/>
  <c r="AA158" i="7" s="1"/>
  <c r="G158" i="7"/>
  <c r="K158" i="7"/>
  <c r="D158" i="7"/>
  <c r="C158" i="7"/>
  <c r="H158" i="7"/>
  <c r="C299" i="7"/>
  <c r="B299" i="7"/>
  <c r="G299" i="7"/>
  <c r="Y299" i="7"/>
  <c r="I299" i="7"/>
  <c r="AA299" i="7" s="1"/>
  <c r="X299" i="7"/>
  <c r="D299" i="7"/>
  <c r="Z299" i="7"/>
  <c r="K299" i="7"/>
  <c r="S299" i="7"/>
  <c r="H299" i="7"/>
  <c r="Z183" i="7"/>
  <c r="S183" i="7"/>
  <c r="Y183" i="7"/>
  <c r="B183" i="7"/>
  <c r="C183" i="7"/>
  <c r="I183" i="7"/>
  <c r="AA183" i="7" s="1"/>
  <c r="D183" i="7"/>
  <c r="H183" i="7"/>
  <c r="K183" i="7"/>
  <c r="X183" i="7"/>
  <c r="G183" i="7"/>
  <c r="D30" i="7"/>
  <c r="C30" i="7"/>
  <c r="Z30" i="7"/>
  <c r="B30" i="7"/>
  <c r="K30" i="7"/>
  <c r="D44" i="7"/>
  <c r="C44" i="7"/>
  <c r="B44" i="7"/>
  <c r="Z44" i="7"/>
  <c r="K44" i="7"/>
  <c r="X136" i="7"/>
  <c r="G136" i="7"/>
  <c r="D136" i="7"/>
  <c r="Z136" i="7"/>
  <c r="C136" i="7"/>
  <c r="S136" i="7"/>
  <c r="I136" i="7"/>
  <c r="B136" i="7"/>
  <c r="K136" i="7"/>
  <c r="Y136" i="7"/>
  <c r="H136" i="7"/>
  <c r="G110" i="7"/>
  <c r="Z110" i="7"/>
  <c r="D110" i="7"/>
  <c r="Y110" i="7"/>
  <c r="K110" i="7"/>
  <c r="C110" i="7"/>
  <c r="S110" i="7"/>
  <c r="H110" i="7"/>
  <c r="I110" i="7"/>
  <c r="W110" i="7" s="1"/>
  <c r="X110" i="7"/>
  <c r="B110" i="7"/>
  <c r="Y175" i="7"/>
  <c r="D175" i="7"/>
  <c r="G175" i="7"/>
  <c r="K175" i="7"/>
  <c r="H175" i="7"/>
  <c r="C175" i="7"/>
  <c r="X175" i="7"/>
  <c r="B175" i="7"/>
  <c r="Z175" i="7"/>
  <c r="S175" i="7"/>
  <c r="I175" i="7"/>
  <c r="AA175" i="7" s="1"/>
  <c r="K93" i="7"/>
  <c r="Y93" i="7"/>
  <c r="D93" i="7"/>
  <c r="Z93" i="7"/>
  <c r="C93" i="7"/>
  <c r="S93" i="7"/>
  <c r="G93" i="7"/>
  <c r="B93" i="7"/>
  <c r="H93" i="7"/>
  <c r="I93" i="7"/>
  <c r="W93" i="7" s="1"/>
  <c r="X93" i="7"/>
  <c r="X294" i="7"/>
  <c r="H294" i="7"/>
  <c r="I294" i="7"/>
  <c r="W294" i="7" s="1"/>
  <c r="C294" i="7"/>
  <c r="D294" i="7"/>
  <c r="K294" i="7"/>
  <c r="B294" i="7"/>
  <c r="Y294" i="7"/>
  <c r="G294" i="7"/>
  <c r="S294" i="7"/>
  <c r="Z294" i="7"/>
  <c r="S155" i="7"/>
  <c r="Z155" i="7"/>
  <c r="Y155" i="7"/>
  <c r="X155" i="7"/>
  <c r="C155" i="7"/>
  <c r="H155" i="7"/>
  <c r="G155" i="7"/>
  <c r="D155" i="7"/>
  <c r="B155" i="7"/>
  <c r="K155" i="7"/>
  <c r="I155" i="7"/>
  <c r="AA155" i="7" s="1"/>
  <c r="C268" i="7"/>
  <c r="I268" i="7"/>
  <c r="W268" i="7" s="1"/>
  <c r="G268" i="7"/>
  <c r="S268" i="7"/>
  <c r="B268" i="7"/>
  <c r="X268" i="7"/>
  <c r="H268" i="7"/>
  <c r="Z268" i="7"/>
  <c r="D268" i="7"/>
  <c r="Y268" i="7"/>
  <c r="K268" i="7"/>
  <c r="Z181" i="7"/>
  <c r="D181" i="7"/>
  <c r="B181" i="7"/>
  <c r="I181" i="7"/>
  <c r="W181" i="7" s="1"/>
  <c r="C181" i="7"/>
  <c r="G181" i="7"/>
  <c r="K181" i="7"/>
  <c r="S181" i="7"/>
  <c r="Y181" i="7"/>
  <c r="H181" i="7"/>
  <c r="X181" i="7"/>
  <c r="D41" i="7"/>
  <c r="H41" i="7"/>
  <c r="C41" i="7"/>
  <c r="Z41" i="7"/>
  <c r="S41" i="7"/>
  <c r="X41" i="7"/>
  <c r="B41" i="7"/>
  <c r="K41" i="7"/>
  <c r="Y41" i="7"/>
  <c r="G41" i="7"/>
  <c r="I41" i="7"/>
  <c r="AA41" i="7" s="1"/>
  <c r="X179" i="7"/>
  <c r="Z179" i="7"/>
  <c r="I179" i="7"/>
  <c r="C179" i="7"/>
  <c r="Y179" i="7"/>
  <c r="S179" i="7"/>
  <c r="G179" i="7"/>
  <c r="D179" i="7"/>
  <c r="B179" i="7"/>
  <c r="H179" i="7"/>
  <c r="K179" i="7"/>
  <c r="J120" i="7"/>
  <c r="L120" i="7" s="1"/>
  <c r="Y117" i="7"/>
  <c r="H117" i="7"/>
  <c r="C117" i="7"/>
  <c r="J121" i="7"/>
  <c r="L121" i="7" s="1"/>
  <c r="G117" i="7"/>
  <c r="J119" i="7"/>
  <c r="L119" i="7" s="1"/>
  <c r="Z117" i="7"/>
  <c r="J118" i="7"/>
  <c r="L118" i="7" s="1"/>
  <c r="B117" i="7"/>
  <c r="S117" i="7"/>
  <c r="X117" i="7"/>
  <c r="K117" i="7"/>
  <c r="I117" i="7"/>
  <c r="AA117" i="7" s="1"/>
  <c r="J117" i="7"/>
  <c r="L117" i="7" s="1"/>
  <c r="D117" i="7"/>
  <c r="B231" i="7"/>
  <c r="C231" i="7"/>
  <c r="S231" i="7"/>
  <c r="G231" i="7"/>
  <c r="H231" i="7"/>
  <c r="X231" i="7"/>
  <c r="Y231" i="7"/>
  <c r="K231" i="7"/>
  <c r="Z231" i="7"/>
  <c r="I231" i="7"/>
  <c r="W231" i="7" s="1"/>
  <c r="D231" i="7"/>
  <c r="D43" i="7"/>
  <c r="C43" i="7"/>
  <c r="K43" i="7"/>
  <c r="Z43" i="7"/>
  <c r="B43" i="7"/>
  <c r="S199" i="7"/>
  <c r="Y199" i="7"/>
  <c r="B199" i="7"/>
  <c r="K199" i="7"/>
  <c r="Z199" i="7"/>
  <c r="H199" i="7"/>
  <c r="C199" i="7"/>
  <c r="D199" i="7"/>
  <c r="X199" i="7"/>
  <c r="G199" i="7"/>
  <c r="I199" i="7"/>
  <c r="W199" i="7" s="1"/>
  <c r="Z131" i="7"/>
  <c r="G131" i="7"/>
  <c r="D131" i="7"/>
  <c r="Y131" i="7"/>
  <c r="B131" i="7"/>
  <c r="X131" i="7"/>
  <c r="K131" i="7"/>
  <c r="C131" i="7"/>
  <c r="I131" i="7"/>
  <c r="AA131" i="7" s="1"/>
  <c r="H131" i="7"/>
  <c r="S131" i="7"/>
  <c r="J295" i="7"/>
  <c r="L295" i="7" s="1"/>
  <c r="X292" i="7"/>
  <c r="Y292" i="7"/>
  <c r="H292" i="7"/>
  <c r="J294" i="7"/>
  <c r="C292" i="7"/>
  <c r="B292" i="7"/>
  <c r="J292" i="7"/>
  <c r="L292" i="7" s="1"/>
  <c r="I292" i="7"/>
  <c r="W292" i="7" s="1"/>
  <c r="J293" i="7"/>
  <c r="L293" i="7" s="1"/>
  <c r="D292" i="7"/>
  <c r="J296" i="7"/>
  <c r="L296" i="7" s="1"/>
  <c r="Z292" i="7"/>
  <c r="G292" i="7"/>
  <c r="K292" i="7"/>
  <c r="S292" i="7"/>
  <c r="Z132" i="7"/>
  <c r="C132" i="7"/>
  <c r="J134" i="7"/>
  <c r="L134" i="7" s="1"/>
  <c r="B132" i="7"/>
  <c r="J133" i="7"/>
  <c r="L133" i="7" s="1"/>
  <c r="I132" i="7"/>
  <c r="AA132" i="7" s="1"/>
  <c r="J136" i="7"/>
  <c r="L136" i="7" s="1"/>
  <c r="X132" i="7"/>
  <c r="Y132" i="7"/>
  <c r="G132" i="7"/>
  <c r="J132" i="7"/>
  <c r="L132" i="7" s="1"/>
  <c r="J135" i="7"/>
  <c r="L135" i="7" s="1"/>
  <c r="K132" i="7"/>
  <c r="D132" i="7"/>
  <c r="S132" i="7"/>
  <c r="H132" i="7"/>
  <c r="X212" i="7"/>
  <c r="D212" i="7"/>
  <c r="J212" i="7"/>
  <c r="L212" i="7" s="1"/>
  <c r="I212" i="7"/>
  <c r="W212" i="7" s="1"/>
  <c r="K212" i="7"/>
  <c r="J216" i="7"/>
  <c r="L216" i="7" s="1"/>
  <c r="J213" i="7"/>
  <c r="L213" i="7" s="1"/>
  <c r="Z212" i="7"/>
  <c r="J214" i="7"/>
  <c r="L214" i="7" s="1"/>
  <c r="B212" i="7"/>
  <c r="C212" i="7"/>
  <c r="G212" i="7"/>
  <c r="S212" i="7"/>
  <c r="H212" i="7"/>
  <c r="Y212" i="7"/>
  <c r="J215" i="7"/>
  <c r="L215" i="7" s="1"/>
  <c r="D76" i="7"/>
  <c r="S76" i="7"/>
  <c r="K76" i="7"/>
  <c r="X76" i="7"/>
  <c r="Y76" i="7"/>
  <c r="I76" i="7"/>
  <c r="W76" i="7" s="1"/>
  <c r="H76" i="7"/>
  <c r="B76" i="7"/>
  <c r="G76" i="7"/>
  <c r="Z76" i="7"/>
  <c r="C76" i="7"/>
  <c r="K95" i="7"/>
  <c r="B95" i="7"/>
  <c r="I95" i="7"/>
  <c r="G95" i="7"/>
  <c r="Y95" i="7"/>
  <c r="X95" i="7"/>
  <c r="H95" i="7"/>
  <c r="S95" i="7"/>
  <c r="C95" i="7"/>
  <c r="Z95" i="7"/>
  <c r="D95" i="7"/>
  <c r="K35" i="7"/>
  <c r="B35" i="7"/>
  <c r="Z35" i="7"/>
  <c r="D35" i="7"/>
  <c r="C35" i="7"/>
  <c r="B230" i="7"/>
  <c r="Z230" i="7"/>
  <c r="I230" i="7"/>
  <c r="W230" i="7" s="1"/>
  <c r="K230" i="7"/>
  <c r="H230" i="7"/>
  <c r="C230" i="7"/>
  <c r="D230" i="7"/>
  <c r="Y230" i="7"/>
  <c r="S230" i="7"/>
  <c r="G230" i="7"/>
  <c r="X230" i="7"/>
  <c r="D27" i="7"/>
  <c r="K27" i="7"/>
  <c r="C27" i="7"/>
  <c r="B27" i="7"/>
  <c r="J31" i="7"/>
  <c r="J27" i="7"/>
  <c r="J29" i="7"/>
  <c r="J28" i="7"/>
  <c r="Z27" i="7"/>
  <c r="J30" i="7"/>
  <c r="Z280" i="7"/>
  <c r="I280" i="7"/>
  <c r="C280" i="7"/>
  <c r="X280" i="7"/>
  <c r="K280" i="7"/>
  <c r="H280" i="7"/>
  <c r="B280" i="7"/>
  <c r="S280" i="7"/>
  <c r="G280" i="7"/>
  <c r="Y280" i="7"/>
  <c r="D280" i="7"/>
  <c r="K258" i="7"/>
  <c r="I258" i="7"/>
  <c r="AA258" i="7" s="1"/>
  <c r="X258" i="7"/>
  <c r="B258" i="7"/>
  <c r="Y258" i="7"/>
  <c r="D258" i="7"/>
  <c r="Z258" i="7"/>
  <c r="S258" i="7"/>
  <c r="C258" i="7"/>
  <c r="G258" i="7"/>
  <c r="H258" i="7"/>
  <c r="S54" i="7"/>
  <c r="H54" i="7"/>
  <c r="K54" i="7"/>
  <c r="Y54" i="7"/>
  <c r="B54" i="7"/>
  <c r="C54" i="7"/>
  <c r="Z54" i="7"/>
  <c r="I54" i="7"/>
  <c r="W54" i="7" s="1"/>
  <c r="X54" i="7"/>
  <c r="D54" i="7"/>
  <c r="G54" i="7"/>
  <c r="K71" i="7"/>
  <c r="D71" i="7"/>
  <c r="S71" i="7"/>
  <c r="Z71" i="7"/>
  <c r="B71" i="7"/>
  <c r="C71" i="7"/>
  <c r="H71" i="7"/>
  <c r="Y71" i="7"/>
  <c r="G71" i="7"/>
  <c r="X71" i="7"/>
  <c r="I71" i="7"/>
  <c r="AA71" i="7" s="1"/>
  <c r="G134" i="7"/>
  <c r="D134" i="7"/>
  <c r="H134" i="7"/>
  <c r="C134" i="7"/>
  <c r="Z134" i="7"/>
  <c r="I134" i="7"/>
  <c r="W134" i="7" s="1"/>
  <c r="K134" i="7"/>
  <c r="S134" i="7"/>
  <c r="Y134" i="7"/>
  <c r="B134" i="7"/>
  <c r="X134" i="7"/>
  <c r="X46" i="7"/>
  <c r="S46" i="7"/>
  <c r="K46" i="7"/>
  <c r="D46" i="7"/>
  <c r="C46" i="7"/>
  <c r="H46" i="7"/>
  <c r="B46" i="7"/>
  <c r="G46" i="7"/>
  <c r="Z46" i="7"/>
  <c r="I46" i="7"/>
  <c r="AA46" i="7" s="1"/>
  <c r="Y46" i="7"/>
  <c r="S253" i="7"/>
  <c r="X253" i="7"/>
  <c r="H253" i="7"/>
  <c r="C253" i="7"/>
  <c r="B253" i="7"/>
  <c r="Z253" i="7"/>
  <c r="G253" i="7"/>
  <c r="Y253" i="7"/>
  <c r="I253" i="7"/>
  <c r="AA253" i="7" s="1"/>
  <c r="K253" i="7"/>
  <c r="D253" i="7"/>
  <c r="K277" i="7"/>
  <c r="J280" i="7"/>
  <c r="L280" i="7" s="1"/>
  <c r="J278" i="7"/>
  <c r="L278" i="7" s="1"/>
  <c r="I277" i="7"/>
  <c r="W277" i="7" s="1"/>
  <c r="B277" i="7"/>
  <c r="D277" i="7"/>
  <c r="S277" i="7"/>
  <c r="H277" i="7"/>
  <c r="Z277" i="7"/>
  <c r="C277" i="7"/>
  <c r="J281" i="7"/>
  <c r="L281" i="7" s="1"/>
  <c r="G277" i="7"/>
  <c r="X277" i="7"/>
  <c r="J279" i="7"/>
  <c r="L279" i="7" s="1"/>
  <c r="Y277" i="7"/>
  <c r="J277" i="7"/>
  <c r="L277" i="7" s="1"/>
  <c r="I205" i="7"/>
  <c r="W205" i="7" s="1"/>
  <c r="D205" i="7"/>
  <c r="S205" i="7"/>
  <c r="C205" i="7"/>
  <c r="Y205" i="7"/>
  <c r="K205" i="7"/>
  <c r="H205" i="7"/>
  <c r="Z205" i="7"/>
  <c r="X205" i="7"/>
  <c r="B205" i="7"/>
  <c r="G205" i="7"/>
  <c r="C298" i="7"/>
  <c r="I298" i="7"/>
  <c r="AA298" i="7" s="1"/>
  <c r="K298" i="7"/>
  <c r="Y298" i="7"/>
  <c r="Z298" i="7"/>
  <c r="B298" i="7"/>
  <c r="D298" i="7"/>
  <c r="G298" i="7"/>
  <c r="H298" i="7"/>
  <c r="S298" i="7"/>
  <c r="X298" i="7"/>
  <c r="X215" i="7"/>
  <c r="G215" i="7"/>
  <c r="Y215" i="7"/>
  <c r="Z215" i="7"/>
  <c r="K215" i="7"/>
  <c r="I215" i="7"/>
  <c r="AA215" i="7" s="1"/>
  <c r="D215" i="7"/>
  <c r="B215" i="7"/>
  <c r="H215" i="7"/>
  <c r="S215" i="7"/>
  <c r="C215" i="7"/>
  <c r="C63" i="7"/>
  <c r="G63" i="7"/>
  <c r="Y63" i="7"/>
  <c r="K63" i="7"/>
  <c r="S63" i="7"/>
  <c r="Z63" i="7"/>
  <c r="X63" i="7"/>
  <c r="I63" i="7"/>
  <c r="W63" i="7" s="1"/>
  <c r="H63" i="7"/>
  <c r="B63" i="7"/>
  <c r="D63" i="7"/>
  <c r="B59" i="7"/>
  <c r="G59" i="7"/>
  <c r="H59" i="7"/>
  <c r="C59" i="7"/>
  <c r="Y59" i="7"/>
  <c r="D59" i="7"/>
  <c r="K59" i="7"/>
  <c r="I59" i="7"/>
  <c r="W59" i="7" s="1"/>
  <c r="Z59" i="7"/>
  <c r="X59" i="7"/>
  <c r="S59" i="7"/>
  <c r="C260" i="7"/>
  <c r="I260" i="7"/>
  <c r="X260" i="7"/>
  <c r="B260" i="7"/>
  <c r="G260" i="7"/>
  <c r="S260" i="7"/>
  <c r="D260" i="7"/>
  <c r="Z260" i="7"/>
  <c r="K260" i="7"/>
  <c r="Y260" i="7"/>
  <c r="H260" i="7"/>
  <c r="Z220" i="7"/>
  <c r="C220" i="7"/>
  <c r="I220" i="7"/>
  <c r="W220" i="7" s="1"/>
  <c r="G220" i="7"/>
  <c r="X220" i="7"/>
  <c r="B220" i="7"/>
  <c r="Y220" i="7"/>
  <c r="D220" i="7"/>
  <c r="K220" i="7"/>
  <c r="H220" i="7"/>
  <c r="S220" i="7"/>
  <c r="J229" i="7"/>
  <c r="L229" i="7" s="1"/>
  <c r="G227" i="7"/>
  <c r="S227" i="7"/>
  <c r="J231" i="7"/>
  <c r="L231" i="7" s="1"/>
  <c r="B227" i="7"/>
  <c r="K227" i="7"/>
  <c r="J230" i="7"/>
  <c r="L230" i="7" s="1"/>
  <c r="J228" i="7"/>
  <c r="L228" i="7" s="1"/>
  <c r="X227" i="7"/>
  <c r="I227" i="7"/>
  <c r="AA227" i="7" s="1"/>
  <c r="Y227" i="7"/>
  <c r="D227" i="7"/>
  <c r="Z227" i="7"/>
  <c r="H227" i="7"/>
  <c r="J227" i="7"/>
  <c r="L227" i="7" s="1"/>
  <c r="C227" i="7"/>
  <c r="K305" i="7"/>
  <c r="H305" i="7"/>
  <c r="X305" i="7"/>
  <c r="C305" i="7"/>
  <c r="Z305" i="7"/>
  <c r="Y305" i="7"/>
  <c r="S305" i="7"/>
  <c r="G305" i="7"/>
  <c r="I305" i="7"/>
  <c r="AA305" i="7" s="1"/>
  <c r="B305" i="7"/>
  <c r="D305" i="7"/>
  <c r="G98" i="7"/>
  <c r="D98" i="7"/>
  <c r="X98" i="7"/>
  <c r="C98" i="7"/>
  <c r="Y98" i="7"/>
  <c r="K98" i="7"/>
  <c r="B98" i="7"/>
  <c r="S98" i="7"/>
  <c r="Z98" i="7"/>
  <c r="I98" i="7"/>
  <c r="W98" i="7" s="1"/>
  <c r="H98" i="7"/>
  <c r="D109" i="7"/>
  <c r="Z109" i="7"/>
  <c r="I109" i="7"/>
  <c r="W109" i="7" s="1"/>
  <c r="H109" i="7"/>
  <c r="B109" i="7"/>
  <c r="S109" i="7"/>
  <c r="K109" i="7"/>
  <c r="G109" i="7"/>
  <c r="Y109" i="7"/>
  <c r="C109" i="7"/>
  <c r="X109" i="7"/>
  <c r="Z50" i="7"/>
  <c r="B50" i="7"/>
  <c r="C50" i="7"/>
  <c r="K50" i="7"/>
  <c r="D50" i="7"/>
  <c r="H66" i="7"/>
  <c r="G66" i="7"/>
  <c r="X66" i="7"/>
  <c r="B66" i="7"/>
  <c r="D66" i="7"/>
  <c r="S66" i="7"/>
  <c r="Z66" i="7"/>
  <c r="C66" i="7"/>
  <c r="Y66" i="7"/>
  <c r="K66" i="7"/>
  <c r="I66" i="7"/>
  <c r="I143" i="7"/>
  <c r="AA143" i="7" s="1"/>
  <c r="B143" i="7"/>
  <c r="Y143" i="7"/>
  <c r="Z143" i="7"/>
  <c r="S143" i="7"/>
  <c r="G143" i="7"/>
  <c r="D143" i="7"/>
  <c r="C143" i="7"/>
  <c r="X143" i="7"/>
  <c r="H143" i="7"/>
  <c r="K143" i="7"/>
  <c r="G273" i="7"/>
  <c r="I273" i="7"/>
  <c r="AA273" i="7" s="1"/>
  <c r="S273" i="7"/>
  <c r="X273" i="7"/>
  <c r="D273" i="7"/>
  <c r="K273" i="7"/>
  <c r="C273" i="7"/>
  <c r="B273" i="7"/>
  <c r="H273" i="7"/>
  <c r="Y273" i="7"/>
  <c r="Z273" i="7"/>
  <c r="C208" i="7"/>
  <c r="H208" i="7"/>
  <c r="S208" i="7"/>
  <c r="X208" i="7"/>
  <c r="I208" i="7"/>
  <c r="AA208" i="7" s="1"/>
  <c r="B208" i="7"/>
  <c r="Y208" i="7"/>
  <c r="Z208" i="7"/>
  <c r="K208" i="7"/>
  <c r="G208" i="7"/>
  <c r="D208" i="7"/>
  <c r="K229" i="7"/>
  <c r="S229" i="7"/>
  <c r="I229" i="7"/>
  <c r="W229" i="7" s="1"/>
  <c r="D229" i="7"/>
  <c r="Y229" i="7"/>
  <c r="H229" i="7"/>
  <c r="B229" i="7"/>
  <c r="C229" i="7"/>
  <c r="X229" i="7"/>
  <c r="G229" i="7"/>
  <c r="Z229" i="7"/>
  <c r="J240" i="7"/>
  <c r="L240" i="7" s="1"/>
  <c r="G237" i="7"/>
  <c r="J241" i="7"/>
  <c r="L241" i="7" s="1"/>
  <c r="I237" i="7"/>
  <c r="W237" i="7" s="1"/>
  <c r="X237" i="7"/>
  <c r="D237" i="7"/>
  <c r="Z237" i="7"/>
  <c r="J238" i="7"/>
  <c r="L238" i="7" s="1"/>
  <c r="J237" i="7"/>
  <c r="L237" i="7" s="1"/>
  <c r="K237" i="7"/>
  <c r="B237" i="7"/>
  <c r="S237" i="7"/>
  <c r="Y237" i="7"/>
  <c r="H237" i="7"/>
  <c r="C237" i="7"/>
  <c r="J239" i="7"/>
  <c r="L239" i="7" s="1"/>
  <c r="C210" i="7"/>
  <c r="I210" i="7"/>
  <c r="AA210" i="7" s="1"/>
  <c r="X210" i="7"/>
  <c r="G210" i="7"/>
  <c r="S210" i="7"/>
  <c r="H210" i="7"/>
  <c r="Y210" i="7"/>
  <c r="B210" i="7"/>
  <c r="Z210" i="7"/>
  <c r="D210" i="7"/>
  <c r="K210" i="7"/>
  <c r="I216" i="7"/>
  <c r="W216" i="7" s="1"/>
  <c r="Z216" i="7"/>
  <c r="D216" i="7"/>
  <c r="K216" i="7"/>
  <c r="B216" i="7"/>
  <c r="C216" i="7"/>
  <c r="G216" i="7"/>
  <c r="S216" i="7"/>
  <c r="Y216" i="7"/>
  <c r="X216" i="7"/>
  <c r="H216" i="7"/>
  <c r="X249" i="7"/>
  <c r="H249" i="7"/>
  <c r="C249" i="7"/>
  <c r="S249" i="7"/>
  <c r="G249" i="7"/>
  <c r="Z249" i="7"/>
  <c r="I249" i="7"/>
  <c r="W249" i="7" s="1"/>
  <c r="Y249" i="7"/>
  <c r="D249" i="7"/>
  <c r="B249" i="7"/>
  <c r="K249" i="7"/>
  <c r="Z123" i="7"/>
  <c r="G123" i="7"/>
  <c r="C123" i="7"/>
  <c r="D123" i="7"/>
  <c r="S123" i="7"/>
  <c r="B123" i="7"/>
  <c r="X123" i="7"/>
  <c r="K123" i="7"/>
  <c r="I123" i="7"/>
  <c r="W123" i="7" s="1"/>
  <c r="Y123" i="7"/>
  <c r="H123" i="7"/>
  <c r="D192" i="7"/>
  <c r="K192" i="7"/>
  <c r="B192" i="7"/>
  <c r="H192" i="7"/>
  <c r="J195" i="7"/>
  <c r="L195" i="7" s="1"/>
  <c r="J192" i="7"/>
  <c r="L192" i="7" s="1"/>
  <c r="Y192" i="7"/>
  <c r="X192" i="7"/>
  <c r="J196" i="7"/>
  <c r="L196" i="7" s="1"/>
  <c r="Z192" i="7"/>
  <c r="S192" i="7"/>
  <c r="G192" i="7"/>
  <c r="J194" i="7"/>
  <c r="L194" i="7" s="1"/>
  <c r="I192" i="7"/>
  <c r="AA192" i="7" s="1"/>
  <c r="J193" i="7"/>
  <c r="L193" i="7" s="1"/>
  <c r="C192" i="7"/>
  <c r="C86" i="7"/>
  <c r="D86" i="7"/>
  <c r="S86" i="7"/>
  <c r="K86" i="7"/>
  <c r="X86" i="7"/>
  <c r="Z86" i="7"/>
  <c r="I86" i="7"/>
  <c r="W86" i="7" s="1"/>
  <c r="Y86" i="7"/>
  <c r="B86" i="7"/>
  <c r="H86" i="7"/>
  <c r="G86" i="7"/>
  <c r="Z105" i="7"/>
  <c r="S105" i="7"/>
  <c r="Y105" i="7"/>
  <c r="B105" i="7"/>
  <c r="H105" i="7"/>
  <c r="K105" i="7"/>
  <c r="C105" i="7"/>
  <c r="G105" i="7"/>
  <c r="I105" i="7"/>
  <c r="W105" i="7" s="1"/>
  <c r="D105" i="7"/>
  <c r="X105" i="7"/>
  <c r="Z177" i="7"/>
  <c r="C177" i="7"/>
  <c r="K177" i="7"/>
  <c r="B177" i="7"/>
  <c r="J180" i="7"/>
  <c r="L180" i="7" s="1"/>
  <c r="D177" i="7"/>
  <c r="J181" i="7"/>
  <c r="L181" i="7" s="1"/>
  <c r="G177" i="7"/>
  <c r="S177" i="7"/>
  <c r="Y177" i="7"/>
  <c r="J179" i="7"/>
  <c r="L179" i="7" s="1"/>
  <c r="I177" i="7"/>
  <c r="W177" i="7" s="1"/>
  <c r="J177" i="7"/>
  <c r="L177" i="7" s="1"/>
  <c r="J178" i="7"/>
  <c r="L178" i="7" s="1"/>
  <c r="X177" i="7"/>
  <c r="H177" i="7"/>
  <c r="Y290" i="7"/>
  <c r="S290" i="7"/>
  <c r="X290" i="7"/>
  <c r="G290" i="7"/>
  <c r="H290" i="7"/>
  <c r="C290" i="7"/>
  <c r="B290" i="7"/>
  <c r="K290" i="7"/>
  <c r="I290" i="7"/>
  <c r="W290" i="7" s="1"/>
  <c r="Z290" i="7"/>
  <c r="D290" i="7"/>
  <c r="B80" i="7"/>
  <c r="Y80" i="7"/>
  <c r="K80" i="7"/>
  <c r="X80" i="7"/>
  <c r="I80" i="7"/>
  <c r="AA80" i="7" s="1"/>
  <c r="Z80" i="7"/>
  <c r="H80" i="7"/>
  <c r="S80" i="7"/>
  <c r="C80" i="7"/>
  <c r="D80" i="7"/>
  <c r="G80" i="7"/>
  <c r="Z184" i="7"/>
  <c r="G184" i="7"/>
  <c r="S184" i="7"/>
  <c r="C184" i="7"/>
  <c r="I184" i="7"/>
  <c r="W184" i="7" s="1"/>
  <c r="D184" i="7"/>
  <c r="B184" i="7"/>
  <c r="Y184" i="7"/>
  <c r="H184" i="7"/>
  <c r="K184" i="7"/>
  <c r="X184" i="7"/>
  <c r="D61" i="7"/>
  <c r="H61" i="7"/>
  <c r="G61" i="7"/>
  <c r="Z61" i="7"/>
  <c r="B61" i="7"/>
  <c r="X61" i="7"/>
  <c r="I61" i="7"/>
  <c r="AA61" i="7" s="1"/>
  <c r="Y61" i="7"/>
  <c r="C61" i="7"/>
  <c r="S61" i="7"/>
  <c r="K61" i="7"/>
  <c r="Y91" i="7"/>
  <c r="X91" i="7"/>
  <c r="H91" i="7"/>
  <c r="I91" i="7"/>
  <c r="W91" i="7" s="1"/>
  <c r="K91" i="7"/>
  <c r="D91" i="7"/>
  <c r="Z91" i="7"/>
  <c r="C91" i="7"/>
  <c r="S91" i="7"/>
  <c r="G91" i="7"/>
  <c r="B91" i="7"/>
  <c r="I135" i="7"/>
  <c r="AA135" i="7" s="1"/>
  <c r="C135" i="7"/>
  <c r="Z135" i="7"/>
  <c r="D135" i="7"/>
  <c r="S135" i="7"/>
  <c r="X135" i="7"/>
  <c r="Y135" i="7"/>
  <c r="B135" i="7"/>
  <c r="H135" i="7"/>
  <c r="G135" i="7"/>
  <c r="K135" i="7"/>
  <c r="B130" i="7"/>
  <c r="H130" i="7"/>
  <c r="G130" i="7"/>
  <c r="X130" i="7"/>
  <c r="S130" i="7"/>
  <c r="K130" i="7"/>
  <c r="D130" i="7"/>
  <c r="Z130" i="7"/>
  <c r="I130" i="7"/>
  <c r="W130" i="7" s="1"/>
  <c r="C130" i="7"/>
  <c r="Y130" i="7"/>
  <c r="Y239" i="7"/>
  <c r="H239" i="7"/>
  <c r="X239" i="7"/>
  <c r="C239" i="7"/>
  <c r="Z239" i="7"/>
  <c r="K239" i="7"/>
  <c r="B239" i="7"/>
  <c r="G239" i="7"/>
  <c r="I239" i="7"/>
  <c r="AA239" i="7" s="1"/>
  <c r="S239" i="7"/>
  <c r="D239" i="7"/>
  <c r="J42" i="7"/>
  <c r="B42" i="7"/>
  <c r="Z42" i="7"/>
  <c r="K42" i="7"/>
  <c r="J43" i="7"/>
  <c r="J45" i="7"/>
  <c r="C42" i="7"/>
  <c r="J46" i="7"/>
  <c r="J44" i="7"/>
  <c r="D42" i="7"/>
  <c r="D65" i="7"/>
  <c r="G65" i="7"/>
  <c r="K65" i="7"/>
  <c r="S65" i="7"/>
  <c r="Z65" i="7"/>
  <c r="B65" i="7"/>
  <c r="I65" i="7"/>
  <c r="W65" i="7" s="1"/>
  <c r="C65" i="7"/>
  <c r="Y65" i="7"/>
  <c r="H65" i="7"/>
  <c r="X65" i="7"/>
  <c r="D79" i="7"/>
  <c r="C79" i="7"/>
  <c r="B79" i="7"/>
  <c r="K79" i="7"/>
  <c r="Z79" i="7"/>
  <c r="I79" i="7"/>
  <c r="AA79" i="7" s="1"/>
  <c r="Y79" i="7"/>
  <c r="H79" i="7"/>
  <c r="G79" i="7"/>
  <c r="S79" i="7"/>
  <c r="X79" i="7"/>
  <c r="Z24" i="7"/>
  <c r="D24" i="7"/>
  <c r="C24" i="7"/>
  <c r="K24" i="7"/>
  <c r="B24" i="7"/>
  <c r="J161" i="7"/>
  <c r="L161" i="7" s="1"/>
  <c r="Y157" i="7"/>
  <c r="I157" i="7"/>
  <c r="AA157" i="7" s="1"/>
  <c r="Z157" i="7"/>
  <c r="J158" i="7"/>
  <c r="L158" i="7" s="1"/>
  <c r="G157" i="7"/>
  <c r="D157" i="7"/>
  <c r="H157" i="7"/>
  <c r="J159" i="7"/>
  <c r="L159" i="7" s="1"/>
  <c r="X157" i="7"/>
  <c r="C157" i="7"/>
  <c r="J160" i="7"/>
  <c r="L160" i="7" s="1"/>
  <c r="S157" i="7"/>
  <c r="J157" i="7"/>
  <c r="L157" i="7" s="1"/>
  <c r="K157" i="7"/>
  <c r="B157" i="7"/>
  <c r="I52" i="7"/>
  <c r="AA52" i="7" s="1"/>
  <c r="J54" i="7"/>
  <c r="L54" i="7" s="1"/>
  <c r="D52" i="7"/>
  <c r="J52" i="7"/>
  <c r="X52" i="7"/>
  <c r="C52" i="7"/>
  <c r="J55" i="7"/>
  <c r="L55" i="7" s="1"/>
  <c r="J56" i="7"/>
  <c r="L56" i="7" s="1"/>
  <c r="H52" i="7"/>
  <c r="G52" i="7"/>
  <c r="K52" i="7"/>
  <c r="B52" i="7"/>
  <c r="Y52" i="7"/>
  <c r="S52" i="7"/>
  <c r="Z52" i="7"/>
  <c r="J53" i="7"/>
  <c r="L53" i="7" s="1"/>
  <c r="B185" i="7"/>
  <c r="Y185" i="7"/>
  <c r="D185" i="7"/>
  <c r="X185" i="7"/>
  <c r="G185" i="7"/>
  <c r="K185" i="7"/>
  <c r="Z185" i="7"/>
  <c r="S185" i="7"/>
  <c r="I185" i="7"/>
  <c r="AA185" i="7" s="1"/>
  <c r="H185" i="7"/>
  <c r="C185" i="7"/>
  <c r="C69" i="7"/>
  <c r="S69" i="7"/>
  <c r="Z69" i="7"/>
  <c r="B69" i="7"/>
  <c r="I69" i="7"/>
  <c r="Y69" i="7"/>
  <c r="K69" i="7"/>
  <c r="X69" i="7"/>
  <c r="H69" i="7"/>
  <c r="G69" i="7"/>
  <c r="D69" i="7"/>
  <c r="H64" i="7"/>
  <c r="C64" i="7"/>
  <c r="G64" i="7"/>
  <c r="Z64" i="7"/>
  <c r="S64" i="7"/>
  <c r="I64" i="7"/>
  <c r="AA64" i="7" s="1"/>
  <c r="Y64" i="7"/>
  <c r="D64" i="7"/>
  <c r="K64" i="7"/>
  <c r="X64" i="7"/>
  <c r="B64" i="7"/>
  <c r="Z284" i="7"/>
  <c r="G284" i="7"/>
  <c r="X284" i="7"/>
  <c r="H284" i="7"/>
  <c r="Y284" i="7"/>
  <c r="D284" i="7"/>
  <c r="S284" i="7"/>
  <c r="K284" i="7"/>
  <c r="C284" i="7"/>
  <c r="B284" i="7"/>
  <c r="I284" i="7"/>
  <c r="AA284" i="7" s="1"/>
  <c r="S203" i="7"/>
  <c r="G203" i="7"/>
  <c r="C203" i="7"/>
  <c r="B203" i="7"/>
  <c r="D203" i="7"/>
  <c r="I203" i="7"/>
  <c r="W203" i="7" s="1"/>
  <c r="K203" i="7"/>
  <c r="Y203" i="7"/>
  <c r="Z203" i="7"/>
  <c r="H203" i="7"/>
  <c r="X203" i="7"/>
  <c r="X124" i="7"/>
  <c r="D124" i="7"/>
  <c r="K124" i="7"/>
  <c r="Z124" i="7"/>
  <c r="S124" i="7"/>
  <c r="G124" i="7"/>
  <c r="B124" i="7"/>
  <c r="I124" i="7"/>
  <c r="C124" i="7"/>
  <c r="H124" i="7"/>
  <c r="Y124" i="7"/>
  <c r="D187" i="7"/>
  <c r="J187" i="7"/>
  <c r="L187" i="7" s="1"/>
  <c r="G187" i="7"/>
  <c r="J191" i="7"/>
  <c r="L191" i="7" s="1"/>
  <c r="K187" i="7"/>
  <c r="Y187" i="7"/>
  <c r="I187" i="7"/>
  <c r="AA187" i="7" s="1"/>
  <c r="X187" i="7"/>
  <c r="J189" i="7"/>
  <c r="L189" i="7" s="1"/>
  <c r="J188" i="7"/>
  <c r="L188" i="7" s="1"/>
  <c r="C187" i="7"/>
  <c r="S187" i="7"/>
  <c r="Z187" i="7"/>
  <c r="J190" i="7"/>
  <c r="L190" i="7" s="1"/>
  <c r="H187" i="7"/>
  <c r="B187" i="7"/>
  <c r="D14" i="7"/>
  <c r="C14" i="7"/>
  <c r="B14" i="7"/>
  <c r="K14" i="7"/>
  <c r="Z14" i="7"/>
  <c r="Z257" i="7"/>
  <c r="B257" i="7"/>
  <c r="J257" i="7"/>
  <c r="L257" i="7" s="1"/>
  <c r="G257" i="7"/>
  <c r="J260" i="7"/>
  <c r="L260" i="7" s="1"/>
  <c r="I257" i="7"/>
  <c r="AA257" i="7" s="1"/>
  <c r="J259" i="7"/>
  <c r="L259" i="7" s="1"/>
  <c r="D257" i="7"/>
  <c r="J258" i="7"/>
  <c r="L258" i="7" s="1"/>
  <c r="J261" i="7"/>
  <c r="L261" i="7" s="1"/>
  <c r="H257" i="7"/>
  <c r="K257" i="7"/>
  <c r="S257" i="7"/>
  <c r="C257" i="7"/>
  <c r="X257" i="7"/>
  <c r="Y257" i="7"/>
  <c r="Y283" i="7"/>
  <c r="Z283" i="7"/>
  <c r="H283" i="7"/>
  <c r="C283" i="7"/>
  <c r="S283" i="7"/>
  <c r="G283" i="7"/>
  <c r="X283" i="7"/>
  <c r="I283" i="7"/>
  <c r="AA283" i="7" s="1"/>
  <c r="K283" i="7"/>
  <c r="D283" i="7"/>
  <c r="B283" i="7"/>
  <c r="Z288" i="7"/>
  <c r="B288" i="7"/>
  <c r="S288" i="7"/>
  <c r="C288" i="7"/>
  <c r="X288" i="7"/>
  <c r="G288" i="7"/>
  <c r="H288" i="7"/>
  <c r="Y288" i="7"/>
  <c r="I288" i="7"/>
  <c r="W288" i="7" s="1"/>
  <c r="D288" i="7"/>
  <c r="K288" i="7"/>
  <c r="B138" i="7"/>
  <c r="D138" i="7"/>
  <c r="Z138" i="7"/>
  <c r="G138" i="7"/>
  <c r="X138" i="7"/>
  <c r="Y138" i="7"/>
  <c r="H138" i="7"/>
  <c r="C138" i="7"/>
  <c r="K138" i="7"/>
  <c r="I138" i="7"/>
  <c r="AA138" i="7" s="1"/>
  <c r="S138" i="7"/>
  <c r="J301" i="7"/>
  <c r="L301" i="7" s="1"/>
  <c r="G297" i="7"/>
  <c r="J299" i="7"/>
  <c r="L299" i="7" s="1"/>
  <c r="I297" i="7"/>
  <c r="AA297" i="7" s="1"/>
  <c r="J300" i="7"/>
  <c r="L300" i="7" s="1"/>
  <c r="D297" i="7"/>
  <c r="B297" i="7"/>
  <c r="K297" i="7"/>
  <c r="X297" i="7"/>
  <c r="J297" i="7"/>
  <c r="L297" i="7" s="1"/>
  <c r="J298" i="7"/>
  <c r="L298" i="7" s="1"/>
  <c r="Z297" i="7"/>
  <c r="S297" i="7"/>
  <c r="H297" i="7"/>
  <c r="Y297" i="7"/>
  <c r="C297" i="7"/>
  <c r="X172" i="7"/>
  <c r="D172" i="7"/>
  <c r="I172" i="7"/>
  <c r="AA172" i="7" s="1"/>
  <c r="J173" i="7"/>
  <c r="L173" i="7" s="1"/>
  <c r="G172" i="7"/>
  <c r="J175" i="7"/>
  <c r="L175" i="7" s="1"/>
  <c r="Z172" i="7"/>
  <c r="B172" i="7"/>
  <c r="H172" i="7"/>
  <c r="C172" i="7"/>
  <c r="J176" i="7"/>
  <c r="L176" i="7" s="1"/>
  <c r="S172" i="7"/>
  <c r="K172" i="7"/>
  <c r="J172" i="7"/>
  <c r="L172" i="7" s="1"/>
  <c r="Y172" i="7"/>
  <c r="J174" i="7"/>
  <c r="L174" i="7" s="1"/>
  <c r="J208" i="7"/>
  <c r="L208" i="7" s="1"/>
  <c r="S207" i="7"/>
  <c r="J209" i="7"/>
  <c r="L209" i="7" s="1"/>
  <c r="G207" i="7"/>
  <c r="J210" i="7"/>
  <c r="L210" i="7" s="1"/>
  <c r="I207" i="7"/>
  <c r="AA207" i="7" s="1"/>
  <c r="J211" i="7"/>
  <c r="L211" i="7" s="1"/>
  <c r="D207" i="7"/>
  <c r="Y207" i="7"/>
  <c r="H207" i="7"/>
  <c r="J207" i="7"/>
  <c r="L207" i="7" s="1"/>
  <c r="C207" i="7"/>
  <c r="Z207" i="7"/>
  <c r="X207" i="7"/>
  <c r="K207" i="7"/>
  <c r="B207" i="7"/>
  <c r="H75" i="7"/>
  <c r="S75" i="7"/>
  <c r="Y75" i="7"/>
  <c r="K75" i="7"/>
  <c r="Z75" i="7"/>
  <c r="G75" i="7"/>
  <c r="X75" i="7"/>
  <c r="D75" i="7"/>
  <c r="I75" i="7"/>
  <c r="W75" i="7" s="1"/>
  <c r="C75" i="7"/>
  <c r="B75" i="7"/>
  <c r="Z102" i="7"/>
  <c r="J103" i="7"/>
  <c r="L103" i="7" s="1"/>
  <c r="I102" i="7"/>
  <c r="W102" i="7" s="1"/>
  <c r="J105" i="7"/>
  <c r="L105" i="7" s="1"/>
  <c r="G102" i="7"/>
  <c r="D102" i="7"/>
  <c r="Y102" i="7"/>
  <c r="J106" i="7"/>
  <c r="L106" i="7" s="1"/>
  <c r="X102" i="7"/>
  <c r="J102" i="7"/>
  <c r="L102" i="7" s="1"/>
  <c r="K102" i="7"/>
  <c r="B102" i="7"/>
  <c r="C102" i="7"/>
  <c r="H102" i="7"/>
  <c r="S102" i="7"/>
  <c r="J104" i="7"/>
  <c r="L104" i="7" s="1"/>
  <c r="I96" i="7"/>
  <c r="W96" i="7" s="1"/>
  <c r="C96" i="7"/>
  <c r="S96" i="7"/>
  <c r="X96" i="7"/>
  <c r="Y96" i="7"/>
  <c r="D96" i="7"/>
  <c r="G96" i="7"/>
  <c r="K96" i="7"/>
  <c r="B96" i="7"/>
  <c r="H96" i="7"/>
  <c r="Z96" i="7"/>
  <c r="K58" i="7"/>
  <c r="C58" i="7"/>
  <c r="D58" i="7"/>
  <c r="Z58" i="7"/>
  <c r="X58" i="7"/>
  <c r="G58" i="7"/>
  <c r="B58" i="7"/>
  <c r="S58" i="7"/>
  <c r="Y58" i="7"/>
  <c r="H58" i="7"/>
  <c r="I58" i="7"/>
  <c r="W58" i="7" s="1"/>
  <c r="X111" i="7"/>
  <c r="K111" i="7"/>
  <c r="I111" i="7"/>
  <c r="W111" i="7" s="1"/>
  <c r="Y111" i="7"/>
  <c r="H111" i="7"/>
  <c r="B111" i="7"/>
  <c r="G111" i="7"/>
  <c r="C111" i="7"/>
  <c r="D111" i="7"/>
  <c r="Z111" i="7"/>
  <c r="S111" i="7"/>
  <c r="H197" i="7"/>
  <c r="S197" i="7"/>
  <c r="J201" i="7"/>
  <c r="C197" i="7"/>
  <c r="J197" i="7"/>
  <c r="L197" i="7" s="1"/>
  <c r="B197" i="7"/>
  <c r="J199" i="7"/>
  <c r="L199" i="7" s="1"/>
  <c r="Z197" i="7"/>
  <c r="X197" i="7"/>
  <c r="G197" i="7"/>
  <c r="D197" i="7"/>
  <c r="J200" i="7"/>
  <c r="L200" i="7" s="1"/>
  <c r="I197" i="7"/>
  <c r="AA197" i="7" s="1"/>
  <c r="J198" i="7"/>
  <c r="L198" i="7" s="1"/>
  <c r="Y197" i="7"/>
  <c r="K197" i="7"/>
  <c r="J107" i="7"/>
  <c r="L107" i="7" s="1"/>
  <c r="C107" i="7"/>
  <c r="J108" i="7"/>
  <c r="L108" i="7" s="1"/>
  <c r="X107" i="7"/>
  <c r="D107" i="7"/>
  <c r="Y107" i="7"/>
  <c r="Z107" i="7"/>
  <c r="H107" i="7"/>
  <c r="K107" i="7"/>
  <c r="J110" i="7"/>
  <c r="L110" i="7" s="1"/>
  <c r="I107" i="7"/>
  <c r="J111" i="7"/>
  <c r="G107" i="7"/>
  <c r="B107" i="7"/>
  <c r="S107" i="7"/>
  <c r="J109" i="7"/>
  <c r="L109" i="7" s="1"/>
  <c r="C160" i="7"/>
  <c r="D160" i="7"/>
  <c r="G160" i="7"/>
  <c r="S160" i="7"/>
  <c r="Y160" i="7"/>
  <c r="B160" i="7"/>
  <c r="K160" i="7"/>
  <c r="X160" i="7"/>
  <c r="I160" i="7"/>
  <c r="AA160" i="7" s="1"/>
  <c r="H160" i="7"/>
  <c r="Z160" i="7"/>
  <c r="X152" i="7"/>
  <c r="J153" i="7"/>
  <c r="L153" i="7" s="1"/>
  <c r="K152" i="7"/>
  <c r="C152" i="7"/>
  <c r="G152" i="7"/>
  <c r="J152" i="7"/>
  <c r="L152" i="7" s="1"/>
  <c r="H152" i="7"/>
  <c r="S152" i="7"/>
  <c r="J154" i="7"/>
  <c r="L154" i="7" s="1"/>
  <c r="Z152" i="7"/>
  <c r="J155" i="7"/>
  <c r="L155" i="7" s="1"/>
  <c r="B152" i="7"/>
  <c r="Y152" i="7"/>
  <c r="I152" i="7"/>
  <c r="AA152" i="7" s="1"/>
  <c r="D152" i="7"/>
  <c r="J156" i="7"/>
  <c r="L156" i="7" s="1"/>
  <c r="S82" i="7"/>
  <c r="K82" i="7"/>
  <c r="J82" i="7"/>
  <c r="L82" i="7" s="1"/>
  <c r="H82" i="7"/>
  <c r="I82" i="7"/>
  <c r="W82" i="7" s="1"/>
  <c r="X82" i="7"/>
  <c r="G82" i="7"/>
  <c r="Z82" i="7"/>
  <c r="J85" i="7"/>
  <c r="L85" i="7" s="1"/>
  <c r="Y82" i="7"/>
  <c r="B82" i="7"/>
  <c r="J84" i="7"/>
  <c r="L84" i="7" s="1"/>
  <c r="C82" i="7"/>
  <c r="J86" i="7"/>
  <c r="L86" i="7" s="1"/>
  <c r="D82" i="7"/>
  <c r="J83" i="7"/>
  <c r="L83" i="7" s="1"/>
  <c r="I278" i="7"/>
  <c r="W278" i="7" s="1"/>
  <c r="Y278" i="7"/>
  <c r="G278" i="7"/>
  <c r="Z278" i="7"/>
  <c r="D278" i="7"/>
  <c r="K278" i="7"/>
  <c r="B278" i="7"/>
  <c r="C278" i="7"/>
  <c r="X278" i="7"/>
  <c r="S278" i="7"/>
  <c r="H278" i="7"/>
  <c r="D213" i="7"/>
  <c r="S213" i="7"/>
  <c r="H213" i="7"/>
  <c r="B213" i="7"/>
  <c r="C213" i="7"/>
  <c r="X213" i="7"/>
  <c r="G213" i="7"/>
  <c r="Y213" i="7"/>
  <c r="Z213" i="7"/>
  <c r="K213" i="7"/>
  <c r="I213" i="7"/>
  <c r="W213" i="7" s="1"/>
  <c r="Z88" i="7"/>
  <c r="D88" i="7"/>
  <c r="H88" i="7"/>
  <c r="Y88" i="7"/>
  <c r="B88" i="7"/>
  <c r="S88" i="7"/>
  <c r="X88" i="7"/>
  <c r="G88" i="7"/>
  <c r="K88" i="7"/>
  <c r="I88" i="7"/>
  <c r="W88" i="7" s="1"/>
  <c r="C88" i="7"/>
  <c r="Y174" i="7"/>
  <c r="X174" i="7"/>
  <c r="K174" i="7"/>
  <c r="G174" i="7"/>
  <c r="Z174" i="7"/>
  <c r="I174" i="7"/>
  <c r="AA174" i="7" s="1"/>
  <c r="H174" i="7"/>
  <c r="D174" i="7"/>
  <c r="B174" i="7"/>
  <c r="S174" i="7"/>
  <c r="C174" i="7"/>
  <c r="C180" i="7"/>
  <c r="X180" i="7"/>
  <c r="K180" i="7"/>
  <c r="Z180" i="7"/>
  <c r="I180" i="7"/>
  <c r="AA180" i="7" s="1"/>
  <c r="Y180" i="7"/>
  <c r="H180" i="7"/>
  <c r="S180" i="7"/>
  <c r="B180" i="7"/>
  <c r="D180" i="7"/>
  <c r="G180" i="7"/>
  <c r="J81" i="7"/>
  <c r="X77" i="7"/>
  <c r="S77" i="7"/>
  <c r="D77" i="7"/>
  <c r="J78" i="7"/>
  <c r="L78" i="7" s="1"/>
  <c r="C77" i="7"/>
  <c r="I77" i="7"/>
  <c r="AA77" i="7" s="1"/>
  <c r="Z77" i="7"/>
  <c r="J79" i="7"/>
  <c r="L79" i="7" s="1"/>
  <c r="Y77" i="7"/>
  <c r="G77" i="7"/>
  <c r="H77" i="7"/>
  <c r="K77" i="7"/>
  <c r="B77" i="7"/>
  <c r="J77" i="7"/>
  <c r="L77" i="7" s="1"/>
  <c r="J80" i="7"/>
  <c r="L80" i="7" s="1"/>
  <c r="Y115" i="7"/>
  <c r="H115" i="7"/>
  <c r="X115" i="7"/>
  <c r="G115" i="7"/>
  <c r="S115" i="7"/>
  <c r="C115" i="7"/>
  <c r="B115" i="7"/>
  <c r="D115" i="7"/>
  <c r="K115" i="7"/>
  <c r="Z115" i="7"/>
  <c r="I115" i="7"/>
  <c r="AA115" i="7" s="1"/>
  <c r="S279" i="7"/>
  <c r="G279" i="7"/>
  <c r="X279" i="7"/>
  <c r="C279" i="7"/>
  <c r="K279" i="7"/>
  <c r="Y279" i="7"/>
  <c r="B279" i="7"/>
  <c r="I279" i="7"/>
  <c r="AA279" i="7" s="1"/>
  <c r="D279" i="7"/>
  <c r="Z279" i="7"/>
  <c r="H279" i="7"/>
  <c r="D167" i="7"/>
  <c r="S167" i="7"/>
  <c r="K167" i="7"/>
  <c r="J169" i="7"/>
  <c r="L169" i="7" s="1"/>
  <c r="Y167" i="7"/>
  <c r="J171" i="7"/>
  <c r="L171" i="7" s="1"/>
  <c r="Z167" i="7"/>
  <c r="G167" i="7"/>
  <c r="X167" i="7"/>
  <c r="I167" i="7"/>
  <c r="W167" i="7" s="1"/>
  <c r="C167" i="7"/>
  <c r="J168" i="7"/>
  <c r="L168" i="7" s="1"/>
  <c r="H167" i="7"/>
  <c r="B167" i="7"/>
  <c r="J170" i="7"/>
  <c r="L170" i="7" s="1"/>
  <c r="J167" i="7"/>
  <c r="L167" i="7" s="1"/>
  <c r="K168" i="7"/>
  <c r="S168" i="7"/>
  <c r="H168" i="7"/>
  <c r="I168" i="7"/>
  <c r="AA168" i="7" s="1"/>
  <c r="X168" i="7"/>
  <c r="B168" i="7"/>
  <c r="G168" i="7"/>
  <c r="D168" i="7"/>
  <c r="Y168" i="7"/>
  <c r="C168" i="7"/>
  <c r="Z168" i="7"/>
  <c r="I113" i="7"/>
  <c r="W113" i="7" s="1"/>
  <c r="Z113" i="7"/>
  <c r="S113" i="7"/>
  <c r="X113" i="7"/>
  <c r="G113" i="7"/>
  <c r="K113" i="7"/>
  <c r="C113" i="7"/>
  <c r="H113" i="7"/>
  <c r="Y113" i="7"/>
  <c r="B113" i="7"/>
  <c r="D113" i="7"/>
  <c r="C147" i="7"/>
  <c r="J150" i="7"/>
  <c r="L150" i="7" s="1"/>
  <c r="D147" i="7"/>
  <c r="J149" i="7"/>
  <c r="L149" i="7" s="1"/>
  <c r="K147" i="7"/>
  <c r="Y147" i="7"/>
  <c r="S147" i="7"/>
  <c r="G147" i="7"/>
  <c r="Z147" i="7"/>
  <c r="B147" i="7"/>
  <c r="X147" i="7"/>
  <c r="J148" i="7"/>
  <c r="L148" i="7" s="1"/>
  <c r="H147" i="7"/>
  <c r="J147" i="7"/>
  <c r="L147" i="7" s="1"/>
  <c r="J151" i="7"/>
  <c r="L151" i="7" s="1"/>
  <c r="I147" i="7"/>
  <c r="W147" i="7" s="1"/>
  <c r="G271" i="7"/>
  <c r="I271" i="7"/>
  <c r="AA271" i="7" s="1"/>
  <c r="Z271" i="7"/>
  <c r="D271" i="7"/>
  <c r="B271" i="7"/>
  <c r="H271" i="7"/>
  <c r="Y271" i="7"/>
  <c r="C271" i="7"/>
  <c r="K271" i="7"/>
  <c r="S271" i="7"/>
  <c r="X271" i="7"/>
  <c r="H178" i="7"/>
  <c r="Z178" i="7"/>
  <c r="X178" i="7"/>
  <c r="I178" i="7"/>
  <c r="W178" i="7" s="1"/>
  <c r="B178" i="7"/>
  <c r="D178" i="7"/>
  <c r="S178" i="7"/>
  <c r="C178" i="7"/>
  <c r="G178" i="7"/>
  <c r="Y178" i="7"/>
  <c r="K178" i="7"/>
  <c r="K8" i="7"/>
  <c r="C8" i="7"/>
  <c r="D8" i="7"/>
  <c r="Z8" i="7"/>
  <c r="B8" i="7"/>
  <c r="J221" i="7"/>
  <c r="L221" i="7" s="1"/>
  <c r="C217" i="7"/>
  <c r="J220" i="7"/>
  <c r="G217" i="7"/>
  <c r="B217" i="7"/>
  <c r="I217" i="7"/>
  <c r="W217" i="7" s="1"/>
  <c r="S217" i="7"/>
  <c r="D217" i="7"/>
  <c r="J219" i="7"/>
  <c r="L219" i="7" s="1"/>
  <c r="J217" i="7"/>
  <c r="Y217" i="7"/>
  <c r="Z217" i="7"/>
  <c r="K217" i="7"/>
  <c r="X217" i="7"/>
  <c r="J218" i="7"/>
  <c r="H217" i="7"/>
  <c r="X259" i="7"/>
  <c r="G259" i="7"/>
  <c r="Y259" i="7"/>
  <c r="K259" i="7"/>
  <c r="Z259" i="7"/>
  <c r="I259" i="7"/>
  <c r="W259" i="7" s="1"/>
  <c r="D259" i="7"/>
  <c r="S259" i="7"/>
  <c r="H259" i="7"/>
  <c r="B259" i="7"/>
  <c r="C259" i="7"/>
  <c r="J66" i="7"/>
  <c r="L66" i="7" s="1"/>
  <c r="J62" i="7"/>
  <c r="L62" i="7" s="1"/>
  <c r="C62" i="7"/>
  <c r="J65" i="7"/>
  <c r="L65" i="7" s="1"/>
  <c r="J64" i="7"/>
  <c r="L64" i="7" s="1"/>
  <c r="B62" i="7"/>
  <c r="J63" i="7"/>
  <c r="L63" i="7" s="1"/>
  <c r="Z62" i="7"/>
  <c r="H62" i="7"/>
  <c r="G62" i="7"/>
  <c r="X62" i="7"/>
  <c r="I62" i="7"/>
  <c r="W62" i="7" s="1"/>
  <c r="D62" i="7"/>
  <c r="S62" i="7"/>
  <c r="Y62" i="7"/>
  <c r="K62" i="7"/>
  <c r="Y108" i="7"/>
  <c r="D108" i="7"/>
  <c r="X108" i="7"/>
  <c r="B108" i="7"/>
  <c r="K108" i="7"/>
  <c r="Z108" i="7"/>
  <c r="H108" i="7"/>
  <c r="C108" i="7"/>
  <c r="G108" i="7"/>
  <c r="S108" i="7"/>
  <c r="I108" i="7"/>
  <c r="W108" i="7" s="1"/>
  <c r="B251" i="7"/>
  <c r="I251" i="7"/>
  <c r="Z251" i="7"/>
  <c r="Y251" i="7"/>
  <c r="S251" i="7"/>
  <c r="H251" i="7"/>
  <c r="C251" i="7"/>
  <c r="K251" i="7"/>
  <c r="G251" i="7"/>
  <c r="X251" i="7"/>
  <c r="D251" i="7"/>
  <c r="Z301" i="7"/>
  <c r="D301" i="7"/>
  <c r="X301" i="7"/>
  <c r="Y301" i="7"/>
  <c r="K301" i="7"/>
  <c r="S301" i="7"/>
  <c r="H301" i="7"/>
  <c r="C301" i="7"/>
  <c r="I301" i="7"/>
  <c r="W301" i="7" s="1"/>
  <c r="B301" i="7"/>
  <c r="G301" i="7"/>
  <c r="D87" i="7"/>
  <c r="S87" i="7"/>
  <c r="Z87" i="7"/>
  <c r="J88" i="7"/>
  <c r="L88" i="7" s="1"/>
  <c r="K87" i="7"/>
  <c r="J90" i="7"/>
  <c r="L90" i="7" s="1"/>
  <c r="I87" i="7"/>
  <c r="W87" i="7" s="1"/>
  <c r="J89" i="7"/>
  <c r="L89" i="7" s="1"/>
  <c r="X87" i="7"/>
  <c r="J87" i="7"/>
  <c r="L87" i="7" s="1"/>
  <c r="H87" i="7"/>
  <c r="J91" i="7"/>
  <c r="L91" i="7" s="1"/>
  <c r="G87" i="7"/>
  <c r="Y87" i="7"/>
  <c r="C87" i="7"/>
  <c r="B87" i="7"/>
  <c r="C218" i="7"/>
  <c r="I218" i="7"/>
  <c r="W218" i="7" s="1"/>
  <c r="Y218" i="7"/>
  <c r="D218" i="7"/>
  <c r="X218" i="7"/>
  <c r="G218" i="7"/>
  <c r="Z218" i="7"/>
  <c r="H218" i="7"/>
  <c r="K218" i="7"/>
  <c r="S218" i="7"/>
  <c r="B218" i="7"/>
  <c r="K125" i="7"/>
  <c r="I125" i="7"/>
  <c r="AA125" i="7" s="1"/>
  <c r="S125" i="7"/>
  <c r="B125" i="7"/>
  <c r="X125" i="7"/>
  <c r="D125" i="7"/>
  <c r="C125" i="7"/>
  <c r="Y125" i="7"/>
  <c r="H125" i="7"/>
  <c r="Z125" i="7"/>
  <c r="G125" i="7"/>
  <c r="Z149" i="7"/>
  <c r="D149" i="7"/>
  <c r="Y149" i="7"/>
  <c r="K149" i="7"/>
  <c r="B149" i="7"/>
  <c r="H149" i="7"/>
  <c r="C149" i="7"/>
  <c r="S149" i="7"/>
  <c r="I149" i="7"/>
  <c r="AA149" i="7" s="1"/>
  <c r="G149" i="7"/>
  <c r="X149" i="7"/>
  <c r="Z287" i="7"/>
  <c r="B287" i="7"/>
  <c r="Y287" i="7"/>
  <c r="S287" i="7"/>
  <c r="X287" i="7"/>
  <c r="G287" i="7"/>
  <c r="J291" i="7"/>
  <c r="L291" i="7" s="1"/>
  <c r="I287" i="7"/>
  <c r="AA287" i="7" s="1"/>
  <c r="J287" i="7"/>
  <c r="L287" i="7" s="1"/>
  <c r="D287" i="7"/>
  <c r="J289" i="7"/>
  <c r="L289" i="7" s="1"/>
  <c r="H287" i="7"/>
  <c r="J288" i="7"/>
  <c r="L288" i="7" s="1"/>
  <c r="C287" i="7"/>
  <c r="K287" i="7"/>
  <c r="J290" i="7"/>
  <c r="L290" i="7" s="1"/>
  <c r="K119" i="7"/>
  <c r="H119" i="7"/>
  <c r="I119" i="7"/>
  <c r="AA119" i="7" s="1"/>
  <c r="S119" i="7"/>
  <c r="D119" i="7"/>
  <c r="B119" i="7"/>
  <c r="G119" i="7"/>
  <c r="Y119" i="7"/>
  <c r="X119" i="7"/>
  <c r="Z119" i="7"/>
  <c r="C119" i="7"/>
  <c r="B254" i="7"/>
  <c r="D254" i="7"/>
  <c r="S254" i="7"/>
  <c r="I254" i="7"/>
  <c r="AA254" i="7" s="1"/>
  <c r="X254" i="7"/>
  <c r="H254" i="7"/>
  <c r="C254" i="7"/>
  <c r="G254" i="7"/>
  <c r="K254" i="7"/>
  <c r="Y254" i="7"/>
  <c r="Z254" i="7"/>
  <c r="K193" i="7"/>
  <c r="S193" i="7"/>
  <c r="X193" i="7"/>
  <c r="Y193" i="7"/>
  <c r="H193" i="7"/>
  <c r="I193" i="7"/>
  <c r="AA193" i="7" s="1"/>
  <c r="Z193" i="7"/>
  <c r="C193" i="7"/>
  <c r="D193" i="7"/>
  <c r="G193" i="7"/>
  <c r="B193" i="7"/>
  <c r="Z92" i="7"/>
  <c r="J93" i="7"/>
  <c r="L93" i="7" s="1"/>
  <c r="C92" i="7"/>
  <c r="X92" i="7"/>
  <c r="J92" i="7"/>
  <c r="L92" i="7" s="1"/>
  <c r="S92" i="7"/>
  <c r="J94" i="7"/>
  <c r="L94" i="7" s="1"/>
  <c r="J95" i="7"/>
  <c r="L95" i="7" s="1"/>
  <c r="I92" i="7"/>
  <c r="AA92" i="7" s="1"/>
  <c r="B92" i="7"/>
  <c r="J96" i="7"/>
  <c r="L96" i="7" s="1"/>
  <c r="H92" i="7"/>
  <c r="D92" i="7"/>
  <c r="K92" i="7"/>
  <c r="Y92" i="7"/>
  <c r="G92" i="7"/>
  <c r="Y170" i="7"/>
  <c r="D170" i="7"/>
  <c r="Z170" i="7"/>
  <c r="G170" i="7"/>
  <c r="C170" i="7"/>
  <c r="S170" i="7"/>
  <c r="I170" i="7"/>
  <c r="AA170" i="7" s="1"/>
  <c r="K170" i="7"/>
  <c r="X170" i="7"/>
  <c r="H170" i="7"/>
  <c r="B170" i="7"/>
  <c r="X306" i="7"/>
  <c r="B306" i="7"/>
  <c r="G306" i="7"/>
  <c r="C306" i="7"/>
  <c r="H306" i="7"/>
  <c r="K306" i="7"/>
  <c r="I306" i="7"/>
  <c r="W306" i="7" s="1"/>
  <c r="S306" i="7"/>
  <c r="D306" i="7"/>
  <c r="Z306" i="7"/>
  <c r="Y306" i="7"/>
  <c r="Z10" i="7"/>
  <c r="B10" i="7"/>
  <c r="D10" i="7"/>
  <c r="C10" i="7"/>
  <c r="K10" i="7"/>
  <c r="C146" i="7"/>
  <c r="S146" i="7"/>
  <c r="B146" i="7"/>
  <c r="I146" i="7"/>
  <c r="W146" i="7" s="1"/>
  <c r="Y146" i="7"/>
  <c r="Z146" i="7"/>
  <c r="H146" i="7"/>
  <c r="X146" i="7"/>
  <c r="G146" i="7"/>
  <c r="D146" i="7"/>
  <c r="K146" i="7"/>
  <c r="I164" i="7"/>
  <c r="AA164" i="7" s="1"/>
  <c r="K164" i="7"/>
  <c r="B164" i="7"/>
  <c r="Z164" i="7"/>
  <c r="S164" i="7"/>
  <c r="Y164" i="7"/>
  <c r="H164" i="7"/>
  <c r="D164" i="7"/>
  <c r="X164" i="7"/>
  <c r="G164" i="7"/>
  <c r="C164" i="7"/>
  <c r="C34" i="7"/>
  <c r="K34" i="7"/>
  <c r="Z34" i="7"/>
  <c r="D34" i="7"/>
  <c r="B34" i="7"/>
  <c r="C127" i="7"/>
  <c r="S127" i="7"/>
  <c r="D127" i="7"/>
  <c r="H127" i="7"/>
  <c r="B127" i="7"/>
  <c r="K127" i="7"/>
  <c r="Z127" i="7"/>
  <c r="J130" i="7"/>
  <c r="L130" i="7" s="1"/>
  <c r="X127" i="7"/>
  <c r="J127" i="7"/>
  <c r="L127" i="7" s="1"/>
  <c r="G127" i="7"/>
  <c r="J131" i="7"/>
  <c r="L131" i="7" s="1"/>
  <c r="I127" i="7"/>
  <c r="W127" i="7" s="1"/>
  <c r="J128" i="7"/>
  <c r="L128" i="7" s="1"/>
  <c r="J129" i="7"/>
  <c r="L129" i="7" s="1"/>
  <c r="Y127" i="7"/>
  <c r="S291" i="7"/>
  <c r="X291" i="7"/>
  <c r="I291" i="7"/>
  <c r="AA291" i="7" s="1"/>
  <c r="D291" i="7"/>
  <c r="B291" i="7"/>
  <c r="H291" i="7"/>
  <c r="K291" i="7"/>
  <c r="C291" i="7"/>
  <c r="Z291" i="7"/>
  <c r="G291" i="7"/>
  <c r="Y291" i="7"/>
  <c r="S141" i="7"/>
  <c r="X141" i="7"/>
  <c r="Y141" i="7"/>
  <c r="C141" i="7"/>
  <c r="I141" i="7"/>
  <c r="AA141" i="7" s="1"/>
  <c r="H141" i="7"/>
  <c r="K141" i="7"/>
  <c r="D141" i="7"/>
  <c r="G141" i="7"/>
  <c r="Z141" i="7"/>
  <c r="B141" i="7"/>
  <c r="B94" i="7"/>
  <c r="Z94" i="7"/>
  <c r="I94" i="7"/>
  <c r="AA94" i="7" s="1"/>
  <c r="K94" i="7"/>
  <c r="S94" i="7"/>
  <c r="H94" i="7"/>
  <c r="C94" i="7"/>
  <c r="G94" i="7"/>
  <c r="D94" i="7"/>
  <c r="X94" i="7"/>
  <c r="Y94" i="7"/>
  <c r="K156" i="7"/>
  <c r="Y156" i="7"/>
  <c r="C156" i="7"/>
  <c r="D156" i="7"/>
  <c r="G156" i="7"/>
  <c r="Z156" i="7"/>
  <c r="S156" i="7"/>
  <c r="B156" i="7"/>
  <c r="I156" i="7"/>
  <c r="W156" i="7" s="1"/>
  <c r="H156" i="7"/>
  <c r="X156" i="7"/>
  <c r="C13" i="7"/>
  <c r="D13" i="7"/>
  <c r="Z13" i="7"/>
  <c r="B13" i="7"/>
  <c r="K13" i="7"/>
  <c r="I188" i="7"/>
  <c r="AA188" i="7" s="1"/>
  <c r="X188" i="7"/>
  <c r="H188" i="7"/>
  <c r="B188" i="7"/>
  <c r="K188" i="7"/>
  <c r="D188" i="7"/>
  <c r="Z188" i="7"/>
  <c r="C188" i="7"/>
  <c r="S188" i="7"/>
  <c r="G188" i="7"/>
  <c r="Y188" i="7"/>
  <c r="B182" i="7"/>
  <c r="Z182" i="7"/>
  <c r="J186" i="7"/>
  <c r="L186" i="7" s="1"/>
  <c r="K182" i="7"/>
  <c r="C182" i="7"/>
  <c r="J185" i="7"/>
  <c r="L185" i="7" s="1"/>
  <c r="G182" i="7"/>
  <c r="J184" i="7"/>
  <c r="L184" i="7" s="1"/>
  <c r="J182" i="7"/>
  <c r="L182" i="7" s="1"/>
  <c r="D182" i="7"/>
  <c r="S182" i="7"/>
  <c r="X182" i="7"/>
  <c r="Y182" i="7"/>
  <c r="I182" i="7"/>
  <c r="AA182" i="7" s="1"/>
  <c r="H182" i="7"/>
  <c r="J183" i="7"/>
  <c r="L183" i="7" s="1"/>
  <c r="I295" i="7"/>
  <c r="W295" i="7" s="1"/>
  <c r="D295" i="7"/>
  <c r="B295" i="7"/>
  <c r="H295" i="7"/>
  <c r="S295" i="7"/>
  <c r="C295" i="7"/>
  <c r="Z295" i="7"/>
  <c r="G295" i="7"/>
  <c r="K295" i="7"/>
  <c r="Y295" i="7"/>
  <c r="X295" i="7"/>
  <c r="K60" i="7"/>
  <c r="H60" i="7"/>
  <c r="X60" i="7"/>
  <c r="I60" i="7"/>
  <c r="W60" i="7" s="1"/>
  <c r="D60" i="7"/>
  <c r="B60" i="7"/>
  <c r="G60" i="7"/>
  <c r="C60" i="7"/>
  <c r="S60" i="7"/>
  <c r="Y60" i="7"/>
  <c r="Z60" i="7"/>
  <c r="Y219" i="7"/>
  <c r="Z219" i="7"/>
  <c r="H219" i="7"/>
  <c r="C219" i="7"/>
  <c r="X219" i="7"/>
  <c r="G219" i="7"/>
  <c r="K219" i="7"/>
  <c r="I219" i="7"/>
  <c r="W219" i="7" s="1"/>
  <c r="B219" i="7"/>
  <c r="D219" i="7"/>
  <c r="S219" i="7"/>
  <c r="C28" i="7"/>
  <c r="D28" i="7"/>
  <c r="B28" i="7"/>
  <c r="Z28" i="7"/>
  <c r="K28" i="7"/>
  <c r="X250" i="7"/>
  <c r="I250" i="7"/>
  <c r="C250" i="7"/>
  <c r="H250" i="7"/>
  <c r="S250" i="7"/>
  <c r="Z250" i="7"/>
  <c r="Y250" i="7"/>
  <c r="B250" i="7"/>
  <c r="G250" i="7"/>
  <c r="K250" i="7"/>
  <c r="D250" i="7"/>
  <c r="Y67" i="7"/>
  <c r="J69" i="7"/>
  <c r="L69" i="7" s="1"/>
  <c r="J71" i="7"/>
  <c r="L71" i="7" s="1"/>
  <c r="G67" i="7"/>
  <c r="K67" i="7"/>
  <c r="S67" i="7"/>
  <c r="C67" i="7"/>
  <c r="Z67" i="7"/>
  <c r="B67" i="7"/>
  <c r="J67" i="7"/>
  <c r="J70" i="7"/>
  <c r="L70" i="7" s="1"/>
  <c r="I67" i="7"/>
  <c r="AA67" i="7" s="1"/>
  <c r="J68" i="7"/>
  <c r="L68" i="7" s="1"/>
  <c r="H67" i="7"/>
  <c r="D67" i="7"/>
  <c r="X67" i="7"/>
  <c r="X282" i="7"/>
  <c r="I282" i="7"/>
  <c r="Y282" i="7"/>
  <c r="H282" i="7"/>
  <c r="C282" i="7"/>
  <c r="G282" i="7"/>
  <c r="K282" i="7"/>
  <c r="Z282" i="7"/>
  <c r="J285" i="7"/>
  <c r="L285" i="7" s="1"/>
  <c r="J283" i="7"/>
  <c r="L283" i="7" s="1"/>
  <c r="J286" i="7"/>
  <c r="L286" i="7" s="1"/>
  <c r="J284" i="7"/>
  <c r="L284" i="7" s="1"/>
  <c r="S282" i="7"/>
  <c r="D282" i="7"/>
  <c r="J282" i="7"/>
  <c r="L282" i="7" s="1"/>
  <c r="B282" i="7"/>
  <c r="S190" i="7"/>
  <c r="K190" i="7"/>
  <c r="C190" i="7"/>
  <c r="B190" i="7"/>
  <c r="X190" i="7"/>
  <c r="Z190" i="7"/>
  <c r="D190" i="7"/>
  <c r="I190" i="7"/>
  <c r="AA190" i="7" s="1"/>
  <c r="G190" i="7"/>
  <c r="H190" i="7"/>
  <c r="Y190" i="7"/>
  <c r="G81" i="7"/>
  <c r="Y81" i="7"/>
  <c r="K81" i="7"/>
  <c r="C81" i="7"/>
  <c r="Z81" i="7"/>
  <c r="B81" i="7"/>
  <c r="D81" i="7"/>
  <c r="X81" i="7"/>
  <c r="S81" i="7"/>
  <c r="I81" i="7"/>
  <c r="AA81" i="7" s="1"/>
  <c r="H81" i="7"/>
  <c r="Z236" i="7"/>
  <c r="B236" i="7"/>
  <c r="I236" i="7"/>
  <c r="K236" i="7"/>
  <c r="G236" i="7"/>
  <c r="C236" i="7"/>
  <c r="D236" i="7"/>
  <c r="S236" i="7"/>
  <c r="H236" i="7"/>
  <c r="Y236" i="7"/>
  <c r="X236" i="7"/>
  <c r="X247" i="7"/>
  <c r="J247" i="7"/>
  <c r="L247" i="7" s="1"/>
  <c r="Y247" i="7"/>
  <c r="I247" i="7"/>
  <c r="W247" i="7" s="1"/>
  <c r="Z247" i="7"/>
  <c r="D247" i="7"/>
  <c r="J249" i="7"/>
  <c r="L249" i="7" s="1"/>
  <c r="H247" i="7"/>
  <c r="J250" i="7"/>
  <c r="L250" i="7" s="1"/>
  <c r="C247" i="7"/>
  <c r="B247" i="7"/>
  <c r="G247" i="7"/>
  <c r="K247" i="7"/>
  <c r="J248" i="7"/>
  <c r="L248" i="7" s="1"/>
  <c r="J251" i="7"/>
  <c r="L251" i="7" s="1"/>
  <c r="S247" i="7"/>
  <c r="G225" i="7"/>
  <c r="I225" i="7"/>
  <c r="AA225" i="7" s="1"/>
  <c r="Y225" i="7"/>
  <c r="D225" i="7"/>
  <c r="Z225" i="7"/>
  <c r="C225" i="7"/>
  <c r="K225" i="7"/>
  <c r="H225" i="7"/>
  <c r="S225" i="7"/>
  <c r="B225" i="7"/>
  <c r="X225" i="7"/>
  <c r="B18" i="7"/>
  <c r="C18" i="7"/>
  <c r="K18" i="7"/>
  <c r="Z18" i="7"/>
  <c r="D18" i="7"/>
  <c r="B228" i="7"/>
  <c r="G228" i="7"/>
  <c r="C228" i="7"/>
  <c r="H228" i="7"/>
  <c r="X228" i="7"/>
  <c r="I228" i="7"/>
  <c r="AA228" i="7" s="1"/>
  <c r="Y228" i="7"/>
  <c r="D228" i="7"/>
  <c r="K228" i="7"/>
  <c r="S228" i="7"/>
  <c r="Z228" i="7"/>
  <c r="S281" i="7"/>
  <c r="K281" i="7"/>
  <c r="Y281" i="7"/>
  <c r="B281" i="7"/>
  <c r="H281" i="7"/>
  <c r="D281" i="7"/>
  <c r="C281" i="7"/>
  <c r="X281" i="7"/>
  <c r="G281" i="7"/>
  <c r="Z281" i="7"/>
  <c r="I281" i="7"/>
  <c r="W281" i="7" s="1"/>
  <c r="I84" i="7"/>
  <c r="W84" i="7" s="1"/>
  <c r="K84" i="7"/>
  <c r="S84" i="7"/>
  <c r="C84" i="7"/>
  <c r="H84" i="7"/>
  <c r="D84" i="7"/>
  <c r="X84" i="7"/>
  <c r="Y84" i="7"/>
  <c r="B84" i="7"/>
  <c r="Z84" i="7"/>
  <c r="G84" i="7"/>
  <c r="D201" i="7"/>
  <c r="K201" i="7"/>
  <c r="Z201" i="7"/>
  <c r="G201" i="7"/>
  <c r="B201" i="7"/>
  <c r="C201" i="7"/>
  <c r="I201" i="7"/>
  <c r="W201" i="7" s="1"/>
  <c r="H201" i="7"/>
  <c r="Y201" i="7"/>
  <c r="S201" i="7"/>
  <c r="X201" i="7"/>
  <c r="X252" i="7"/>
  <c r="B252" i="7"/>
  <c r="J254" i="7"/>
  <c r="L254" i="7" s="1"/>
  <c r="D252" i="7"/>
  <c r="Y252" i="7"/>
  <c r="H252" i="7"/>
  <c r="C252" i="7"/>
  <c r="J253" i="7"/>
  <c r="L253" i="7" s="1"/>
  <c r="J252" i="7"/>
  <c r="L252" i="7" s="1"/>
  <c r="K252" i="7"/>
  <c r="J255" i="7"/>
  <c r="L255" i="7" s="1"/>
  <c r="Z252" i="7"/>
  <c r="J256" i="7"/>
  <c r="L256" i="7" s="1"/>
  <c r="I252" i="7"/>
  <c r="AA252" i="7" s="1"/>
  <c r="G252" i="7"/>
  <c r="S252" i="7"/>
  <c r="D238" i="7"/>
  <c r="S238" i="7"/>
  <c r="I238" i="7"/>
  <c r="W238" i="7" s="1"/>
  <c r="C238" i="7"/>
  <c r="G238" i="7"/>
  <c r="X238" i="7"/>
  <c r="H238" i="7"/>
  <c r="K238" i="7"/>
  <c r="Z238" i="7"/>
  <c r="Y238" i="7"/>
  <c r="B238" i="7"/>
  <c r="J126" i="7"/>
  <c r="L126" i="7" s="1"/>
  <c r="J122" i="7"/>
  <c r="L122" i="7" s="1"/>
  <c r="Y122" i="7"/>
  <c r="J123" i="7"/>
  <c r="L123" i="7" s="1"/>
  <c r="X122" i="7"/>
  <c r="I122" i="7"/>
  <c r="AA122" i="7" s="1"/>
  <c r="S122" i="7"/>
  <c r="D122" i="7"/>
  <c r="H122" i="7"/>
  <c r="J124" i="7"/>
  <c r="L124" i="7" s="1"/>
  <c r="B122" i="7"/>
  <c r="K122" i="7"/>
  <c r="Z122" i="7"/>
  <c r="G122" i="7"/>
  <c r="J125" i="7"/>
  <c r="L125" i="7" s="1"/>
  <c r="C122" i="7"/>
  <c r="S165" i="7"/>
  <c r="C165" i="7"/>
  <c r="Y165" i="7"/>
  <c r="Z165" i="7"/>
  <c r="X165" i="7"/>
  <c r="B165" i="7"/>
  <c r="I165" i="7"/>
  <c r="AA165" i="7" s="1"/>
  <c r="D165" i="7"/>
  <c r="H165" i="7"/>
  <c r="K165" i="7"/>
  <c r="G165" i="7"/>
  <c r="C234" i="7"/>
  <c r="Y234" i="7"/>
  <c r="Z234" i="7"/>
  <c r="I234" i="7"/>
  <c r="W234" i="7" s="1"/>
  <c r="S234" i="7"/>
  <c r="D234" i="7"/>
  <c r="K234" i="7"/>
  <c r="G234" i="7"/>
  <c r="H234" i="7"/>
  <c r="X234" i="7"/>
  <c r="B234" i="7"/>
  <c r="I261" i="7"/>
  <c r="W261" i="7" s="1"/>
  <c r="D261" i="7"/>
  <c r="K261" i="7"/>
  <c r="H261" i="7"/>
  <c r="B261" i="7"/>
  <c r="C261" i="7"/>
  <c r="Z261" i="7"/>
  <c r="G261" i="7"/>
  <c r="Y261" i="7"/>
  <c r="S261" i="7"/>
  <c r="X261" i="7"/>
  <c r="X99" i="7"/>
  <c r="D99" i="7"/>
  <c r="B99" i="7"/>
  <c r="Z99" i="7"/>
  <c r="K99" i="7"/>
  <c r="C99" i="7"/>
  <c r="H99" i="7"/>
  <c r="S99" i="7"/>
  <c r="Y99" i="7"/>
  <c r="I99" i="7"/>
  <c r="W99" i="7" s="1"/>
  <c r="G99" i="7"/>
  <c r="Z302" i="7"/>
  <c r="B302" i="7"/>
  <c r="S302" i="7"/>
  <c r="H302" i="7"/>
  <c r="J306" i="7"/>
  <c r="G302" i="7"/>
  <c r="C302" i="7"/>
  <c r="J305" i="7"/>
  <c r="L305" i="7" s="1"/>
  <c r="X302" i="7"/>
  <c r="K302" i="7"/>
  <c r="Y302" i="7"/>
  <c r="J303" i="7"/>
  <c r="L303" i="7" s="1"/>
  <c r="J304" i="7"/>
  <c r="L304" i="7" s="1"/>
  <c r="I302" i="7"/>
  <c r="AA302" i="7" s="1"/>
  <c r="D302" i="7"/>
  <c r="J302" i="7"/>
  <c r="L302" i="7" s="1"/>
  <c r="Z266" i="7"/>
  <c r="C266" i="7"/>
  <c r="B266" i="7"/>
  <c r="D266" i="7"/>
  <c r="X266" i="7"/>
  <c r="G266" i="7"/>
  <c r="Y266" i="7"/>
  <c r="I266" i="7"/>
  <c r="AA266" i="7" s="1"/>
  <c r="S266" i="7"/>
  <c r="H266" i="7"/>
  <c r="K266" i="7"/>
  <c r="Y245" i="7"/>
  <c r="B245" i="7"/>
  <c r="I245" i="7"/>
  <c r="D245" i="7"/>
  <c r="S245" i="7"/>
  <c r="H245" i="7"/>
  <c r="Z245" i="7"/>
  <c r="C245" i="7"/>
  <c r="K245" i="7"/>
  <c r="G245" i="7"/>
  <c r="X245" i="7"/>
  <c r="G139" i="7"/>
  <c r="I139" i="7"/>
  <c r="AA139" i="7" s="1"/>
  <c r="D139" i="7"/>
  <c r="C139" i="7"/>
  <c r="Z139" i="7"/>
  <c r="B139" i="7"/>
  <c r="S139" i="7"/>
  <c r="K139" i="7"/>
  <c r="H139" i="7"/>
  <c r="Y139" i="7"/>
  <c r="X139" i="7"/>
  <c r="K255" i="7"/>
  <c r="Y255" i="7"/>
  <c r="B255" i="7"/>
  <c r="Z255" i="7"/>
  <c r="G255" i="7"/>
  <c r="C255" i="7"/>
  <c r="I255" i="7"/>
  <c r="AA255" i="7" s="1"/>
  <c r="S255" i="7"/>
  <c r="D255" i="7"/>
  <c r="X255" i="7"/>
  <c r="H255" i="7"/>
  <c r="D40" i="7"/>
  <c r="B40" i="7"/>
  <c r="Z40" i="7"/>
  <c r="K40" i="7"/>
  <c r="C40" i="7"/>
  <c r="B97" i="7"/>
  <c r="J101" i="7"/>
  <c r="L101" i="7" s="1"/>
  <c r="J99" i="7"/>
  <c r="L99" i="7" s="1"/>
  <c r="S97" i="7"/>
  <c r="Y97" i="7"/>
  <c r="G97" i="7"/>
  <c r="K97" i="7"/>
  <c r="Z97" i="7"/>
  <c r="I97" i="7"/>
  <c r="H97" i="7"/>
  <c r="J100" i="7"/>
  <c r="L100" i="7" s="1"/>
  <c r="X97" i="7"/>
  <c r="J97" i="7"/>
  <c r="L97" i="7" s="1"/>
  <c r="D97" i="7"/>
  <c r="J98" i="7"/>
  <c r="L98" i="7" s="1"/>
  <c r="C97" i="7"/>
  <c r="J224" i="7"/>
  <c r="L224" i="7" s="1"/>
  <c r="I222" i="7"/>
  <c r="W222" i="7" s="1"/>
  <c r="J222" i="7"/>
  <c r="L222" i="7" s="1"/>
  <c r="B222" i="7"/>
  <c r="Y222" i="7"/>
  <c r="H222" i="7"/>
  <c r="X222" i="7"/>
  <c r="J225" i="7"/>
  <c r="L225" i="7" s="1"/>
  <c r="S222" i="7"/>
  <c r="Z222" i="7"/>
  <c r="C222" i="7"/>
  <c r="J226" i="7"/>
  <c r="K222" i="7"/>
  <c r="G222" i="7"/>
  <c r="J223" i="7"/>
  <c r="L223" i="7" s="1"/>
  <c r="D222" i="7"/>
  <c r="S151" i="7"/>
  <c r="K151" i="7"/>
  <c r="Z151" i="7"/>
  <c r="Y151" i="7"/>
  <c r="H151" i="7"/>
  <c r="B151" i="7"/>
  <c r="I151" i="7"/>
  <c r="AA151" i="7" s="1"/>
  <c r="C151" i="7"/>
  <c r="X151" i="7"/>
  <c r="G151" i="7"/>
  <c r="D151" i="7"/>
  <c r="H244" i="7"/>
  <c r="I244" i="7"/>
  <c r="AA244" i="7" s="1"/>
  <c r="Z244" i="7"/>
  <c r="C244" i="7"/>
  <c r="G244" i="7"/>
  <c r="X244" i="7"/>
  <c r="D244" i="7"/>
  <c r="K244" i="7"/>
  <c r="B244" i="7"/>
  <c r="S244" i="7"/>
  <c r="Y244" i="7"/>
  <c r="C7" i="7"/>
  <c r="J10" i="7"/>
  <c r="I24" i="3"/>
  <c r="I17" i="3"/>
  <c r="I23" i="3"/>
  <c r="I10" i="3"/>
  <c r="I8" i="3"/>
  <c r="J9" i="7"/>
  <c r="K7" i="7"/>
  <c r="I46" i="3"/>
  <c r="I33" i="3"/>
  <c r="I40" i="3"/>
  <c r="I7" i="3"/>
  <c r="J7" i="7"/>
  <c r="I42" i="3"/>
  <c r="I44" i="3"/>
  <c r="I11" i="3"/>
  <c r="I22" i="3"/>
  <c r="I43" i="3"/>
  <c r="I12" i="3"/>
  <c r="J11" i="7"/>
  <c r="I19" i="3"/>
  <c r="I26" i="3"/>
  <c r="I15" i="3"/>
  <c r="I45" i="3"/>
  <c r="I25" i="3"/>
  <c r="J8" i="7"/>
  <c r="I39" i="3"/>
  <c r="I32" i="3"/>
  <c r="I21" i="3"/>
  <c r="I18" i="3"/>
  <c r="I14" i="3"/>
  <c r="Z7" i="7"/>
  <c r="I16" i="3"/>
  <c r="I31" i="3"/>
  <c r="I30" i="3"/>
  <c r="I28" i="3"/>
  <c r="I36" i="3"/>
  <c r="B7" i="7"/>
  <c r="I37" i="3"/>
  <c r="I38" i="3"/>
  <c r="I47" i="3"/>
  <c r="I13" i="3"/>
  <c r="I20" i="3"/>
  <c r="I9" i="3"/>
  <c r="I35" i="3"/>
  <c r="I29" i="3"/>
  <c r="I34" i="3"/>
  <c r="I41" i="3"/>
  <c r="I27" i="3"/>
  <c r="D7" i="7"/>
  <c r="C137" i="7"/>
  <c r="Z137" i="7"/>
  <c r="K137" i="7"/>
  <c r="I137" i="7"/>
  <c r="W137" i="7" s="1"/>
  <c r="X137" i="7"/>
  <c r="Y137" i="7"/>
  <c r="G137" i="7"/>
  <c r="H137" i="7"/>
  <c r="B137" i="7"/>
  <c r="D137" i="7"/>
  <c r="J140" i="7"/>
  <c r="L140" i="7" s="1"/>
  <c r="J138" i="7"/>
  <c r="L138" i="7" s="1"/>
  <c r="J141" i="7"/>
  <c r="L141" i="7" s="1"/>
  <c r="J139" i="7"/>
  <c r="L139" i="7" s="1"/>
  <c r="S137" i="7"/>
  <c r="J137" i="7"/>
  <c r="L137" i="7" s="1"/>
  <c r="C191" i="7"/>
  <c r="D191" i="7"/>
  <c r="X191" i="7"/>
  <c r="H191" i="7"/>
  <c r="B191" i="7"/>
  <c r="K191" i="7"/>
  <c r="G191" i="7"/>
  <c r="I191" i="7"/>
  <c r="AA191" i="7" s="1"/>
  <c r="S191" i="7"/>
  <c r="Z191" i="7"/>
  <c r="Y191" i="7"/>
  <c r="S270" i="7"/>
  <c r="D270" i="7"/>
  <c r="I270" i="7"/>
  <c r="W270" i="7" s="1"/>
  <c r="X270" i="7"/>
  <c r="H270" i="7"/>
  <c r="C270" i="7"/>
  <c r="G270" i="7"/>
  <c r="K270" i="7"/>
  <c r="B270" i="7"/>
  <c r="Z270" i="7"/>
  <c r="Y270" i="7"/>
  <c r="Z21" i="7"/>
  <c r="C21" i="7"/>
  <c r="B21" i="7"/>
  <c r="K21" i="7"/>
  <c r="D21" i="7"/>
  <c r="S55" i="7"/>
  <c r="C55" i="7"/>
  <c r="Y55" i="7"/>
  <c r="K55" i="7"/>
  <c r="H55" i="7"/>
  <c r="B55" i="7"/>
  <c r="X55" i="7"/>
  <c r="G55" i="7"/>
  <c r="D55" i="7"/>
  <c r="Z55" i="7"/>
  <c r="I55" i="7"/>
  <c r="AA55" i="7" s="1"/>
  <c r="Z45" i="7"/>
  <c r="K45" i="7"/>
  <c r="B45" i="7"/>
  <c r="D45" i="7"/>
  <c r="C45" i="7"/>
  <c r="I194" i="7"/>
  <c r="AA194" i="7" s="1"/>
  <c r="Y194" i="7"/>
  <c r="H194" i="7"/>
  <c r="S194" i="7"/>
  <c r="X194" i="7"/>
  <c r="K194" i="7"/>
  <c r="G194" i="7"/>
  <c r="C194" i="7"/>
  <c r="D194" i="7"/>
  <c r="Z194" i="7"/>
  <c r="B194" i="7"/>
  <c r="K226" i="7"/>
  <c r="X226" i="7"/>
  <c r="C226" i="7"/>
  <c r="I226" i="7"/>
  <c r="AA226" i="7" s="1"/>
  <c r="B226" i="7"/>
  <c r="S226" i="7"/>
  <c r="H226" i="7"/>
  <c r="Y226" i="7"/>
  <c r="G226" i="7"/>
  <c r="D226" i="7"/>
  <c r="Z226" i="7"/>
  <c r="D100" i="7"/>
  <c r="K100" i="7"/>
  <c r="I100" i="7"/>
  <c r="AA100" i="7" s="1"/>
  <c r="S100" i="7"/>
  <c r="B100" i="7"/>
  <c r="Z100" i="7"/>
  <c r="H100" i="7"/>
  <c r="X100" i="7"/>
  <c r="C100" i="7"/>
  <c r="G100" i="7"/>
  <c r="Y100" i="7"/>
  <c r="D293" i="7"/>
  <c r="B293" i="7"/>
  <c r="H293" i="7"/>
  <c r="Z293" i="7"/>
  <c r="C293" i="7"/>
  <c r="X293" i="7"/>
  <c r="G293" i="7"/>
  <c r="K293" i="7"/>
  <c r="Y293" i="7"/>
  <c r="S293" i="7"/>
  <c r="I293" i="7"/>
  <c r="W293" i="7" s="1"/>
  <c r="D9" i="7"/>
  <c r="Z9" i="7"/>
  <c r="B9" i="7"/>
  <c r="K9" i="7"/>
  <c r="C9" i="7"/>
  <c r="X53" i="7"/>
  <c r="D53" i="7"/>
  <c r="K53" i="7"/>
  <c r="Y53" i="7"/>
  <c r="C53" i="7"/>
  <c r="H53" i="7"/>
  <c r="Z53" i="7"/>
  <c r="I53" i="7"/>
  <c r="S53" i="7"/>
  <c r="B53" i="7"/>
  <c r="G53" i="7"/>
  <c r="Y241" i="7"/>
  <c r="C241" i="7"/>
  <c r="Z241" i="7"/>
  <c r="S241" i="7"/>
  <c r="K241" i="7"/>
  <c r="G241" i="7"/>
  <c r="I241" i="7"/>
  <c r="AA241" i="7" s="1"/>
  <c r="X241" i="7"/>
  <c r="D241" i="7"/>
  <c r="H241" i="7"/>
  <c r="B241" i="7"/>
  <c r="Y256" i="7"/>
  <c r="G256" i="7"/>
  <c r="C256" i="7"/>
  <c r="H256" i="7"/>
  <c r="Z256" i="7"/>
  <c r="D256" i="7"/>
  <c r="K256" i="7"/>
  <c r="S256" i="7"/>
  <c r="X256" i="7"/>
  <c r="I256" i="7"/>
  <c r="B256" i="7"/>
  <c r="K272" i="7"/>
  <c r="J272" i="7"/>
  <c r="L272" i="7" s="1"/>
  <c r="J273" i="7"/>
  <c r="L273" i="7" s="1"/>
  <c r="Z272" i="7"/>
  <c r="J274" i="7"/>
  <c r="L274" i="7" s="1"/>
  <c r="I272" i="7"/>
  <c r="J276" i="7"/>
  <c r="L276" i="7" s="1"/>
  <c r="H272" i="7"/>
  <c r="J275" i="7"/>
  <c r="L275" i="7" s="1"/>
  <c r="B272" i="7"/>
  <c r="S272" i="7"/>
  <c r="D272" i="7"/>
  <c r="X272" i="7"/>
  <c r="G272" i="7"/>
  <c r="C272" i="7"/>
  <c r="Y272" i="7"/>
  <c r="B240" i="7"/>
  <c r="S240" i="7"/>
  <c r="H240" i="7"/>
  <c r="Y240" i="7"/>
  <c r="G240" i="7"/>
  <c r="C240" i="7"/>
  <c r="D240" i="7"/>
  <c r="Z240" i="7"/>
  <c r="I240" i="7"/>
  <c r="AA240" i="7" s="1"/>
  <c r="K240" i="7"/>
  <c r="X240" i="7"/>
  <c r="G196" i="7"/>
  <c r="S196" i="7"/>
  <c r="B196" i="7"/>
  <c r="C196" i="7"/>
  <c r="Z196" i="7"/>
  <c r="I196" i="7"/>
  <c r="AA196" i="7" s="1"/>
  <c r="D196" i="7"/>
  <c r="Y196" i="7"/>
  <c r="H196" i="7"/>
  <c r="K196" i="7"/>
  <c r="X196" i="7"/>
  <c r="K73" i="7"/>
  <c r="B73" i="7"/>
  <c r="I73" i="7"/>
  <c r="AA73" i="7" s="1"/>
  <c r="G73" i="7"/>
  <c r="Y73" i="7"/>
  <c r="D73" i="7"/>
  <c r="X73" i="7"/>
  <c r="C73" i="7"/>
  <c r="Z73" i="7"/>
  <c r="H73" i="7"/>
  <c r="S73" i="7"/>
  <c r="X209" i="7"/>
  <c r="S209" i="7"/>
  <c r="K209" i="7"/>
  <c r="G209" i="7"/>
  <c r="I209" i="7"/>
  <c r="AA209" i="7" s="1"/>
  <c r="B209" i="7"/>
  <c r="D209" i="7"/>
  <c r="Y209" i="7"/>
  <c r="H209" i="7"/>
  <c r="C209" i="7"/>
  <c r="Z209" i="7"/>
  <c r="X70" i="7"/>
  <c r="C70" i="7"/>
  <c r="G70" i="7"/>
  <c r="S70" i="7"/>
  <c r="Y70" i="7"/>
  <c r="B70" i="7"/>
  <c r="D70" i="7"/>
  <c r="Z70" i="7"/>
  <c r="I70" i="7"/>
  <c r="W70" i="7" s="1"/>
  <c r="K70" i="7"/>
  <c r="H70" i="7"/>
  <c r="H144" i="7"/>
  <c r="K144" i="7"/>
  <c r="Z144" i="7"/>
  <c r="D144" i="7"/>
  <c r="I144" i="7"/>
  <c r="AA144" i="7" s="1"/>
  <c r="X144" i="7"/>
  <c r="B144" i="7"/>
  <c r="S144" i="7"/>
  <c r="G144" i="7"/>
  <c r="Y144" i="7"/>
  <c r="C144" i="7"/>
  <c r="H246" i="7"/>
  <c r="B246" i="7"/>
  <c r="Y246" i="7"/>
  <c r="I246" i="7"/>
  <c r="Z246" i="7"/>
  <c r="D246" i="7"/>
  <c r="K246" i="7"/>
  <c r="G246" i="7"/>
  <c r="S246" i="7"/>
  <c r="X246" i="7"/>
  <c r="C246" i="7"/>
  <c r="B38" i="7"/>
  <c r="C38" i="7"/>
  <c r="K38" i="7"/>
  <c r="D38" i="7"/>
  <c r="Z38" i="7"/>
  <c r="C12" i="7"/>
  <c r="J14" i="7"/>
  <c r="B12" i="7"/>
  <c r="J12" i="7"/>
  <c r="J16" i="7"/>
  <c r="K12" i="7"/>
  <c r="J15" i="7"/>
  <c r="Z12" i="7"/>
  <c r="D12" i="7"/>
  <c r="J13" i="7"/>
  <c r="B121" i="7"/>
  <c r="H121" i="7"/>
  <c r="I121" i="7"/>
  <c r="W121" i="7" s="1"/>
  <c r="Z121" i="7"/>
  <c r="S121" i="7"/>
  <c r="Y121" i="7"/>
  <c r="G121" i="7"/>
  <c r="K121" i="7"/>
  <c r="D121" i="7"/>
  <c r="X121" i="7"/>
  <c r="C121" i="7"/>
  <c r="Z169" i="7"/>
  <c r="K169" i="7"/>
  <c r="I169" i="7"/>
  <c r="AA169" i="7" s="1"/>
  <c r="S169" i="7"/>
  <c r="H169" i="7"/>
  <c r="C169" i="7"/>
  <c r="B169" i="7"/>
  <c r="Y169" i="7"/>
  <c r="X169" i="7"/>
  <c r="D169" i="7"/>
  <c r="G169" i="7"/>
  <c r="K39" i="7"/>
  <c r="B39" i="7"/>
  <c r="Z39" i="7"/>
  <c r="C39" i="7"/>
  <c r="D39" i="7"/>
  <c r="B36" i="7"/>
  <c r="C36" i="7"/>
  <c r="H36" i="7"/>
  <c r="D36" i="7"/>
  <c r="S36" i="7"/>
  <c r="I36" i="7"/>
  <c r="W36" i="7" s="1"/>
  <c r="G36" i="7"/>
  <c r="X36" i="7"/>
  <c r="K36" i="7"/>
  <c r="Y36" i="7"/>
  <c r="Z36" i="7"/>
  <c r="Z224" i="7"/>
  <c r="D224" i="7"/>
  <c r="K224" i="7"/>
  <c r="G224" i="7"/>
  <c r="S224" i="7"/>
  <c r="X224" i="7"/>
  <c r="C224" i="7"/>
  <c r="I224" i="7"/>
  <c r="AA224" i="7" s="1"/>
  <c r="B224" i="7"/>
  <c r="Y224" i="7"/>
  <c r="H224" i="7"/>
  <c r="C264" i="7"/>
  <c r="X264" i="7"/>
  <c r="S264" i="7"/>
  <c r="H264" i="7"/>
  <c r="B264" i="7"/>
  <c r="Z264" i="7"/>
  <c r="D264" i="7"/>
  <c r="Y264" i="7"/>
  <c r="I264" i="7"/>
  <c r="AA264" i="7" s="1"/>
  <c r="K264" i="7"/>
  <c r="G264" i="7"/>
  <c r="Y262" i="7"/>
  <c r="I262" i="7"/>
  <c r="AA262" i="7" s="1"/>
  <c r="Z262" i="7"/>
  <c r="J262" i="7"/>
  <c r="L262" i="7" s="1"/>
  <c r="J265" i="7"/>
  <c r="L265" i="7" s="1"/>
  <c r="X262" i="7"/>
  <c r="J266" i="7"/>
  <c r="L266" i="7" s="1"/>
  <c r="S262" i="7"/>
  <c r="K262" i="7"/>
  <c r="G262" i="7"/>
  <c r="J264" i="7"/>
  <c r="L264" i="7" s="1"/>
  <c r="B262" i="7"/>
  <c r="C262" i="7"/>
  <c r="J263" i="7"/>
  <c r="L263" i="7" s="1"/>
  <c r="H262" i="7"/>
  <c r="D262" i="7"/>
  <c r="B204" i="7"/>
  <c r="Y204" i="7"/>
  <c r="C204" i="7"/>
  <c r="Z204" i="7"/>
  <c r="H204" i="7"/>
  <c r="I204" i="7"/>
  <c r="G204" i="7"/>
  <c r="D204" i="7"/>
  <c r="K204" i="7"/>
  <c r="X204" i="7"/>
  <c r="S204" i="7"/>
  <c r="J26" i="7"/>
  <c r="D22" i="7"/>
  <c r="J25" i="7"/>
  <c r="B22" i="7"/>
  <c r="J22" i="7"/>
  <c r="Z22" i="7"/>
  <c r="K22" i="7"/>
  <c r="J23" i="7"/>
  <c r="C22" i="7"/>
  <c r="J24" i="7"/>
  <c r="C171" i="7"/>
  <c r="H171" i="7"/>
  <c r="B171" i="7"/>
  <c r="X171" i="7"/>
  <c r="S171" i="7"/>
  <c r="D171" i="7"/>
  <c r="Y171" i="7"/>
  <c r="K171" i="7"/>
  <c r="Z171" i="7"/>
  <c r="G171" i="7"/>
  <c r="I171" i="7"/>
  <c r="W171" i="7" s="1"/>
  <c r="K133" i="7"/>
  <c r="G133" i="7"/>
  <c r="Y133" i="7"/>
  <c r="I133" i="7"/>
  <c r="W133" i="7" s="1"/>
  <c r="H133" i="7"/>
  <c r="B133" i="7"/>
  <c r="X133" i="7"/>
  <c r="C133" i="7"/>
  <c r="S133" i="7"/>
  <c r="Z133" i="7"/>
  <c r="D133" i="7"/>
  <c r="G198" i="7"/>
  <c r="Z198" i="7"/>
  <c r="I198" i="7"/>
  <c r="AA198" i="7" s="1"/>
  <c r="K198" i="7"/>
  <c r="D198" i="7"/>
  <c r="B198" i="7"/>
  <c r="C198" i="7"/>
  <c r="Y198" i="7"/>
  <c r="H198" i="7"/>
  <c r="X198" i="7"/>
  <c r="S198" i="7"/>
  <c r="H68" i="7"/>
  <c r="Z68" i="7"/>
  <c r="K68" i="7"/>
  <c r="S68" i="7"/>
  <c r="Y68" i="7"/>
  <c r="G68" i="7"/>
  <c r="D68" i="7"/>
  <c r="B68" i="7"/>
  <c r="X68" i="7"/>
  <c r="C68" i="7"/>
  <c r="I68" i="7"/>
  <c r="AA68" i="7" s="1"/>
  <c r="D25" i="7"/>
  <c r="C25" i="7"/>
  <c r="B25" i="7"/>
  <c r="Z25" i="7"/>
  <c r="K25" i="7"/>
  <c r="S142" i="7"/>
  <c r="D142" i="7"/>
  <c r="X142" i="7"/>
  <c r="J143" i="7"/>
  <c r="L143" i="7" s="1"/>
  <c r="G142" i="7"/>
  <c r="B142" i="7"/>
  <c r="Y142" i="7"/>
  <c r="J144" i="7"/>
  <c r="L144" i="7" s="1"/>
  <c r="J142" i="7"/>
  <c r="L142" i="7" s="1"/>
  <c r="C142" i="7"/>
  <c r="J145" i="7"/>
  <c r="L145" i="7" s="1"/>
  <c r="H142" i="7"/>
  <c r="Z142" i="7"/>
  <c r="K142" i="7"/>
  <c r="I142" i="7"/>
  <c r="AA142" i="7" s="1"/>
  <c r="J146" i="7"/>
  <c r="K120" i="7"/>
  <c r="D120" i="7"/>
  <c r="S120" i="7"/>
  <c r="B120" i="7"/>
  <c r="Y120" i="7"/>
  <c r="Z120" i="7"/>
  <c r="I120" i="7"/>
  <c r="AA120" i="7" s="1"/>
  <c r="H120" i="7"/>
  <c r="X120" i="7"/>
  <c r="G120" i="7"/>
  <c r="C120" i="7"/>
  <c r="Z101" i="7"/>
  <c r="D101" i="7"/>
  <c r="B101" i="7"/>
  <c r="S101" i="7"/>
  <c r="H101" i="7"/>
  <c r="X101" i="7"/>
  <c r="K101" i="7"/>
  <c r="C101" i="7"/>
  <c r="I101" i="7"/>
  <c r="AA101" i="7" s="1"/>
  <c r="G101" i="7"/>
  <c r="Y101" i="7"/>
  <c r="K269" i="7"/>
  <c r="G269" i="7"/>
  <c r="B269" i="7"/>
  <c r="I269" i="7"/>
  <c r="C269" i="7"/>
  <c r="X269" i="7"/>
  <c r="D269" i="7"/>
  <c r="S269" i="7"/>
  <c r="Y269" i="7"/>
  <c r="Z269" i="7"/>
  <c r="H269" i="7"/>
  <c r="B145" i="7"/>
  <c r="I145" i="7"/>
  <c r="W145" i="7" s="1"/>
  <c r="G145" i="7"/>
  <c r="Z145" i="7"/>
  <c r="Y145" i="7"/>
  <c r="H145" i="7"/>
  <c r="C145" i="7"/>
  <c r="D145" i="7"/>
  <c r="S145" i="7"/>
  <c r="K145" i="7"/>
  <c r="X145" i="7"/>
  <c r="H274" i="7"/>
  <c r="K274" i="7"/>
  <c r="G274" i="7"/>
  <c r="C274" i="7"/>
  <c r="B274" i="7"/>
  <c r="X274" i="7"/>
  <c r="D274" i="7"/>
  <c r="Y274" i="7"/>
  <c r="Z274" i="7"/>
  <c r="S274" i="7"/>
  <c r="I274" i="7"/>
  <c r="W274" i="7" s="1"/>
  <c r="K263" i="7"/>
  <c r="I263" i="7"/>
  <c r="W263" i="7" s="1"/>
  <c r="D263" i="7"/>
  <c r="Z263" i="7"/>
  <c r="H263" i="7"/>
  <c r="B263" i="7"/>
  <c r="C263" i="7"/>
  <c r="S263" i="7"/>
  <c r="G263" i="7"/>
  <c r="X263" i="7"/>
  <c r="Y263" i="7"/>
  <c r="G223" i="7"/>
  <c r="I223" i="7"/>
  <c r="AA223" i="7" s="1"/>
  <c r="Z223" i="7"/>
  <c r="D223" i="7"/>
  <c r="Y223" i="7"/>
  <c r="H223" i="7"/>
  <c r="K223" i="7"/>
  <c r="C223" i="7"/>
  <c r="X223" i="7"/>
  <c r="S223" i="7"/>
  <c r="B223" i="7"/>
  <c r="I72" i="7"/>
  <c r="AA72" i="7" s="1"/>
  <c r="H72" i="7"/>
  <c r="J73" i="7"/>
  <c r="L73" i="7" s="1"/>
  <c r="J75" i="7"/>
  <c r="L75" i="7" s="1"/>
  <c r="J74" i="7"/>
  <c r="L74" i="7" s="1"/>
  <c r="X72" i="7"/>
  <c r="J76" i="7"/>
  <c r="L76" i="7" s="1"/>
  <c r="Z72" i="7"/>
  <c r="J72" i="7"/>
  <c r="L72" i="7" s="1"/>
  <c r="G72" i="7"/>
  <c r="D72" i="7"/>
  <c r="B72" i="7"/>
  <c r="K72" i="7"/>
  <c r="Y72" i="7"/>
  <c r="S72" i="7"/>
  <c r="C72" i="7"/>
  <c r="Z16" i="7"/>
  <c r="D16" i="7"/>
  <c r="C16" i="7"/>
  <c r="K16" i="7"/>
  <c r="B16" i="7"/>
  <c r="X166" i="7"/>
  <c r="Z166" i="7"/>
  <c r="S166" i="7"/>
  <c r="D166" i="7"/>
  <c r="C166" i="7"/>
  <c r="H166" i="7"/>
  <c r="I166" i="7"/>
  <c r="AA166" i="7" s="1"/>
  <c r="B166" i="7"/>
  <c r="Y166" i="7"/>
  <c r="K166" i="7"/>
  <c r="G166" i="7"/>
  <c r="D128" i="7"/>
  <c r="G128" i="7"/>
  <c r="K128" i="7"/>
  <c r="S128" i="7"/>
  <c r="C128" i="7"/>
  <c r="Y128" i="7"/>
  <c r="Z128" i="7"/>
  <c r="H128" i="7"/>
  <c r="I128" i="7"/>
  <c r="AA128" i="7" s="1"/>
  <c r="X128" i="7"/>
  <c r="B128" i="7"/>
  <c r="B286" i="7"/>
  <c r="K286" i="7"/>
  <c r="D286" i="7"/>
  <c r="X286" i="7"/>
  <c r="I286" i="7"/>
  <c r="Y286" i="7"/>
  <c r="H286" i="7"/>
  <c r="S286" i="7"/>
  <c r="C286" i="7"/>
  <c r="Z286" i="7"/>
  <c r="G286" i="7"/>
  <c r="D48" i="7"/>
  <c r="B48" i="7"/>
  <c r="C48" i="7"/>
  <c r="K48" i="7"/>
  <c r="Z48" i="7"/>
  <c r="Z15" i="7"/>
  <c r="C15" i="7"/>
  <c r="K15" i="7"/>
  <c r="D15" i="7"/>
  <c r="B15" i="7"/>
  <c r="K148" i="7"/>
  <c r="G148" i="7"/>
  <c r="H148" i="7"/>
  <c r="X148" i="7"/>
  <c r="C148" i="7"/>
  <c r="D148" i="7"/>
  <c r="S148" i="7"/>
  <c r="B148" i="7"/>
  <c r="Z148" i="7"/>
  <c r="Y148" i="7"/>
  <c r="I148" i="7"/>
  <c r="W148" i="7" s="1"/>
  <c r="C83" i="7"/>
  <c r="Y83" i="7"/>
  <c r="Z83" i="7"/>
  <c r="I83" i="7"/>
  <c r="W83" i="7" s="1"/>
  <c r="B83" i="7"/>
  <c r="X83" i="7"/>
  <c r="S83" i="7"/>
  <c r="G83" i="7"/>
  <c r="H83" i="7"/>
  <c r="D83" i="7"/>
  <c r="K83" i="7"/>
  <c r="G74" i="7"/>
  <c r="D74" i="7"/>
  <c r="C74" i="7"/>
  <c r="H74" i="7"/>
  <c r="S74" i="7"/>
  <c r="Z74" i="7"/>
  <c r="B74" i="7"/>
  <c r="X74" i="7"/>
  <c r="I74" i="7"/>
  <c r="AA74" i="7" s="1"/>
  <c r="K74" i="7"/>
  <c r="Y74" i="7"/>
  <c r="C285" i="7"/>
  <c r="Z285" i="7"/>
  <c r="G285" i="7"/>
  <c r="B285" i="7"/>
  <c r="I285" i="7"/>
  <c r="AA285" i="7" s="1"/>
  <c r="X285" i="7"/>
  <c r="D285" i="7"/>
  <c r="S285" i="7"/>
  <c r="Y285" i="7"/>
  <c r="K285" i="7"/>
  <c r="H285" i="7"/>
  <c r="Z289" i="7"/>
  <c r="C289" i="7"/>
  <c r="K289" i="7"/>
  <c r="H289" i="7"/>
  <c r="Y289" i="7"/>
  <c r="B289" i="7"/>
  <c r="S289" i="7"/>
  <c r="G289" i="7"/>
  <c r="I289" i="7"/>
  <c r="W289" i="7" s="1"/>
  <c r="X289" i="7"/>
  <c r="D289" i="7"/>
  <c r="X200" i="7"/>
  <c r="S200" i="7"/>
  <c r="I200" i="7"/>
  <c r="AA200" i="7" s="1"/>
  <c r="C200" i="7"/>
  <c r="K200" i="7"/>
  <c r="H200" i="7"/>
  <c r="Z200" i="7"/>
  <c r="Y200" i="7"/>
  <c r="G200" i="7"/>
  <c r="D200" i="7"/>
  <c r="B200" i="7"/>
  <c r="Y103" i="7"/>
  <c r="D103" i="7"/>
  <c r="B103" i="7"/>
  <c r="K103" i="7"/>
  <c r="I103" i="7"/>
  <c r="AA103" i="7" s="1"/>
  <c r="S103" i="7"/>
  <c r="C103" i="7"/>
  <c r="X103" i="7"/>
  <c r="H103" i="7"/>
  <c r="G103" i="7"/>
  <c r="Z103" i="7"/>
  <c r="S56" i="7"/>
  <c r="G56" i="7"/>
  <c r="D56" i="7"/>
  <c r="X56" i="7"/>
  <c r="Y56" i="7"/>
  <c r="K56" i="7"/>
  <c r="H56" i="7"/>
  <c r="C56" i="7"/>
  <c r="I56" i="7"/>
  <c r="AA56" i="7" s="1"/>
  <c r="Z56" i="7"/>
  <c r="B56" i="7"/>
  <c r="D243" i="7"/>
  <c r="S243" i="7"/>
  <c r="H243" i="7"/>
  <c r="B243" i="7"/>
  <c r="C243" i="7"/>
  <c r="X243" i="7"/>
  <c r="G243" i="7"/>
  <c r="Z243" i="7"/>
  <c r="Y243" i="7"/>
  <c r="K243" i="7"/>
  <c r="I243" i="7"/>
  <c r="AA243" i="7" s="1"/>
  <c r="I163" i="7"/>
  <c r="W163" i="7" s="1"/>
  <c r="D163" i="7"/>
  <c r="B163" i="7"/>
  <c r="Z163" i="7"/>
  <c r="G163" i="7"/>
  <c r="Y163" i="7"/>
  <c r="C163" i="7"/>
  <c r="S163" i="7"/>
  <c r="K163" i="7"/>
  <c r="X163" i="7"/>
  <c r="H163" i="7"/>
  <c r="C195" i="7"/>
  <c r="H195" i="7"/>
  <c r="G195" i="7"/>
  <c r="Z195" i="7"/>
  <c r="S195" i="7"/>
  <c r="D195" i="7"/>
  <c r="Y195" i="7"/>
  <c r="B195" i="7"/>
  <c r="X195" i="7"/>
  <c r="I195" i="7"/>
  <c r="AA195" i="7" s="1"/>
  <c r="K195" i="7"/>
  <c r="K221" i="7"/>
  <c r="G221" i="7"/>
  <c r="Y221" i="7"/>
  <c r="I221" i="7"/>
  <c r="Z221" i="7"/>
  <c r="D221" i="7"/>
  <c r="B221" i="7"/>
  <c r="X221" i="7"/>
  <c r="S221" i="7"/>
  <c r="H221" i="7"/>
  <c r="C221" i="7"/>
  <c r="K304" i="7"/>
  <c r="D304" i="7"/>
  <c r="X304" i="7"/>
  <c r="Y304" i="7"/>
  <c r="Z304" i="7"/>
  <c r="B304" i="7"/>
  <c r="H304" i="7"/>
  <c r="C304" i="7"/>
  <c r="I304" i="7"/>
  <c r="W304" i="7" s="1"/>
  <c r="S304" i="7"/>
  <c r="G304" i="7"/>
  <c r="Z214" i="7"/>
  <c r="G214" i="7"/>
  <c r="H214" i="7"/>
  <c r="C214" i="7"/>
  <c r="I214" i="7"/>
  <c r="W214" i="7" s="1"/>
  <c r="K214" i="7"/>
  <c r="D214" i="7"/>
  <c r="S214" i="7"/>
  <c r="B214" i="7"/>
  <c r="X214" i="7"/>
  <c r="Y214" i="7"/>
  <c r="B275" i="7"/>
  <c r="I275" i="7"/>
  <c r="W275" i="7" s="1"/>
  <c r="D275" i="7"/>
  <c r="S275" i="7"/>
  <c r="H275" i="7"/>
  <c r="Y275" i="7"/>
  <c r="C275" i="7"/>
  <c r="K275" i="7"/>
  <c r="G275" i="7"/>
  <c r="Z275" i="7"/>
  <c r="X275" i="7"/>
  <c r="Z176" i="7"/>
  <c r="S176" i="7"/>
  <c r="K176" i="7"/>
  <c r="G176" i="7"/>
  <c r="Y176" i="7"/>
  <c r="H176" i="7"/>
  <c r="D176" i="7"/>
  <c r="I176" i="7"/>
  <c r="AA176" i="7" s="1"/>
  <c r="X176" i="7"/>
  <c r="C176" i="7"/>
  <c r="B176" i="7"/>
  <c r="B19" i="7"/>
  <c r="C19" i="7"/>
  <c r="D19" i="7"/>
  <c r="K19" i="7"/>
  <c r="Z19" i="7"/>
  <c r="C85" i="7"/>
  <c r="D85" i="7"/>
  <c r="X85" i="7"/>
  <c r="B85" i="7"/>
  <c r="Z85" i="7"/>
  <c r="S85" i="7"/>
  <c r="Y85" i="7"/>
  <c r="G85" i="7"/>
  <c r="H85" i="7"/>
  <c r="K85" i="7"/>
  <c r="I85" i="7"/>
  <c r="AA85" i="7" s="1"/>
  <c r="B235" i="7"/>
  <c r="D235" i="7"/>
  <c r="Y235" i="7"/>
  <c r="H235" i="7"/>
  <c r="C235" i="7"/>
  <c r="K235" i="7"/>
  <c r="G235" i="7"/>
  <c r="X235" i="7"/>
  <c r="Z235" i="7"/>
  <c r="S235" i="7"/>
  <c r="I235" i="7"/>
  <c r="AA235" i="7" s="1"/>
  <c r="Y116" i="7"/>
  <c r="S116" i="7"/>
  <c r="G116" i="7"/>
  <c r="Z116" i="7"/>
  <c r="H116" i="7"/>
  <c r="D116" i="7"/>
  <c r="C116" i="7"/>
  <c r="B116" i="7"/>
  <c r="K116" i="7"/>
  <c r="X116" i="7"/>
  <c r="I116" i="7"/>
  <c r="W116" i="7" s="1"/>
  <c r="H173" i="7"/>
  <c r="X173" i="7"/>
  <c r="K173" i="7"/>
  <c r="S173" i="7"/>
  <c r="D173" i="7"/>
  <c r="G173" i="7"/>
  <c r="Z173" i="7"/>
  <c r="B173" i="7"/>
  <c r="I173" i="7"/>
  <c r="AA173" i="7" s="1"/>
  <c r="C173" i="7"/>
  <c r="Y173" i="7"/>
  <c r="Y159" i="7"/>
  <c r="S159" i="7"/>
  <c r="C159" i="7"/>
  <c r="H159" i="7"/>
  <c r="G159" i="7"/>
  <c r="I159" i="7"/>
  <c r="AA159" i="7" s="1"/>
  <c r="X159" i="7"/>
  <c r="B159" i="7"/>
  <c r="D159" i="7"/>
  <c r="Z159" i="7"/>
  <c r="K159" i="7"/>
  <c r="D211" i="7"/>
  <c r="S211" i="7"/>
  <c r="H211" i="7"/>
  <c r="Z211" i="7"/>
  <c r="C211" i="7"/>
  <c r="K211" i="7"/>
  <c r="G211" i="7"/>
  <c r="Y211" i="7"/>
  <c r="B211" i="7"/>
  <c r="X211" i="7"/>
  <c r="I211" i="7"/>
  <c r="W211" i="7" s="1"/>
  <c r="X51" i="7"/>
  <c r="Z51" i="7"/>
  <c r="B51" i="7"/>
  <c r="I51" i="7"/>
  <c r="G51" i="7"/>
  <c r="Y51" i="7"/>
  <c r="S51" i="7"/>
  <c r="C51" i="7"/>
  <c r="H51" i="7"/>
  <c r="D51" i="7"/>
  <c r="K51" i="7"/>
  <c r="J271" i="7"/>
  <c r="L271" i="7" s="1"/>
  <c r="J268" i="7"/>
  <c r="L268" i="7" s="1"/>
  <c r="S267" i="7"/>
  <c r="H267" i="7"/>
  <c r="J267" i="7"/>
  <c r="L267" i="7" s="1"/>
  <c r="C267" i="7"/>
  <c r="J269" i="7"/>
  <c r="L269" i="7" s="1"/>
  <c r="G267" i="7"/>
  <c r="X267" i="7"/>
  <c r="I267" i="7"/>
  <c r="W267" i="7" s="1"/>
  <c r="Y267" i="7"/>
  <c r="D267" i="7"/>
  <c r="K267" i="7"/>
  <c r="Z267" i="7"/>
  <c r="J270" i="7"/>
  <c r="L270" i="7" s="1"/>
  <c r="B267" i="7"/>
  <c r="Y153" i="7"/>
  <c r="S153" i="7"/>
  <c r="G153" i="7"/>
  <c r="X153" i="7"/>
  <c r="B153" i="7"/>
  <c r="C153" i="7"/>
  <c r="K153" i="7"/>
  <c r="D153" i="7"/>
  <c r="I153" i="7"/>
  <c r="W153" i="7" s="1"/>
  <c r="Z153" i="7"/>
  <c r="H153" i="7"/>
  <c r="J244" i="7"/>
  <c r="L244" i="7" s="1"/>
  <c r="B242" i="7"/>
  <c r="J242" i="7"/>
  <c r="H242" i="7"/>
  <c r="S242" i="7"/>
  <c r="J245" i="7"/>
  <c r="I242" i="7"/>
  <c r="AA242" i="7" s="1"/>
  <c r="Y242" i="7"/>
  <c r="G242" i="7"/>
  <c r="J243" i="7"/>
  <c r="L243" i="7" s="1"/>
  <c r="C242" i="7"/>
  <c r="D242" i="7"/>
  <c r="K242" i="7"/>
  <c r="X242" i="7"/>
  <c r="Z242" i="7"/>
  <c r="J246" i="7"/>
  <c r="D202" i="7"/>
  <c r="Z202" i="7"/>
  <c r="K202" i="7"/>
  <c r="J205" i="7"/>
  <c r="L205" i="7" s="1"/>
  <c r="X202" i="7"/>
  <c r="J202" i="7"/>
  <c r="L202" i="7" s="1"/>
  <c r="Y202" i="7"/>
  <c r="J203" i="7"/>
  <c r="L203" i="7" s="1"/>
  <c r="I202" i="7"/>
  <c r="AA202" i="7" s="1"/>
  <c r="J204" i="7"/>
  <c r="L204" i="7" s="1"/>
  <c r="G202" i="7"/>
  <c r="B202" i="7"/>
  <c r="C202" i="7"/>
  <c r="J206" i="7"/>
  <c r="L206" i="7" s="1"/>
  <c r="H202" i="7"/>
  <c r="S202" i="7"/>
  <c r="X90" i="7"/>
  <c r="D90" i="7"/>
  <c r="K90" i="7"/>
  <c r="Z90" i="7"/>
  <c r="B90" i="7"/>
  <c r="I90" i="7"/>
  <c r="W90" i="7" s="1"/>
  <c r="G90" i="7"/>
  <c r="Y90" i="7"/>
  <c r="H90" i="7"/>
  <c r="C90" i="7"/>
  <c r="S90" i="7"/>
  <c r="Y248" i="7"/>
  <c r="D248" i="7"/>
  <c r="K248" i="7"/>
  <c r="G248" i="7"/>
  <c r="X248" i="7"/>
  <c r="S248" i="7"/>
  <c r="Z248" i="7"/>
  <c r="C248" i="7"/>
  <c r="I248" i="7"/>
  <c r="B248" i="7"/>
  <c r="H248" i="7"/>
  <c r="K23" i="7"/>
  <c r="Z23" i="7"/>
  <c r="B23" i="7"/>
  <c r="D23" i="7"/>
  <c r="C23" i="7"/>
  <c r="Z20" i="7"/>
  <c r="C20" i="7"/>
  <c r="D20" i="7"/>
  <c r="B20" i="7"/>
  <c r="K20" i="7"/>
  <c r="C276" i="7"/>
  <c r="G276" i="7"/>
  <c r="X276" i="7"/>
  <c r="B276" i="7"/>
  <c r="K276" i="7"/>
  <c r="D276" i="7"/>
  <c r="S276" i="7"/>
  <c r="Y276" i="7"/>
  <c r="Z276" i="7"/>
  <c r="I276" i="7"/>
  <c r="W276" i="7" s="1"/>
  <c r="H276" i="7"/>
  <c r="C114" i="7"/>
  <c r="H114" i="7"/>
  <c r="S114" i="7"/>
  <c r="B114" i="7"/>
  <c r="Z114" i="7"/>
  <c r="I114" i="7"/>
  <c r="W114" i="7" s="1"/>
  <c r="X114" i="7"/>
  <c r="K114" i="7"/>
  <c r="Y114" i="7"/>
  <c r="D114" i="7"/>
  <c r="G114" i="7"/>
  <c r="D189" i="7"/>
  <c r="B189" i="7"/>
  <c r="Z189" i="7"/>
  <c r="C189" i="7"/>
  <c r="X189" i="7"/>
  <c r="G189" i="7"/>
  <c r="K189" i="7"/>
  <c r="S189" i="7"/>
  <c r="Y189" i="7"/>
  <c r="I189" i="7"/>
  <c r="W189" i="7" s="1"/>
  <c r="H189" i="7"/>
  <c r="J34" i="7"/>
  <c r="J33" i="7"/>
  <c r="J35" i="7"/>
  <c r="K32" i="7"/>
  <c r="J32" i="7"/>
  <c r="J36" i="7"/>
  <c r="Z32" i="7"/>
  <c r="D32" i="7"/>
  <c r="C32" i="7"/>
  <c r="B32" i="7"/>
  <c r="D300" i="7"/>
  <c r="G300" i="7"/>
  <c r="C300" i="7"/>
  <c r="B300" i="7"/>
  <c r="S300" i="7"/>
  <c r="I300" i="7"/>
  <c r="W300" i="7" s="1"/>
  <c r="Z300" i="7"/>
  <c r="H300" i="7"/>
  <c r="X300" i="7"/>
  <c r="K300" i="7"/>
  <c r="Y300" i="7"/>
  <c r="Z161" i="7"/>
  <c r="H161" i="7"/>
  <c r="G161" i="7"/>
  <c r="Y161" i="7"/>
  <c r="K161" i="7"/>
  <c r="I161" i="7"/>
  <c r="W161" i="7" s="1"/>
  <c r="X161" i="7"/>
  <c r="D161" i="7"/>
  <c r="B161" i="7"/>
  <c r="C161" i="7"/>
  <c r="S161" i="7"/>
  <c r="X150" i="7"/>
  <c r="C150" i="7"/>
  <c r="S150" i="7"/>
  <c r="I150" i="7"/>
  <c r="AA150" i="7" s="1"/>
  <c r="K150" i="7"/>
  <c r="B150" i="7"/>
  <c r="Z150" i="7"/>
  <c r="Y150" i="7"/>
  <c r="H150" i="7"/>
  <c r="G150" i="7"/>
  <c r="D150" i="7"/>
  <c r="H162" i="7"/>
  <c r="J163" i="7"/>
  <c r="L163" i="7" s="1"/>
  <c r="G162" i="7"/>
  <c r="J162" i="7"/>
  <c r="L162" i="7" s="1"/>
  <c r="D162" i="7"/>
  <c r="J165" i="7"/>
  <c r="L165" i="7" s="1"/>
  <c r="B162" i="7"/>
  <c r="Z162" i="7"/>
  <c r="C162" i="7"/>
  <c r="J166" i="7"/>
  <c r="L166" i="7" s="1"/>
  <c r="Y162" i="7"/>
  <c r="J164" i="7"/>
  <c r="L164" i="7" s="1"/>
  <c r="X162" i="7"/>
  <c r="I162" i="7"/>
  <c r="W162" i="7" s="1"/>
  <c r="S162" i="7"/>
  <c r="K162" i="7"/>
  <c r="J17" i="7"/>
  <c r="J19" i="7"/>
  <c r="K17" i="7"/>
  <c r="D17" i="7"/>
  <c r="Z17" i="7"/>
  <c r="J21" i="7"/>
  <c r="B17" i="7"/>
  <c r="J18" i="7"/>
  <c r="L18" i="7" s="1"/>
  <c r="J20" i="7"/>
  <c r="C17" i="7"/>
  <c r="B11" i="7"/>
  <c r="K11" i="7"/>
  <c r="C11" i="7"/>
  <c r="Z11" i="7"/>
  <c r="D11" i="7"/>
  <c r="S126" i="7"/>
  <c r="C126" i="7"/>
  <c r="G126" i="7"/>
  <c r="I126" i="7"/>
  <c r="Y126" i="7"/>
  <c r="D126" i="7"/>
  <c r="K126" i="7"/>
  <c r="H126" i="7"/>
  <c r="X126" i="7"/>
  <c r="B126" i="7"/>
  <c r="Z126" i="7"/>
  <c r="C112" i="7"/>
  <c r="J114" i="7"/>
  <c r="L114" i="7" s="1"/>
  <c r="B112" i="7"/>
  <c r="J115" i="7"/>
  <c r="L115" i="7" s="1"/>
  <c r="Y112" i="7"/>
  <c r="K112" i="7"/>
  <c r="G112" i="7"/>
  <c r="I112" i="7"/>
  <c r="W112" i="7" s="1"/>
  <c r="H112" i="7"/>
  <c r="Z112" i="7"/>
  <c r="S112" i="7"/>
  <c r="J113" i="7"/>
  <c r="L113" i="7" s="1"/>
  <c r="D112" i="7"/>
  <c r="J116" i="7"/>
  <c r="L116" i="7" s="1"/>
  <c r="J112" i="7"/>
  <c r="L112" i="7" s="1"/>
  <c r="X112" i="7"/>
  <c r="K33" i="7"/>
  <c r="D33" i="7"/>
  <c r="C33" i="7"/>
  <c r="Z33" i="7"/>
  <c r="B33" i="7"/>
  <c r="H78" i="7"/>
  <c r="B78" i="7"/>
  <c r="X78" i="7"/>
  <c r="C78" i="7"/>
  <c r="Y78" i="7"/>
  <c r="G78" i="7"/>
  <c r="K78" i="7"/>
  <c r="Z78" i="7"/>
  <c r="S78" i="7"/>
  <c r="D78" i="7"/>
  <c r="I78" i="7"/>
  <c r="W78" i="7" s="1"/>
  <c r="C29" i="7"/>
  <c r="K29" i="7"/>
  <c r="B29" i="7"/>
  <c r="Z29" i="7"/>
  <c r="D29" i="7"/>
  <c r="Y186" i="7"/>
  <c r="Z186" i="7"/>
  <c r="H186" i="7"/>
  <c r="C186" i="7"/>
  <c r="D186" i="7"/>
  <c r="I186" i="7"/>
  <c r="W186" i="7" s="1"/>
  <c r="S186" i="7"/>
  <c r="X186" i="7"/>
  <c r="K186" i="7"/>
  <c r="G186" i="7"/>
  <c r="B186" i="7"/>
  <c r="Z140" i="7"/>
  <c r="B140" i="7"/>
  <c r="Y140" i="7"/>
  <c r="X140" i="7"/>
  <c r="S140" i="7"/>
  <c r="D140" i="7"/>
  <c r="G140" i="7"/>
  <c r="I140" i="7"/>
  <c r="AA140" i="7" s="1"/>
  <c r="C140" i="7"/>
  <c r="H140" i="7"/>
  <c r="K140" i="7"/>
  <c r="D26" i="7"/>
  <c r="C26" i="7"/>
  <c r="Z26" i="7"/>
  <c r="K26" i="7"/>
  <c r="B26" i="7"/>
  <c r="C49" i="7"/>
  <c r="K49" i="7"/>
  <c r="B49" i="7"/>
  <c r="Z49" i="7"/>
  <c r="D49" i="7"/>
  <c r="D106" i="7"/>
  <c r="I106" i="7"/>
  <c r="AA106" i="7" s="1"/>
  <c r="K106" i="7"/>
  <c r="B106" i="7"/>
  <c r="H106" i="7"/>
  <c r="S106" i="7"/>
  <c r="G106" i="7"/>
  <c r="X106" i="7"/>
  <c r="Z106" i="7"/>
  <c r="C106" i="7"/>
  <c r="Y106" i="7"/>
  <c r="X206" i="7"/>
  <c r="I206" i="7"/>
  <c r="B206" i="7"/>
  <c r="H206" i="7"/>
  <c r="Z206" i="7"/>
  <c r="G206" i="7"/>
  <c r="S206" i="7"/>
  <c r="D206" i="7"/>
  <c r="Y206" i="7"/>
  <c r="C206" i="7"/>
  <c r="K206" i="7"/>
  <c r="X296" i="7"/>
  <c r="Y296" i="7"/>
  <c r="H296" i="7"/>
  <c r="G296" i="7"/>
  <c r="S296" i="7"/>
  <c r="C296" i="7"/>
  <c r="B296" i="7"/>
  <c r="K296" i="7"/>
  <c r="I296" i="7"/>
  <c r="W296" i="7" s="1"/>
  <c r="Z296" i="7"/>
  <c r="D296" i="7"/>
  <c r="G57" i="7"/>
  <c r="I57" i="7"/>
  <c r="AA57" i="7" s="1"/>
  <c r="C57" i="7"/>
  <c r="J60" i="7"/>
  <c r="L60" i="7" s="1"/>
  <c r="D57" i="7"/>
  <c r="B57" i="7"/>
  <c r="Y57" i="7"/>
  <c r="X57" i="7"/>
  <c r="J58" i="7"/>
  <c r="L58" i="7" s="1"/>
  <c r="K57" i="7"/>
  <c r="H57" i="7"/>
  <c r="S57" i="7"/>
  <c r="J59" i="7"/>
  <c r="L59" i="7" s="1"/>
  <c r="J57" i="7"/>
  <c r="L57" i="7" s="1"/>
  <c r="Z57" i="7"/>
  <c r="J61" i="7"/>
  <c r="L61" i="7" s="1"/>
  <c r="K118" i="7"/>
  <c r="Y118" i="7"/>
  <c r="H118" i="7"/>
  <c r="G118" i="7"/>
  <c r="S118" i="7"/>
  <c r="D118" i="7"/>
  <c r="B118" i="7"/>
  <c r="I118" i="7"/>
  <c r="W118" i="7" s="1"/>
  <c r="C118" i="7"/>
  <c r="Z118" i="7"/>
  <c r="X118" i="7"/>
  <c r="Y232" i="7"/>
  <c r="B232" i="7"/>
  <c r="K232" i="7"/>
  <c r="I232" i="7"/>
  <c r="J236" i="7"/>
  <c r="L236" i="7" s="1"/>
  <c r="Z232" i="7"/>
  <c r="J232" i="7"/>
  <c r="J233" i="7"/>
  <c r="L233" i="7" s="1"/>
  <c r="J235" i="7"/>
  <c r="L235" i="7" s="1"/>
  <c r="J234" i="7"/>
  <c r="L234" i="7" s="1"/>
  <c r="C232" i="7"/>
  <c r="G232" i="7"/>
  <c r="S232" i="7"/>
  <c r="H232" i="7"/>
  <c r="X232" i="7"/>
  <c r="D232" i="7"/>
  <c r="Y104" i="7"/>
  <c r="Z104" i="7"/>
  <c r="H104" i="7"/>
  <c r="D104" i="7"/>
  <c r="B104" i="7"/>
  <c r="I104" i="7"/>
  <c r="AA104" i="7" s="1"/>
  <c r="C104" i="7"/>
  <c r="K104" i="7"/>
  <c r="X104" i="7"/>
  <c r="S104" i="7"/>
  <c r="G104" i="7"/>
  <c r="X265" i="7"/>
  <c r="B265" i="7"/>
  <c r="K265" i="7"/>
  <c r="H265" i="7"/>
  <c r="C265" i="7"/>
  <c r="S265" i="7"/>
  <c r="G265" i="7"/>
  <c r="Z265" i="7"/>
  <c r="I265" i="7"/>
  <c r="W265" i="7" s="1"/>
  <c r="D265" i="7"/>
  <c r="Y265" i="7"/>
  <c r="J50" i="7"/>
  <c r="J47" i="7"/>
  <c r="J48" i="7"/>
  <c r="D47" i="7"/>
  <c r="J49" i="7"/>
  <c r="K47" i="7"/>
  <c r="B47" i="7"/>
  <c r="J51" i="7"/>
  <c r="L51" i="7" s="1"/>
  <c r="C47" i="7"/>
  <c r="Z47" i="7"/>
  <c r="D154" i="7"/>
  <c r="G154" i="7"/>
  <c r="Z154" i="7"/>
  <c r="B154" i="7"/>
  <c r="Y154" i="7"/>
  <c r="X154" i="7"/>
  <c r="C154" i="7"/>
  <c r="H154" i="7"/>
  <c r="I154" i="7"/>
  <c r="AA154" i="7" s="1"/>
  <c r="K154" i="7"/>
  <c r="S154" i="7"/>
  <c r="D31" i="7"/>
  <c r="K31" i="7"/>
  <c r="Z31" i="7"/>
  <c r="C31" i="7"/>
  <c r="B31" i="7"/>
  <c r="M156" i="6"/>
  <c r="N156" i="6"/>
  <c r="O156" i="6"/>
  <c r="S29" i="6"/>
  <c r="S49" i="6"/>
  <c r="S27" i="6"/>
  <c r="S26" i="6"/>
  <c r="S8" i="6"/>
  <c r="S39" i="6"/>
  <c r="S31" i="6"/>
  <c r="S21" i="6"/>
  <c r="S16" i="6"/>
  <c r="S50" i="6"/>
  <c r="S48" i="6"/>
  <c r="S34" i="6"/>
  <c r="S25" i="6"/>
  <c r="S44" i="6"/>
  <c r="S19" i="6"/>
  <c r="S42" i="6"/>
  <c r="S15" i="6"/>
  <c r="S22" i="6"/>
  <c r="S14" i="6"/>
  <c r="S32" i="6"/>
  <c r="S17" i="6"/>
  <c r="S45" i="6"/>
  <c r="S23" i="6"/>
  <c r="S37" i="6"/>
  <c r="W135" i="7"/>
  <c r="W117" i="7"/>
  <c r="W185" i="7"/>
  <c r="R133" i="6"/>
  <c r="AA23" i="6"/>
  <c r="W187" i="7"/>
  <c r="W223" i="7"/>
  <c r="W40" i="6"/>
  <c r="X40" i="6" s="1"/>
  <c r="W47" i="6"/>
  <c r="X47" i="6" s="1"/>
  <c r="AA11" i="6"/>
  <c r="W11" i="6"/>
  <c r="X11" i="6" s="1"/>
  <c r="W239" i="7"/>
  <c r="W101" i="7"/>
  <c r="AA9" i="6"/>
  <c r="W9" i="6"/>
  <c r="X9" i="6" s="1"/>
  <c r="W24" i="6"/>
  <c r="X24" i="6" s="1"/>
  <c r="W262" i="7"/>
  <c r="W215" i="7"/>
  <c r="W44" i="6"/>
  <c r="X44" i="6" s="1"/>
  <c r="AA44" i="6"/>
  <c r="AA20" i="6"/>
  <c r="W20" i="6"/>
  <c r="X20" i="6" s="1"/>
  <c r="W173" i="7"/>
  <c r="W81" i="7"/>
  <c r="W27" i="6"/>
  <c r="X27" i="6" s="1"/>
  <c r="AA43" i="6"/>
  <c r="W43" i="6"/>
  <c r="X43" i="6" s="1"/>
  <c r="W13" i="6"/>
  <c r="X13" i="6" s="1"/>
  <c r="W182" i="7"/>
  <c r="W273" i="7"/>
  <c r="I37" i="7" l="1"/>
  <c r="AA37" i="7" s="1"/>
  <c r="AA247" i="7"/>
  <c r="AA83" i="7"/>
  <c r="AA219" i="7"/>
  <c r="AA293" i="7"/>
  <c r="W103" i="7"/>
  <c r="W172" i="7"/>
  <c r="W159" i="7"/>
  <c r="W299" i="7"/>
  <c r="AA123" i="7"/>
  <c r="AA292" i="7"/>
  <c r="AA114" i="7"/>
  <c r="W303" i="7"/>
  <c r="AA91" i="7"/>
  <c r="AA288" i="7"/>
  <c r="W80" i="7"/>
  <c r="W192" i="7"/>
  <c r="W157" i="7"/>
  <c r="W224" i="7"/>
  <c r="P55" i="7"/>
  <c r="M213" i="5"/>
  <c r="P260" i="5"/>
  <c r="AA259" i="7"/>
  <c r="AA296" i="7"/>
  <c r="W188" i="7"/>
  <c r="W169" i="7"/>
  <c r="W46" i="7"/>
  <c r="AA211" i="7"/>
  <c r="W61" i="7"/>
  <c r="AA162" i="7"/>
  <c r="W287" i="7"/>
  <c r="W202" i="7"/>
  <c r="W210" i="7"/>
  <c r="AA277" i="7"/>
  <c r="AA147" i="7"/>
  <c r="W74" i="7"/>
  <c r="AA276" i="7"/>
  <c r="W170" i="7"/>
  <c r="AA217" i="7"/>
  <c r="AA203" i="7"/>
  <c r="AA218" i="7"/>
  <c r="AA59" i="7"/>
  <c r="AA156" i="7"/>
  <c r="AA108" i="7"/>
  <c r="AA21" i="6"/>
  <c r="AA146" i="7"/>
  <c r="W291" i="7"/>
  <c r="W37" i="6"/>
  <c r="X37" i="6" s="1"/>
  <c r="R50" i="5"/>
  <c r="R244" i="6"/>
  <c r="P305" i="5"/>
  <c r="M263" i="5"/>
  <c r="R131" i="6"/>
  <c r="W155" i="7"/>
  <c r="R57" i="5"/>
  <c r="N263" i="5"/>
  <c r="R230" i="6"/>
  <c r="W132" i="7"/>
  <c r="AA113" i="7"/>
  <c r="Q119" i="6"/>
  <c r="Q53" i="5"/>
  <c r="R135" i="6"/>
  <c r="R130" i="6"/>
  <c r="P101" i="5"/>
  <c r="N272" i="5"/>
  <c r="O305" i="5"/>
  <c r="AA54" i="7"/>
  <c r="AA230" i="7"/>
  <c r="W19" i="6"/>
  <c r="X19" i="6" s="1"/>
  <c r="AA76" i="7"/>
  <c r="AA16" i="6"/>
  <c r="W28" i="6"/>
  <c r="X28" i="6" s="1"/>
  <c r="Q244" i="6"/>
  <c r="Q282" i="6"/>
  <c r="W89" i="7"/>
  <c r="W149" i="7"/>
  <c r="AA87" i="7"/>
  <c r="AA137" i="7"/>
  <c r="L15" i="7"/>
  <c r="W196" i="7"/>
  <c r="L38" i="7"/>
  <c r="Q57" i="5"/>
  <c r="R117" i="5"/>
  <c r="M305" i="5"/>
  <c r="Q59" i="5"/>
  <c r="Q298" i="5"/>
  <c r="Q228" i="6"/>
  <c r="R129" i="6"/>
  <c r="W55" i="7"/>
  <c r="AA145" i="7"/>
  <c r="W31" i="6"/>
  <c r="X31" i="6" s="1"/>
  <c r="W73" i="7"/>
  <c r="W56" i="7"/>
  <c r="AA116" i="7"/>
  <c r="AA110" i="7"/>
  <c r="I43" i="7"/>
  <c r="R104" i="6"/>
  <c r="L37" i="7"/>
  <c r="W68" i="7"/>
  <c r="W139" i="7"/>
  <c r="AA268" i="7"/>
  <c r="Q134" i="6"/>
  <c r="W94" i="7"/>
  <c r="W241" i="7"/>
  <c r="W67" i="7"/>
  <c r="Q266" i="6"/>
  <c r="M272" i="5"/>
  <c r="P185" i="5"/>
  <c r="P154" i="5"/>
  <c r="R49" i="5"/>
  <c r="AA300" i="7"/>
  <c r="P244" i="7"/>
  <c r="M219" i="7"/>
  <c r="I34" i="7"/>
  <c r="I10" i="7"/>
  <c r="AA10" i="7" s="1"/>
  <c r="M87" i="7"/>
  <c r="O240" i="7"/>
  <c r="I27" i="7"/>
  <c r="AA27" i="7" s="1"/>
  <c r="L44" i="7"/>
  <c r="I40" i="7"/>
  <c r="Q189" i="6"/>
  <c r="R287" i="6"/>
  <c r="Q267" i="6"/>
  <c r="Q175" i="6"/>
  <c r="Q10" i="6"/>
  <c r="Q139" i="6"/>
  <c r="O272" i="5"/>
  <c r="P142" i="5"/>
  <c r="AA186" i="7"/>
  <c r="W285" i="7"/>
  <c r="W151" i="7"/>
  <c r="AA14" i="6"/>
  <c r="AA270" i="7"/>
  <c r="W164" i="7"/>
  <c r="W266" i="7"/>
  <c r="L13" i="7"/>
  <c r="P276" i="5"/>
  <c r="Q238" i="5"/>
  <c r="R282" i="6"/>
  <c r="W32" i="6"/>
  <c r="X32" i="6" s="1"/>
  <c r="W255" i="7"/>
  <c r="W240" i="7"/>
  <c r="W34" i="6"/>
  <c r="X34" i="6" s="1"/>
  <c r="I15" i="7"/>
  <c r="W15" i="7" s="1"/>
  <c r="X15" i="7" s="1"/>
  <c r="P83" i="5"/>
  <c r="Q80" i="5"/>
  <c r="Q78" i="6"/>
  <c r="R93" i="6"/>
  <c r="R264" i="6"/>
  <c r="Q121" i="6"/>
  <c r="M243" i="7"/>
  <c r="R243" i="7" s="1"/>
  <c r="M244" i="7"/>
  <c r="R139" i="6"/>
  <c r="M225" i="7"/>
  <c r="AA184" i="7"/>
  <c r="Q131" i="6"/>
  <c r="Q121" i="5"/>
  <c r="R174" i="5"/>
  <c r="R229" i="6"/>
  <c r="R132" i="6"/>
  <c r="R144" i="6"/>
  <c r="Q136" i="6"/>
  <c r="O243" i="7"/>
  <c r="Q129" i="6"/>
  <c r="Q62" i="6"/>
  <c r="R64" i="6"/>
  <c r="Q247" i="6"/>
  <c r="M111" i="5"/>
  <c r="P111" i="5"/>
  <c r="O21" i="5"/>
  <c r="R298" i="5"/>
  <c r="Q276" i="6"/>
  <c r="AA167" i="7"/>
  <c r="W207" i="7"/>
  <c r="Q122" i="6"/>
  <c r="W193" i="7"/>
  <c r="R228" i="6"/>
  <c r="AA127" i="7"/>
  <c r="R60" i="6"/>
  <c r="R238" i="6"/>
  <c r="Q284" i="6"/>
  <c r="Q208" i="6"/>
  <c r="W106" i="7"/>
  <c r="L34" i="7"/>
  <c r="W143" i="7"/>
  <c r="AA212" i="7"/>
  <c r="N223" i="7"/>
  <c r="N222" i="7"/>
  <c r="L28" i="7"/>
  <c r="Q293" i="6"/>
  <c r="R159" i="6"/>
  <c r="W190" i="7"/>
  <c r="Q230" i="6"/>
  <c r="AA295" i="7"/>
  <c r="W150" i="7"/>
  <c r="AA84" i="7"/>
  <c r="O59" i="7"/>
  <c r="I12" i="7"/>
  <c r="AA12" i="7" s="1"/>
  <c r="I7" i="7"/>
  <c r="W7" i="7" s="1"/>
  <c r="X7" i="7" s="1"/>
  <c r="Q278" i="6"/>
  <c r="R199" i="6"/>
  <c r="Q50" i="5"/>
  <c r="AA274" i="7"/>
  <c r="AA70" i="7"/>
  <c r="O244" i="7"/>
  <c r="AA36" i="7"/>
  <c r="P219" i="7"/>
  <c r="W125" i="7"/>
  <c r="W200" i="7"/>
  <c r="L43" i="7"/>
  <c r="N245" i="7"/>
  <c r="O128" i="7"/>
  <c r="N9" i="7"/>
  <c r="N267" i="7"/>
  <c r="N141" i="7"/>
  <c r="O85" i="7"/>
  <c r="Q154" i="6"/>
  <c r="Q46" i="6"/>
  <c r="Q98" i="6"/>
  <c r="Q273" i="6"/>
  <c r="Q19" i="6"/>
  <c r="R29" i="6"/>
  <c r="Q281" i="6"/>
  <c r="Q270" i="6"/>
  <c r="R120" i="6"/>
  <c r="Q238" i="6"/>
  <c r="Q47" i="5"/>
  <c r="L16" i="5"/>
  <c r="M101" i="5"/>
  <c r="R56" i="5"/>
  <c r="L27" i="7"/>
  <c r="N243" i="7"/>
  <c r="W120" i="7"/>
  <c r="R293" i="6"/>
  <c r="W174" i="7"/>
  <c r="W226" i="7"/>
  <c r="AA29" i="6"/>
  <c r="L14" i="7"/>
  <c r="N34" i="5"/>
  <c r="M186" i="5"/>
  <c r="N213" i="5"/>
  <c r="O263" i="5"/>
  <c r="Q174" i="5"/>
  <c r="O223" i="7"/>
  <c r="Q229" i="6"/>
  <c r="W142" i="7"/>
  <c r="P243" i="7"/>
  <c r="AA278" i="7"/>
  <c r="AA63" i="7"/>
  <c r="M221" i="7"/>
  <c r="W71" i="7"/>
  <c r="W45" i="6"/>
  <c r="X45" i="6" s="1"/>
  <c r="Y43" i="6" s="1"/>
  <c r="AA102" i="7"/>
  <c r="AA18" i="6"/>
  <c r="Q243" i="6"/>
  <c r="P261" i="5"/>
  <c r="M296" i="5"/>
  <c r="R241" i="5"/>
  <c r="R300" i="5"/>
  <c r="R142" i="6"/>
  <c r="N225" i="7"/>
  <c r="AA249" i="7"/>
  <c r="R276" i="6"/>
  <c r="W104" i="7"/>
  <c r="W302" i="7"/>
  <c r="O221" i="7"/>
  <c r="W180" i="7"/>
  <c r="R121" i="5"/>
  <c r="M15" i="5"/>
  <c r="P291" i="5"/>
  <c r="Q112" i="6"/>
  <c r="Q133" i="6"/>
  <c r="R297" i="5"/>
  <c r="Q48" i="5"/>
  <c r="R61" i="5"/>
  <c r="AA238" i="7"/>
  <c r="AA205" i="7"/>
  <c r="AA231" i="7"/>
  <c r="L10" i="7"/>
  <c r="W79" i="7"/>
  <c r="W208" i="7"/>
  <c r="W131" i="7"/>
  <c r="W168" i="7"/>
  <c r="Q144" i="6"/>
  <c r="W242" i="7"/>
  <c r="N221" i="7"/>
  <c r="N219" i="7"/>
  <c r="Q219" i="7" s="1"/>
  <c r="Q159" i="6"/>
  <c r="AA130" i="7"/>
  <c r="P240" i="7"/>
  <c r="W35" i="6"/>
  <c r="X35" i="6" s="1"/>
  <c r="W227" i="7"/>
  <c r="Q49" i="5"/>
  <c r="Q195" i="6"/>
  <c r="Q80" i="6"/>
  <c r="R79" i="5"/>
  <c r="O69" i="5"/>
  <c r="W244" i="7"/>
  <c r="N244" i="7"/>
  <c r="P221" i="7"/>
  <c r="O219" i="7"/>
  <c r="I48" i="7"/>
  <c r="AA48" i="7" s="1"/>
  <c r="P94" i="7"/>
  <c r="Q51" i="6"/>
  <c r="R236" i="6"/>
  <c r="P272" i="5"/>
  <c r="N305" i="5"/>
  <c r="P281" i="5"/>
  <c r="R35" i="6"/>
  <c r="Q201" i="6"/>
  <c r="Q237" i="6"/>
  <c r="Q25" i="5"/>
  <c r="R273" i="6"/>
  <c r="R76" i="6"/>
  <c r="R62" i="6"/>
  <c r="P263" i="5"/>
  <c r="N15" i="5"/>
  <c r="M32" i="5"/>
  <c r="Q297" i="5"/>
  <c r="N231" i="5"/>
  <c r="M126" i="5"/>
  <c r="O72" i="5"/>
  <c r="R224" i="5"/>
  <c r="Q172" i="5"/>
  <c r="Q135" i="6"/>
  <c r="R239" i="5"/>
  <c r="R9" i="6"/>
  <c r="W49" i="5"/>
  <c r="X49" i="5" s="1"/>
  <c r="M87" i="5"/>
  <c r="R238" i="5"/>
  <c r="Q260" i="6"/>
  <c r="R217" i="6"/>
  <c r="Q23" i="5"/>
  <c r="R96" i="6"/>
  <c r="P35" i="5"/>
  <c r="O186" i="5"/>
  <c r="AA171" i="7"/>
  <c r="R112" i="6"/>
  <c r="AA30" i="6"/>
  <c r="W175" i="7"/>
  <c r="R98" i="6"/>
  <c r="AA42" i="6"/>
  <c r="I44" i="7"/>
  <c r="AA44" i="7" s="1"/>
  <c r="R189" i="6"/>
  <c r="R109" i="6"/>
  <c r="Q287" i="6"/>
  <c r="Q164" i="6"/>
  <c r="R37" i="6"/>
  <c r="R267" i="6"/>
  <c r="M275" i="5"/>
  <c r="P290" i="5"/>
  <c r="M185" i="5"/>
  <c r="N186" i="5"/>
  <c r="O154" i="5"/>
  <c r="P189" i="7"/>
  <c r="R278" i="6"/>
  <c r="R153" i="6"/>
  <c r="I21" i="7"/>
  <c r="AA21" i="7" s="1"/>
  <c r="Q241" i="5"/>
  <c r="Q300" i="5"/>
  <c r="N185" i="5"/>
  <c r="P186" i="5"/>
  <c r="N188" i="5"/>
  <c r="L11" i="5"/>
  <c r="N92" i="5"/>
  <c r="M267" i="5"/>
  <c r="R173" i="5"/>
  <c r="R25" i="5"/>
  <c r="Q54" i="5"/>
  <c r="Q130" i="6"/>
  <c r="Q132" i="6"/>
  <c r="R136" i="6"/>
  <c r="Q299" i="5"/>
  <c r="Q142" i="6"/>
  <c r="Q237" i="5"/>
  <c r="R305" i="6"/>
  <c r="R175" i="6"/>
  <c r="Q193" i="6"/>
  <c r="Q177" i="6"/>
  <c r="Q162" i="6"/>
  <c r="O185" i="5"/>
  <c r="N193" i="5"/>
  <c r="O152" i="5"/>
  <c r="N32" i="5"/>
  <c r="R52" i="5"/>
  <c r="R121" i="6"/>
  <c r="R78" i="6"/>
  <c r="R193" i="6"/>
  <c r="Q56" i="5"/>
  <c r="Q245" i="6"/>
  <c r="Q141" i="6"/>
  <c r="R50" i="6"/>
  <c r="R237" i="6"/>
  <c r="R51" i="6"/>
  <c r="R66" i="6"/>
  <c r="R192" i="6"/>
  <c r="Q84" i="6"/>
  <c r="Q263" i="6"/>
  <c r="R138" i="6"/>
  <c r="P188" i="5"/>
  <c r="M230" i="5"/>
  <c r="N260" i="5"/>
  <c r="P257" i="5"/>
  <c r="O101" i="5"/>
  <c r="M168" i="5"/>
  <c r="Q171" i="6"/>
  <c r="Q240" i="5"/>
  <c r="AA88" i="7"/>
  <c r="AA177" i="7"/>
  <c r="H10" i="6"/>
  <c r="G10" i="6" s="1"/>
  <c r="R299" i="5"/>
  <c r="Q173" i="5"/>
  <c r="M212" i="5"/>
  <c r="O32" i="5"/>
  <c r="M99" i="5"/>
  <c r="Q119" i="5"/>
  <c r="M304" i="5"/>
  <c r="M35" i="5"/>
  <c r="M260" i="5"/>
  <c r="P34" i="5"/>
  <c r="I39" i="5"/>
  <c r="I20" i="5"/>
  <c r="W20" i="5" s="1"/>
  <c r="X20" i="5" s="1"/>
  <c r="Q236" i="6"/>
  <c r="R266" i="6"/>
  <c r="R83" i="6"/>
  <c r="Q61" i="5"/>
  <c r="P296" i="5"/>
  <c r="P99" i="5"/>
  <c r="P126" i="5"/>
  <c r="P304" i="5"/>
  <c r="N35" i="5"/>
  <c r="M34" i="5"/>
  <c r="M261" i="5"/>
  <c r="I33" i="5"/>
  <c r="AA33" i="5" s="1"/>
  <c r="R54" i="5"/>
  <c r="R81" i="5"/>
  <c r="R222" i="5"/>
  <c r="Q174" i="6"/>
  <c r="W17" i="6"/>
  <c r="X17" i="6" s="1"/>
  <c r="Y17" i="6" s="1"/>
  <c r="P128" i="7"/>
  <c r="Q224" i="5"/>
  <c r="O276" i="5"/>
  <c r="N126" i="5"/>
  <c r="O125" i="5"/>
  <c r="O214" i="5"/>
  <c r="O35" i="5"/>
  <c r="P196" i="5"/>
  <c r="N261" i="5"/>
  <c r="S44" i="5"/>
  <c r="P165" i="5"/>
  <c r="M69" i="5"/>
  <c r="R48" i="5"/>
  <c r="AA112" i="7"/>
  <c r="R226" i="5"/>
  <c r="AA39" i="6"/>
  <c r="AA26" i="6"/>
  <c r="R46" i="6"/>
  <c r="Q109" i="6"/>
  <c r="Q35" i="6"/>
  <c r="Q153" i="6"/>
  <c r="AA7" i="6"/>
  <c r="O9" i="7"/>
  <c r="I22" i="7"/>
  <c r="AA22" i="7" s="1"/>
  <c r="N16" i="7"/>
  <c r="O94" i="7"/>
  <c r="O258" i="7"/>
  <c r="P85" i="7"/>
  <c r="O292" i="7"/>
  <c r="L30" i="7"/>
  <c r="Q172" i="6"/>
  <c r="Q279" i="6"/>
  <c r="R213" i="6"/>
  <c r="R214" i="6"/>
  <c r="Q59" i="6"/>
  <c r="Q161" i="6"/>
  <c r="Q117" i="5"/>
  <c r="Q169" i="6"/>
  <c r="R23" i="5"/>
  <c r="R237" i="5"/>
  <c r="Q79" i="5"/>
  <c r="N276" i="5"/>
  <c r="P152" i="5"/>
  <c r="P231" i="5"/>
  <c r="Q252" i="6"/>
  <c r="L37" i="5"/>
  <c r="R24" i="5"/>
  <c r="P212" i="5"/>
  <c r="N99" i="5"/>
  <c r="M152" i="5"/>
  <c r="O304" i="5"/>
  <c r="W283" i="7"/>
  <c r="O99" i="5"/>
  <c r="N304" i="5"/>
  <c r="R53" i="5"/>
  <c r="R247" i="6"/>
  <c r="W183" i="7"/>
  <c r="Q232" i="6"/>
  <c r="Q70" i="6"/>
  <c r="Q219" i="6"/>
  <c r="R113" i="6"/>
  <c r="M276" i="5"/>
  <c r="M154" i="5"/>
  <c r="N306" i="5"/>
  <c r="R223" i="5"/>
  <c r="M106" i="5"/>
  <c r="O126" i="5"/>
  <c r="N21" i="5"/>
  <c r="R59" i="5"/>
  <c r="R240" i="5"/>
  <c r="W23" i="5"/>
  <c r="X23" i="5" s="1"/>
  <c r="AA23" i="5"/>
  <c r="I50" i="7"/>
  <c r="AA50" i="7" s="1"/>
  <c r="W252" i="7"/>
  <c r="O296" i="7"/>
  <c r="I38" i="7"/>
  <c r="R174" i="6"/>
  <c r="W254" i="7"/>
  <c r="AA105" i="7"/>
  <c r="N94" i="7"/>
  <c r="Q192" i="6"/>
  <c r="AA93" i="7"/>
  <c r="P95" i="7"/>
  <c r="AA99" i="7"/>
  <c r="W115" i="7"/>
  <c r="Q234" i="6"/>
  <c r="Q191" i="6"/>
  <c r="Q204" i="6"/>
  <c r="Q57" i="6"/>
  <c r="R43" i="6"/>
  <c r="R285" i="6"/>
  <c r="R262" i="6"/>
  <c r="R173" i="6"/>
  <c r="Q64" i="6"/>
  <c r="Q239" i="5"/>
  <c r="R119" i="5"/>
  <c r="O275" i="5"/>
  <c r="P153" i="5"/>
  <c r="O228" i="5"/>
  <c r="P69" i="5"/>
  <c r="O40" i="5"/>
  <c r="O235" i="5"/>
  <c r="P131" i="5"/>
  <c r="Q58" i="5"/>
  <c r="R58" i="5"/>
  <c r="Q55" i="5"/>
  <c r="R55" i="5"/>
  <c r="S20" i="5"/>
  <c r="I30" i="7"/>
  <c r="AA30" i="7" s="1"/>
  <c r="W41" i="7"/>
  <c r="M128" i="7"/>
  <c r="M94" i="7"/>
  <c r="R195" i="6"/>
  <c r="W154" i="7"/>
  <c r="Q66" i="6"/>
  <c r="R171" i="6"/>
  <c r="P36" i="7"/>
  <c r="L17" i="7"/>
  <c r="L36" i="7"/>
  <c r="P15" i="7"/>
  <c r="M223" i="7"/>
  <c r="P239" i="7"/>
  <c r="P296" i="7"/>
  <c r="Q20" i="6"/>
  <c r="H20" i="6" s="1"/>
  <c r="G20" i="6" s="1"/>
  <c r="R163" i="6"/>
  <c r="Q299" i="6"/>
  <c r="R188" i="6"/>
  <c r="Q34" i="6"/>
  <c r="H34" i="6" s="1"/>
  <c r="G34" i="6" s="1"/>
  <c r="R233" i="6"/>
  <c r="R111" i="6"/>
  <c r="Q128" i="6"/>
  <c r="R281" i="6"/>
  <c r="R47" i="5"/>
  <c r="Q264" i="6"/>
  <c r="Q302" i="6"/>
  <c r="Q226" i="5"/>
  <c r="R172" i="5"/>
  <c r="M153" i="5"/>
  <c r="N153" i="5"/>
  <c r="N267" i="5"/>
  <c r="P37" i="5"/>
  <c r="O258" i="5"/>
  <c r="W47" i="5"/>
  <c r="X47" i="5" s="1"/>
  <c r="AA47" i="5"/>
  <c r="W141" i="7"/>
  <c r="AA229" i="7"/>
  <c r="R301" i="6"/>
  <c r="Q79" i="6"/>
  <c r="Q81" i="5"/>
  <c r="R60" i="5"/>
  <c r="P267" i="5"/>
  <c r="Q96" i="6"/>
  <c r="R208" i="6"/>
  <c r="N216" i="5"/>
  <c r="M216" i="5"/>
  <c r="O198" i="5"/>
  <c r="Q52" i="5"/>
  <c r="R80" i="5"/>
  <c r="P261" i="7"/>
  <c r="AA58" i="7"/>
  <c r="N259" i="7"/>
  <c r="AA98" i="7"/>
  <c r="W49" i="6"/>
  <c r="X49" i="6" s="1"/>
  <c r="AA178" i="7"/>
  <c r="W52" i="7"/>
  <c r="R298" i="6"/>
  <c r="Q306" i="6"/>
  <c r="Q197" i="6"/>
  <c r="Q269" i="6"/>
  <c r="O267" i="5"/>
  <c r="Q22" i="5"/>
  <c r="M112" i="5"/>
  <c r="M70" i="5"/>
  <c r="S33" i="5"/>
  <c r="R263" i="6"/>
  <c r="R84" i="6"/>
  <c r="W50" i="6"/>
  <c r="X50" i="6" s="1"/>
  <c r="Y50" i="6" s="1"/>
  <c r="M16" i="7"/>
  <c r="N56" i="7"/>
  <c r="AA75" i="7"/>
  <c r="Q138" i="6"/>
  <c r="W279" i="7"/>
  <c r="L48" i="7"/>
  <c r="W225" i="7"/>
  <c r="Q214" i="6"/>
  <c r="W197" i="7"/>
  <c r="P27" i="7"/>
  <c r="P185" i="7"/>
  <c r="N143" i="7"/>
  <c r="Q221" i="6"/>
  <c r="Q265" i="6"/>
  <c r="Q223" i="5"/>
  <c r="R19" i="6"/>
  <c r="I17" i="5"/>
  <c r="AA17" i="5" s="1"/>
  <c r="W158" i="7"/>
  <c r="Q9" i="6"/>
  <c r="H9" i="6" s="1"/>
  <c r="G9" i="6" s="1"/>
  <c r="R252" i="6"/>
  <c r="R141" i="6"/>
  <c r="M49" i="7"/>
  <c r="O159" i="7"/>
  <c r="M40" i="7"/>
  <c r="O302" i="7"/>
  <c r="N200" i="7"/>
  <c r="L42" i="7"/>
  <c r="P65" i="7"/>
  <c r="L46" i="7"/>
  <c r="M68" i="7"/>
  <c r="M181" i="7"/>
  <c r="R243" i="6"/>
  <c r="R215" i="6"/>
  <c r="R300" i="6"/>
  <c r="Q56" i="6"/>
  <c r="Q157" i="6"/>
  <c r="Q148" i="6"/>
  <c r="Q82" i="6"/>
  <c r="Q183" i="6"/>
  <c r="R106" i="6"/>
  <c r="R303" i="6"/>
  <c r="R283" i="6"/>
  <c r="N275" i="5"/>
  <c r="M258" i="5"/>
  <c r="O153" i="5"/>
  <c r="N184" i="5"/>
  <c r="Q83" i="6"/>
  <c r="Q222" i="5"/>
  <c r="R225" i="5"/>
  <c r="Q225" i="5"/>
  <c r="P129" i="7"/>
  <c r="H19" i="6"/>
  <c r="G19" i="6" s="1"/>
  <c r="Q294" i="6"/>
  <c r="Q61" i="6"/>
  <c r="R80" i="6"/>
  <c r="R177" i="6"/>
  <c r="P275" i="5"/>
  <c r="N192" i="5"/>
  <c r="S16" i="5"/>
  <c r="O286" i="5"/>
  <c r="R176" i="5"/>
  <c r="Q176" i="5"/>
  <c r="P64" i="5"/>
  <c r="O64" i="5"/>
  <c r="M64" i="5"/>
  <c r="N64" i="5"/>
  <c r="AA220" i="7"/>
  <c r="AA86" i="7"/>
  <c r="P37" i="7"/>
  <c r="N116" i="7"/>
  <c r="M123" i="7"/>
  <c r="M170" i="7"/>
  <c r="P290" i="7"/>
  <c r="P297" i="7"/>
  <c r="R90" i="6"/>
  <c r="Q37" i="6"/>
  <c r="H37" i="6" s="1"/>
  <c r="G37" i="6" s="1"/>
  <c r="Q60" i="6"/>
  <c r="R272" i="6"/>
  <c r="Q12" i="6"/>
  <c r="H12" i="6" s="1"/>
  <c r="G12" i="6" s="1"/>
  <c r="R100" i="6"/>
  <c r="R152" i="6"/>
  <c r="Q76" i="6"/>
  <c r="R220" i="6"/>
  <c r="Q47" i="6"/>
  <c r="H47" i="6" s="1"/>
  <c r="G47" i="6" s="1"/>
  <c r="R117" i="6"/>
  <c r="R209" i="6"/>
  <c r="Q199" i="6"/>
  <c r="R151" i="6"/>
  <c r="Q217" i="6"/>
  <c r="R10" i="6"/>
  <c r="R182" i="6"/>
  <c r="Q140" i="6"/>
  <c r="Q137" i="6"/>
  <c r="Q254" i="6"/>
  <c r="R248" i="6"/>
  <c r="R256" i="6"/>
  <c r="Q71" i="6"/>
  <c r="Q22" i="6"/>
  <c r="Q89" i="6"/>
  <c r="R143" i="6"/>
  <c r="Q24" i="5"/>
  <c r="AA50" i="5"/>
  <c r="W50" i="5"/>
  <c r="X50" i="5" s="1"/>
  <c r="P171" i="5"/>
  <c r="M125" i="5"/>
  <c r="M306" i="5"/>
  <c r="N169" i="5"/>
  <c r="M184" i="5"/>
  <c r="M189" i="5"/>
  <c r="W162" i="5"/>
  <c r="AA162" i="5"/>
  <c r="M188" i="5"/>
  <c r="O190" i="5"/>
  <c r="N189" i="5"/>
  <c r="O188" i="5"/>
  <c r="N187" i="5"/>
  <c r="N190" i="5"/>
  <c r="O191" i="5"/>
  <c r="M187" i="5"/>
  <c r="P187" i="5"/>
  <c r="M190" i="5"/>
  <c r="P190" i="5"/>
  <c r="P189" i="5"/>
  <c r="N191" i="5"/>
  <c r="O187" i="5"/>
  <c r="M191" i="5"/>
  <c r="O189" i="5"/>
  <c r="P191" i="5"/>
  <c r="W254" i="5"/>
  <c r="AA254" i="5"/>
  <c r="AA89" i="5"/>
  <c r="W89" i="5"/>
  <c r="W149" i="5"/>
  <c r="AA149" i="5"/>
  <c r="W264" i="5"/>
  <c r="AA264" i="5"/>
  <c r="L45" i="5"/>
  <c r="I45" i="5"/>
  <c r="S31" i="5"/>
  <c r="S32" i="5"/>
  <c r="S13" i="5"/>
  <c r="S49" i="5"/>
  <c r="H49" i="5" s="1"/>
  <c r="G49" i="5" s="1"/>
  <c r="S34" i="5"/>
  <c r="S26" i="5"/>
  <c r="S43" i="5"/>
  <c r="S8" i="5"/>
  <c r="S9" i="5"/>
  <c r="S48" i="5"/>
  <c r="S35" i="5"/>
  <c r="S25" i="5"/>
  <c r="H25" i="5" s="1"/>
  <c r="G25" i="5" s="1"/>
  <c r="S45" i="5"/>
  <c r="S47" i="5"/>
  <c r="H47" i="5" s="1"/>
  <c r="G47" i="5" s="1"/>
  <c r="S15" i="5"/>
  <c r="S22" i="5"/>
  <c r="S10" i="5"/>
  <c r="S24" i="5"/>
  <c r="S38" i="5"/>
  <c r="S40" i="5"/>
  <c r="S18" i="5"/>
  <c r="S37" i="5"/>
  <c r="S27" i="5"/>
  <c r="S12" i="5"/>
  <c r="S19" i="5"/>
  <c r="S21" i="5"/>
  <c r="S29" i="5"/>
  <c r="S23" i="5"/>
  <c r="H23" i="5" s="1"/>
  <c r="G23" i="5" s="1"/>
  <c r="S7" i="5"/>
  <c r="S42" i="5"/>
  <c r="S50" i="5"/>
  <c r="H50" i="5" s="1"/>
  <c r="G50" i="5" s="1"/>
  <c r="S30" i="5"/>
  <c r="M76" i="5"/>
  <c r="N75" i="5"/>
  <c r="O75" i="5"/>
  <c r="M75" i="5"/>
  <c r="P75" i="5"/>
  <c r="M197" i="5"/>
  <c r="N200" i="5"/>
  <c r="P198" i="5"/>
  <c r="O197" i="5"/>
  <c r="N198" i="5"/>
  <c r="P197" i="5"/>
  <c r="N197" i="5"/>
  <c r="M200" i="5"/>
  <c r="O200" i="5"/>
  <c r="AA271" i="5"/>
  <c r="W271" i="5"/>
  <c r="W103" i="5"/>
  <c r="AA103" i="5"/>
  <c r="O71" i="5"/>
  <c r="P71" i="5"/>
  <c r="M71" i="5"/>
  <c r="N71" i="5"/>
  <c r="AA64" i="5"/>
  <c r="W64" i="5"/>
  <c r="N288" i="5"/>
  <c r="M290" i="5"/>
  <c r="N290" i="5"/>
  <c r="M289" i="5"/>
  <c r="O287" i="5"/>
  <c r="N291" i="5"/>
  <c r="O288" i="5"/>
  <c r="M288" i="5"/>
  <c r="O290" i="5"/>
  <c r="O291" i="5"/>
  <c r="M291" i="5"/>
  <c r="P287" i="5"/>
  <c r="O289" i="5"/>
  <c r="M287" i="5"/>
  <c r="P289" i="5"/>
  <c r="N289" i="5"/>
  <c r="P288" i="5"/>
  <c r="AA166" i="5"/>
  <c r="W166" i="5"/>
  <c r="L29" i="5"/>
  <c r="I29" i="5"/>
  <c r="L39" i="5"/>
  <c r="M251" i="5"/>
  <c r="N251" i="5"/>
  <c r="P251" i="5"/>
  <c r="O251" i="5"/>
  <c r="L20" i="5"/>
  <c r="L34" i="5"/>
  <c r="I34" i="5"/>
  <c r="P16" i="5"/>
  <c r="M16" i="5"/>
  <c r="O16" i="5"/>
  <c r="N16" i="5"/>
  <c r="W292" i="5"/>
  <c r="AA292" i="5"/>
  <c r="N273" i="5"/>
  <c r="L273" i="5"/>
  <c r="N170" i="5"/>
  <c r="N167" i="5"/>
  <c r="M171" i="5"/>
  <c r="P170" i="5"/>
  <c r="M167" i="5"/>
  <c r="O168" i="5"/>
  <c r="O171" i="5"/>
  <c r="P167" i="5"/>
  <c r="M170" i="5"/>
  <c r="O170" i="5"/>
  <c r="O167" i="5"/>
  <c r="P168" i="5"/>
  <c r="I14" i="5"/>
  <c r="L14" i="5"/>
  <c r="M211" i="5"/>
  <c r="O208" i="5"/>
  <c r="O211" i="5"/>
  <c r="O210" i="5"/>
  <c r="O209" i="5"/>
  <c r="P208" i="5"/>
  <c r="P211" i="5"/>
  <c r="N211" i="5"/>
  <c r="M209" i="5"/>
  <c r="O207" i="5"/>
  <c r="N208" i="5"/>
  <c r="P207" i="5"/>
  <c r="M210" i="5"/>
  <c r="N207" i="5"/>
  <c r="P209" i="5"/>
  <c r="M207" i="5"/>
  <c r="P210" i="5"/>
  <c r="N210" i="5"/>
  <c r="N209" i="5"/>
  <c r="P160" i="5"/>
  <c r="O160" i="5"/>
  <c r="N160" i="5"/>
  <c r="M160" i="5"/>
  <c r="I42" i="5"/>
  <c r="L42" i="5"/>
  <c r="O166" i="5"/>
  <c r="M166" i="5"/>
  <c r="N166" i="5"/>
  <c r="P166" i="5"/>
  <c r="W39" i="5"/>
  <c r="X39" i="5" s="1"/>
  <c r="AA39" i="5"/>
  <c r="O17" i="5"/>
  <c r="P17" i="5"/>
  <c r="M17" i="5"/>
  <c r="N17" i="5"/>
  <c r="N19" i="5"/>
  <c r="M19" i="5"/>
  <c r="O19" i="5"/>
  <c r="P199" i="5"/>
  <c r="O199" i="5"/>
  <c r="M199" i="5"/>
  <c r="N199" i="5"/>
  <c r="W140" i="5"/>
  <c r="AA140" i="5"/>
  <c r="N283" i="5"/>
  <c r="P283" i="5"/>
  <c r="M283" i="5"/>
  <c r="O283" i="5"/>
  <c r="M285" i="5"/>
  <c r="M282" i="5"/>
  <c r="O285" i="5"/>
  <c r="O282" i="5"/>
  <c r="P282" i="5"/>
  <c r="N282" i="5"/>
  <c r="N285" i="5"/>
  <c r="P285" i="5"/>
  <c r="AA94" i="5"/>
  <c r="W94" i="5"/>
  <c r="R119" i="6"/>
  <c r="R269" i="6"/>
  <c r="Q173" i="6"/>
  <c r="Q303" i="6"/>
  <c r="M208" i="5"/>
  <c r="M234" i="5"/>
  <c r="R118" i="5"/>
  <c r="Q118" i="5"/>
  <c r="P125" i="5"/>
  <c r="R26" i="5"/>
  <c r="M21" i="5"/>
  <c r="Q60" i="5"/>
  <c r="N257" i="5"/>
  <c r="L27" i="5"/>
  <c r="M265" i="5"/>
  <c r="O83" i="5"/>
  <c r="O85" i="5"/>
  <c r="P82" i="5"/>
  <c r="M84" i="5"/>
  <c r="M85" i="5"/>
  <c r="N84" i="5"/>
  <c r="N83" i="5"/>
  <c r="M82" i="5"/>
  <c r="M86" i="5"/>
  <c r="P85" i="5"/>
  <c r="N82" i="5"/>
  <c r="N85" i="5"/>
  <c r="O84" i="5"/>
  <c r="M83" i="5"/>
  <c r="P86" i="5"/>
  <c r="O82" i="5"/>
  <c r="O86" i="5"/>
  <c r="N86" i="5"/>
  <c r="P84" i="5"/>
  <c r="AA65" i="5"/>
  <c r="W65" i="5"/>
  <c r="I12" i="5"/>
  <c r="L12" i="5"/>
  <c r="M284" i="5"/>
  <c r="N284" i="5"/>
  <c r="P284" i="5"/>
  <c r="O284" i="5"/>
  <c r="P193" i="5"/>
  <c r="O192" i="5"/>
  <c r="O195" i="5"/>
  <c r="P192" i="5"/>
  <c r="N194" i="5"/>
  <c r="M192" i="5"/>
  <c r="M194" i="5"/>
  <c r="O193" i="5"/>
  <c r="N196" i="5"/>
  <c r="O194" i="5"/>
  <c r="P195" i="5"/>
  <c r="O196" i="5"/>
  <c r="P194" i="5"/>
  <c r="M195" i="5"/>
  <c r="M196" i="5"/>
  <c r="M193" i="5"/>
  <c r="N195" i="5"/>
  <c r="O252" i="5"/>
  <c r="M256" i="5"/>
  <c r="P253" i="5"/>
  <c r="N253" i="5"/>
  <c r="M253" i="5"/>
  <c r="O253" i="5"/>
  <c r="M252" i="5"/>
  <c r="O254" i="5"/>
  <c r="P252" i="5"/>
  <c r="P256" i="5"/>
  <c r="M254" i="5"/>
  <c r="O256" i="5"/>
  <c r="N254" i="5"/>
  <c r="P254" i="5"/>
  <c r="N256" i="5"/>
  <c r="N155" i="5"/>
  <c r="O155" i="5"/>
  <c r="M155" i="5"/>
  <c r="N152" i="5"/>
  <c r="N154" i="5"/>
  <c r="P155" i="5"/>
  <c r="W62" i="5"/>
  <c r="AA62" i="5"/>
  <c r="M11" i="5"/>
  <c r="P7" i="5"/>
  <c r="O10" i="5"/>
  <c r="P10" i="5"/>
  <c r="M8" i="5"/>
  <c r="N7" i="5"/>
  <c r="O7" i="5"/>
  <c r="M7" i="5"/>
  <c r="N8" i="5"/>
  <c r="O11" i="5"/>
  <c r="N10" i="5"/>
  <c r="P11" i="5"/>
  <c r="N9" i="5"/>
  <c r="O9" i="5"/>
  <c r="N11" i="5"/>
  <c r="P8" i="5"/>
  <c r="O8" i="5"/>
  <c r="M9" i="5"/>
  <c r="N271" i="5"/>
  <c r="O271" i="5"/>
  <c r="P271" i="5"/>
  <c r="M271" i="5"/>
  <c r="AA287" i="5"/>
  <c r="W287" i="5"/>
  <c r="S28" i="5"/>
  <c r="P70" i="5"/>
  <c r="N70" i="5"/>
  <c r="O70" i="5"/>
  <c r="N68" i="5"/>
  <c r="N67" i="5"/>
  <c r="O68" i="5"/>
  <c r="P67" i="5"/>
  <c r="P68" i="5"/>
  <c r="O67" i="5"/>
  <c r="M67" i="5"/>
  <c r="M68" i="5"/>
  <c r="N69" i="5"/>
  <c r="R69" i="5" s="1"/>
  <c r="AA262" i="5"/>
  <c r="W262" i="5"/>
  <c r="AA247" i="5"/>
  <c r="W247" i="5"/>
  <c r="N96" i="5"/>
  <c r="P96" i="5"/>
  <c r="M96" i="5"/>
  <c r="O96" i="5"/>
  <c r="M292" i="5"/>
  <c r="P295" i="5"/>
  <c r="P293" i="5"/>
  <c r="M295" i="5"/>
  <c r="O293" i="5"/>
  <c r="M294" i="5"/>
  <c r="N296" i="5"/>
  <c r="M293" i="5"/>
  <c r="O292" i="5"/>
  <c r="O294" i="5"/>
  <c r="N292" i="5"/>
  <c r="P294" i="5"/>
  <c r="N295" i="5"/>
  <c r="N293" i="5"/>
  <c r="N294" i="5"/>
  <c r="O295" i="5"/>
  <c r="O296" i="5"/>
  <c r="P292" i="5"/>
  <c r="O94" i="5"/>
  <c r="N94" i="5"/>
  <c r="P94" i="5"/>
  <c r="M94" i="5"/>
  <c r="O87" i="7"/>
  <c r="M255" i="5"/>
  <c r="N255" i="5"/>
  <c r="O255" i="5"/>
  <c r="P255" i="5"/>
  <c r="W170" i="5"/>
  <c r="AA170" i="5"/>
  <c r="AA141" i="5"/>
  <c r="W141" i="5"/>
  <c r="O179" i="5"/>
  <c r="P178" i="5"/>
  <c r="N177" i="5"/>
  <c r="O181" i="5"/>
  <c r="M179" i="5"/>
  <c r="O177" i="5"/>
  <c r="P181" i="5"/>
  <c r="M180" i="5"/>
  <c r="N178" i="5"/>
  <c r="N181" i="5"/>
  <c r="P177" i="5"/>
  <c r="M181" i="5"/>
  <c r="O180" i="5"/>
  <c r="M178" i="5"/>
  <c r="N179" i="5"/>
  <c r="P180" i="5"/>
  <c r="O178" i="5"/>
  <c r="N180" i="5"/>
  <c r="M177" i="5"/>
  <c r="AA236" i="5"/>
  <c r="W236" i="5"/>
  <c r="N66" i="5"/>
  <c r="P66" i="5"/>
  <c r="O66" i="5"/>
  <c r="M62" i="5"/>
  <c r="O62" i="5"/>
  <c r="N62" i="5"/>
  <c r="P62" i="5"/>
  <c r="M63" i="5"/>
  <c r="P63" i="5"/>
  <c r="M66" i="5"/>
  <c r="O63" i="5"/>
  <c r="N63" i="5"/>
  <c r="L9" i="5"/>
  <c r="I9" i="5"/>
  <c r="P233" i="5"/>
  <c r="N233" i="5"/>
  <c r="M233" i="5"/>
  <c r="O233" i="5"/>
  <c r="P129" i="5"/>
  <c r="O129" i="5"/>
  <c r="N129" i="5"/>
  <c r="M129" i="5"/>
  <c r="N243" i="5"/>
  <c r="P242" i="5"/>
  <c r="N245" i="5"/>
  <c r="M245" i="5"/>
  <c r="N246" i="5"/>
  <c r="P244" i="5"/>
  <c r="M246" i="5"/>
  <c r="O246" i="5"/>
  <c r="O244" i="5"/>
  <c r="P245" i="5"/>
  <c r="M243" i="5"/>
  <c r="N242" i="5"/>
  <c r="P243" i="5"/>
  <c r="M244" i="5"/>
  <c r="O243" i="5"/>
  <c r="M242" i="5"/>
  <c r="O245" i="5"/>
  <c r="N244" i="5"/>
  <c r="P246" i="5"/>
  <c r="R183" i="6"/>
  <c r="R204" i="6"/>
  <c r="Q106" i="6"/>
  <c r="P9" i="5"/>
  <c r="N234" i="5"/>
  <c r="P200" i="5"/>
  <c r="P18" i="5"/>
  <c r="Q301" i="5"/>
  <c r="R301" i="5"/>
  <c r="R78" i="5"/>
  <c r="Q78" i="5"/>
  <c r="Q175" i="5"/>
  <c r="R175" i="5"/>
  <c r="R22" i="5"/>
  <c r="P235" i="5"/>
  <c r="W22" i="5"/>
  <c r="X22" i="5" s="1"/>
  <c r="AA22" i="5"/>
  <c r="M257" i="5"/>
  <c r="N265" i="5"/>
  <c r="M169" i="5"/>
  <c r="N171" i="5"/>
  <c r="M198" i="5"/>
  <c r="W82" i="5"/>
  <c r="AA82" i="5"/>
  <c r="W274" i="5"/>
  <c r="AA274" i="5"/>
  <c r="W91" i="5"/>
  <c r="AA91" i="5"/>
  <c r="S14" i="5"/>
  <c r="W284" i="5"/>
  <c r="AA284" i="5"/>
  <c r="W195" i="5"/>
  <c r="AA195" i="5"/>
  <c r="P89" i="5"/>
  <c r="N89" i="5"/>
  <c r="M90" i="5"/>
  <c r="N88" i="5"/>
  <c r="N87" i="5"/>
  <c r="M89" i="5"/>
  <c r="P88" i="5"/>
  <c r="O90" i="5"/>
  <c r="P90" i="5"/>
  <c r="N90" i="5"/>
  <c r="O88" i="5"/>
  <c r="O89" i="5"/>
  <c r="M88" i="5"/>
  <c r="P87" i="5"/>
  <c r="O87" i="5"/>
  <c r="W181" i="5"/>
  <c r="AA181" i="5"/>
  <c r="AA116" i="5"/>
  <c r="W116" i="5"/>
  <c r="P110" i="5"/>
  <c r="O110" i="5"/>
  <c r="O109" i="5"/>
  <c r="O107" i="5"/>
  <c r="P108" i="5"/>
  <c r="M108" i="5"/>
  <c r="N110" i="5"/>
  <c r="M107" i="5"/>
  <c r="N107" i="5"/>
  <c r="O111" i="5"/>
  <c r="P109" i="5"/>
  <c r="O108" i="5"/>
  <c r="N111" i="5"/>
  <c r="P107" i="5"/>
  <c r="M110" i="5"/>
  <c r="M109" i="5"/>
  <c r="N108" i="5"/>
  <c r="N109" i="5"/>
  <c r="AA155" i="5"/>
  <c r="W155" i="5"/>
  <c r="I44" i="5"/>
  <c r="L44" i="5"/>
  <c r="S11" i="5"/>
  <c r="W93" i="5"/>
  <c r="AA93" i="5"/>
  <c r="W183" i="5"/>
  <c r="AA183" i="5"/>
  <c r="O102" i="5"/>
  <c r="N105" i="5"/>
  <c r="P106" i="5"/>
  <c r="N103" i="5"/>
  <c r="P103" i="5"/>
  <c r="O104" i="5"/>
  <c r="M104" i="5"/>
  <c r="P102" i="5"/>
  <c r="O106" i="5"/>
  <c r="N104" i="5"/>
  <c r="O103" i="5"/>
  <c r="N102" i="5"/>
  <c r="M103" i="5"/>
  <c r="M105" i="5"/>
  <c r="M102" i="5"/>
  <c r="N106" i="5"/>
  <c r="P104" i="5"/>
  <c r="P105" i="5"/>
  <c r="O105" i="5"/>
  <c r="W71" i="5"/>
  <c r="AA71" i="5"/>
  <c r="AA146" i="5"/>
  <c r="W146" i="5"/>
  <c r="L30" i="5"/>
  <c r="I30" i="5"/>
  <c r="O115" i="5"/>
  <c r="N115" i="5"/>
  <c r="M113" i="5"/>
  <c r="N114" i="5"/>
  <c r="P112" i="5"/>
  <c r="P115" i="5"/>
  <c r="M114" i="5"/>
  <c r="O114" i="5"/>
  <c r="M115" i="5"/>
  <c r="N113" i="5"/>
  <c r="N112" i="5"/>
  <c r="O112" i="5"/>
  <c r="O113" i="5"/>
  <c r="P113" i="5"/>
  <c r="P114" i="5"/>
  <c r="L38" i="5"/>
  <c r="I38" i="5"/>
  <c r="M37" i="5"/>
  <c r="M39" i="5"/>
  <c r="N38" i="5"/>
  <c r="P41" i="5"/>
  <c r="O38" i="5"/>
  <c r="O39" i="5"/>
  <c r="N37" i="5"/>
  <c r="N39" i="5"/>
  <c r="N41" i="5"/>
  <c r="M41" i="5"/>
  <c r="P40" i="5"/>
  <c r="M40" i="5"/>
  <c r="M38" i="5"/>
  <c r="O37" i="5"/>
  <c r="O41" i="5"/>
  <c r="P39" i="5"/>
  <c r="P38" i="5"/>
  <c r="M20" i="5"/>
  <c r="P20" i="5"/>
  <c r="N20" i="5"/>
  <c r="O20" i="5"/>
  <c r="O232" i="5"/>
  <c r="M232" i="5"/>
  <c r="P232" i="5"/>
  <c r="N232" i="5"/>
  <c r="W232" i="5"/>
  <c r="AA232" i="5"/>
  <c r="W259" i="5"/>
  <c r="AA259" i="5"/>
  <c r="P214" i="5"/>
  <c r="O215" i="5"/>
  <c r="P215" i="5"/>
  <c r="O212" i="5"/>
  <c r="M214" i="5"/>
  <c r="M215" i="5"/>
  <c r="P213" i="5"/>
  <c r="N215" i="5"/>
  <c r="P216" i="5"/>
  <c r="O213" i="5"/>
  <c r="N214" i="5"/>
  <c r="O216" i="5"/>
  <c r="N212" i="5"/>
  <c r="O262" i="5"/>
  <c r="M262" i="5"/>
  <c r="P262" i="5"/>
  <c r="N262" i="5"/>
  <c r="P266" i="5"/>
  <c r="O266" i="5"/>
  <c r="N266" i="5"/>
  <c r="M266" i="5"/>
  <c r="W95" i="5"/>
  <c r="AA95" i="5"/>
  <c r="L17" i="5"/>
  <c r="P249" i="5"/>
  <c r="M249" i="5"/>
  <c r="O249" i="5"/>
  <c r="N247" i="5"/>
  <c r="M247" i="5"/>
  <c r="O247" i="5"/>
  <c r="P247" i="5"/>
  <c r="N249" i="5"/>
  <c r="I16" i="5"/>
  <c r="M159" i="5"/>
  <c r="P159" i="5"/>
  <c r="N159" i="5"/>
  <c r="O95" i="5"/>
  <c r="P95" i="5"/>
  <c r="M95" i="5"/>
  <c r="N95" i="5"/>
  <c r="AA82" i="7"/>
  <c r="AA62" i="7"/>
  <c r="AA111" i="7"/>
  <c r="Q262" i="6"/>
  <c r="Q91" i="6"/>
  <c r="Q178" i="6"/>
  <c r="N252" i="5"/>
  <c r="O234" i="5"/>
  <c r="O18" i="5"/>
  <c r="O169" i="5"/>
  <c r="M164" i="5"/>
  <c r="N235" i="5"/>
  <c r="P265" i="5"/>
  <c r="N168" i="5"/>
  <c r="P217" i="5"/>
  <c r="N217" i="5"/>
  <c r="O220" i="5"/>
  <c r="M220" i="5"/>
  <c r="O217" i="5"/>
  <c r="P221" i="5"/>
  <c r="M221" i="5"/>
  <c r="O218" i="5"/>
  <c r="P219" i="5"/>
  <c r="P218" i="5"/>
  <c r="M219" i="5"/>
  <c r="O219" i="5"/>
  <c r="N220" i="5"/>
  <c r="N219" i="5"/>
  <c r="M218" i="5"/>
  <c r="P220" i="5"/>
  <c r="O221" i="5"/>
  <c r="M217" i="5"/>
  <c r="N221" i="5"/>
  <c r="N218" i="5"/>
  <c r="AA255" i="5"/>
  <c r="W255" i="5"/>
  <c r="W303" i="5"/>
  <c r="AA303" i="5"/>
  <c r="P248" i="5"/>
  <c r="M248" i="5"/>
  <c r="N248" i="5"/>
  <c r="O248" i="5"/>
  <c r="W158" i="5"/>
  <c r="AA158" i="5"/>
  <c r="L7" i="5"/>
  <c r="I7" i="5"/>
  <c r="P93" i="5"/>
  <c r="P92" i="5"/>
  <c r="O93" i="5"/>
  <c r="O92" i="5"/>
  <c r="N93" i="5"/>
  <c r="M92" i="5"/>
  <c r="M93" i="5"/>
  <c r="W36" i="5"/>
  <c r="AA36" i="5"/>
  <c r="I28" i="5"/>
  <c r="L28" i="5"/>
  <c r="O124" i="5"/>
  <c r="M124" i="5"/>
  <c r="N124" i="5"/>
  <c r="P124" i="5"/>
  <c r="I40" i="5"/>
  <c r="L40" i="5"/>
  <c r="N100" i="5"/>
  <c r="L100" i="5"/>
  <c r="AA131" i="5"/>
  <c r="W131" i="5"/>
  <c r="M122" i="5"/>
  <c r="L122" i="5"/>
  <c r="O123" i="5"/>
  <c r="N123" i="5"/>
  <c r="M123" i="5"/>
  <c r="P122" i="5"/>
  <c r="O122" i="5"/>
  <c r="P123" i="5"/>
  <c r="N122" i="5"/>
  <c r="N259" i="5"/>
  <c r="M259" i="5"/>
  <c r="O257" i="5"/>
  <c r="O261" i="5"/>
  <c r="O259" i="5"/>
  <c r="O260" i="5"/>
  <c r="N258" i="5"/>
  <c r="P259" i="5"/>
  <c r="P258" i="5"/>
  <c r="AA159" i="5"/>
  <c r="W159" i="5"/>
  <c r="L21" i="5"/>
  <c r="I21" i="5"/>
  <c r="L36" i="5"/>
  <c r="AA27" i="5"/>
  <c r="W27" i="5"/>
  <c r="X27" i="5" s="1"/>
  <c r="M200" i="7"/>
  <c r="AA290" i="7"/>
  <c r="O156" i="5"/>
  <c r="P234" i="5"/>
  <c r="N18" i="5"/>
  <c r="N287" i="5"/>
  <c r="P169" i="5"/>
  <c r="P156" i="5"/>
  <c r="W26" i="5"/>
  <c r="X26" i="5" s="1"/>
  <c r="AA26" i="5"/>
  <c r="P19" i="5"/>
  <c r="P164" i="5"/>
  <c r="M235" i="5"/>
  <c r="O265" i="5"/>
  <c r="M286" i="5"/>
  <c r="O163" i="5"/>
  <c r="L163" i="5"/>
  <c r="W218" i="5"/>
  <c r="AA218" i="5"/>
  <c r="AA191" i="5"/>
  <c r="W191" i="5"/>
  <c r="P91" i="5"/>
  <c r="N91" i="5"/>
  <c r="O91" i="5"/>
  <c r="M91" i="5"/>
  <c r="M14" i="5"/>
  <c r="P15" i="5"/>
  <c r="P14" i="5"/>
  <c r="O15" i="5"/>
  <c r="M12" i="5"/>
  <c r="O13" i="5"/>
  <c r="O14" i="5"/>
  <c r="P12" i="5"/>
  <c r="M13" i="5"/>
  <c r="O12" i="5"/>
  <c r="N14" i="5"/>
  <c r="N13" i="5"/>
  <c r="N12" i="5"/>
  <c r="P128" i="5"/>
  <c r="O128" i="5"/>
  <c r="O127" i="5"/>
  <c r="P127" i="5"/>
  <c r="O130" i="5"/>
  <c r="N127" i="5"/>
  <c r="M130" i="5"/>
  <c r="N130" i="5"/>
  <c r="P130" i="5"/>
  <c r="N128" i="5"/>
  <c r="M127" i="5"/>
  <c r="M128" i="5"/>
  <c r="AA209" i="5"/>
  <c r="W209" i="5"/>
  <c r="N141" i="5"/>
  <c r="M141" i="5"/>
  <c r="O141" i="5"/>
  <c r="P141" i="5"/>
  <c r="AA248" i="5"/>
  <c r="W248" i="5"/>
  <c r="O150" i="5"/>
  <c r="M150" i="5"/>
  <c r="P147" i="5"/>
  <c r="M147" i="5"/>
  <c r="O149" i="5"/>
  <c r="O151" i="5"/>
  <c r="M151" i="5"/>
  <c r="M149" i="5"/>
  <c r="O147" i="5"/>
  <c r="P149" i="5"/>
  <c r="N147" i="5"/>
  <c r="N150" i="5"/>
  <c r="N149" i="5"/>
  <c r="P148" i="5"/>
  <c r="P151" i="5"/>
  <c r="N151" i="5"/>
  <c r="O148" i="5"/>
  <c r="M148" i="5"/>
  <c r="N148" i="5"/>
  <c r="P150" i="5"/>
  <c r="AA110" i="5"/>
  <c r="W110" i="5"/>
  <c r="W160" i="5"/>
  <c r="AA160" i="5"/>
  <c r="O236" i="5"/>
  <c r="M236" i="5"/>
  <c r="N236" i="5"/>
  <c r="P236" i="5"/>
  <c r="N161" i="5"/>
  <c r="M157" i="5"/>
  <c r="O158" i="5"/>
  <c r="P157" i="5"/>
  <c r="O161" i="5"/>
  <c r="N157" i="5"/>
  <c r="O157" i="5"/>
  <c r="M158" i="5"/>
  <c r="N158" i="5"/>
  <c r="P161" i="5"/>
  <c r="P158" i="5"/>
  <c r="M161" i="5"/>
  <c r="M10" i="5"/>
  <c r="L10" i="5"/>
  <c r="I10" i="5"/>
  <c r="AA197" i="5"/>
  <c r="W197" i="5"/>
  <c r="N31" i="5"/>
  <c r="M28" i="5"/>
  <c r="M30" i="5"/>
  <c r="M31" i="5"/>
  <c r="O29" i="5"/>
  <c r="O28" i="5"/>
  <c r="P30" i="5"/>
  <c r="N28" i="5"/>
  <c r="P29" i="5"/>
  <c r="P31" i="5"/>
  <c r="O27" i="5"/>
  <c r="N27" i="5"/>
  <c r="N30" i="5"/>
  <c r="N29" i="5"/>
  <c r="O30" i="5"/>
  <c r="M29" i="5"/>
  <c r="M27" i="5"/>
  <c r="O31" i="5"/>
  <c r="P28" i="5"/>
  <c r="P27" i="5"/>
  <c r="P269" i="5"/>
  <c r="N270" i="5"/>
  <c r="O270" i="5"/>
  <c r="P270" i="5"/>
  <c r="P268" i="5"/>
  <c r="M268" i="5"/>
  <c r="O268" i="5"/>
  <c r="O269" i="5"/>
  <c r="M270" i="5"/>
  <c r="N268" i="5"/>
  <c r="N269" i="5"/>
  <c r="M269" i="5"/>
  <c r="S39" i="5"/>
  <c r="M131" i="5"/>
  <c r="N131" i="5"/>
  <c r="O131" i="5"/>
  <c r="W277" i="5"/>
  <c r="AA277" i="5"/>
  <c r="P134" i="5"/>
  <c r="O133" i="5"/>
  <c r="M133" i="5"/>
  <c r="M136" i="5"/>
  <c r="N133" i="5"/>
  <c r="O132" i="5"/>
  <c r="M134" i="5"/>
  <c r="M135" i="5"/>
  <c r="P133" i="5"/>
  <c r="N136" i="5"/>
  <c r="P132" i="5"/>
  <c r="O136" i="5"/>
  <c r="P136" i="5"/>
  <c r="P135" i="5"/>
  <c r="O134" i="5"/>
  <c r="O135" i="5"/>
  <c r="M132" i="5"/>
  <c r="N135" i="5"/>
  <c r="N132" i="5"/>
  <c r="N134" i="5"/>
  <c r="S17" i="5"/>
  <c r="L32" i="5"/>
  <c r="I32" i="5"/>
  <c r="O140" i="5"/>
  <c r="N139" i="5"/>
  <c r="M138" i="5"/>
  <c r="N140" i="5"/>
  <c r="O137" i="5"/>
  <c r="P139" i="5"/>
  <c r="P138" i="5"/>
  <c r="M139" i="5"/>
  <c r="N138" i="5"/>
  <c r="P140" i="5"/>
  <c r="M140" i="5"/>
  <c r="O138" i="5"/>
  <c r="O139" i="5"/>
  <c r="N137" i="5"/>
  <c r="M137" i="5"/>
  <c r="P137" i="5"/>
  <c r="W242" i="5"/>
  <c r="AA242" i="5"/>
  <c r="AA96" i="5"/>
  <c r="W96" i="5"/>
  <c r="M250" i="5"/>
  <c r="O250" i="5"/>
  <c r="P250" i="5"/>
  <c r="N250" i="5"/>
  <c r="N78" i="7"/>
  <c r="Q113" i="6"/>
  <c r="R201" i="6"/>
  <c r="R299" i="6"/>
  <c r="W284" i="7"/>
  <c r="M18" i="5"/>
  <c r="N156" i="5"/>
  <c r="P306" i="5"/>
  <c r="R77" i="5"/>
  <c r="Q77" i="5"/>
  <c r="Q120" i="5"/>
  <c r="R120" i="5"/>
  <c r="N164" i="5"/>
  <c r="P179" i="5"/>
  <c r="P184" i="5"/>
  <c r="N286" i="5"/>
  <c r="N162" i="5"/>
  <c r="M162" i="5"/>
  <c r="O162" i="5"/>
  <c r="P162" i="5"/>
  <c r="N163" i="5"/>
  <c r="M165" i="5"/>
  <c r="O165" i="5"/>
  <c r="N165" i="5"/>
  <c r="M163" i="5"/>
  <c r="P163" i="5"/>
  <c r="P274" i="5"/>
  <c r="M274" i="5"/>
  <c r="N274" i="5"/>
  <c r="O274" i="5"/>
  <c r="M273" i="5"/>
  <c r="P273" i="5"/>
  <c r="O273" i="5"/>
  <c r="R305" i="5"/>
  <c r="O303" i="5"/>
  <c r="M303" i="5"/>
  <c r="P303" i="5"/>
  <c r="N303" i="5"/>
  <c r="O302" i="5"/>
  <c r="M302" i="5"/>
  <c r="N302" i="5"/>
  <c r="P302" i="5"/>
  <c r="L15" i="5"/>
  <c r="I15" i="5"/>
  <c r="AA127" i="5"/>
  <c r="W127" i="5"/>
  <c r="L43" i="5"/>
  <c r="I43" i="5"/>
  <c r="O46" i="5"/>
  <c r="P42" i="5"/>
  <c r="N42" i="5"/>
  <c r="P46" i="5"/>
  <c r="P43" i="5"/>
  <c r="N43" i="5"/>
  <c r="O43" i="5"/>
  <c r="N45" i="5"/>
  <c r="N46" i="5"/>
  <c r="N44" i="5"/>
  <c r="P45" i="5"/>
  <c r="P44" i="5"/>
  <c r="M45" i="5"/>
  <c r="M46" i="5"/>
  <c r="O42" i="5"/>
  <c r="O44" i="5"/>
  <c r="M42" i="5"/>
  <c r="O45" i="5"/>
  <c r="M44" i="5"/>
  <c r="M43" i="5"/>
  <c r="I11" i="5"/>
  <c r="W75" i="5"/>
  <c r="AA75" i="5"/>
  <c r="M36" i="5"/>
  <c r="O36" i="5"/>
  <c r="P36" i="5"/>
  <c r="N36" i="5"/>
  <c r="M183" i="5"/>
  <c r="P183" i="5"/>
  <c r="N183" i="5"/>
  <c r="O183" i="5"/>
  <c r="N182" i="5"/>
  <c r="O182" i="5"/>
  <c r="M182" i="5"/>
  <c r="P182" i="5"/>
  <c r="O146" i="5"/>
  <c r="N144" i="5"/>
  <c r="O144" i="5"/>
  <c r="M146" i="5"/>
  <c r="M144" i="5"/>
  <c r="N145" i="5"/>
  <c r="M145" i="5"/>
  <c r="P144" i="5"/>
  <c r="P146" i="5"/>
  <c r="N143" i="5"/>
  <c r="O145" i="5"/>
  <c r="P143" i="5"/>
  <c r="N142" i="5"/>
  <c r="O142" i="5"/>
  <c r="P145" i="5"/>
  <c r="O143" i="5"/>
  <c r="N146" i="5"/>
  <c r="M142" i="5"/>
  <c r="M143" i="5"/>
  <c r="AA270" i="5"/>
  <c r="W270" i="5"/>
  <c r="AA124" i="5"/>
  <c r="W124" i="5"/>
  <c r="AA113" i="5"/>
  <c r="W113" i="5"/>
  <c r="W133" i="5"/>
  <c r="AA133" i="5"/>
  <c r="AA123" i="5"/>
  <c r="W123" i="5"/>
  <c r="AA201" i="5"/>
  <c r="W201" i="5"/>
  <c r="W251" i="5"/>
  <c r="AA251" i="5"/>
  <c r="L19" i="5"/>
  <c r="I19" i="5"/>
  <c r="P74" i="5"/>
  <c r="P73" i="5"/>
  <c r="M73" i="5"/>
  <c r="P76" i="5"/>
  <c r="M72" i="5"/>
  <c r="O74" i="5"/>
  <c r="N73" i="5"/>
  <c r="N76" i="5"/>
  <c r="P72" i="5"/>
  <c r="N72" i="5"/>
  <c r="M74" i="5"/>
  <c r="O76" i="5"/>
  <c r="N74" i="5"/>
  <c r="O73" i="5"/>
  <c r="AA74" i="5"/>
  <c r="W74" i="5"/>
  <c r="L35" i="5"/>
  <c r="I35" i="5"/>
  <c r="P33" i="5"/>
  <c r="N33" i="5"/>
  <c r="O33" i="5"/>
  <c r="M33" i="5"/>
  <c r="P32" i="5"/>
  <c r="O34" i="5"/>
  <c r="AA206" i="5"/>
  <c r="W206" i="5"/>
  <c r="W250" i="5"/>
  <c r="AA250" i="5"/>
  <c r="P224" i="7"/>
  <c r="AA25" i="6"/>
  <c r="R82" i="6"/>
  <c r="Q36" i="6"/>
  <c r="R295" i="6"/>
  <c r="R239" i="6"/>
  <c r="R176" i="6"/>
  <c r="Q246" i="6"/>
  <c r="Q127" i="6"/>
  <c r="R92" i="6"/>
  <c r="AA24" i="5"/>
  <c r="W24" i="5"/>
  <c r="X24" i="5" s="1"/>
  <c r="O242" i="5"/>
  <c r="Q26" i="5"/>
  <c r="N125" i="5"/>
  <c r="O159" i="5"/>
  <c r="O306" i="5"/>
  <c r="P21" i="5"/>
  <c r="O164" i="5"/>
  <c r="O184" i="5"/>
  <c r="P286" i="5"/>
  <c r="M156" i="5"/>
  <c r="P13" i="5"/>
  <c r="O65" i="5"/>
  <c r="P65" i="5"/>
  <c r="M65" i="5"/>
  <c r="N65" i="5"/>
  <c r="L13" i="5"/>
  <c r="I13" i="5"/>
  <c r="P116" i="5"/>
  <c r="O116" i="5"/>
  <c r="M116" i="5"/>
  <c r="N116" i="5"/>
  <c r="N264" i="5"/>
  <c r="P264" i="5"/>
  <c r="M264" i="5"/>
  <c r="O264" i="5"/>
  <c r="L8" i="5"/>
  <c r="I8" i="5"/>
  <c r="AA227" i="5"/>
  <c r="W227" i="5"/>
  <c r="N227" i="5"/>
  <c r="P227" i="5"/>
  <c r="O230" i="5"/>
  <c r="N229" i="5"/>
  <c r="O227" i="5"/>
  <c r="P230" i="5"/>
  <c r="N230" i="5"/>
  <c r="M227" i="5"/>
  <c r="M229" i="5"/>
  <c r="N228" i="5"/>
  <c r="P228" i="5"/>
  <c r="P229" i="5"/>
  <c r="M228" i="5"/>
  <c r="O229" i="5"/>
  <c r="O231" i="5"/>
  <c r="M231" i="5"/>
  <c r="L31" i="5"/>
  <c r="I31" i="5"/>
  <c r="W70" i="5"/>
  <c r="AA70" i="5"/>
  <c r="W233" i="5"/>
  <c r="AA233" i="5"/>
  <c r="W129" i="5"/>
  <c r="AA129" i="5"/>
  <c r="W37" i="5"/>
  <c r="X37" i="5" s="1"/>
  <c r="AA37" i="5"/>
  <c r="M97" i="5"/>
  <c r="P97" i="5"/>
  <c r="O97" i="5"/>
  <c r="N97" i="5"/>
  <c r="M98" i="5"/>
  <c r="N101" i="5"/>
  <c r="M100" i="5"/>
  <c r="P98" i="5"/>
  <c r="O98" i="5"/>
  <c r="N98" i="5"/>
  <c r="O100" i="5"/>
  <c r="P100" i="5"/>
  <c r="AA97" i="5"/>
  <c r="W97" i="5"/>
  <c r="O277" i="5"/>
  <c r="O278" i="5"/>
  <c r="P280" i="5"/>
  <c r="M281" i="5"/>
  <c r="M278" i="5"/>
  <c r="O280" i="5"/>
  <c r="O281" i="5"/>
  <c r="N280" i="5"/>
  <c r="N278" i="5"/>
  <c r="P279" i="5"/>
  <c r="P278" i="5"/>
  <c r="O279" i="5"/>
  <c r="N281" i="5"/>
  <c r="N279" i="5"/>
  <c r="P277" i="5"/>
  <c r="M277" i="5"/>
  <c r="M279" i="5"/>
  <c r="M280" i="5"/>
  <c r="N277" i="5"/>
  <c r="W215" i="5"/>
  <c r="AA215" i="5"/>
  <c r="O201" i="5"/>
  <c r="P201" i="5"/>
  <c r="M201" i="5"/>
  <c r="N201" i="5"/>
  <c r="L18" i="5"/>
  <c r="I18" i="5"/>
  <c r="AA199" i="5"/>
  <c r="W199" i="5"/>
  <c r="L33" i="5"/>
  <c r="P202" i="5"/>
  <c r="M205" i="5"/>
  <c r="O203" i="5"/>
  <c r="M204" i="5"/>
  <c r="O204" i="5"/>
  <c r="P203" i="5"/>
  <c r="N202" i="5"/>
  <c r="P204" i="5"/>
  <c r="N203" i="5"/>
  <c r="N206" i="5"/>
  <c r="O202" i="5"/>
  <c r="O206" i="5"/>
  <c r="M203" i="5"/>
  <c r="N205" i="5"/>
  <c r="M202" i="5"/>
  <c r="P205" i="5"/>
  <c r="O205" i="5"/>
  <c r="M206" i="5"/>
  <c r="P206" i="5"/>
  <c r="N204" i="5"/>
  <c r="AA283" i="5"/>
  <c r="W283" i="5"/>
  <c r="Q92" i="6"/>
  <c r="W233" i="7"/>
  <c r="AA233" i="7"/>
  <c r="R225" i="6"/>
  <c r="Q288" i="6"/>
  <c r="R288" i="6"/>
  <c r="Q255" i="6"/>
  <c r="W10" i="6"/>
  <c r="X10" i="6" s="1"/>
  <c r="AA10" i="6"/>
  <c r="R203" i="6"/>
  <c r="W286" i="7"/>
  <c r="AA286" i="7"/>
  <c r="R268" i="6"/>
  <c r="R137" i="6"/>
  <c r="Q90" i="6"/>
  <c r="AA96" i="7"/>
  <c r="W33" i="6"/>
  <c r="X33" i="6" s="1"/>
  <c r="W85" i="7"/>
  <c r="Q188" i="6"/>
  <c r="R22" i="6"/>
  <c r="AA48" i="6"/>
  <c r="Q295" i="6"/>
  <c r="R255" i="6"/>
  <c r="Q143" i="6"/>
  <c r="W64" i="7"/>
  <c r="W271" i="7"/>
  <c r="M224" i="7"/>
  <c r="W298" i="7"/>
  <c r="R302" i="6"/>
  <c r="W191" i="7"/>
  <c r="R167" i="6"/>
  <c r="Q167" i="6"/>
  <c r="W248" i="7"/>
  <c r="AA248" i="7"/>
  <c r="AA251" i="7"/>
  <c r="W251" i="7"/>
  <c r="Q67" i="6"/>
  <c r="R67" i="6"/>
  <c r="R56" i="6"/>
  <c r="L8" i="7"/>
  <c r="I8" i="7"/>
  <c r="AA8" i="7" s="1"/>
  <c r="AA179" i="7"/>
  <c r="W179" i="7"/>
  <c r="R20" i="6"/>
  <c r="R128" i="6"/>
  <c r="Q124" i="6"/>
  <c r="Q24" i="6"/>
  <c r="H24" i="6" s="1"/>
  <c r="G24" i="6" s="1"/>
  <c r="R24" i="6"/>
  <c r="R122" i="6"/>
  <c r="Q74" i="6"/>
  <c r="Q220" i="6"/>
  <c r="R86" i="6"/>
  <c r="Q86" i="6"/>
  <c r="R168" i="6"/>
  <c r="Q168" i="6"/>
  <c r="Q117" i="6"/>
  <c r="R116" i="6"/>
  <c r="Q116" i="6"/>
  <c r="R148" i="6"/>
  <c r="R186" i="6"/>
  <c r="Q186" i="6"/>
  <c r="R11" i="6"/>
  <c r="Q11" i="6"/>
  <c r="H11" i="6" s="1"/>
  <c r="G11" i="6" s="1"/>
  <c r="W38" i="6"/>
  <c r="X38" i="6" s="1"/>
  <c r="Y35" i="6" s="1"/>
  <c r="AA38" i="6"/>
  <c r="R77" i="6"/>
  <c r="Q77" i="6"/>
  <c r="Q283" i="6"/>
  <c r="R284" i="6"/>
  <c r="R306" i="6"/>
  <c r="M107" i="7"/>
  <c r="Q240" i="6"/>
  <c r="R240" i="6"/>
  <c r="R118" i="6"/>
  <c r="Q118" i="6"/>
  <c r="N40" i="7"/>
  <c r="O40" i="7"/>
  <c r="N41" i="7"/>
  <c r="M38" i="7"/>
  <c r="O37" i="7"/>
  <c r="O42" i="7"/>
  <c r="O43" i="7"/>
  <c r="I45" i="7"/>
  <c r="AA45" i="7" s="1"/>
  <c r="W280" i="7"/>
  <c r="AA280" i="7"/>
  <c r="R265" i="6"/>
  <c r="Q182" i="6"/>
  <c r="R169" i="6"/>
  <c r="R36" i="6"/>
  <c r="Q151" i="6"/>
  <c r="R47" i="6"/>
  <c r="R172" i="6"/>
  <c r="R34" i="6"/>
  <c r="Q150" i="6"/>
  <c r="R150" i="6"/>
  <c r="Q87" i="6"/>
  <c r="R38" i="6"/>
  <c r="Q38" i="6"/>
  <c r="H38" i="6" s="1"/>
  <c r="G38" i="6" s="1"/>
  <c r="R114" i="6"/>
  <c r="Q114" i="6"/>
  <c r="R71" i="6"/>
  <c r="Q152" i="6"/>
  <c r="Q215" i="6"/>
  <c r="Q100" i="6"/>
  <c r="L218" i="7"/>
  <c r="O218" i="7"/>
  <c r="M218" i="7"/>
  <c r="N218" i="7"/>
  <c r="P87" i="7"/>
  <c r="N87" i="7"/>
  <c r="Q163" i="6"/>
  <c r="O181" i="7"/>
  <c r="R12" i="6"/>
  <c r="R87" i="6"/>
  <c r="Q272" i="6"/>
  <c r="Q176" i="6"/>
  <c r="R124" i="6"/>
  <c r="Q203" i="6"/>
  <c r="O199" i="7"/>
  <c r="R61" i="6"/>
  <c r="P78" i="7"/>
  <c r="P38" i="7"/>
  <c r="N80" i="7"/>
  <c r="L39" i="7"/>
  <c r="AA65" i="7"/>
  <c r="Q301" i="6"/>
  <c r="R127" i="6"/>
  <c r="Q256" i="6"/>
  <c r="R74" i="6"/>
  <c r="W297" i="7"/>
  <c r="P218" i="7"/>
  <c r="AA97" i="7"/>
  <c r="W97" i="7"/>
  <c r="N181" i="7"/>
  <c r="P181" i="7"/>
  <c r="Q213" i="6"/>
  <c r="M199" i="7"/>
  <c r="AA22" i="6"/>
  <c r="R89" i="6"/>
  <c r="W122" i="7"/>
  <c r="Q268" i="6"/>
  <c r="Q111" i="6"/>
  <c r="AA60" i="7"/>
  <c r="N273" i="7"/>
  <c r="N272" i="7"/>
  <c r="O252" i="7"/>
  <c r="O253" i="7"/>
  <c r="AA250" i="7"/>
  <c r="W250" i="7"/>
  <c r="W66" i="7"/>
  <c r="AA66" i="7"/>
  <c r="AA136" i="7"/>
  <c r="W136" i="7"/>
  <c r="R52" i="6"/>
  <c r="Q52" i="6"/>
  <c r="R110" i="6"/>
  <c r="Q110" i="6"/>
  <c r="R222" i="6"/>
  <c r="Q222" i="6"/>
  <c r="R102" i="6"/>
  <c r="Q102" i="6"/>
  <c r="Q185" i="6"/>
  <c r="R185" i="6"/>
  <c r="Q170" i="6"/>
  <c r="R170" i="6"/>
  <c r="Q249" i="6"/>
  <c r="R249" i="6"/>
  <c r="R241" i="6"/>
  <c r="Q241" i="6"/>
  <c r="L52" i="7"/>
  <c r="M52" i="7"/>
  <c r="P80" i="7"/>
  <c r="M80" i="7"/>
  <c r="O78" i="7"/>
  <c r="O80" i="7"/>
  <c r="M78" i="7"/>
  <c r="AA129" i="7"/>
  <c r="W129" i="7"/>
  <c r="P40" i="7"/>
  <c r="AA134" i="7"/>
  <c r="W92" i="7"/>
  <c r="H35" i="6"/>
  <c r="G35" i="6" s="1"/>
  <c r="M125" i="7"/>
  <c r="R156" i="6"/>
  <c r="N51" i="7"/>
  <c r="O30" i="7"/>
  <c r="O212" i="7"/>
  <c r="Q235" i="6"/>
  <c r="R75" i="6"/>
  <c r="R218" i="6"/>
  <c r="Q63" i="6"/>
  <c r="R33" i="6"/>
  <c r="R224" i="6"/>
  <c r="Q21" i="6"/>
  <c r="H21" i="6" s="1"/>
  <c r="G21" i="6" s="1"/>
  <c r="Q108" i="6"/>
  <c r="R123" i="6"/>
  <c r="R68" i="6"/>
  <c r="R30" i="6"/>
  <c r="Q251" i="6"/>
  <c r="Q304" i="6"/>
  <c r="Q73" i="6"/>
  <c r="Q55" i="6"/>
  <c r="Q239" i="6"/>
  <c r="Q202" i="6"/>
  <c r="R296" i="6"/>
  <c r="Q39" i="6"/>
  <c r="H39" i="6" s="1"/>
  <c r="G39" i="6" s="1"/>
  <c r="Q58" i="6"/>
  <c r="R57" i="6"/>
  <c r="R44" i="6"/>
  <c r="R45" i="6"/>
  <c r="Q69" i="6"/>
  <c r="Q101" i="6"/>
  <c r="R158" i="6"/>
  <c r="R212" i="6"/>
  <c r="R231" i="6"/>
  <c r="R260" i="6"/>
  <c r="Q85" i="6"/>
  <c r="R179" i="6"/>
  <c r="R48" i="6"/>
  <c r="R250" i="6"/>
  <c r="R184" i="6"/>
  <c r="R79" i="6"/>
  <c r="Q145" i="6"/>
  <c r="R253" i="6"/>
  <c r="R162" i="6"/>
  <c r="Q196" i="6"/>
  <c r="R81" i="6"/>
  <c r="I23" i="7"/>
  <c r="W23" i="7" s="1"/>
  <c r="X23" i="7" s="1"/>
  <c r="P160" i="7"/>
  <c r="O200" i="7"/>
  <c r="O119" i="7"/>
  <c r="O197" i="7"/>
  <c r="L16" i="7"/>
  <c r="O222" i="7"/>
  <c r="N137" i="7"/>
  <c r="P235" i="7"/>
  <c r="N189" i="7"/>
  <c r="P62" i="7"/>
  <c r="I28" i="7"/>
  <c r="W28" i="7" s="1"/>
  <c r="X28" i="7" s="1"/>
  <c r="Q205" i="6"/>
  <c r="Q297" i="6"/>
  <c r="Q42" i="6"/>
  <c r="H42" i="6" s="1"/>
  <c r="G42" i="6" s="1"/>
  <c r="R232" i="6"/>
  <c r="R191" i="6"/>
  <c r="R32" i="6"/>
  <c r="Q233" i="6"/>
  <c r="R70" i="6"/>
  <c r="Q211" i="6"/>
  <c r="R198" i="6"/>
  <c r="R219" i="6"/>
  <c r="Q103" i="6"/>
  <c r="Q43" i="6"/>
  <c r="H43" i="6" s="1"/>
  <c r="G43" i="6" s="1"/>
  <c r="Q298" i="6"/>
  <c r="R180" i="6"/>
  <c r="R65" i="6"/>
  <c r="Q93" i="6"/>
  <c r="R140" i="6"/>
  <c r="R254" i="6"/>
  <c r="O150" i="7"/>
  <c r="O247" i="7"/>
  <c r="L7" i="7"/>
  <c r="R187" i="6"/>
  <c r="Q187" i="6"/>
  <c r="R223" i="6"/>
  <c r="Q223" i="6"/>
  <c r="P225" i="7"/>
  <c r="N235" i="7"/>
  <c r="P199" i="7"/>
  <c r="AA263" i="7"/>
  <c r="AA214" i="7"/>
  <c r="Q285" i="6"/>
  <c r="R58" i="6"/>
  <c r="O225" i="7"/>
  <c r="P223" i="7"/>
  <c r="P200" i="7"/>
  <c r="Q45" i="6"/>
  <c r="H45" i="6" s="1"/>
  <c r="G45" i="6" s="1"/>
  <c r="P32" i="7"/>
  <c r="N199" i="7"/>
  <c r="R270" i="6"/>
  <c r="N49" i="7"/>
  <c r="O141" i="7"/>
  <c r="R91" i="6"/>
  <c r="M137" i="7"/>
  <c r="Q184" i="6"/>
  <c r="AA163" i="7"/>
  <c r="Q30" i="6"/>
  <c r="H30" i="6" s="1"/>
  <c r="G30" i="6" s="1"/>
  <c r="Q33" i="6"/>
  <c r="H33" i="6" s="1"/>
  <c r="G33" i="6" s="1"/>
  <c r="Q155" i="6"/>
  <c r="R155" i="6"/>
  <c r="Q31" i="6"/>
  <c r="H31" i="6" s="1"/>
  <c r="R31" i="6"/>
  <c r="Q291" i="6"/>
  <c r="R291" i="6"/>
  <c r="Q290" i="6"/>
  <c r="R290" i="6"/>
  <c r="R166" i="6"/>
  <c r="Q166" i="6"/>
  <c r="R277" i="6"/>
  <c r="Q277" i="6"/>
  <c r="R26" i="6"/>
  <c r="Q26" i="6"/>
  <c r="H26" i="6" s="1"/>
  <c r="G26" i="6" s="1"/>
  <c r="Q99" i="6"/>
  <c r="R99" i="6"/>
  <c r="R292" i="6"/>
  <c r="Q292" i="6"/>
  <c r="Q257" i="6"/>
  <c r="R257" i="6"/>
  <c r="R49" i="6"/>
  <c r="Q49" i="6"/>
  <c r="H49" i="6" s="1"/>
  <c r="G49" i="6" s="1"/>
  <c r="AA15" i="6"/>
  <c r="W15" i="6"/>
  <c r="X15" i="6" s="1"/>
  <c r="Q210" i="6"/>
  <c r="R210" i="6"/>
  <c r="R8" i="6"/>
  <c r="R105" i="6"/>
  <c r="Q105" i="6"/>
  <c r="R54" i="6"/>
  <c r="Q54" i="6"/>
  <c r="P164" i="7"/>
  <c r="P222" i="7"/>
  <c r="M222" i="7"/>
  <c r="W245" i="7"/>
  <c r="AA245" i="7"/>
  <c r="P234" i="7"/>
  <c r="P233" i="7"/>
  <c r="N233" i="7"/>
  <c r="O234" i="7"/>
  <c r="M227" i="7"/>
  <c r="P227" i="7"/>
  <c r="AA282" i="7"/>
  <c r="W282" i="7"/>
  <c r="L67" i="7"/>
  <c r="O67" i="7"/>
  <c r="O288" i="7"/>
  <c r="O291" i="7"/>
  <c r="L220" i="7"/>
  <c r="P220" i="7"/>
  <c r="O220" i="7"/>
  <c r="M179" i="7"/>
  <c r="O179" i="7"/>
  <c r="N178" i="7"/>
  <c r="O180" i="7"/>
  <c r="M178" i="7"/>
  <c r="M177" i="7"/>
  <c r="P178" i="7"/>
  <c r="P177" i="7"/>
  <c r="L111" i="7"/>
  <c r="P111" i="7"/>
  <c r="W69" i="7"/>
  <c r="AA69" i="7"/>
  <c r="W260" i="7"/>
  <c r="AA260" i="7"/>
  <c r="W95" i="7"/>
  <c r="AA95" i="7"/>
  <c r="P92" i="7"/>
  <c r="P96" i="7"/>
  <c r="M92" i="7"/>
  <c r="N96" i="7"/>
  <c r="M96" i="7"/>
  <c r="N95" i="7"/>
  <c r="O96" i="7"/>
  <c r="M95" i="7"/>
  <c r="O95" i="7"/>
  <c r="N174" i="7"/>
  <c r="L11" i="7"/>
  <c r="I11" i="7"/>
  <c r="AA11" i="7" s="1"/>
  <c r="I20" i="7"/>
  <c r="W20" i="7" s="1"/>
  <c r="X20" i="7" s="1"/>
  <c r="L20" i="7"/>
  <c r="Q271" i="6"/>
  <c r="R271" i="6"/>
  <c r="R161" i="6"/>
  <c r="AA256" i="7"/>
  <c r="W256" i="7"/>
  <c r="W166" i="7"/>
  <c r="AA304" i="7"/>
  <c r="P35" i="7"/>
  <c r="N50" i="7"/>
  <c r="R85" i="6"/>
  <c r="R39" i="6"/>
  <c r="Q48" i="6"/>
  <c r="H48" i="6" s="1"/>
  <c r="G48" i="6" s="1"/>
  <c r="Q44" i="6"/>
  <c r="H44" i="6" s="1"/>
  <c r="G44" i="6" s="1"/>
  <c r="P180" i="7"/>
  <c r="AA189" i="7"/>
  <c r="O16" i="7"/>
  <c r="O224" i="7"/>
  <c r="Q231" i="6"/>
  <c r="Q179" i="6"/>
  <c r="R221" i="6"/>
  <c r="P198" i="7"/>
  <c r="M36" i="7"/>
  <c r="W100" i="7"/>
  <c r="O177" i="7"/>
  <c r="Q296" i="6"/>
  <c r="R304" i="6"/>
  <c r="L246" i="7"/>
  <c r="P246" i="7"/>
  <c r="M246" i="7"/>
  <c r="I16" i="7"/>
  <c r="N15" i="7"/>
  <c r="P13" i="7"/>
  <c r="O15" i="7"/>
  <c r="P14" i="7"/>
  <c r="O13" i="7"/>
  <c r="O14" i="7"/>
  <c r="N14" i="7"/>
  <c r="M14" i="7"/>
  <c r="M241" i="7"/>
  <c r="N241" i="7"/>
  <c r="O241" i="7"/>
  <c r="P241" i="7"/>
  <c r="M238" i="7"/>
  <c r="M240" i="7"/>
  <c r="P238" i="7"/>
  <c r="N240" i="7"/>
  <c r="N238" i="7"/>
  <c r="P295" i="7"/>
  <c r="P292" i="7"/>
  <c r="M295" i="7"/>
  <c r="N292" i="7"/>
  <c r="N295" i="7"/>
  <c r="M292" i="7"/>
  <c r="O295" i="7"/>
  <c r="N296" i="7"/>
  <c r="M237" i="7"/>
  <c r="AA289" i="7"/>
  <c r="N35" i="7"/>
  <c r="R251" i="6"/>
  <c r="P63" i="7"/>
  <c r="Q123" i="6"/>
  <c r="Q75" i="6"/>
  <c r="P293" i="7"/>
  <c r="Q68" i="6"/>
  <c r="M180" i="7"/>
  <c r="O12" i="7"/>
  <c r="P16" i="7"/>
  <c r="N224" i="7"/>
  <c r="W176" i="7"/>
  <c r="N67" i="7"/>
  <c r="P179" i="7"/>
  <c r="N177" i="7"/>
  <c r="O246" i="7"/>
  <c r="M15" i="7"/>
  <c r="M296" i="7"/>
  <c r="Q104" i="6"/>
  <c r="AA275" i="7"/>
  <c r="O239" i="7"/>
  <c r="Q158" i="6"/>
  <c r="N293" i="7"/>
  <c r="M20" i="7"/>
  <c r="Q156" i="6"/>
  <c r="R101" i="6"/>
  <c r="N180" i="7"/>
  <c r="P12" i="7"/>
  <c r="R235" i="6"/>
  <c r="R73" i="6"/>
  <c r="R55" i="6"/>
  <c r="N220" i="7"/>
  <c r="M234" i="7"/>
  <c r="W194" i="7"/>
  <c r="N179" i="7"/>
  <c r="R245" i="6"/>
  <c r="O92" i="7"/>
  <c r="N246" i="7"/>
  <c r="W269" i="7"/>
  <c r="AA269" i="7"/>
  <c r="R13" i="6"/>
  <c r="Q13" i="6"/>
  <c r="H13" i="6" s="1"/>
  <c r="G13" i="6" s="1"/>
  <c r="P33" i="7"/>
  <c r="N36" i="7"/>
  <c r="M34" i="7"/>
  <c r="N34" i="7"/>
  <c r="O36" i="7"/>
  <c r="O34" i="7"/>
  <c r="AA126" i="7"/>
  <c r="W126" i="7"/>
  <c r="O198" i="7"/>
  <c r="M198" i="7"/>
  <c r="N197" i="7"/>
  <c r="N198" i="7"/>
  <c r="P197" i="7"/>
  <c r="M197" i="7"/>
  <c r="W53" i="7"/>
  <c r="AA53" i="7"/>
  <c r="M235" i="7"/>
  <c r="N237" i="7"/>
  <c r="O35" i="7"/>
  <c r="R196" i="6"/>
  <c r="O235" i="7"/>
  <c r="P237" i="7"/>
  <c r="O129" i="7"/>
  <c r="O32" i="7"/>
  <c r="O65" i="7"/>
  <c r="N239" i="7"/>
  <c r="Q224" i="6"/>
  <c r="L49" i="7"/>
  <c r="M293" i="7"/>
  <c r="M214" i="7"/>
  <c r="M220" i="7"/>
  <c r="N234" i="7"/>
  <c r="R178" i="6"/>
  <c r="Q8" i="6"/>
  <c r="H8" i="6" s="1"/>
  <c r="G8" i="6" s="1"/>
  <c r="N92" i="7"/>
  <c r="R21" i="6"/>
  <c r="O178" i="7"/>
  <c r="M33" i="7"/>
  <c r="AA206" i="7"/>
  <c r="W206" i="7"/>
  <c r="W221" i="7"/>
  <c r="AA221" i="7"/>
  <c r="Q258" i="6"/>
  <c r="R258" i="6"/>
  <c r="L33" i="7"/>
  <c r="O237" i="7"/>
  <c r="N32" i="7"/>
  <c r="M239" i="7"/>
  <c r="O162" i="7"/>
  <c r="O293" i="7"/>
  <c r="P214" i="7"/>
  <c r="Q218" i="6"/>
  <c r="P34" i="7"/>
  <c r="AA121" i="7"/>
  <c r="R69" i="6"/>
  <c r="AA267" i="7"/>
  <c r="O238" i="7"/>
  <c r="R108" i="6"/>
  <c r="Q253" i="6"/>
  <c r="O33" i="7"/>
  <c r="N103" i="7"/>
  <c r="L19" i="7"/>
  <c r="P22" i="7"/>
  <c r="M12" i="7"/>
  <c r="P99" i="7"/>
  <c r="N268" i="7"/>
  <c r="O138" i="7"/>
  <c r="N261" i="7"/>
  <c r="O151" i="7"/>
  <c r="N61" i="7"/>
  <c r="M195" i="7"/>
  <c r="L29" i="7"/>
  <c r="M298" i="7"/>
  <c r="N129" i="7"/>
  <c r="Q212" i="6"/>
  <c r="R40" i="6"/>
  <c r="Q300" i="6"/>
  <c r="R202" i="6"/>
  <c r="R97" i="6"/>
  <c r="R63" i="6"/>
  <c r="Q18" i="6"/>
  <c r="H18" i="6" s="1"/>
  <c r="G18" i="6" s="1"/>
  <c r="Q225" i="6"/>
  <c r="R279" i="6"/>
  <c r="R164" i="6"/>
  <c r="Q29" i="6"/>
  <c r="H29" i="6" s="1"/>
  <c r="G29" i="6" s="1"/>
  <c r="R88" i="6"/>
  <c r="R41" i="6"/>
  <c r="R59" i="6"/>
  <c r="R216" i="6"/>
  <c r="R14" i="6"/>
  <c r="Q149" i="6"/>
  <c r="Q125" i="6"/>
  <c r="R157" i="6"/>
  <c r="R154" i="6"/>
  <c r="R72" i="6"/>
  <c r="R294" i="6"/>
  <c r="R234" i="6"/>
  <c r="Q15" i="6"/>
  <c r="H15" i="6" s="1"/>
  <c r="G15" i="6" s="1"/>
  <c r="R95" i="6"/>
  <c r="Q248" i="6"/>
  <c r="R197" i="6"/>
  <c r="Q120" i="6"/>
  <c r="Q81" i="6"/>
  <c r="R227" i="6"/>
  <c r="Q209" i="6"/>
  <c r="R145" i="6"/>
  <c r="R246" i="6"/>
  <c r="Q250" i="6"/>
  <c r="Q305" i="6"/>
  <c r="I17" i="7"/>
  <c r="AA17" i="7" s="1"/>
  <c r="N29" i="7"/>
  <c r="M47" i="7"/>
  <c r="I33" i="7"/>
  <c r="O76" i="7"/>
  <c r="L23" i="7"/>
  <c r="I49" i="7"/>
  <c r="W49" i="7" s="1"/>
  <c r="X49" i="7" s="1"/>
  <c r="P287" i="7"/>
  <c r="L22" i="7"/>
  <c r="O286" i="7"/>
  <c r="M284" i="7"/>
  <c r="M282" i="7"/>
  <c r="P67" i="7"/>
  <c r="P71" i="7"/>
  <c r="M71" i="7"/>
  <c r="M69" i="7"/>
  <c r="M67" i="7"/>
  <c r="P68" i="7"/>
  <c r="M70" i="7"/>
  <c r="N71" i="7"/>
  <c r="P69" i="7"/>
  <c r="N68" i="7"/>
  <c r="O70" i="7"/>
  <c r="M8" i="7"/>
  <c r="L9" i="7"/>
  <c r="M9" i="7"/>
  <c r="N11" i="7"/>
  <c r="O10" i="7"/>
  <c r="N8" i="7"/>
  <c r="O11" i="7"/>
  <c r="I9" i="7"/>
  <c r="AA9" i="7" s="1"/>
  <c r="M10" i="7"/>
  <c r="N7" i="7"/>
  <c r="P7" i="7"/>
  <c r="M82" i="7"/>
  <c r="P82" i="7"/>
  <c r="N84" i="7"/>
  <c r="O83" i="7"/>
  <c r="O82" i="7"/>
  <c r="AA236" i="7"/>
  <c r="W236" i="7"/>
  <c r="M130" i="7"/>
  <c r="O127" i="7"/>
  <c r="P130" i="7"/>
  <c r="L201" i="7"/>
  <c r="M201" i="7"/>
  <c r="P201" i="7"/>
  <c r="N201" i="7"/>
  <c r="M191" i="7"/>
  <c r="O190" i="7"/>
  <c r="N190" i="7"/>
  <c r="O187" i="7"/>
  <c r="P191" i="7"/>
  <c r="N187" i="7"/>
  <c r="N191" i="7"/>
  <c r="P190" i="7"/>
  <c r="N157" i="7"/>
  <c r="N159" i="7"/>
  <c r="P157" i="7"/>
  <c r="P159" i="7"/>
  <c r="O158" i="7"/>
  <c r="M160" i="7"/>
  <c r="O160" i="7"/>
  <c r="N22" i="7"/>
  <c r="L24" i="7"/>
  <c r="M22" i="7"/>
  <c r="N23" i="7"/>
  <c r="N24" i="7"/>
  <c r="I24" i="7"/>
  <c r="P26" i="7"/>
  <c r="M23" i="7"/>
  <c r="O24" i="7"/>
  <c r="N26" i="7"/>
  <c r="O231" i="7"/>
  <c r="O230" i="7"/>
  <c r="P230" i="7"/>
  <c r="N227" i="7"/>
  <c r="O228" i="7"/>
  <c r="P231" i="7"/>
  <c r="O227" i="7"/>
  <c r="P228" i="7"/>
  <c r="N231" i="7"/>
  <c r="N257" i="7"/>
  <c r="M260" i="7"/>
  <c r="O257" i="7"/>
  <c r="N260" i="7"/>
  <c r="O259" i="7"/>
  <c r="M259" i="7"/>
  <c r="M257" i="7"/>
  <c r="M216" i="7"/>
  <c r="N216" i="7"/>
  <c r="N213" i="7"/>
  <c r="M215" i="7"/>
  <c r="P216" i="7"/>
  <c r="N214" i="7"/>
  <c r="P213" i="7"/>
  <c r="N215" i="7"/>
  <c r="O216" i="7"/>
  <c r="L294" i="7"/>
  <c r="N294" i="7"/>
  <c r="O294" i="7"/>
  <c r="P294" i="7"/>
  <c r="M294" i="7"/>
  <c r="N156" i="7"/>
  <c r="O153" i="7"/>
  <c r="N136" i="7"/>
  <c r="Q27" i="6"/>
  <c r="H27" i="6" s="1"/>
  <c r="G27" i="6" s="1"/>
  <c r="R27" i="6"/>
  <c r="Q126" i="6"/>
  <c r="R126" i="6"/>
  <c r="Q53" i="6"/>
  <c r="R53" i="6"/>
  <c r="Q165" i="6"/>
  <c r="R165" i="6"/>
  <c r="Q274" i="6"/>
  <c r="Q17" i="6"/>
  <c r="H17" i="6" s="1"/>
  <c r="G17" i="6" s="1"/>
  <c r="R17" i="6"/>
  <c r="R107" i="6"/>
  <c r="Q107" i="6"/>
  <c r="Q289" i="6"/>
  <c r="R289" i="6"/>
  <c r="Q280" i="6"/>
  <c r="R280" i="6"/>
  <c r="Q190" i="6"/>
  <c r="R190" i="6"/>
  <c r="Q206" i="6"/>
  <c r="R206" i="6"/>
  <c r="R28" i="6"/>
  <c r="Q28" i="6"/>
  <c r="H28" i="6" s="1"/>
  <c r="G28" i="6" s="1"/>
  <c r="Q226" i="6"/>
  <c r="R226" i="6"/>
  <c r="Q25" i="6"/>
  <c r="H25" i="6" s="1"/>
  <c r="G25" i="6" s="1"/>
  <c r="R25" i="6"/>
  <c r="Q23" i="6"/>
  <c r="H23" i="6" s="1"/>
  <c r="G23" i="6" s="1"/>
  <c r="R23" i="6"/>
  <c r="Q16" i="6"/>
  <c r="H16" i="6" s="1"/>
  <c r="G16" i="6" s="1"/>
  <c r="R16" i="6"/>
  <c r="Q160" i="6"/>
  <c r="R160" i="6"/>
  <c r="R261" i="6"/>
  <c r="Q261" i="6"/>
  <c r="Q259" i="6"/>
  <c r="R259" i="6"/>
  <c r="Q216" i="6"/>
  <c r="Q275" i="6"/>
  <c r="R275" i="6"/>
  <c r="R242" i="6"/>
  <c r="Q242" i="6"/>
  <c r="Q115" i="6"/>
  <c r="R115" i="6"/>
  <c r="Q194" i="6"/>
  <c r="R194" i="6"/>
  <c r="Q286" i="6"/>
  <c r="R286" i="6"/>
  <c r="Q50" i="6"/>
  <c r="H50" i="6" s="1"/>
  <c r="G50" i="6" s="1"/>
  <c r="R7" i="6"/>
  <c r="Q7" i="6"/>
  <c r="H7" i="6" s="1"/>
  <c r="G7" i="6" s="1"/>
  <c r="R181" i="6"/>
  <c r="Q181" i="6"/>
  <c r="Q94" i="6"/>
  <c r="R94" i="6"/>
  <c r="W8" i="6"/>
  <c r="X8" i="6" s="1"/>
  <c r="AA8" i="6"/>
  <c r="R146" i="6"/>
  <c r="Q146" i="6"/>
  <c r="R147" i="6"/>
  <c r="Q147" i="6"/>
  <c r="Q207" i="6"/>
  <c r="R207" i="6"/>
  <c r="P53" i="7"/>
  <c r="M54" i="7"/>
  <c r="M56" i="7"/>
  <c r="O53" i="7"/>
  <c r="P52" i="7"/>
  <c r="N55" i="7"/>
  <c r="O56" i="7"/>
  <c r="N52" i="7"/>
  <c r="P54" i="7"/>
  <c r="M55" i="7"/>
  <c r="O54" i="7"/>
  <c r="O55" i="7"/>
  <c r="W246" i="7"/>
  <c r="AA246" i="7"/>
  <c r="L226" i="7"/>
  <c r="P226" i="7"/>
  <c r="L306" i="7"/>
  <c r="M306" i="7"/>
  <c r="M188" i="7"/>
  <c r="P188" i="7"/>
  <c r="L217" i="7"/>
  <c r="P217" i="7"/>
  <c r="M217" i="7"/>
  <c r="O217" i="7"/>
  <c r="N167" i="7"/>
  <c r="M171" i="7"/>
  <c r="L81" i="7"/>
  <c r="M81" i="7"/>
  <c r="P81" i="7"/>
  <c r="N81" i="7"/>
  <c r="W107" i="7"/>
  <c r="AA107" i="7"/>
  <c r="O58" i="7"/>
  <c r="N58" i="7"/>
  <c r="P58" i="7"/>
  <c r="P208" i="7"/>
  <c r="P211" i="7"/>
  <c r="N207" i="7"/>
  <c r="W124" i="7"/>
  <c r="AA124" i="7"/>
  <c r="M66" i="7"/>
  <c r="M63" i="7"/>
  <c r="N65" i="7"/>
  <c r="N63" i="7"/>
  <c r="M65" i="7"/>
  <c r="M62" i="7"/>
  <c r="N66" i="7"/>
  <c r="N62" i="7"/>
  <c r="P66" i="7"/>
  <c r="N43" i="7"/>
  <c r="M44" i="7"/>
  <c r="M46" i="7"/>
  <c r="P43" i="7"/>
  <c r="O44" i="7"/>
  <c r="P46" i="7"/>
  <c r="N46" i="7"/>
  <c r="P42" i="7"/>
  <c r="N42" i="7"/>
  <c r="I42" i="7"/>
  <c r="M42" i="7"/>
  <c r="M43" i="7"/>
  <c r="P44" i="7"/>
  <c r="N278" i="7"/>
  <c r="O277" i="7"/>
  <c r="R200" i="6"/>
  <c r="Q200" i="6"/>
  <c r="M85" i="7"/>
  <c r="O261" i="7"/>
  <c r="N258" i="7"/>
  <c r="O22" i="7"/>
  <c r="W235" i="7"/>
  <c r="L47" i="7"/>
  <c r="P56" i="7"/>
  <c r="W209" i="7"/>
  <c r="P9" i="7"/>
  <c r="P49" i="7"/>
  <c r="AA201" i="7"/>
  <c r="O214" i="7"/>
  <c r="M159" i="7"/>
  <c r="M299" i="7"/>
  <c r="O68" i="7"/>
  <c r="M190" i="7"/>
  <c r="O157" i="7"/>
  <c r="O81" i="7"/>
  <c r="O23" i="7"/>
  <c r="R18" i="6"/>
  <c r="AA90" i="7"/>
  <c r="P25" i="7"/>
  <c r="AA153" i="7"/>
  <c r="Q198" i="6"/>
  <c r="R274" i="6"/>
  <c r="R211" i="6"/>
  <c r="L245" i="7"/>
  <c r="P245" i="7"/>
  <c r="AA204" i="7"/>
  <c r="W204" i="7"/>
  <c r="AA148" i="7"/>
  <c r="O46" i="7"/>
  <c r="M258" i="7"/>
  <c r="M213" i="7"/>
  <c r="P8" i="7"/>
  <c r="P24" i="7"/>
  <c r="M231" i="7"/>
  <c r="M7" i="7"/>
  <c r="O201" i="7"/>
  <c r="P112" i="7"/>
  <c r="N88" i="7"/>
  <c r="N89" i="7"/>
  <c r="O90" i="7"/>
  <c r="O89" i="7"/>
  <c r="O88" i="7"/>
  <c r="P91" i="7"/>
  <c r="P90" i="7"/>
  <c r="P89" i="7"/>
  <c r="M90" i="7"/>
  <c r="P206" i="7"/>
  <c r="P203" i="7"/>
  <c r="O202" i="7"/>
  <c r="L242" i="7"/>
  <c r="N242" i="7"/>
  <c r="P242" i="7"/>
  <c r="M242" i="7"/>
  <c r="M39" i="7"/>
  <c r="N38" i="7"/>
  <c r="P39" i="7"/>
  <c r="O41" i="7"/>
  <c r="O38" i="7"/>
  <c r="N37" i="7"/>
  <c r="P41" i="7"/>
  <c r="M41" i="7"/>
  <c r="M37" i="7"/>
  <c r="O39" i="7"/>
  <c r="L45" i="7"/>
  <c r="N45" i="7"/>
  <c r="S50" i="7"/>
  <c r="L32" i="7"/>
  <c r="I32" i="7"/>
  <c r="AA32" i="7" s="1"/>
  <c r="M262" i="7"/>
  <c r="O266" i="7"/>
  <c r="M268" i="7"/>
  <c r="P267" i="7"/>
  <c r="O137" i="7"/>
  <c r="M141" i="7"/>
  <c r="O140" i="7"/>
  <c r="M139" i="7"/>
  <c r="M138" i="7"/>
  <c r="P137" i="7"/>
  <c r="P141" i="7"/>
  <c r="P140" i="7"/>
  <c r="N139" i="7"/>
  <c r="P138" i="7"/>
  <c r="P139" i="7"/>
  <c r="N138" i="7"/>
  <c r="M157" i="7"/>
  <c r="L12" i="7"/>
  <c r="M45" i="7"/>
  <c r="M11" i="7"/>
  <c r="P304" i="7"/>
  <c r="N160" i="7"/>
  <c r="W198" i="7"/>
  <c r="W232" i="7"/>
  <c r="AA232" i="7"/>
  <c r="O161" i="7"/>
  <c r="P161" i="7"/>
  <c r="M161" i="7"/>
  <c r="M209" i="7"/>
  <c r="W258" i="7"/>
  <c r="M140" i="7"/>
  <c r="O45" i="7"/>
  <c r="M230" i="7"/>
  <c r="R297" i="6"/>
  <c r="W57" i="7"/>
  <c r="N127" i="7"/>
  <c r="O213" i="7"/>
  <c r="N226" i="7"/>
  <c r="W12" i="6"/>
  <c r="X12" i="6" s="1"/>
  <c r="P260" i="7"/>
  <c r="N228" i="7"/>
  <c r="I39" i="7"/>
  <c r="R42" i="6"/>
  <c r="AA301" i="7"/>
  <c r="M29" i="7"/>
  <c r="Q180" i="6"/>
  <c r="AA78" i="7"/>
  <c r="Q65" i="6"/>
  <c r="R15" i="6"/>
  <c r="Q95" i="6"/>
  <c r="P79" i="7"/>
  <c r="N53" i="7"/>
  <c r="Q72" i="6"/>
  <c r="Q227" i="6"/>
  <c r="O271" i="7"/>
  <c r="L232" i="7"/>
  <c r="P232" i="7"/>
  <c r="AA51" i="7"/>
  <c r="W51" i="7"/>
  <c r="L146" i="7"/>
  <c r="M146" i="7"/>
  <c r="P258" i="7"/>
  <c r="M32" i="7"/>
  <c r="I19" i="7"/>
  <c r="W19" i="7" s="1"/>
  <c r="X19" i="7" s="1"/>
  <c r="P268" i="7"/>
  <c r="P11" i="7"/>
  <c r="N130" i="7"/>
  <c r="M187" i="7"/>
  <c r="P23" i="7"/>
  <c r="O66" i="7"/>
  <c r="M261" i="7"/>
  <c r="N140" i="7"/>
  <c r="N230" i="7"/>
  <c r="O268" i="7"/>
  <c r="O130" i="7"/>
  <c r="P210" i="7"/>
  <c r="AA199" i="7"/>
  <c r="O71" i="7"/>
  <c r="N54" i="7"/>
  <c r="O139" i="7"/>
  <c r="M26" i="7"/>
  <c r="P51" i="7"/>
  <c r="M48" i="7"/>
  <c r="O50" i="7"/>
  <c r="O48" i="7"/>
  <c r="P50" i="7"/>
  <c r="O47" i="7"/>
  <c r="P47" i="7"/>
  <c r="O49" i="7"/>
  <c r="M51" i="7"/>
  <c r="I47" i="7"/>
  <c r="W47" i="7" s="1"/>
  <c r="X47" i="7" s="1"/>
  <c r="O51" i="7"/>
  <c r="M189" i="7"/>
  <c r="W138" i="7"/>
  <c r="L50" i="7"/>
  <c r="M129" i="7"/>
  <c r="P45" i="7"/>
  <c r="O215" i="7"/>
  <c r="R103" i="6"/>
  <c r="AA265" i="7"/>
  <c r="P127" i="7"/>
  <c r="M245" i="7"/>
  <c r="M226" i="7"/>
  <c r="P106" i="7"/>
  <c r="P163" i="7"/>
  <c r="O260" i="7"/>
  <c r="M228" i="7"/>
  <c r="P70" i="7"/>
  <c r="N48" i="7"/>
  <c r="O188" i="7"/>
  <c r="Q41" i="6"/>
  <c r="Q40" i="6"/>
  <c r="H40" i="6" s="1"/>
  <c r="G40" i="6" s="1"/>
  <c r="N44" i="7"/>
  <c r="M58" i="7"/>
  <c r="AA181" i="7"/>
  <c r="P104" i="7"/>
  <c r="R149" i="6"/>
  <c r="N69" i="7"/>
  <c r="N10" i="7"/>
  <c r="Q88" i="6"/>
  <c r="R125" i="6"/>
  <c r="M89" i="7"/>
  <c r="Q14" i="6"/>
  <c r="H14" i="6" s="1"/>
  <c r="G14" i="6" s="1"/>
  <c r="N60" i="7"/>
  <c r="P59" i="7"/>
  <c r="O57" i="7"/>
  <c r="N59" i="7"/>
  <c r="M60" i="7"/>
  <c r="N105" i="7"/>
  <c r="N106" i="7"/>
  <c r="M106" i="7"/>
  <c r="M104" i="7"/>
  <c r="O104" i="7"/>
  <c r="O105" i="7"/>
  <c r="P248" i="7"/>
  <c r="O251" i="7"/>
  <c r="O25" i="7"/>
  <c r="N25" i="7"/>
  <c r="M25" i="7"/>
  <c r="L25" i="7"/>
  <c r="I25" i="7"/>
  <c r="AA25" i="7" s="1"/>
  <c r="W272" i="7"/>
  <c r="AA272" i="7"/>
  <c r="O8" i="7"/>
  <c r="M24" i="7"/>
  <c r="W140" i="7"/>
  <c r="O191" i="7"/>
  <c r="N12" i="7"/>
  <c r="N90" i="7"/>
  <c r="P187" i="7"/>
  <c r="N85" i="7"/>
  <c r="O189" i="7"/>
  <c r="P215" i="7"/>
  <c r="M50" i="7"/>
  <c r="O63" i="7"/>
  <c r="Q32" i="6"/>
  <c r="H32" i="6" s="1"/>
  <c r="G32" i="6" s="1"/>
  <c r="N128" i="7"/>
  <c r="W243" i="7"/>
  <c r="M127" i="7"/>
  <c r="O245" i="7"/>
  <c r="O226" i="7"/>
  <c r="O106" i="7"/>
  <c r="M59" i="7"/>
  <c r="N70" i="7"/>
  <c r="P48" i="7"/>
  <c r="N188" i="7"/>
  <c r="W195" i="7"/>
  <c r="P257" i="7"/>
  <c r="W264" i="7"/>
  <c r="N104" i="7"/>
  <c r="N161" i="7"/>
  <c r="Q97" i="6"/>
  <c r="P204" i="7"/>
  <c r="O62" i="7"/>
  <c r="O69" i="7"/>
  <c r="P10" i="7"/>
  <c r="N217" i="7"/>
  <c r="P259" i="7"/>
  <c r="O242" i="7"/>
  <c r="N82" i="7"/>
  <c r="O52" i="7"/>
  <c r="N39" i="7"/>
  <c r="R205" i="6"/>
  <c r="N33" i="7"/>
  <c r="O267" i="7"/>
  <c r="AA15" i="7"/>
  <c r="M35" i="7"/>
  <c r="P173" i="7"/>
  <c r="O195" i="7"/>
  <c r="N256" i="7"/>
  <c r="M232" i="7"/>
  <c r="O79" i="7"/>
  <c r="M271" i="7"/>
  <c r="N83" i="7"/>
  <c r="S10" i="7"/>
  <c r="O233" i="7"/>
  <c r="O126" i="7"/>
  <c r="M233" i="7"/>
  <c r="I29" i="7"/>
  <c r="AA29" i="7" s="1"/>
  <c r="N57" i="7"/>
  <c r="N79" i="7"/>
  <c r="M83" i="7"/>
  <c r="S31" i="7"/>
  <c r="P105" i="7"/>
  <c r="O26" i="7"/>
  <c r="O115" i="7"/>
  <c r="M79" i="7"/>
  <c r="M267" i="7"/>
  <c r="N232" i="7"/>
  <c r="L21" i="7"/>
  <c r="N271" i="7"/>
  <c r="M115" i="7"/>
  <c r="O164" i="7"/>
  <c r="P152" i="7"/>
  <c r="O149" i="7"/>
  <c r="P275" i="7"/>
  <c r="P146" i="7"/>
  <c r="I26" i="7"/>
  <c r="AA26" i="7" s="1"/>
  <c r="M119" i="7"/>
  <c r="M208" i="7"/>
  <c r="P192" i="7"/>
  <c r="O6" i="3"/>
  <c r="N151" i="7"/>
  <c r="M264" i="7"/>
  <c r="P252" i="7"/>
  <c r="O21" i="7"/>
  <c r="P282" i="7"/>
  <c r="M250" i="7"/>
  <c r="M126" i="7"/>
  <c r="M108" i="7"/>
  <c r="N113" i="7"/>
  <c r="P171" i="7"/>
  <c r="P278" i="7"/>
  <c r="O107" i="7"/>
  <c r="O174" i="7"/>
  <c r="N287" i="7"/>
  <c r="S24" i="7"/>
  <c r="S42" i="7"/>
  <c r="P135" i="7"/>
  <c r="N101" i="7"/>
  <c r="O306" i="7"/>
  <c r="O298" i="7"/>
  <c r="M204" i="7"/>
  <c r="O136" i="7"/>
  <c r="I31" i="7"/>
  <c r="AA31" i="7" s="1"/>
  <c r="O73" i="7"/>
  <c r="S30" i="7"/>
  <c r="M105" i="7"/>
  <c r="P84" i="7"/>
  <c r="O232" i="7"/>
  <c r="M53" i="7"/>
  <c r="P271" i="7"/>
  <c r="S38" i="7"/>
  <c r="S15" i="7"/>
  <c r="S48" i="7"/>
  <c r="M84" i="7"/>
  <c r="P60" i="7"/>
  <c r="P83" i="7"/>
  <c r="B12" i="2"/>
  <c r="M57" i="7"/>
  <c r="M77" i="7"/>
  <c r="O84" i="7"/>
  <c r="O60" i="7"/>
  <c r="S33" i="7"/>
  <c r="O7" i="7"/>
  <c r="O281" i="7"/>
  <c r="O133" i="7"/>
  <c r="P170" i="7"/>
  <c r="N158" i="7"/>
  <c r="N111" i="7"/>
  <c r="O156" i="7"/>
  <c r="N248" i="7"/>
  <c r="P29" i="7"/>
  <c r="N91" i="7"/>
  <c r="N107" i="7"/>
  <c r="M305" i="7"/>
  <c r="M276" i="7"/>
  <c r="AA109" i="7"/>
  <c r="M99" i="7"/>
  <c r="P116" i="7"/>
  <c r="P98" i="7"/>
  <c r="N306" i="7"/>
  <c r="P288" i="7"/>
  <c r="O204" i="7"/>
  <c r="N153" i="7"/>
  <c r="O103" i="7"/>
  <c r="M278" i="7"/>
  <c r="M13" i="7"/>
  <c r="M247" i="7"/>
  <c r="P125" i="7"/>
  <c r="M277" i="7"/>
  <c r="O208" i="7"/>
  <c r="M174" i="7"/>
  <c r="M166" i="7"/>
  <c r="P21" i="7"/>
  <c r="O196" i="7"/>
  <c r="M132" i="7"/>
  <c r="O265" i="7"/>
  <c r="M150" i="7"/>
  <c r="O77" i="7"/>
  <c r="M167" i="7"/>
  <c r="N298" i="7"/>
  <c r="M164" i="7"/>
  <c r="O75" i="7"/>
  <c r="N171" i="7"/>
  <c r="O262" i="7"/>
  <c r="M88" i="7"/>
  <c r="N146" i="7"/>
  <c r="P136" i="7"/>
  <c r="O282" i="7"/>
  <c r="M287" i="7"/>
  <c r="P76" i="7"/>
  <c r="M291" i="7"/>
  <c r="S13" i="7"/>
  <c r="S40" i="7"/>
  <c r="S44" i="7"/>
  <c r="I14" i="7"/>
  <c r="P202" i="7"/>
  <c r="N176" i="7"/>
  <c r="M270" i="7"/>
  <c r="O283" i="7"/>
  <c r="S23" i="7"/>
  <c r="P251" i="7"/>
  <c r="O274" i="7"/>
  <c r="O210" i="7"/>
  <c r="AA213" i="7"/>
  <c r="N142" i="7"/>
  <c r="P281" i="7"/>
  <c r="M256" i="7"/>
  <c r="O211" i="7"/>
  <c r="M176" i="7"/>
  <c r="P61" i="7"/>
  <c r="N108" i="7"/>
  <c r="P30" i="7"/>
  <c r="M304" i="7"/>
  <c r="P229" i="7"/>
  <c r="O111" i="7"/>
  <c r="N102" i="7"/>
  <c r="N210" i="7"/>
  <c r="P97" i="7"/>
  <c r="N289" i="7"/>
  <c r="O299" i="7"/>
  <c r="M154" i="7"/>
  <c r="M248" i="7"/>
  <c r="O99" i="7"/>
  <c r="S32" i="7"/>
  <c r="P153" i="7"/>
  <c r="N100" i="7"/>
  <c r="N13" i="7"/>
  <c r="P247" i="7"/>
  <c r="N193" i="7"/>
  <c r="P277" i="7"/>
  <c r="N208" i="7"/>
  <c r="P174" i="7"/>
  <c r="N166" i="7"/>
  <c r="M21" i="7"/>
  <c r="P196" i="7"/>
  <c r="P132" i="7"/>
  <c r="M265" i="7"/>
  <c r="P150" i="7"/>
  <c r="O117" i="7"/>
  <c r="N72" i="7"/>
  <c r="N31" i="7"/>
  <c r="M184" i="7"/>
  <c r="N236" i="7"/>
  <c r="P74" i="7"/>
  <c r="N164" i="7"/>
  <c r="N75" i="7"/>
  <c r="O171" i="7"/>
  <c r="P262" i="7"/>
  <c r="O146" i="7"/>
  <c r="M136" i="7"/>
  <c r="P280" i="7"/>
  <c r="M86" i="7"/>
  <c r="M76" i="7"/>
  <c r="N291" i="7"/>
  <c r="S25" i="7"/>
  <c r="S14" i="7"/>
  <c r="N19" i="7"/>
  <c r="M211" i="7"/>
  <c r="O61" i="7"/>
  <c r="M27" i="7"/>
  <c r="N302" i="7"/>
  <c r="P284" i="7"/>
  <c r="M30" i="7"/>
  <c r="P273" i="7"/>
  <c r="N304" i="7"/>
  <c r="P20" i="7"/>
  <c r="M286" i="7"/>
  <c r="N163" i="7"/>
  <c r="P253" i="7"/>
  <c r="M97" i="7"/>
  <c r="M207" i="7"/>
  <c r="O182" i="7"/>
  <c r="P299" i="7"/>
  <c r="P154" i="7"/>
  <c r="M169" i="7"/>
  <c r="P19" i="7"/>
  <c r="M301" i="7"/>
  <c r="N263" i="7"/>
  <c r="M194" i="7"/>
  <c r="P151" i="7"/>
  <c r="M133" i="7"/>
  <c r="O279" i="7"/>
  <c r="O270" i="7"/>
  <c r="O118" i="7"/>
  <c r="O284" i="7"/>
  <c r="N170" i="7"/>
  <c r="N283" i="7"/>
  <c r="N17" i="7"/>
  <c r="AA234" i="7"/>
  <c r="W253" i="7"/>
  <c r="S9" i="7"/>
  <c r="S20" i="7"/>
  <c r="M158" i="7"/>
  <c r="N286" i="7"/>
  <c r="N274" i="7"/>
  <c r="S19" i="7"/>
  <c r="M163" i="7"/>
  <c r="N253" i="7"/>
  <c r="P269" i="7"/>
  <c r="N182" i="7"/>
  <c r="S34" i="7"/>
  <c r="P156" i="7"/>
  <c r="O64" i="7"/>
  <c r="P254" i="7"/>
  <c r="N183" i="7"/>
  <c r="P305" i="7"/>
  <c r="P276" i="7"/>
  <c r="P300" i="7"/>
  <c r="N172" i="7"/>
  <c r="O98" i="7"/>
  <c r="P306" i="7"/>
  <c r="O249" i="7"/>
  <c r="S21" i="7"/>
  <c r="N204" i="7"/>
  <c r="P124" i="7"/>
  <c r="N122" i="7"/>
  <c r="M103" i="7"/>
  <c r="M205" i="7"/>
  <c r="P142" i="7"/>
  <c r="N169" i="7"/>
  <c r="O19" i="7"/>
  <c r="M281" i="7"/>
  <c r="P301" i="7"/>
  <c r="P263" i="7"/>
  <c r="N194" i="7"/>
  <c r="M151" i="7"/>
  <c r="M168" i="7"/>
  <c r="N133" i="7"/>
  <c r="W72" i="7"/>
  <c r="P256" i="7"/>
  <c r="N155" i="7"/>
  <c r="N279" i="7"/>
  <c r="P176" i="7"/>
  <c r="W228" i="7"/>
  <c r="N270" i="7"/>
  <c r="P108" i="7"/>
  <c r="P118" i="7"/>
  <c r="P283" i="7"/>
  <c r="P17" i="7"/>
  <c r="S26" i="7"/>
  <c r="O304" i="7"/>
  <c r="M229" i="7"/>
  <c r="AA133" i="7"/>
  <c r="N144" i="7"/>
  <c r="N147" i="7"/>
  <c r="P274" i="7"/>
  <c r="M102" i="7"/>
  <c r="P186" i="7"/>
  <c r="M253" i="7"/>
  <c r="M210" i="7"/>
  <c r="M269" i="7"/>
  <c r="N97" i="7"/>
  <c r="M289" i="7"/>
  <c r="P182" i="7"/>
  <c r="M134" i="7"/>
  <c r="L35" i="7"/>
  <c r="W152" i="7"/>
  <c r="N154" i="7"/>
  <c r="N93" i="7"/>
  <c r="N64" i="7"/>
  <c r="M254" i="7"/>
  <c r="N303" i="7"/>
  <c r="O248" i="7"/>
  <c r="M183" i="7"/>
  <c r="O305" i="7"/>
  <c r="O276" i="7"/>
  <c r="S16" i="7"/>
  <c r="N99" i="7"/>
  <c r="M300" i="7"/>
  <c r="P172" i="7"/>
  <c r="N110" i="7"/>
  <c r="N98" i="7"/>
  <c r="M120" i="7"/>
  <c r="AA306" i="7"/>
  <c r="M249" i="7"/>
  <c r="L31" i="7"/>
  <c r="M121" i="7"/>
  <c r="M124" i="7"/>
  <c r="M153" i="7"/>
  <c r="P122" i="7"/>
  <c r="M100" i="7"/>
  <c r="P103" i="7"/>
  <c r="N205" i="7"/>
  <c r="AA118" i="7"/>
  <c r="N247" i="7"/>
  <c r="P193" i="7"/>
  <c r="N277" i="7"/>
  <c r="N145" i="7"/>
  <c r="N47" i="7"/>
  <c r="P166" i="7"/>
  <c r="N21" i="7"/>
  <c r="M196" i="7"/>
  <c r="O132" i="7"/>
  <c r="N265" i="7"/>
  <c r="M175" i="7"/>
  <c r="M173" i="7"/>
  <c r="N150" i="7"/>
  <c r="P117" i="7"/>
  <c r="O72" i="7"/>
  <c r="P31" i="7"/>
  <c r="N184" i="7"/>
  <c r="O113" i="7"/>
  <c r="M236" i="7"/>
  <c r="M74" i="7"/>
  <c r="P73" i="7"/>
  <c r="P75" i="7"/>
  <c r="N262" i="7"/>
  <c r="O165" i="7"/>
  <c r="P109" i="7"/>
  <c r="N280" i="7"/>
  <c r="O86" i="7"/>
  <c r="N76" i="7"/>
  <c r="P291" i="7"/>
  <c r="S45" i="7"/>
  <c r="S43" i="7"/>
  <c r="M142" i="7"/>
  <c r="P131" i="7"/>
  <c r="P279" i="7"/>
  <c r="P270" i="7"/>
  <c r="O17" i="7"/>
  <c r="W305" i="7"/>
  <c r="M148" i="7"/>
  <c r="O229" i="7"/>
  <c r="O144" i="7"/>
  <c r="P147" i="7"/>
  <c r="M274" i="7"/>
  <c r="P102" i="7"/>
  <c r="N186" i="7"/>
  <c r="N269" i="7"/>
  <c r="O97" i="7"/>
  <c r="O289" i="7"/>
  <c r="M101" i="7"/>
  <c r="M182" i="7"/>
  <c r="P134" i="7"/>
  <c r="AA294" i="7"/>
  <c r="O154" i="7"/>
  <c r="AA216" i="7"/>
  <c r="M93" i="7"/>
  <c r="M64" i="7"/>
  <c r="O254" i="7"/>
  <c r="P303" i="7"/>
  <c r="P183" i="7"/>
  <c r="N305" i="7"/>
  <c r="N276" i="7"/>
  <c r="M185" i="7"/>
  <c r="N18" i="7"/>
  <c r="N300" i="7"/>
  <c r="M172" i="7"/>
  <c r="P110" i="7"/>
  <c r="M98" i="7"/>
  <c r="N120" i="7"/>
  <c r="N249" i="7"/>
  <c r="M149" i="7"/>
  <c r="N121" i="7"/>
  <c r="M135" i="7"/>
  <c r="AA281" i="7"/>
  <c r="N124" i="7"/>
  <c r="O275" i="7"/>
  <c r="O264" i="7"/>
  <c r="M122" i="7"/>
  <c r="O100" i="7"/>
  <c r="W144" i="7"/>
  <c r="O205" i="7"/>
  <c r="O285" i="7"/>
  <c r="AA261" i="7"/>
  <c r="O193" i="7"/>
  <c r="S37" i="7"/>
  <c r="P145" i="7"/>
  <c r="O166" i="7"/>
  <c r="N196" i="7"/>
  <c r="N132" i="7"/>
  <c r="P265" i="7"/>
  <c r="N175" i="7"/>
  <c r="N173" i="7"/>
  <c r="M117" i="7"/>
  <c r="P72" i="7"/>
  <c r="O31" i="7"/>
  <c r="O184" i="7"/>
  <c r="P113" i="7"/>
  <c r="P236" i="7"/>
  <c r="M152" i="7"/>
  <c r="N74" i="7"/>
  <c r="M73" i="7"/>
  <c r="M75" i="7"/>
  <c r="M165" i="7"/>
  <c r="N109" i="7"/>
  <c r="M280" i="7"/>
  <c r="P86" i="7"/>
  <c r="P250" i="7"/>
  <c r="S27" i="7"/>
  <c r="L26" i="7"/>
  <c r="I35" i="7"/>
  <c r="L41" i="7"/>
  <c r="I18" i="7"/>
  <c r="P169" i="7"/>
  <c r="O263" i="7"/>
  <c r="O169" i="7"/>
  <c r="N281" i="7"/>
  <c r="M114" i="7"/>
  <c r="P272" i="7"/>
  <c r="N192" i="7"/>
  <c r="M28" i="7"/>
  <c r="M255" i="7"/>
  <c r="S18" i="7"/>
  <c r="P114" i="7"/>
  <c r="M162" i="7"/>
  <c r="P148" i="7"/>
  <c r="P144" i="7"/>
  <c r="M203" i="7"/>
  <c r="O269" i="7"/>
  <c r="P289" i="7"/>
  <c r="P101" i="7"/>
  <c r="W77" i="7"/>
  <c r="N134" i="7"/>
  <c r="O290" i="7"/>
  <c r="O93" i="7"/>
  <c r="P64" i="7"/>
  <c r="N254" i="7"/>
  <c r="M303" i="7"/>
  <c r="O183" i="7"/>
  <c r="N185" i="7"/>
  <c r="O18" i="7"/>
  <c r="O300" i="7"/>
  <c r="O172" i="7"/>
  <c r="M110" i="7"/>
  <c r="P120" i="7"/>
  <c r="AA161" i="7"/>
  <c r="P249" i="7"/>
  <c r="N149" i="7"/>
  <c r="N195" i="7"/>
  <c r="O121" i="7"/>
  <c r="O135" i="7"/>
  <c r="O124" i="7"/>
  <c r="N275" i="7"/>
  <c r="P264" i="7"/>
  <c r="O122" i="7"/>
  <c r="P100" i="7"/>
  <c r="P205" i="7"/>
  <c r="N252" i="7"/>
  <c r="S22" i="7"/>
  <c r="N285" i="7"/>
  <c r="M193" i="7"/>
  <c r="N212" i="7"/>
  <c r="W128" i="7"/>
  <c r="M145" i="7"/>
  <c r="P126" i="7"/>
  <c r="P115" i="7"/>
  <c r="P119" i="7"/>
  <c r="O175" i="7"/>
  <c r="O173" i="7"/>
  <c r="N117" i="7"/>
  <c r="M72" i="7"/>
  <c r="M31" i="7"/>
  <c r="P184" i="7"/>
  <c r="M113" i="7"/>
  <c r="O236" i="7"/>
  <c r="N152" i="7"/>
  <c r="O74" i="7"/>
  <c r="N73" i="7"/>
  <c r="W257" i="7"/>
  <c r="N165" i="7"/>
  <c r="W119" i="7"/>
  <c r="M109" i="7"/>
  <c r="O280" i="7"/>
  <c r="N86" i="7"/>
  <c r="O250" i="7"/>
  <c r="S11" i="7"/>
  <c r="S29" i="7"/>
  <c r="S49" i="7"/>
  <c r="M155" i="7"/>
  <c r="N255" i="7"/>
  <c r="O176" i="7"/>
  <c r="N301" i="7"/>
  <c r="O143" i="7"/>
  <c r="M297" i="7"/>
  <c r="O108" i="7"/>
  <c r="N229" i="7"/>
  <c r="O147" i="7"/>
  <c r="O209" i="7"/>
  <c r="O192" i="7"/>
  <c r="P155" i="7"/>
  <c r="P255" i="7"/>
  <c r="N206" i="7"/>
  <c r="N27" i="7"/>
  <c r="O112" i="7"/>
  <c r="M147" i="7"/>
  <c r="N203" i="7"/>
  <c r="N290" i="7"/>
  <c r="O303" i="7"/>
  <c r="P18" i="7"/>
  <c r="O120" i="7"/>
  <c r="N288" i="7"/>
  <c r="P149" i="7"/>
  <c r="P195" i="7"/>
  <c r="P121" i="7"/>
  <c r="N135" i="7"/>
  <c r="W165" i="7"/>
  <c r="AA237" i="7"/>
  <c r="M275" i="7"/>
  <c r="N264" i="7"/>
  <c r="O278" i="7"/>
  <c r="M252" i="7"/>
  <c r="M285" i="7"/>
  <c r="N125" i="7"/>
  <c r="M212" i="7"/>
  <c r="O145" i="7"/>
  <c r="N126" i="7"/>
  <c r="N115" i="7"/>
  <c r="N119" i="7"/>
  <c r="P175" i="7"/>
  <c r="N77" i="7"/>
  <c r="AA222" i="7"/>
  <c r="O167" i="7"/>
  <c r="O152" i="7"/>
  <c r="P298" i="7"/>
  <c r="P88" i="7"/>
  <c r="P165" i="7"/>
  <c r="O109" i="7"/>
  <c r="N282" i="7"/>
  <c r="O287" i="7"/>
  <c r="N250" i="7"/>
  <c r="S17" i="7"/>
  <c r="S12" i="7"/>
  <c r="S35" i="7"/>
  <c r="O123" i="7"/>
  <c r="M192" i="7"/>
  <c r="M19" i="7"/>
  <c r="O301" i="7"/>
  <c r="M263" i="7"/>
  <c r="O194" i="7"/>
  <c r="N28" i="7"/>
  <c r="O168" i="7"/>
  <c r="P133" i="7"/>
  <c r="O256" i="7"/>
  <c r="M118" i="7"/>
  <c r="I13" i="7"/>
  <c r="W13" i="7" s="1"/>
  <c r="X13" i="7" s="1"/>
  <c r="M283" i="7"/>
  <c r="O142" i="7"/>
  <c r="P209" i="7"/>
  <c r="M131" i="7"/>
  <c r="P194" i="7"/>
  <c r="N168" i="7"/>
  <c r="O155" i="7"/>
  <c r="M279" i="7"/>
  <c r="M206" i="7"/>
  <c r="N266" i="7"/>
  <c r="H22" i="6"/>
  <c r="G22" i="6" s="1"/>
  <c r="N118" i="7"/>
  <c r="M17" i="7"/>
  <c r="M112" i="7"/>
  <c r="O102" i="7"/>
  <c r="M186" i="7"/>
  <c r="M272" i="7"/>
  <c r="N123" i="7"/>
  <c r="O131" i="7"/>
  <c r="O28" i="7"/>
  <c r="P168" i="7"/>
  <c r="P143" i="7"/>
  <c r="N297" i="7"/>
  <c r="M202" i="7"/>
  <c r="M266" i="7"/>
  <c r="M302" i="7"/>
  <c r="O273" i="7"/>
  <c r="S47" i="7"/>
  <c r="N114" i="7"/>
  <c r="N162" i="7"/>
  <c r="M251" i="7"/>
  <c r="O148" i="7"/>
  <c r="O20" i="7"/>
  <c r="M144" i="7"/>
  <c r="O186" i="7"/>
  <c r="P207" i="7"/>
  <c r="O101" i="7"/>
  <c r="O134" i="7"/>
  <c r="P93" i="7"/>
  <c r="W160" i="7"/>
  <c r="O29" i="7"/>
  <c r="M91" i="7"/>
  <c r="P107" i="7"/>
  <c r="O185" i="7"/>
  <c r="O116" i="7"/>
  <c r="O110" i="7"/>
  <c r="O272" i="7"/>
  <c r="N209" i="7"/>
  <c r="P123" i="7"/>
  <c r="N131" i="7"/>
  <c r="P28" i="7"/>
  <c r="M143" i="7"/>
  <c r="O297" i="7"/>
  <c r="N211" i="7"/>
  <c r="N202" i="7"/>
  <c r="O255" i="7"/>
  <c r="O206" i="7"/>
  <c r="M61" i="7"/>
  <c r="P266" i="7"/>
  <c r="O27" i="7"/>
  <c r="P302" i="7"/>
  <c r="N284" i="7"/>
  <c r="O170" i="7"/>
  <c r="N30" i="7"/>
  <c r="S7" i="7"/>
  <c r="M273" i="7"/>
  <c r="O114" i="7"/>
  <c r="P162" i="7"/>
  <c r="N112" i="7"/>
  <c r="N251" i="7"/>
  <c r="N148" i="7"/>
  <c r="N20" i="7"/>
  <c r="P158" i="7"/>
  <c r="P286" i="7"/>
  <c r="M111" i="7"/>
  <c r="O163" i="7"/>
  <c r="O203" i="7"/>
  <c r="O207" i="7"/>
  <c r="N299" i="7"/>
  <c r="M290" i="7"/>
  <c r="M156" i="7"/>
  <c r="O91" i="7"/>
  <c r="M18" i="7"/>
  <c r="M116" i="7"/>
  <c r="M288" i="7"/>
  <c r="S8" i="7"/>
  <c r="P285" i="7"/>
  <c r="O125" i="7"/>
  <c r="P212" i="7"/>
  <c r="P57" i="7"/>
  <c r="S39" i="7"/>
  <c r="P77" i="7"/>
  <c r="P167" i="7"/>
  <c r="S28" i="7"/>
  <c r="L40" i="7"/>
  <c r="G31" i="6"/>
  <c r="W10" i="7"/>
  <c r="X10" i="7" s="1"/>
  <c r="R244" i="7"/>
  <c r="Q244" i="7"/>
  <c r="W37" i="7"/>
  <c r="X37" i="7" s="1"/>
  <c r="Y22" i="6"/>
  <c r="R219" i="7"/>
  <c r="W30" i="7"/>
  <c r="X30" i="7" s="1"/>
  <c r="W40" i="7"/>
  <c r="X40" i="7" s="1"/>
  <c r="AA40" i="7"/>
  <c r="Y39" i="6"/>
  <c r="Y27" i="6"/>
  <c r="R225" i="7"/>
  <c r="Y20" i="6"/>
  <c r="Y25" i="6"/>
  <c r="Y18" i="6"/>
  <c r="AA38" i="7"/>
  <c r="W38" i="7"/>
  <c r="X38" i="7" s="1"/>
  <c r="W48" i="7"/>
  <c r="X48" i="7" s="1"/>
  <c r="Y24" i="6"/>
  <c r="AA43" i="7"/>
  <c r="W43" i="7"/>
  <c r="X43" i="7" s="1"/>
  <c r="Y19" i="6"/>
  <c r="AA42" i="7"/>
  <c r="W42" i="7"/>
  <c r="X42" i="7" s="1"/>
  <c r="W33" i="7"/>
  <c r="X33" i="7" s="1"/>
  <c r="AA33" i="7"/>
  <c r="Y40" i="6"/>
  <c r="Y23" i="6"/>
  <c r="W29" i="7"/>
  <c r="X29" i="7" s="1"/>
  <c r="W34" i="7"/>
  <c r="X34" i="7" s="1"/>
  <c r="AA34" i="7"/>
  <c r="W39" i="7"/>
  <c r="X39" i="7" s="1"/>
  <c r="AA39" i="7"/>
  <c r="Y26" i="6"/>
  <c r="Y21" i="6"/>
  <c r="Y29" i="6" l="1"/>
  <c r="Q305" i="5"/>
  <c r="Q230" i="7"/>
  <c r="W12" i="7"/>
  <c r="X12" i="7" s="1"/>
  <c r="W11" i="7"/>
  <c r="X11" i="7" s="1"/>
  <c r="R101" i="5"/>
  <c r="Y42" i="6"/>
  <c r="R230" i="7"/>
  <c r="Y44" i="6"/>
  <c r="Y28" i="6"/>
  <c r="Q243" i="7"/>
  <c r="Y31" i="6"/>
  <c r="Q15" i="7"/>
  <c r="H15" i="7" s="1"/>
  <c r="R288" i="7"/>
  <c r="Q268" i="7"/>
  <c r="R129" i="7"/>
  <c r="Y13" i="6"/>
  <c r="W22" i="7"/>
  <c r="X22" i="7" s="1"/>
  <c r="Q58" i="7"/>
  <c r="R130" i="7"/>
  <c r="Y16" i="6"/>
  <c r="AA7" i="7"/>
  <c r="Y14" i="6"/>
  <c r="W44" i="7"/>
  <c r="X44" i="7" s="1"/>
  <c r="AA47" i="7"/>
  <c r="Y33" i="6"/>
  <c r="R126" i="5"/>
  <c r="R272" i="5"/>
  <c r="Y15" i="6"/>
  <c r="Q86" i="5"/>
  <c r="W32" i="7"/>
  <c r="X32" i="7" s="1"/>
  <c r="AA19" i="7"/>
  <c r="W27" i="7"/>
  <c r="X27" i="7" s="1"/>
  <c r="Q263" i="5"/>
  <c r="R36" i="7"/>
  <c r="Q95" i="7"/>
  <c r="Q177" i="7"/>
  <c r="R147" i="7"/>
  <c r="R162" i="7"/>
  <c r="Q136" i="7"/>
  <c r="R106" i="7"/>
  <c r="R239" i="7"/>
  <c r="W45" i="7"/>
  <c r="X45" i="7" s="1"/>
  <c r="Q133" i="7"/>
  <c r="R58" i="7"/>
  <c r="Q106" i="7"/>
  <c r="Q12" i="7"/>
  <c r="H12" i="7" s="1"/>
  <c r="J34" i="3" s="1"/>
  <c r="Q60" i="7"/>
  <c r="R51" i="7"/>
  <c r="Q161" i="7"/>
  <c r="R65" i="7"/>
  <c r="R216" i="7"/>
  <c r="R68" i="7"/>
  <c r="R293" i="5"/>
  <c r="R193" i="5"/>
  <c r="W21" i="7"/>
  <c r="X21" i="7" s="1"/>
  <c r="R196" i="5"/>
  <c r="Y45" i="6"/>
  <c r="Q216" i="5"/>
  <c r="R304" i="5"/>
  <c r="R276" i="5"/>
  <c r="R240" i="7"/>
  <c r="R221" i="7"/>
  <c r="R263" i="5"/>
  <c r="Q239" i="7"/>
  <c r="R267" i="5"/>
  <c r="AA20" i="5"/>
  <c r="Q99" i="5"/>
  <c r="R113" i="7"/>
  <c r="R108" i="7"/>
  <c r="R190" i="7"/>
  <c r="R49" i="7"/>
  <c r="Q45" i="7"/>
  <c r="R43" i="7"/>
  <c r="R294" i="7"/>
  <c r="Q260" i="7"/>
  <c r="R96" i="7"/>
  <c r="Q130" i="7"/>
  <c r="R268" i="7"/>
  <c r="Q129" i="7"/>
  <c r="Q293" i="7"/>
  <c r="R214" i="5"/>
  <c r="R223" i="7"/>
  <c r="Q275" i="5"/>
  <c r="R16" i="7"/>
  <c r="Q128" i="7"/>
  <c r="R185" i="5"/>
  <c r="Q186" i="5"/>
  <c r="Q190" i="5"/>
  <c r="R159" i="7"/>
  <c r="Q94" i="7"/>
  <c r="Q108" i="7"/>
  <c r="Q221" i="7"/>
  <c r="R29" i="7"/>
  <c r="R254" i="7"/>
  <c r="Q240" i="7"/>
  <c r="Q83" i="5"/>
  <c r="H48" i="5"/>
  <c r="G48" i="5" s="1"/>
  <c r="Q191" i="5"/>
  <c r="R95" i="7"/>
  <c r="R176" i="7"/>
  <c r="Q267" i="7"/>
  <c r="Q36" i="7"/>
  <c r="W31" i="7"/>
  <c r="X31" i="7" s="1"/>
  <c r="R102" i="7"/>
  <c r="Q118" i="7"/>
  <c r="R236" i="7"/>
  <c r="Q225" i="7"/>
  <c r="Q218" i="7"/>
  <c r="Q272" i="5"/>
  <c r="Q233" i="5"/>
  <c r="Q179" i="5"/>
  <c r="R156" i="5"/>
  <c r="Q104" i="5"/>
  <c r="R99" i="5"/>
  <c r="Q169" i="5"/>
  <c r="Q65" i="7"/>
  <c r="R84" i="7"/>
  <c r="Q198" i="7"/>
  <c r="Q238" i="7"/>
  <c r="R278" i="5"/>
  <c r="R34" i="5"/>
  <c r="R143" i="5"/>
  <c r="R191" i="5"/>
  <c r="R10" i="5"/>
  <c r="R249" i="5"/>
  <c r="Q41" i="5"/>
  <c r="Q265" i="5"/>
  <c r="Q185" i="5"/>
  <c r="R267" i="7"/>
  <c r="R260" i="7"/>
  <c r="R265" i="7"/>
  <c r="Q124" i="7"/>
  <c r="R220" i="7"/>
  <c r="Q96" i="7"/>
  <c r="Q234" i="7"/>
  <c r="R231" i="5"/>
  <c r="R261" i="5"/>
  <c r="Q85" i="5"/>
  <c r="Q304" i="5"/>
  <c r="R35" i="7"/>
  <c r="Q16" i="7"/>
  <c r="H16" i="7" s="1"/>
  <c r="R94" i="7"/>
  <c r="R293" i="7"/>
  <c r="R185" i="7"/>
  <c r="Q289" i="7"/>
  <c r="R133" i="7"/>
  <c r="R85" i="7"/>
  <c r="Q54" i="7"/>
  <c r="R261" i="7"/>
  <c r="Y11" i="6"/>
  <c r="Q9" i="7"/>
  <c r="H9" i="7" s="1"/>
  <c r="G9" i="7" s="1"/>
  <c r="H20" i="3" s="1"/>
  <c r="Q214" i="7"/>
  <c r="Q131" i="5"/>
  <c r="Q214" i="5"/>
  <c r="R192" i="5"/>
  <c r="Q210" i="5"/>
  <c r="W50" i="7"/>
  <c r="X50" i="7" s="1"/>
  <c r="Y50" i="7" s="1"/>
  <c r="R15" i="7"/>
  <c r="R161" i="7"/>
  <c r="AA28" i="7"/>
  <c r="R188" i="7"/>
  <c r="Q138" i="7"/>
  <c r="R141" i="7"/>
  <c r="R88" i="7"/>
  <c r="Q227" i="7"/>
  <c r="Q197" i="7"/>
  <c r="R34" i="7"/>
  <c r="Q241" i="7"/>
  <c r="R177" i="7"/>
  <c r="Q223" i="7"/>
  <c r="R222" i="7"/>
  <c r="R186" i="5"/>
  <c r="Q200" i="7"/>
  <c r="R216" i="5"/>
  <c r="Q68" i="7"/>
  <c r="Q303" i="7"/>
  <c r="Q169" i="7"/>
  <c r="R262" i="7"/>
  <c r="Q274" i="7"/>
  <c r="Q208" i="7"/>
  <c r="R99" i="7"/>
  <c r="AA20" i="7"/>
  <c r="Q53" i="7"/>
  <c r="R128" i="7"/>
  <c r="Q49" i="7"/>
  <c r="H49" i="7" s="1"/>
  <c r="G49" i="7" s="1"/>
  <c r="Q70" i="5"/>
  <c r="R83" i="5"/>
  <c r="R290" i="5"/>
  <c r="W33" i="5"/>
  <c r="X33" i="5" s="1"/>
  <c r="R275" i="5"/>
  <c r="Q276" i="5"/>
  <c r="Q216" i="7"/>
  <c r="Q121" i="7"/>
  <c r="R205" i="7"/>
  <c r="R258" i="7"/>
  <c r="R38" i="7"/>
  <c r="R66" i="7"/>
  <c r="Q56" i="7"/>
  <c r="R237" i="7"/>
  <c r="Q80" i="7"/>
  <c r="Q39" i="7"/>
  <c r="H39" i="7" s="1"/>
  <c r="G39" i="7" s="1"/>
  <c r="R218" i="7"/>
  <c r="Q205" i="5"/>
  <c r="Q266" i="5"/>
  <c r="Q212" i="5"/>
  <c r="R68" i="5"/>
  <c r="R70" i="5"/>
  <c r="Q222" i="7"/>
  <c r="R241" i="7"/>
  <c r="Q283" i="7"/>
  <c r="R187" i="7"/>
  <c r="Q71" i="7"/>
  <c r="Q159" i="7"/>
  <c r="R296" i="7"/>
  <c r="R295" i="7"/>
  <c r="Q43" i="7"/>
  <c r="H43" i="7" s="1"/>
  <c r="G43" i="7" s="1"/>
  <c r="Q230" i="5"/>
  <c r="Q76" i="5"/>
  <c r="R233" i="5"/>
  <c r="Q220" i="5"/>
  <c r="R292" i="5"/>
  <c r="Y49" i="6"/>
  <c r="R200" i="7"/>
  <c r="Q51" i="7"/>
  <c r="R12" i="7"/>
  <c r="R197" i="7"/>
  <c r="Q252" i="7"/>
  <c r="Q113" i="7"/>
  <c r="Q114" i="7"/>
  <c r="R264" i="7"/>
  <c r="Q236" i="7"/>
  <c r="Q99" i="7"/>
  <c r="R79" i="7"/>
  <c r="Q306" i="5"/>
  <c r="Q144" i="5"/>
  <c r="R162" i="5"/>
  <c r="R138" i="5"/>
  <c r="R12" i="5"/>
  <c r="Q287" i="5"/>
  <c r="Q249" i="5"/>
  <c r="R213" i="5"/>
  <c r="R41" i="5"/>
  <c r="Q37" i="5"/>
  <c r="H37" i="5" s="1"/>
  <c r="G37" i="5" s="1"/>
  <c r="Q69" i="5"/>
  <c r="Q105" i="5"/>
  <c r="R108" i="5"/>
  <c r="R295" i="5"/>
  <c r="Q293" i="5"/>
  <c r="Q126" i="5"/>
  <c r="Y47" i="6"/>
  <c r="R274" i="7"/>
  <c r="Q124" i="5"/>
  <c r="R168" i="5"/>
  <c r="R95" i="5"/>
  <c r="Q111" i="5"/>
  <c r="R296" i="5"/>
  <c r="R153" i="5"/>
  <c r="Q258" i="5"/>
  <c r="Q220" i="7"/>
  <c r="R238" i="7"/>
  <c r="Y48" i="6"/>
  <c r="Q34" i="7"/>
  <c r="H34" i="7" s="1"/>
  <c r="R264" i="5"/>
  <c r="R260" i="5"/>
  <c r="Q262" i="5"/>
  <c r="Q113" i="5"/>
  <c r="Q87" i="5"/>
  <c r="R245" i="5"/>
  <c r="Q267" i="5"/>
  <c r="H22" i="5"/>
  <c r="G22" i="5" s="1"/>
  <c r="W17" i="5"/>
  <c r="X17" i="5" s="1"/>
  <c r="R208" i="7"/>
  <c r="Q122" i="7"/>
  <c r="Q262" i="7"/>
  <c r="R60" i="7"/>
  <c r="R73" i="5"/>
  <c r="R166" i="5"/>
  <c r="R210" i="5"/>
  <c r="R289" i="5"/>
  <c r="R200" i="5"/>
  <c r="R189" i="5"/>
  <c r="R85" i="5"/>
  <c r="Q38" i="7"/>
  <c r="H38" i="7" s="1"/>
  <c r="G38" i="7" s="1"/>
  <c r="R136" i="7"/>
  <c r="Q188" i="7"/>
  <c r="Q190" i="7"/>
  <c r="R278" i="7"/>
  <c r="Q90" i="7"/>
  <c r="Q70" i="7"/>
  <c r="Q277" i="5"/>
  <c r="R125" i="5"/>
  <c r="R158" i="5"/>
  <c r="R141" i="5"/>
  <c r="R164" i="5"/>
  <c r="Q114" i="5"/>
  <c r="Q257" i="5"/>
  <c r="Q292" i="5"/>
  <c r="Q156" i="5"/>
  <c r="R227" i="7"/>
  <c r="Q17" i="7"/>
  <c r="H17" i="7" s="1"/>
  <c r="Q274" i="5"/>
  <c r="R136" i="5"/>
  <c r="Q68" i="5"/>
  <c r="Q148" i="5"/>
  <c r="Q136" i="5"/>
  <c r="R220" i="5"/>
  <c r="Q215" i="5"/>
  <c r="Q255" i="5"/>
  <c r="R284" i="5"/>
  <c r="Q82" i="5"/>
  <c r="Q282" i="5"/>
  <c r="Q166" i="5"/>
  <c r="R42" i="7"/>
  <c r="R183" i="5"/>
  <c r="R43" i="5"/>
  <c r="R37" i="5"/>
  <c r="Q221" i="5"/>
  <c r="R247" i="5"/>
  <c r="R242" i="5"/>
  <c r="Q294" i="5"/>
  <c r="R254" i="5"/>
  <c r="Q234" i="5"/>
  <c r="Q171" i="5"/>
  <c r="Q66" i="7"/>
  <c r="Q141" i="7"/>
  <c r="Q278" i="7"/>
  <c r="Q278" i="5"/>
  <c r="Q116" i="5"/>
  <c r="Q184" i="5"/>
  <c r="Q72" i="5"/>
  <c r="R137" i="5"/>
  <c r="R131" i="5"/>
  <c r="Q130" i="5"/>
  <c r="R286" i="5"/>
  <c r="R124" i="5"/>
  <c r="R87" i="5"/>
  <c r="R218" i="5"/>
  <c r="R215" i="5"/>
  <c r="R111" i="5"/>
  <c r="Q162" i="5"/>
  <c r="Q94" i="5"/>
  <c r="R94" i="5"/>
  <c r="R291" i="5"/>
  <c r="Q189" i="5"/>
  <c r="R212" i="7"/>
  <c r="Q206" i="5"/>
  <c r="R258" i="5"/>
  <c r="Q212" i="7"/>
  <c r="W26" i="7"/>
  <c r="X26" i="7" s="1"/>
  <c r="Y26" i="7" s="1"/>
  <c r="R39" i="7"/>
  <c r="R138" i="7"/>
  <c r="R303" i="7"/>
  <c r="R143" i="7"/>
  <c r="Q88" i="7"/>
  <c r="R115" i="7"/>
  <c r="Q264" i="7"/>
  <c r="Q288" i="7"/>
  <c r="R169" i="7"/>
  <c r="R289" i="7"/>
  <c r="R276" i="7"/>
  <c r="Q132" i="5"/>
  <c r="R128" i="5"/>
  <c r="R265" i="5"/>
  <c r="Q7" i="5"/>
  <c r="H7" i="5" s="1"/>
  <c r="G7" i="5" s="1"/>
  <c r="R159" i="5"/>
  <c r="R113" i="5"/>
  <c r="Q295" i="5"/>
  <c r="R84" i="5"/>
  <c r="Q283" i="5"/>
  <c r="R209" i="5"/>
  <c r="Q40" i="7"/>
  <c r="H40" i="7" s="1"/>
  <c r="G40" i="7" s="1"/>
  <c r="Q258" i="7"/>
  <c r="R56" i="7"/>
  <c r="R114" i="7"/>
  <c r="R107" i="7"/>
  <c r="R298" i="7"/>
  <c r="R101" i="7"/>
  <c r="R78" i="7"/>
  <c r="Q97" i="5"/>
  <c r="Q73" i="5"/>
  <c r="R269" i="5"/>
  <c r="Q235" i="5"/>
  <c r="R92" i="5"/>
  <c r="Q153" i="5"/>
  <c r="Q103" i="5"/>
  <c r="R234" i="5"/>
  <c r="R180" i="5"/>
  <c r="R179" i="5"/>
  <c r="Q196" i="5"/>
  <c r="Q251" i="5"/>
  <c r="AA23" i="7"/>
  <c r="Q187" i="7"/>
  <c r="Q57" i="7"/>
  <c r="Q269" i="7"/>
  <c r="R105" i="7"/>
  <c r="R10" i="7"/>
  <c r="R226" i="7"/>
  <c r="Q50" i="7"/>
  <c r="H50" i="7" s="1"/>
  <c r="G50" i="7" s="1"/>
  <c r="H26" i="3" s="1"/>
  <c r="O26" i="3" s="1"/>
  <c r="R242" i="7"/>
  <c r="Q25" i="7"/>
  <c r="H25" i="7" s="1"/>
  <c r="F14" i="3" s="1"/>
  <c r="R257" i="7"/>
  <c r="R191" i="7"/>
  <c r="R9" i="7"/>
  <c r="R67" i="7"/>
  <c r="R235" i="7"/>
  <c r="R33" i="7"/>
  <c r="R179" i="7"/>
  <c r="R180" i="7"/>
  <c r="R292" i="7"/>
  <c r="Q14" i="7"/>
  <c r="H14" i="7" s="1"/>
  <c r="R11" i="7"/>
  <c r="R92" i="7"/>
  <c r="R178" i="7"/>
  <c r="R80" i="7"/>
  <c r="Q264" i="5"/>
  <c r="Q280" i="5"/>
  <c r="R44" i="5"/>
  <c r="R303" i="5"/>
  <c r="Q138" i="5"/>
  <c r="Q218" i="5"/>
  <c r="R221" i="5"/>
  <c r="Q129" i="5"/>
  <c r="R184" i="5"/>
  <c r="R145" i="5"/>
  <c r="Q145" i="5"/>
  <c r="Q92" i="7"/>
  <c r="Q180" i="7"/>
  <c r="Q78" i="7"/>
  <c r="R198" i="7"/>
  <c r="AA31" i="5"/>
  <c r="W31" i="5"/>
  <c r="X31" i="5" s="1"/>
  <c r="R228" i="5"/>
  <c r="Q183" i="5"/>
  <c r="R35" i="5"/>
  <c r="Q35" i="5"/>
  <c r="Q43" i="5"/>
  <c r="H43" i="5" s="1"/>
  <c r="G43" i="5" s="1"/>
  <c r="Q284" i="5"/>
  <c r="Q137" i="5"/>
  <c r="Q32" i="5"/>
  <c r="H32" i="5" s="1"/>
  <c r="G32" i="5" s="1"/>
  <c r="R32" i="5"/>
  <c r="AA10" i="5"/>
  <c r="W10" i="5"/>
  <c r="X10" i="5" s="1"/>
  <c r="Q180" i="5"/>
  <c r="Q209" i="5"/>
  <c r="R230" i="5"/>
  <c r="Q40" i="5"/>
  <c r="H40" i="5" s="1"/>
  <c r="G40" i="5" s="1"/>
  <c r="R40" i="5"/>
  <c r="R28" i="5"/>
  <c r="Q28" i="5"/>
  <c r="H28" i="5" s="1"/>
  <c r="G28" i="5" s="1"/>
  <c r="Q93" i="5"/>
  <c r="R93" i="5"/>
  <c r="Q269" i="5"/>
  <c r="Q95" i="5"/>
  <c r="Y22" i="5"/>
  <c r="R277" i="5"/>
  <c r="Q178" i="5"/>
  <c r="R178" i="5"/>
  <c r="R86" i="5"/>
  <c r="R11" i="5"/>
  <c r="R152" i="5"/>
  <c r="Q152" i="5"/>
  <c r="R195" i="5"/>
  <c r="Q195" i="5"/>
  <c r="Q192" i="5"/>
  <c r="Q92" i="5"/>
  <c r="Q160" i="5"/>
  <c r="Q207" i="5"/>
  <c r="R207" i="5"/>
  <c r="Q14" i="5"/>
  <c r="H14" i="5" s="1"/>
  <c r="R39" i="5"/>
  <c r="Q39" i="5"/>
  <c r="H39" i="5" s="1"/>
  <c r="G39" i="5" s="1"/>
  <c r="R288" i="5"/>
  <c r="Q288" i="5"/>
  <c r="R197" i="5"/>
  <c r="Q188" i="5"/>
  <c r="R188" i="5"/>
  <c r="Y50" i="5"/>
  <c r="Y47" i="5"/>
  <c r="Y49" i="5"/>
  <c r="Y48" i="5"/>
  <c r="Q64" i="5"/>
  <c r="R64" i="5"/>
  <c r="Q133" i="5"/>
  <c r="R133" i="5"/>
  <c r="Q236" i="5"/>
  <c r="R236" i="5"/>
  <c r="W28" i="5"/>
  <c r="X28" i="5" s="1"/>
  <c r="Y24" i="5" s="1"/>
  <c r="AA28" i="5"/>
  <c r="Q219" i="5"/>
  <c r="R219" i="5"/>
  <c r="R155" i="5"/>
  <c r="Q155" i="5"/>
  <c r="R187" i="5"/>
  <c r="Q187" i="5"/>
  <c r="Q19" i="7"/>
  <c r="H19" i="7" s="1"/>
  <c r="Q33" i="7"/>
  <c r="H33" i="7" s="1"/>
  <c r="R214" i="7"/>
  <c r="Q224" i="7"/>
  <c r="Q63" i="7"/>
  <c r="R14" i="7"/>
  <c r="Q246" i="7"/>
  <c r="R111" i="7"/>
  <c r="Q179" i="7"/>
  <c r="Q67" i="7"/>
  <c r="R234" i="7"/>
  <c r="Q199" i="7"/>
  <c r="Q235" i="7"/>
  <c r="Q181" i="7"/>
  <c r="R87" i="7"/>
  <c r="R8" i="7"/>
  <c r="Y7" i="6"/>
  <c r="Q33" i="5"/>
  <c r="H33" i="5" s="1"/>
  <c r="G33" i="5" s="1"/>
  <c r="R33" i="5"/>
  <c r="R201" i="5"/>
  <c r="Q201" i="5"/>
  <c r="R229" i="5"/>
  <c r="Q229" i="5"/>
  <c r="W8" i="5"/>
  <c r="X8" i="5" s="1"/>
  <c r="AA8" i="5"/>
  <c r="R116" i="5"/>
  <c r="R19" i="5"/>
  <c r="Q19" i="5"/>
  <c r="H19" i="5" s="1"/>
  <c r="G19" i="5" s="1"/>
  <c r="Q182" i="5"/>
  <c r="AA11" i="5"/>
  <c r="W11" i="5"/>
  <c r="X11" i="5" s="1"/>
  <c r="Q302" i="5"/>
  <c r="Q140" i="5"/>
  <c r="R140" i="5"/>
  <c r="R268" i="5"/>
  <c r="Q268" i="5"/>
  <c r="R27" i="5"/>
  <c r="Q127" i="5"/>
  <c r="Q91" i="5"/>
  <c r="R91" i="5"/>
  <c r="R251" i="5"/>
  <c r="Q231" i="5"/>
  <c r="Q217" i="5"/>
  <c r="R217" i="5"/>
  <c r="Q110" i="5"/>
  <c r="R110" i="5"/>
  <c r="Q198" i="5"/>
  <c r="R198" i="5"/>
  <c r="R243" i="5"/>
  <c r="Q243" i="5"/>
  <c r="R129" i="5"/>
  <c r="R181" i="5"/>
  <c r="Q181" i="5"/>
  <c r="R283" i="5"/>
  <c r="Q12" i="5"/>
  <c r="H12" i="5" s="1"/>
  <c r="G12" i="5" s="1"/>
  <c r="Q125" i="5"/>
  <c r="R287" i="5"/>
  <c r="R306" i="5"/>
  <c r="R273" i="5"/>
  <c r="Q273" i="5"/>
  <c r="Q16" i="5"/>
  <c r="H16" i="5" s="1"/>
  <c r="G16" i="5" s="1"/>
  <c r="R16" i="5"/>
  <c r="Q200" i="5"/>
  <c r="Q45" i="5"/>
  <c r="H45" i="5" s="1"/>
  <c r="G45" i="5" s="1"/>
  <c r="H24" i="5"/>
  <c r="G24" i="5" s="1"/>
  <c r="W40" i="5"/>
  <c r="X40" i="5" s="1"/>
  <c r="AA40" i="5"/>
  <c r="Q109" i="5"/>
  <c r="R109" i="5"/>
  <c r="R256" i="5"/>
  <c r="Q256" i="5"/>
  <c r="Y32" i="6"/>
  <c r="R283" i="7"/>
  <c r="Q298" i="7"/>
  <c r="Q112" i="7"/>
  <c r="Q256" i="7"/>
  <c r="Q255" i="7"/>
  <c r="R280" i="7"/>
  <c r="Q279" i="7"/>
  <c r="R300" i="7"/>
  <c r="Q182" i="7"/>
  <c r="Q163" i="7"/>
  <c r="R27" i="7"/>
  <c r="R21" i="7"/>
  <c r="R248" i="7"/>
  <c r="Q84" i="7"/>
  <c r="Q126" i="7"/>
  <c r="Q195" i="7"/>
  <c r="Q104" i="7"/>
  <c r="R48" i="7"/>
  <c r="Q127" i="7"/>
  <c r="Q189" i="7"/>
  <c r="R146" i="7"/>
  <c r="R213" i="7"/>
  <c r="R304" i="7"/>
  <c r="Q137" i="7"/>
  <c r="R45" i="7"/>
  <c r="R89" i="7"/>
  <c r="R245" i="7"/>
  <c r="R22" i="7"/>
  <c r="R44" i="7"/>
  <c r="R81" i="7"/>
  <c r="Q55" i="7"/>
  <c r="Q294" i="7"/>
  <c r="R259" i="7"/>
  <c r="R231" i="7"/>
  <c r="R23" i="7"/>
  <c r="R160" i="7"/>
  <c r="R201" i="7"/>
  <c r="Q82" i="7"/>
  <c r="R71" i="7"/>
  <c r="R202" i="5"/>
  <c r="Q202" i="5"/>
  <c r="Q98" i="5"/>
  <c r="R98" i="5"/>
  <c r="Q227" i="5"/>
  <c r="Q8" i="5"/>
  <c r="H8" i="5" s="1"/>
  <c r="G8" i="5" s="1"/>
  <c r="R8" i="5"/>
  <c r="R65" i="5"/>
  <c r="Q65" i="5"/>
  <c r="R142" i="5"/>
  <c r="R144" i="5"/>
  <c r="R182" i="5"/>
  <c r="Q44" i="5"/>
  <c r="H44" i="5" s="1"/>
  <c r="G44" i="5" s="1"/>
  <c r="R302" i="5"/>
  <c r="R165" i="5"/>
  <c r="Q161" i="5"/>
  <c r="R161" i="5"/>
  <c r="Q150" i="5"/>
  <c r="R150" i="5"/>
  <c r="R123" i="5"/>
  <c r="Q123" i="5"/>
  <c r="W16" i="5"/>
  <c r="X16" i="5" s="1"/>
  <c r="AA16" i="5"/>
  <c r="AA30" i="5"/>
  <c r="W30" i="5"/>
  <c r="X30" i="5" s="1"/>
  <c r="AA9" i="5"/>
  <c r="W9" i="5"/>
  <c r="X9" i="5" s="1"/>
  <c r="Q177" i="5"/>
  <c r="R177" i="5"/>
  <c r="Q11" i="5"/>
  <c r="H11" i="5" s="1"/>
  <c r="Q254" i="5"/>
  <c r="Q128" i="5"/>
  <c r="W12" i="5"/>
  <c r="X12" i="5" s="1"/>
  <c r="AA12" i="5"/>
  <c r="Q164" i="5"/>
  <c r="Q108" i="5"/>
  <c r="Q167" i="5"/>
  <c r="R167" i="5"/>
  <c r="AA29" i="5"/>
  <c r="W29" i="5"/>
  <c r="X29" i="5" s="1"/>
  <c r="Q197" i="5"/>
  <c r="H26" i="5"/>
  <c r="G26" i="5" s="1"/>
  <c r="Q158" i="5"/>
  <c r="Q101" i="5"/>
  <c r="Q46" i="5"/>
  <c r="R46" i="5"/>
  <c r="R107" i="5"/>
  <c r="Q107" i="5"/>
  <c r="R90" i="5"/>
  <c r="Q90" i="5"/>
  <c r="R63" i="5"/>
  <c r="Q63" i="5"/>
  <c r="Q10" i="5"/>
  <c r="H10" i="5" s="1"/>
  <c r="G10" i="5" s="1"/>
  <c r="AA14" i="5"/>
  <c r="W14" i="5"/>
  <c r="X14" i="5" s="1"/>
  <c r="AA45" i="5"/>
  <c r="W45" i="5"/>
  <c r="X45" i="5" s="1"/>
  <c r="Y45" i="5" s="1"/>
  <c r="Q211" i="7"/>
  <c r="Q134" i="7"/>
  <c r="Q143" i="7"/>
  <c r="R168" i="7"/>
  <c r="Q175" i="7"/>
  <c r="R172" i="7"/>
  <c r="Q249" i="7"/>
  <c r="W8" i="7"/>
  <c r="X8" i="7" s="1"/>
  <c r="Q42" i="7"/>
  <c r="H42" i="7" s="1"/>
  <c r="G42" i="7" s="1"/>
  <c r="Q79" i="7"/>
  <c r="R17" i="7"/>
  <c r="Q147" i="7"/>
  <c r="Q245" i="5"/>
  <c r="R294" i="5"/>
  <c r="R72" i="5"/>
  <c r="Q143" i="5"/>
  <c r="R146" i="5"/>
  <c r="Q146" i="5"/>
  <c r="R45" i="5"/>
  <c r="R135" i="5"/>
  <c r="Q135" i="5"/>
  <c r="Q259" i="5"/>
  <c r="R259" i="5"/>
  <c r="Q289" i="5"/>
  <c r="Q141" i="5"/>
  <c r="R266" i="5"/>
  <c r="Q112" i="5"/>
  <c r="Q30" i="5"/>
  <c r="H30" i="5" s="1"/>
  <c r="G30" i="5" s="1"/>
  <c r="R30" i="5"/>
  <c r="Q106" i="5"/>
  <c r="R106" i="5"/>
  <c r="AA44" i="5"/>
  <c r="W44" i="5"/>
  <c r="X44" i="5" s="1"/>
  <c r="R169" i="5"/>
  <c r="R9" i="5"/>
  <c r="R255" i="5"/>
  <c r="R212" i="5"/>
  <c r="Q67" i="5"/>
  <c r="R67" i="5"/>
  <c r="R271" i="5"/>
  <c r="Q271" i="5"/>
  <c r="R252" i="5"/>
  <c r="Q252" i="5"/>
  <c r="R194" i="5"/>
  <c r="Q303" i="5"/>
  <c r="R282" i="5"/>
  <c r="Q296" i="5"/>
  <c r="R280" i="5"/>
  <c r="R29" i="5"/>
  <c r="Q29" i="5"/>
  <c r="H29" i="5" s="1"/>
  <c r="G29" i="5" s="1"/>
  <c r="R71" i="5"/>
  <c r="Q71" i="5"/>
  <c r="R203" i="5"/>
  <c r="Q203" i="5"/>
  <c r="W18" i="5"/>
  <c r="X18" i="5" s="1"/>
  <c r="AA18" i="5"/>
  <c r="R105" i="5"/>
  <c r="Y23" i="5"/>
  <c r="R262" i="5"/>
  <c r="Q139" i="5"/>
  <c r="Q247" i="5"/>
  <c r="R134" i="5"/>
  <c r="Q134" i="5"/>
  <c r="R157" i="5"/>
  <c r="Q157" i="5"/>
  <c r="Q149" i="5"/>
  <c r="R149" i="5"/>
  <c r="R148" i="5"/>
  <c r="Q36" i="5"/>
  <c r="R36" i="5"/>
  <c r="Q248" i="5"/>
  <c r="R248" i="5"/>
  <c r="R102" i="5"/>
  <c r="Q102" i="5"/>
  <c r="R104" i="5"/>
  <c r="R88" i="5"/>
  <c r="R257" i="5"/>
  <c r="R62" i="5"/>
  <c r="Q62" i="5"/>
  <c r="Q96" i="5"/>
  <c r="R96" i="5"/>
  <c r="R235" i="5"/>
  <c r="R42" i="5"/>
  <c r="Q42" i="5"/>
  <c r="H42" i="5" s="1"/>
  <c r="G42" i="5" s="1"/>
  <c r="R171" i="5"/>
  <c r="AA34" i="5"/>
  <c r="W34" i="5"/>
  <c r="X34" i="5" s="1"/>
  <c r="Q75" i="5"/>
  <c r="R75" i="5"/>
  <c r="R82" i="5"/>
  <c r="R132" i="5"/>
  <c r="R205" i="5"/>
  <c r="R279" i="5"/>
  <c r="Q279" i="5"/>
  <c r="R31" i="5"/>
  <c r="Q31" i="5"/>
  <c r="H31" i="5" s="1"/>
  <c r="G31" i="5" s="1"/>
  <c r="W19" i="5"/>
  <c r="X19" i="5" s="1"/>
  <c r="AA19" i="5"/>
  <c r="R147" i="5"/>
  <c r="Q147" i="5"/>
  <c r="Q10" i="7"/>
  <c r="H10" i="7" s="1"/>
  <c r="G10" i="7" s="1"/>
  <c r="Q178" i="7"/>
  <c r="Q292" i="7"/>
  <c r="W17" i="7"/>
  <c r="X17" i="7" s="1"/>
  <c r="R126" i="7"/>
  <c r="R206" i="5"/>
  <c r="Q204" i="5"/>
  <c r="R204" i="5"/>
  <c r="Q18" i="5"/>
  <c r="H18" i="5" s="1"/>
  <c r="G18" i="5" s="1"/>
  <c r="R18" i="5"/>
  <c r="R281" i="5"/>
  <c r="Q281" i="5"/>
  <c r="Q228" i="5"/>
  <c r="AA13" i="5"/>
  <c r="W13" i="5"/>
  <c r="X13" i="5" s="1"/>
  <c r="R274" i="5"/>
  <c r="Q242" i="5"/>
  <c r="R74" i="5"/>
  <c r="Q74" i="5"/>
  <c r="Q142" i="5"/>
  <c r="AA15" i="5"/>
  <c r="W15" i="5"/>
  <c r="X15" i="5" s="1"/>
  <c r="Q250" i="5"/>
  <c r="R250" i="5"/>
  <c r="R151" i="5"/>
  <c r="Q151" i="5"/>
  <c r="R130" i="5"/>
  <c r="Q286" i="5"/>
  <c r="W21" i="5"/>
  <c r="X21" i="5" s="1"/>
  <c r="Y21" i="5" s="1"/>
  <c r="AA21" i="5"/>
  <c r="Q260" i="5"/>
  <c r="R122" i="5"/>
  <c r="Q122" i="5"/>
  <c r="Q100" i="5"/>
  <c r="R100" i="5"/>
  <c r="Q159" i="5"/>
  <c r="R76" i="5"/>
  <c r="AA38" i="5"/>
  <c r="W38" i="5"/>
  <c r="X38" i="5" s="1"/>
  <c r="Q115" i="5"/>
  <c r="R115" i="5"/>
  <c r="R89" i="5"/>
  <c r="Q89" i="5"/>
  <c r="Q246" i="5"/>
  <c r="R246" i="5"/>
  <c r="Q261" i="5"/>
  <c r="R7" i="5"/>
  <c r="Q253" i="5"/>
  <c r="R253" i="5"/>
  <c r="Q193" i="5"/>
  <c r="Q27" i="5"/>
  <c r="H27" i="5" s="1"/>
  <c r="G27" i="5" s="1"/>
  <c r="AA42" i="5"/>
  <c r="W42" i="5"/>
  <c r="X42" i="5" s="1"/>
  <c r="Q34" i="5"/>
  <c r="H34" i="5" s="1"/>
  <c r="G34" i="5" s="1"/>
  <c r="R97" i="5"/>
  <c r="Q291" i="5"/>
  <c r="H35" i="5"/>
  <c r="G35" i="5" s="1"/>
  <c r="Q168" i="5"/>
  <c r="R139" i="5"/>
  <c r="Q11" i="7"/>
  <c r="H11" i="7" s="1"/>
  <c r="F32" i="3" s="1"/>
  <c r="Y30" i="6"/>
  <c r="R302" i="7"/>
  <c r="Q123" i="7"/>
  <c r="Q206" i="7"/>
  <c r="Q297" i="7"/>
  <c r="R13" i="5"/>
  <c r="Q13" i="5"/>
  <c r="H13" i="5" s="1"/>
  <c r="G13" i="5" s="1"/>
  <c r="AA35" i="5"/>
  <c r="W35" i="5"/>
  <c r="X35" i="5" s="1"/>
  <c r="W43" i="5"/>
  <c r="X43" i="5" s="1"/>
  <c r="AA43" i="5"/>
  <c r="Q15" i="5"/>
  <c r="H15" i="5" s="1"/>
  <c r="G15" i="5" s="1"/>
  <c r="R15" i="5"/>
  <c r="AA32" i="5"/>
  <c r="W32" i="5"/>
  <c r="X32" i="5" s="1"/>
  <c r="R270" i="5"/>
  <c r="Q270" i="5"/>
  <c r="R127" i="5"/>
  <c r="R14" i="5"/>
  <c r="Q163" i="5"/>
  <c r="R163" i="5"/>
  <c r="R21" i="5"/>
  <c r="Q21" i="5"/>
  <c r="H21" i="5" s="1"/>
  <c r="G21" i="5" s="1"/>
  <c r="AA7" i="5"/>
  <c r="W7" i="5"/>
  <c r="X7" i="5" s="1"/>
  <c r="Q17" i="5"/>
  <c r="H17" i="5" s="1"/>
  <c r="R17" i="5"/>
  <c r="Q213" i="5"/>
  <c r="Q232" i="5"/>
  <c r="R232" i="5"/>
  <c r="Q38" i="5"/>
  <c r="H38" i="5" s="1"/>
  <c r="G38" i="5" s="1"/>
  <c r="R38" i="5"/>
  <c r="R114" i="5"/>
  <c r="R103" i="5"/>
  <c r="Q88" i="5"/>
  <c r="Q244" i="5"/>
  <c r="R244" i="5"/>
  <c r="R66" i="5"/>
  <c r="Q66" i="5"/>
  <c r="R112" i="5"/>
  <c r="R227" i="5"/>
  <c r="Q9" i="5"/>
  <c r="H9" i="5" s="1"/>
  <c r="R154" i="5"/>
  <c r="Q154" i="5"/>
  <c r="Q194" i="5"/>
  <c r="Q84" i="5"/>
  <c r="Q208" i="5"/>
  <c r="R208" i="5"/>
  <c r="R285" i="5"/>
  <c r="Q285" i="5"/>
  <c r="Q199" i="5"/>
  <c r="R199" i="5"/>
  <c r="R160" i="5"/>
  <c r="R211" i="5"/>
  <c r="Q211" i="5"/>
  <c r="Q170" i="5"/>
  <c r="R170" i="5"/>
  <c r="Q20" i="5"/>
  <c r="H20" i="5" s="1"/>
  <c r="G20" i="5" s="1"/>
  <c r="R20" i="5"/>
  <c r="Q290" i="5"/>
  <c r="R190" i="5"/>
  <c r="Q165" i="5"/>
  <c r="Y34" i="6"/>
  <c r="R112" i="7"/>
  <c r="Q48" i="7"/>
  <c r="H48" i="7" s="1"/>
  <c r="F44" i="3" s="1"/>
  <c r="R224" i="7"/>
  <c r="Q295" i="7"/>
  <c r="R246" i="7"/>
  <c r="Q146" i="7"/>
  <c r="R199" i="7"/>
  <c r="Q245" i="7"/>
  <c r="R63" i="7"/>
  <c r="R90" i="7"/>
  <c r="Y10" i="6"/>
  <c r="Q168" i="7"/>
  <c r="Q27" i="7"/>
  <c r="H27" i="7" s="1"/>
  <c r="G27" i="7" s="1"/>
  <c r="Q44" i="7"/>
  <c r="H44" i="7" s="1"/>
  <c r="G44" i="7" s="1"/>
  <c r="Q8" i="7"/>
  <c r="H8" i="7" s="1"/>
  <c r="G8" i="7" s="1"/>
  <c r="R189" i="7"/>
  <c r="R252" i="7"/>
  <c r="Q213" i="7"/>
  <c r="R256" i="7"/>
  <c r="Q231" i="7"/>
  <c r="R116" i="7"/>
  <c r="R163" i="7"/>
  <c r="Q162" i="7"/>
  <c r="R181" i="7"/>
  <c r="Q87" i="7"/>
  <c r="Q201" i="7"/>
  <c r="Q81" i="7"/>
  <c r="R55" i="7"/>
  <c r="Q111" i="7"/>
  <c r="Q209" i="7"/>
  <c r="R70" i="7"/>
  <c r="Q131" i="7"/>
  <c r="R145" i="7"/>
  <c r="Q72" i="7"/>
  <c r="R249" i="7"/>
  <c r="R183" i="7"/>
  <c r="Q101" i="7"/>
  <c r="Q300" i="7"/>
  <c r="Q89" i="7"/>
  <c r="R104" i="7"/>
  <c r="R122" i="7"/>
  <c r="R82" i="7"/>
  <c r="Q259" i="7"/>
  <c r="R273" i="7"/>
  <c r="Q266" i="7"/>
  <c r="Q21" i="7"/>
  <c r="H21" i="7" s="1"/>
  <c r="G21" i="7" s="1"/>
  <c r="Q23" i="7"/>
  <c r="H23" i="7" s="1"/>
  <c r="G23" i="7" s="1"/>
  <c r="Q160" i="7"/>
  <c r="Y38" i="6"/>
  <c r="R134" i="7"/>
  <c r="Q296" i="7"/>
  <c r="Q22" i="7"/>
  <c r="H22" i="7" s="1"/>
  <c r="G22" i="7" s="1"/>
  <c r="R195" i="7"/>
  <c r="Q280" i="7"/>
  <c r="R137" i="7"/>
  <c r="AA49" i="7"/>
  <c r="R211" i="7"/>
  <c r="R182" i="7"/>
  <c r="R61" i="7"/>
  <c r="Q35" i="7"/>
  <c r="H35" i="7" s="1"/>
  <c r="G35" i="7" s="1"/>
  <c r="Q237" i="7"/>
  <c r="W25" i="7"/>
  <c r="X25" i="7" s="1"/>
  <c r="R290" i="7"/>
  <c r="R20" i="7"/>
  <c r="R30" i="7"/>
  <c r="R279" i="7"/>
  <c r="Q287" i="7"/>
  <c r="Q74" i="7"/>
  <c r="R173" i="7"/>
  <c r="R83" i="7"/>
  <c r="Y8" i="6"/>
  <c r="Y37" i="6"/>
  <c r="R144" i="7"/>
  <c r="W9" i="7"/>
  <c r="X9" i="7" s="1"/>
  <c r="Y9" i="7" s="1"/>
  <c r="R19" i="7"/>
  <c r="R41" i="7"/>
  <c r="R164" i="7"/>
  <c r="Q107" i="7"/>
  <c r="Q145" i="7"/>
  <c r="Q116" i="7"/>
  <c r="R255" i="7"/>
  <c r="R209" i="7"/>
  <c r="Q186" i="7"/>
  <c r="R125" i="7"/>
  <c r="Q135" i="7"/>
  <c r="Q155" i="7"/>
  <c r="Q250" i="7"/>
  <c r="Q275" i="7"/>
  <c r="Q254" i="7"/>
  <c r="R28" i="7"/>
  <c r="R109" i="7"/>
  <c r="Q184" i="7"/>
  <c r="R121" i="7"/>
  <c r="Q18" i="7"/>
  <c r="H18" i="7" s="1"/>
  <c r="Q97" i="7"/>
  <c r="Q148" i="7"/>
  <c r="Q117" i="7"/>
  <c r="Q276" i="7"/>
  <c r="R210" i="7"/>
  <c r="R229" i="7"/>
  <c r="Q151" i="7"/>
  <c r="Q205" i="7"/>
  <c r="R98" i="7"/>
  <c r="R156" i="7"/>
  <c r="Q286" i="7"/>
  <c r="R170" i="7"/>
  <c r="R263" i="7"/>
  <c r="R97" i="7"/>
  <c r="Q75" i="7"/>
  <c r="Q150" i="7"/>
  <c r="Q248" i="7"/>
  <c r="Q270" i="7"/>
  <c r="Q171" i="7"/>
  <c r="Q132" i="7"/>
  <c r="Q247" i="7"/>
  <c r="Q306" i="7"/>
  <c r="R281" i="7"/>
  <c r="R204" i="7"/>
  <c r="R174" i="7"/>
  <c r="Q119" i="7"/>
  <c r="R271" i="7"/>
  <c r="Q105" i="7"/>
  <c r="R233" i="7"/>
  <c r="R232" i="7"/>
  <c r="Q69" i="7"/>
  <c r="R127" i="7"/>
  <c r="R59" i="7"/>
  <c r="Q226" i="7"/>
  <c r="R50" i="7"/>
  <c r="Q140" i="7"/>
  <c r="Q139" i="7"/>
  <c r="R32" i="7"/>
  <c r="Q37" i="7"/>
  <c r="H37" i="7" s="1"/>
  <c r="F17" i="3" s="1"/>
  <c r="Q242" i="7"/>
  <c r="Q7" i="7"/>
  <c r="H7" i="7" s="1"/>
  <c r="R25" i="7"/>
  <c r="R47" i="7"/>
  <c r="Q277" i="7"/>
  <c r="R46" i="7"/>
  <c r="Q62" i="7"/>
  <c r="Q217" i="7"/>
  <c r="R52" i="7"/>
  <c r="R153" i="7"/>
  <c r="Q215" i="7"/>
  <c r="Q257" i="7"/>
  <c r="Q228" i="7"/>
  <c r="R26" i="7"/>
  <c r="R24" i="7"/>
  <c r="Q157" i="7"/>
  <c r="Q191" i="7"/>
  <c r="W16" i="7"/>
  <c r="X16" i="7" s="1"/>
  <c r="AA16" i="7"/>
  <c r="R62" i="7"/>
  <c r="Q20" i="7"/>
  <c r="H20" i="7" s="1"/>
  <c r="G20" i="7" s="1"/>
  <c r="Y12" i="6"/>
  <c r="R157" i="7"/>
  <c r="Q290" i="7"/>
  <c r="Q109" i="7"/>
  <c r="R123" i="7"/>
  <c r="R7" i="7"/>
  <c r="R215" i="7"/>
  <c r="R287" i="7"/>
  <c r="R72" i="7"/>
  <c r="Q52" i="7"/>
  <c r="Q232" i="7"/>
  <c r="Q30" i="7"/>
  <c r="H30" i="7" s="1"/>
  <c r="G30" i="7" s="1"/>
  <c r="H27" i="3" s="1"/>
  <c r="Q125" i="7"/>
  <c r="R275" i="7"/>
  <c r="R306" i="7"/>
  <c r="Q83" i="7"/>
  <c r="Q153" i="7"/>
  <c r="Q59" i="7"/>
  <c r="R139" i="7"/>
  <c r="Q299" i="7"/>
  <c r="R148" i="7"/>
  <c r="Q170" i="7"/>
  <c r="R202" i="7"/>
  <c r="Q272" i="7"/>
  <c r="Q93" i="7"/>
  <c r="R251" i="7"/>
  <c r="R155" i="7"/>
  <c r="R282" i="7"/>
  <c r="R124" i="7"/>
  <c r="Q64" i="7"/>
  <c r="Q166" i="7"/>
  <c r="R269" i="7"/>
  <c r="Q291" i="7"/>
  <c r="R150" i="7"/>
  <c r="Q47" i="7"/>
  <c r="H47" i="7" s="1"/>
  <c r="Q305" i="7"/>
  <c r="R253" i="7"/>
  <c r="R103" i="7"/>
  <c r="R151" i="7"/>
  <c r="Q24" i="7"/>
  <c r="H24" i="7" s="1"/>
  <c r="G24" i="7" s="1"/>
  <c r="Q263" i="7"/>
  <c r="R266" i="7"/>
  <c r="Q204" i="7"/>
  <c r="Q28" i="7"/>
  <c r="H28" i="7" s="1"/>
  <c r="G28" i="7" s="1"/>
  <c r="H36" i="3" s="1"/>
  <c r="Q46" i="7"/>
  <c r="R37" i="7"/>
  <c r="R270" i="7"/>
  <c r="Q32" i="7"/>
  <c r="H32" i="7" s="1"/>
  <c r="G32" i="7" s="1"/>
  <c r="R54" i="7"/>
  <c r="R228" i="7"/>
  <c r="R217" i="7"/>
  <c r="Q207" i="7"/>
  <c r="Q261" i="7"/>
  <c r="Q173" i="7"/>
  <c r="Q156" i="7"/>
  <c r="H45" i="7"/>
  <c r="G45" i="7" s="1"/>
  <c r="Q210" i="7"/>
  <c r="R247" i="7"/>
  <c r="R132" i="7"/>
  <c r="R69" i="7"/>
  <c r="Q174" i="7"/>
  <c r="R131" i="7"/>
  <c r="R18" i="7"/>
  <c r="Q85" i="7"/>
  <c r="Y9" i="6"/>
  <c r="Q273" i="7"/>
  <c r="Q233" i="7"/>
  <c r="Q26" i="7"/>
  <c r="H26" i="7" s="1"/>
  <c r="G26" i="7" s="1"/>
  <c r="Q183" i="7"/>
  <c r="R53" i="7"/>
  <c r="R186" i="7"/>
  <c r="R119" i="7"/>
  <c r="R184" i="7"/>
  <c r="R250" i="7"/>
  <c r="Q115" i="7"/>
  <c r="AA24" i="7"/>
  <c r="W24" i="7"/>
  <c r="X24" i="7" s="1"/>
  <c r="AA13" i="7"/>
  <c r="Q144" i="7"/>
  <c r="Q271" i="7"/>
  <c r="Q229" i="7"/>
  <c r="Q281" i="7"/>
  <c r="R74" i="7"/>
  <c r="R277" i="7"/>
  <c r="R171" i="7"/>
  <c r="R135" i="7"/>
  <c r="R140" i="7"/>
  <c r="R117" i="7"/>
  <c r="R286" i="7"/>
  <c r="Q91" i="7"/>
  <c r="R206" i="7"/>
  <c r="R167" i="7"/>
  <c r="R91" i="7"/>
  <c r="Q61" i="7"/>
  <c r="R93" i="7"/>
  <c r="R297" i="7"/>
  <c r="R118" i="7"/>
  <c r="R77" i="7"/>
  <c r="R285" i="7"/>
  <c r="R86" i="7"/>
  <c r="R152" i="7"/>
  <c r="R175" i="7"/>
  <c r="R110" i="7"/>
  <c r="R203" i="7"/>
  <c r="Q192" i="7"/>
  <c r="R165" i="7"/>
  <c r="Q31" i="7"/>
  <c r="H31" i="7" s="1"/>
  <c r="F31" i="3" s="1"/>
  <c r="Q149" i="7"/>
  <c r="Q185" i="7"/>
  <c r="Q73" i="7"/>
  <c r="Q100" i="7"/>
  <c r="Q120" i="7"/>
  <c r="R194" i="7"/>
  <c r="Q172" i="7"/>
  <c r="Q158" i="7"/>
  <c r="Q284" i="7"/>
  <c r="R301" i="7"/>
  <c r="Q302" i="7"/>
  <c r="R76" i="7"/>
  <c r="Q265" i="7"/>
  <c r="R193" i="7"/>
  <c r="Q154" i="7"/>
  <c r="Q304" i="7"/>
  <c r="Q142" i="7"/>
  <c r="Q176" i="7"/>
  <c r="R75" i="7"/>
  <c r="R196" i="7"/>
  <c r="Q13" i="7"/>
  <c r="H13" i="7" s="1"/>
  <c r="Q98" i="7"/>
  <c r="Q29" i="7"/>
  <c r="H29" i="7" s="1"/>
  <c r="R207" i="7"/>
  <c r="Q167" i="7"/>
  <c r="R13" i="7"/>
  <c r="Q110" i="7"/>
  <c r="Q251" i="7"/>
  <c r="R166" i="7"/>
  <c r="Q282" i="7"/>
  <c r="Q152" i="7"/>
  <c r="Q165" i="7"/>
  <c r="R154" i="7"/>
  <c r="Q164" i="7"/>
  <c r="R305" i="7"/>
  <c r="Q196" i="7"/>
  <c r="AA35" i="7"/>
  <c r="W35" i="7"/>
  <c r="X35" i="7" s="1"/>
  <c r="Y33" i="7" s="1"/>
  <c r="Q41" i="7"/>
  <c r="R40" i="7"/>
  <c r="R64" i="7"/>
  <c r="R73" i="7"/>
  <c r="Q103" i="7"/>
  <c r="R142" i="7"/>
  <c r="R100" i="7"/>
  <c r="Q86" i="7"/>
  <c r="R57" i="7"/>
  <c r="Q285" i="7"/>
  <c r="AA14" i="7"/>
  <c r="W14" i="7"/>
  <c r="X14" i="7" s="1"/>
  <c r="Y11" i="7" s="1"/>
  <c r="R291" i="7"/>
  <c r="Q77" i="7"/>
  <c r="Q194" i="7"/>
  <c r="R192" i="7"/>
  <c r="R284" i="7"/>
  <c r="R149" i="7"/>
  <c r="Q76" i="7"/>
  <c r="R31" i="7"/>
  <c r="R272" i="7"/>
  <c r="Q301" i="7"/>
  <c r="Q202" i="7"/>
  <c r="Q102" i="7"/>
  <c r="R299" i="7"/>
  <c r="Q203" i="7"/>
  <c r="R120" i="7"/>
  <c r="Q253" i="7"/>
  <c r="R158" i="7"/>
  <c r="Q193" i="7"/>
  <c r="W18" i="7"/>
  <c r="X18" i="7" s="1"/>
  <c r="AA18" i="7"/>
  <c r="G33" i="7"/>
  <c r="G25" i="7"/>
  <c r="H14" i="3" s="1"/>
  <c r="G17" i="7"/>
  <c r="G15" i="7"/>
  <c r="Y28" i="7"/>
  <c r="Y39" i="7"/>
  <c r="Y38" i="7"/>
  <c r="Y37" i="7"/>
  <c r="Y45" i="7"/>
  <c r="Y29" i="7" l="1"/>
  <c r="Y30" i="7"/>
  <c r="F38" i="3"/>
  <c r="Y19" i="7"/>
  <c r="Y43" i="7"/>
  <c r="Y42" i="7"/>
  <c r="Y20" i="7"/>
  <c r="Y40" i="7"/>
  <c r="Y27" i="7"/>
  <c r="J20" i="3"/>
  <c r="F20" i="3"/>
  <c r="Y44" i="7"/>
  <c r="J44" i="3"/>
  <c r="G48" i="7"/>
  <c r="H44" i="3" s="1"/>
  <c r="O44" i="3" s="1"/>
  <c r="Y47" i="7"/>
  <c r="F36" i="3"/>
  <c r="Y49" i="7"/>
  <c r="Y48" i="7"/>
  <c r="J41" i="3"/>
  <c r="J25" i="3"/>
  <c r="Y32" i="7"/>
  <c r="G14" i="7"/>
  <c r="H25" i="3" s="1"/>
  <c r="F43" i="3"/>
  <c r="J30" i="3"/>
  <c r="J7" i="3"/>
  <c r="G16" i="7"/>
  <c r="H7" i="3" s="1"/>
  <c r="O7" i="3" s="1"/>
  <c r="H22" i="3"/>
  <c r="J31" i="3"/>
  <c r="H46" i="3"/>
  <c r="O46" i="3" s="1"/>
  <c r="J46" i="3"/>
  <c r="H18" i="3"/>
  <c r="O18" i="3" s="1"/>
  <c r="H24" i="3"/>
  <c r="O24" i="3" s="1"/>
  <c r="H16" i="3"/>
  <c r="O16" i="3" s="1"/>
  <c r="H47" i="3"/>
  <c r="O47" i="3" s="1"/>
  <c r="F46" i="3"/>
  <c r="J10" i="3"/>
  <c r="F27" i="3"/>
  <c r="J47" i="3"/>
  <c r="Y7" i="7"/>
  <c r="G18" i="7"/>
  <c r="H41" i="3" s="1"/>
  <c r="O41" i="3" s="1"/>
  <c r="Y32" i="5"/>
  <c r="Y34" i="5"/>
  <c r="Y18" i="5"/>
  <c r="Y26" i="5"/>
  <c r="F33" i="3"/>
  <c r="J42" i="3"/>
  <c r="J38" i="3"/>
  <c r="J19" i="3"/>
  <c r="F34" i="3"/>
  <c r="J22" i="3"/>
  <c r="H23" i="3"/>
  <c r="J23" i="3"/>
  <c r="H29" i="3"/>
  <c r="O29" i="3" s="1"/>
  <c r="G7" i="7"/>
  <c r="H30" i="3" s="1"/>
  <c r="G12" i="7"/>
  <c r="H34" i="3" s="1"/>
  <c r="O34" i="3" s="1"/>
  <c r="J26" i="3"/>
  <c r="Y34" i="7"/>
  <c r="F7" i="3"/>
  <c r="F26" i="3"/>
  <c r="Y20" i="5"/>
  <c r="J27" i="3"/>
  <c r="Y31" i="7"/>
  <c r="Y35" i="7"/>
  <c r="F25" i="3"/>
  <c r="F22" i="3"/>
  <c r="H10" i="3"/>
  <c r="O10" i="3" s="1"/>
  <c r="H21" i="3"/>
  <c r="O21" i="3" s="1"/>
  <c r="Y16" i="5"/>
  <c r="Y10" i="7"/>
  <c r="F30" i="3"/>
  <c r="F41" i="3"/>
  <c r="J18" i="3"/>
  <c r="F10" i="3"/>
  <c r="Y8" i="7"/>
  <c r="G14" i="5"/>
  <c r="F9" i="3"/>
  <c r="G17" i="5"/>
  <c r="H40" i="3" s="1"/>
  <c r="O40" i="3" s="1"/>
  <c r="J40" i="3"/>
  <c r="F40" i="3"/>
  <c r="F19" i="3"/>
  <c r="J43" i="3"/>
  <c r="Y27" i="5"/>
  <c r="Y25" i="5"/>
  <c r="F29" i="3"/>
  <c r="H19" i="3"/>
  <c r="O19" i="3" s="1"/>
  <c r="J24" i="3"/>
  <c r="G19" i="7"/>
  <c r="H43" i="3" s="1"/>
  <c r="O43" i="3" s="1"/>
  <c r="Y38" i="5"/>
  <c r="H42" i="3"/>
  <c r="O42" i="3" s="1"/>
  <c r="F42" i="3"/>
  <c r="F24" i="3"/>
  <c r="Y7" i="5"/>
  <c r="J29" i="3"/>
  <c r="Y12" i="7"/>
  <c r="Y37" i="5"/>
  <c r="J14" i="3"/>
  <c r="Y24" i="7"/>
  <c r="Y17" i="7"/>
  <c r="Y44" i="5"/>
  <c r="F13" i="3"/>
  <c r="H45" i="3"/>
  <c r="O45" i="3" s="1"/>
  <c r="G9" i="5"/>
  <c r="H28" i="3" s="1"/>
  <c r="O28" i="3" s="1"/>
  <c r="F28" i="3"/>
  <c r="J28" i="3"/>
  <c r="G11" i="5"/>
  <c r="H35" i="3" s="1"/>
  <c r="O35" i="3" s="1"/>
  <c r="F35" i="3"/>
  <c r="J35" i="3"/>
  <c r="Y15" i="7"/>
  <c r="G11" i="7"/>
  <c r="H32" i="3" s="1"/>
  <c r="O32" i="3" s="1"/>
  <c r="J15" i="3"/>
  <c r="Y13" i="7"/>
  <c r="F8" i="3"/>
  <c r="F23" i="3"/>
  <c r="J9" i="3"/>
  <c r="Y35" i="5"/>
  <c r="Y42" i="5"/>
  <c r="Y19" i="5"/>
  <c r="Y11" i="5"/>
  <c r="Y31" i="5"/>
  <c r="J36" i="3"/>
  <c r="F18" i="3"/>
  <c r="F47" i="3"/>
  <c r="F16" i="3"/>
  <c r="Y17" i="5"/>
  <c r="H9" i="3"/>
  <c r="O9" i="3" s="1"/>
  <c r="J32" i="3"/>
  <c r="H12" i="3"/>
  <c r="O12" i="3" s="1"/>
  <c r="F39" i="3"/>
  <c r="J16" i="3"/>
  <c r="Y9" i="5"/>
  <c r="Y39" i="5"/>
  <c r="Y40" i="5"/>
  <c r="J12" i="3"/>
  <c r="J21" i="3"/>
  <c r="J39" i="3"/>
  <c r="J33" i="3"/>
  <c r="H37" i="3"/>
  <c r="O37" i="3" s="1"/>
  <c r="Y14" i="7"/>
  <c r="Y10" i="5"/>
  <c r="F21" i="3"/>
  <c r="J8" i="3"/>
  <c r="H39" i="3"/>
  <c r="O39" i="3" s="1"/>
  <c r="G34" i="7"/>
  <c r="H33" i="3" s="1"/>
  <c r="O33" i="3" s="1"/>
  <c r="F37" i="3"/>
  <c r="Y13" i="5"/>
  <c r="Y14" i="5"/>
  <c r="Y12" i="5"/>
  <c r="Y30" i="5"/>
  <c r="Y28" i="5"/>
  <c r="H8" i="3"/>
  <c r="O8" i="3" s="1"/>
  <c r="J37" i="3"/>
  <c r="F15" i="3"/>
  <c r="F12" i="3"/>
  <c r="H13" i="3"/>
  <c r="O13" i="3" s="1"/>
  <c r="Y33" i="5"/>
  <c r="Y43" i="5"/>
  <c r="Y15" i="5"/>
  <c r="Y29" i="5"/>
  <c r="Y8" i="5"/>
  <c r="J17" i="3"/>
  <c r="G13" i="7"/>
  <c r="H15" i="3" s="1"/>
  <c r="O15" i="3" s="1"/>
  <c r="J13" i="3"/>
  <c r="Y25" i="7"/>
  <c r="G37" i="7"/>
  <c r="H17" i="3" s="1"/>
  <c r="O17" i="3" s="1"/>
  <c r="Y22" i="7"/>
  <c r="F11" i="3"/>
  <c r="J11" i="3"/>
  <c r="G47" i="7"/>
  <c r="H11" i="3" s="1"/>
  <c r="O11" i="3" s="1"/>
  <c r="Y16" i="7"/>
  <c r="Y18" i="7"/>
  <c r="G31" i="7"/>
  <c r="H31" i="3" s="1"/>
  <c r="O31" i="3" s="1"/>
  <c r="A5" i="8"/>
  <c r="J45" i="3"/>
  <c r="Y23" i="7"/>
  <c r="G29" i="7"/>
  <c r="H38" i="3" s="1"/>
  <c r="O38" i="3" s="1"/>
  <c r="Y21" i="7"/>
  <c r="F45" i="3"/>
  <c r="O20" i="3"/>
  <c r="O27" i="3"/>
  <c r="O14" i="3"/>
  <c r="O22" i="3"/>
  <c r="O23" i="3"/>
  <c r="O36" i="3"/>
  <c r="O25" i="3"/>
  <c r="O30" i="3"/>
  <c r="P6" i="3" l="1"/>
  <c r="P7" i="3" s="1"/>
  <c r="Q7" i="3" s="1"/>
  <c r="P18" i="3" l="1"/>
  <c r="Q18" i="3" s="1"/>
  <c r="P43" i="3"/>
  <c r="Q43" i="3" s="1"/>
  <c r="P17" i="3"/>
  <c r="Q17" i="3" s="1"/>
  <c r="P14" i="3"/>
  <c r="Q14" i="3" s="1"/>
  <c r="P37" i="3"/>
  <c r="Q37" i="3" s="1"/>
  <c r="P10" i="3"/>
  <c r="Q10" i="3" s="1"/>
  <c r="P46" i="3"/>
  <c r="P23" i="3"/>
  <c r="Q23" i="3" s="1"/>
  <c r="P30" i="3"/>
  <c r="Q30" i="3" s="1"/>
  <c r="P47" i="3"/>
  <c r="Q47" i="3" s="1"/>
  <c r="P33" i="3"/>
  <c r="Q33" i="3" s="1"/>
  <c r="P16" i="3"/>
  <c r="Q16" i="3" s="1"/>
  <c r="P19" i="3"/>
  <c r="Q19" i="3" s="1"/>
  <c r="P13" i="3"/>
  <c r="Q13" i="3" s="1"/>
  <c r="P15" i="3"/>
  <c r="Q15" i="3" s="1"/>
  <c r="P39" i="3"/>
  <c r="Q39" i="3" s="1"/>
  <c r="P36" i="3"/>
  <c r="Q36" i="3" s="1"/>
  <c r="P9" i="3"/>
  <c r="Q9" i="3" s="1"/>
  <c r="P29" i="3"/>
  <c r="Q29" i="3" s="1"/>
  <c r="P27" i="3"/>
  <c r="Q27" i="3" s="1"/>
  <c r="P21" i="3"/>
  <c r="Q21" i="3" s="1"/>
  <c r="P42" i="3"/>
  <c r="Q42" i="3" s="1"/>
  <c r="P22" i="3"/>
  <c r="Q22" i="3" s="1"/>
  <c r="P38" i="3"/>
  <c r="Q38" i="3" s="1"/>
  <c r="P41" i="3"/>
  <c r="Q41" i="3" s="1"/>
  <c r="P28" i="3"/>
  <c r="Q28" i="3" s="1"/>
  <c r="P45" i="3"/>
  <c r="Q45" i="3" s="1"/>
  <c r="P26" i="3"/>
  <c r="Q26" i="3" s="1"/>
  <c r="P8" i="3"/>
  <c r="Q8" i="3" s="1"/>
  <c r="P32" i="3"/>
  <c r="Q32" i="3" s="1"/>
  <c r="P11" i="3"/>
  <c r="Q11" i="3" s="1"/>
  <c r="P34" i="3"/>
  <c r="Q34" i="3" s="1"/>
  <c r="P31" i="3"/>
  <c r="Q31" i="3" s="1"/>
  <c r="P35" i="3"/>
  <c r="Q35" i="3" s="1"/>
  <c r="P24" i="3"/>
  <c r="Q24" i="3" s="1"/>
  <c r="P20" i="3"/>
  <c r="Q20" i="3" s="1"/>
  <c r="P44" i="3"/>
  <c r="Q44" i="3" s="1"/>
  <c r="P25" i="3"/>
  <c r="Q25" i="3" s="1"/>
  <c r="P40" i="3"/>
  <c r="Q40" i="3" s="1"/>
  <c r="P12" i="3"/>
  <c r="Q12" i="3" s="1"/>
  <c r="K46" i="3" l="1"/>
  <c r="K18" i="3"/>
  <c r="L18" i="3" s="1"/>
  <c r="K40" i="3"/>
  <c r="L40" i="3" s="1"/>
  <c r="K28" i="3"/>
  <c r="K21" i="3"/>
  <c r="L21" i="3" s="1"/>
  <c r="K16" i="3"/>
  <c r="L16" i="3" s="1"/>
  <c r="K26" i="3"/>
  <c r="L26" i="3" s="1"/>
  <c r="K36" i="3"/>
  <c r="L36" i="3" s="1"/>
  <c r="K41" i="3"/>
  <c r="L41" i="3" s="1"/>
  <c r="K12" i="3"/>
  <c r="L12" i="3" s="1"/>
  <c r="K38" i="3"/>
  <c r="L38" i="3" s="1"/>
  <c r="K13" i="3"/>
  <c r="K37" i="3"/>
  <c r="K39" i="3"/>
  <c r="L39" i="3" s="1"/>
  <c r="K44" i="3"/>
  <c r="L44" i="3" s="1"/>
  <c r="K47" i="3"/>
  <c r="L47" i="3" s="1"/>
  <c r="K14" i="3"/>
  <c r="L14" i="3" s="1"/>
  <c r="K15" i="3"/>
  <c r="L15" i="3" s="1"/>
  <c r="K8" i="3"/>
  <c r="L8" i="3" s="1"/>
  <c r="K27" i="3"/>
  <c r="K20" i="3"/>
  <c r="L20" i="3" s="1"/>
  <c r="K24" i="3"/>
  <c r="L24" i="3" s="1"/>
  <c r="K32" i="3"/>
  <c r="L32" i="3" s="1"/>
  <c r="Q46" i="3"/>
  <c r="R38" i="3" s="1"/>
  <c r="N38" i="3" s="1"/>
  <c r="K7" i="3"/>
  <c r="L7" i="3" s="1"/>
  <c r="K43" i="3"/>
  <c r="L43" i="3" s="1"/>
  <c r="K30" i="3"/>
  <c r="L30" i="3" s="1"/>
  <c r="K17" i="3"/>
  <c r="L17" i="3" s="1"/>
  <c r="K45" i="3"/>
  <c r="L45" i="3" s="1"/>
  <c r="K31" i="3"/>
  <c r="L31" i="3" s="1"/>
  <c r="K19" i="3"/>
  <c r="L19" i="3" s="1"/>
  <c r="K25" i="3"/>
  <c r="L25" i="3" s="1"/>
  <c r="K23" i="3"/>
  <c r="L23" i="3" s="1"/>
  <c r="K22" i="3"/>
  <c r="L22" i="3" s="1"/>
  <c r="K35" i="3"/>
  <c r="L35" i="3" s="1"/>
  <c r="K29" i="3"/>
  <c r="L29" i="3" s="1"/>
  <c r="K10" i="3"/>
  <c r="L10" i="3" s="1"/>
  <c r="K34" i="3"/>
  <c r="L34" i="3" s="1"/>
  <c r="K33" i="3"/>
  <c r="L33" i="3" s="1"/>
  <c r="K11" i="3"/>
  <c r="L11" i="3" s="1"/>
  <c r="K42" i="3"/>
  <c r="L42" i="3" s="1"/>
  <c r="K9" i="3"/>
  <c r="L9" i="3" s="1"/>
  <c r="R24" i="3" l="1"/>
  <c r="N24" i="3" s="1"/>
  <c r="R11" i="3"/>
  <c r="N11" i="3" s="1"/>
  <c r="R41" i="3"/>
  <c r="N41" i="3" s="1"/>
  <c r="R19" i="3"/>
  <c r="N19" i="3" s="1"/>
  <c r="R12" i="3"/>
  <c r="N12" i="3" s="1"/>
  <c r="R15" i="3"/>
  <c r="N15" i="3" s="1"/>
  <c r="R36" i="3"/>
  <c r="N36" i="3" s="1"/>
  <c r="R31" i="3"/>
  <c r="N31" i="3" s="1"/>
  <c r="R42" i="3"/>
  <c r="N42" i="3" s="1"/>
  <c r="R30" i="3"/>
  <c r="N30" i="3" s="1"/>
  <c r="R25" i="3"/>
  <c r="N25" i="3" s="1"/>
  <c r="R35" i="3"/>
  <c r="N35" i="3" s="1"/>
  <c r="R39" i="3"/>
  <c r="R46" i="3"/>
  <c r="N46" i="3" s="1"/>
  <c r="R40" i="3"/>
  <c r="N40" i="3" s="1"/>
  <c r="R32" i="3"/>
  <c r="N32" i="3" s="1"/>
  <c r="R47" i="3"/>
  <c r="N47" i="3" s="1"/>
  <c r="R23" i="3"/>
  <c r="N23" i="3" s="1"/>
  <c r="R17" i="3"/>
  <c r="N17" i="3" s="1"/>
  <c r="R13" i="3"/>
  <c r="N13" i="3" s="1"/>
  <c r="R7" i="3"/>
  <c r="N7" i="3" s="1"/>
  <c r="R43" i="3"/>
  <c r="N43" i="3" s="1"/>
  <c r="L37" i="3"/>
  <c r="R33" i="3"/>
  <c r="N33" i="3" s="1"/>
  <c r="R29" i="3"/>
  <c r="N29" i="3" s="1"/>
  <c r="R44" i="3"/>
  <c r="N44" i="3" s="1"/>
  <c r="R27" i="3"/>
  <c r="N27" i="3" s="1"/>
  <c r="L27" i="3"/>
  <c r="R22" i="3"/>
  <c r="N22" i="3" s="1"/>
  <c r="R10" i="3"/>
  <c r="N10" i="3" s="1"/>
  <c r="R14" i="3"/>
  <c r="N14" i="3" s="1"/>
  <c r="R16" i="3"/>
  <c r="N16" i="3" s="1"/>
  <c r="R21" i="3"/>
  <c r="N21" i="3" s="1"/>
  <c r="R26" i="3"/>
  <c r="N26" i="3" s="1"/>
  <c r="R9" i="3"/>
  <c r="N9" i="3" s="1"/>
  <c r="R45" i="3"/>
  <c r="N45" i="3" s="1"/>
  <c r="R20" i="3"/>
  <c r="N20" i="3" s="1"/>
  <c r="R28" i="3"/>
  <c r="N28" i="3" s="1"/>
  <c r="L13" i="3"/>
  <c r="R34" i="3"/>
  <c r="N34" i="3" s="1"/>
  <c r="L46" i="3"/>
  <c r="R37" i="3"/>
  <c r="N37" i="3" s="1"/>
  <c r="R18" i="3"/>
  <c r="N18" i="3" s="1"/>
  <c r="L28" i="3"/>
  <c r="R8" i="3"/>
  <c r="N8" i="3" s="1"/>
  <c r="N39" i="3"/>
  <c r="S7" i="3" l="1"/>
  <c r="S35" i="3"/>
  <c r="S32" i="3"/>
  <c r="S26" i="3"/>
  <c r="S25" i="3"/>
  <c r="S15" i="3"/>
  <c r="S45" i="3"/>
  <c r="S46" i="3"/>
  <c r="S14" i="3"/>
  <c r="S11" i="3"/>
  <c r="S10" i="3"/>
  <c r="S24" i="3"/>
  <c r="S12" i="3"/>
  <c r="S9" i="3"/>
  <c r="S33" i="3"/>
  <c r="S21" i="3"/>
  <c r="S16" i="3"/>
  <c r="S38" i="3"/>
  <c r="S28" i="3"/>
  <c r="S18" i="3"/>
  <c r="S30" i="3"/>
  <c r="S22" i="3"/>
  <c r="S23" i="3"/>
  <c r="S29" i="3"/>
  <c r="S39" i="3"/>
  <c r="S8" i="3"/>
  <c r="S20" i="3"/>
  <c r="S40" i="3"/>
  <c r="S47" i="3"/>
  <c r="S36" i="3"/>
  <c r="S43" i="3"/>
  <c r="S41" i="3"/>
  <c r="S19" i="3"/>
  <c r="S42" i="3"/>
  <c r="S13" i="3"/>
  <c r="S34" i="3"/>
  <c r="S17" i="3"/>
  <c r="S27" i="3"/>
  <c r="S37" i="3"/>
  <c r="S31" i="3"/>
  <c r="S44" i="3"/>
  <c r="A6" i="8" l="1"/>
  <c r="C6" i="8" s="1"/>
  <c r="A8" i="8"/>
  <c r="C8" i="8" s="1"/>
  <c r="A10" i="8"/>
  <c r="C10" i="8" s="1"/>
  <c r="A7" i="8"/>
  <c r="C7" i="8" s="1"/>
  <c r="A9" i="8"/>
  <c r="C9" i="8" s="1"/>
  <c r="B10" i="8" l="1"/>
  <c r="B6" i="8"/>
  <c r="T17" i="8"/>
  <c r="B8" i="8"/>
  <c r="T15" i="8"/>
  <c r="T16" i="8"/>
  <c r="T18" i="8"/>
  <c r="B7" i="8"/>
  <c r="B9" i="8"/>
  <c r="T14" i="8"/>
  <c r="V16" i="8" l="1"/>
  <c r="Y16" i="8" s="1"/>
  <c r="J16" i="8" s="1"/>
  <c r="Z16" i="8" s="1"/>
  <c r="V15" i="8"/>
  <c r="Y15" i="8" s="1"/>
  <c r="J15" i="8" s="1"/>
  <c r="Z15" i="8" s="1"/>
  <c r="V14" i="8"/>
  <c r="Y14" i="8" s="1"/>
  <c r="J14" i="8" s="1"/>
  <c r="V17" i="8"/>
  <c r="Y17" i="8" s="1"/>
  <c r="J17" i="8" s="1"/>
  <c r="V18" i="8"/>
  <c r="Y18" i="8" s="1"/>
  <c r="J18" i="8" s="1"/>
  <c r="H15" i="8" l="1"/>
  <c r="H16" i="8"/>
  <c r="U13" i="3"/>
  <c r="U46" i="3"/>
  <c r="U190" i="3"/>
  <c r="U39" i="3"/>
  <c r="U193" i="3"/>
  <c r="U76" i="3"/>
  <c r="U167" i="3"/>
  <c r="U237" i="3"/>
  <c r="U304" i="3"/>
  <c r="U95" i="3"/>
  <c r="U31" i="3"/>
  <c r="U99" i="3"/>
  <c r="U61" i="3"/>
  <c r="U55" i="3"/>
  <c r="U260" i="3"/>
  <c r="U303" i="3"/>
  <c r="U161" i="3"/>
  <c r="U79" i="3"/>
  <c r="U102" i="3"/>
  <c r="U215" i="3"/>
  <c r="U264" i="3"/>
  <c r="U251" i="3"/>
  <c r="U125" i="3"/>
  <c r="U166" i="3"/>
  <c r="U114" i="3"/>
  <c r="U143" i="3"/>
  <c r="U184" i="3"/>
  <c r="U240" i="3"/>
  <c r="U135" i="3"/>
  <c r="U130" i="3"/>
  <c r="U159" i="3"/>
  <c r="U26" i="3"/>
  <c r="U284" i="3"/>
  <c r="U133" i="3"/>
  <c r="U126" i="3"/>
  <c r="U186" i="3"/>
  <c r="U299" i="3"/>
  <c r="U272" i="3"/>
  <c r="U156" i="3"/>
  <c r="U172" i="3"/>
  <c r="U274" i="3"/>
  <c r="U243" i="3"/>
  <c r="U140" i="3"/>
  <c r="U229" i="3"/>
  <c r="U88" i="3"/>
  <c r="U164" i="3"/>
  <c r="U129" i="3"/>
  <c r="U201" i="3"/>
  <c r="U70" i="3"/>
  <c r="U282" i="3"/>
  <c r="U203" i="3"/>
  <c r="U22" i="3"/>
  <c r="U168" i="3"/>
  <c r="U82" i="3"/>
  <c r="U189" i="3"/>
  <c r="U183" i="3"/>
  <c r="U293" i="3"/>
  <c r="U254" i="3"/>
  <c r="U163" i="3"/>
  <c r="U107" i="3"/>
  <c r="U198" i="3"/>
  <c r="U226" i="3"/>
  <c r="U280" i="3"/>
  <c r="U154" i="3"/>
  <c r="U213" i="3"/>
  <c r="U105" i="3"/>
  <c r="U149" i="3"/>
  <c r="U136" i="3"/>
  <c r="U131" i="3"/>
  <c r="U75" i="3"/>
  <c r="U196" i="3"/>
  <c r="U212" i="3"/>
  <c r="U291" i="3"/>
  <c r="U267" i="3"/>
  <c r="U283" i="3"/>
  <c r="U24" i="3"/>
  <c r="U92" i="3"/>
  <c r="U86" i="3"/>
  <c r="U204" i="3"/>
  <c r="U68" i="3"/>
  <c r="U128" i="3"/>
  <c r="U21" i="3"/>
  <c r="U257" i="3"/>
  <c r="U287" i="3"/>
  <c r="U224" i="3"/>
  <c r="U218" i="3"/>
  <c r="U150" i="3"/>
  <c r="U228" i="3"/>
  <c r="U177" i="3"/>
  <c r="U111" i="3"/>
  <c r="U194" i="3"/>
  <c r="U263" i="3"/>
  <c r="U249" i="3"/>
  <c r="U192" i="3"/>
  <c r="U139" i="3"/>
  <c r="U211" i="3"/>
  <c r="U162" i="3"/>
  <c r="U50" i="3"/>
  <c r="U157" i="3"/>
  <c r="U41" i="3"/>
  <c r="U259" i="3"/>
  <c r="U220" i="3"/>
  <c r="U227" i="3"/>
  <c r="U9" i="3"/>
  <c r="U250" i="3"/>
  <c r="U81" i="3"/>
  <c r="U53" i="3"/>
  <c r="U106" i="3"/>
  <c r="U219" i="3"/>
  <c r="U231" i="3"/>
  <c r="U247" i="3"/>
  <c r="Z14" i="8"/>
  <c r="U235" i="3"/>
  <c r="U288" i="3"/>
  <c r="U8" i="3"/>
  <c r="U110" i="3"/>
  <c r="U60" i="3"/>
  <c r="U221" i="3"/>
  <c r="U230" i="3"/>
  <c r="U239" i="3"/>
  <c r="U72" i="3"/>
  <c r="U73" i="3"/>
  <c r="U101" i="3"/>
  <c r="U35" i="3"/>
  <c r="U96" i="3"/>
  <c r="U200" i="3"/>
  <c r="U225" i="3"/>
  <c r="U262" i="3"/>
  <c r="U298" i="3"/>
  <c r="U223" i="3"/>
  <c r="U145" i="3"/>
  <c r="U33" i="3"/>
  <c r="B4" i="4"/>
  <c r="U34" i="3"/>
  <c r="U233" i="3"/>
  <c r="U256" i="3"/>
  <c r="U45" i="3"/>
  <c r="U123" i="3"/>
  <c r="U146" i="3"/>
  <c r="U47" i="3"/>
  <c r="U255" i="3"/>
  <c r="U178" i="3"/>
  <c r="U151" i="3"/>
  <c r="U258" i="3"/>
  <c r="U205" i="3"/>
  <c r="U65" i="3"/>
  <c r="U271" i="3"/>
  <c r="U56" i="3"/>
  <c r="U165" i="3"/>
  <c r="U7" i="3"/>
  <c r="U74" i="3"/>
  <c r="U238" i="3"/>
  <c r="U276" i="3"/>
  <c r="U270" i="3"/>
  <c r="U306" i="3"/>
  <c r="U265" i="3"/>
  <c r="U147" i="3"/>
  <c r="U91" i="3"/>
  <c r="U241" i="3"/>
  <c r="U94" i="3"/>
  <c r="U180" i="3"/>
  <c r="U174" i="3"/>
  <c r="U19" i="3"/>
  <c r="U248" i="3"/>
  <c r="U285" i="3"/>
  <c r="U214" i="3"/>
  <c r="U297" i="3"/>
  <c r="U278" i="3"/>
  <c r="U85" i="3"/>
  <c r="U144" i="3"/>
  <c r="U122" i="3"/>
  <c r="U202" i="3"/>
  <c r="U17" i="3"/>
  <c r="U44" i="3"/>
  <c r="U160" i="3"/>
  <c r="U138" i="3"/>
  <c r="U32" i="3"/>
  <c r="U30" i="3"/>
  <c r="U113" i="3"/>
  <c r="U188" i="3"/>
  <c r="U54" i="3"/>
  <c r="U266" i="3"/>
  <c r="U29" i="3"/>
  <c r="U120" i="3"/>
  <c r="H14" i="8"/>
  <c r="U277" i="3"/>
  <c r="U62" i="3"/>
  <c r="U234" i="3"/>
  <c r="U78" i="3"/>
  <c r="U57" i="3"/>
  <c r="U206" i="3"/>
  <c r="U115" i="3"/>
  <c r="U182" i="3"/>
  <c r="U268" i="3"/>
  <c r="U38" i="3"/>
  <c r="U89" i="3"/>
  <c r="U67" i="3"/>
  <c r="U152" i="3"/>
  <c r="U242" i="3"/>
  <c r="U49" i="3"/>
  <c r="U134" i="3"/>
  <c r="U116" i="3"/>
  <c r="U181" i="3"/>
  <c r="U142" i="3"/>
  <c r="U199" i="3"/>
  <c r="U216" i="3"/>
  <c r="U236" i="3"/>
  <c r="U279" i="3"/>
  <c r="U117" i="3"/>
  <c r="U286" i="3"/>
  <c r="U112" i="3"/>
  <c r="U90" i="3"/>
  <c r="U232" i="3"/>
  <c r="U155" i="3"/>
  <c r="U179" i="3"/>
  <c r="U77" i="3"/>
  <c r="U153" i="3"/>
  <c r="U210" i="3"/>
  <c r="U292" i="3"/>
  <c r="U302" i="3"/>
  <c r="U83" i="3"/>
  <c r="U100" i="3"/>
  <c r="U27" i="3"/>
  <c r="U246" i="3"/>
  <c r="U52" i="3"/>
  <c r="U25" i="3"/>
  <c r="U59" i="3"/>
  <c r="U84" i="3"/>
  <c r="U93" i="3"/>
  <c r="U289" i="3"/>
  <c r="U109" i="3"/>
  <c r="U296" i="3"/>
  <c r="U58" i="3"/>
  <c r="U176" i="3"/>
  <c r="U124" i="3"/>
  <c r="U28" i="3"/>
  <c r="U14" i="3"/>
  <c r="U40" i="3"/>
  <c r="U23" i="3"/>
  <c r="U121" i="3"/>
  <c r="U245" i="3"/>
  <c r="U290" i="3"/>
  <c r="U217" i="3"/>
  <c r="U97" i="3"/>
  <c r="U10" i="3"/>
  <c r="U18" i="3"/>
  <c r="U37" i="3"/>
  <c r="U261" i="3"/>
  <c r="U12" i="3"/>
  <c r="U98" i="3"/>
  <c r="U127" i="3"/>
  <c r="U71" i="3"/>
  <c r="U208" i="3"/>
  <c r="U244" i="3"/>
  <c r="U207" i="3"/>
  <c r="U295" i="3"/>
  <c r="U20" i="3"/>
  <c r="U69" i="3"/>
  <c r="U36" i="3"/>
  <c r="U169" i="3"/>
  <c r="U301" i="3"/>
  <c r="U64" i="3"/>
  <c r="U148" i="3"/>
  <c r="U63" i="3"/>
  <c r="U185" i="3"/>
  <c r="U119" i="3"/>
  <c r="U281" i="3"/>
  <c r="U80" i="3"/>
  <c r="U187" i="3"/>
  <c r="U209" i="3"/>
  <c r="U252" i="3"/>
  <c r="U104" i="3"/>
  <c r="U191" i="3"/>
  <c r="U11" i="3"/>
  <c r="U66" i="3"/>
  <c r="U173" i="3"/>
  <c r="U16" i="3"/>
  <c r="U275" i="3"/>
  <c r="U300" i="3"/>
  <c r="U51" i="3"/>
  <c r="U43" i="3"/>
  <c r="U132" i="3"/>
  <c r="U158" i="3"/>
  <c r="U137" i="3"/>
  <c r="U253" i="3"/>
  <c r="U305" i="3"/>
  <c r="U42" i="3"/>
  <c r="U108" i="3"/>
  <c r="U197" i="3"/>
  <c r="U269" i="3"/>
  <c r="U273" i="3"/>
  <c r="U294" i="3"/>
  <c r="U48" i="3"/>
  <c r="U15" i="3"/>
  <c r="U87" i="3"/>
  <c r="U171" i="3"/>
  <c r="U103" i="3"/>
  <c r="U175" i="3"/>
  <c r="U222" i="3"/>
  <c r="U141" i="3"/>
  <c r="U118" i="3"/>
  <c r="U195" i="3"/>
  <c r="U170" i="3"/>
  <c r="H17" i="8"/>
  <c r="Z17" i="8"/>
  <c r="H18" i="8"/>
  <c r="Z18" i="8"/>
  <c r="V46" i="3" l="1"/>
  <c r="Z46" i="3"/>
  <c r="AA46" i="3" s="1"/>
  <c r="AB46" i="3" s="1"/>
  <c r="V13" i="3"/>
  <c r="Z13" i="3"/>
  <c r="AA13" i="3" s="1"/>
  <c r="AB13" i="3" s="1"/>
  <c r="Z175" i="3"/>
  <c r="V175" i="3"/>
  <c r="AA175" i="3"/>
  <c r="AA69" i="3"/>
  <c r="Z69" i="3"/>
  <c r="V69" i="3"/>
  <c r="Z210" i="3"/>
  <c r="V210" i="3"/>
  <c r="AA210" i="3"/>
  <c r="Z268" i="3"/>
  <c r="V268" i="3"/>
  <c r="AA268" i="3"/>
  <c r="V270" i="3"/>
  <c r="Z270" i="3"/>
  <c r="AA270" i="3"/>
  <c r="V65" i="3"/>
  <c r="AA65" i="3"/>
  <c r="Z65" i="3"/>
  <c r="V288" i="3"/>
  <c r="AA288" i="3"/>
  <c r="Z288" i="3"/>
  <c r="V81" i="3"/>
  <c r="Z81" i="3"/>
  <c r="AA81" i="3"/>
  <c r="AA50" i="3"/>
  <c r="V50" i="3"/>
  <c r="Z50" i="3"/>
  <c r="AA111" i="3"/>
  <c r="Z111" i="3"/>
  <c r="V111" i="3"/>
  <c r="AA21" i="3"/>
  <c r="AB21" i="3" s="1"/>
  <c r="V21" i="3"/>
  <c r="Z21" i="3"/>
  <c r="Z267" i="3"/>
  <c r="V267" i="3"/>
  <c r="AA267" i="3"/>
  <c r="AA105" i="3"/>
  <c r="V105" i="3"/>
  <c r="Z105" i="3"/>
  <c r="Z254" i="3"/>
  <c r="V254" i="3"/>
  <c r="AA254" i="3"/>
  <c r="Z282" i="3"/>
  <c r="AA282" i="3"/>
  <c r="V282" i="3"/>
  <c r="Z243" i="3"/>
  <c r="V243" i="3"/>
  <c r="AA243" i="3"/>
  <c r="V133" i="3"/>
  <c r="Z133" i="3"/>
  <c r="AA133" i="3"/>
  <c r="Z143" i="3"/>
  <c r="AA143" i="3"/>
  <c r="V143" i="3"/>
  <c r="Z79" i="3"/>
  <c r="AA79" i="3"/>
  <c r="V79" i="3"/>
  <c r="V95" i="3"/>
  <c r="Z95" i="3"/>
  <c r="AA95" i="3"/>
  <c r="Z103" i="3"/>
  <c r="AA103" i="3"/>
  <c r="V103" i="3"/>
  <c r="V197" i="3"/>
  <c r="Z197" i="3"/>
  <c r="AA197" i="3"/>
  <c r="V43" i="3"/>
  <c r="Z43" i="3"/>
  <c r="AA43" i="3"/>
  <c r="AB43" i="3" s="1"/>
  <c r="AA191" i="3"/>
  <c r="Z191" i="3"/>
  <c r="V191" i="3"/>
  <c r="AA185" i="3"/>
  <c r="Z185" i="3"/>
  <c r="V185" i="3"/>
  <c r="AA20" i="3"/>
  <c r="AB20" i="3" s="1"/>
  <c r="Z20" i="3"/>
  <c r="V20" i="3"/>
  <c r="AA12" i="3"/>
  <c r="AB12" i="3" s="1"/>
  <c r="Z12" i="3"/>
  <c r="V12" i="3"/>
  <c r="AA245" i="3"/>
  <c r="V245" i="3"/>
  <c r="Z245" i="3"/>
  <c r="V58" i="3"/>
  <c r="Z58" i="3"/>
  <c r="AA58" i="3"/>
  <c r="AA52" i="3"/>
  <c r="Z52" i="3"/>
  <c r="V52" i="3"/>
  <c r="Z153" i="3"/>
  <c r="V153" i="3"/>
  <c r="AA153" i="3"/>
  <c r="Z117" i="3"/>
  <c r="V117" i="3"/>
  <c r="AA117" i="3"/>
  <c r="AA134" i="3"/>
  <c r="Z134" i="3"/>
  <c r="V134" i="3"/>
  <c r="AA182" i="3"/>
  <c r="V182" i="3"/>
  <c r="Z182" i="3"/>
  <c r="AA32" i="3"/>
  <c r="AB32" i="3" s="1"/>
  <c r="V32" i="3"/>
  <c r="Z32" i="3"/>
  <c r="V85" i="3"/>
  <c r="AA85" i="3"/>
  <c r="Z85" i="3"/>
  <c r="AA180" i="3"/>
  <c r="Z180" i="3"/>
  <c r="V180" i="3"/>
  <c r="V276" i="3"/>
  <c r="AA276" i="3"/>
  <c r="Z276" i="3"/>
  <c r="V205" i="3"/>
  <c r="AA205" i="3"/>
  <c r="Z205" i="3"/>
  <c r="AA45" i="3"/>
  <c r="AB45" i="3" s="1"/>
  <c r="V45" i="3"/>
  <c r="Z45" i="3"/>
  <c r="V298" i="3"/>
  <c r="Z298" i="3"/>
  <c r="AA298" i="3"/>
  <c r="AA72" i="3"/>
  <c r="Z72" i="3"/>
  <c r="V72" i="3"/>
  <c r="V235" i="3"/>
  <c r="AA235" i="3"/>
  <c r="Z235" i="3"/>
  <c r="V250" i="3"/>
  <c r="AA250" i="3"/>
  <c r="Z250" i="3"/>
  <c r="AA162" i="3"/>
  <c r="Z162" i="3"/>
  <c r="V162" i="3"/>
  <c r="AA177" i="3"/>
  <c r="V177" i="3"/>
  <c r="Z177" i="3"/>
  <c r="V128" i="3"/>
  <c r="AA128" i="3"/>
  <c r="Z128" i="3"/>
  <c r="AA291" i="3"/>
  <c r="V291" i="3"/>
  <c r="Z291" i="3"/>
  <c r="V213" i="3"/>
  <c r="AA213" i="3"/>
  <c r="Z213" i="3"/>
  <c r="V293" i="3"/>
  <c r="Z293" i="3"/>
  <c r="AA293" i="3"/>
  <c r="AA70" i="3"/>
  <c r="Z70" i="3"/>
  <c r="V70" i="3"/>
  <c r="Z274" i="3"/>
  <c r="V274" i="3"/>
  <c r="AA274" i="3"/>
  <c r="Z284" i="3"/>
  <c r="AA284" i="3"/>
  <c r="V284" i="3"/>
  <c r="V114" i="3"/>
  <c r="Z114" i="3"/>
  <c r="AA114" i="3"/>
  <c r="V161" i="3"/>
  <c r="AA161" i="3"/>
  <c r="Z161" i="3"/>
  <c r="Z304" i="3"/>
  <c r="AA304" i="3"/>
  <c r="V304" i="3"/>
  <c r="AA119" i="3"/>
  <c r="V119" i="3"/>
  <c r="Z119" i="3"/>
  <c r="AA176" i="3"/>
  <c r="Z176" i="3"/>
  <c r="V176" i="3"/>
  <c r="AA116" i="3"/>
  <c r="V116" i="3"/>
  <c r="Z116" i="3"/>
  <c r="AA144" i="3"/>
  <c r="V144" i="3"/>
  <c r="Z144" i="3"/>
  <c r="Z223" i="3"/>
  <c r="AA223" i="3"/>
  <c r="V223" i="3"/>
  <c r="V104" i="3"/>
  <c r="Z104" i="3"/>
  <c r="AA104" i="3"/>
  <c r="V246" i="3"/>
  <c r="AA246" i="3"/>
  <c r="Z246" i="3"/>
  <c r="AA115" i="3"/>
  <c r="V115" i="3"/>
  <c r="Z115" i="3"/>
  <c r="Z278" i="3"/>
  <c r="AA278" i="3"/>
  <c r="V278" i="3"/>
  <c r="AA238" i="3"/>
  <c r="Z238" i="3"/>
  <c r="V238" i="3"/>
  <c r="AA262" i="3"/>
  <c r="V262" i="3"/>
  <c r="Z262" i="3"/>
  <c r="Z9" i="3"/>
  <c r="AA9" i="3"/>
  <c r="AB9" i="3" s="1"/>
  <c r="V9" i="3"/>
  <c r="Z211" i="3"/>
  <c r="AA211" i="3"/>
  <c r="V211" i="3"/>
  <c r="Z228" i="3"/>
  <c r="AA228" i="3"/>
  <c r="V228" i="3"/>
  <c r="Z68" i="3"/>
  <c r="V68" i="3"/>
  <c r="AA68" i="3"/>
  <c r="Z212" i="3"/>
  <c r="AA212" i="3"/>
  <c r="V212" i="3"/>
  <c r="Z154" i="3"/>
  <c r="AA154" i="3"/>
  <c r="V154" i="3"/>
  <c r="AA183" i="3"/>
  <c r="V183" i="3"/>
  <c r="Z183" i="3"/>
  <c r="AA201" i="3"/>
  <c r="V201" i="3"/>
  <c r="Z201" i="3"/>
  <c r="AA172" i="3"/>
  <c r="Z172" i="3"/>
  <c r="V172" i="3"/>
  <c r="V26" i="3"/>
  <c r="Z26" i="3"/>
  <c r="AA26" i="3"/>
  <c r="AB26" i="3" s="1"/>
  <c r="Z166" i="3"/>
  <c r="AA166" i="3"/>
  <c r="V166" i="3"/>
  <c r="V303" i="3"/>
  <c r="Z303" i="3"/>
  <c r="AA303" i="3"/>
  <c r="Z237" i="3"/>
  <c r="AA237" i="3"/>
  <c r="V237" i="3"/>
  <c r="AA11" i="3"/>
  <c r="AB11" i="3" s="1"/>
  <c r="V11" i="3"/>
  <c r="Z11" i="3"/>
  <c r="AA25" i="3"/>
  <c r="AB25" i="3" s="1"/>
  <c r="V25" i="3"/>
  <c r="Z25" i="3"/>
  <c r="V30" i="3"/>
  <c r="Z30" i="3"/>
  <c r="AA30" i="3"/>
  <c r="AB30" i="3" s="1"/>
  <c r="V123" i="3"/>
  <c r="Z123" i="3"/>
  <c r="AA123" i="3"/>
  <c r="AA51" i="3"/>
  <c r="V51" i="3"/>
  <c r="Z51" i="3"/>
  <c r="AA261" i="3"/>
  <c r="V261" i="3"/>
  <c r="Z261" i="3"/>
  <c r="AA49" i="3"/>
  <c r="Z49" i="3"/>
  <c r="V49" i="3"/>
  <c r="Z258" i="3"/>
  <c r="V258" i="3"/>
  <c r="AA258" i="3"/>
  <c r="AA42" i="3"/>
  <c r="AB42" i="3" s="1"/>
  <c r="Z42" i="3"/>
  <c r="V42" i="3"/>
  <c r="AA252" i="3"/>
  <c r="V252" i="3"/>
  <c r="Z252" i="3"/>
  <c r="Z148" i="3"/>
  <c r="V148" i="3"/>
  <c r="AA148" i="3"/>
  <c r="Z207" i="3"/>
  <c r="V207" i="3"/>
  <c r="AA207" i="3"/>
  <c r="V37" i="3"/>
  <c r="Z37" i="3"/>
  <c r="AA37" i="3" s="1"/>
  <c r="AB37" i="3" s="1"/>
  <c r="AA23" i="3"/>
  <c r="AB23" i="3" s="1"/>
  <c r="Z23" i="3"/>
  <c r="V23" i="3"/>
  <c r="Z109" i="3"/>
  <c r="V109" i="3"/>
  <c r="AA109" i="3"/>
  <c r="V27" i="3"/>
  <c r="Z27" i="3"/>
  <c r="AA27" i="3" s="1"/>
  <c r="AB27" i="3" s="1"/>
  <c r="V179" i="3"/>
  <c r="Z179" i="3"/>
  <c r="AA179" i="3"/>
  <c r="Z236" i="3"/>
  <c r="AA236" i="3"/>
  <c r="V236" i="3"/>
  <c r="AA242" i="3"/>
  <c r="V242" i="3"/>
  <c r="Z242" i="3"/>
  <c r="V206" i="3"/>
  <c r="AA206" i="3"/>
  <c r="Z206" i="3"/>
  <c r="AA29" i="3"/>
  <c r="AB29" i="3" s="1"/>
  <c r="V29" i="3"/>
  <c r="Z29" i="3"/>
  <c r="AA160" i="3"/>
  <c r="Z160" i="3"/>
  <c r="V160" i="3"/>
  <c r="Z297" i="3"/>
  <c r="V297" i="3"/>
  <c r="AA297" i="3"/>
  <c r="V241" i="3"/>
  <c r="Z241" i="3"/>
  <c r="AA241" i="3"/>
  <c r="AA74" i="3"/>
  <c r="V74" i="3"/>
  <c r="Z74" i="3"/>
  <c r="AA151" i="3"/>
  <c r="Z151" i="3"/>
  <c r="V151" i="3"/>
  <c r="AA233" i="3"/>
  <c r="V233" i="3"/>
  <c r="Z233" i="3"/>
  <c r="V225" i="3"/>
  <c r="Z225" i="3"/>
  <c r="AA225" i="3"/>
  <c r="AA230" i="3"/>
  <c r="V230" i="3"/>
  <c r="Z230" i="3"/>
  <c r="AA247" i="3"/>
  <c r="Z247" i="3"/>
  <c r="V247" i="3"/>
  <c r="AA227" i="3"/>
  <c r="V227" i="3"/>
  <c r="Z227" i="3"/>
  <c r="V139" i="3"/>
  <c r="Z139" i="3"/>
  <c r="AA139" i="3"/>
  <c r="Z150" i="3"/>
  <c r="V150" i="3"/>
  <c r="AA150" i="3"/>
  <c r="Z204" i="3"/>
  <c r="V204" i="3"/>
  <c r="AA204" i="3"/>
  <c r="V196" i="3"/>
  <c r="AA196" i="3"/>
  <c r="Z196" i="3"/>
  <c r="V280" i="3"/>
  <c r="Z280" i="3"/>
  <c r="AA280" i="3"/>
  <c r="AA189" i="3"/>
  <c r="Z189" i="3"/>
  <c r="V189" i="3"/>
  <c r="V129" i="3"/>
  <c r="Z129" i="3"/>
  <c r="AA129" i="3"/>
  <c r="AA156" i="3"/>
  <c r="Z156" i="3"/>
  <c r="V156" i="3"/>
  <c r="AA159" i="3"/>
  <c r="Z159" i="3"/>
  <c r="V159" i="3"/>
  <c r="V125" i="3"/>
  <c r="Z125" i="3"/>
  <c r="AA125" i="3"/>
  <c r="Z260" i="3"/>
  <c r="AA260" i="3"/>
  <c r="V260" i="3"/>
  <c r="V167" i="3"/>
  <c r="Z167" i="3"/>
  <c r="AA167" i="3"/>
  <c r="AA132" i="3"/>
  <c r="Z132" i="3"/>
  <c r="V132" i="3"/>
  <c r="AA98" i="3"/>
  <c r="Z98" i="3"/>
  <c r="V98" i="3"/>
  <c r="V286" i="3"/>
  <c r="Z286" i="3"/>
  <c r="AA286" i="3"/>
  <c r="AA277" i="3"/>
  <c r="Z277" i="3"/>
  <c r="V277" i="3"/>
  <c r="AA73" i="3"/>
  <c r="Z73" i="3"/>
  <c r="V73" i="3"/>
  <c r="Z171" i="3"/>
  <c r="AA171" i="3"/>
  <c r="V171" i="3"/>
  <c r="V63" i="3"/>
  <c r="AA63" i="3"/>
  <c r="Z63" i="3"/>
  <c r="AA121" i="3"/>
  <c r="V121" i="3"/>
  <c r="Z121" i="3"/>
  <c r="AA77" i="3"/>
  <c r="Z77" i="3"/>
  <c r="V77" i="3"/>
  <c r="Z120" i="3"/>
  <c r="V120" i="3"/>
  <c r="AA120" i="3"/>
  <c r="Z94" i="3"/>
  <c r="AA94" i="3"/>
  <c r="V94" i="3"/>
  <c r="Z239" i="3"/>
  <c r="V239" i="3"/>
  <c r="AA239" i="3"/>
  <c r="AA87" i="3"/>
  <c r="V87" i="3"/>
  <c r="Z87" i="3"/>
  <c r="Z195" i="3"/>
  <c r="V195" i="3"/>
  <c r="AA195" i="3"/>
  <c r="AA275" i="3"/>
  <c r="Z275" i="3"/>
  <c r="V275" i="3"/>
  <c r="V244" i="3"/>
  <c r="AA244" i="3"/>
  <c r="Z244" i="3"/>
  <c r="AA40" i="3"/>
  <c r="AB40" i="3" s="1"/>
  <c r="V40" i="3"/>
  <c r="Z40" i="3"/>
  <c r="AA100" i="3"/>
  <c r="Z100" i="3"/>
  <c r="V100" i="3"/>
  <c r="Z216" i="3"/>
  <c r="AA216" i="3"/>
  <c r="V216" i="3"/>
  <c r="AA57" i="3"/>
  <c r="Z57" i="3"/>
  <c r="V57" i="3"/>
  <c r="AA44" i="3"/>
  <c r="AB44" i="3" s="1"/>
  <c r="Z44" i="3"/>
  <c r="V44" i="3"/>
  <c r="AA214" i="3"/>
  <c r="V214" i="3"/>
  <c r="Z214" i="3"/>
  <c r="AA7" i="3"/>
  <c r="AB7" i="3" s="1"/>
  <c r="Z7" i="3"/>
  <c r="V7" i="3"/>
  <c r="V178" i="3"/>
  <c r="AA178" i="3"/>
  <c r="Z178" i="3"/>
  <c r="Z34" i="3"/>
  <c r="AA34" i="3"/>
  <c r="AB34" i="3" s="1"/>
  <c r="V34" i="3"/>
  <c r="AA200" i="3"/>
  <c r="V200" i="3"/>
  <c r="Z200" i="3"/>
  <c r="Z221" i="3"/>
  <c r="AA221" i="3"/>
  <c r="V221" i="3"/>
  <c r="Z231" i="3"/>
  <c r="AA231" i="3"/>
  <c r="V231" i="3"/>
  <c r="Z220" i="3"/>
  <c r="AA220" i="3"/>
  <c r="V220" i="3"/>
  <c r="AA192" i="3"/>
  <c r="V192" i="3"/>
  <c r="Z192" i="3"/>
  <c r="AA218" i="3"/>
  <c r="Z218" i="3"/>
  <c r="V218" i="3"/>
  <c r="Z86" i="3"/>
  <c r="V86" i="3"/>
  <c r="AA86" i="3"/>
  <c r="Z75" i="3"/>
  <c r="V75" i="3"/>
  <c r="AA75" i="3"/>
  <c r="V226" i="3"/>
  <c r="AA226" i="3"/>
  <c r="Z226" i="3"/>
  <c r="Z82" i="3"/>
  <c r="AA82" i="3"/>
  <c r="V82" i="3"/>
  <c r="V164" i="3"/>
  <c r="Z164" i="3"/>
  <c r="AA164" i="3"/>
  <c r="V272" i="3"/>
  <c r="AA272" i="3"/>
  <c r="Z272" i="3"/>
  <c r="AA130" i="3"/>
  <c r="Z130" i="3"/>
  <c r="V130" i="3"/>
  <c r="Z251" i="3"/>
  <c r="AA251" i="3"/>
  <c r="V251" i="3"/>
  <c r="V55" i="3"/>
  <c r="AA55" i="3"/>
  <c r="Z55" i="3"/>
  <c r="Z76" i="3"/>
  <c r="AA76" i="3"/>
  <c r="V76" i="3"/>
  <c r="AA269" i="3"/>
  <c r="V269" i="3"/>
  <c r="Z269" i="3"/>
  <c r="V290" i="3"/>
  <c r="Z290" i="3"/>
  <c r="AA290" i="3"/>
  <c r="AA174" i="3"/>
  <c r="V174" i="3"/>
  <c r="Z174" i="3"/>
  <c r="AA108" i="3"/>
  <c r="Z108" i="3"/>
  <c r="V108" i="3"/>
  <c r="V295" i="3"/>
  <c r="AA295" i="3"/>
  <c r="Z295" i="3"/>
  <c r="Z296" i="3"/>
  <c r="AA296" i="3"/>
  <c r="V296" i="3"/>
  <c r="Z279" i="3"/>
  <c r="V279" i="3"/>
  <c r="AA279" i="3"/>
  <c r="AA138" i="3"/>
  <c r="V138" i="3"/>
  <c r="Z138" i="3"/>
  <c r="Z256" i="3"/>
  <c r="V256" i="3"/>
  <c r="AA256" i="3"/>
  <c r="V170" i="3"/>
  <c r="AA170" i="3"/>
  <c r="Z170" i="3"/>
  <c r="AA300" i="3"/>
  <c r="Z300" i="3"/>
  <c r="V300" i="3"/>
  <c r="AA15" i="3"/>
  <c r="AB15" i="3" s="1"/>
  <c r="Z15" i="3"/>
  <c r="V15" i="3"/>
  <c r="AA305" i="3"/>
  <c r="V305" i="3"/>
  <c r="Z305" i="3"/>
  <c r="AA209" i="3"/>
  <c r="Z209" i="3"/>
  <c r="V209" i="3"/>
  <c r="AA64" i="3"/>
  <c r="Z64" i="3"/>
  <c r="V64" i="3"/>
  <c r="AA18" i="3"/>
  <c r="AB18" i="3" s="1"/>
  <c r="V18" i="3"/>
  <c r="Z18" i="3"/>
  <c r="AA289" i="3"/>
  <c r="V289" i="3"/>
  <c r="Z289" i="3"/>
  <c r="AA155" i="3"/>
  <c r="V155" i="3"/>
  <c r="Z155" i="3"/>
  <c r="V152" i="3"/>
  <c r="AA152" i="3"/>
  <c r="Z152" i="3"/>
  <c r="Z266" i="3"/>
  <c r="AA266" i="3"/>
  <c r="V266" i="3"/>
  <c r="Z91" i="3"/>
  <c r="V91" i="3"/>
  <c r="AA91" i="3"/>
  <c r="AA118" i="3"/>
  <c r="Z118" i="3"/>
  <c r="V118" i="3"/>
  <c r="V48" i="3"/>
  <c r="AA48" i="3"/>
  <c r="Z48" i="3"/>
  <c r="AA253" i="3"/>
  <c r="V253" i="3"/>
  <c r="Z253" i="3"/>
  <c r="AA16" i="3"/>
  <c r="AB16" i="3" s="1"/>
  <c r="Z16" i="3"/>
  <c r="V16" i="3"/>
  <c r="V187" i="3"/>
  <c r="Z187" i="3"/>
  <c r="AA187" i="3"/>
  <c r="AA301" i="3"/>
  <c r="V301" i="3"/>
  <c r="Z301" i="3"/>
  <c r="V208" i="3"/>
  <c r="AA208" i="3"/>
  <c r="Z208" i="3"/>
  <c r="V10" i="3"/>
  <c r="Z10" i="3"/>
  <c r="AA10" i="3"/>
  <c r="AB10" i="3" s="1"/>
  <c r="Z14" i="3"/>
  <c r="AA14" i="3"/>
  <c r="AB14" i="3" s="1"/>
  <c r="V14" i="3"/>
  <c r="AA93" i="3"/>
  <c r="Z93" i="3"/>
  <c r="V93" i="3"/>
  <c r="AA83" i="3"/>
  <c r="V83" i="3"/>
  <c r="Z83" i="3"/>
  <c r="V232" i="3"/>
  <c r="Z232" i="3"/>
  <c r="AA232" i="3"/>
  <c r="AA199" i="3"/>
  <c r="Z199" i="3"/>
  <c r="V199" i="3"/>
  <c r="Z67" i="3"/>
  <c r="AA67" i="3"/>
  <c r="V67" i="3"/>
  <c r="Z78" i="3"/>
  <c r="V78" i="3"/>
  <c r="AA78" i="3"/>
  <c r="AA54" i="3"/>
  <c r="Z54" i="3"/>
  <c r="V54" i="3"/>
  <c r="AA17" i="3"/>
  <c r="AB17" i="3" s="1"/>
  <c r="V17" i="3"/>
  <c r="Z17" i="3"/>
  <c r="AA285" i="3"/>
  <c r="V285" i="3"/>
  <c r="Z285" i="3"/>
  <c r="AA147" i="3"/>
  <c r="V147" i="3"/>
  <c r="Z147" i="3"/>
  <c r="AA165" i="3"/>
  <c r="Z165" i="3"/>
  <c r="V165" i="3"/>
  <c r="Z255" i="3"/>
  <c r="AA255" i="3"/>
  <c r="V255" i="3"/>
  <c r="A5" i="4"/>
  <c r="A3" i="4"/>
  <c r="AA96" i="3"/>
  <c r="Z96" i="3"/>
  <c r="V96" i="3"/>
  <c r="AA60" i="3"/>
  <c r="Z60" i="3"/>
  <c r="V60" i="3"/>
  <c r="V219" i="3"/>
  <c r="AA219" i="3"/>
  <c r="Z219" i="3"/>
  <c r="V259" i="3"/>
  <c r="Z259" i="3"/>
  <c r="AA259" i="3"/>
  <c r="V249" i="3"/>
  <c r="AA249" i="3"/>
  <c r="Z249" i="3"/>
  <c r="V224" i="3"/>
  <c r="AA224" i="3"/>
  <c r="Z224" i="3"/>
  <c r="AA92" i="3"/>
  <c r="V92" i="3"/>
  <c r="Z92" i="3"/>
  <c r="AA131" i="3"/>
  <c r="Z131" i="3"/>
  <c r="V131" i="3"/>
  <c r="V198" i="3"/>
  <c r="AA198" i="3"/>
  <c r="Z198" i="3"/>
  <c r="V168" i="3"/>
  <c r="AA168" i="3"/>
  <c r="Z168" i="3"/>
  <c r="AA88" i="3"/>
  <c r="V88" i="3"/>
  <c r="Z88" i="3"/>
  <c r="Z299" i="3"/>
  <c r="AA299" i="3"/>
  <c r="V299" i="3"/>
  <c r="AA135" i="3"/>
  <c r="V135" i="3"/>
  <c r="Z135" i="3"/>
  <c r="AA264" i="3"/>
  <c r="Z264" i="3"/>
  <c r="V264" i="3"/>
  <c r="V61" i="3"/>
  <c r="Z61" i="3"/>
  <c r="AA61" i="3"/>
  <c r="V193" i="3"/>
  <c r="Z193" i="3"/>
  <c r="AA193" i="3"/>
  <c r="Z294" i="3"/>
  <c r="AA294" i="3"/>
  <c r="V294" i="3"/>
  <c r="AA80" i="3"/>
  <c r="Z80" i="3"/>
  <c r="V80" i="3"/>
  <c r="Z28" i="3"/>
  <c r="AA28" i="3" s="1"/>
  <c r="AB28" i="3" s="1"/>
  <c r="V28" i="3"/>
  <c r="AA84" i="3"/>
  <c r="Z84" i="3"/>
  <c r="V84" i="3"/>
  <c r="V302" i="3"/>
  <c r="Z302" i="3"/>
  <c r="AA302" i="3"/>
  <c r="AA90" i="3"/>
  <c r="Z90" i="3"/>
  <c r="V90" i="3"/>
  <c r="AA142" i="3"/>
  <c r="Z142" i="3"/>
  <c r="V142" i="3"/>
  <c r="Z89" i="3"/>
  <c r="AA89" i="3"/>
  <c r="V89" i="3"/>
  <c r="Z234" i="3"/>
  <c r="AA234" i="3"/>
  <c r="V234" i="3"/>
  <c r="AA188" i="3"/>
  <c r="Z188" i="3"/>
  <c r="V188" i="3"/>
  <c r="Z202" i="3"/>
  <c r="AA202" i="3"/>
  <c r="V202" i="3"/>
  <c r="V248" i="3"/>
  <c r="Z248" i="3"/>
  <c r="AA248" i="3"/>
  <c r="V265" i="3"/>
  <c r="AA265" i="3"/>
  <c r="Z265" i="3"/>
  <c r="V56" i="3"/>
  <c r="Z56" i="3"/>
  <c r="AA56" i="3"/>
  <c r="AA47" i="3"/>
  <c r="AB47" i="3" s="1"/>
  <c r="V47" i="3"/>
  <c r="Z47" i="3"/>
  <c r="AA33" i="3"/>
  <c r="AB33" i="3" s="1"/>
  <c r="V33" i="3"/>
  <c r="Z33" i="3"/>
  <c r="AA35" i="3"/>
  <c r="AB35" i="3" s="1"/>
  <c r="Z35" i="3"/>
  <c r="V35" i="3"/>
  <c r="AA110" i="3"/>
  <c r="Z110" i="3"/>
  <c r="V110" i="3"/>
  <c r="AA106" i="3"/>
  <c r="V106" i="3"/>
  <c r="Z106" i="3"/>
  <c r="AA41" i="3"/>
  <c r="AB41" i="3" s="1"/>
  <c r="V41" i="3"/>
  <c r="Z41" i="3"/>
  <c r="Z263" i="3"/>
  <c r="V263" i="3"/>
  <c r="AA263" i="3"/>
  <c r="V287" i="3"/>
  <c r="AA287" i="3"/>
  <c r="Z287" i="3"/>
  <c r="V24" i="3"/>
  <c r="AA24" i="3"/>
  <c r="AB24" i="3" s="1"/>
  <c r="Z24" i="3"/>
  <c r="Z136" i="3"/>
  <c r="AA136" i="3"/>
  <c r="V136" i="3"/>
  <c r="Z107" i="3"/>
  <c r="V107" i="3"/>
  <c r="AA107" i="3"/>
  <c r="V22" i="3"/>
  <c r="AA22" i="3"/>
  <c r="AB22" i="3" s="1"/>
  <c r="Z22" i="3"/>
  <c r="AA229" i="3"/>
  <c r="Z229" i="3"/>
  <c r="V229" i="3"/>
  <c r="Z186" i="3"/>
  <c r="V186" i="3"/>
  <c r="AA186" i="3"/>
  <c r="V240" i="3"/>
  <c r="Z240" i="3"/>
  <c r="AA240" i="3"/>
  <c r="V215" i="3"/>
  <c r="AA215" i="3"/>
  <c r="Z215" i="3"/>
  <c r="AA99" i="3"/>
  <c r="Z99" i="3"/>
  <c r="V99" i="3"/>
  <c r="AA39" i="3"/>
  <c r="AB39" i="3" s="1"/>
  <c r="V39" i="3"/>
  <c r="Z39" i="3"/>
  <c r="V141" i="3"/>
  <c r="Z141" i="3"/>
  <c r="AA141" i="3"/>
  <c r="V137" i="3"/>
  <c r="AA137" i="3"/>
  <c r="Z137" i="3"/>
  <c r="V173" i="3"/>
  <c r="AA173" i="3"/>
  <c r="Z173" i="3"/>
  <c r="V169" i="3"/>
  <c r="Z169" i="3"/>
  <c r="AA169" i="3"/>
  <c r="AA71" i="3"/>
  <c r="Z71" i="3"/>
  <c r="V71" i="3"/>
  <c r="AA97" i="3"/>
  <c r="Z97" i="3"/>
  <c r="V97" i="3"/>
  <c r="Z222" i="3"/>
  <c r="AA222" i="3"/>
  <c r="V222" i="3"/>
  <c r="Z273" i="3"/>
  <c r="AA273" i="3"/>
  <c r="V273" i="3"/>
  <c r="AA158" i="3"/>
  <c r="Z158" i="3"/>
  <c r="V158" i="3"/>
  <c r="AA66" i="3"/>
  <c r="Z66" i="3"/>
  <c r="V66" i="3"/>
  <c r="AA281" i="3"/>
  <c r="Z281" i="3"/>
  <c r="V281" i="3"/>
  <c r="AA36" i="3"/>
  <c r="AB36" i="3" s="1"/>
  <c r="Z36" i="3"/>
  <c r="V36" i="3"/>
  <c r="AA127" i="3"/>
  <c r="Z127" i="3"/>
  <c r="V127" i="3"/>
  <c r="Z217" i="3"/>
  <c r="AA217" i="3"/>
  <c r="V217" i="3"/>
  <c r="V124" i="3"/>
  <c r="AA124" i="3"/>
  <c r="Z124" i="3"/>
  <c r="AA59" i="3"/>
  <c r="V59" i="3"/>
  <c r="Z59" i="3"/>
  <c r="V292" i="3"/>
  <c r="AA292" i="3"/>
  <c r="Z292" i="3"/>
  <c r="AA112" i="3"/>
  <c r="V112" i="3"/>
  <c r="Z112" i="3"/>
  <c r="AA181" i="3"/>
  <c r="V181" i="3"/>
  <c r="Z181" i="3"/>
  <c r="AA38" i="3"/>
  <c r="AB38" i="3" s="1"/>
  <c r="V38" i="3"/>
  <c r="Z38" i="3"/>
  <c r="AA62" i="3"/>
  <c r="Z62" i="3"/>
  <c r="V62" i="3"/>
  <c r="AA113" i="3"/>
  <c r="Z113" i="3"/>
  <c r="V113" i="3"/>
  <c r="Z122" i="3"/>
  <c r="AA122" i="3"/>
  <c r="V122" i="3"/>
  <c r="Z19" i="3"/>
  <c r="V19" i="3"/>
  <c r="AA19" i="3"/>
  <c r="AB19" i="3" s="1"/>
  <c r="V306" i="3"/>
  <c r="Z306" i="3"/>
  <c r="AA306" i="3"/>
  <c r="AA271" i="3"/>
  <c r="Z271" i="3"/>
  <c r="V271" i="3"/>
  <c r="AA146" i="3"/>
  <c r="Z146" i="3"/>
  <c r="V146" i="3"/>
  <c r="Z145" i="3"/>
  <c r="V145" i="3"/>
  <c r="AA145" i="3"/>
  <c r="Z101" i="3"/>
  <c r="V101" i="3"/>
  <c r="AA101" i="3"/>
  <c r="V8" i="3"/>
  <c r="Z8" i="3"/>
  <c r="AA8" i="3"/>
  <c r="AB8" i="3" s="1"/>
  <c r="AA53" i="3"/>
  <c r="Z53" i="3"/>
  <c r="V53" i="3"/>
  <c r="V157" i="3"/>
  <c r="AA157" i="3"/>
  <c r="Z157" i="3"/>
  <c r="AA194" i="3"/>
  <c r="V194" i="3"/>
  <c r="Z194" i="3"/>
  <c r="AA257" i="3"/>
  <c r="Z257" i="3"/>
  <c r="V257" i="3"/>
  <c r="V283" i="3"/>
  <c r="AA283" i="3"/>
  <c r="Z283" i="3"/>
  <c r="Z149" i="3"/>
  <c r="AA149" i="3"/>
  <c r="V149" i="3"/>
  <c r="AA163" i="3"/>
  <c r="V163" i="3"/>
  <c r="Z163" i="3"/>
  <c r="V203" i="3"/>
  <c r="Z203" i="3"/>
  <c r="AA203" i="3"/>
  <c r="V140" i="3"/>
  <c r="AA140" i="3"/>
  <c r="Z140" i="3"/>
  <c r="AA126" i="3"/>
  <c r="Z126" i="3"/>
  <c r="V126" i="3"/>
  <c r="AA184" i="3"/>
  <c r="V184" i="3"/>
  <c r="Z184" i="3"/>
  <c r="AA102" i="3"/>
  <c r="V102" i="3"/>
  <c r="Z102" i="3"/>
  <c r="AA31" i="3"/>
  <c r="AB31" i="3" s="1"/>
  <c r="Z31" i="3"/>
  <c r="V31" i="3"/>
  <c r="AA190" i="3"/>
  <c r="Z190" i="3"/>
  <c r="V190" i="3"/>
  <c r="V6" i="3" l="1"/>
  <c r="W35" i="3" l="1"/>
  <c r="W18" i="3"/>
  <c r="W7" i="3"/>
  <c r="W40" i="3"/>
  <c r="W21" i="3"/>
  <c r="W22" i="3"/>
  <c r="W46" i="3"/>
  <c r="W10" i="3"/>
  <c r="W39" i="3"/>
  <c r="W23" i="3"/>
  <c r="W27" i="3"/>
  <c r="W29" i="3"/>
  <c r="W12" i="3"/>
  <c r="W25" i="3"/>
  <c r="W41" i="3"/>
  <c r="W11" i="3"/>
  <c r="W26" i="3"/>
  <c r="W36" i="3"/>
  <c r="W14" i="3"/>
  <c r="W9" i="3"/>
  <c r="W47" i="3"/>
  <c r="W45" i="3"/>
  <c r="W28" i="3"/>
  <c r="W34" i="3"/>
  <c r="W44" i="3"/>
  <c r="W30" i="3"/>
  <c r="W24" i="3"/>
  <c r="W43" i="3"/>
  <c r="W42" i="3"/>
  <c r="W32" i="3"/>
  <c r="W33" i="3"/>
  <c r="W20" i="3"/>
  <c r="W19" i="3"/>
  <c r="W31" i="3"/>
  <c r="W16" i="3"/>
  <c r="W38" i="3"/>
  <c r="W15" i="3"/>
  <c r="W37" i="3"/>
  <c r="W17" i="3"/>
  <c r="W13" i="3"/>
  <c r="W8" i="3"/>
  <c r="X17" i="3" l="1"/>
  <c r="X8" i="3"/>
  <c r="X44" i="3"/>
  <c r="X26" i="3"/>
  <c r="X39" i="3"/>
  <c r="X35" i="3"/>
  <c r="X13" i="3"/>
  <c r="X20" i="3"/>
  <c r="X34" i="3"/>
  <c r="X11" i="3"/>
  <c r="X10" i="3"/>
  <c r="X28" i="3"/>
  <c r="X46" i="3"/>
  <c r="X37" i="3"/>
  <c r="X32" i="3"/>
  <c r="X45" i="3"/>
  <c r="X25" i="3"/>
  <c r="X22" i="3"/>
  <c r="X41" i="3"/>
  <c r="X15" i="3"/>
  <c r="X47" i="3"/>
  <c r="X12" i="3"/>
  <c r="X38" i="3"/>
  <c r="X43" i="3"/>
  <c r="X9" i="3"/>
  <c r="X29" i="3"/>
  <c r="X40" i="3"/>
  <c r="X42" i="3"/>
  <c r="X21" i="3"/>
  <c r="X16" i="3"/>
  <c r="X24" i="3"/>
  <c r="X14" i="3"/>
  <c r="X27" i="3"/>
  <c r="X7" i="3"/>
  <c r="X33" i="3"/>
  <c r="X31" i="3"/>
  <c r="X30" i="3"/>
  <c r="X36" i="3"/>
  <c r="X23" i="3"/>
  <c r="X18" i="3"/>
  <c r="X19" i="3"/>
  <c r="C8" i="4" l="1"/>
  <c r="C15" i="4"/>
  <c r="C39" i="4"/>
  <c r="C12" i="4"/>
  <c r="C44" i="4"/>
  <c r="C17" i="4"/>
  <c r="C11" i="4"/>
  <c r="C9" i="4"/>
  <c r="C18" i="4"/>
  <c r="C36" i="4"/>
  <c r="C41" i="4"/>
  <c r="C40" i="4"/>
  <c r="C24" i="4"/>
  <c r="C16" i="4"/>
  <c r="C30" i="4"/>
  <c r="C43" i="4"/>
  <c r="C28" i="4"/>
  <c r="C26" i="4"/>
  <c r="C14" i="4"/>
  <c r="C45" i="4"/>
  <c r="C29" i="4"/>
  <c r="C20" i="4"/>
  <c r="C38" i="4"/>
  <c r="C13" i="4"/>
  <c r="C19" i="4"/>
  <c r="C46" i="4"/>
  <c r="C25" i="4"/>
  <c r="C23" i="4"/>
  <c r="C33" i="4"/>
  <c r="C37" i="4"/>
  <c r="C31" i="4"/>
  <c r="C27" i="4"/>
  <c r="C21" i="4"/>
  <c r="C35" i="4"/>
  <c r="C10" i="4"/>
  <c r="C6" i="4"/>
  <c r="C42" i="4"/>
  <c r="C22" i="4"/>
  <c r="C34" i="4"/>
  <c r="C7" i="4"/>
  <c r="C32" i="4"/>
  <c r="F43" i="4" l="1"/>
  <c r="A43" i="4"/>
  <c r="H43" i="4"/>
  <c r="E43" i="4"/>
  <c r="D43" i="4"/>
  <c r="C44" i="10" s="1"/>
  <c r="H34" i="4"/>
  <c r="A34" i="4"/>
  <c r="E34" i="4"/>
  <c r="F34" i="4"/>
  <c r="D34" i="4"/>
  <c r="C35" i="10" s="1"/>
  <c r="H31" i="4"/>
  <c r="E31" i="4"/>
  <c r="A31" i="4"/>
  <c r="F31" i="4"/>
  <c r="D31" i="4"/>
  <c r="C32" i="10" s="1"/>
  <c r="H38" i="4"/>
  <c r="A38" i="4"/>
  <c r="D38" i="4"/>
  <c r="C39" i="10" s="1"/>
  <c r="F38" i="4"/>
  <c r="E38" i="4"/>
  <c r="F30" i="4"/>
  <c r="H30" i="4"/>
  <c r="A30" i="4"/>
  <c r="D30" i="4"/>
  <c r="C31" i="10" s="1"/>
  <c r="E30" i="4"/>
  <c r="H11" i="4"/>
  <c r="F11" i="4"/>
  <c r="E11" i="4"/>
  <c r="A11" i="4"/>
  <c r="D11" i="4"/>
  <c r="C12" i="10" s="1"/>
  <c r="F22" i="4"/>
  <c r="H22" i="4"/>
  <c r="D22" i="4"/>
  <c r="C23" i="10" s="1"/>
  <c r="A22" i="4"/>
  <c r="E22" i="4"/>
  <c r="E37" i="4"/>
  <c r="H37" i="4"/>
  <c r="F37" i="4"/>
  <c r="D37" i="4"/>
  <c r="C38" i="10" s="1"/>
  <c r="A37" i="4"/>
  <c r="E20" i="4"/>
  <c r="D20" i="4"/>
  <c r="C21" i="10" s="1"/>
  <c r="H20" i="4"/>
  <c r="A20" i="4"/>
  <c r="F20" i="4"/>
  <c r="F16" i="4"/>
  <c r="E16" i="4"/>
  <c r="A16" i="4"/>
  <c r="H16" i="4"/>
  <c r="D16" i="4"/>
  <c r="C17" i="10" s="1"/>
  <c r="A17" i="4"/>
  <c r="F17" i="4"/>
  <c r="H17" i="4"/>
  <c r="D17" i="4"/>
  <c r="C18" i="10" s="1"/>
  <c r="E17" i="4"/>
  <c r="G7" i="4"/>
  <c r="H7" i="4"/>
  <c r="E7" i="4"/>
  <c r="A7" i="4"/>
  <c r="D7" i="4"/>
  <c r="C8" i="10" s="1"/>
  <c r="F7" i="4"/>
  <c r="F42" i="4"/>
  <c r="E42" i="4"/>
  <c r="H42" i="4"/>
  <c r="D42" i="4"/>
  <c r="C43" i="10" s="1"/>
  <c r="A42" i="4"/>
  <c r="E33" i="4"/>
  <c r="F33" i="4"/>
  <c r="A33" i="4"/>
  <c r="H33" i="4"/>
  <c r="D33" i="4"/>
  <c r="C34" i="10" s="1"/>
  <c r="E29" i="4"/>
  <c r="F29" i="4"/>
  <c r="H29" i="4"/>
  <c r="D29" i="4"/>
  <c r="C30" i="10" s="1"/>
  <c r="A29" i="4"/>
  <c r="H24" i="4"/>
  <c r="D24" i="4"/>
  <c r="C25" i="10" s="1"/>
  <c r="A24" i="4"/>
  <c r="F24" i="4"/>
  <c r="E24" i="4"/>
  <c r="H44" i="4"/>
  <c r="E44" i="4"/>
  <c r="D44" i="4"/>
  <c r="C45" i="10" s="1"/>
  <c r="F44" i="4"/>
  <c r="A44" i="4"/>
  <c r="A9" i="4"/>
  <c r="F9" i="4"/>
  <c r="D9" i="4"/>
  <c r="C10" i="10" s="1"/>
  <c r="H9" i="4"/>
  <c r="E9" i="4"/>
  <c r="G9" i="4"/>
  <c r="H6" i="4"/>
  <c r="D6" i="4"/>
  <c r="C7" i="10" s="1"/>
  <c r="E6" i="4"/>
  <c r="F6" i="4"/>
  <c r="G6" i="4"/>
  <c r="A6" i="4"/>
  <c r="F23" i="4"/>
  <c r="E23" i="4"/>
  <c r="A23" i="4"/>
  <c r="D23" i="4"/>
  <c r="C24" i="10" s="1"/>
  <c r="H23" i="4"/>
  <c r="D45" i="4"/>
  <c r="C46" i="10" s="1"/>
  <c r="E45" i="4"/>
  <c r="F45" i="4"/>
  <c r="H45" i="4"/>
  <c r="A45" i="4"/>
  <c r="D40" i="4"/>
  <c r="C41" i="10" s="1"/>
  <c r="H40" i="4"/>
  <c r="A40" i="4"/>
  <c r="F40" i="4"/>
  <c r="E40" i="4"/>
  <c r="H12" i="4"/>
  <c r="D12" i="4"/>
  <c r="C13" i="10" s="1"/>
  <c r="A12" i="4"/>
  <c r="F12" i="4"/>
  <c r="E12" i="4"/>
  <c r="H27" i="4"/>
  <c r="E27" i="4"/>
  <c r="F27" i="4"/>
  <c r="D27" i="4"/>
  <c r="C28" i="10" s="1"/>
  <c r="A27" i="4"/>
  <c r="D10" i="4"/>
  <c r="C11" i="10" s="1"/>
  <c r="E10" i="4"/>
  <c r="A10" i="4"/>
  <c r="F10" i="4"/>
  <c r="H10" i="4"/>
  <c r="G10" i="4"/>
  <c r="H25" i="4"/>
  <c r="F25" i="4"/>
  <c r="D25" i="4"/>
  <c r="C26" i="10" s="1"/>
  <c r="A25" i="4"/>
  <c r="E25" i="4"/>
  <c r="A14" i="4"/>
  <c r="E14" i="4"/>
  <c r="D14" i="4"/>
  <c r="C15" i="10" s="1"/>
  <c r="F14" i="4"/>
  <c r="H14" i="4"/>
  <c r="H41" i="4"/>
  <c r="D41" i="4"/>
  <c r="C42" i="10" s="1"/>
  <c r="A41" i="4"/>
  <c r="F41" i="4"/>
  <c r="E41" i="4"/>
  <c r="D39" i="4"/>
  <c r="C40" i="10" s="1"/>
  <c r="H39" i="4"/>
  <c r="E39" i="4"/>
  <c r="F39" i="4"/>
  <c r="A39" i="4"/>
  <c r="F13" i="4"/>
  <c r="A13" i="4"/>
  <c r="H13" i="4"/>
  <c r="D13" i="4"/>
  <c r="C14" i="10" s="1"/>
  <c r="E13" i="4"/>
  <c r="A35" i="4"/>
  <c r="F35" i="4"/>
  <c r="E35" i="4"/>
  <c r="H35" i="4"/>
  <c r="D35" i="4"/>
  <c r="C36" i="10" s="1"/>
  <c r="D46" i="4"/>
  <c r="C47" i="10" s="1"/>
  <c r="E46" i="4"/>
  <c r="A46" i="4"/>
  <c r="F46" i="4"/>
  <c r="H46" i="4"/>
  <c r="D26" i="4"/>
  <c r="C27" i="10" s="1"/>
  <c r="F26" i="4"/>
  <c r="H26" i="4"/>
  <c r="A26" i="4"/>
  <c r="E26" i="4"/>
  <c r="A36" i="4"/>
  <c r="F36" i="4"/>
  <c r="D36" i="4"/>
  <c r="C37" i="10" s="1"/>
  <c r="E36" i="4"/>
  <c r="H36" i="4"/>
  <c r="A15" i="4"/>
  <c r="H15" i="4"/>
  <c r="E15" i="4"/>
  <c r="F15" i="4"/>
  <c r="D15" i="4"/>
  <c r="C16" i="10" s="1"/>
  <c r="D32" i="4"/>
  <c r="C33" i="10" s="1"/>
  <c r="E32" i="4"/>
  <c r="F32" i="4"/>
  <c r="H32" i="4"/>
  <c r="A32" i="4"/>
  <c r="E21" i="4"/>
  <c r="A21" i="4"/>
  <c r="H21" i="4"/>
  <c r="F21" i="4"/>
  <c r="D21" i="4"/>
  <c r="C22" i="10" s="1"/>
  <c r="F19" i="4"/>
  <c r="D19" i="4"/>
  <c r="C20" i="10" s="1"/>
  <c r="E19" i="4"/>
  <c r="H19" i="4"/>
  <c r="A19" i="4"/>
  <c r="E28" i="4"/>
  <c r="H28" i="4"/>
  <c r="A28" i="4"/>
  <c r="F28" i="4"/>
  <c r="D28" i="4"/>
  <c r="C29" i="10" s="1"/>
  <c r="E18" i="4"/>
  <c r="H18" i="4"/>
  <c r="D18" i="4"/>
  <c r="C19" i="10" s="1"/>
  <c r="A18" i="4"/>
  <c r="F18" i="4"/>
  <c r="F8" i="4"/>
  <c r="D8" i="4"/>
  <c r="C9" i="10" s="1"/>
  <c r="A8" i="4"/>
  <c r="H8" i="4"/>
  <c r="E8" i="4"/>
  <c r="G8" i="4"/>
  <c r="G31" i="10" l="1"/>
  <c r="A31" i="10"/>
  <c r="G35" i="10"/>
  <c r="A35" i="10"/>
  <c r="A38" i="10"/>
  <c r="G38" i="10"/>
  <c r="A14" i="10"/>
  <c r="G14" i="10"/>
  <c r="A15" i="10"/>
  <c r="G15" i="10"/>
  <c r="A41" i="10"/>
  <c r="G41" i="10"/>
  <c r="G25" i="10"/>
  <c r="A25" i="10"/>
  <c r="G42" i="10"/>
  <c r="A42" i="10"/>
  <c r="A11" i="10"/>
  <c r="G11" i="10"/>
  <c r="G45" i="10"/>
  <c r="A45" i="10"/>
  <c r="A29" i="10"/>
  <c r="G29" i="10"/>
  <c r="A40" i="10"/>
  <c r="G40" i="10"/>
  <c r="A26" i="10"/>
  <c r="G26" i="10"/>
  <c r="G24" i="10"/>
  <c r="A24" i="10"/>
  <c r="A34" i="10"/>
  <c r="G34" i="10"/>
  <c r="G12" i="10"/>
  <c r="A12" i="10"/>
  <c r="G32" i="10"/>
  <c r="A32" i="10"/>
  <c r="G17" i="10"/>
  <c r="A17" i="10"/>
  <c r="G16" i="10"/>
  <c r="A16" i="10"/>
  <c r="G10" i="10"/>
  <c r="A10" i="10"/>
  <c r="A13" i="10"/>
  <c r="G13" i="10"/>
  <c r="G46" i="10"/>
  <c r="A46" i="10"/>
  <c r="A30" i="10"/>
  <c r="G30" i="10"/>
  <c r="G21" i="10"/>
  <c r="A21" i="10"/>
  <c r="A28" i="10"/>
  <c r="G28" i="10"/>
  <c r="A8" i="10"/>
  <c r="G8" i="10"/>
  <c r="G18" i="10"/>
  <c r="A18" i="10"/>
  <c r="G27" i="10"/>
  <c r="A27" i="10"/>
  <c r="A20" i="10"/>
  <c r="G20" i="10"/>
  <c r="A22" i="10"/>
  <c r="G22" i="10"/>
  <c r="G37" i="10"/>
  <c r="A37" i="10"/>
  <c r="G47" i="10"/>
  <c r="A47" i="10"/>
  <c r="A7" i="10"/>
  <c r="G7" i="10"/>
  <c r="G43" i="10"/>
  <c r="A43" i="10"/>
  <c r="A23" i="10"/>
  <c r="G23" i="10"/>
  <c r="G44" i="10"/>
  <c r="A44" i="10"/>
  <c r="A33" i="10"/>
  <c r="G33" i="10"/>
  <c r="A9" i="10"/>
  <c r="G9" i="10"/>
  <c r="A19" i="10"/>
  <c r="G19" i="10"/>
  <c r="G36" i="10"/>
  <c r="A36" i="10"/>
  <c r="G39" i="10"/>
  <c r="A39" i="10"/>
  <c r="B25" i="10" l="1"/>
  <c r="E25" i="10"/>
  <c r="F25" i="10"/>
  <c r="D25" i="10"/>
  <c r="E44" i="10"/>
  <c r="B44" i="10"/>
  <c r="D44" i="10"/>
  <c r="F44" i="10"/>
  <c r="E10" i="10"/>
  <c r="D10" i="10"/>
  <c r="B10" i="10"/>
  <c r="F10" i="10"/>
  <c r="E30" i="10"/>
  <c r="D30" i="10"/>
  <c r="B30" i="10"/>
  <c r="F30" i="10"/>
  <c r="F34" i="10"/>
  <c r="D34" i="10"/>
  <c r="B34" i="10"/>
  <c r="E34" i="10"/>
  <c r="D29" i="10"/>
  <c r="B29" i="10"/>
  <c r="F29" i="10"/>
  <c r="E29" i="10"/>
  <c r="D38" i="10"/>
  <c r="E38" i="10"/>
  <c r="B38" i="10"/>
  <c r="F38" i="10"/>
  <c r="F21" i="10"/>
  <c r="D21" i="10"/>
  <c r="B21" i="10"/>
  <c r="E21" i="10"/>
  <c r="E37" i="10"/>
  <c r="D37" i="10"/>
  <c r="B37" i="10"/>
  <c r="F37" i="10"/>
  <c r="F43" i="10"/>
  <c r="D43" i="10"/>
  <c r="B43" i="10"/>
  <c r="E43" i="10"/>
  <c r="D46" i="10"/>
  <c r="F46" i="10"/>
  <c r="B46" i="10"/>
  <c r="E46" i="10"/>
  <c r="F17" i="10"/>
  <c r="D17" i="10"/>
  <c r="E17" i="10"/>
  <c r="B17" i="10"/>
  <c r="D24" i="10"/>
  <c r="B24" i="10"/>
  <c r="F24" i="10"/>
  <c r="E24" i="10"/>
  <c r="B45" i="10"/>
  <c r="F45" i="10"/>
  <c r="E45" i="10"/>
  <c r="D45" i="10"/>
  <c r="F35" i="10"/>
  <c r="E35" i="10"/>
  <c r="B35" i="10"/>
  <c r="D35" i="10"/>
  <c r="E27" i="10"/>
  <c r="B27" i="10"/>
  <c r="D27" i="10"/>
  <c r="F27" i="10"/>
  <c r="B42" i="10"/>
  <c r="F42" i="10"/>
  <c r="E42" i="10"/>
  <c r="D42" i="10"/>
  <c r="E40" i="10"/>
  <c r="B40" i="10"/>
  <c r="D40" i="10"/>
  <c r="F40" i="10"/>
  <c r="E9" i="10"/>
  <c r="B9" i="10"/>
  <c r="F9" i="10"/>
  <c r="D9" i="10"/>
  <c r="E22" i="10"/>
  <c r="B22" i="10"/>
  <c r="F22" i="10"/>
  <c r="D22" i="10"/>
  <c r="F8" i="10"/>
  <c r="E8" i="10"/>
  <c r="D8" i="10"/>
  <c r="B8" i="10"/>
  <c r="D41" i="10"/>
  <c r="E41" i="10"/>
  <c r="F41" i="10"/>
  <c r="B41" i="10"/>
  <c r="B36" i="10"/>
  <c r="D36" i="10"/>
  <c r="F36" i="10"/>
  <c r="E36" i="10"/>
  <c r="D12" i="10"/>
  <c r="E12" i="10"/>
  <c r="F12" i="10"/>
  <c r="B12" i="10"/>
  <c r="B18" i="10"/>
  <c r="E18" i="10"/>
  <c r="F18" i="10"/>
  <c r="D18" i="10"/>
  <c r="F16" i="10"/>
  <c r="B16" i="10"/>
  <c r="D16" i="10"/>
  <c r="E16" i="10"/>
  <c r="F19" i="10"/>
  <c r="E19" i="10"/>
  <c r="D19" i="10"/>
  <c r="B19" i="10"/>
  <c r="E39" i="10"/>
  <c r="D39" i="10"/>
  <c r="F39" i="10"/>
  <c r="B39" i="10"/>
  <c r="B32" i="10"/>
  <c r="F32" i="10"/>
  <c r="D32" i="10"/>
  <c r="E32" i="10"/>
  <c r="E31" i="10"/>
  <c r="B31" i="10"/>
  <c r="F31" i="10"/>
  <c r="D31" i="10"/>
  <c r="E47" i="10"/>
  <c r="F47" i="10"/>
  <c r="B47" i="10"/>
  <c r="D47" i="10"/>
  <c r="D14" i="10"/>
  <c r="B14" i="10"/>
  <c r="F14" i="10"/>
  <c r="E14" i="10"/>
  <c r="B23" i="10"/>
  <c r="F23" i="10"/>
  <c r="E23" i="10"/>
  <c r="D23" i="10"/>
  <c r="B33" i="10"/>
  <c r="D33" i="10"/>
  <c r="F33" i="10"/>
  <c r="E33" i="10"/>
  <c r="F7" i="10"/>
  <c r="D7" i="10"/>
  <c r="B7" i="10"/>
  <c r="E7" i="10"/>
  <c r="F20" i="10"/>
  <c r="D20" i="10"/>
  <c r="E20" i="10"/>
  <c r="B20" i="10"/>
  <c r="E28" i="10"/>
  <c r="F28" i="10"/>
  <c r="B28" i="10"/>
  <c r="D28" i="10"/>
  <c r="E13" i="10"/>
  <c r="F13" i="10"/>
  <c r="D13" i="10"/>
  <c r="B13" i="10"/>
  <c r="D26" i="10"/>
  <c r="B26" i="10"/>
  <c r="E26" i="10"/>
  <c r="F26" i="10"/>
  <c r="D11" i="10"/>
  <c r="B11" i="10"/>
  <c r="F11" i="10"/>
  <c r="E11" i="10"/>
  <c r="B15" i="10"/>
  <c r="D15" i="10"/>
  <c r="E15" i="10"/>
  <c r="F15"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JH</author>
  </authors>
  <commentList>
    <comment ref="B58" authorId="0" shapeId="0" xr:uid="{00000000-0006-0000-0000-000001000000}">
      <text>
        <r>
          <rPr>
            <sz val="8"/>
            <color indexed="8"/>
            <rFont val="Times New Roman"/>
            <family val="1"/>
          </rPr>
          <t>This is an example of how the HELP COMMENTS work.  By pointing to the "little red triangles", you will get hints on what to enter into the corresponding cells or columns.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JH</author>
  </authors>
  <commentList>
    <comment ref="B3" authorId="0" shapeId="0" xr:uid="{00000000-0006-0000-0100-000001000000}">
      <text>
        <r>
          <rPr>
            <sz val="8"/>
            <color indexed="8"/>
            <rFont val="Times New Roman"/>
            <family val="1"/>
          </rPr>
          <t xml:space="preserve">Enter the name of your tournament. </t>
        </r>
      </text>
    </comment>
    <comment ref="B4" authorId="0" shapeId="0" xr:uid="{00000000-0006-0000-0100-000002000000}">
      <text>
        <r>
          <rPr>
            <sz val="8"/>
            <color indexed="8"/>
            <rFont val="Times New Roman"/>
            <family val="1"/>
          </rPr>
          <t xml:space="preserve">Enter the date of the tournament. </t>
        </r>
      </text>
    </comment>
    <comment ref="B5" authorId="0" shapeId="0" xr:uid="{00000000-0006-0000-0100-000003000000}">
      <text>
        <r>
          <rPr>
            <b/>
            <sz val="8"/>
            <color indexed="8"/>
            <rFont val="Times New Roman"/>
            <family val="1"/>
          </rPr>
          <t xml:space="preserve">Tournament Reports are due back by this date,
</t>
        </r>
        <r>
          <rPr>
            <sz val="8"/>
            <color indexed="8"/>
            <rFont val="Times New Roman"/>
            <family val="1"/>
          </rPr>
          <t xml:space="preserve">which is 8 days after the completion of the event.
</t>
        </r>
        <r>
          <rPr>
            <b/>
            <sz val="8"/>
            <color indexed="8"/>
            <rFont val="Times New Roman"/>
            <family val="1"/>
          </rPr>
          <t xml:space="preserve">The Coordinator must submit the Archon file of the tournament (this spreadsheet) to the V:EKN by this date.
</t>
        </r>
      </text>
    </comment>
    <comment ref="B6" authorId="0" shapeId="0" xr:uid="{00000000-0006-0000-0100-000004000000}">
      <text>
        <r>
          <rPr>
            <sz val="8"/>
            <color indexed="8"/>
            <rFont val="Times New Roman"/>
            <family val="1"/>
          </rPr>
          <t xml:space="preserve">Enter the organizer's Name, the person who is registered as such with the V:EKN. </t>
        </r>
      </text>
    </comment>
    <comment ref="B7" authorId="0" shapeId="0" xr:uid="{00000000-0006-0000-0100-000005000000}">
      <text>
        <r>
          <rPr>
            <sz val="8"/>
            <color indexed="8"/>
            <rFont val="Times New Roman"/>
            <family val="1"/>
          </rPr>
          <t xml:space="preserve">Enter the city in which the tournament is taking place. </t>
        </r>
      </text>
    </comment>
    <comment ref="B10" authorId="0" shapeId="0" xr:uid="{00000000-0006-0000-0100-000006000000}">
      <text>
        <r>
          <rPr>
            <sz val="8"/>
            <color indexed="8"/>
            <rFont val="Times New Roman"/>
            <family val="1"/>
          </rPr>
          <t>The number of players will be calculated automatically from the "Methuselahs" sheet.</t>
        </r>
      </text>
    </comment>
    <comment ref="B11" authorId="0" shapeId="0" xr:uid="{00000000-0006-0000-0100-000007000000}">
      <text>
        <r>
          <rPr>
            <sz val="8"/>
            <color indexed="8"/>
            <rFont val="Times New Roman"/>
            <family val="1"/>
          </rPr>
          <t xml:space="preserve">Enter the number of rounds played at this tournament.  The number of rounds in a V:EKN-sanctioned V:TES tournament </t>
        </r>
        <r>
          <rPr>
            <b/>
            <sz val="8"/>
            <color indexed="8"/>
            <rFont val="Times New Roman"/>
            <family val="1"/>
          </rPr>
          <t xml:space="preserve">must be at least 3 </t>
        </r>
        <r>
          <rPr>
            <sz val="8"/>
            <color indexed="8"/>
            <rFont val="Times New Roman"/>
            <family val="1"/>
          </rPr>
          <t>(which includes 2 Preliminary and 1 Final Round).  Note that 3- &amp; 4-round tournaments are the only ones specifically handled by The Archon.</t>
        </r>
      </text>
    </comment>
    <comment ref="B12" authorId="0" shapeId="0" xr:uid="{00000000-0006-0000-0100-000008000000}">
      <text>
        <r>
          <rPr>
            <sz val="8"/>
            <color indexed="8"/>
            <rFont val="Times New Roman"/>
            <family val="1"/>
          </rPr>
          <t xml:space="preserve">"Event Matches" means "Tables Played during the tournament.  It is automatically calculated for you by counting the number of Tables reported in the Round sheets and adding 1 for the final round.
</t>
        </r>
      </text>
    </comment>
    <comment ref="B13" authorId="0" shapeId="0" xr:uid="{00000000-0006-0000-0100-000009000000}">
      <text>
        <r>
          <rPr>
            <sz val="8"/>
            <color indexed="8"/>
            <rFont val="Times New Roman"/>
            <family val="1"/>
          </rPr>
          <t>Enter the number of "New V:EKN Members" (those who did NOT have a V:EKN number before the tournament) here.  Each new member must complete a V:EKN membership application before competing, and he/she keeps the "Membership Card" portion of the application.</t>
        </r>
      </text>
    </comment>
    <comment ref="B14" authorId="0" shapeId="0" xr:uid="{00000000-0006-0000-0100-00000A000000}">
      <text>
        <r>
          <rPr>
            <sz val="8"/>
            <color indexed="8"/>
            <rFont val="Times New Roman"/>
            <family val="1"/>
          </rPr>
          <t>Coordinator must complete a Warning/Disqualification Report for each action taken.  This would be sent to the V:EKN with the Event Summary Report and other documentation.</t>
        </r>
      </text>
    </comment>
    <comment ref="B15" authorId="0" shapeId="0" xr:uid="{00000000-0006-0000-0100-00000B000000}">
      <text>
        <r>
          <rPr>
            <sz val="8"/>
            <color indexed="8"/>
            <rFont val="Times New Roman"/>
            <family val="1"/>
          </rPr>
          <t>Coordinator must complete a Warning/Disqualification Report for each action taken.  This would be sent to the V:EKN with the Event Summary Report and other documentation.</t>
        </r>
      </text>
    </comment>
    <comment ref="B16" authorId="0" shapeId="0" xr:uid="{00000000-0006-0000-0100-00000C000000}">
      <text>
        <r>
          <rPr>
            <sz val="8"/>
            <color indexed="8"/>
            <rFont val="Times New Roman"/>
            <family val="1"/>
          </rPr>
          <t>This indicates whether the tournament used the multi-judge system (6 judges, all of whom played in the tournament), rather than all non-playing Judges.</t>
        </r>
      </text>
    </comment>
    <comment ref="B17" authorId="0" shapeId="0" xr:uid="{00000000-0006-0000-0100-00000D000000}">
      <text>
        <r>
          <rPr>
            <sz val="8"/>
            <color indexed="8"/>
            <rFont val="Times New Roman"/>
            <family val="1"/>
          </rPr>
          <t>The Head Judge and Assistant Judges information is for informational purposes only, and will not flow to any other form.</t>
        </r>
      </text>
    </comment>
    <comment ref="B18" authorId="0" shapeId="0" xr:uid="{00000000-0006-0000-0100-00000E000000}">
      <text>
        <r>
          <rPr>
            <sz val="8"/>
            <color indexed="8"/>
            <rFont val="Times New Roman"/>
            <family val="1"/>
          </rPr>
          <t>The Head Judge and Assistant Judges information is for informational purposes only, and will not flow to any other form.</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JH</author>
  </authors>
  <commentList>
    <comment ref="G5" authorId="0" shapeId="0" xr:uid="{00000000-0006-0000-0200-000001000000}">
      <text>
        <r>
          <rPr>
            <sz val="8"/>
            <color indexed="8"/>
            <rFont val="Times New Roman"/>
            <family val="1"/>
          </rPr>
          <t xml:space="preserve">If a Player is NOT eligible for the Final Round, enter ANY text (like an "X") in this column.  A player may be ineligible if he or she was ejected or had to leave unexpectedly, for example.  Press [DEL] to clear this field if necessary -- hitting [SPACE] won't do.
If the player drops in the middle of a round and the round shows "pending" when it should be finished (because not all of the VPs were awarded), enter the table on the </t>
        </r>
        <r>
          <rPr>
            <b/>
            <sz val="8"/>
            <color indexed="8"/>
            <rFont val="Times New Roman"/>
            <family val="1"/>
          </rPr>
          <t>Override</t>
        </r>
        <r>
          <rPr>
            <sz val="8"/>
            <color indexed="8"/>
            <rFont val="Times New Roman"/>
            <family val="1"/>
          </rPr>
          <t xml:space="preserve"> sheet.
You may want to use Codes to indicate the reason that the player is not eligible for the Final Round.  Here are some reason, most of which are V:EKN tournament  infractions:
- DP: Deck Problems
- PE: Procedural
- CD: Card Drawing
- MC: Marked Cards
- SP: Slow Play
- UC: Unsporting Conduct
- C: Cheating
- N: No-show/tardy
- WD: Withdrew self</t>
        </r>
      </text>
    </comment>
    <comment ref="O5" authorId="0" shapeId="0" xr:uid="{00000000-0006-0000-0200-000002000000}">
      <text>
        <r>
          <rPr>
            <sz val="8"/>
            <color indexed="8"/>
            <rFont val="Times New Roman"/>
            <family val="1"/>
          </rPr>
          <t xml:space="preserve">VPs - the secondary criterion
</t>
        </r>
      </text>
    </comment>
    <comment ref="P5" authorId="0" shapeId="0" xr:uid="{00000000-0006-0000-0200-000003000000}">
      <text>
        <r>
          <rPr>
            <sz val="8"/>
            <color indexed="8"/>
            <rFont val="Times New Roman"/>
            <family val="1"/>
          </rPr>
          <t xml:space="preserve">TPs - the tertiarary criterion
</t>
        </r>
      </text>
    </comment>
    <comment ref="Q5" authorId="0" shapeId="0" xr:uid="{00000000-0006-0000-0200-000004000000}">
      <text>
        <r>
          <rPr>
            <sz val="8"/>
            <color indexed="8"/>
            <rFont val="Times New Roman"/>
            <family val="1"/>
          </rPr>
          <t xml:space="preserve">Coin Toss - the final criterion.
We use -1 for DQs and -10 for non-players to facilitate sorting.
</t>
        </r>
      </text>
    </comment>
    <comment ref="S5" authorId="0" shapeId="0" xr:uid="{00000000-0006-0000-0200-000005000000}">
      <text>
        <r>
          <rPr>
            <sz val="8"/>
            <color indexed="8"/>
            <rFont val="Times New Roman"/>
            <family val="1"/>
          </rPr>
          <t>Set unresolved ties to -1 so they don't actually show up on the finalists board (Final Round sheet)</t>
        </r>
      </text>
    </comment>
    <comment ref="T5" authorId="0" shapeId="0" xr:uid="{00000000-0006-0000-0200-000006000000}">
      <text>
        <r>
          <rPr>
            <sz val="8"/>
            <color indexed="8"/>
            <rFont val="Times New Roman"/>
            <family val="1"/>
          </rPr>
          <t>Duplicated here to facilitate Vlookup from Final Round sheet</t>
        </r>
      </text>
    </comment>
    <comment ref="Y5" authorId="0" shapeId="0" xr:uid="{00000000-0006-0000-0200-000007000000}">
      <text>
        <r>
          <rPr>
            <sz val="8"/>
            <color indexed="8"/>
            <rFont val="Times New Roman"/>
            <family val="1"/>
          </rPr>
          <t>Duplicated here to facilitate Vlookup from Final Round sheet</t>
        </r>
      </text>
    </comment>
    <comment ref="A6" authorId="0" shapeId="0" xr:uid="{00000000-0006-0000-0200-000008000000}">
      <text>
        <r>
          <rPr>
            <sz val="8"/>
            <color indexed="8"/>
            <rFont val="Times New Roman"/>
            <family val="1"/>
          </rPr>
          <t>Enter numbers in this column, beginning at 1, for each player in the tournament.  The assigned number is arbitrary, but it will be used throughout this program to track the player, his/her seating, etc.</t>
        </r>
      </text>
    </comment>
    <comment ref="B6" authorId="0" shapeId="0" xr:uid="{00000000-0006-0000-0200-000009000000}">
      <text>
        <r>
          <rPr>
            <sz val="8"/>
            <color indexed="8"/>
            <rFont val="Times New Roman"/>
            <family val="1"/>
          </rPr>
          <t xml:space="preserve">Enter the Player's First Name (and middle initial, if applicable).
</t>
        </r>
      </text>
    </comment>
    <comment ref="C6" authorId="0" shapeId="0" xr:uid="{00000000-0006-0000-0200-00000A000000}">
      <text>
        <r>
          <rPr>
            <sz val="8"/>
            <color indexed="8"/>
            <rFont val="Times New Roman"/>
            <family val="1"/>
          </rPr>
          <t xml:space="preserve">Enter the Player's Last Name (Surname).
</t>
        </r>
      </text>
    </comment>
    <comment ref="D6" authorId="0" shapeId="0" xr:uid="{00000000-0006-0000-0200-00000B000000}">
      <text>
        <r>
          <rPr>
            <sz val="8"/>
            <color indexed="8"/>
            <rFont val="Times New Roman"/>
            <family val="1"/>
          </rPr>
          <t xml:space="preserve">Enter the City where the player resides.
</t>
        </r>
      </text>
    </comment>
    <comment ref="E6" authorId="0" shapeId="0" xr:uid="{00000000-0006-0000-0200-00000C000000}">
      <text>
        <r>
          <rPr>
            <sz val="8"/>
            <color indexed="8"/>
            <rFont val="Times New Roman"/>
            <family val="1"/>
          </rPr>
          <t>Players must have V:EKN membership (and therefore V:EKN numbers) to participate.  Register any non-V:EKN members at the tournament.  Enter V:EKN numbers in this column.</t>
        </r>
      </text>
    </comment>
    <comment ref="J6" authorId="0" shapeId="0" xr:uid="{00000000-0006-0000-0200-00000D000000}">
      <text>
        <r>
          <rPr>
            <sz val="8"/>
            <color indexed="8"/>
            <rFont val="Times New Roman"/>
            <family val="1"/>
          </rPr>
          <t>TPs are the total Tournament Points from Rounds 1, 2, and 3.</t>
        </r>
      </text>
    </comment>
    <comment ref="K6" authorId="0" shapeId="0" xr:uid="{00000000-0006-0000-0200-00000E000000}">
      <text>
        <r>
          <rPr>
            <b/>
            <sz val="8"/>
            <color indexed="10"/>
            <rFont val="Times New Roman"/>
            <family val="1"/>
          </rPr>
          <t>Rank</t>
        </r>
        <r>
          <rPr>
            <sz val="8"/>
            <color indexed="8"/>
            <rFont val="Times New Roman"/>
            <family val="1"/>
          </rPr>
          <t xml:space="preserve"> indicates the current winning order (1 is currently first, 2 is currently second, etc.).  It takes into consideration GWs first, then VPs, and then TPs.
The current Top 5 are highlighted in </t>
        </r>
        <r>
          <rPr>
            <sz val="8"/>
            <color indexed="10"/>
            <rFont val="Times New Roman"/>
            <family val="1"/>
          </rPr>
          <t>RED</t>
        </r>
        <r>
          <rPr>
            <sz val="8"/>
            <color indexed="8"/>
            <rFont val="Times New Roman"/>
            <family val="1"/>
          </rPr>
          <t xml:space="preserve">.
The next 5 are highlighted in </t>
        </r>
        <r>
          <rPr>
            <sz val="8"/>
            <color indexed="50"/>
            <rFont val="Times New Roman"/>
            <family val="1"/>
          </rPr>
          <t>GREEN</t>
        </r>
        <r>
          <rPr>
            <sz val="8"/>
            <color indexed="8"/>
            <rFont val="Times New Roman"/>
            <family val="1"/>
          </rPr>
          <t xml:space="preserve">.
</t>
        </r>
      </text>
    </comment>
    <comment ref="L6" authorId="0" shapeId="0" xr:uid="{00000000-0006-0000-0200-00000F000000}">
      <text>
        <r>
          <rPr>
            <b/>
            <sz val="8"/>
            <color indexed="10"/>
            <rFont val="Times New Roman"/>
            <family val="1"/>
          </rPr>
          <t>TIE</t>
        </r>
        <r>
          <rPr>
            <sz val="8"/>
            <color indexed="10"/>
            <rFont val="Times New Roman"/>
            <family val="1"/>
          </rPr>
          <t xml:space="preserve"> </t>
        </r>
        <r>
          <rPr>
            <sz val="8"/>
            <color indexed="8"/>
            <rFont val="Times New Roman"/>
            <family val="1"/>
          </rPr>
          <t xml:space="preserve">will appear in this column if anyone ranked in the top 5 slots is tied.  This will then require a "Coin Toss" to determine who goes to the Final Round.  See the comment in the next column.
</t>
        </r>
        <r>
          <rPr>
            <b/>
            <sz val="8"/>
            <color indexed="10"/>
            <rFont val="Times New Roman"/>
            <family val="1"/>
          </rPr>
          <t>DQ</t>
        </r>
        <r>
          <rPr>
            <sz val="8"/>
            <color indexed="8"/>
            <rFont val="Times New Roman"/>
            <family val="1"/>
          </rPr>
          <t xml:space="preserve"> will appear in this column if anyone has been disqualified from contention for the Final Round.  If there is ANY text in the "DQ Flag" column, then a DQ will appear here.  If this person should not be disqualified, hit [DEL] in that field to clear it.  Hitting [SPACE] will not work.</t>
        </r>
      </text>
    </comment>
    <comment ref="M6" authorId="0" shapeId="0" xr:uid="{00000000-0006-0000-0200-000010000000}">
      <text>
        <r>
          <rPr>
            <sz val="8"/>
            <color indexed="8"/>
            <rFont val="Times New Roman"/>
            <family val="1"/>
          </rPr>
          <t xml:space="preserve">If </t>
        </r>
        <r>
          <rPr>
            <b/>
            <sz val="8"/>
            <color indexed="10"/>
            <rFont val="Times New Roman"/>
            <family val="1"/>
          </rPr>
          <t>TIE</t>
        </r>
        <r>
          <rPr>
            <sz val="8"/>
            <color indexed="10"/>
            <rFont val="Times New Roman"/>
            <family val="1"/>
          </rPr>
          <t xml:space="preserve"> </t>
        </r>
        <r>
          <rPr>
            <sz val="8"/>
            <color indexed="8"/>
            <rFont val="Times New Roman"/>
            <family val="1"/>
          </rPr>
          <t>appears in the previous column, the indicated players are tied for a seat in the Final Round, i.e. they are tied for 1 of the top 5 slots based on VPs and TPs (as per V:EKN Rules).  If this is the case after the completion of Round 3, then a "Coin Toss" must be used to break the tie, and determines who will make it to the Final Round.
After performing the Coin Toss (or die roll, etc.), enter the relative rank of the the players who were in the "Coin Toss".  For example, if two players were tied, enter a '1' for the player who won the coin toss and a '2' for the player who lost the coin toss.</t>
        </r>
      </text>
    </comment>
    <comment ref="N6" authorId="0" shapeId="0" xr:uid="{00000000-0006-0000-0200-000011000000}">
      <text>
        <r>
          <rPr>
            <sz val="8"/>
            <color indexed="8"/>
            <rFont val="Times New Roman"/>
            <family val="1"/>
          </rPr>
          <t>These are the Player Rankings, considering VPs, TPs, and a Coin Toss, if one was necessary to break a TIE after 3 complete rounds.
Players ranked 1 through 5 will automatically be placed on the Final Round sheet in the "Finalists" section.
Seating in the Final Round should be determined as per V:EKN Rules.  Refer to the V:EKN Tournament Rules document.</t>
        </r>
      </text>
    </comment>
    <comment ref="U6" authorId="0" shapeId="0" xr:uid="{00000000-0006-0000-0200-000012000000}">
      <text>
        <r>
          <rPr>
            <sz val="8"/>
            <color indexed="8"/>
            <rFont val="Times New Roman"/>
            <family val="1"/>
          </rPr>
          <t>These are the Players' Final Rankings for the Tournament after the Final Round has been completed.  The Final Rank will only be filled in once the VPs on the Final Round sheet have been completed correctly.</t>
        </r>
      </text>
    </comment>
    <comment ref="AB6" authorId="0" shapeId="0" xr:uid="{00000000-0006-0000-0200-000013000000}">
      <text>
        <r>
          <rPr>
            <sz val="8"/>
            <color indexed="8"/>
            <rFont val="Times New Roman"/>
            <family val="1"/>
          </rPr>
          <t xml:space="preserve">The number of rating points acquired at this tournament (5 for attending, 4 for each VP, 8 for each win, plus a boinus for the finalists).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JH</author>
  </authors>
  <commentList>
    <comment ref="A6" authorId="0" shapeId="0" xr:uid="{00000000-0006-0000-0400-000001000000}">
      <text>
        <r>
          <rPr>
            <sz val="8"/>
            <color indexed="8"/>
            <rFont val="Times New Roman"/>
            <family val="1"/>
          </rPr>
          <t>Place Player Numbers in this column.  Each group of 5 rows must be used for a single table.</t>
        </r>
      </text>
    </comment>
    <comment ref="D6" authorId="0" shapeId="0" xr:uid="{00000000-0006-0000-0400-000002000000}">
      <text>
        <r>
          <rPr>
            <sz val="8"/>
            <color indexed="8"/>
            <rFont val="Times New Roman"/>
            <family val="1"/>
          </rPr>
          <t>This will be determined automatically as you place Player Numbers in the first column.  Remember to group players in tables of 5 (optimally) or 4.  If you create a table of 4, make sure you skip the next (5th) row, and start the next table in the next group of 5 rows.</t>
        </r>
      </text>
    </comment>
    <comment ref="E6" authorId="0" shapeId="0" xr:uid="{00000000-0006-0000-0400-000003000000}">
      <text>
        <r>
          <rPr>
            <sz val="8"/>
            <color indexed="8"/>
            <rFont val="Times New Roman"/>
            <family val="1"/>
          </rPr>
          <t>Enter the Victory Points (VPs) for each player here.  A player receives 1 VP each time his/her Prey is ousted, and a player receives 1 VP if all other players at a table are ousted.  If the time limit for a round is reached, each player that was not ousted receives an additional 1/2 VP.</t>
        </r>
      </text>
    </comment>
    <comment ref="G6" authorId="0" shapeId="0" xr:uid="{00000000-0006-0000-0400-000004000000}">
      <text>
        <r>
          <rPr>
            <sz val="8"/>
            <color indexed="8"/>
            <rFont val="Times New Roman"/>
            <family val="1"/>
          </rPr>
          <t>Game Wins are calculated automatically, following  the V:EKN rules.</t>
        </r>
      </text>
    </comment>
    <comment ref="H6" authorId="0" shapeId="0" xr:uid="{00000000-0006-0000-0400-000005000000}">
      <text>
        <r>
          <rPr>
            <sz val="8"/>
            <color indexed="8"/>
            <rFont val="Times New Roman"/>
            <family val="1"/>
          </rPr>
          <t>Tournament Points (TPs) are calculated for you automatically, and take into consideration the different calculations for 4 and 5 player tables, as per V:EKN Rules.</t>
        </r>
      </text>
    </comment>
    <comment ref="I6" authorId="0" shapeId="0" xr:uid="{00000000-0006-0000-0400-000006000000}">
      <text>
        <r>
          <rPr>
            <sz val="8"/>
            <color indexed="8"/>
            <rFont val="Times New Roman"/>
            <family val="1"/>
          </rPr>
          <t xml:space="preserve">Rank within the table.  This is used to determine Tournament Points (TPs).  It takes into consideration the special ranking for 4 player tables (i.e. 1,2,4,5).
</t>
        </r>
      </text>
    </comment>
    <comment ref="U6" authorId="0" shapeId="0" xr:uid="{00000000-0006-0000-0400-000007000000}">
      <text>
        <r>
          <rPr>
            <sz val="8"/>
            <color indexed="8"/>
            <rFont val="Times New Roman"/>
            <family val="1"/>
          </rPr>
          <t>The INDIRECT() function allows the rows to be grouped in fives automatically - so I don't have to enter the ranges by hand for all 200 rows.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JH</author>
  </authors>
  <commentList>
    <comment ref="A6" authorId="0" shapeId="0" xr:uid="{00000000-0006-0000-0500-000001000000}">
      <text>
        <r>
          <rPr>
            <sz val="8"/>
            <color indexed="8"/>
            <rFont val="Times New Roman"/>
            <family val="1"/>
          </rPr>
          <t>Place Player Numbers in this column.  Each group of 5 rows must be used for a single table.</t>
        </r>
      </text>
    </comment>
    <comment ref="D6" authorId="0" shapeId="0" xr:uid="{00000000-0006-0000-0500-000002000000}">
      <text>
        <r>
          <rPr>
            <sz val="8"/>
            <color indexed="8"/>
            <rFont val="Times New Roman"/>
            <family val="1"/>
          </rPr>
          <t>This will be determined automatically as you place Player Numbers in the first column.  Remember to group players in tables of 5 (optimally) or 4.  If you create a table of 4, make sure you skip the next (5th) row, and start the next table in the next group of 5 rows.</t>
        </r>
      </text>
    </comment>
    <comment ref="E6" authorId="0" shapeId="0" xr:uid="{00000000-0006-0000-0500-000003000000}">
      <text>
        <r>
          <rPr>
            <sz val="8"/>
            <color indexed="8"/>
            <rFont val="Times New Roman"/>
            <family val="1"/>
          </rPr>
          <t>Enter the Victory Points (VPs) for each player here.  A player receives 1 VP each time his/her Prey is ousted, and a player receives 1 VP if all other players at a table are ousted.  If the time limit for a round is reached, each player that was not ousted receives an additional 1/2 VP.</t>
        </r>
      </text>
    </comment>
    <comment ref="G6" authorId="0" shapeId="0" xr:uid="{00000000-0006-0000-0500-000004000000}">
      <text>
        <r>
          <rPr>
            <sz val="8"/>
            <color indexed="8"/>
            <rFont val="Times New Roman"/>
            <family val="1"/>
          </rPr>
          <t>Game Wins are calculated automatically, following  the V:EKN rules.</t>
        </r>
      </text>
    </comment>
    <comment ref="H6" authorId="0" shapeId="0" xr:uid="{00000000-0006-0000-0500-000005000000}">
      <text>
        <r>
          <rPr>
            <sz val="8"/>
            <color indexed="8"/>
            <rFont val="Times New Roman"/>
            <family val="1"/>
          </rPr>
          <t>Tournament Points (TPs) are calculated for you automatically, and take into consideration the different calculations for 4 and 5 player tables, as per V:EKN Rules.</t>
        </r>
      </text>
    </comment>
    <comment ref="I6" authorId="0" shapeId="0" xr:uid="{00000000-0006-0000-0500-000006000000}">
      <text>
        <r>
          <rPr>
            <sz val="8"/>
            <color indexed="8"/>
            <rFont val="Times New Roman"/>
            <family val="1"/>
          </rPr>
          <t xml:space="preserve">Rank within the table.  This is used to determine Tournament Points (TPs).  It takes into consideration the special ranking for 4 player tables (i.e. 1,2,4,5).
</t>
        </r>
      </text>
    </comment>
    <comment ref="U6" authorId="0" shapeId="0" xr:uid="{00000000-0006-0000-0500-000007000000}">
      <text>
        <r>
          <rPr>
            <sz val="8"/>
            <color indexed="8"/>
            <rFont val="Times New Roman"/>
            <family val="1"/>
          </rPr>
          <t>The INDIRECT() function allows the rows to be grouped in fives automatically - so I don't have to enter the ranges by hand for all 200 rows.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JH</author>
  </authors>
  <commentList>
    <comment ref="A6" authorId="0" shapeId="0" xr:uid="{00000000-0006-0000-0600-000001000000}">
      <text>
        <r>
          <rPr>
            <sz val="8"/>
            <color indexed="8"/>
            <rFont val="Times New Roman"/>
            <family val="1"/>
          </rPr>
          <t>Place Player Numbers in this column.  Each group of 5 rows must be used for a single table.</t>
        </r>
      </text>
    </comment>
    <comment ref="D6" authorId="0" shapeId="0" xr:uid="{00000000-0006-0000-0600-000002000000}">
      <text>
        <r>
          <rPr>
            <sz val="8"/>
            <color indexed="8"/>
            <rFont val="Times New Roman"/>
            <family val="1"/>
          </rPr>
          <t>This will be determined automatically as you place Player Numbers in the first column.  Remember to group players in tables of 5 (optimally) or 4.  If you create a table of 4, make sure you skip the next (5th) row, and start the next table in the next group of 5 rows.</t>
        </r>
      </text>
    </comment>
    <comment ref="E6" authorId="0" shapeId="0" xr:uid="{00000000-0006-0000-0600-000003000000}">
      <text>
        <r>
          <rPr>
            <sz val="8"/>
            <color indexed="8"/>
            <rFont val="Times New Roman"/>
            <family val="1"/>
          </rPr>
          <t>Enter the Victory Points (VPs) for each player here.  A player receives 1 VP each time his/her Prey is ousted, and a player receives 1 VP if all other players at a table are ousted.  If the time limit for a round is reached, each player that was not ousted receives an additional 1/2 VP.</t>
        </r>
      </text>
    </comment>
    <comment ref="G6" authorId="0" shapeId="0" xr:uid="{00000000-0006-0000-0600-000004000000}">
      <text>
        <r>
          <rPr>
            <sz val="8"/>
            <color indexed="8"/>
            <rFont val="Times New Roman"/>
            <family val="1"/>
          </rPr>
          <t>Game Wins are calculated automatically, following  the V:EKN rules.</t>
        </r>
      </text>
    </comment>
    <comment ref="H6" authorId="0" shapeId="0" xr:uid="{00000000-0006-0000-0600-000005000000}">
      <text>
        <r>
          <rPr>
            <sz val="8"/>
            <color indexed="8"/>
            <rFont val="Times New Roman"/>
            <family val="1"/>
          </rPr>
          <t>Tournament Points (TPs) are calculated for you automatically, and take into consideration the different calculations for 4 and 5 player tables, as per V:EKN Rules.</t>
        </r>
      </text>
    </comment>
    <comment ref="I6" authorId="0" shapeId="0" xr:uid="{00000000-0006-0000-0600-000006000000}">
      <text>
        <r>
          <rPr>
            <sz val="8"/>
            <color indexed="8"/>
            <rFont val="Times New Roman"/>
            <family val="1"/>
          </rPr>
          <t xml:space="preserve">Rank within the table.  This is used to determine Tournament Points (TPs).  It takes into consideration the special ranking for 4 player tables (i.e. 1,2,4,5).
</t>
        </r>
      </text>
    </comment>
    <comment ref="U6" authorId="0" shapeId="0" xr:uid="{00000000-0006-0000-0600-000007000000}">
      <text>
        <r>
          <rPr>
            <sz val="8"/>
            <color indexed="8"/>
            <rFont val="Times New Roman"/>
            <family val="1"/>
          </rPr>
          <t>The INDIRECT() function allows the rows to be grouped in fives automatically - so I don't have to enter the ranges by hand for all 200 rows.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JH</author>
  </authors>
  <commentList>
    <comment ref="A13" authorId="0" shapeId="0" xr:uid="{00000000-0006-0000-0700-000001000000}">
      <text>
        <r>
          <rPr>
            <sz val="8"/>
            <color indexed="8"/>
            <rFont val="Times New Roman"/>
            <family val="1"/>
          </rPr>
          <t>Place Player Numbers in this column.  Each group of 5 rows must be used for a single table.</t>
        </r>
      </text>
    </comment>
    <comment ref="D13" authorId="0" shapeId="0" xr:uid="{00000000-0006-0000-0700-000002000000}">
      <text>
        <r>
          <rPr>
            <sz val="8"/>
            <color indexed="8"/>
            <rFont val="Times New Roman"/>
            <family val="1"/>
          </rPr>
          <t>There is only 1 Final Round table.  This will be placed here automatically when you enter the Player Numbers at the far left.</t>
        </r>
      </text>
    </comment>
    <comment ref="E13" authorId="0" shapeId="0" xr:uid="{00000000-0006-0000-0700-000003000000}">
      <text>
        <r>
          <rPr>
            <sz val="8"/>
            <color indexed="8"/>
            <rFont val="Times New Roman"/>
            <family val="1"/>
          </rPr>
          <t xml:space="preserve">Rank within the table.
</t>
        </r>
      </text>
    </comment>
    <comment ref="F13" authorId="0" shapeId="0" xr:uid="{00000000-0006-0000-0700-000004000000}">
      <text>
        <r>
          <rPr>
            <sz val="8"/>
            <color indexed="8"/>
            <rFont val="Times New Roman"/>
            <family val="1"/>
          </rPr>
          <t xml:space="preserve">Enter the Victory Points (VPs) won by each player here.
A player receives 1 VP each time his/her Prey is ousted, and a player receives 1 VP if all other players at a table are ousted. If the time limit for a round is reached, each player that was not ousted receives an additional 1/2 VP.
</t>
        </r>
        <r>
          <rPr>
            <b/>
            <sz val="8"/>
            <color indexed="8"/>
            <rFont val="Times New Roman"/>
            <family val="1"/>
          </rPr>
          <t xml:space="preserve">The winner of the Tournament is determined by:
</t>
        </r>
        <r>
          <rPr>
            <sz val="8"/>
            <color indexed="8"/>
            <rFont val="Times New Roman"/>
            <family val="1"/>
          </rPr>
          <t xml:space="preserve">1. The most VPs won in the Final Round (only). if there is a tie, then:
2. The highest rank coming into the Final Round wins.
</t>
        </r>
      </text>
    </comment>
    <comment ref="I13" authorId="0" shapeId="0" xr:uid="{00000000-0006-0000-0700-000005000000}">
      <text>
        <r>
          <rPr>
            <sz val="8"/>
            <color indexed="8"/>
            <rFont val="Times New Roman"/>
            <family val="1"/>
          </rPr>
          <t>Tournament Points (TPs) are calculated for you automatically, and take into consideration the different calculations for 4 and 5 player tables, as per V:EKN Rules.</t>
        </r>
      </text>
    </comment>
    <comment ref="J13" authorId="0" shapeId="0" xr:uid="{00000000-0006-0000-0700-000006000000}">
      <text>
        <r>
          <rPr>
            <sz val="8"/>
            <color indexed="8"/>
            <rFont val="Times New Roman"/>
            <family val="1"/>
          </rPr>
          <t>This is the player's overall standing in the tournament (for purposes of awarding prizes, reporting tournament results, etc.)</t>
        </r>
      </text>
    </comment>
    <comment ref="T13" authorId="0" shapeId="0" xr:uid="{00000000-0006-0000-0700-000007000000}">
      <text>
        <r>
          <rPr>
            <sz val="8"/>
            <color indexed="8"/>
            <rFont val="Times New Roman"/>
            <family val="1"/>
          </rPr>
          <t xml:space="preserve">The players' rank going into the finals - the secondary criterion. </t>
        </r>
      </text>
    </comment>
    <comment ref="Z13" authorId="0" shapeId="0" xr:uid="{00000000-0006-0000-0700-000008000000}">
      <text>
        <r>
          <rPr>
            <sz val="8"/>
            <color indexed="8"/>
            <rFont val="Times New Roman"/>
            <family val="1"/>
          </rPr>
          <t>Bonus ratings points awarded (each finalist gets a bonus based on final standing).</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JH</author>
  </authors>
  <commentList>
    <comment ref="D3" authorId="0" shapeId="0" xr:uid="{00000000-0006-0000-0800-000001000000}">
      <text>
        <r>
          <rPr>
            <sz val="8"/>
            <color indexed="8"/>
            <rFont val="Times New Roman"/>
            <family val="1"/>
          </rPr>
          <t>If the Archon is showing "pending" for a completed table it is because the number of VP's (rounding half-VP's up) doesn't equal the number of players at the table.
This may happen if a player drops or is ejected in the middle of a game and the VP for that player is not awarded.
Use this page to identify such a table as finished (overriding the Archon's evalutaion of "pending" for that table), otherwise the results of that table will not be used properly in determining standings and finalists.</t>
        </r>
      </text>
    </comment>
    <comment ref="A4" authorId="0" shapeId="0" xr:uid="{00000000-0006-0000-0800-000002000000}">
      <text>
        <r>
          <rPr>
            <sz val="8"/>
            <color indexed="8"/>
            <rFont val="Times New Roman"/>
            <family val="1"/>
          </rPr>
          <t>Enter the number of the round in which the game was played (1-3) or enter 'F' for the final round.</t>
        </r>
      </text>
    </comment>
    <comment ref="B5" authorId="0" shapeId="0" xr:uid="{00000000-0006-0000-0800-000003000000}">
      <text>
        <r>
          <rPr>
            <sz val="8"/>
            <color indexed="8"/>
            <rFont val="Times New Roman"/>
            <family val="1"/>
          </rPr>
          <t>Enter the table number (as shown on the round sheet) - this value is ignored if 'F' was entered for the round number.</t>
        </r>
      </text>
    </comment>
  </commentList>
</comments>
</file>

<file path=xl/sharedStrings.xml><?xml version="1.0" encoding="utf-8"?>
<sst xmlns="http://schemas.openxmlformats.org/spreadsheetml/2006/main" count="2073" uniqueCount="369">
  <si>
    <t>Improved seating charts for 6 players (thanks to Karl Schaefer), and 18 and 23 players (thanks to Jussi Hattara). Corrected and updated finalists' ranking and rating to reflect the 2008 tournament rules. Updated formulas for compatibility with OpenOffice.org Calc (thanks to Jussi Hattara). Reworked V:EKN Report Tab (thanks to Jeff Thompson).</t>
  </si>
  <si>
    <t>Added new ratings points calculation. Corrected a formatting problem in the final round. Automatic seating charts are extended through 200 players (thanks to Stéphane Lavrut). Removed vestiges of old Elo rating system.</t>
  </si>
  <si>
    <t>v1.1g</t>
  </si>
  <si>
    <t>Corrected an error in the final round sheet which failed to handle the half VPs awarded if the final round times out correctly (thanks to Dominic Catanzariti). Automatic seating charts are extended through 60 players (thanks to François Alix).</t>
  </si>
  <si>
    <t>v1.1f</t>
  </si>
  <si>
    <t>Updated the 13-player seating chart. Added seating charts for 3+F tournaments with 6, 7, or 11 players in which each player plays in two of the three preliminary rounds.</t>
  </si>
  <si>
    <t>v1.1e</t>
  </si>
  <si>
    <t>Added the V:EKN reporting sheet.</t>
  </si>
  <si>
    <t>v1.1d</t>
  </si>
  <si>
    <r>
      <t xml:space="preserve">Corrected Standings sheet for players ranked 15 and higher (again). Added the </t>
    </r>
    <r>
      <rPr>
        <b/>
        <sz val="8"/>
        <rFont val="Arial"/>
        <family val="2"/>
      </rPr>
      <t>"Override"</t>
    </r>
    <r>
      <rPr>
        <sz val="8"/>
        <rFont val="Arial"/>
        <family val="2"/>
      </rPr>
      <t xml:space="preserve"> sheet to handle mid-game ejections and the like (see item #8 below). Removed the remnants of the macros left from previous versions.</t>
    </r>
  </si>
  <si>
    <t>v1.1c</t>
  </si>
  <si>
    <t>Fixed final round ratings calculation propagation. Corrected Standings sheet for players ranked 15 and higher. Updated several optimal seating charts for format (5-player tables first) and for uniform starting transfer distribution (13,14,15,17,18,19,20,23,24,26).</t>
  </si>
  <si>
    <t>v1.1b</t>
  </si>
  <si>
    <t>Use Game Wins per the January 2002 update of the V:EKN rules. Enhanced support of optimal seating charts. Corrected 18-player chart.</t>
  </si>
  <si>
    <t>Instructions for use:</t>
  </si>
  <si>
    <t>General Instructions</t>
  </si>
  <si>
    <t>Played</t>
  </si>
  <si>
    <t>Won</t>
  </si>
  <si>
    <t>Total</t>
  </si>
  <si>
    <t>The official tournament tracking system for "Vampire: The Eternal Struggle"</t>
  </si>
  <si>
    <t>The latest version of The Archon is available for download at</t>
  </si>
  <si>
    <t>What's New:</t>
  </si>
  <si>
    <t>V1.3</t>
  </si>
  <si>
    <t>v1.2</t>
  </si>
  <si>
    <t>Helpful instructions have been embedded in some cells of this spreadsheet, so that you do not have to refer back to this page often. Please point the cursor to the "little red triangle" in the upper-right corner of some cells for help. To see how this works, point to the triangle to the left of this paragraph.</t>
  </si>
  <si>
    <t>You should save this spreadsheet file under a new name (like the name of your tournament) before beginning to use it. By doing so, you can use this blank spreadsheet again for future tournaments. Use the Menu Bar selection, FILE, then select SAVE AS and enter a new name. After doing this, you can continue to use this spreadsheet to track your V:TES tournament.</t>
  </si>
  <si>
    <t>This system implements the V:EKN Sanctioned Tournament Rules, and therefore makes certain assumptions (e.g. all tables will have 4 or (optimally) 5 players). Use V:EKN Tournament Rules when utilizing this system.</t>
  </si>
  <si>
    <t>Setting up and Tracking Your Tournament</t>
  </si>
  <si>
    <r>
      <t xml:space="preserve">Enter the tournament information into the </t>
    </r>
    <r>
      <rPr>
        <b/>
        <i/>
        <sz val="10"/>
        <rFont val="Arial"/>
        <family val="2"/>
      </rPr>
      <t>"Tournament Info"</t>
    </r>
    <r>
      <rPr>
        <i/>
        <sz val="10"/>
        <rFont val="Arial"/>
        <family val="2"/>
      </rPr>
      <t xml:space="preserve"> sheet.</t>
    </r>
  </si>
  <si>
    <t>-</t>
  </si>
  <si>
    <r>
      <t xml:space="preserve">Enter all Player information into the </t>
    </r>
    <r>
      <rPr>
        <b/>
        <i/>
        <sz val="10"/>
        <rFont val="Arial"/>
        <family val="2"/>
      </rPr>
      <t>"Methuselahs"</t>
    </r>
    <r>
      <rPr>
        <i/>
        <sz val="10"/>
        <rFont val="Arial"/>
        <family val="2"/>
      </rPr>
      <t xml:space="preserve"> sheet.</t>
    </r>
  </si>
  <si>
    <t>'Player #' = From 1 to N, where N is the number of players in the tournament. Assign a random number to each of the players. This number will be used throughout this program to track the players' ratings, monitor the players' tournament ranking, and determine table seating positions. This is a required field.</t>
  </si>
  <si>
    <t>'Player First Name' and 'Player Last Name' = Player's name, as listed on their V:EKN membership card. This is a required field. [NOTE: All players without V:EKN memberships must be registered at the tournament to participate in V:EKN events.]</t>
  </si>
  <si>
    <t>'Player City' = The city where the player lives.</t>
  </si>
  <si>
    <t>Fixed ratings calculation propagation. Sort Standings automatically. Removed outdated tiebreakers in final round. Increased foreign language compatibility. Corrected 15-player chart.</t>
  </si>
  <si>
    <t>v1.1</t>
  </si>
  <si>
    <r>
      <t xml:space="preserve">The Coordinator uses the </t>
    </r>
    <r>
      <rPr>
        <b/>
        <i/>
        <sz val="10"/>
        <rFont val="Arial"/>
        <family val="2"/>
      </rPr>
      <t>"Methuselahs"</t>
    </r>
    <r>
      <rPr>
        <i/>
        <sz val="10"/>
        <rFont val="Arial"/>
        <family val="2"/>
      </rPr>
      <t xml:space="preserve"> sheet to monitor the progress of the tournament.</t>
    </r>
  </si>
  <si>
    <r>
      <t xml:space="preserve">Also, </t>
    </r>
    <r>
      <rPr>
        <b/>
        <i/>
        <sz val="10"/>
        <rFont val="Arial"/>
        <family val="2"/>
      </rPr>
      <t>additional information</t>
    </r>
    <r>
      <rPr>
        <i/>
        <sz val="10"/>
        <rFont val="Arial"/>
        <family val="2"/>
      </rPr>
      <t xml:space="preserve"> may need to be entered on the </t>
    </r>
    <r>
      <rPr>
        <b/>
        <i/>
        <sz val="10"/>
        <rFont val="Arial"/>
        <family val="2"/>
      </rPr>
      <t>"Methuselahs"</t>
    </r>
    <r>
      <rPr>
        <i/>
        <sz val="10"/>
        <rFont val="Arial"/>
        <family val="2"/>
      </rPr>
      <t xml:space="preserve"> tab as the tournament progresses.</t>
    </r>
  </si>
  <si>
    <r>
      <t xml:space="preserve">DQ Flag = Place ANY text in this field if a Player is removed from the tournament (for whatever reason). This will eliminate the Player from contention for the Final Round. If the player is removed in the middle of a game, you may wind up with fewer VPs awarded than the Archon is expecting. If so, just enter the round and table into the </t>
    </r>
    <r>
      <rPr>
        <b/>
        <sz val="10"/>
        <rFont val="Arial"/>
        <family val="2"/>
      </rPr>
      <t>"Override"</t>
    </r>
    <r>
      <rPr>
        <sz val="10"/>
        <rFont val="Arial"/>
        <family val="2"/>
      </rPr>
      <t xml:space="preserve"> sheet to let the Archon know that the table is indeed complete. See additional Comments in the DQ Flag column.</t>
    </r>
  </si>
  <si>
    <t>Status for Final = This will indicate "DQ" (if the DQ Flag has been entered) or "TIE" if 2 or more players are tied for one of the top 5 slots (the Final Round slots). If "TIE" is indicated, a "coin toss" must be made. See "Coin Ranking" field.</t>
  </si>
  <si>
    <t>Coin Ranking = If "TIE" is indicated in the "Status for Final" field, then 2 or more players are tied for one of the Final Round slots. Break each tie individually, using some random method (like a coin toss or a die roll). Once this is done, indicate the results of the "coin toss" by ranking them in this field. For example, if Players A and B were tied, and Player A won the "coin toss", place a 1 in the "Coin Ranking" field for Player A and a 2 in the "Coin Ranking" field for Player B.</t>
  </si>
  <si>
    <r>
      <t xml:space="preserve">Adjusted Rank = After any ties have been broken via a "coin toss" (and the "Coin Ranking" has been entered), this column will indicate the results at the end of 3 Rounds. The top 5 Players will automatically be entered into the "Finalists" section of the </t>
    </r>
    <r>
      <rPr>
        <b/>
        <sz val="10"/>
        <rFont val="Arial"/>
        <family val="2"/>
      </rPr>
      <t>"Final Round"</t>
    </r>
    <r>
      <rPr>
        <sz val="10"/>
        <rFont val="Arial"/>
        <family val="2"/>
      </rPr>
      <t xml:space="preserve"> sheet. Seating for the Final Round (and the entry of this information into the </t>
    </r>
    <r>
      <rPr>
        <b/>
        <sz val="10"/>
        <rFont val="Arial"/>
        <family val="2"/>
      </rPr>
      <t>"Final Round"</t>
    </r>
    <r>
      <rPr>
        <sz val="10"/>
        <rFont val="Arial"/>
        <family val="2"/>
      </rPr>
      <t xml:space="preserve"> sheet still needs to be done. See Final Round sheet Comments.</t>
    </r>
  </si>
  <si>
    <t>Final Rank = This will indicate the Final Rank for all Players in the tournament once the Final Round has been completed.</t>
  </si>
  <si>
    <r>
      <t xml:space="preserve">The Players can be shown the </t>
    </r>
    <r>
      <rPr>
        <b/>
        <i/>
        <sz val="10"/>
        <rFont val="Arial"/>
        <family val="2"/>
      </rPr>
      <t>"Standings"</t>
    </r>
    <r>
      <rPr>
        <i/>
        <sz val="10"/>
        <rFont val="Arial"/>
        <family val="2"/>
      </rPr>
      <t xml:space="preserve"> sheet so that they can monitor their progress in the tournament.</t>
    </r>
  </si>
  <si>
    <r>
      <t xml:space="preserve">The </t>
    </r>
    <r>
      <rPr>
        <b/>
        <sz val="10"/>
        <rFont val="Arial"/>
        <family val="2"/>
      </rPr>
      <t>"Standings"</t>
    </r>
    <r>
      <rPr>
        <sz val="10"/>
        <rFont val="Arial"/>
        <family val="2"/>
      </rPr>
      <t xml:space="preserve"> sheet is a subset of the information from the </t>
    </r>
    <r>
      <rPr>
        <b/>
        <sz val="10"/>
        <rFont val="Arial"/>
        <family val="2"/>
      </rPr>
      <t>"Methuselahs"</t>
    </r>
    <r>
      <rPr>
        <sz val="10"/>
        <rFont val="Arial"/>
        <family val="2"/>
      </rPr>
      <t xml:space="preserve"> sheet, and it is more easily readable. It is also fully 'protected', so that a Player cannot accidently change any data. The </t>
    </r>
    <r>
      <rPr>
        <b/>
        <sz val="10"/>
        <rFont val="Arial"/>
        <family val="2"/>
      </rPr>
      <t>"Standings"</t>
    </r>
    <r>
      <rPr>
        <sz val="10"/>
        <rFont val="Arial"/>
        <family val="2"/>
      </rPr>
      <t xml:space="preserve"> sheet may also be printed for the players between rounds, if a printer is available.</t>
    </r>
  </si>
  <si>
    <r>
      <t xml:space="preserve">Enter the round-specific information into the </t>
    </r>
    <r>
      <rPr>
        <b/>
        <i/>
        <sz val="10"/>
        <rFont val="Arial"/>
        <family val="2"/>
      </rPr>
      <t>"Round"</t>
    </r>
    <r>
      <rPr>
        <i/>
        <sz val="10"/>
        <rFont val="Arial"/>
        <family val="2"/>
      </rPr>
      <t xml:space="preserve"> sheets (for each round, as the rounds are played):</t>
    </r>
  </si>
  <si>
    <r>
      <t xml:space="preserve"># = Player Number, to be used to seat players for each round. These are the Player Numbers from the </t>
    </r>
    <r>
      <rPr>
        <b/>
        <sz val="10"/>
        <rFont val="Arial"/>
        <family val="2"/>
      </rPr>
      <t>"Methuselahs"</t>
    </r>
    <r>
      <rPr>
        <sz val="10"/>
        <rFont val="Arial"/>
        <family val="2"/>
      </rPr>
      <t xml:space="preserve"> sheet, and should be entered manually for each round. [</t>
    </r>
    <r>
      <rPr>
        <b/>
        <sz val="10"/>
        <rFont val="Arial"/>
        <family val="2"/>
      </rPr>
      <t>Note:</t>
    </r>
    <r>
      <rPr>
        <sz val="10"/>
        <rFont val="Arial"/>
        <family val="2"/>
      </rPr>
      <t xml:space="preserve"> If you have are running a 3+F tournament, the player seating will be automatically entered from the </t>
    </r>
    <r>
      <rPr>
        <b/>
        <sz val="10"/>
        <rFont val="Arial"/>
        <family val="2"/>
      </rPr>
      <t>"Optimal Seating"</t>
    </r>
    <r>
      <rPr>
        <sz val="10"/>
        <rFont val="Arial"/>
        <family val="2"/>
      </rPr>
      <t xml:space="preserve"> sheet. You can override these values (to handle ejections or additions) by entering the numbers manually. ]</t>
    </r>
  </si>
  <si>
    <r>
      <t xml:space="preserve">Player First Name and Player Last Name = This will be filled in automatically from the </t>
    </r>
    <r>
      <rPr>
        <b/>
        <sz val="10"/>
        <rFont val="Arial"/>
        <family val="2"/>
      </rPr>
      <t>"Methuselah"</t>
    </r>
    <r>
      <rPr>
        <sz val="10"/>
        <rFont val="Arial"/>
        <family val="2"/>
      </rPr>
      <t xml:space="preserve"> sheet information.</t>
    </r>
  </si>
  <si>
    <t>Table Number = The number of the table for this group of 5 (or 4) players. As many tables as possible should have 5 players, with all others having 4 players. 3 player and 6 player tables are not permitted under V:EKN rules. This will fill in automatically.</t>
  </si>
  <si>
    <t>GW = Game Win. This is calculated automatically, using V:EKN rules.</t>
  </si>
  <si>
    <r>
      <t xml:space="preserve">VPs = Victory Points. These must be entered manually upon completion of the round, and will flow automatically to the </t>
    </r>
    <r>
      <rPr>
        <b/>
        <sz val="10"/>
        <rFont val="Arial"/>
        <family val="2"/>
      </rPr>
      <t>"Methuselahs"</t>
    </r>
    <r>
      <rPr>
        <sz val="10"/>
        <rFont val="Arial"/>
        <family val="2"/>
      </rPr>
      <t xml:space="preserve"> sheet. [Note: You may leave VPs blank for a player who scores no VPs.]</t>
    </r>
  </si>
  <si>
    <r>
      <t xml:space="preserve">TPs = Tournament Points. These will be calculated for you automatically, using V:EKN rules, and will take into consideration the difference between 4 and 5 player table TP calculations. This is used as a tie breaker for entering the Final Round, and will flow automatically to the </t>
    </r>
    <r>
      <rPr>
        <b/>
        <sz val="10"/>
        <rFont val="Arial"/>
        <family val="2"/>
      </rPr>
      <t>"Methuselahs"</t>
    </r>
    <r>
      <rPr>
        <sz val="10"/>
        <rFont val="Arial"/>
        <family val="2"/>
      </rPr>
      <t xml:space="preserve"> sheet. </t>
    </r>
  </si>
  <si>
    <t>Table Rank = The player's Ranking at the table after the completion of the round (after Victory Points [VPs] are manually entered). This is calculated automatically, and it is used to calculate Tournament Points (TPs) automatically.</t>
  </si>
  <si>
    <t>Round Start Time and End Time = These fields are provided so that you may track the length of each round. This is useful when the tournament rounds have time limits.</t>
  </si>
  <si>
    <r>
      <t xml:space="preserve">Seat the Players for the Final Round and enter the Player numbers on the </t>
    </r>
    <r>
      <rPr>
        <b/>
        <i/>
        <sz val="10"/>
        <rFont val="Arial"/>
        <family val="2"/>
      </rPr>
      <t>"Final Round"</t>
    </r>
    <r>
      <rPr>
        <i/>
        <sz val="10"/>
        <rFont val="Arial"/>
        <family val="2"/>
      </rPr>
      <t xml:space="preserve"> sheet.</t>
    </r>
  </si>
  <si>
    <r>
      <t xml:space="preserve">The </t>
    </r>
    <r>
      <rPr>
        <b/>
        <sz val="10"/>
        <rFont val="Arial"/>
        <family val="2"/>
      </rPr>
      <t>"Final Round"</t>
    </r>
    <r>
      <rPr>
        <sz val="10"/>
        <rFont val="Arial"/>
        <family val="2"/>
      </rPr>
      <t xml:space="preserve"> sheet is different from the other </t>
    </r>
    <r>
      <rPr>
        <b/>
        <sz val="10"/>
        <rFont val="Arial"/>
        <family val="2"/>
      </rPr>
      <t>"Round"</t>
    </r>
    <r>
      <rPr>
        <sz val="10"/>
        <rFont val="Arial"/>
        <family val="2"/>
      </rPr>
      <t xml:space="preserve"> sheets. There are two sections for the Players on this sheet:</t>
    </r>
  </si>
  <si>
    <t>a.</t>
  </si>
  <si>
    <r>
      <t xml:space="preserve">"Current Leaders"/"Finalists" section: The top section lists the </t>
    </r>
    <r>
      <rPr>
        <i/>
        <sz val="10"/>
        <rFont val="Arial"/>
        <family val="2"/>
      </rPr>
      <t>Current Leaders</t>
    </r>
    <r>
      <rPr>
        <sz val="10"/>
        <rFont val="Arial"/>
        <family val="2"/>
      </rPr>
      <t xml:space="preserve"> in the tournament. This will change to </t>
    </r>
    <r>
      <rPr>
        <i/>
        <sz val="10"/>
        <rFont val="Arial"/>
        <family val="2"/>
      </rPr>
      <t>Finalists</t>
    </r>
    <r>
      <rPr>
        <sz val="10"/>
        <rFont val="Arial"/>
        <family val="2"/>
      </rPr>
      <t xml:space="preserve"> when all preliminary rounds have been posted. No changes can be made to this section. If a Finalist becomes ineligible for any reason (disqualification or self-withdrawal), use the DQ Flag on the </t>
    </r>
    <r>
      <rPr>
        <b/>
        <sz val="10"/>
        <rFont val="Arial"/>
        <family val="2"/>
      </rPr>
      <t>"Methuselahs"</t>
    </r>
    <r>
      <rPr>
        <sz val="10"/>
        <rFont val="Arial"/>
        <family val="2"/>
      </rPr>
      <t xml:space="preserve"> sheet to eliminate the Player from contention. Disqualified players will not show up on the </t>
    </r>
    <r>
      <rPr>
        <b/>
        <sz val="10"/>
        <rFont val="Arial"/>
        <family val="2"/>
      </rPr>
      <t>"Final Round"</t>
    </r>
    <r>
      <rPr>
        <sz val="10"/>
        <rFont val="Arial"/>
        <family val="2"/>
      </rPr>
      <t xml:space="preserve"> sheet.</t>
    </r>
  </si>
  <si>
    <t>b.</t>
  </si>
  <si>
    <r>
      <t xml:space="preserve">"Table Seating" section: Upon completion of the preliminary rounds (and a "coin toss" if necessary), the top 5 Players in the tournament (based on GWs, VPs, and TPs) will be listed in the above "Finalists" section. These 5 players should now be seated in this section. Seating should be done according to the V:EKN Rules. After the seating has been determined, enter the Player numbers into the </t>
    </r>
    <r>
      <rPr>
        <b/>
        <sz val="10"/>
        <rFont val="Arial"/>
        <family val="2"/>
      </rPr>
      <t>"Final Round"</t>
    </r>
    <r>
      <rPr>
        <sz val="10"/>
        <rFont val="Arial"/>
        <family val="2"/>
      </rPr>
      <t xml:space="preserve"> sheet.</t>
    </r>
  </si>
  <si>
    <t>Player First Name, Player Last Name, and Table Number (1) will be completed automatically.</t>
  </si>
  <si>
    <t>At the end of the round, enter the VPs for each Player.</t>
  </si>
  <si>
    <r>
      <t>[</t>
    </r>
    <r>
      <rPr>
        <b/>
        <sz val="10"/>
        <rFont val="Arial"/>
        <family val="2"/>
      </rPr>
      <t>Note</t>
    </r>
    <r>
      <rPr>
        <sz val="10"/>
        <rFont val="Arial"/>
        <family val="2"/>
      </rPr>
      <t xml:space="preserve">: The </t>
    </r>
    <r>
      <rPr>
        <b/>
        <sz val="10"/>
        <rFont val="Arial"/>
        <family val="2"/>
      </rPr>
      <t>"Methuselahs"</t>
    </r>
    <r>
      <rPr>
        <sz val="10"/>
        <rFont val="Arial"/>
        <family val="2"/>
      </rPr>
      <t xml:space="preserve"> sheet will now accurately reflect the Final Rank of all Players in the tournament.]</t>
    </r>
  </si>
  <si>
    <t>Post-Tournament Procedures</t>
  </si>
  <si>
    <r>
      <t xml:space="preserve">Enter any notes, warnings, or miscellaneous information into the </t>
    </r>
    <r>
      <rPr>
        <b/>
        <i/>
        <sz val="10"/>
        <rFont val="Arial"/>
        <family val="2"/>
      </rPr>
      <t>"Notes"</t>
    </r>
    <r>
      <rPr>
        <i/>
        <sz val="10"/>
        <rFont val="Arial"/>
        <family val="2"/>
      </rPr>
      <t xml:space="preserve"> sheet.</t>
    </r>
  </si>
  <si>
    <t>Review The Archon to ensure accuracy. This is very important!</t>
  </si>
  <si>
    <r>
      <t xml:space="preserve">Perform a thorough check of The Archon to ensure that you have entered all the data correctly. Look particularly at the </t>
    </r>
    <r>
      <rPr>
        <b/>
        <sz val="10"/>
        <rFont val="Arial"/>
        <family val="2"/>
      </rPr>
      <t>"Methuselahs"</t>
    </r>
    <r>
      <rPr>
        <sz val="10"/>
        <rFont val="Arial"/>
        <family val="2"/>
      </rPr>
      <t xml:space="preserve"> sheet, the </t>
    </r>
    <r>
      <rPr>
        <b/>
        <sz val="10"/>
        <rFont val="Arial"/>
        <family val="2"/>
      </rPr>
      <t>"Round"</t>
    </r>
    <r>
      <rPr>
        <sz val="10"/>
        <rFont val="Arial"/>
        <family val="2"/>
      </rPr>
      <t xml:space="preserve"> sheets (all of them), and the </t>
    </r>
    <r>
      <rPr>
        <b/>
        <sz val="10"/>
        <rFont val="Arial"/>
        <family val="2"/>
      </rPr>
      <t>"Standings"</t>
    </r>
    <r>
      <rPr>
        <sz val="10"/>
        <rFont val="Arial"/>
        <family val="2"/>
      </rPr>
      <t xml:space="preserve"> sheet. We want to report good data!</t>
    </r>
  </si>
  <si>
    <t>Event Name:</t>
  </si>
  <si>
    <t>Event Date (DD-MON-YY):</t>
  </si>
  <si>
    <t>Date Report due at V:EKN:</t>
  </si>
  <si>
    <t>City:</t>
  </si>
  <si>
    <t>Format (Constructed/Limited):</t>
  </si>
  <si>
    <t>Number of Players:</t>
  </si>
  <si>
    <t>Number of Rounds (including final):</t>
  </si>
  <si>
    <t>Number of Event Matches:</t>
  </si>
  <si>
    <t>Number of New Members:</t>
  </si>
  <si>
    <t>Number of Warnings Issued:</t>
  </si>
  <si>
    <t>Number of Disqualifications:</t>
  </si>
  <si>
    <t>Multi-Judge System Used?</t>
  </si>
  <si>
    <t>Head Judge:</t>
  </si>
  <si>
    <t>Assistant Judges:</t>
  </si>
  <si>
    <t>Coef:</t>
  </si>
  <si>
    <t>Player Information</t>
  </si>
  <si>
    <t>players entered</t>
  </si>
  <si>
    <t>Player</t>
  </si>
  <si>
    <t>V:EKN</t>
  </si>
  <si>
    <t>DQ</t>
  </si>
  <si>
    <t>Results - Rnds 1, 2, 3</t>
  </si>
  <si>
    <t>Status</t>
  </si>
  <si>
    <t>Coin</t>
  </si>
  <si>
    <t>Adjusted</t>
  </si>
  <si>
    <t>VP</t>
  </si>
  <si>
    <t>TP</t>
  </si>
  <si>
    <t>Real</t>
  </si>
  <si>
    <t>Flag</t>
  </si>
  <si>
    <t>Final</t>
  </si>
  <si>
    <t>CurRank</t>
  </si>
  <si>
    <t>P# ties</t>
  </si>
  <si>
    <t>Distinct</t>
  </si>
  <si>
    <t>Rating</t>
  </si>
  <si>
    <t>Num.</t>
  </si>
  <si>
    <t>First Name</t>
  </si>
  <si>
    <t>Last Name</t>
  </si>
  <si>
    <t>City</t>
  </si>
  <si>
    <t># rnds</t>
  </si>
  <si>
    <t>GWs</t>
  </si>
  <si>
    <t>VPs</t>
  </si>
  <si>
    <t>TPs</t>
  </si>
  <si>
    <t>Rank</t>
  </si>
  <si>
    <t>for Final</t>
  </si>
  <si>
    <t>V:TES "Tournament Point" Matrix</t>
  </si>
  <si>
    <t>5 PLAYER TABLES</t>
  </si>
  <si>
    <t>4 PLAYER TABLES</t>
  </si>
  <si>
    <t>Table Rank</t>
  </si>
  <si>
    <t>reg</t>
  </si>
  <si>
    <t>qual</t>
  </si>
  <si>
    <t>norm</t>
  </si>
  <si>
    <t>champ</t>
  </si>
  <si>
    <t>Ranking</t>
  </si>
  <si>
    <t>Ties</t>
  </si>
  <si>
    <t>Num</t>
  </si>
  <si>
    <t>Bonus</t>
  </si>
  <si>
    <t>Points</t>
  </si>
  <si>
    <t>Target Rank</t>
  </si>
  <si>
    <t>#</t>
  </si>
  <si>
    <t>Name</t>
  </si>
  <si>
    <t>Prelim GWs</t>
  </si>
  <si>
    <t>Prelim VPs</t>
  </si>
  <si>
    <t>Final VPs</t>
  </si>
  <si>
    <t>Round Start Time:</t>
  </si>
  <si>
    <t>Round 1</t>
  </si>
  <si>
    <t>Round End Time:</t>
  </si>
  <si>
    <t>Table Seating</t>
  </si>
  <si>
    <t>Round Results</t>
  </si>
  <si>
    <t>The arduous formulas for "Tournament Point" calculation... :)</t>
  </si>
  <si>
    <t>VP Validity Checking</t>
  </si>
  <si>
    <t>Player First Name</t>
  </si>
  <si>
    <t>Player Last Name</t>
  </si>
  <si>
    <t>Table#</t>
  </si>
  <si>
    <t>GW</t>
  </si>
  <si>
    <t>Tbl Rank</t>
  </si>
  <si>
    <t>#@T</t>
  </si>
  <si>
    <t>RawRank</t>
  </si>
  <si>
    <t>TPBase</t>
  </si>
  <si>
    <t>TP-2</t>
  </si>
  <si>
    <t>TP-3</t>
  </si>
  <si>
    <t>TP-4</t>
  </si>
  <si>
    <t>TP-5</t>
  </si>
  <si>
    <t>TPcal</t>
  </si>
  <si>
    <t>TPshare</t>
  </si>
  <si>
    <t>#P</t>
  </si>
  <si>
    <t>Ceil(VP)</t>
  </si>
  <si>
    <t>Sum(Ceil)</t>
  </si>
  <si>
    <t>RawTblRank</t>
  </si>
  <si>
    <t>AdjRank</t>
  </si>
  <si>
    <t>Re-Rank</t>
  </si>
  <si>
    <t>DCI#</t>
  </si>
  <si>
    <t>Round 2</t>
  </si>
  <si>
    <t>Round#</t>
  </si>
  <si>
    <t>Round 3</t>
  </si>
  <si>
    <t>Final Round</t>
  </si>
  <si>
    <t>Rating Coef</t>
  </si>
  <si>
    <t>Place</t>
  </si>
  <si>
    <t>Results</t>
  </si>
  <si>
    <t>Prelim Rank</t>
  </si>
  <si>
    <t>Final Rank</t>
  </si>
  <si>
    <t>Override</t>
  </si>
  <si>
    <t>Override a "pending" designation for player drops/ejections and other odd VP situations.</t>
  </si>
  <si>
    <t>Round</t>
  </si>
  <si>
    <t>(F for Final)</t>
  </si>
  <si>
    <t>Table</t>
  </si>
  <si>
    <t>ID</t>
  </si>
  <si>
    <t>Explanation</t>
  </si>
  <si>
    <t>Games</t>
  </si>
  <si>
    <t>Tournament Notes:</t>
  </si>
  <si>
    <t>V:TES Optimal Tournament Seating</t>
  </si>
  <si>
    <t>The following coordinator aid provides "optimal" seating arrangements given the number of players.</t>
  </si>
  <si>
    <t>These arrangements are "optimal" based on how well they meet the guidelines specified in the V:EKN Tournament Rules.</t>
  </si>
  <si>
    <t>For a complete list of criteria, see https://groups.google.com/g/rec.games.trading-cards.jyhad/c/4YivYLDVYQc/m/CCH-ZBU5UiUJ</t>
  </si>
  <si>
    <t>Players</t>
  </si>
  <si>
    <t>Players (2 rounds each)</t>
  </si>
  <si>
    <t>V 1.3b</t>
  </si>
  <si>
    <t>https://www.vekn.net/</t>
  </si>
  <si>
    <t>Officially sanctioned V:TES Tournaments are run according to the V:EKN Tournament Rules. Also, all current V:TES Rules, Rulings, Errata, and Clarifications must be followed. These can be found on the VEKN website on these pages:</t>
  </si>
  <si>
    <t>V:EKN #' = required for reporting to the V:EKN. Each player must have a V:EKN ID number and be registered on the official V:EKN registry on the V:EKN's website. If a registered player forgets his V:EKN number at the tournament, you must find it in the registry and insert it in the archon prior to reporting tournament results. If a player is new to tournaments (great!), then issue the new player a V:EKN membership card at the tournament and assign the new player a V:EKN ID number either by creating a unique 7-digit number using your 3-digit prince prefix followed by a 4-digit number of your choosing (just making sure you never assign the same 4 digits to more than one new player) if you're a prince (and then enter that information in the player registry online after the tournament) or by going on-line after the tournament and enter the new player into the player registry (letting the system generate a new V:EKN ID number for the new player) and mail the new player a membership card with the V:EKN ID# generated on the website filled in on the membership card.</t>
  </si>
  <si>
    <r>
      <t xml:space="preserve">On the </t>
    </r>
    <r>
      <rPr>
        <b/>
        <sz val="10"/>
        <rFont val="Arial"/>
        <family val="2"/>
      </rPr>
      <t>"Notes"</t>
    </r>
    <r>
      <rPr>
        <sz val="10"/>
        <rFont val="Arial"/>
        <family val="2"/>
      </rPr>
      <t xml:space="preserve"> sheet, you may enter any freeform information. It can be used to track warnings, create notes on the tournament and/or the decks for a later tournament report, or to remind yourself of things to do after the tournament. Consider writing notes about questions that you need to ask to Vincent Ripoll, the V:TES Net Rep (</t>
    </r>
    <r>
      <rPr>
        <b/>
        <u/>
        <sz val="10"/>
        <rFont val="Arial"/>
        <family val="2"/>
      </rPr>
      <t>vtesratings@gmail.com</t>
    </r>
    <r>
      <rPr>
        <sz val="10"/>
        <rFont val="Arial"/>
        <family val="2"/>
      </rPr>
      <t>) about rulings that you made during the tournament.</t>
    </r>
  </si>
  <si>
    <t>The Archon was written by Stephen "The Evil One" Buonocore, and maintained by L. Scott Johnson.</t>
  </si>
  <si>
    <t>In addition to the basic rules of Optimal Seating,</t>
  </si>
  <si>
    <t>This chart attempts to increase the number of</t>
  </si>
  <si>
    <t>new opponents faced in the 2nd round.</t>
  </si>
  <si>
    <t>Optimal Seating Criteria, with additional previously-unformalized criteria included:</t>
  </si>
  <si>
    <t>1. No pair of players repeat their predator-prey relationship. This is mandatory, by the VEKN rules.</t>
  </si>
  <si>
    <t>3. Available VPs are equitably distributed.</t>
  </si>
  <si>
    <t>4. No pair of players share a table more often than necessary.</t>
  </si>
  <si>
    <t>5. A player doesn't sit in the fifth seat more than once.</t>
  </si>
  <si>
    <t>6. No pair of players repeat the same relative position[*], when possible.</t>
  </si>
  <si>
    <t>7. A player doesn't play in the same seat position, if possible.</t>
  </si>
  <si>
    <t>8. Starting transfers are equitably distributed. [NOAL]</t>
  </si>
  <si>
    <t>9. No pair of players repeat the same relative position group[^], when possible.</t>
  </si>
  <si>
    <t>[*] "relative position" relationship values:</t>
  </si>
  <si>
    <t>A) prey</t>
  </si>
  <si>
    <t>B) predator</t>
  </si>
  <si>
    <t>C) cross-table at a 4-player</t>
  </si>
  <si>
    <t>D) grand-prey at a 5</t>
  </si>
  <si>
    <t>E) grand-predator at a 5</t>
  </si>
  <si>
    <t>Note that repeating A and repeating B is already handled (prohibited) by criterion #1.</t>
  </si>
  <si>
    <t>[^] "relative position group" values:</t>
  </si>
  <si>
    <t>i) Adjacent (prey or predator)</t>
  </si>
  <si>
    <t>ii) Not adjacent</t>
  </si>
  <si>
    <t>--</t>
  </si>
  <si>
    <t>Links to revised rulebook, rulings, errata, and tournament rules:</t>
  </si>
  <si>
    <t>Mar 24 2002</t>
  </si>
  <si>
    <t>This page was created by David Tatu and Kevin Mergen.</t>
  </si>
  <si>
    <t>Upgraded the links, mail address and maintainer. Added 2R +F Optimal Seating Chart tab (thanks to David Tatu and Kevin Mergen).</t>
  </si>
  <si>
    <t>LSJ was the V:TES Net.Rep for White Wolf, Inc.</t>
  </si>
  <si>
    <t>https://www.vekn.net/</t>
  </si>
  <si>
    <t>V1.4</t>
  </si>
  <si>
    <t>nat</t>
  </si>
  <si>
    <t>Level (Normal/Qualifier/Championship/Nationals)</t>
  </si>
  <si>
    <t>Incorrect formula for Rating Points (missing the 8points if winning the finals with no GW). Fixed an issue with the rating points (where only 5 rows got the correct number of rating points in the finals). Reworked the number of games played. Many thanks to Vincent Ripoll for this version. Added "National" format, for Nationals events - this format gets a 0,25 coeff for rating points.</t>
  </si>
  <si>
    <t>V1.4b</t>
  </si>
  <si>
    <t>V1.4c</t>
  </si>
  <si>
    <t>Fixed minor issue with seating for 19 players (13 and 14 got switched), and changed the National Event coeff to 0.25 (it was 0.5) (Thanks to Pascal)</t>
  </si>
  <si>
    <t>Base file rebuilt for compatibility with archon upload function on vekn.net (Emiliano D'Onofrio)</t>
  </si>
  <si>
    <t>Demo</t>
  </si>
  <si>
    <t>Standard Constructed</t>
  </si>
  <si>
    <t>Limited</t>
  </si>
  <si>
    <t>Continental Qualifier</t>
  </si>
  <si>
    <t>Continental Championship</t>
  </si>
  <si>
    <t>National Qualifier</t>
  </si>
  <si>
    <t>National Championship</t>
  </si>
  <si>
    <t>Storyline</t>
  </si>
  <si>
    <t>Constructed</t>
  </si>
  <si>
    <t>Organizer:</t>
  </si>
  <si>
    <t>Tournament Info sheet made more similar to the Event Registration page of the vekn.net website, where the Event should be registered. Added coefficient for National Qualifiers (0).</t>
  </si>
  <si>
    <t>For information on how to run an officially sanctioned V:TES tournament, including the "Request for Sanctioning", "Request for Prize Support", and all other relevant information, please visit the V:TES website, and go to this page:</t>
  </si>
  <si>
    <t>V1.5a</t>
  </si>
  <si>
    <t>V1.5b</t>
  </si>
  <si>
    <t>Fixed a bug in the chart that made Optimal Seating charts fail to update in OpenOffice.org or LibreOffice. (Jussi Hattara)</t>
  </si>
  <si>
    <t>Unsanctioned Tournament</t>
  </si>
  <si>
    <t>V1.5d</t>
  </si>
  <si>
    <t>Now using the optimised seatings computed by Vincent (calculations ongoing, current date: 28/06/2015)</t>
  </si>
  <si>
    <t>V1.5c</t>
  </si>
  <si>
    <t>Increased the max number of players for 2R+F events, fixed a bug in the 3rd round page in 2R+F events. (Vincent Ripoll). 
Upgraded the seating for 21-25 players in 2R+F events (Pascal Bertrand) (currently working on the remaining)</t>
  </si>
  <si>
    <t>Please visit the VEKN web site for all the official information about V:TES and the V:EKN:</t>
  </si>
  <si>
    <r>
      <t xml:space="preserve">When you are sure that The Archon data is correct, submit the Archon on the V:EKN Event module through your event page ( https://www.vekn.net/event-calendar ). The module can detect a few errors, so be sure to read the error messages it reports in red. Only after this will the rankings of the players be updated. If you have any trouble submitting the archon, please contact the </t>
    </r>
    <r>
      <rPr>
        <b/>
        <sz val="10"/>
        <rFont val="Arial"/>
        <family val="2"/>
      </rPr>
      <t>Ratings Coordinator</t>
    </r>
    <r>
      <rPr>
        <sz val="10"/>
        <rFont val="Arial"/>
        <family val="2"/>
      </rPr>
      <t xml:space="preserve"> at </t>
    </r>
    <r>
      <rPr>
        <b/>
        <u/>
        <sz val="10"/>
        <rFont val="Arial"/>
        <family val="2"/>
      </rPr>
      <t>vtesratings@gmail.com</t>
    </r>
  </si>
  <si>
    <r>
      <t xml:space="preserve">Welcome to </t>
    </r>
    <r>
      <rPr>
        <b/>
        <sz val="10"/>
        <rFont val="Arial"/>
        <family val="2"/>
      </rPr>
      <t>The Archon</t>
    </r>
    <r>
      <rPr>
        <sz val="10"/>
        <rFont val="Arial"/>
        <family val="2"/>
      </rPr>
      <t>, the official tournament tracking system for "Vampire: The Eternal Struggle" ("V:TES"). When your tournament is completed and all information within The Archon has been entered, you should immediately send this entire completed workbook to the V:EKN (the "Vampire: Elder Kindred Network"), which is the Official International Players' Organization for V:TES. By sending this to the V:EKN, your players' official V:TES ratings will be updated. See the "</t>
    </r>
    <r>
      <rPr>
        <b/>
        <sz val="10"/>
        <rFont val="Arial"/>
        <family val="2"/>
      </rPr>
      <t>Post-Tournament Procedures</t>
    </r>
    <r>
      <rPr>
        <sz val="10"/>
        <rFont val="Arial"/>
        <family val="2"/>
      </rPr>
      <t>" below for submitting the results.</t>
    </r>
  </si>
  <si>
    <t>V1.5e</t>
  </si>
  <si>
    <t>https://www.vekn.net/tournament-rules</t>
  </si>
  <si>
    <t>https://www.vekn.net/rulebook</t>
  </si>
  <si>
    <t>https://www.vekn.net/general-rulings</t>
  </si>
  <si>
    <t>https://www.vekn.net/card-rulings</t>
  </si>
  <si>
    <t>https://www.vekn.net/player-registry</t>
  </si>
  <si>
    <t>https://www.vekn.net/how-to-run-a-v-tes-tournament</t>
  </si>
  <si>
    <r>
      <t xml:space="preserve">The archon is available in </t>
    </r>
    <r>
      <rPr>
        <sz val="10"/>
        <color indexed="10"/>
        <rFont val="Arial"/>
        <family val="2"/>
      </rPr>
      <t>XSLX</t>
    </r>
    <r>
      <rPr>
        <sz val="10"/>
        <color indexed="63"/>
        <rFont val="Arial"/>
        <family val="2"/>
      </rPr>
      <t> and </t>
    </r>
    <r>
      <rPr>
        <sz val="10"/>
        <color indexed="10"/>
        <rFont val="Arial"/>
        <family val="2"/>
      </rPr>
      <t>ODS </t>
    </r>
    <r>
      <rPr>
        <sz val="10"/>
        <color indexed="63"/>
        <rFont val="Arial"/>
        <family val="2"/>
      </rPr>
      <t>format. If you use Microsoft Excel, use the XSLX format; otherwise use the ODS format. Do not save it under another format (eg. If you use the XSLX format, save it only in that format).</t>
    </r>
  </si>
  <si>
    <t>This is freeform text, but is used in other sheets, so please be accurate. The VEKN numbers of the organizer and judges are used for qualification.</t>
  </si>
  <si>
    <t>The Archon is now available in xslx (Microsoft Excel) and ods (Libroffice) formats. The old xls format must not be used anymore. Updated the urls. Fixed reversed predator-prey relationships that are authorized by rules 1 and 6, but that should be more important than rule 8 for instance. This applies to the following 3R+F seatings: 17, 19, 20, 21, 23, 27, 31 players</t>
  </si>
  <si>
    <t>V1.5f</t>
  </si>
  <si>
    <t>Fixed unoptimal seatings introduced in V1.5e due to a flaw in the validation of the new results and some mistakes when reporting the results.</t>
  </si>
  <si>
    <t>V1.5g</t>
  </si>
  <si>
    <t>https://www.vekn.net/downloads</t>
  </si>
  <si>
    <t>Fixed unoptimal seatings for 2R+F and 3R+F</t>
  </si>
  <si>
    <t>V1.5h</t>
  </si>
  <si>
    <t>The Archon is currently maintained by Vincent Ripoll.</t>
  </si>
  <si>
    <t>Send comments about this system to Vincent Ripoll, the current maintainer of the Archon.</t>
  </si>
  <si>
    <r>
      <t xml:space="preserve">I would greatly appreciate any comments that you might have, either positive or negative, regarding this system. After you have used this system at a tournament, please send an email to me at </t>
    </r>
    <r>
      <rPr>
        <b/>
        <u/>
        <sz val="10"/>
        <rFont val="Arial"/>
        <family val="2"/>
      </rPr>
      <t>vtesratings@gmail.com</t>
    </r>
    <r>
      <rPr>
        <sz val="10"/>
        <rFont val="Arial"/>
        <family val="2"/>
      </rPr>
      <t>, and let me know what you thought. Good suggestions may find their way into a later version of The Archon.</t>
    </r>
  </si>
  <si>
    <t>originally from the V:TES Rulemonger Website (http://www.geocities.com/vtesrep), updated with genetic results: https://www.vekn.net/forum/generic-v-tes-discussion/77200</t>
  </si>
  <si>
    <t>If this seating doesn't fit you, please let us know:</t>
  </si>
  <si>
    <t>vtesratings@gmail.com</t>
  </si>
  <si>
    <t>2. No pair of players share a table through all two rounds, when possible. (N/A in some 2R event.)</t>
  </si>
  <si>
    <t>Fixed unoptimal seatings for 3R+F for 49 players to 200 players, and added seatings for 201-220 players. Reverted to optimal seating for 17 players. Fixed unoptimal seatings for 2R+F for 21 players to 50 players, and added seatings for 51-1210 players.</t>
  </si>
  <si>
    <t>V1.5i</t>
  </si>
  <si>
    <t>Fixed error in 3R+F for 19 players (players 13 and 14 were inverted during R1) and 2R+F for 44 players (the seating introduced in v1.5h was worse).</t>
  </si>
  <si>
    <t>V1.5j</t>
  </si>
  <si>
    <t>Improved seating charts for 3R+F 9-57 players (thanks to Lionel Panhaleux).</t>
  </si>
  <si>
    <t>Grand Prix</t>
  </si>
  <si>
    <t>V1.5k</t>
  </si>
  <si>
    <t>Added Grand Prix level</t>
  </si>
  <si>
    <t>V1.5l</t>
  </si>
  <si>
    <r>
      <t>The Archon</t>
    </r>
    <r>
      <rPr>
        <b/>
        <i/>
        <sz val="12"/>
        <color indexed="10"/>
        <rFont val="Times New Roman"/>
        <family val="1"/>
      </rPr>
      <t xml:space="preserve"> (v1.5l)</t>
    </r>
  </si>
  <si>
    <t>Fixed GW flag on the final round when there is a tie. Added seatings for 3R+F up to 300 players.</t>
  </si>
  <si>
    <t>With updates by Robert Goudie and Pascal Bertrand. Additional seatings provided by Lionel Panhaleux.</t>
  </si>
  <si>
    <t>Magnus</t>
  </si>
  <si>
    <t>Söder</t>
  </si>
  <si>
    <t>Petri</t>
  </si>
  <si>
    <t>Wessman</t>
  </si>
  <si>
    <t>Peitsa</t>
  </si>
  <si>
    <t>Suominen</t>
  </si>
  <si>
    <t>Akseli</t>
  </si>
  <si>
    <t>Jalava</t>
  </si>
  <si>
    <t>Tommi</t>
  </si>
  <si>
    <t>Hakomaa</t>
  </si>
  <si>
    <t>Erik</t>
  </si>
  <si>
    <t>Wallgren</t>
  </si>
  <si>
    <t>Teemu</t>
  </si>
  <si>
    <t>Pulkkinen</t>
  </si>
  <si>
    <t>Aki</t>
  </si>
  <si>
    <t>Puolakka</t>
  </si>
  <si>
    <t>Pasi</t>
  </si>
  <si>
    <t>Karjalainen</t>
  </si>
  <si>
    <t>Timo</t>
  </si>
  <si>
    <t>Tahvanainen</t>
  </si>
  <si>
    <t>Lasse</t>
  </si>
  <si>
    <t>Pöyry</t>
  </si>
  <si>
    <t>Niina</t>
  </si>
  <si>
    <t>Lindroos</t>
  </si>
  <si>
    <t>Robin</t>
  </si>
  <si>
    <t>Vossen</t>
  </si>
  <si>
    <t>Otto</t>
  </si>
  <si>
    <t>Kallokoski</t>
  </si>
  <si>
    <t>Jani</t>
  </si>
  <si>
    <t>Malmi</t>
  </si>
  <si>
    <t>Christian</t>
  </si>
  <si>
    <t>Nislev</t>
  </si>
  <si>
    <t>Santeri</t>
  </si>
  <si>
    <t>Piipponen</t>
  </si>
  <si>
    <t>Tero</t>
  </si>
  <si>
    <t>Aalto</t>
  </si>
  <si>
    <t>Joona</t>
  </si>
  <si>
    <t>Tuominen</t>
  </si>
  <si>
    <t>Joel</t>
  </si>
  <si>
    <t>Tikkala</t>
  </si>
  <si>
    <t>Juri</t>
  </si>
  <si>
    <t>Juskevits</t>
  </si>
  <si>
    <t>Lech</t>
  </si>
  <si>
    <t>Ivanov</t>
  </si>
  <si>
    <t>Michael</t>
  </si>
  <si>
    <t>Holmström</t>
  </si>
  <si>
    <t>Jonas</t>
  </si>
  <si>
    <t>Ståhle</t>
  </si>
  <si>
    <t>Juha</t>
  </si>
  <si>
    <t>Laukkanen</t>
  </si>
  <si>
    <t>Ketonen</t>
  </si>
  <si>
    <t>Sainomaa</t>
  </si>
  <si>
    <t>Pekka</t>
  </si>
  <si>
    <t>Janne</t>
  </si>
  <si>
    <t>Lönnqvist</t>
  </si>
  <si>
    <t>Antti</t>
  </si>
  <si>
    <t>Kauhanen</t>
  </si>
  <si>
    <t>Mika</t>
  </si>
  <si>
    <t>Alanen</t>
  </si>
  <si>
    <t>Aleksi</t>
  </si>
  <si>
    <t>Salonen</t>
  </si>
  <si>
    <t>Jere</t>
  </si>
  <si>
    <t>Laatunen</t>
  </si>
  <si>
    <t>Penttilä</t>
  </si>
  <si>
    <t>Marko</t>
  </si>
  <si>
    <t>Saari</t>
  </si>
  <si>
    <t>Motiejus</t>
  </si>
  <si>
    <t>Simonis</t>
  </si>
  <si>
    <t>Nyholm</t>
  </si>
  <si>
    <t>Karri</t>
  </si>
  <si>
    <t>Malm</t>
  </si>
  <si>
    <t>Otso</t>
  </si>
  <si>
    <t>Saariluoma</t>
  </si>
  <si>
    <t>Niko</t>
  </si>
  <si>
    <t>Vanhatalo</t>
  </si>
  <si>
    <t>VtES Finnish Nationals 2026</t>
  </si>
  <si>
    <t>Tommi Hakomaa</t>
  </si>
  <si>
    <t>Vantaa</t>
  </si>
  <si>
    <t>Yes</t>
  </si>
  <si>
    <t>Teemu Sainomaa</t>
  </si>
  <si>
    <t>Akseli Jalava</t>
  </si>
  <si>
    <t>Jani Malmi</t>
  </si>
  <si>
    <t>Teemu Pulkkinen</t>
  </si>
  <si>
    <t>Michael Holmström</t>
  </si>
  <si>
    <t>Mikalajunas</t>
  </si>
  <si>
    <t>Kinnunen</t>
  </si>
  <si>
    <t>Nerijus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</si>
</sst>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d/\ mmm\ yy"/>
    <numFmt numFmtId="165" formatCode="0;[Red]&quot;DQ&quot;"/>
    <numFmt numFmtId="166" formatCode="hh:mm\ AM/PM"/>
    <numFmt numFmtId="167" formatCode="&quot;GW&quot;;&quot;&quot;;&quot;&quot;"/>
    <numFmt numFmtId="168" formatCode="0;\(0\);&quot;pending&quot;"/>
  </numFmts>
  <fonts count="44" x14ac:knownFonts="1">
    <font>
      <sz val="10"/>
      <name val="Arial"/>
    </font>
    <font>
      <b/>
      <i/>
      <sz val="36"/>
      <color indexed="10"/>
      <name val="Times New Roman"/>
      <family val="1"/>
    </font>
    <font>
      <b/>
      <i/>
      <sz val="12"/>
      <color indexed="10"/>
      <name val="Times New Roman"/>
      <family val="1"/>
    </font>
    <font>
      <sz val="20"/>
      <name val="Arial"/>
      <family val="2"/>
    </font>
    <font>
      <i/>
      <sz val="8"/>
      <name val="Arial"/>
      <family val="2"/>
    </font>
    <font>
      <b/>
      <sz val="8"/>
      <name val="Arial"/>
      <family val="2"/>
    </font>
    <font>
      <sz val="8"/>
      <name val="Arial"/>
      <family val="2"/>
    </font>
    <font>
      <sz val="9"/>
      <name val="Arial"/>
      <family val="2"/>
    </font>
    <font>
      <u/>
      <sz val="9"/>
      <color indexed="12"/>
      <name val="Arial"/>
      <family val="2"/>
    </font>
    <font>
      <u/>
      <sz val="6.2"/>
      <color indexed="12"/>
      <name val="Arial"/>
      <family val="2"/>
    </font>
    <font>
      <b/>
      <sz val="14"/>
      <name val="Arial"/>
      <family val="2"/>
    </font>
    <font>
      <i/>
      <sz val="10"/>
      <name val="Arial"/>
      <family val="2"/>
    </font>
    <font>
      <b/>
      <sz val="10"/>
      <name val="Arial"/>
      <family val="2"/>
    </font>
    <font>
      <b/>
      <u/>
      <sz val="10"/>
      <name val="Arial"/>
      <family val="2"/>
    </font>
    <font>
      <u/>
      <sz val="10"/>
      <color indexed="12"/>
      <name val="Arial"/>
      <family val="2"/>
    </font>
    <font>
      <sz val="8"/>
      <color indexed="8"/>
      <name val="Times New Roman"/>
      <family val="1"/>
    </font>
    <font>
      <b/>
      <i/>
      <sz val="10"/>
      <name val="Arial"/>
      <family val="2"/>
    </font>
    <font>
      <sz val="10"/>
      <color indexed="10"/>
      <name val="Arial"/>
      <family val="2"/>
    </font>
    <font>
      <b/>
      <i/>
      <u/>
      <sz val="20"/>
      <name val="Arial"/>
      <family val="2"/>
    </font>
    <font>
      <sz val="12"/>
      <name val="Arial"/>
      <family val="2"/>
    </font>
    <font>
      <b/>
      <sz val="8"/>
      <color indexed="8"/>
      <name val="Times New Roman"/>
      <family val="1"/>
    </font>
    <font>
      <b/>
      <sz val="16"/>
      <name val="Arial"/>
      <family val="2"/>
    </font>
    <font>
      <b/>
      <u/>
      <sz val="14"/>
      <name val="Arial"/>
      <family val="2"/>
    </font>
    <font>
      <i/>
      <sz val="12"/>
      <name val="Arial"/>
      <family val="2"/>
    </font>
    <font>
      <b/>
      <sz val="12"/>
      <name val="Arial"/>
      <family val="2"/>
    </font>
    <font>
      <b/>
      <sz val="9"/>
      <name val="Arial"/>
      <family val="2"/>
    </font>
    <font>
      <b/>
      <sz val="8"/>
      <color indexed="10"/>
      <name val="Times New Roman"/>
      <family val="1"/>
    </font>
    <font>
      <sz val="8"/>
      <color indexed="10"/>
      <name val="Times New Roman"/>
      <family val="1"/>
    </font>
    <font>
      <sz val="8"/>
      <color indexed="50"/>
      <name val="Times New Roman"/>
      <family val="1"/>
    </font>
    <font>
      <b/>
      <sz val="10"/>
      <color indexed="10"/>
      <name val="Arial"/>
      <family val="2"/>
    </font>
    <font>
      <b/>
      <i/>
      <sz val="14"/>
      <name val="Arial"/>
      <family val="2"/>
    </font>
    <font>
      <sz val="16"/>
      <name val="Arial"/>
      <family val="2"/>
    </font>
    <font>
      <b/>
      <i/>
      <sz val="12"/>
      <name val="Arial"/>
      <family val="2"/>
    </font>
    <font>
      <b/>
      <i/>
      <sz val="9"/>
      <name val="Arial"/>
      <family val="2"/>
    </font>
    <font>
      <b/>
      <i/>
      <u/>
      <sz val="20"/>
      <name val="Times New Roman"/>
      <family val="1"/>
    </font>
    <font>
      <sz val="10"/>
      <name val="Arial"/>
      <family val="2"/>
    </font>
    <font>
      <sz val="10"/>
      <name val="Arial"/>
      <family val="2"/>
    </font>
    <font>
      <u/>
      <sz val="12"/>
      <color indexed="12"/>
      <name val="Arial"/>
      <family val="2"/>
    </font>
    <font>
      <sz val="10"/>
      <color indexed="63"/>
      <name val="Arial"/>
      <family val="2"/>
    </font>
    <font>
      <sz val="10"/>
      <color rgb="FFFF0000"/>
      <name val="Arial"/>
      <family val="2"/>
    </font>
    <font>
      <u/>
      <sz val="10"/>
      <color theme="10"/>
      <name val="Arial"/>
      <family val="2"/>
    </font>
    <font>
      <b/>
      <sz val="10"/>
      <color rgb="FF222222"/>
      <name val="Arial"/>
      <family val="2"/>
    </font>
    <font>
      <b/>
      <i/>
      <sz val="20"/>
      <name val="Times New Roman"/>
      <family val="1"/>
    </font>
    <font>
      <b/>
      <sz val="10"/>
      <color rgb="FFFF0000"/>
      <name val="Arial"/>
      <family val="2"/>
    </font>
  </fonts>
  <fills count="8">
    <fill>
      <patternFill patternType="none"/>
    </fill>
    <fill>
      <patternFill patternType="gray125"/>
    </fill>
    <fill>
      <patternFill patternType="solid">
        <fgColor indexed="9"/>
        <bgColor indexed="26"/>
      </patternFill>
    </fill>
    <fill>
      <patternFill patternType="solid">
        <fgColor indexed="44"/>
        <bgColor indexed="31"/>
      </patternFill>
    </fill>
    <fill>
      <patternFill patternType="solid">
        <fgColor indexed="9"/>
        <bgColor indexed="64"/>
      </patternFill>
    </fill>
    <fill>
      <patternFill patternType="solid">
        <fgColor theme="0" tint="-0.14999847407452621"/>
        <bgColor indexed="26"/>
      </patternFill>
    </fill>
    <fill>
      <patternFill patternType="solid">
        <fgColor theme="0" tint="-0.14999847407452621"/>
        <bgColor indexed="31"/>
      </patternFill>
    </fill>
    <fill>
      <patternFill patternType="solid">
        <fgColor theme="0"/>
        <bgColor indexed="64"/>
      </patternFill>
    </fill>
  </fills>
  <borders count="74">
    <border>
      <left/>
      <right/>
      <top/>
      <bottom/>
      <diagonal/>
    </border>
    <border>
      <left style="thick">
        <color indexed="8"/>
      </left>
      <right/>
      <top style="thick">
        <color indexed="8"/>
      </top>
      <bottom/>
      <diagonal/>
    </border>
    <border>
      <left style="thick">
        <color indexed="8"/>
      </left>
      <right/>
      <top/>
      <bottom/>
      <diagonal/>
    </border>
    <border>
      <left style="thick">
        <color indexed="8"/>
      </left>
      <right/>
      <top/>
      <bottom style="thick">
        <color indexed="8"/>
      </bottom>
      <diagonal/>
    </border>
    <border>
      <left style="thick">
        <color indexed="8"/>
      </left>
      <right style="thin">
        <color indexed="8"/>
      </right>
      <top style="thick">
        <color indexed="8"/>
      </top>
      <bottom/>
      <diagonal/>
    </border>
    <border>
      <left style="thin">
        <color indexed="8"/>
      </left>
      <right style="thin">
        <color indexed="8"/>
      </right>
      <top style="thick">
        <color indexed="8"/>
      </top>
      <bottom/>
      <diagonal/>
    </border>
    <border>
      <left style="thick">
        <color indexed="8"/>
      </left>
      <right style="thick">
        <color indexed="8"/>
      </right>
      <top style="thick">
        <color indexed="8"/>
      </top>
      <bottom/>
      <diagonal/>
    </border>
    <border>
      <left/>
      <right/>
      <top style="thick">
        <color indexed="8"/>
      </top>
      <bottom/>
      <diagonal/>
    </border>
    <border>
      <left/>
      <right style="thick">
        <color indexed="8"/>
      </right>
      <top style="thick">
        <color indexed="8"/>
      </top>
      <bottom style="thin">
        <color indexed="8"/>
      </bottom>
      <diagonal/>
    </border>
    <border>
      <left style="thin">
        <color indexed="8"/>
      </left>
      <right/>
      <top style="thick">
        <color indexed="8"/>
      </top>
      <bottom/>
      <diagonal/>
    </border>
    <border>
      <left style="thin">
        <color indexed="8"/>
      </left>
      <right style="thick">
        <color indexed="8"/>
      </right>
      <top style="thick">
        <color indexed="8"/>
      </top>
      <bottom/>
      <diagonal/>
    </border>
    <border>
      <left style="thick">
        <color indexed="8"/>
      </left>
      <right style="thin">
        <color indexed="8"/>
      </right>
      <top/>
      <bottom style="thick">
        <color indexed="8"/>
      </bottom>
      <diagonal/>
    </border>
    <border>
      <left style="thin">
        <color indexed="8"/>
      </left>
      <right style="thin">
        <color indexed="8"/>
      </right>
      <top/>
      <bottom style="thick">
        <color indexed="8"/>
      </bottom>
      <diagonal/>
    </border>
    <border>
      <left style="thin">
        <color indexed="8"/>
      </left>
      <right style="thick">
        <color indexed="8"/>
      </right>
      <top/>
      <bottom style="thick">
        <color indexed="8"/>
      </bottom>
      <diagonal/>
    </border>
    <border>
      <left style="thick">
        <color indexed="8"/>
      </left>
      <right style="thick">
        <color indexed="8"/>
      </right>
      <top/>
      <bottom/>
      <diagonal/>
    </border>
    <border>
      <left style="thick">
        <color indexed="8"/>
      </left>
      <right style="thick">
        <color indexed="8"/>
      </right>
      <top/>
      <bottom style="thick">
        <color indexed="8"/>
      </bottom>
      <diagonal/>
    </border>
    <border>
      <left/>
      <right style="thin">
        <color indexed="8"/>
      </right>
      <top style="thin">
        <color indexed="8"/>
      </top>
      <bottom style="thick">
        <color indexed="8"/>
      </bottom>
      <diagonal/>
    </border>
    <border>
      <left style="thin">
        <color indexed="8"/>
      </left>
      <right style="thin">
        <color indexed="8"/>
      </right>
      <top style="thin">
        <color indexed="8"/>
      </top>
      <bottom style="thick">
        <color indexed="8"/>
      </bottom>
      <diagonal/>
    </border>
    <border>
      <left style="thin">
        <color indexed="8"/>
      </left>
      <right style="thick">
        <color indexed="8"/>
      </right>
      <top style="thin">
        <color indexed="8"/>
      </top>
      <bottom style="thick">
        <color indexed="8"/>
      </bottom>
      <diagonal/>
    </border>
    <border>
      <left style="thin">
        <color indexed="8"/>
      </left>
      <right/>
      <top/>
      <bottom style="thick">
        <color indexed="8"/>
      </bottom>
      <diagonal/>
    </border>
    <border>
      <left/>
      <right style="thick">
        <color indexed="8"/>
      </right>
      <top/>
      <bottom style="thick">
        <color indexed="8"/>
      </bottom>
      <diagonal/>
    </border>
    <border>
      <left style="thick">
        <color indexed="8"/>
      </left>
      <right style="thin">
        <color indexed="8"/>
      </right>
      <top style="thick">
        <color indexed="8"/>
      </top>
      <bottom style="thin">
        <color indexed="8"/>
      </bottom>
      <diagonal/>
    </border>
    <border>
      <left style="thin">
        <color indexed="8"/>
      </left>
      <right style="thin">
        <color indexed="8"/>
      </right>
      <top style="thick">
        <color indexed="8"/>
      </top>
      <bottom style="thin">
        <color indexed="8"/>
      </bottom>
      <diagonal/>
    </border>
    <border>
      <left style="thin">
        <color indexed="8"/>
      </left>
      <right style="thick">
        <color indexed="8"/>
      </right>
      <top style="thick">
        <color indexed="8"/>
      </top>
      <bottom style="thin">
        <color indexed="8"/>
      </bottom>
      <diagonal/>
    </border>
    <border>
      <left style="thick">
        <color indexed="8"/>
      </left>
      <right style="thick">
        <color indexed="8"/>
      </right>
      <top style="thick">
        <color indexed="8"/>
      </top>
      <bottom style="thin">
        <color indexed="8"/>
      </bottom>
      <diagonal/>
    </border>
    <border>
      <left/>
      <right style="thin">
        <color indexed="8"/>
      </right>
      <top style="thick">
        <color indexed="8"/>
      </top>
      <bottom style="thin">
        <color indexed="8"/>
      </bottom>
      <diagonal/>
    </border>
    <border>
      <left style="thick">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ck">
        <color indexed="8"/>
      </right>
      <top style="thin">
        <color indexed="8"/>
      </top>
      <bottom style="thin">
        <color indexed="8"/>
      </bottom>
      <diagonal/>
    </border>
    <border>
      <left style="thick">
        <color indexed="8"/>
      </left>
      <right style="thick">
        <color indexed="8"/>
      </right>
      <top style="thin">
        <color indexed="8"/>
      </top>
      <bottom style="thin">
        <color indexed="8"/>
      </bottom>
      <diagonal/>
    </border>
    <border>
      <left/>
      <right style="thin">
        <color indexed="8"/>
      </right>
      <top style="thin">
        <color indexed="8"/>
      </top>
      <bottom style="thin">
        <color indexed="8"/>
      </bottom>
      <diagonal/>
    </border>
    <border>
      <left/>
      <right style="thick">
        <color indexed="8"/>
      </right>
      <top style="thin">
        <color indexed="8"/>
      </top>
      <bottom style="thin">
        <color indexed="8"/>
      </bottom>
      <diagonal/>
    </border>
    <border>
      <left style="thick">
        <color indexed="8"/>
      </left>
      <right style="thin">
        <color indexed="8"/>
      </right>
      <top style="thin">
        <color indexed="8"/>
      </top>
      <bottom style="thick">
        <color indexed="8"/>
      </bottom>
      <diagonal/>
    </border>
    <border>
      <left/>
      <right style="thick">
        <color indexed="8"/>
      </right>
      <top style="thin">
        <color indexed="8"/>
      </top>
      <bottom style="thick">
        <color indexed="8"/>
      </bottom>
      <diagonal/>
    </border>
    <border>
      <left style="thick">
        <color indexed="8"/>
      </left>
      <right/>
      <top style="thick">
        <color indexed="8"/>
      </top>
      <bottom style="thick">
        <color indexed="8"/>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thick">
        <color indexed="8"/>
      </left>
      <right style="thin">
        <color indexed="8"/>
      </right>
      <top/>
      <bottom style="thin">
        <color indexed="8"/>
      </bottom>
      <diagonal/>
    </border>
    <border>
      <left/>
      <right style="thin">
        <color indexed="8"/>
      </right>
      <top/>
      <bottom style="thin">
        <color indexed="8"/>
      </bottom>
      <diagonal/>
    </border>
    <border>
      <left style="thin">
        <color indexed="8"/>
      </left>
      <right style="thin">
        <color indexed="8"/>
      </right>
      <top/>
      <bottom style="thin">
        <color indexed="8"/>
      </bottom>
      <diagonal/>
    </border>
    <border>
      <left style="thin">
        <color indexed="8"/>
      </left>
      <right style="thick">
        <color indexed="8"/>
      </right>
      <top/>
      <bottom style="thin">
        <color indexed="8"/>
      </bottom>
      <diagonal/>
    </border>
    <border>
      <left style="thin">
        <color indexed="8"/>
      </left>
      <right style="thin">
        <color indexed="8"/>
      </right>
      <top style="thin">
        <color indexed="8"/>
      </top>
      <bottom style="hair">
        <color indexed="8"/>
      </bottom>
      <diagonal/>
    </border>
    <border>
      <left style="thin">
        <color indexed="8"/>
      </left>
      <right style="thin">
        <color indexed="8"/>
      </right>
      <top style="hair">
        <color indexed="8"/>
      </top>
      <bottom style="thin">
        <color indexed="8"/>
      </bottom>
      <diagonal/>
    </border>
    <border>
      <left/>
      <right style="thick">
        <color indexed="8"/>
      </right>
      <top style="thick">
        <color indexed="8"/>
      </top>
      <bottom/>
      <diagonal/>
    </border>
    <border>
      <left style="thick">
        <color indexed="8"/>
      </left>
      <right style="thin">
        <color indexed="8"/>
      </right>
      <top style="thick">
        <color indexed="8"/>
      </top>
      <bottom style="thick">
        <color indexed="8"/>
      </bottom>
      <diagonal/>
    </border>
    <border>
      <left style="thin">
        <color indexed="8"/>
      </left>
      <right style="thin">
        <color indexed="8"/>
      </right>
      <top style="thick">
        <color indexed="8"/>
      </top>
      <bottom style="thick">
        <color indexed="8"/>
      </bottom>
      <diagonal/>
    </border>
    <border>
      <left style="thin">
        <color indexed="8"/>
      </left>
      <right/>
      <top style="thick">
        <color indexed="8"/>
      </top>
      <bottom style="thick">
        <color indexed="8"/>
      </bottom>
      <diagonal/>
    </border>
    <border>
      <left style="thin">
        <color indexed="8"/>
      </left>
      <right style="thick">
        <color indexed="8"/>
      </right>
      <top style="thick">
        <color indexed="8"/>
      </top>
      <bottom style="thick">
        <color indexed="8"/>
      </bottom>
      <diagonal/>
    </border>
    <border>
      <left/>
      <right style="thin">
        <color indexed="8"/>
      </right>
      <top style="thick">
        <color indexed="8"/>
      </top>
      <bottom style="thick">
        <color indexed="8"/>
      </bottom>
      <diagonal/>
    </border>
    <border>
      <left style="thin">
        <color indexed="8"/>
      </left>
      <right/>
      <top style="thick">
        <color indexed="8"/>
      </top>
      <bottom style="thin">
        <color indexed="8"/>
      </bottom>
      <diagonal/>
    </border>
    <border>
      <left/>
      <right/>
      <top style="thick">
        <color indexed="8"/>
      </top>
      <bottom style="thin">
        <color indexed="8"/>
      </bottom>
      <diagonal/>
    </border>
    <border>
      <left/>
      <right style="thin">
        <color indexed="8"/>
      </right>
      <top style="thick">
        <color indexed="8"/>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style="thin">
        <color indexed="8"/>
      </left>
      <right/>
      <top style="thin">
        <color indexed="8"/>
      </top>
      <bottom style="thick">
        <color indexed="8"/>
      </bottom>
      <diagonal/>
    </border>
    <border>
      <left/>
      <right/>
      <top style="thin">
        <color indexed="8"/>
      </top>
      <bottom style="thick">
        <color indexed="8"/>
      </bottom>
      <diagonal/>
    </border>
    <border>
      <left/>
      <right/>
      <top/>
      <bottom style="thick">
        <color indexed="8"/>
      </bottom>
      <diagonal/>
    </border>
    <border>
      <left/>
      <right/>
      <top/>
      <bottom style="thin">
        <color indexed="8"/>
      </bottom>
      <diagonal/>
    </border>
    <border>
      <left style="thick">
        <color indexed="8"/>
      </left>
      <right style="thick">
        <color indexed="8"/>
      </right>
      <top style="thick">
        <color indexed="8"/>
      </top>
      <bottom style="thick">
        <color indexed="8"/>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style="thick">
        <color indexed="8"/>
      </right>
      <top/>
      <bottom style="thin">
        <color indexed="8"/>
      </bottom>
      <diagonal/>
    </border>
    <border>
      <left style="thin">
        <color indexed="64"/>
      </left>
      <right style="thick">
        <color indexed="8"/>
      </right>
      <top/>
      <bottom style="thick">
        <color indexed="8"/>
      </bottom>
      <diagonal/>
    </border>
    <border>
      <left style="thin">
        <color indexed="64"/>
      </left>
      <right style="thick">
        <color indexed="8"/>
      </right>
      <top style="thick">
        <color indexed="8"/>
      </top>
      <bottom style="thin">
        <color indexed="8"/>
      </bottom>
      <diagonal/>
    </border>
    <border>
      <left style="thin">
        <color theme="0"/>
      </left>
      <right style="thin">
        <color theme="0"/>
      </right>
      <top style="thin">
        <color theme="0"/>
      </top>
      <bottom style="thin">
        <color theme="0"/>
      </bottom>
      <diagonal/>
    </border>
    <border>
      <left style="double">
        <color auto="1"/>
      </left>
      <right/>
      <top style="thin">
        <color auto="1"/>
      </top>
      <bottom style="thin">
        <color auto="1"/>
      </bottom>
      <diagonal/>
    </border>
    <border>
      <left/>
      <right/>
      <top style="thin">
        <color auto="1"/>
      </top>
      <bottom style="thin">
        <color auto="1"/>
      </bottom>
      <diagonal/>
    </border>
    <border>
      <left/>
      <right style="double">
        <color auto="1"/>
      </right>
      <top style="thin">
        <color auto="1"/>
      </top>
      <bottom style="thin">
        <color auto="1"/>
      </bottom>
      <diagonal/>
    </border>
    <border>
      <left style="double">
        <color auto="1"/>
      </left>
      <right/>
      <top style="thin">
        <color auto="1"/>
      </top>
      <bottom/>
      <diagonal/>
    </border>
    <border>
      <left/>
      <right/>
      <top style="thin">
        <color auto="1"/>
      </top>
      <bottom/>
      <diagonal/>
    </border>
    <border>
      <left/>
      <right style="double">
        <color auto="1"/>
      </right>
      <top style="thin">
        <color auto="1"/>
      </top>
      <bottom/>
      <diagonal/>
    </border>
    <border>
      <left style="thin">
        <color indexed="8"/>
      </left>
      <right style="thin">
        <color indexed="8"/>
      </right>
      <top style="thin">
        <color indexed="8"/>
      </top>
      <bottom/>
      <diagonal/>
    </border>
    <border>
      <left style="thin">
        <color indexed="8"/>
      </left>
      <right style="thin">
        <color indexed="8"/>
      </right>
      <top/>
      <bottom/>
      <diagonal/>
    </border>
    <border>
      <left style="double">
        <color auto="1"/>
      </left>
      <right style="double">
        <color auto="1"/>
      </right>
      <top/>
      <bottom/>
      <diagonal/>
    </border>
  </borders>
  <cellStyleXfs count="2">
    <xf numFmtId="0" fontId="0" fillId="0" borderId="0"/>
    <xf numFmtId="0" fontId="9" fillId="0" borderId="0" applyNumberFormat="0" applyFill="0" applyBorder="0" applyAlignment="0" applyProtection="0"/>
  </cellStyleXfs>
  <cellXfs count="499">
    <xf numFmtId="0" fontId="0" fillId="0" borderId="0" xfId="0"/>
    <xf numFmtId="0" fontId="1" fillId="2" borderId="0" xfId="0" applyFont="1" applyFill="1" applyAlignment="1">
      <alignment horizontal="left" vertical="top"/>
    </xf>
    <xf numFmtId="0" fontId="8" fillId="2" borderId="0" xfId="1" applyNumberFormat="1" applyFont="1" applyFill="1" applyBorder="1" applyAlignment="1" applyProtection="1">
      <alignment horizontal="left" vertical="top"/>
    </xf>
    <xf numFmtId="0" fontId="0" fillId="2" borderId="0" xfId="0" applyFill="1"/>
    <xf numFmtId="0" fontId="18" fillId="2" borderId="0" xfId="0" applyFont="1" applyFill="1"/>
    <xf numFmtId="0" fontId="19" fillId="2" borderId="0" xfId="0" applyFont="1" applyFill="1"/>
    <xf numFmtId="0" fontId="19" fillId="2" borderId="0" xfId="0" applyFont="1" applyFill="1" applyAlignment="1">
      <alignment horizontal="center"/>
    </xf>
    <xf numFmtId="0" fontId="12" fillId="2" borderId="1" xfId="0" applyFont="1" applyFill="1" applyBorder="1"/>
    <xf numFmtId="0" fontId="12" fillId="3" borderId="2" xfId="0" applyFont="1" applyFill="1" applyBorder="1"/>
    <xf numFmtId="0" fontId="0" fillId="2" borderId="2" xfId="0" applyFill="1" applyBorder="1"/>
    <xf numFmtId="0" fontId="12" fillId="2" borderId="2" xfId="0" applyFont="1" applyFill="1" applyBorder="1"/>
    <xf numFmtId="0" fontId="0" fillId="3" borderId="2" xfId="0" applyFill="1" applyBorder="1"/>
    <xf numFmtId="0" fontId="12" fillId="3" borderId="3" xfId="0" applyFont="1" applyFill="1" applyBorder="1"/>
    <xf numFmtId="0" fontId="0" fillId="0" borderId="0" xfId="0" applyAlignment="1">
      <alignment horizontal="left"/>
    </xf>
    <xf numFmtId="0" fontId="0" fillId="2" borderId="0" xfId="0" applyFill="1" applyAlignment="1">
      <alignment horizontal="center"/>
    </xf>
    <xf numFmtId="165" fontId="12" fillId="2" borderId="0" xfId="0" applyNumberFormat="1" applyFont="1" applyFill="1" applyAlignment="1">
      <alignment horizontal="center"/>
    </xf>
    <xf numFmtId="1" fontId="12" fillId="2" borderId="0" xfId="0" applyNumberFormat="1" applyFont="1" applyFill="1" applyAlignment="1">
      <alignment horizontal="center"/>
    </xf>
    <xf numFmtId="0" fontId="21" fillId="2" borderId="0" xfId="0" applyFont="1" applyFill="1"/>
    <xf numFmtId="0" fontId="21" fillId="2" borderId="0" xfId="0" applyFont="1" applyFill="1" applyAlignment="1">
      <alignment horizontal="left"/>
    </xf>
    <xf numFmtId="0" fontId="19" fillId="2" borderId="0" xfId="0" applyFont="1" applyFill="1" applyAlignment="1">
      <alignment horizontal="left"/>
    </xf>
    <xf numFmtId="0" fontId="0" fillId="2" borderId="0" xfId="0" applyFill="1" applyAlignment="1">
      <alignment vertical="top"/>
    </xf>
    <xf numFmtId="0" fontId="22" fillId="2" borderId="0" xfId="0" applyFont="1" applyFill="1"/>
    <xf numFmtId="1" fontId="23" fillId="2" borderId="0" xfId="0" applyNumberFormat="1" applyFont="1" applyFill="1" applyAlignment="1">
      <alignment horizontal="right"/>
    </xf>
    <xf numFmtId="0" fontId="23" fillId="2" borderId="0" xfId="0" applyFont="1" applyFill="1"/>
    <xf numFmtId="0" fontId="0" fillId="2" borderId="0" xfId="0" applyFill="1" applyAlignment="1">
      <alignment horizontal="left"/>
    </xf>
    <xf numFmtId="0" fontId="24" fillId="2" borderId="4" xfId="0" applyFont="1" applyFill="1" applyBorder="1"/>
    <xf numFmtId="0" fontId="24" fillId="2" borderId="5" xfId="0" applyFont="1" applyFill="1" applyBorder="1"/>
    <xf numFmtId="0" fontId="24" fillId="2" borderId="5" xfId="0" applyFont="1" applyFill="1" applyBorder="1" applyAlignment="1">
      <alignment horizontal="left"/>
    </xf>
    <xf numFmtId="0" fontId="24" fillId="2" borderId="6" xfId="0" applyFont="1" applyFill="1" applyBorder="1"/>
    <xf numFmtId="0" fontId="12" fillId="2" borderId="6" xfId="0" applyFont="1" applyFill="1" applyBorder="1" applyAlignment="1">
      <alignment horizontal="center"/>
    </xf>
    <xf numFmtId="0" fontId="24" fillId="2" borderId="7" xfId="0" applyFont="1" applyFill="1" applyBorder="1" applyAlignment="1">
      <alignment horizontal="left"/>
    </xf>
    <xf numFmtId="0" fontId="7" fillId="2" borderId="7" xfId="0" applyFont="1" applyFill="1" applyBorder="1" applyAlignment="1">
      <alignment horizontal="center"/>
    </xf>
    <xf numFmtId="0" fontId="7" fillId="2" borderId="8" xfId="0" applyFont="1" applyFill="1" applyBorder="1" applyAlignment="1">
      <alignment horizontal="center"/>
    </xf>
    <xf numFmtId="165" fontId="12" fillId="2" borderId="7" xfId="0" applyNumberFormat="1" applyFont="1" applyFill="1" applyBorder="1" applyAlignment="1">
      <alignment horizontal="center"/>
    </xf>
    <xf numFmtId="165" fontId="12" fillId="2" borderId="9" xfId="0" applyNumberFormat="1" applyFont="1" applyFill="1" applyBorder="1" applyAlignment="1">
      <alignment horizontal="center"/>
    </xf>
    <xf numFmtId="0" fontId="12" fillId="2" borderId="5" xfId="0" applyFont="1" applyFill="1" applyBorder="1" applyAlignment="1">
      <alignment horizontal="center"/>
    </xf>
    <xf numFmtId="0" fontId="25" fillId="2" borderId="10" xfId="0" applyFont="1" applyFill="1" applyBorder="1" applyAlignment="1">
      <alignment horizontal="center"/>
    </xf>
    <xf numFmtId="0" fontId="12" fillId="2" borderId="0" xfId="0" applyFont="1" applyFill="1"/>
    <xf numFmtId="1" fontId="12" fillId="2" borderId="0" xfId="0" applyNumberFormat="1" applyFont="1" applyFill="1" applyAlignment="1">
      <alignment wrapText="1"/>
    </xf>
    <xf numFmtId="1" fontId="25" fillId="2" borderId="10" xfId="0" applyNumberFormat="1" applyFont="1" applyFill="1" applyBorder="1" applyAlignment="1">
      <alignment horizontal="center"/>
    </xf>
    <xf numFmtId="0" fontId="24" fillId="2" borderId="0" xfId="0" applyFont="1" applyFill="1"/>
    <xf numFmtId="0" fontId="24" fillId="2" borderId="11" xfId="0" applyFont="1" applyFill="1" applyBorder="1" applyAlignment="1">
      <alignment horizontal="left" wrapText="1"/>
    </xf>
    <xf numFmtId="0" fontId="24" fillId="2" borderId="12" xfId="0" applyFont="1" applyFill="1" applyBorder="1" applyAlignment="1">
      <alignment wrapText="1"/>
    </xf>
    <xf numFmtId="0" fontId="24" fillId="2" borderId="13" xfId="0" applyFont="1" applyFill="1" applyBorder="1" applyAlignment="1">
      <alignment horizontal="left" wrapText="1"/>
    </xf>
    <xf numFmtId="0" fontId="24" fillId="2" borderId="14" xfId="0" applyFont="1" applyFill="1" applyBorder="1" applyAlignment="1">
      <alignment wrapText="1"/>
    </xf>
    <xf numFmtId="0" fontId="12" fillId="2" borderId="15" xfId="0" applyFont="1" applyFill="1" applyBorder="1" applyAlignment="1">
      <alignment horizontal="center" wrapText="1"/>
    </xf>
    <xf numFmtId="0" fontId="12" fillId="0" borderId="16" xfId="0" applyFont="1" applyBorder="1" applyAlignment="1">
      <alignment horizontal="center"/>
    </xf>
    <xf numFmtId="0" fontId="12" fillId="0" borderId="17" xfId="0" applyFont="1" applyBorder="1" applyAlignment="1">
      <alignment horizontal="center"/>
    </xf>
    <xf numFmtId="0" fontId="12" fillId="0" borderId="18" xfId="0" applyFont="1" applyBorder="1" applyAlignment="1">
      <alignment horizontal="center"/>
    </xf>
    <xf numFmtId="165" fontId="12" fillId="0" borderId="19" xfId="0" applyNumberFormat="1" applyFont="1" applyBorder="1" applyAlignment="1">
      <alignment horizontal="center"/>
    </xf>
    <xf numFmtId="0" fontId="12" fillId="0" borderId="12" xfId="0" applyFont="1" applyBorder="1" applyAlignment="1">
      <alignment horizontal="center"/>
    </xf>
    <xf numFmtId="0" fontId="25" fillId="2" borderId="20" xfId="0" applyFont="1" applyFill="1" applyBorder="1" applyAlignment="1">
      <alignment horizontal="center"/>
    </xf>
    <xf numFmtId="0" fontId="12" fillId="2" borderId="0" xfId="0" applyFont="1" applyFill="1" applyAlignment="1">
      <alignment wrapText="1"/>
    </xf>
    <xf numFmtId="1" fontId="25" fillId="2" borderId="20" xfId="0" applyNumberFormat="1" applyFont="1" applyFill="1" applyBorder="1" applyAlignment="1">
      <alignment horizontal="center"/>
    </xf>
    <xf numFmtId="0" fontId="24" fillId="2" borderId="0" xfId="0" applyFont="1" applyFill="1" applyAlignment="1">
      <alignment wrapText="1"/>
    </xf>
    <xf numFmtId="0" fontId="0" fillId="3" borderId="21" xfId="0" applyFill="1" applyBorder="1" applyProtection="1">
      <protection locked="0"/>
    </xf>
    <xf numFmtId="0" fontId="0" fillId="3" borderId="23" xfId="0" applyFill="1" applyBorder="1" applyAlignment="1" applyProtection="1">
      <alignment horizontal="right"/>
      <protection locked="0"/>
    </xf>
    <xf numFmtId="0" fontId="0" fillId="3" borderId="22" xfId="0" applyFill="1" applyBorder="1"/>
    <xf numFmtId="0" fontId="0" fillId="3" borderId="25" xfId="0" applyFill="1" applyBorder="1"/>
    <xf numFmtId="0" fontId="0" fillId="0" borderId="26" xfId="0" applyBorder="1" applyProtection="1">
      <protection locked="0"/>
    </xf>
    <xf numFmtId="0" fontId="0" fillId="0" borderId="27" xfId="0" applyBorder="1" applyProtection="1">
      <protection locked="0"/>
    </xf>
    <xf numFmtId="0" fontId="0" fillId="0" borderId="28" xfId="0" applyBorder="1" applyAlignment="1" applyProtection="1">
      <alignment horizontal="right"/>
      <protection locked="0"/>
    </xf>
    <xf numFmtId="0" fontId="0" fillId="0" borderId="29" xfId="0" applyBorder="1" applyAlignment="1">
      <alignment horizontal="right"/>
    </xf>
    <xf numFmtId="0" fontId="29" fillId="0" borderId="26" xfId="0" applyFont="1" applyBorder="1" applyAlignment="1" applyProtection="1">
      <alignment horizontal="center"/>
      <protection locked="0"/>
    </xf>
    <xf numFmtId="0" fontId="0" fillId="0" borderId="30" xfId="0" applyBorder="1"/>
    <xf numFmtId="0" fontId="0" fillId="0" borderId="27" xfId="0" applyBorder="1"/>
    <xf numFmtId="0" fontId="0" fillId="0" borderId="27" xfId="0" applyBorder="1" applyAlignment="1">
      <alignment horizontal="right"/>
    </xf>
    <xf numFmtId="0" fontId="0" fillId="0" borderId="27" xfId="0" applyBorder="1" applyAlignment="1" applyProtection="1">
      <alignment horizontal="right"/>
      <protection locked="0"/>
    </xf>
    <xf numFmtId="0" fontId="0" fillId="0" borderId="31" xfId="0" applyBorder="1" applyAlignment="1">
      <alignment horizontal="right"/>
    </xf>
    <xf numFmtId="1" fontId="0" fillId="0" borderId="31" xfId="0" applyNumberFormat="1" applyBorder="1" applyAlignment="1">
      <alignment horizontal="right"/>
    </xf>
    <xf numFmtId="0" fontId="0" fillId="3" borderId="26" xfId="0" applyFill="1" applyBorder="1" applyProtection="1">
      <protection locked="0"/>
    </xf>
    <xf numFmtId="0" fontId="0" fillId="3" borderId="27" xfId="0" applyFill="1" applyBorder="1" applyProtection="1">
      <protection locked="0"/>
    </xf>
    <xf numFmtId="0" fontId="0" fillId="3" borderId="28" xfId="0" applyFill="1" applyBorder="1" applyAlignment="1" applyProtection="1">
      <alignment horizontal="right"/>
      <protection locked="0"/>
    </xf>
    <xf numFmtId="0" fontId="0" fillId="3" borderId="29" xfId="0" applyFill="1" applyBorder="1" applyAlignment="1">
      <alignment horizontal="right"/>
    </xf>
    <xf numFmtId="0" fontId="29" fillId="3" borderId="26" xfId="0" applyFont="1" applyFill="1" applyBorder="1" applyAlignment="1" applyProtection="1">
      <alignment horizontal="center"/>
      <protection locked="0"/>
    </xf>
    <xf numFmtId="0" fontId="0" fillId="3" borderId="30" xfId="0" applyFill="1" applyBorder="1"/>
    <xf numFmtId="0" fontId="0" fillId="3" borderId="27" xfId="0" applyFill="1" applyBorder="1"/>
    <xf numFmtId="0" fontId="0" fillId="3" borderId="27" xfId="0" applyFill="1" applyBorder="1" applyAlignment="1">
      <alignment horizontal="right"/>
    </xf>
    <xf numFmtId="0" fontId="0" fillId="3" borderId="27" xfId="0" applyFill="1" applyBorder="1" applyAlignment="1" applyProtection="1">
      <alignment horizontal="right"/>
      <protection locked="0"/>
    </xf>
    <xf numFmtId="0" fontId="0" fillId="3" borderId="31" xfId="0" applyFill="1" applyBorder="1" applyAlignment="1">
      <alignment horizontal="right"/>
    </xf>
    <xf numFmtId="1" fontId="0" fillId="3" borderId="31" xfId="0" applyNumberFormat="1" applyFill="1" applyBorder="1" applyAlignment="1">
      <alignment horizontal="right"/>
    </xf>
    <xf numFmtId="1" fontId="0" fillId="0" borderId="29" xfId="0" applyNumberFormat="1" applyBorder="1" applyAlignment="1">
      <alignment horizontal="right"/>
    </xf>
    <xf numFmtId="1" fontId="0" fillId="0" borderId="27" xfId="0" applyNumberFormat="1" applyBorder="1" applyAlignment="1">
      <alignment horizontal="right"/>
    </xf>
    <xf numFmtId="1" fontId="0" fillId="0" borderId="27" xfId="0" applyNumberFormat="1" applyBorder="1" applyAlignment="1" applyProtection="1">
      <alignment horizontal="right"/>
      <protection locked="0"/>
    </xf>
    <xf numFmtId="0" fontId="19" fillId="0" borderId="0" xfId="0" applyFont="1"/>
    <xf numFmtId="0" fontId="24" fillId="3" borderId="34" xfId="0" applyFont="1" applyFill="1" applyBorder="1" applyAlignment="1">
      <alignment horizontal="center" wrapText="1"/>
    </xf>
    <xf numFmtId="0" fontId="24" fillId="3" borderId="35" xfId="0" applyFont="1" applyFill="1" applyBorder="1" applyAlignment="1">
      <alignment horizontal="center" wrapText="1"/>
    </xf>
    <xf numFmtId="0" fontId="24" fillId="3" borderId="36" xfId="0" applyFont="1" applyFill="1" applyBorder="1" applyAlignment="1">
      <alignment horizontal="center" wrapText="1"/>
    </xf>
    <xf numFmtId="0" fontId="19" fillId="0" borderId="37" xfId="0" applyFont="1" applyBorder="1" applyAlignment="1">
      <alignment horizontal="center"/>
    </xf>
    <xf numFmtId="0" fontId="19" fillId="0" borderId="38" xfId="0" applyFont="1" applyBorder="1" applyAlignment="1">
      <alignment horizontal="center"/>
    </xf>
    <xf numFmtId="0" fontId="19" fillId="0" borderId="27" xfId="0" applyFont="1" applyBorder="1" applyAlignment="1">
      <alignment horizontal="right"/>
    </xf>
    <xf numFmtId="0" fontId="19" fillId="0" borderId="39" xfId="0" applyFont="1" applyBorder="1" applyAlignment="1">
      <alignment horizontal="left"/>
    </xf>
    <xf numFmtId="0" fontId="19" fillId="0" borderId="39" xfId="0" applyFont="1" applyBorder="1" applyAlignment="1">
      <alignment horizontal="center"/>
    </xf>
    <xf numFmtId="0" fontId="19" fillId="0" borderId="40" xfId="0" applyFont="1" applyBorder="1" applyAlignment="1">
      <alignment horizontal="center"/>
    </xf>
    <xf numFmtId="0" fontId="19" fillId="0" borderId="26" xfId="0" applyFont="1" applyBorder="1" applyAlignment="1">
      <alignment horizontal="center"/>
    </xf>
    <xf numFmtId="0" fontId="19" fillId="0" borderId="30" xfId="0" applyFont="1" applyBorder="1" applyAlignment="1">
      <alignment horizontal="center"/>
    </xf>
    <xf numFmtId="0" fontId="19" fillId="0" borderId="27" xfId="0" applyFont="1" applyBorder="1" applyAlignment="1">
      <alignment horizontal="center"/>
    </xf>
    <xf numFmtId="0" fontId="19" fillId="0" borderId="28" xfId="0" applyFont="1" applyBorder="1" applyAlignment="1">
      <alignment horizontal="center"/>
    </xf>
    <xf numFmtId="0" fontId="19" fillId="0" borderId="27" xfId="0" applyFont="1" applyBorder="1" applyAlignment="1">
      <alignment horizontal="left"/>
    </xf>
    <xf numFmtId="49" fontId="19" fillId="0" borderId="27" xfId="0" applyNumberFormat="1" applyFont="1" applyBorder="1" applyAlignment="1">
      <alignment horizontal="left"/>
    </xf>
    <xf numFmtId="0" fontId="0" fillId="0" borderId="0" xfId="0" applyAlignment="1">
      <alignment horizontal="center"/>
    </xf>
    <xf numFmtId="166" fontId="0" fillId="2" borderId="27" xfId="0" applyNumberFormat="1" applyFill="1" applyBorder="1" applyAlignment="1" applyProtection="1">
      <alignment horizontal="left"/>
      <protection locked="0"/>
    </xf>
    <xf numFmtId="0" fontId="30" fillId="2" borderId="0" xfId="0" applyFont="1" applyFill="1"/>
    <xf numFmtId="0" fontId="12" fillId="2" borderId="0" xfId="0" applyFont="1" applyFill="1" applyAlignment="1">
      <alignment vertical="top"/>
    </xf>
    <xf numFmtId="0" fontId="0" fillId="2" borderId="0" xfId="0" applyFill="1" applyAlignment="1">
      <alignment horizontal="center" vertical="top"/>
    </xf>
    <xf numFmtId="0" fontId="0" fillId="2" borderId="41" xfId="0" applyFill="1" applyBorder="1" applyAlignment="1">
      <alignment vertical="top"/>
    </xf>
    <xf numFmtId="166" fontId="0" fillId="2" borderId="27" xfId="0" applyNumberFormat="1" applyFill="1" applyBorder="1" applyAlignment="1" applyProtection="1">
      <alignment horizontal="left" vertical="top"/>
      <protection locked="0"/>
    </xf>
    <xf numFmtId="47" fontId="0" fillId="2" borderId="0" xfId="0" applyNumberFormat="1" applyFill="1" applyAlignment="1">
      <alignment vertical="top"/>
    </xf>
    <xf numFmtId="0" fontId="0" fillId="2" borderId="42" xfId="0" applyFill="1" applyBorder="1"/>
    <xf numFmtId="0" fontId="21" fillId="2" borderId="1" xfId="0" applyFont="1" applyFill="1" applyBorder="1" applyAlignment="1">
      <alignment horizontal="left"/>
    </xf>
    <xf numFmtId="0" fontId="12" fillId="2" borderId="7" xfId="0" applyFont="1" applyFill="1" applyBorder="1"/>
    <xf numFmtId="0" fontId="0" fillId="2" borderId="43" xfId="0" applyFill="1" applyBorder="1" applyAlignment="1">
      <alignment horizontal="center"/>
    </xf>
    <xf numFmtId="0" fontId="21" fillId="2" borderId="7" xfId="0" applyFont="1" applyFill="1" applyBorder="1" applyAlignment="1">
      <alignment horizontal="left"/>
    </xf>
    <xf numFmtId="0" fontId="0" fillId="2" borderId="7" xfId="0" applyFill="1" applyBorder="1" applyAlignment="1">
      <alignment horizontal="center"/>
    </xf>
    <xf numFmtId="0" fontId="21" fillId="2" borderId="43" xfId="0" applyFont="1" applyFill="1" applyBorder="1" applyAlignment="1">
      <alignment horizontal="left"/>
    </xf>
    <xf numFmtId="0" fontId="0" fillId="2" borderId="43" xfId="0" applyFill="1" applyBorder="1" applyAlignment="1">
      <alignment horizontal="left"/>
    </xf>
    <xf numFmtId="0" fontId="23" fillId="2" borderId="34" xfId="0" applyFont="1" applyFill="1" applyBorder="1"/>
    <xf numFmtId="0" fontId="0" fillId="2" borderId="35" xfId="0" applyFill="1" applyBorder="1"/>
    <xf numFmtId="0" fontId="0" fillId="2" borderId="36" xfId="0" applyFill="1" applyBorder="1"/>
    <xf numFmtId="0" fontId="11" fillId="2" borderId="34" xfId="0" applyFont="1" applyFill="1" applyBorder="1"/>
    <xf numFmtId="0" fontId="12" fillId="0" borderId="44" xfId="0" applyFont="1" applyBorder="1"/>
    <xf numFmtId="0" fontId="12" fillId="0" borderId="45" xfId="0" applyFont="1" applyBorder="1" applyAlignment="1">
      <alignment horizontal="left"/>
    </xf>
    <xf numFmtId="0" fontId="12" fillId="0" borderId="46" xfId="0" applyFont="1" applyBorder="1" applyAlignment="1">
      <alignment horizontal="left"/>
    </xf>
    <xf numFmtId="0" fontId="12" fillId="0" borderId="47" xfId="0" applyFont="1" applyBorder="1" applyAlignment="1">
      <alignment horizontal="right"/>
    </xf>
    <xf numFmtId="0" fontId="12" fillId="0" borderId="44" xfId="0" applyFont="1" applyBorder="1" applyAlignment="1">
      <alignment horizontal="right"/>
    </xf>
    <xf numFmtId="0" fontId="12" fillId="0" borderId="45" xfId="0" applyFont="1" applyBorder="1" applyAlignment="1">
      <alignment horizontal="right"/>
    </xf>
    <xf numFmtId="0" fontId="12" fillId="0" borderId="48" xfId="0" applyFont="1" applyBorder="1" applyAlignment="1">
      <alignment horizontal="center"/>
    </xf>
    <xf numFmtId="0" fontId="12" fillId="0" borderId="36" xfId="0" applyFont="1" applyBorder="1" applyAlignment="1">
      <alignment horizontal="right"/>
    </xf>
    <xf numFmtId="0" fontId="12" fillId="0" borderId="47" xfId="0" applyFont="1" applyBorder="1" applyAlignment="1">
      <alignment horizontal="left"/>
    </xf>
    <xf numFmtId="0" fontId="12" fillId="2" borderId="44" xfId="0" applyFont="1" applyFill="1" applyBorder="1"/>
    <xf numFmtId="0" fontId="12" fillId="2" borderId="45" xfId="0" applyFont="1" applyFill="1" applyBorder="1"/>
    <xf numFmtId="0" fontId="12" fillId="2" borderId="47" xfId="0" applyFont="1" applyFill="1" applyBorder="1"/>
    <xf numFmtId="0" fontId="12" fillId="2" borderId="34" xfId="0" applyFont="1" applyFill="1" applyBorder="1"/>
    <xf numFmtId="0" fontId="12" fillId="2" borderId="35" xfId="0" applyFont="1" applyFill="1" applyBorder="1"/>
    <xf numFmtId="0" fontId="12" fillId="2" borderId="36" xfId="0" applyFont="1" applyFill="1" applyBorder="1"/>
    <xf numFmtId="0" fontId="5" fillId="2" borderId="0" xfId="0" applyFont="1" applyFill="1" applyAlignment="1">
      <alignment horizontal="right"/>
    </xf>
    <xf numFmtId="0" fontId="0" fillId="3" borderId="49" xfId="0" applyFill="1" applyBorder="1"/>
    <xf numFmtId="0" fontId="0" fillId="3" borderId="23" xfId="0" applyFill="1" applyBorder="1" applyAlignment="1">
      <alignment horizontal="center"/>
    </xf>
    <xf numFmtId="0" fontId="0" fillId="3" borderId="49" xfId="0" applyFill="1" applyBorder="1" applyAlignment="1" applyProtection="1">
      <alignment horizontal="center"/>
      <protection locked="0"/>
    </xf>
    <xf numFmtId="167" fontId="12" fillId="3" borderId="22" xfId="0" applyNumberFormat="1" applyFont="1" applyFill="1" applyBorder="1" applyAlignment="1">
      <alignment horizontal="center"/>
    </xf>
    <xf numFmtId="168" fontId="0" fillId="3" borderId="22" xfId="0" applyNumberFormat="1" applyFill="1" applyBorder="1" applyAlignment="1">
      <alignment horizontal="right"/>
    </xf>
    <xf numFmtId="0" fontId="0" fillId="3" borderId="50" xfId="0" applyFill="1" applyBorder="1" applyAlignment="1">
      <alignment horizontal="left"/>
    </xf>
    <xf numFmtId="0" fontId="0" fillId="3" borderId="21" xfId="0" applyFill="1" applyBorder="1"/>
    <xf numFmtId="0" fontId="0" fillId="3" borderId="8" xfId="0" applyFill="1" applyBorder="1"/>
    <xf numFmtId="0" fontId="0" fillId="3" borderId="4" xfId="0" applyFill="1" applyBorder="1"/>
    <xf numFmtId="0" fontId="0" fillId="3" borderId="51" xfId="0" applyFill="1" applyBorder="1"/>
    <xf numFmtId="0" fontId="0" fillId="3" borderId="43" xfId="0" applyFill="1" applyBorder="1"/>
    <xf numFmtId="0" fontId="0" fillId="0" borderId="52" xfId="0" applyBorder="1"/>
    <xf numFmtId="0" fontId="0" fillId="0" borderId="28" xfId="0" applyBorder="1" applyAlignment="1">
      <alignment horizontal="center"/>
    </xf>
    <xf numFmtId="0" fontId="0" fillId="0" borderId="52" xfId="0" applyBorder="1" applyAlignment="1" applyProtection="1">
      <alignment horizontal="center"/>
      <protection locked="0"/>
    </xf>
    <xf numFmtId="167" fontId="12" fillId="0" borderId="27" xfId="0" applyNumberFormat="1" applyFont="1" applyBorder="1" applyAlignment="1">
      <alignment horizontal="center"/>
    </xf>
    <xf numFmtId="168" fontId="0" fillId="0" borderId="27" xfId="0" applyNumberFormat="1" applyBorder="1" applyAlignment="1">
      <alignment horizontal="right"/>
    </xf>
    <xf numFmtId="0" fontId="0" fillId="0" borderId="53" xfId="0" applyBorder="1" applyAlignment="1">
      <alignment horizontal="left"/>
    </xf>
    <xf numFmtId="0" fontId="0" fillId="2" borderId="26" xfId="0" applyFill="1" applyBorder="1"/>
    <xf numFmtId="0" fontId="0" fillId="2" borderId="30" xfId="0" applyFill="1" applyBorder="1"/>
    <xf numFmtId="0" fontId="0" fillId="2" borderId="31" xfId="0" applyFill="1" applyBorder="1"/>
    <xf numFmtId="0" fontId="0" fillId="3" borderId="52" xfId="0" applyFill="1" applyBorder="1"/>
    <xf numFmtId="0" fontId="0" fillId="3" borderId="28" xfId="0" applyFill="1" applyBorder="1" applyAlignment="1">
      <alignment horizontal="center"/>
    </xf>
    <xf numFmtId="0" fontId="0" fillId="3" borderId="52" xfId="0" applyFill="1" applyBorder="1" applyAlignment="1" applyProtection="1">
      <alignment horizontal="center"/>
      <protection locked="0"/>
    </xf>
    <xf numFmtId="167" fontId="12" fillId="3" borderId="27" xfId="0" applyNumberFormat="1" applyFont="1" applyFill="1" applyBorder="1" applyAlignment="1">
      <alignment horizontal="center"/>
    </xf>
    <xf numFmtId="168" fontId="0" fillId="3" borderId="27" xfId="0" applyNumberFormat="1" applyFill="1" applyBorder="1" applyAlignment="1">
      <alignment horizontal="right"/>
    </xf>
    <xf numFmtId="0" fontId="0" fillId="3" borderId="53" xfId="0" applyFill="1" applyBorder="1" applyAlignment="1">
      <alignment horizontal="left"/>
    </xf>
    <xf numFmtId="0" fontId="0" fillId="3" borderId="26" xfId="0" applyFill="1" applyBorder="1"/>
    <xf numFmtId="0" fontId="0" fillId="3" borderId="31" xfId="0" applyFill="1" applyBorder="1"/>
    <xf numFmtId="0" fontId="0" fillId="2" borderId="26" xfId="0" applyFill="1" applyBorder="1" applyProtection="1">
      <protection locked="0"/>
    </xf>
    <xf numFmtId="0" fontId="0" fillId="2" borderId="27" xfId="0" applyFill="1" applyBorder="1"/>
    <xf numFmtId="0" fontId="0" fillId="2" borderId="52" xfId="0" applyFill="1" applyBorder="1"/>
    <xf numFmtId="0" fontId="0" fillId="2" borderId="28" xfId="0" applyFill="1" applyBorder="1" applyAlignment="1">
      <alignment horizontal="center"/>
    </xf>
    <xf numFmtId="0" fontId="0" fillId="2" borderId="52" xfId="0" applyFill="1" applyBorder="1" applyAlignment="1" applyProtection="1">
      <alignment horizontal="center"/>
      <protection locked="0"/>
    </xf>
    <xf numFmtId="0" fontId="0" fillId="2" borderId="53" xfId="0" applyFill="1" applyBorder="1" applyAlignment="1">
      <alignment horizontal="left"/>
    </xf>
    <xf numFmtId="0" fontId="0" fillId="3" borderId="32" xfId="0" applyFill="1" applyBorder="1" applyProtection="1">
      <protection locked="0"/>
    </xf>
    <xf numFmtId="0" fontId="0" fillId="3" borderId="17" xfId="0" applyFill="1" applyBorder="1"/>
    <xf numFmtId="0" fontId="0" fillId="3" borderId="54" xfId="0" applyFill="1" applyBorder="1"/>
    <xf numFmtId="0" fontId="0" fillId="3" borderId="18" xfId="0" applyFill="1" applyBorder="1" applyAlignment="1">
      <alignment horizontal="center"/>
    </xf>
    <xf numFmtId="0" fontId="0" fillId="3" borderId="54" xfId="0" applyFill="1" applyBorder="1" applyAlignment="1" applyProtection="1">
      <alignment horizontal="center"/>
      <protection locked="0"/>
    </xf>
    <xf numFmtId="0" fontId="0" fillId="3" borderId="55" xfId="0" applyFill="1" applyBorder="1" applyAlignment="1">
      <alignment horizontal="left"/>
    </xf>
    <xf numFmtId="0" fontId="0" fillId="3" borderId="32" xfId="0" applyFill="1" applyBorder="1"/>
    <xf numFmtId="0" fontId="0" fillId="3" borderId="16" xfId="0" applyFill="1" applyBorder="1"/>
    <xf numFmtId="0" fontId="0" fillId="3" borderId="33" xfId="0" applyFill="1" applyBorder="1"/>
    <xf numFmtId="167" fontId="12" fillId="3" borderId="17" xfId="0" applyNumberFormat="1" applyFont="1" applyFill="1" applyBorder="1" applyAlignment="1">
      <alignment horizontal="center"/>
    </xf>
    <xf numFmtId="168" fontId="0" fillId="3" borderId="17" xfId="0" applyNumberFormat="1" applyFill="1" applyBorder="1" applyAlignment="1">
      <alignment horizontal="right"/>
    </xf>
    <xf numFmtId="0" fontId="0" fillId="0" borderId="35" xfId="0" applyBorder="1"/>
    <xf numFmtId="0" fontId="12" fillId="0" borderId="48" xfId="0" applyFont="1" applyBorder="1" applyAlignment="1">
      <alignment horizontal="right"/>
    </xf>
    <xf numFmtId="0" fontId="12" fillId="0" borderId="36" xfId="0" applyFont="1" applyBorder="1" applyAlignment="1">
      <alignment horizontal="left"/>
    </xf>
    <xf numFmtId="0" fontId="0" fillId="3" borderId="22" xfId="0" applyFill="1" applyBorder="1" applyAlignment="1">
      <alignment horizontal="right"/>
    </xf>
    <xf numFmtId="0" fontId="0" fillId="3" borderId="23" xfId="0" applyFill="1" applyBorder="1" applyAlignment="1">
      <alignment horizontal="right"/>
    </xf>
    <xf numFmtId="1" fontId="0" fillId="0" borderId="28" xfId="0" applyNumberFormat="1" applyBorder="1" applyAlignment="1">
      <alignment horizontal="right"/>
    </xf>
    <xf numFmtId="1" fontId="0" fillId="3" borderId="28" xfId="0" applyNumberFormat="1" applyFill="1" applyBorder="1" applyAlignment="1">
      <alignment horizontal="right"/>
    </xf>
    <xf numFmtId="0" fontId="0" fillId="2" borderId="27" xfId="0" applyFill="1" applyBorder="1" applyAlignment="1">
      <alignment horizontal="right"/>
    </xf>
    <xf numFmtId="0" fontId="0" fillId="3" borderId="17" xfId="0" applyFill="1" applyBorder="1" applyAlignment="1">
      <alignment horizontal="right"/>
    </xf>
    <xf numFmtId="1" fontId="0" fillId="3" borderId="18" xfId="0" applyNumberFormat="1" applyFill="1" applyBorder="1" applyAlignment="1">
      <alignment horizontal="right"/>
    </xf>
    <xf numFmtId="0" fontId="12" fillId="2" borderId="45" xfId="0" applyFont="1" applyFill="1" applyBorder="1" applyAlignment="1">
      <alignment horizontal="right"/>
    </xf>
    <xf numFmtId="0" fontId="12" fillId="0" borderId="45" xfId="0" applyFont="1" applyBorder="1" applyAlignment="1">
      <alignment horizontal="center"/>
    </xf>
    <xf numFmtId="0" fontId="0" fillId="3" borderId="8" xfId="0" applyFill="1" applyBorder="1" applyAlignment="1">
      <alignment horizontal="right"/>
    </xf>
    <xf numFmtId="1" fontId="0" fillId="3" borderId="33" xfId="0" applyNumberFormat="1" applyFill="1" applyBorder="1" applyAlignment="1">
      <alignment horizontal="right"/>
    </xf>
    <xf numFmtId="0" fontId="0" fillId="2" borderId="0" xfId="0" applyFill="1" applyAlignment="1">
      <alignment horizontal="left" vertical="top"/>
    </xf>
    <xf numFmtId="0" fontId="0" fillId="2" borderId="42" xfId="0" applyFill="1" applyBorder="1" applyAlignment="1">
      <alignment vertical="top"/>
    </xf>
    <xf numFmtId="0" fontId="10" fillId="2" borderId="34" xfId="0" applyFont="1" applyFill="1" applyBorder="1"/>
    <xf numFmtId="0" fontId="12" fillId="2" borderId="35" xfId="0" applyFont="1" applyFill="1" applyBorder="1" applyAlignment="1">
      <alignment vertical="top"/>
    </xf>
    <xf numFmtId="0" fontId="10" fillId="2" borderId="36" xfId="0" applyFont="1" applyFill="1" applyBorder="1" applyAlignment="1">
      <alignment horizontal="right" vertical="top"/>
    </xf>
    <xf numFmtId="0" fontId="0" fillId="3" borderId="23" xfId="0" applyFill="1" applyBorder="1"/>
    <xf numFmtId="0" fontId="6" fillId="2" borderId="0" xfId="0" applyFont="1" applyFill="1" applyAlignment="1">
      <alignment horizontal="right" vertical="top"/>
    </xf>
    <xf numFmtId="0" fontId="0" fillId="0" borderId="26" xfId="0" applyBorder="1"/>
    <xf numFmtId="0" fontId="0" fillId="0" borderId="28" xfId="0" applyBorder="1"/>
    <xf numFmtId="0" fontId="0" fillId="3" borderId="28" xfId="0" applyFill="1" applyBorder="1"/>
    <xf numFmtId="0" fontId="0" fillId="2" borderId="28" xfId="0" applyFill="1" applyBorder="1"/>
    <xf numFmtId="0" fontId="0" fillId="0" borderId="0" xfId="0" applyAlignment="1">
      <alignment horizontal="left" vertical="top"/>
    </xf>
    <xf numFmtId="0" fontId="0" fillId="3" borderId="18" xfId="0" applyFill="1" applyBorder="1"/>
    <xf numFmtId="1" fontId="0" fillId="2" borderId="0" xfId="0" applyNumberFormat="1" applyFill="1"/>
    <xf numFmtId="168" fontId="0" fillId="2" borderId="0" xfId="0" applyNumberFormat="1" applyFill="1"/>
    <xf numFmtId="0" fontId="21" fillId="2" borderId="34" xfId="0" applyFont="1" applyFill="1" applyBorder="1"/>
    <xf numFmtId="0" fontId="31" fillId="0" borderId="35" xfId="0" applyFont="1" applyBorder="1"/>
    <xf numFmtId="0" fontId="11" fillId="0" borderId="36" xfId="0" applyFont="1" applyBorder="1" applyAlignment="1">
      <alignment horizontal="right"/>
    </xf>
    <xf numFmtId="0" fontId="32" fillId="3" borderId="1" xfId="0" applyFont="1" applyFill="1" applyBorder="1" applyAlignment="1">
      <alignment horizontal="center" wrapText="1"/>
    </xf>
    <xf numFmtId="0" fontId="32" fillId="3" borderId="7" xfId="0" applyFont="1" applyFill="1" applyBorder="1"/>
    <xf numFmtId="0" fontId="32" fillId="3" borderId="43" xfId="0" applyFont="1" applyFill="1" applyBorder="1"/>
    <xf numFmtId="0" fontId="16" fillId="0" borderId="0" xfId="0" applyFont="1"/>
    <xf numFmtId="0" fontId="33" fillId="3" borderId="3" xfId="0" applyFont="1" applyFill="1" applyBorder="1" applyAlignment="1">
      <alignment horizontal="center"/>
    </xf>
    <xf numFmtId="0" fontId="32" fillId="3" borderId="56" xfId="0" applyFont="1" applyFill="1" applyBorder="1"/>
    <xf numFmtId="0" fontId="32" fillId="3" borderId="20" xfId="0" applyFont="1" applyFill="1" applyBorder="1"/>
    <xf numFmtId="0" fontId="0" fillId="0" borderId="21" xfId="0" applyBorder="1" applyAlignment="1" applyProtection="1">
      <alignment horizontal="center" vertical="center"/>
      <protection locked="0"/>
    </xf>
    <xf numFmtId="0" fontId="0" fillId="0" borderId="22" xfId="0" applyBorder="1" applyAlignment="1" applyProtection="1">
      <alignment horizontal="center" vertical="center"/>
      <protection locked="0"/>
    </xf>
    <xf numFmtId="0" fontId="0" fillId="0" borderId="49" xfId="0" applyBorder="1" applyProtection="1">
      <protection locked="0"/>
    </xf>
    <xf numFmtId="0" fontId="0" fillId="0" borderId="23" xfId="0" applyBorder="1" applyAlignment="1" applyProtection="1">
      <alignment wrapText="1"/>
      <protection locked="0"/>
    </xf>
    <xf numFmtId="0" fontId="0" fillId="0" borderId="26" xfId="0" applyBorder="1" applyAlignment="1" applyProtection="1">
      <alignment horizontal="center" vertical="center"/>
      <protection locked="0"/>
    </xf>
    <xf numFmtId="0" fontId="0" fillId="0" borderId="27" xfId="0" applyBorder="1" applyAlignment="1" applyProtection="1">
      <alignment horizontal="center" vertical="center"/>
      <protection locked="0"/>
    </xf>
    <xf numFmtId="0" fontId="0" fillId="0" borderId="52" xfId="0" applyBorder="1" applyProtection="1">
      <protection locked="0"/>
    </xf>
    <xf numFmtId="0" fontId="0" fillId="0" borderId="28" xfId="0" applyBorder="1" applyAlignment="1" applyProtection="1">
      <alignment wrapText="1"/>
      <protection locked="0"/>
    </xf>
    <xf numFmtId="0" fontId="0" fillId="0" borderId="32" xfId="0" applyBorder="1" applyAlignment="1" applyProtection="1">
      <alignment horizontal="center" vertical="center"/>
      <protection locked="0"/>
    </xf>
    <xf numFmtId="0" fontId="0" fillId="0" borderId="17" xfId="0" applyBorder="1" applyAlignment="1" applyProtection="1">
      <alignment horizontal="center" vertical="center"/>
      <protection locked="0"/>
    </xf>
    <xf numFmtId="0" fontId="0" fillId="0" borderId="54" xfId="0" applyBorder="1" applyProtection="1">
      <protection locked="0"/>
    </xf>
    <xf numFmtId="0" fontId="0" fillId="0" borderId="18" xfId="0" applyBorder="1" applyAlignment="1" applyProtection="1">
      <alignment wrapText="1"/>
      <protection locked="0"/>
    </xf>
    <xf numFmtId="0" fontId="24" fillId="3" borderId="1" xfId="0" applyFont="1" applyFill="1" applyBorder="1" applyAlignment="1">
      <alignment horizontal="center"/>
    </xf>
    <xf numFmtId="0" fontId="24" fillId="3" borderId="7" xfId="0" applyFont="1" applyFill="1" applyBorder="1" applyAlignment="1">
      <alignment horizontal="center" wrapText="1"/>
    </xf>
    <xf numFmtId="0" fontId="24" fillId="3" borderId="3" xfId="0" applyFont="1" applyFill="1" applyBorder="1" applyAlignment="1">
      <alignment horizontal="center"/>
    </xf>
    <xf numFmtId="0" fontId="24" fillId="3" borderId="56" xfId="0" applyFont="1" applyFill="1" applyBorder="1" applyAlignment="1">
      <alignment horizontal="center"/>
    </xf>
    <xf numFmtId="0" fontId="0" fillId="0" borderId="21" xfId="0" applyBorder="1"/>
    <xf numFmtId="0" fontId="0" fillId="0" borderId="22" xfId="0" applyBorder="1"/>
    <xf numFmtId="0" fontId="0" fillId="0" borderId="23" xfId="0" applyBorder="1"/>
    <xf numFmtId="0" fontId="0" fillId="2" borderId="53" xfId="0" applyFill="1" applyBorder="1" applyProtection="1">
      <protection locked="0"/>
    </xf>
    <xf numFmtId="0" fontId="32" fillId="2" borderId="57" xfId="0" applyFont="1" applyFill="1" applyBorder="1"/>
    <xf numFmtId="0" fontId="0" fillId="2" borderId="57" xfId="0" applyFill="1" applyBorder="1"/>
    <xf numFmtId="0" fontId="34" fillId="2" borderId="0" xfId="0" applyFont="1" applyFill="1"/>
    <xf numFmtId="0" fontId="0" fillId="2" borderId="34" xfId="0" applyFill="1" applyBorder="1"/>
    <xf numFmtId="0" fontId="0" fillId="2" borderId="44" xfId="0" applyFill="1" applyBorder="1"/>
    <xf numFmtId="0" fontId="0" fillId="2" borderId="47" xfId="0" applyFill="1" applyBorder="1"/>
    <xf numFmtId="0" fontId="0" fillId="2" borderId="37" xfId="0" applyFill="1" applyBorder="1"/>
    <xf numFmtId="0" fontId="0" fillId="2" borderId="40" xfId="0" applyFill="1" applyBorder="1"/>
    <xf numFmtId="0" fontId="0" fillId="2" borderId="32" xfId="0" applyFill="1" applyBorder="1"/>
    <xf numFmtId="0" fontId="0" fillId="2" borderId="18" xfId="0" applyFill="1" applyBorder="1"/>
    <xf numFmtId="0" fontId="21" fillId="2" borderId="7" xfId="0" applyFont="1" applyFill="1" applyBorder="1" applyAlignment="1">
      <alignment horizontal="left" vertical="center"/>
    </xf>
    <xf numFmtId="0" fontId="21" fillId="2" borderId="1" xfId="0" applyFont="1" applyFill="1" applyBorder="1" applyAlignment="1">
      <alignment horizontal="left" vertical="center"/>
    </xf>
    <xf numFmtId="0" fontId="12" fillId="2" borderId="7" xfId="0" applyFont="1" applyFill="1" applyBorder="1" applyAlignment="1">
      <alignment vertical="center"/>
    </xf>
    <xf numFmtId="0" fontId="0" fillId="2" borderId="43" xfId="0" applyFill="1" applyBorder="1" applyAlignment="1">
      <alignment horizontal="center" vertical="center"/>
    </xf>
    <xf numFmtId="0" fontId="0" fillId="0" borderId="0" xfId="0" applyAlignment="1">
      <alignment vertical="center"/>
    </xf>
    <xf numFmtId="0" fontId="0" fillId="0" borderId="35" xfId="0" applyBorder="1" applyAlignment="1">
      <alignment vertical="center"/>
    </xf>
    <xf numFmtId="0" fontId="0" fillId="2" borderId="7" xfId="0" applyFill="1" applyBorder="1" applyAlignment="1">
      <alignment horizontal="center" vertical="center"/>
    </xf>
    <xf numFmtId="0" fontId="0" fillId="2" borderId="35" xfId="0" applyFill="1" applyBorder="1" applyAlignment="1">
      <alignment horizontal="left" vertical="center"/>
    </xf>
    <xf numFmtId="0" fontId="0" fillId="2" borderId="43" xfId="0" applyFill="1" applyBorder="1" applyAlignment="1">
      <alignment horizontal="left" vertical="center"/>
    </xf>
    <xf numFmtId="0" fontId="23" fillId="2" borderId="34" xfId="0" applyFont="1" applyFill="1" applyBorder="1" applyAlignment="1">
      <alignment vertical="center"/>
    </xf>
    <xf numFmtId="0" fontId="0" fillId="2" borderId="35" xfId="0" applyFill="1" applyBorder="1" applyAlignment="1">
      <alignment vertical="center"/>
    </xf>
    <xf numFmtId="0" fontId="0" fillId="2" borderId="36" xfId="0" applyFill="1" applyBorder="1" applyAlignment="1">
      <alignment vertical="center"/>
    </xf>
    <xf numFmtId="0" fontId="12" fillId="2" borderId="58" xfId="0" applyFont="1" applyFill="1" applyBorder="1" applyAlignment="1">
      <alignment vertical="center"/>
    </xf>
    <xf numFmtId="0" fontId="0" fillId="2" borderId="0" xfId="0" applyFill="1" applyAlignment="1">
      <alignment vertical="center"/>
    </xf>
    <xf numFmtId="0" fontId="0" fillId="2" borderId="36" xfId="0" applyFill="1" applyBorder="1" applyAlignment="1">
      <alignment horizontal="left" vertical="center"/>
    </xf>
    <xf numFmtId="0" fontId="12" fillId="0" borderId="44" xfId="0" applyFont="1" applyBorder="1" applyAlignment="1">
      <alignment vertical="center"/>
    </xf>
    <xf numFmtId="0" fontId="12" fillId="0" borderId="45" xfId="0" applyFont="1" applyBorder="1" applyAlignment="1">
      <alignment horizontal="left" vertical="center"/>
    </xf>
    <xf numFmtId="0" fontId="12" fillId="0" borderId="46" xfId="0" applyFont="1" applyBorder="1" applyAlignment="1">
      <alignment horizontal="left" vertical="center"/>
    </xf>
    <xf numFmtId="0" fontId="12" fillId="0" borderId="47" xfId="0" applyFont="1" applyBorder="1" applyAlignment="1">
      <alignment horizontal="right" vertical="center"/>
    </xf>
    <xf numFmtId="0" fontId="12" fillId="0" borderId="48" xfId="0" applyFont="1" applyBorder="1" applyAlignment="1">
      <alignment horizontal="right" vertical="center"/>
    </xf>
    <xf numFmtId="0" fontId="12" fillId="0" borderId="45" xfId="0" applyFont="1" applyBorder="1" applyAlignment="1">
      <alignment horizontal="right" vertical="center"/>
    </xf>
    <xf numFmtId="0" fontId="12" fillId="0" borderId="45" xfId="0" applyFont="1" applyBorder="1" applyAlignment="1">
      <alignment horizontal="center" vertical="center"/>
    </xf>
    <xf numFmtId="0" fontId="12" fillId="0" borderId="36" xfId="0" applyFont="1" applyBorder="1" applyAlignment="1">
      <alignment horizontal="left" vertical="center"/>
    </xf>
    <xf numFmtId="0" fontId="12" fillId="2" borderId="44" xfId="0" applyFont="1" applyFill="1" applyBorder="1" applyAlignment="1">
      <alignment vertical="center"/>
    </xf>
    <xf numFmtId="0" fontId="12" fillId="2" borderId="45" xfId="0" applyFont="1" applyFill="1" applyBorder="1" applyAlignment="1">
      <alignment vertical="center"/>
    </xf>
    <xf numFmtId="0" fontId="12" fillId="2" borderId="47" xfId="0" applyFont="1" applyFill="1" applyBorder="1" applyAlignment="1">
      <alignment vertical="center"/>
    </xf>
    <xf numFmtId="1" fontId="12" fillId="2" borderId="58" xfId="0" applyNumberFormat="1" applyFont="1" applyFill="1" applyBorder="1" applyAlignment="1">
      <alignment vertical="center"/>
    </xf>
    <xf numFmtId="0" fontId="5" fillId="2" borderId="0" xfId="0" applyFont="1" applyFill="1" applyAlignment="1">
      <alignment horizontal="right" vertical="center"/>
    </xf>
    <xf numFmtId="0" fontId="12" fillId="0" borderId="47" xfId="0" applyFont="1" applyBorder="1" applyAlignment="1">
      <alignment horizontal="center" vertical="center"/>
    </xf>
    <xf numFmtId="0" fontId="12" fillId="2" borderId="0" xfId="0" applyFont="1" applyFill="1" applyAlignment="1">
      <alignment vertical="center"/>
    </xf>
    <xf numFmtId="0" fontId="0" fillId="3" borderId="21" xfId="0" applyFill="1" applyBorder="1" applyAlignment="1" applyProtection="1">
      <alignment vertical="center"/>
      <protection locked="0"/>
    </xf>
    <xf numFmtId="0" fontId="0" fillId="3" borderId="27" xfId="0" applyFill="1" applyBorder="1" applyAlignment="1">
      <alignment vertical="center"/>
    </xf>
    <xf numFmtId="0" fontId="0" fillId="3" borderId="49" xfId="0" applyFill="1" applyBorder="1" applyAlignment="1">
      <alignment vertical="center"/>
    </xf>
    <xf numFmtId="0" fontId="0" fillId="3" borderId="23" xfId="0" applyFill="1" applyBorder="1" applyAlignment="1">
      <alignment horizontal="center" vertical="center"/>
    </xf>
    <xf numFmtId="0" fontId="0" fillId="3" borderId="21" xfId="0" applyFill="1" applyBorder="1" applyAlignment="1">
      <alignment horizontal="right" vertical="center"/>
    </xf>
    <xf numFmtId="0" fontId="0" fillId="3" borderId="25" xfId="0" applyFill="1" applyBorder="1" applyAlignment="1" applyProtection="1">
      <alignment horizontal="right" vertical="center"/>
      <protection locked="0"/>
    </xf>
    <xf numFmtId="0" fontId="0" fillId="3" borderId="22" xfId="0" applyFill="1" applyBorder="1" applyAlignment="1" applyProtection="1">
      <alignment horizontal="right" vertical="center"/>
      <protection locked="0"/>
    </xf>
    <xf numFmtId="0" fontId="0" fillId="3" borderId="22" xfId="0" applyFill="1" applyBorder="1" applyAlignment="1">
      <alignment horizontal="right" vertical="center"/>
    </xf>
    <xf numFmtId="168" fontId="0" fillId="3" borderId="22" xfId="0" applyNumberFormat="1" applyFill="1" applyBorder="1" applyAlignment="1">
      <alignment horizontal="right" vertical="center"/>
    </xf>
    <xf numFmtId="0" fontId="0" fillId="3" borderId="50" xfId="0" applyFill="1" applyBorder="1" applyAlignment="1">
      <alignment horizontal="left" vertical="center"/>
    </xf>
    <xf numFmtId="0" fontId="0" fillId="3" borderId="21" xfId="0" applyFill="1" applyBorder="1" applyAlignment="1">
      <alignment vertical="center"/>
    </xf>
    <xf numFmtId="0" fontId="0" fillId="3" borderId="25" xfId="0" applyFill="1" applyBorder="1" applyAlignment="1">
      <alignment vertical="center"/>
    </xf>
    <xf numFmtId="0" fontId="0" fillId="3" borderId="8" xfId="0" applyFill="1" applyBorder="1" applyAlignment="1">
      <alignment vertical="center"/>
    </xf>
    <xf numFmtId="1" fontId="0" fillId="3" borderId="22" xfId="0" applyNumberFormat="1" applyFill="1" applyBorder="1" applyAlignment="1">
      <alignment horizontal="right" vertical="center"/>
    </xf>
    <xf numFmtId="1" fontId="0" fillId="3" borderId="23" xfId="0" applyNumberFormat="1" applyFill="1" applyBorder="1" applyAlignment="1">
      <alignment horizontal="right" vertical="center"/>
    </xf>
    <xf numFmtId="0" fontId="0" fillId="2" borderId="2" xfId="0" applyFill="1" applyBorder="1" applyAlignment="1">
      <alignment horizontal="right" vertical="center"/>
    </xf>
    <xf numFmtId="0" fontId="0" fillId="2" borderId="0" xfId="0" applyFill="1" applyAlignment="1">
      <alignment horizontal="right" vertical="center"/>
    </xf>
    <xf numFmtId="168" fontId="0" fillId="3" borderId="23" xfId="0" applyNumberFormat="1" applyFill="1" applyBorder="1" applyAlignment="1">
      <alignment horizontal="right" vertical="center"/>
    </xf>
    <xf numFmtId="0" fontId="0" fillId="0" borderId="26" xfId="0" applyBorder="1" applyAlignment="1" applyProtection="1">
      <alignment vertical="center"/>
      <protection locked="0"/>
    </xf>
    <xf numFmtId="0" fontId="0" fillId="0" borderId="27" xfId="0" applyBorder="1" applyAlignment="1">
      <alignment vertical="center"/>
    </xf>
    <xf numFmtId="0" fontId="0" fillId="0" borderId="52" xfId="0" applyBorder="1" applyAlignment="1">
      <alignment vertical="center"/>
    </xf>
    <xf numFmtId="0" fontId="0" fillId="0" borderId="28" xfId="0" applyBorder="1" applyAlignment="1">
      <alignment horizontal="center" vertical="center"/>
    </xf>
    <xf numFmtId="1" fontId="0" fillId="0" borderId="26" xfId="0" applyNumberFormat="1" applyBorder="1" applyAlignment="1">
      <alignment horizontal="right" vertical="center"/>
    </xf>
    <xf numFmtId="0" fontId="0" fillId="0" borderId="30" xfId="0" applyBorder="1" applyAlignment="1" applyProtection="1">
      <alignment horizontal="right" vertical="center"/>
      <protection locked="0"/>
    </xf>
    <xf numFmtId="168" fontId="0" fillId="0" borderId="27" xfId="0" applyNumberFormat="1" applyBorder="1" applyAlignment="1">
      <alignment horizontal="right" vertical="center"/>
    </xf>
    <xf numFmtId="0" fontId="0" fillId="0" borderId="53" xfId="0" applyBorder="1" applyAlignment="1">
      <alignment horizontal="left" vertical="center"/>
    </xf>
    <xf numFmtId="0" fontId="0" fillId="2" borderId="26" xfId="0" applyFill="1" applyBorder="1" applyAlignment="1">
      <alignment vertical="center"/>
    </xf>
    <xf numFmtId="0" fontId="0" fillId="2" borderId="30" xfId="0" applyFill="1" applyBorder="1" applyAlignment="1">
      <alignment vertical="center"/>
    </xf>
    <xf numFmtId="0" fontId="0" fillId="2" borderId="31" xfId="0" applyFill="1" applyBorder="1" applyAlignment="1">
      <alignment vertical="center"/>
    </xf>
    <xf numFmtId="1" fontId="0" fillId="0" borderId="27" xfId="0" applyNumberFormat="1" applyBorder="1" applyAlignment="1">
      <alignment horizontal="right" vertical="center"/>
    </xf>
    <xf numFmtId="1" fontId="0" fillId="0" borderId="28" xfId="0" applyNumberFormat="1" applyBorder="1" applyAlignment="1">
      <alignment horizontal="right" vertical="center"/>
    </xf>
    <xf numFmtId="168" fontId="0" fillId="0" borderId="28" xfId="0" applyNumberFormat="1" applyBorder="1" applyAlignment="1">
      <alignment horizontal="right" vertical="center"/>
    </xf>
    <xf numFmtId="0" fontId="0" fillId="3" borderId="26" xfId="0" applyFill="1" applyBorder="1" applyAlignment="1" applyProtection="1">
      <alignment vertical="center"/>
      <protection locked="0"/>
    </xf>
    <xf numFmtId="0" fontId="0" fillId="3" borderId="52" xfId="0" applyFill="1" applyBorder="1" applyAlignment="1">
      <alignment vertical="center"/>
    </xf>
    <xf numFmtId="0" fontId="0" fillId="3" borderId="28" xfId="0" applyFill="1" applyBorder="1" applyAlignment="1">
      <alignment horizontal="center" vertical="center"/>
    </xf>
    <xf numFmtId="1" fontId="0" fillId="3" borderId="26" xfId="0" applyNumberFormat="1" applyFill="1" applyBorder="1" applyAlignment="1">
      <alignment horizontal="right" vertical="center"/>
    </xf>
    <xf numFmtId="0" fontId="0" fillId="3" borderId="30" xfId="0" applyFill="1" applyBorder="1" applyAlignment="1" applyProtection="1">
      <alignment horizontal="right" vertical="center"/>
      <protection locked="0"/>
    </xf>
    <xf numFmtId="0" fontId="0" fillId="3" borderId="27" xfId="0" applyFill="1" applyBorder="1" applyAlignment="1" applyProtection="1">
      <alignment horizontal="right" vertical="center"/>
      <protection locked="0"/>
    </xf>
    <xf numFmtId="0" fontId="0" fillId="3" borderId="27" xfId="0" applyFill="1" applyBorder="1" applyAlignment="1">
      <alignment horizontal="right" vertical="center"/>
    </xf>
    <xf numFmtId="168" fontId="0" fillId="3" borderId="27" xfId="0" applyNumberFormat="1" applyFill="1" applyBorder="1" applyAlignment="1">
      <alignment horizontal="right" vertical="center"/>
    </xf>
    <xf numFmtId="0" fontId="0" fillId="3" borderId="53" xfId="0" applyFill="1" applyBorder="1" applyAlignment="1">
      <alignment horizontal="left" vertical="center"/>
    </xf>
    <xf numFmtId="0" fontId="0" fillId="3" borderId="26" xfId="0" applyFill="1" applyBorder="1" applyAlignment="1">
      <alignment vertical="center"/>
    </xf>
    <xf numFmtId="0" fontId="0" fillId="3" borderId="30" xfId="0" applyFill="1" applyBorder="1" applyAlignment="1">
      <alignment vertical="center"/>
    </xf>
    <xf numFmtId="0" fontId="0" fillId="3" borderId="31" xfId="0" applyFill="1" applyBorder="1" applyAlignment="1">
      <alignment vertical="center"/>
    </xf>
    <xf numFmtId="1" fontId="0" fillId="3" borderId="27" xfId="0" applyNumberFormat="1" applyFill="1" applyBorder="1" applyAlignment="1">
      <alignment horizontal="right" vertical="center"/>
    </xf>
    <xf numFmtId="1" fontId="0" fillId="3" borderId="28" xfId="0" applyNumberFormat="1" applyFill="1" applyBorder="1" applyAlignment="1">
      <alignment horizontal="right" vertical="center"/>
    </xf>
    <xf numFmtId="168" fontId="0" fillId="3" borderId="28" xfId="0" applyNumberFormat="1" applyFill="1" applyBorder="1" applyAlignment="1">
      <alignment horizontal="right" vertical="center"/>
    </xf>
    <xf numFmtId="0" fontId="0" fillId="2" borderId="26" xfId="0" applyFill="1" applyBorder="1" applyAlignment="1" applyProtection="1">
      <alignment vertical="center"/>
      <protection locked="0"/>
    </xf>
    <xf numFmtId="0" fontId="0" fillId="2" borderId="27" xfId="0" applyFill="1" applyBorder="1" applyAlignment="1">
      <alignment vertical="center"/>
    </xf>
    <xf numFmtId="0" fontId="0" fillId="2" borderId="52" xfId="0" applyFill="1" applyBorder="1" applyAlignment="1">
      <alignment vertical="center"/>
    </xf>
    <xf numFmtId="0" fontId="0" fillId="2" borderId="28" xfId="0" applyFill="1" applyBorder="1" applyAlignment="1">
      <alignment horizontal="center" vertical="center"/>
    </xf>
    <xf numFmtId="168" fontId="0" fillId="2" borderId="27" xfId="0" applyNumberFormat="1" applyFill="1" applyBorder="1" applyAlignment="1">
      <alignment horizontal="right" vertical="center"/>
    </xf>
    <xf numFmtId="0" fontId="0" fillId="2" borderId="53" xfId="0" applyFill="1" applyBorder="1" applyAlignment="1">
      <alignment horizontal="left" vertical="center"/>
    </xf>
    <xf numFmtId="1" fontId="0" fillId="2" borderId="27" xfId="0" applyNumberFormat="1" applyFill="1" applyBorder="1" applyAlignment="1">
      <alignment horizontal="right" vertical="center"/>
    </xf>
    <xf numFmtId="1" fontId="0" fillId="2" borderId="28" xfId="0" applyNumberFormat="1" applyFill="1" applyBorder="1" applyAlignment="1">
      <alignment horizontal="right" vertical="center"/>
    </xf>
    <xf numFmtId="168" fontId="0" fillId="2" borderId="28" xfId="0" applyNumberFormat="1" applyFill="1" applyBorder="1" applyAlignment="1">
      <alignment horizontal="right" vertical="center"/>
    </xf>
    <xf numFmtId="0" fontId="0" fillId="3" borderId="32" xfId="0" applyFill="1" applyBorder="1" applyAlignment="1" applyProtection="1">
      <alignment vertical="center"/>
      <protection locked="0"/>
    </xf>
    <xf numFmtId="0" fontId="0" fillId="3" borderId="17" xfId="0" applyFill="1" applyBorder="1" applyAlignment="1">
      <alignment vertical="center"/>
    </xf>
    <xf numFmtId="0" fontId="0" fillId="3" borderId="54" xfId="0" applyFill="1" applyBorder="1" applyAlignment="1">
      <alignment vertical="center"/>
    </xf>
    <xf numFmtId="0" fontId="0" fillId="3" borderId="18" xfId="0" applyFill="1" applyBorder="1" applyAlignment="1">
      <alignment horizontal="center" vertical="center"/>
    </xf>
    <xf numFmtId="1" fontId="0" fillId="3" borderId="32" xfId="0" applyNumberFormat="1" applyFill="1" applyBorder="1" applyAlignment="1">
      <alignment horizontal="right" vertical="center"/>
    </xf>
    <xf numFmtId="0" fontId="0" fillId="3" borderId="16" xfId="0" applyFill="1" applyBorder="1" applyAlignment="1" applyProtection="1">
      <alignment horizontal="right" vertical="center"/>
      <protection locked="0"/>
    </xf>
    <xf numFmtId="0" fontId="0" fillId="3" borderId="17" xfId="0" applyFill="1" applyBorder="1" applyAlignment="1" applyProtection="1">
      <alignment horizontal="right" vertical="center"/>
      <protection locked="0"/>
    </xf>
    <xf numFmtId="0" fontId="0" fillId="3" borderId="17" xfId="0" applyFill="1" applyBorder="1" applyAlignment="1">
      <alignment horizontal="right" vertical="center"/>
    </xf>
    <xf numFmtId="168" fontId="0" fillId="3" borderId="17" xfId="0" applyNumberFormat="1" applyFill="1" applyBorder="1" applyAlignment="1">
      <alignment horizontal="right" vertical="center"/>
    </xf>
    <xf numFmtId="0" fontId="0" fillId="3" borderId="55" xfId="0" applyFill="1" applyBorder="1" applyAlignment="1">
      <alignment horizontal="left" vertical="center"/>
    </xf>
    <xf numFmtId="0" fontId="0" fillId="3" borderId="32" xfId="0" applyFill="1" applyBorder="1" applyAlignment="1">
      <alignment vertical="center"/>
    </xf>
    <xf numFmtId="0" fontId="0" fillId="3" borderId="16" xfId="0" applyFill="1" applyBorder="1" applyAlignment="1">
      <alignment vertical="center"/>
    </xf>
    <xf numFmtId="0" fontId="0" fillId="3" borderId="33" xfId="0" applyFill="1" applyBorder="1" applyAlignment="1">
      <alignment vertical="center"/>
    </xf>
    <xf numFmtId="1" fontId="0" fillId="3" borderId="17" xfId="0" applyNumberFormat="1" applyFill="1" applyBorder="1" applyAlignment="1">
      <alignment horizontal="right" vertical="center"/>
    </xf>
    <xf numFmtId="1" fontId="0" fillId="3" borderId="18" xfId="0" applyNumberFormat="1" applyFill="1" applyBorder="1" applyAlignment="1">
      <alignment horizontal="right" vertical="center"/>
    </xf>
    <xf numFmtId="168" fontId="0" fillId="3" borderId="18" xfId="0" applyNumberFormat="1" applyFill="1" applyBorder="1" applyAlignment="1">
      <alignment horizontal="right" vertical="center"/>
    </xf>
    <xf numFmtId="0" fontId="24" fillId="3" borderId="43" xfId="0" applyFont="1" applyFill="1" applyBorder="1" applyAlignment="1">
      <alignment horizontal="center" wrapText="1"/>
    </xf>
    <xf numFmtId="0" fontId="24" fillId="3" borderId="20" xfId="0" applyFont="1" applyFill="1" applyBorder="1" applyAlignment="1">
      <alignment horizontal="center"/>
    </xf>
    <xf numFmtId="0" fontId="0" fillId="0" borderId="8" xfId="0" applyBorder="1"/>
    <xf numFmtId="0" fontId="0" fillId="0" borderId="31" xfId="0" applyBorder="1"/>
    <xf numFmtId="0" fontId="0" fillId="4" borderId="0" xfId="0" applyFill="1" applyAlignment="1">
      <alignment horizontal="centerContinuous"/>
    </xf>
    <xf numFmtId="15" fontId="0" fillId="4" borderId="0" xfId="0" applyNumberFormat="1" applyFill="1" applyAlignment="1">
      <alignment horizontal="centerContinuous"/>
    </xf>
    <xf numFmtId="0" fontId="19" fillId="4" borderId="0" xfId="0" applyFont="1" applyFill="1"/>
    <xf numFmtId="0" fontId="19" fillId="4" borderId="0" xfId="0" applyFont="1" applyFill="1" applyAlignment="1">
      <alignment horizontal="center"/>
    </xf>
    <xf numFmtId="0" fontId="19" fillId="4" borderId="0" xfId="0" applyFont="1" applyFill="1" applyAlignment="1">
      <alignment horizontal="left"/>
    </xf>
    <xf numFmtId="0" fontId="0" fillId="0" borderId="49" xfId="0" applyBorder="1"/>
    <xf numFmtId="0" fontId="0" fillId="0" borderId="25" xfId="0" applyBorder="1"/>
    <xf numFmtId="0" fontId="24" fillId="3" borderId="0" xfId="0" applyFont="1" applyFill="1" applyAlignment="1">
      <alignment horizontal="center"/>
    </xf>
    <xf numFmtId="0" fontId="0" fillId="0" borderId="59" xfId="0" applyBorder="1"/>
    <xf numFmtId="0" fontId="0" fillId="0" borderId="60" xfId="0" applyBorder="1"/>
    <xf numFmtId="0" fontId="35" fillId="3" borderId="27" xfId="0" applyFont="1" applyFill="1" applyBorder="1" applyProtection="1">
      <protection locked="0"/>
    </xf>
    <xf numFmtId="0" fontId="35" fillId="0" borderId="27" xfId="0" applyFont="1" applyBorder="1" applyProtection="1">
      <protection locked="0"/>
    </xf>
    <xf numFmtId="0" fontId="16" fillId="2" borderId="50" xfId="0" applyFont="1" applyFill="1" applyBorder="1" applyAlignment="1" applyProtection="1">
      <alignment horizontal="left"/>
      <protection locked="0"/>
    </xf>
    <xf numFmtId="164" fontId="12" fillId="3" borderId="57" xfId="0" applyNumberFormat="1" applyFont="1" applyFill="1" applyBorder="1" applyAlignment="1" applyProtection="1">
      <alignment horizontal="left"/>
      <protection locked="0"/>
    </xf>
    <xf numFmtId="164" fontId="0" fillId="2" borderId="57" xfId="0" applyNumberFormat="1" applyFill="1" applyBorder="1" applyAlignment="1">
      <alignment horizontal="left"/>
    </xf>
    <xf numFmtId="0" fontId="12" fillId="3" borderId="57" xfId="0" applyFont="1" applyFill="1" applyBorder="1" applyAlignment="1" applyProtection="1">
      <alignment horizontal="left"/>
      <protection locked="0"/>
    </xf>
    <xf numFmtId="0" fontId="12" fillId="2" borderId="57" xfId="0" applyFont="1" applyFill="1" applyBorder="1" applyAlignment="1" applyProtection="1">
      <alignment horizontal="left"/>
      <protection locked="0"/>
    </xf>
    <xf numFmtId="0" fontId="0" fillId="2" borderId="57" xfId="0" applyFill="1" applyBorder="1" applyAlignment="1" applyProtection="1">
      <alignment horizontal="left"/>
      <protection locked="0"/>
    </xf>
    <xf numFmtId="0" fontId="12" fillId="3" borderId="57" xfId="0" applyFont="1" applyFill="1" applyBorder="1" applyAlignment="1">
      <alignment horizontal="left"/>
    </xf>
    <xf numFmtId="0" fontId="12" fillId="3" borderId="56" xfId="0" applyFont="1" applyFill="1" applyBorder="1" applyAlignment="1" applyProtection="1">
      <alignment horizontal="left"/>
      <protection locked="0"/>
    </xf>
    <xf numFmtId="0" fontId="35" fillId="3" borderId="61" xfId="0" applyFont="1" applyFill="1" applyBorder="1" applyAlignment="1" applyProtection="1">
      <alignment horizontal="left"/>
      <protection locked="0"/>
    </xf>
    <xf numFmtId="0" fontId="35" fillId="2" borderId="61" xfId="0" applyFont="1" applyFill="1" applyBorder="1" applyAlignment="1" applyProtection="1">
      <alignment horizontal="left"/>
      <protection locked="0"/>
    </xf>
    <xf numFmtId="0" fontId="35" fillId="3" borderId="62" xfId="0" applyFont="1" applyFill="1" applyBorder="1" applyAlignment="1" applyProtection="1">
      <alignment horizontal="left"/>
      <protection locked="0"/>
    </xf>
    <xf numFmtId="0" fontId="12" fillId="5" borderId="61" xfId="0" applyFont="1" applyFill="1" applyBorder="1" applyAlignment="1" applyProtection="1">
      <alignment horizontal="left"/>
      <protection locked="0"/>
    </xf>
    <xf numFmtId="0" fontId="12" fillId="6" borderId="61" xfId="0" applyFont="1" applyFill="1" applyBorder="1" applyAlignment="1" applyProtection="1">
      <alignment horizontal="left"/>
      <protection locked="0"/>
    </xf>
    <xf numFmtId="0" fontId="16" fillId="5" borderId="63" xfId="0" applyFont="1" applyFill="1" applyBorder="1" applyAlignment="1" applyProtection="1">
      <alignment horizontal="left"/>
      <protection locked="0"/>
    </xf>
    <xf numFmtId="0" fontId="14" fillId="2" borderId="0" xfId="1" applyNumberFormat="1" applyFont="1" applyFill="1" applyBorder="1" applyAlignment="1" applyProtection="1">
      <alignment vertical="top" wrapText="1"/>
    </xf>
    <xf numFmtId="0" fontId="3" fillId="2" borderId="0" xfId="0" applyFont="1" applyFill="1" applyAlignment="1">
      <alignment vertical="top"/>
    </xf>
    <xf numFmtId="0" fontId="6" fillId="2" borderId="0" xfId="0" applyFont="1" applyFill="1" applyAlignment="1">
      <alignment vertical="top"/>
    </xf>
    <xf numFmtId="0" fontId="11" fillId="2" borderId="0" xfId="0" applyFont="1" applyFill="1" applyAlignment="1">
      <alignment vertical="top"/>
    </xf>
    <xf numFmtId="0" fontId="35" fillId="2" borderId="0" xfId="0" applyFont="1" applyFill="1" applyAlignment="1">
      <alignment horizontal="right" vertical="center"/>
    </xf>
    <xf numFmtId="0" fontId="11" fillId="2" borderId="0" xfId="0" applyFont="1" applyFill="1" applyAlignment="1">
      <alignment horizontal="right" vertical="center"/>
    </xf>
    <xf numFmtId="0" fontId="4" fillId="2" borderId="0" xfId="0" applyFont="1" applyFill="1" applyAlignment="1">
      <alignment vertical="top"/>
    </xf>
    <xf numFmtId="0" fontId="5" fillId="2" borderId="0" xfId="0" applyFont="1" applyFill="1" applyAlignment="1">
      <alignment vertical="top"/>
    </xf>
    <xf numFmtId="0" fontId="12" fillId="2" borderId="0" xfId="0" applyFont="1" applyFill="1" applyAlignment="1">
      <alignment horizontal="left"/>
    </xf>
    <xf numFmtId="0" fontId="12" fillId="2" borderId="0" xfId="0" applyFont="1" applyFill="1" applyAlignment="1">
      <alignment horizontal="left" vertical="top"/>
    </xf>
    <xf numFmtId="0" fontId="6" fillId="2" borderId="0" xfId="0" applyFont="1" applyFill="1" applyAlignment="1">
      <alignment horizontal="left" vertical="top"/>
    </xf>
    <xf numFmtId="0" fontId="3" fillId="2" borderId="0" xfId="0" applyFont="1" applyFill="1" applyAlignment="1">
      <alignment vertical="top" wrapText="1"/>
    </xf>
    <xf numFmtId="0" fontId="0" fillId="2" borderId="0" xfId="0" applyFill="1" applyAlignment="1">
      <alignment vertical="top" wrapText="1"/>
    </xf>
    <xf numFmtId="0" fontId="5" fillId="2" borderId="0" xfId="0" applyFont="1" applyFill="1" applyAlignment="1">
      <alignment horizontal="left" vertical="top"/>
    </xf>
    <xf numFmtId="0" fontId="6" fillId="2" borderId="0" xfId="0" applyFont="1" applyFill="1" applyAlignment="1">
      <alignment vertical="top" wrapText="1"/>
    </xf>
    <xf numFmtId="0" fontId="7" fillId="2" borderId="0" xfId="0" applyFont="1" applyFill="1" applyAlignment="1">
      <alignment horizontal="left" vertical="top"/>
    </xf>
    <xf numFmtId="0" fontId="10" fillId="2" borderId="0" xfId="0" applyFont="1" applyFill="1" applyAlignment="1">
      <alignment horizontal="left" vertical="top"/>
    </xf>
    <xf numFmtId="0" fontId="11" fillId="2" borderId="0" xfId="0" applyFont="1" applyFill="1" applyAlignment="1">
      <alignment vertical="top" wrapText="1"/>
    </xf>
    <xf numFmtId="0" fontId="13" fillId="2" borderId="0" xfId="0" applyFont="1" applyFill="1" applyAlignment="1">
      <alignment horizontal="left" vertical="top"/>
    </xf>
    <xf numFmtId="0" fontId="35" fillId="2" borderId="0" xfId="0" applyFont="1" applyFill="1" applyAlignment="1">
      <alignment vertical="top" wrapText="1"/>
    </xf>
    <xf numFmtId="0" fontId="9" fillId="2" borderId="0" xfId="1" applyFill="1" applyBorder="1" applyAlignment="1">
      <alignment vertical="top" wrapText="1"/>
    </xf>
    <xf numFmtId="0" fontId="36" fillId="2" borderId="0" xfId="0" applyFont="1" applyFill="1" applyAlignment="1">
      <alignment vertical="top" wrapText="1"/>
    </xf>
    <xf numFmtId="0" fontId="14" fillId="2" borderId="0" xfId="1" applyFont="1" applyFill="1" applyBorder="1" applyAlignment="1">
      <alignment vertical="top" wrapText="1"/>
    </xf>
    <xf numFmtId="0" fontId="41" fillId="0" borderId="0" xfId="0" applyFont="1" applyAlignment="1">
      <alignment wrapText="1"/>
    </xf>
    <xf numFmtId="1" fontId="0" fillId="2" borderId="0" xfId="0" applyNumberFormat="1" applyFill="1" applyAlignment="1">
      <alignment horizontal="left" vertical="top"/>
    </xf>
    <xf numFmtId="0" fontId="0" fillId="2" borderId="0" xfId="0" applyFill="1" applyAlignment="1">
      <alignment horizontal="right" vertical="top"/>
    </xf>
    <xf numFmtId="0" fontId="36" fillId="2" borderId="0" xfId="0" quotePrefix="1" applyFont="1" applyFill="1" applyAlignment="1">
      <alignment vertical="top" wrapText="1"/>
    </xf>
    <xf numFmtId="1" fontId="13" fillId="2" borderId="0" xfId="0" applyNumberFormat="1" applyFont="1" applyFill="1" applyAlignment="1">
      <alignment horizontal="left" vertical="top"/>
    </xf>
    <xf numFmtId="0" fontId="16" fillId="2" borderId="0" xfId="0" applyFont="1" applyFill="1" applyAlignment="1">
      <alignment vertical="top" wrapText="1"/>
    </xf>
    <xf numFmtId="0" fontId="5" fillId="2" borderId="0" xfId="0" applyFont="1" applyFill="1" applyAlignment="1">
      <alignment horizontal="right" vertical="top"/>
    </xf>
    <xf numFmtId="0" fontId="12" fillId="2" borderId="0" xfId="0" applyFont="1" applyFill="1" applyAlignment="1">
      <alignment horizontal="right" vertical="top"/>
    </xf>
    <xf numFmtId="0" fontId="11" fillId="2" borderId="0" xfId="0" applyFont="1" applyFill="1" applyAlignment="1">
      <alignment horizontal="right" vertical="top"/>
    </xf>
    <xf numFmtId="0" fontId="35" fillId="7" borderId="0" xfId="0" applyFont="1" applyFill="1" applyAlignment="1">
      <alignment vertical="center"/>
    </xf>
    <xf numFmtId="0" fontId="42" fillId="7" borderId="0" xfId="0" applyFont="1" applyFill="1" applyAlignment="1">
      <alignment vertical="center"/>
    </xf>
    <xf numFmtId="0" fontId="4" fillId="7" borderId="0" xfId="0" applyFont="1" applyFill="1" applyAlignment="1">
      <alignment vertical="center"/>
    </xf>
    <xf numFmtId="0" fontId="11" fillId="7" borderId="0" xfId="0" applyFont="1" applyFill="1" applyAlignment="1">
      <alignment vertical="center"/>
    </xf>
    <xf numFmtId="0" fontId="39" fillId="7" borderId="64" xfId="0" applyFont="1" applyFill="1" applyBorder="1"/>
    <xf numFmtId="0" fontId="0" fillId="7" borderId="64" xfId="0" applyFill="1" applyBorder="1"/>
    <xf numFmtId="0" fontId="14" fillId="7" borderId="64" xfId="1" applyFont="1" applyFill="1" applyBorder="1"/>
    <xf numFmtId="0" fontId="12" fillId="7" borderId="64" xfId="0" applyFont="1" applyFill="1" applyBorder="1"/>
    <xf numFmtId="0" fontId="35" fillId="7" borderId="64" xfId="0" applyFont="1" applyFill="1" applyBorder="1"/>
    <xf numFmtId="0" fontId="35" fillId="7" borderId="0" xfId="0" applyFont="1" applyFill="1" applyAlignment="1" applyProtection="1">
      <alignment vertical="center"/>
      <protection locked="0"/>
    </xf>
    <xf numFmtId="49" fontId="37" fillId="7" borderId="64" xfId="1" applyNumberFormat="1" applyFont="1" applyFill="1" applyBorder="1"/>
    <xf numFmtId="0" fontId="40" fillId="7" borderId="64" xfId="1" applyFont="1" applyFill="1" applyBorder="1"/>
    <xf numFmtId="0" fontId="0" fillId="7" borderId="0" xfId="0" applyFill="1"/>
    <xf numFmtId="0" fontId="34" fillId="7" borderId="0" xfId="0" applyFont="1" applyFill="1"/>
    <xf numFmtId="0" fontId="11" fillId="7" borderId="0" xfId="0" applyFont="1" applyFill="1"/>
    <xf numFmtId="0" fontId="12" fillId="7" borderId="0" xfId="0" applyFont="1" applyFill="1"/>
    <xf numFmtId="0" fontId="12" fillId="7" borderId="0" xfId="0" applyFont="1" applyFill="1" applyAlignment="1">
      <alignment horizontal="right"/>
    </xf>
    <xf numFmtId="0" fontId="12" fillId="7" borderId="0" xfId="0" applyFont="1" applyFill="1" applyAlignment="1">
      <alignment horizontal="left"/>
    </xf>
    <xf numFmtId="0" fontId="35" fillId="7" borderId="0" xfId="0" applyFont="1" applyFill="1" applyAlignment="1">
      <alignment horizontal="right" vertical="center"/>
    </xf>
    <xf numFmtId="0" fontId="12" fillId="7" borderId="0" xfId="0" applyFont="1" applyFill="1" applyAlignment="1">
      <alignment vertical="center"/>
    </xf>
    <xf numFmtId="49" fontId="12" fillId="7" borderId="0" xfId="1" applyNumberFormat="1" applyFont="1" applyFill="1" applyBorder="1" applyAlignment="1" applyProtection="1">
      <alignment vertical="center"/>
    </xf>
    <xf numFmtId="0" fontId="35" fillId="7" borderId="65" xfId="0" applyFont="1" applyFill="1" applyBorder="1" applyAlignment="1">
      <alignment vertical="center"/>
    </xf>
    <xf numFmtId="0" fontId="35" fillId="7" borderId="66" xfId="0" applyFont="1" applyFill="1" applyBorder="1" applyAlignment="1">
      <alignment vertical="center"/>
    </xf>
    <xf numFmtId="0" fontId="35" fillId="7" borderId="67" xfId="0" applyFont="1" applyFill="1" applyBorder="1" applyAlignment="1">
      <alignment vertical="center"/>
    </xf>
    <xf numFmtId="0" fontId="35" fillId="7" borderId="65" xfId="1" applyFont="1" applyFill="1" applyBorder="1" applyAlignment="1">
      <alignment vertical="center"/>
    </xf>
    <xf numFmtId="0" fontId="35" fillId="7" borderId="66" xfId="0" applyFont="1" applyFill="1" applyBorder="1" applyAlignment="1" applyProtection="1">
      <alignment vertical="center"/>
      <protection locked="0"/>
    </xf>
    <xf numFmtId="0" fontId="35" fillId="7" borderId="68" xfId="1" applyFont="1" applyFill="1" applyBorder="1" applyAlignment="1">
      <alignment vertical="center"/>
    </xf>
    <xf numFmtId="0" fontId="35" fillId="7" borderId="69" xfId="0" applyFont="1" applyFill="1" applyBorder="1" applyAlignment="1">
      <alignment vertical="center"/>
    </xf>
    <xf numFmtId="0" fontId="35" fillId="7" borderId="70" xfId="0" applyFont="1" applyFill="1" applyBorder="1" applyAlignment="1">
      <alignment vertical="center"/>
    </xf>
    <xf numFmtId="0" fontId="35" fillId="7" borderId="65" xfId="0" applyFont="1" applyFill="1" applyBorder="1" applyAlignment="1" applyProtection="1">
      <alignment vertical="center"/>
      <protection locked="0"/>
    </xf>
    <xf numFmtId="0" fontId="35" fillId="7" borderId="67" xfId="0" applyFont="1" applyFill="1" applyBorder="1" applyAlignment="1" applyProtection="1">
      <alignment vertical="center"/>
      <protection locked="0"/>
    </xf>
    <xf numFmtId="0" fontId="35" fillId="7" borderId="65" xfId="0" applyFont="1" applyFill="1" applyBorder="1" applyAlignment="1">
      <alignment horizontal="right" vertical="center"/>
    </xf>
    <xf numFmtId="0" fontId="35" fillId="7" borderId="66" xfId="0" applyFont="1" applyFill="1" applyBorder="1" applyAlignment="1">
      <alignment horizontal="right" vertical="center"/>
    </xf>
    <xf numFmtId="0" fontId="35" fillId="7" borderId="67" xfId="0" applyFont="1" applyFill="1" applyBorder="1" applyAlignment="1">
      <alignment horizontal="right" vertical="center"/>
    </xf>
    <xf numFmtId="0" fontId="35" fillId="7" borderId="68" xfId="0" applyFont="1" applyFill="1" applyBorder="1" applyAlignment="1">
      <alignment horizontal="right" vertical="center"/>
    </xf>
    <xf numFmtId="0" fontId="35" fillId="7" borderId="69" xfId="0" applyFont="1" applyFill="1" applyBorder="1" applyAlignment="1">
      <alignment horizontal="right" vertical="center"/>
    </xf>
    <xf numFmtId="0" fontId="35" fillId="7" borderId="70" xfId="0" applyFont="1" applyFill="1" applyBorder="1" applyAlignment="1">
      <alignment horizontal="right" vertical="center"/>
    </xf>
    <xf numFmtId="0" fontId="0" fillId="2" borderId="52" xfId="0" applyFill="1" applyBorder="1" applyAlignment="1" applyProtection="1">
      <alignment horizontal="right" vertical="center"/>
      <protection locked="0"/>
    </xf>
    <xf numFmtId="0" fontId="0" fillId="0" borderId="30" xfId="0" applyBorder="1" applyAlignment="1">
      <alignment horizontal="right" vertical="center"/>
    </xf>
    <xf numFmtId="167" fontId="0" fillId="3" borderId="71" xfId="0" applyNumberFormat="1" applyFill="1" applyBorder="1" applyAlignment="1" applyProtection="1">
      <alignment horizontal="right" vertical="center"/>
      <protection locked="0"/>
    </xf>
    <xf numFmtId="167" fontId="0" fillId="3" borderId="12" xfId="0" applyNumberFormat="1" applyFill="1" applyBorder="1" applyAlignment="1" applyProtection="1">
      <alignment horizontal="right" vertical="center"/>
      <protection locked="0"/>
    </xf>
    <xf numFmtId="167" fontId="0" fillId="2" borderId="59" xfId="0" applyNumberFormat="1" applyFill="1" applyBorder="1" applyAlignment="1" applyProtection="1">
      <alignment horizontal="right" vertical="center"/>
      <protection locked="0"/>
    </xf>
    <xf numFmtId="0" fontId="0" fillId="0" borderId="52" xfId="0" applyBorder="1" applyAlignment="1" applyProtection="1">
      <alignment horizontal="right" vertical="center"/>
      <protection locked="0"/>
    </xf>
    <xf numFmtId="167" fontId="0" fillId="3" borderId="72" xfId="0" applyNumberFormat="1" applyFill="1" applyBorder="1" applyAlignment="1" applyProtection="1">
      <alignment horizontal="right" vertical="center"/>
      <protection locked="0"/>
    </xf>
    <xf numFmtId="0" fontId="35" fillId="7" borderId="0" xfId="0" applyFont="1" applyFill="1"/>
    <xf numFmtId="0" fontId="35" fillId="7" borderId="73" xfId="0" applyFont="1" applyFill="1" applyBorder="1" applyAlignment="1">
      <alignment horizontal="right" vertical="center"/>
    </xf>
    <xf numFmtId="0" fontId="18" fillId="2" borderId="0" xfId="0" applyFont="1" applyFill="1" applyAlignment="1">
      <alignment horizontal="center"/>
    </xf>
    <xf numFmtId="0" fontId="21" fillId="2" borderId="0" xfId="0" applyFont="1" applyFill="1" applyAlignment="1">
      <alignment horizontal="center"/>
    </xf>
    <xf numFmtId="0" fontId="18" fillId="4" borderId="0" xfId="0" applyFont="1" applyFill="1" applyAlignment="1">
      <alignment horizontal="center"/>
    </xf>
    <xf numFmtId="0" fontId="21" fillId="4" borderId="0" xfId="0" applyFont="1" applyFill="1" applyAlignment="1">
      <alignment horizontal="center"/>
    </xf>
    <xf numFmtId="0" fontId="0" fillId="0" borderId="22" xfId="0" applyBorder="1" applyProtection="1">
      <protection locked="0"/>
    </xf>
    <xf numFmtId="0" fontId="0" fillId="0" borderId="24" xfId="0" applyBorder="1" applyAlignment="1">
      <alignment horizontal="right"/>
    </xf>
    <xf numFmtId="1" fontId="0" fillId="3" borderId="29" xfId="0" applyNumberFormat="1" applyFill="1" applyBorder="1" applyAlignment="1">
      <alignment horizontal="right"/>
    </xf>
    <xf numFmtId="0" fontId="29" fillId="0" borderId="21" xfId="0" applyFont="1" applyBorder="1" applyAlignment="1" applyProtection="1">
      <alignment horizontal="center"/>
      <protection locked="0"/>
    </xf>
    <xf numFmtId="0" fontId="0" fillId="0" borderId="22" xfId="0" applyBorder="1" applyAlignment="1">
      <alignment horizontal="right"/>
    </xf>
    <xf numFmtId="1" fontId="0" fillId="3" borderId="27" xfId="0" applyNumberFormat="1" applyFill="1" applyBorder="1" applyAlignment="1">
      <alignment horizontal="right"/>
    </xf>
    <xf numFmtId="0" fontId="0" fillId="0" borderId="22" xfId="0" applyBorder="1" applyAlignment="1" applyProtection="1">
      <alignment horizontal="right"/>
      <protection locked="0"/>
    </xf>
    <xf numFmtId="1" fontId="0" fillId="3" borderId="27" xfId="0" applyNumberFormat="1" applyFill="1" applyBorder="1" applyAlignment="1" applyProtection="1">
      <alignment horizontal="right"/>
      <protection locked="0"/>
    </xf>
    <xf numFmtId="0" fontId="0" fillId="0" borderId="8" xfId="0" applyBorder="1" applyAlignment="1">
      <alignment horizontal="right"/>
    </xf>
    <xf numFmtId="1" fontId="0" fillId="0" borderId="8" xfId="0" applyNumberFormat="1" applyBorder="1" applyAlignment="1">
      <alignment horizontal="right"/>
    </xf>
    <xf numFmtId="0" fontId="39" fillId="0" borderId="21" xfId="0" applyFont="1" applyBorder="1" applyProtection="1">
      <protection locked="0"/>
    </xf>
    <xf numFmtId="0" fontId="39" fillId="0" borderId="22" xfId="0" applyFont="1" applyBorder="1" applyProtection="1">
      <protection locked="0"/>
    </xf>
    <xf numFmtId="0" fontId="39" fillId="0" borderId="27" xfId="0" applyFont="1" applyBorder="1" applyProtection="1">
      <protection locked="0"/>
    </xf>
    <xf numFmtId="0" fontId="39" fillId="0" borderId="26" xfId="0" applyFont="1" applyBorder="1" applyProtection="1">
      <protection locked="0"/>
    </xf>
    <xf numFmtId="0" fontId="39" fillId="3" borderId="26" xfId="0" applyFont="1" applyFill="1" applyBorder="1" applyProtection="1">
      <protection locked="0"/>
    </xf>
    <xf numFmtId="0" fontId="39" fillId="3" borderId="27" xfId="0" applyFont="1" applyFill="1" applyBorder="1" applyProtection="1">
      <protection locked="0"/>
    </xf>
    <xf numFmtId="0" fontId="39" fillId="3" borderId="23" xfId="0" applyFont="1" applyFill="1" applyBorder="1" applyAlignment="1" applyProtection="1">
      <alignment horizontal="right"/>
      <protection locked="0"/>
    </xf>
    <xf numFmtId="0" fontId="39" fillId="3" borderId="28" xfId="0" applyFont="1" applyFill="1" applyBorder="1" applyAlignment="1" applyProtection="1">
      <alignment horizontal="right"/>
      <protection locked="0"/>
    </xf>
    <xf numFmtId="0" fontId="39" fillId="0" borderId="29" xfId="0" applyFont="1" applyBorder="1" applyAlignment="1">
      <alignment horizontal="right"/>
    </xf>
    <xf numFmtId="0" fontId="43" fillId="0" borderId="26" xfId="0" applyFont="1" applyBorder="1" applyAlignment="1" applyProtection="1">
      <alignment horizontal="center"/>
      <protection locked="0"/>
    </xf>
    <xf numFmtId="0" fontId="39" fillId="0" borderId="30" xfId="0" applyFont="1" applyBorder="1"/>
    <xf numFmtId="0" fontId="39" fillId="0" borderId="27" xfId="0" applyFont="1" applyBorder="1"/>
    <xf numFmtId="0" fontId="39" fillId="0" borderId="27" xfId="0" applyFont="1" applyBorder="1" applyAlignment="1">
      <alignment horizontal="right"/>
    </xf>
    <xf numFmtId="0" fontId="39" fillId="0" borderId="27" xfId="0" applyFont="1" applyBorder="1" applyAlignment="1" applyProtection="1">
      <alignment horizontal="right"/>
      <protection locked="0"/>
    </xf>
    <xf numFmtId="0" fontId="39" fillId="0" borderId="31" xfId="0" applyFont="1" applyBorder="1" applyAlignment="1">
      <alignment horizontal="right"/>
    </xf>
    <xf numFmtId="0" fontId="39" fillId="2" borderId="0" xfId="0" applyFont="1" applyFill="1"/>
    <xf numFmtId="1" fontId="39" fillId="0" borderId="31" xfId="0" applyNumberFormat="1" applyFont="1" applyBorder="1" applyAlignment="1">
      <alignment horizontal="right"/>
    </xf>
    <xf numFmtId="0" fontId="39" fillId="3" borderId="29" xfId="0" applyFont="1" applyFill="1" applyBorder="1" applyAlignment="1">
      <alignment horizontal="right"/>
    </xf>
    <xf numFmtId="0" fontId="43" fillId="3" borderId="26" xfId="0" applyFont="1" applyFill="1" applyBorder="1" applyAlignment="1" applyProtection="1">
      <alignment horizontal="center"/>
      <protection locked="0"/>
    </xf>
    <xf numFmtId="0" fontId="39" fillId="3" borderId="30" xfId="0" applyFont="1" applyFill="1" applyBorder="1"/>
    <xf numFmtId="0" fontId="39" fillId="3" borderId="27" xfId="0" applyFont="1" applyFill="1" applyBorder="1"/>
    <xf numFmtId="0" fontId="39" fillId="3" borderId="27" xfId="0" applyFont="1" applyFill="1" applyBorder="1" applyAlignment="1">
      <alignment horizontal="right"/>
    </xf>
    <xf numFmtId="0" fontId="39" fillId="3" borderId="27" xfId="0" applyFont="1" applyFill="1" applyBorder="1" applyAlignment="1" applyProtection="1">
      <alignment horizontal="right"/>
      <protection locked="0"/>
    </xf>
    <xf numFmtId="0" fontId="39" fillId="3" borderId="31" xfId="0" applyFont="1" applyFill="1" applyBorder="1" applyAlignment="1">
      <alignment horizontal="right"/>
    </xf>
    <xf numFmtId="1" fontId="39" fillId="3" borderId="31" xfId="0" applyNumberFormat="1" applyFont="1" applyFill="1" applyBorder="1" applyAlignment="1">
      <alignment horizontal="right"/>
    </xf>
  </cellXfs>
  <cellStyles count="2">
    <cellStyle name="Hyperlinkki" xfId="1" builtinId="8"/>
    <cellStyle name="Normaali" xfId="0" builtinId="0"/>
  </cellStyles>
  <dxfs count="3">
    <dxf>
      <font>
        <b/>
        <i val="0"/>
        <condense val="0"/>
        <extend val="0"/>
        <color indexed="10"/>
      </font>
    </dxf>
    <dxf>
      <font>
        <b/>
        <i val="0"/>
        <condense val="0"/>
        <extend val="0"/>
        <color indexed="50"/>
      </font>
    </dxf>
    <dxf>
      <font>
        <b/>
        <i val="0"/>
        <condense val="0"/>
        <extend val="0"/>
        <color indexed="10"/>
      </font>
    </dxf>
  </dxfs>
  <tableStyles count="1" defaultTableStyle="TableStyleMedium2" defaultPivotStyle="PivotStyleLight16">
    <tableStyle name="Table Style 1" pivot="0" count="0" xr9:uid="{00000000-0011-0000-FFFF-FFFF00000000}"/>
  </tableStyles>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www.vekn.net/index.php/downloads" TargetMode="External"/><Relationship Id="rId3" Type="http://schemas.openxmlformats.org/officeDocument/2006/relationships/hyperlink" Target="http://www.vekn.net/rulebook" TargetMode="External"/><Relationship Id="rId7" Type="http://schemas.openxmlformats.org/officeDocument/2006/relationships/hyperlink" Target="http://www.vekn.net/player-registry" TargetMode="External"/><Relationship Id="rId2" Type="http://schemas.openxmlformats.org/officeDocument/2006/relationships/hyperlink" Target="http://www.vekn.net/how-to-run-a-v-tes-tournament" TargetMode="External"/><Relationship Id="rId1" Type="http://schemas.openxmlformats.org/officeDocument/2006/relationships/hyperlink" Target="http://www.vekn.net/" TargetMode="External"/><Relationship Id="rId6" Type="http://schemas.openxmlformats.org/officeDocument/2006/relationships/hyperlink" Target="http://www.vekn.net/card-rulings" TargetMode="External"/><Relationship Id="rId11" Type="http://schemas.openxmlformats.org/officeDocument/2006/relationships/comments" Target="../comments1.xml"/><Relationship Id="rId5" Type="http://schemas.openxmlformats.org/officeDocument/2006/relationships/hyperlink" Target="http://www.vekn.net/general-rulings" TargetMode="External"/><Relationship Id="rId10" Type="http://schemas.openxmlformats.org/officeDocument/2006/relationships/vmlDrawing" Target="../drawings/vmlDrawing1.vml"/><Relationship Id="rId4" Type="http://schemas.openxmlformats.org/officeDocument/2006/relationships/hyperlink" Target="http://www.vekn.net/tournament-rules" TargetMode="External"/><Relationship Id="rId9"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3" Type="http://schemas.openxmlformats.org/officeDocument/2006/relationships/hyperlink" Target="mailto:vtesratings@gmail.com" TargetMode="External"/><Relationship Id="rId2" Type="http://schemas.openxmlformats.org/officeDocument/2006/relationships/hyperlink" Target="http://www.vekn.net/" TargetMode="External"/><Relationship Id="rId1" Type="http://schemas.openxmlformats.org/officeDocument/2006/relationships/hyperlink" Target="http://groups.google.com.au/group/rec.games.trading-cards.jyhad/msg/2552391564fe2108" TargetMode="External"/><Relationship Id="rId4"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094"/>
  <sheetViews>
    <sheetView topLeftCell="A108" zoomScale="150" workbookViewId="0">
      <selection activeCell="A39" sqref="A39"/>
    </sheetView>
  </sheetViews>
  <sheetFormatPr defaultColWidth="8.7109375" defaultRowHeight="12.75" x14ac:dyDescent="0.2"/>
  <cols>
    <col min="1" max="1" width="3.28515625" style="195" customWidth="1"/>
    <col min="2" max="2" width="4.7109375" style="20" customWidth="1"/>
    <col min="3" max="3" width="96.7109375" style="394" customWidth="1"/>
    <col min="4" max="4" width="10.7109375" style="20" customWidth="1"/>
    <col min="5" max="16384" width="8.7109375" style="20"/>
  </cols>
  <sheetData>
    <row r="1" spans="1:5" s="383" customFormat="1" ht="45" x14ac:dyDescent="0.2">
      <c r="A1" s="1" t="s">
        <v>279</v>
      </c>
      <c r="C1" s="393"/>
    </row>
    <row r="2" spans="1:5" x14ac:dyDescent="0.2">
      <c r="A2" s="388" t="s">
        <v>19</v>
      </c>
      <c r="E2" s="20" t="s">
        <v>266</v>
      </c>
    </row>
    <row r="4" spans="1:5" s="384" customFormat="1" ht="11.25" x14ac:dyDescent="0.2">
      <c r="A4" s="395" t="s">
        <v>186</v>
      </c>
      <c r="C4" s="396"/>
    </row>
    <row r="5" spans="1:5" s="384" customFormat="1" ht="11.25" x14ac:dyDescent="0.2">
      <c r="A5" s="395" t="s">
        <v>263</v>
      </c>
      <c r="C5" s="396"/>
    </row>
    <row r="6" spans="1:5" s="384" customFormat="1" ht="11.25" x14ac:dyDescent="0.2">
      <c r="A6" s="395" t="s">
        <v>281</v>
      </c>
      <c r="C6" s="396"/>
    </row>
    <row r="7" spans="1:5" s="384" customFormat="1" ht="11.25" x14ac:dyDescent="0.2">
      <c r="A7" s="395"/>
      <c r="C7" s="396"/>
      <c r="D7" s="411"/>
      <c r="E7" s="389"/>
    </row>
    <row r="8" spans="1:5" s="386" customFormat="1" x14ac:dyDescent="0.2">
      <c r="A8" s="397" t="s">
        <v>20</v>
      </c>
      <c r="B8" s="384"/>
      <c r="C8" s="396"/>
      <c r="D8" s="201"/>
      <c r="E8" s="384"/>
    </row>
    <row r="9" spans="1:5" s="386" customFormat="1" x14ac:dyDescent="0.2">
      <c r="A9" s="2" t="s">
        <v>260</v>
      </c>
      <c r="B9" s="384"/>
      <c r="C9" s="396"/>
      <c r="D9" s="201"/>
      <c r="E9" s="384"/>
    </row>
    <row r="10" spans="1:5" s="386" customFormat="1" x14ac:dyDescent="0.2">
      <c r="A10" s="392"/>
      <c r="B10" s="384"/>
      <c r="C10" s="396"/>
      <c r="D10" s="201"/>
      <c r="E10" s="384"/>
    </row>
    <row r="11" spans="1:5" s="386" customFormat="1" ht="18" x14ac:dyDescent="0.2">
      <c r="A11" s="398" t="s">
        <v>21</v>
      </c>
      <c r="B11" s="384"/>
      <c r="C11" s="396"/>
      <c r="D11" s="201"/>
      <c r="E11" s="384"/>
    </row>
    <row r="12" spans="1:5" s="386" customFormat="1" ht="18" x14ac:dyDescent="0.2">
      <c r="A12" s="398"/>
      <c r="B12" s="384" t="s">
        <v>278</v>
      </c>
      <c r="C12" s="396" t="s">
        <v>280</v>
      </c>
      <c r="D12" s="201"/>
      <c r="E12" s="384"/>
    </row>
    <row r="13" spans="1:5" s="386" customFormat="1" ht="18" x14ac:dyDescent="0.2">
      <c r="A13" s="398"/>
      <c r="B13" s="384" t="s">
        <v>276</v>
      </c>
      <c r="C13" s="396" t="s">
        <v>277</v>
      </c>
      <c r="D13" s="201"/>
      <c r="E13" s="384"/>
    </row>
    <row r="14" spans="1:5" s="386" customFormat="1" ht="18" x14ac:dyDescent="0.2">
      <c r="A14" s="398"/>
      <c r="B14" s="384" t="s">
        <v>273</v>
      </c>
      <c r="C14" s="396" t="s">
        <v>274</v>
      </c>
      <c r="D14" s="201"/>
      <c r="E14" s="384"/>
    </row>
    <row r="15" spans="1:5" s="386" customFormat="1" ht="22.5" x14ac:dyDescent="0.2">
      <c r="A15" s="398"/>
      <c r="B15" s="384" t="s">
        <v>271</v>
      </c>
      <c r="C15" s="396" t="s">
        <v>272</v>
      </c>
      <c r="D15" s="201"/>
      <c r="E15" s="384"/>
    </row>
    <row r="16" spans="1:5" s="386" customFormat="1" ht="22.5" x14ac:dyDescent="0.2">
      <c r="A16" s="398"/>
      <c r="B16" s="384" t="s">
        <v>262</v>
      </c>
      <c r="C16" s="396" t="s">
        <v>270</v>
      </c>
      <c r="D16" s="412"/>
      <c r="E16" s="391"/>
    </row>
    <row r="17" spans="1:5" s="386" customFormat="1" ht="18" x14ac:dyDescent="0.2">
      <c r="A17" s="398"/>
      <c r="B17" s="384" t="s">
        <v>259</v>
      </c>
      <c r="C17" s="396" t="s">
        <v>261</v>
      </c>
      <c r="D17" s="201"/>
      <c r="E17" s="384"/>
    </row>
    <row r="18" spans="1:5" s="386" customFormat="1" ht="22.5" x14ac:dyDescent="0.2">
      <c r="A18" s="398"/>
      <c r="B18" s="384" t="s">
        <v>257</v>
      </c>
      <c r="C18" s="396" t="s">
        <v>258</v>
      </c>
      <c r="D18" s="201"/>
      <c r="E18" s="384"/>
    </row>
    <row r="19" spans="1:5" s="386" customFormat="1" ht="33.75" x14ac:dyDescent="0.2">
      <c r="A19" s="398"/>
      <c r="B19" s="384" t="s">
        <v>247</v>
      </c>
      <c r="C19" s="396" t="s">
        <v>256</v>
      </c>
      <c r="D19" s="201"/>
      <c r="E19" s="384"/>
    </row>
    <row r="20" spans="1:5" s="386" customFormat="1" ht="18" x14ac:dyDescent="0.2">
      <c r="A20" s="398"/>
      <c r="B20" s="384" t="s">
        <v>240</v>
      </c>
      <c r="C20" s="396" t="s">
        <v>241</v>
      </c>
      <c r="D20" s="201"/>
      <c r="E20" s="384"/>
    </row>
    <row r="21" spans="1:5" s="386" customFormat="1" ht="22.5" x14ac:dyDescent="0.2">
      <c r="A21" s="398"/>
      <c r="B21" s="384" t="s">
        <v>242</v>
      </c>
      <c r="C21" s="396" t="s">
        <v>243</v>
      </c>
      <c r="D21" s="412"/>
      <c r="E21" s="391"/>
    </row>
    <row r="22" spans="1:5" s="386" customFormat="1" ht="18" x14ac:dyDescent="0.2">
      <c r="A22" s="398"/>
      <c r="B22" s="384" t="s">
        <v>237</v>
      </c>
      <c r="C22" s="396" t="s">
        <v>238</v>
      </c>
      <c r="D22" s="201"/>
      <c r="E22" s="384"/>
    </row>
    <row r="23" spans="1:5" s="386" customFormat="1" ht="22.5" x14ac:dyDescent="0.2">
      <c r="A23" s="398"/>
      <c r="B23" s="384" t="s">
        <v>236</v>
      </c>
      <c r="C23" s="396" t="s">
        <v>234</v>
      </c>
      <c r="D23" s="201"/>
      <c r="E23" s="384"/>
    </row>
    <row r="24" spans="1:5" s="386" customFormat="1" ht="22.5" x14ac:dyDescent="0.2">
      <c r="A24" s="398"/>
      <c r="B24" s="384" t="s">
        <v>221</v>
      </c>
      <c r="C24" s="396" t="s">
        <v>222</v>
      </c>
      <c r="D24" s="201"/>
      <c r="E24" s="384"/>
    </row>
    <row r="25" spans="1:5" s="386" customFormat="1" ht="18" x14ac:dyDescent="0.2">
      <c r="A25" s="398"/>
      <c r="B25" s="384" t="s">
        <v>220</v>
      </c>
      <c r="C25" s="396" t="s">
        <v>223</v>
      </c>
      <c r="D25" s="201"/>
      <c r="E25" s="384"/>
    </row>
    <row r="26" spans="1:5" s="386" customFormat="1" ht="33.75" x14ac:dyDescent="0.2">
      <c r="A26" s="398"/>
      <c r="B26" s="384" t="s">
        <v>216</v>
      </c>
      <c r="C26" s="396" t="s">
        <v>219</v>
      </c>
      <c r="D26" s="412"/>
      <c r="E26" s="391"/>
    </row>
    <row r="27" spans="1:5" s="386" customFormat="1" ht="18" x14ac:dyDescent="0.2">
      <c r="A27" s="398"/>
      <c r="B27" s="384" t="s">
        <v>181</v>
      </c>
      <c r="C27" s="396" t="s">
        <v>213</v>
      </c>
      <c r="D27" s="201"/>
      <c r="E27" s="384"/>
    </row>
    <row r="28" spans="1:5" s="386" customFormat="1" ht="33.75" x14ac:dyDescent="0.2">
      <c r="A28" s="398"/>
      <c r="B28" s="384" t="s">
        <v>22</v>
      </c>
      <c r="C28" s="396" t="s">
        <v>0</v>
      </c>
      <c r="D28" s="201"/>
      <c r="E28" s="384"/>
    </row>
    <row r="29" spans="1:5" s="386" customFormat="1" ht="22.5" x14ac:dyDescent="0.2">
      <c r="A29" s="398"/>
      <c r="B29" s="384" t="s">
        <v>23</v>
      </c>
      <c r="C29" s="396" t="s">
        <v>1</v>
      </c>
      <c r="D29" s="201"/>
      <c r="E29" s="384"/>
    </row>
    <row r="30" spans="1:5" s="386" customFormat="1" ht="22.5" x14ac:dyDescent="0.2">
      <c r="A30" s="398"/>
      <c r="B30" s="384" t="s">
        <v>2</v>
      </c>
      <c r="C30" s="396" t="s">
        <v>3</v>
      </c>
      <c r="D30" s="201"/>
      <c r="E30" s="384"/>
    </row>
    <row r="31" spans="1:5" s="386" customFormat="1" ht="22.5" x14ac:dyDescent="0.2">
      <c r="A31" s="398"/>
      <c r="B31" s="384" t="s">
        <v>4</v>
      </c>
      <c r="C31" s="396" t="s">
        <v>5</v>
      </c>
      <c r="D31" s="412"/>
      <c r="E31" s="391"/>
    </row>
    <row r="32" spans="1:5" s="386" customFormat="1" ht="18" x14ac:dyDescent="0.2">
      <c r="A32" s="398"/>
      <c r="B32" s="384" t="s">
        <v>6</v>
      </c>
      <c r="C32" s="396" t="s">
        <v>7</v>
      </c>
      <c r="D32" s="201"/>
      <c r="E32" s="384"/>
    </row>
    <row r="33" spans="1:5" s="386" customFormat="1" ht="22.5" x14ac:dyDescent="0.2">
      <c r="A33" s="398"/>
      <c r="B33" s="384" t="s">
        <v>8</v>
      </c>
      <c r="C33" s="396" t="s">
        <v>9</v>
      </c>
      <c r="D33" s="201"/>
      <c r="E33" s="384"/>
    </row>
    <row r="34" spans="1:5" s="386" customFormat="1" ht="22.5" x14ac:dyDescent="0.2">
      <c r="A34" s="398"/>
      <c r="B34" s="384" t="s">
        <v>10</v>
      </c>
      <c r="C34" s="396" t="s">
        <v>11</v>
      </c>
      <c r="D34" s="201"/>
      <c r="E34" s="384"/>
    </row>
    <row r="35" spans="1:5" s="386" customFormat="1" ht="22.5" x14ac:dyDescent="0.2">
      <c r="A35" s="398"/>
      <c r="B35" s="384" t="s">
        <v>12</v>
      </c>
      <c r="C35" s="396" t="s">
        <v>34</v>
      </c>
      <c r="D35" s="201"/>
      <c r="E35" s="384"/>
    </row>
    <row r="36" spans="1:5" s="386" customFormat="1" ht="22.5" x14ac:dyDescent="0.2">
      <c r="A36" s="398"/>
      <c r="B36" s="384" t="s">
        <v>35</v>
      </c>
      <c r="C36" s="396" t="s">
        <v>13</v>
      </c>
      <c r="D36" s="412"/>
      <c r="E36" s="391"/>
    </row>
    <row r="37" spans="1:5" s="386" customFormat="1" x14ac:dyDescent="0.2">
      <c r="A37" s="392"/>
      <c r="B37" s="384"/>
      <c r="C37" s="396"/>
      <c r="D37" s="201"/>
      <c r="E37" s="384"/>
    </row>
    <row r="38" spans="1:5" s="387" customFormat="1" x14ac:dyDescent="0.2">
      <c r="A38" s="392"/>
      <c r="B38" s="385"/>
      <c r="C38" s="399"/>
      <c r="D38" s="413"/>
      <c r="E38" s="385"/>
    </row>
    <row r="39" spans="1:5" s="387" customFormat="1" ht="18" x14ac:dyDescent="0.2">
      <c r="A39" s="398" t="s">
        <v>14</v>
      </c>
      <c r="B39" s="385"/>
      <c r="C39" s="399"/>
      <c r="D39" s="413"/>
      <c r="E39" s="385"/>
    </row>
    <row r="40" spans="1:5" s="387" customFormat="1" x14ac:dyDescent="0.2">
      <c r="A40" s="391"/>
      <c r="B40" s="385"/>
      <c r="C40" s="399"/>
      <c r="D40" s="413"/>
      <c r="E40" s="385"/>
    </row>
    <row r="41" spans="1:5" s="387" customFormat="1" x14ac:dyDescent="0.2">
      <c r="A41" s="400" t="s">
        <v>15</v>
      </c>
      <c r="B41" s="20"/>
      <c r="C41" s="399"/>
      <c r="D41" s="412"/>
      <c r="E41" s="391"/>
    </row>
    <row r="42" spans="1:5" s="387" customFormat="1" ht="63.75" x14ac:dyDescent="0.2">
      <c r="A42" s="195"/>
      <c r="B42" s="195">
        <v>1</v>
      </c>
      <c r="C42" s="401" t="s">
        <v>246</v>
      </c>
      <c r="D42" s="413"/>
      <c r="E42" s="385"/>
    </row>
    <row r="43" spans="1:5" s="387" customFormat="1" x14ac:dyDescent="0.2">
      <c r="A43" s="385"/>
      <c r="B43" s="195"/>
      <c r="C43" s="402"/>
      <c r="D43" s="413"/>
      <c r="E43" s="385"/>
    </row>
    <row r="44" spans="1:5" s="387" customFormat="1" x14ac:dyDescent="0.2">
      <c r="A44" s="385"/>
      <c r="B44" s="385"/>
      <c r="C44" s="394" t="s">
        <v>244</v>
      </c>
      <c r="D44" s="413"/>
      <c r="E44" s="385"/>
    </row>
    <row r="45" spans="1:5" s="387" customFormat="1" x14ac:dyDescent="0.2">
      <c r="A45" s="195"/>
      <c r="B45" s="20"/>
      <c r="C45" s="382" t="s">
        <v>182</v>
      </c>
      <c r="D45" s="413"/>
      <c r="E45" s="385"/>
    </row>
    <row r="46" spans="1:5" s="387" customFormat="1" x14ac:dyDescent="0.2">
      <c r="A46" s="195"/>
      <c r="B46" s="385"/>
      <c r="C46" s="399"/>
      <c r="D46" s="412"/>
      <c r="E46" s="391"/>
    </row>
    <row r="47" spans="1:5" s="387" customFormat="1" ht="38.25" x14ac:dyDescent="0.2">
      <c r="A47" s="195"/>
      <c r="B47" s="20"/>
      <c r="C47" s="401" t="s">
        <v>235</v>
      </c>
      <c r="D47" s="413"/>
      <c r="E47" s="385"/>
    </row>
    <row r="48" spans="1:5" s="387" customFormat="1" x14ac:dyDescent="0.2">
      <c r="A48" s="195"/>
      <c r="B48" s="20"/>
      <c r="C48" s="382" t="s">
        <v>253</v>
      </c>
      <c r="D48" s="413"/>
      <c r="E48" s="385"/>
    </row>
    <row r="49" spans="1:5" s="387" customFormat="1" x14ac:dyDescent="0.2">
      <c r="A49" s="195"/>
      <c r="B49" s="385"/>
      <c r="C49" s="399"/>
      <c r="D49" s="413"/>
      <c r="E49" s="385"/>
    </row>
    <row r="50" spans="1:5" s="387" customFormat="1" ht="38.25" x14ac:dyDescent="0.2">
      <c r="A50" s="195"/>
      <c r="B50" s="20"/>
      <c r="C50" s="403" t="s">
        <v>183</v>
      </c>
      <c r="D50" s="413"/>
      <c r="E50" s="385"/>
    </row>
    <row r="51" spans="1:5" s="387" customFormat="1" x14ac:dyDescent="0.2">
      <c r="A51" s="195"/>
      <c r="B51" s="385"/>
      <c r="C51" s="404" t="s">
        <v>248</v>
      </c>
      <c r="D51" s="412"/>
      <c r="E51" s="391"/>
    </row>
    <row r="52" spans="1:5" s="387" customFormat="1" x14ac:dyDescent="0.2">
      <c r="A52" s="195"/>
      <c r="B52" s="20"/>
      <c r="C52" s="404" t="s">
        <v>249</v>
      </c>
      <c r="D52" s="413"/>
      <c r="E52" s="385"/>
    </row>
    <row r="53" spans="1:5" s="387" customFormat="1" x14ac:dyDescent="0.2">
      <c r="A53" s="195"/>
      <c r="B53" s="385"/>
      <c r="C53" s="404" t="s">
        <v>250</v>
      </c>
      <c r="D53" s="413"/>
      <c r="E53" s="385"/>
    </row>
    <row r="54" spans="1:5" s="387" customFormat="1" x14ac:dyDescent="0.2">
      <c r="A54" s="195"/>
      <c r="B54" s="385"/>
      <c r="C54" s="404" t="s">
        <v>251</v>
      </c>
      <c r="D54" s="413"/>
      <c r="E54" s="385"/>
    </row>
    <row r="55" spans="1:5" s="387" customFormat="1" x14ac:dyDescent="0.2">
      <c r="A55" s="195"/>
      <c r="B55" s="20"/>
      <c r="C55" s="399"/>
      <c r="D55" s="413"/>
      <c r="E55" s="385"/>
    </row>
    <row r="56" spans="1:5" s="387" customFormat="1" ht="38.25" x14ac:dyDescent="0.2">
      <c r="A56" s="195"/>
      <c r="B56" s="195">
        <f>B42+1</f>
        <v>2</v>
      </c>
      <c r="C56" s="405" t="s">
        <v>254</v>
      </c>
      <c r="D56" s="412"/>
      <c r="E56" s="391"/>
    </row>
    <row r="57" spans="1:5" s="387" customFormat="1" x14ac:dyDescent="0.2">
      <c r="A57" s="195"/>
      <c r="B57" s="20"/>
      <c r="C57" s="399"/>
      <c r="D57" s="413"/>
      <c r="E57" s="385"/>
    </row>
    <row r="58" spans="1:5" s="387" customFormat="1" ht="38.25" x14ac:dyDescent="0.2">
      <c r="A58" s="195"/>
      <c r="B58" s="195">
        <f>B56+1</f>
        <v>3</v>
      </c>
      <c r="C58" s="394" t="s">
        <v>24</v>
      </c>
      <c r="D58" s="413"/>
      <c r="E58" s="385"/>
    </row>
    <row r="59" spans="1:5" s="387" customFormat="1" x14ac:dyDescent="0.2">
      <c r="A59" s="195"/>
      <c r="B59" s="20"/>
      <c r="C59" s="399"/>
      <c r="D59" s="413"/>
      <c r="E59" s="385"/>
    </row>
    <row r="60" spans="1:5" s="387" customFormat="1" ht="51" x14ac:dyDescent="0.2">
      <c r="A60" s="195"/>
      <c r="B60" s="195">
        <f>B58+1</f>
        <v>4</v>
      </c>
      <c r="C60" s="394" t="s">
        <v>25</v>
      </c>
      <c r="D60" s="413"/>
      <c r="E60" s="385"/>
    </row>
    <row r="61" spans="1:5" s="387" customFormat="1" x14ac:dyDescent="0.2">
      <c r="A61" s="195"/>
      <c r="B61" s="385"/>
      <c r="C61" s="399"/>
      <c r="D61" s="412"/>
      <c r="E61" s="391"/>
    </row>
    <row r="62" spans="1:5" s="387" customFormat="1" ht="25.5" x14ac:dyDescent="0.2">
      <c r="A62" s="385"/>
      <c r="B62" s="195">
        <f>B60+1</f>
        <v>5</v>
      </c>
      <c r="C62" s="394" t="s">
        <v>26</v>
      </c>
      <c r="D62" s="413"/>
      <c r="E62" s="385"/>
    </row>
    <row r="63" spans="1:5" s="387" customFormat="1" x14ac:dyDescent="0.2">
      <c r="A63" s="195"/>
      <c r="B63" s="20"/>
      <c r="C63" s="399"/>
      <c r="D63" s="413"/>
      <c r="E63" s="385"/>
    </row>
    <row r="64" spans="1:5" s="387" customFormat="1" x14ac:dyDescent="0.2">
      <c r="A64" s="195"/>
      <c r="B64" s="20"/>
      <c r="C64" s="399"/>
      <c r="D64" s="413"/>
      <c r="E64" s="385"/>
    </row>
    <row r="65" spans="1:17" s="387" customFormat="1" x14ac:dyDescent="0.2">
      <c r="A65" s="400" t="s">
        <v>27</v>
      </c>
      <c r="B65" s="20"/>
      <c r="C65" s="399"/>
      <c r="D65" s="413"/>
      <c r="E65" s="385"/>
    </row>
    <row r="66" spans="1:17" s="387" customFormat="1" x14ac:dyDescent="0.2">
      <c r="A66" s="195"/>
      <c r="B66" s="406">
        <f>B62+1</f>
        <v>6</v>
      </c>
      <c r="C66" s="399" t="s">
        <v>28</v>
      </c>
      <c r="D66" s="412"/>
      <c r="E66" s="391"/>
      <c r="F66" s="386"/>
      <c r="G66" s="386"/>
      <c r="H66" s="386"/>
      <c r="I66" s="386"/>
      <c r="J66" s="386"/>
      <c r="K66" s="386"/>
      <c r="L66" s="386"/>
      <c r="M66" s="386"/>
      <c r="N66" s="386"/>
      <c r="O66" s="386"/>
      <c r="P66" s="386"/>
      <c r="Q66" s="386"/>
    </row>
    <row r="67" spans="1:17" s="386" customFormat="1" ht="25.5" x14ac:dyDescent="0.2">
      <c r="A67" s="385"/>
      <c r="B67" s="407" t="s">
        <v>29</v>
      </c>
      <c r="C67" s="401" t="s">
        <v>255</v>
      </c>
      <c r="D67" s="407"/>
      <c r="E67" s="20"/>
    </row>
    <row r="68" spans="1:17" s="386" customFormat="1" x14ac:dyDescent="0.2">
      <c r="A68" s="406"/>
      <c r="B68" s="20"/>
      <c r="C68" s="394"/>
      <c r="D68" s="407"/>
      <c r="E68" s="20"/>
    </row>
    <row r="69" spans="1:17" s="386" customFormat="1" x14ac:dyDescent="0.2">
      <c r="A69" s="406"/>
      <c r="B69" s="406">
        <f>B66+1</f>
        <v>7</v>
      </c>
      <c r="C69" s="399" t="s">
        <v>30</v>
      </c>
      <c r="D69" s="407"/>
      <c r="E69" s="20"/>
    </row>
    <row r="70" spans="1:17" s="386" customFormat="1" ht="38.25" x14ac:dyDescent="0.2">
      <c r="A70" s="20"/>
      <c r="B70" s="407" t="s">
        <v>29</v>
      </c>
      <c r="C70" s="394" t="s">
        <v>31</v>
      </c>
      <c r="D70" s="407"/>
      <c r="E70" s="20"/>
    </row>
    <row r="71" spans="1:17" s="386" customFormat="1" ht="38.25" x14ac:dyDescent="0.2">
      <c r="A71" s="406"/>
      <c r="B71" s="407" t="s">
        <v>29</v>
      </c>
      <c r="C71" s="394" t="s">
        <v>32</v>
      </c>
      <c r="D71" s="412"/>
      <c r="E71" s="391"/>
    </row>
    <row r="72" spans="1:17" s="386" customFormat="1" x14ac:dyDescent="0.2">
      <c r="A72" s="406"/>
      <c r="B72" s="407" t="s">
        <v>29</v>
      </c>
      <c r="C72" s="394" t="s">
        <v>33</v>
      </c>
      <c r="D72" s="407"/>
      <c r="E72" s="20"/>
    </row>
    <row r="73" spans="1:17" s="386" customFormat="1" ht="127.5" x14ac:dyDescent="0.2">
      <c r="A73" s="406"/>
      <c r="B73" s="407" t="s">
        <v>29</v>
      </c>
      <c r="C73" s="408" t="s">
        <v>184</v>
      </c>
      <c r="D73" s="407"/>
      <c r="E73" s="20"/>
    </row>
    <row r="74" spans="1:17" s="386" customFormat="1" x14ac:dyDescent="0.2">
      <c r="A74" s="406"/>
      <c r="B74" s="407"/>
      <c r="C74" s="404" t="s">
        <v>252</v>
      </c>
      <c r="D74" s="407"/>
      <c r="E74" s="20"/>
    </row>
    <row r="75" spans="1:17" s="386" customFormat="1" x14ac:dyDescent="0.2">
      <c r="A75" s="406"/>
      <c r="B75" s="20"/>
      <c r="C75" s="394"/>
      <c r="D75" s="407"/>
      <c r="E75" s="20"/>
    </row>
    <row r="76" spans="1:17" s="386" customFormat="1" x14ac:dyDescent="0.2">
      <c r="A76" s="406"/>
      <c r="B76" s="406">
        <f>B69+1</f>
        <v>8</v>
      </c>
      <c r="C76" s="399" t="s">
        <v>36</v>
      </c>
      <c r="D76" s="412"/>
      <c r="E76" s="391"/>
    </row>
    <row r="77" spans="1:17" s="386" customFormat="1" ht="25.5" x14ac:dyDescent="0.2">
      <c r="A77" s="406"/>
      <c r="B77" s="20"/>
      <c r="C77" s="399" t="s">
        <v>37</v>
      </c>
      <c r="D77" s="407"/>
      <c r="E77" s="20"/>
    </row>
    <row r="78" spans="1:17" s="386" customFormat="1" ht="63.75" x14ac:dyDescent="0.2">
      <c r="A78" s="406"/>
      <c r="B78" s="407" t="s">
        <v>29</v>
      </c>
      <c r="C78" s="394" t="s">
        <v>38</v>
      </c>
      <c r="D78" s="407"/>
      <c r="E78" s="20"/>
    </row>
    <row r="79" spans="1:17" s="386" customFormat="1" ht="38.25" x14ac:dyDescent="0.2">
      <c r="A79" s="406"/>
      <c r="B79" s="407" t="s">
        <v>29</v>
      </c>
      <c r="C79" s="394" t="s">
        <v>39</v>
      </c>
      <c r="D79" s="407"/>
      <c r="E79" s="20"/>
    </row>
    <row r="80" spans="1:17" s="386" customFormat="1" ht="63.75" x14ac:dyDescent="0.2">
      <c r="A80" s="406"/>
      <c r="B80" s="407" t="s">
        <v>29</v>
      </c>
      <c r="C80" s="394" t="s">
        <v>40</v>
      </c>
      <c r="D80" s="407"/>
      <c r="E80" s="20"/>
    </row>
    <row r="81" spans="1:5" s="386" customFormat="1" ht="51" x14ac:dyDescent="0.2">
      <c r="A81" s="406"/>
      <c r="B81" s="407" t="s">
        <v>29</v>
      </c>
      <c r="C81" s="394" t="s">
        <v>41</v>
      </c>
      <c r="D81" s="412"/>
      <c r="E81" s="391"/>
    </row>
    <row r="82" spans="1:5" s="386" customFormat="1" ht="25.5" x14ac:dyDescent="0.2">
      <c r="A82" s="406"/>
      <c r="B82" s="407" t="s">
        <v>29</v>
      </c>
      <c r="C82" s="394" t="s">
        <v>42</v>
      </c>
      <c r="D82" s="407"/>
      <c r="E82" s="20"/>
    </row>
    <row r="83" spans="1:5" s="386" customFormat="1" x14ac:dyDescent="0.2">
      <c r="A83" s="406"/>
      <c r="B83" s="20"/>
      <c r="C83" s="394"/>
      <c r="D83" s="407"/>
      <c r="E83" s="20"/>
    </row>
    <row r="84" spans="1:5" s="386" customFormat="1" x14ac:dyDescent="0.2">
      <c r="A84" s="406"/>
      <c r="B84" s="406">
        <f>B76+1</f>
        <v>9</v>
      </c>
      <c r="C84" s="399" t="s">
        <v>43</v>
      </c>
      <c r="D84" s="407"/>
      <c r="E84" s="20"/>
    </row>
    <row r="85" spans="1:5" s="386" customFormat="1" ht="38.25" x14ac:dyDescent="0.2">
      <c r="A85" s="20"/>
      <c r="B85" s="407" t="s">
        <v>29</v>
      </c>
      <c r="C85" s="394" t="s">
        <v>44</v>
      </c>
      <c r="D85" s="407"/>
      <c r="E85" s="20"/>
    </row>
    <row r="86" spans="1:5" s="386" customFormat="1" x14ac:dyDescent="0.2">
      <c r="A86" s="406"/>
      <c r="B86" s="20"/>
      <c r="C86" s="394"/>
      <c r="D86" s="412"/>
      <c r="E86" s="391"/>
    </row>
    <row r="87" spans="1:5" s="386" customFormat="1" x14ac:dyDescent="0.2">
      <c r="A87" s="406"/>
      <c r="B87" s="406">
        <f>B84+1</f>
        <v>10</v>
      </c>
      <c r="C87" s="399" t="s">
        <v>45</v>
      </c>
      <c r="D87" s="407"/>
      <c r="E87" s="20"/>
    </row>
    <row r="88" spans="1:5" s="386" customFormat="1" ht="51" x14ac:dyDescent="0.2">
      <c r="A88" s="406"/>
      <c r="B88" s="407" t="s">
        <v>29</v>
      </c>
      <c r="C88" s="394" t="s">
        <v>46</v>
      </c>
      <c r="D88" s="407"/>
      <c r="E88" s="20"/>
    </row>
    <row r="89" spans="1:5" s="386" customFormat="1" ht="25.5" x14ac:dyDescent="0.2">
      <c r="A89" s="406"/>
      <c r="B89" s="407" t="s">
        <v>29</v>
      </c>
      <c r="C89" s="394" t="s">
        <v>47</v>
      </c>
      <c r="D89" s="407"/>
      <c r="E89" s="20"/>
    </row>
    <row r="90" spans="1:5" s="386" customFormat="1" ht="38.25" x14ac:dyDescent="0.2">
      <c r="A90" s="406"/>
      <c r="B90" s="407" t="s">
        <v>29</v>
      </c>
      <c r="C90" s="394" t="s">
        <v>48</v>
      </c>
      <c r="D90" s="407"/>
      <c r="E90" s="20"/>
    </row>
    <row r="91" spans="1:5" s="386" customFormat="1" x14ac:dyDescent="0.2">
      <c r="A91" s="20"/>
      <c r="B91" s="407" t="s">
        <v>29</v>
      </c>
      <c r="C91" s="394" t="s">
        <v>49</v>
      </c>
      <c r="D91" s="412"/>
      <c r="E91" s="391"/>
    </row>
    <row r="92" spans="1:5" s="386" customFormat="1" ht="25.5" x14ac:dyDescent="0.2">
      <c r="A92" s="406"/>
      <c r="B92" s="407" t="s">
        <v>29</v>
      </c>
      <c r="C92" s="394" t="s">
        <v>50</v>
      </c>
      <c r="D92" s="407"/>
      <c r="E92" s="20"/>
    </row>
    <row r="93" spans="1:5" s="386" customFormat="1" ht="38.25" x14ac:dyDescent="0.2">
      <c r="A93" s="406"/>
      <c r="B93" s="407" t="s">
        <v>29</v>
      </c>
      <c r="C93" s="394" t="s">
        <v>51</v>
      </c>
      <c r="D93" s="407"/>
      <c r="E93" s="20"/>
    </row>
    <row r="94" spans="1:5" s="386" customFormat="1" ht="38.25" x14ac:dyDescent="0.2">
      <c r="A94" s="406"/>
      <c r="B94" s="407" t="s">
        <v>29</v>
      </c>
      <c r="C94" s="394" t="s">
        <v>52</v>
      </c>
      <c r="D94" s="407"/>
      <c r="E94" s="20"/>
    </row>
    <row r="95" spans="1:5" s="386" customFormat="1" ht="25.5" x14ac:dyDescent="0.2">
      <c r="A95" s="406"/>
      <c r="B95" s="407" t="s">
        <v>29</v>
      </c>
      <c r="C95" s="394" t="s">
        <v>53</v>
      </c>
      <c r="D95" s="407"/>
      <c r="E95" s="20"/>
    </row>
    <row r="96" spans="1:5" s="386" customFormat="1" x14ac:dyDescent="0.2">
      <c r="A96" s="406"/>
      <c r="B96" s="20"/>
      <c r="C96" s="394"/>
      <c r="D96" s="412"/>
      <c r="E96" s="391"/>
    </row>
    <row r="97" spans="1:5" s="386" customFormat="1" x14ac:dyDescent="0.2">
      <c r="A97" s="406"/>
      <c r="B97" s="406">
        <f>B87+1</f>
        <v>11</v>
      </c>
      <c r="C97" s="399" t="s">
        <v>54</v>
      </c>
      <c r="D97" s="407"/>
      <c r="E97" s="20"/>
    </row>
    <row r="98" spans="1:5" s="386" customFormat="1" ht="25.5" x14ac:dyDescent="0.2">
      <c r="A98" s="20"/>
      <c r="B98" s="407" t="s">
        <v>29</v>
      </c>
      <c r="C98" s="394" t="s">
        <v>55</v>
      </c>
      <c r="D98" s="407"/>
      <c r="E98" s="20"/>
    </row>
    <row r="99" spans="1:5" s="386" customFormat="1" ht="63.75" x14ac:dyDescent="0.2">
      <c r="A99" s="406"/>
      <c r="B99" s="407" t="s">
        <v>56</v>
      </c>
      <c r="C99" s="394" t="s">
        <v>57</v>
      </c>
      <c r="D99" s="407"/>
      <c r="E99" s="20"/>
    </row>
    <row r="100" spans="1:5" s="386" customFormat="1" ht="51" x14ac:dyDescent="0.2">
      <c r="A100" s="406"/>
      <c r="B100" s="407" t="s">
        <v>58</v>
      </c>
      <c r="C100" s="394" t="s">
        <v>59</v>
      </c>
      <c r="D100" s="407"/>
      <c r="E100" s="20"/>
    </row>
    <row r="101" spans="1:5" s="386" customFormat="1" x14ac:dyDescent="0.2">
      <c r="A101" s="406"/>
      <c r="B101" s="407" t="s">
        <v>29</v>
      </c>
      <c r="C101" s="394" t="s">
        <v>60</v>
      </c>
      <c r="D101" s="412"/>
      <c r="E101" s="391"/>
    </row>
    <row r="102" spans="1:5" s="386" customFormat="1" x14ac:dyDescent="0.2">
      <c r="A102" s="406"/>
      <c r="B102" s="407" t="s">
        <v>29</v>
      </c>
      <c r="C102" s="394" t="s">
        <v>61</v>
      </c>
      <c r="D102" s="407"/>
      <c r="E102" s="20"/>
    </row>
    <row r="103" spans="1:5" s="386" customFormat="1" x14ac:dyDescent="0.2">
      <c r="A103" s="406"/>
      <c r="B103" s="20"/>
      <c r="C103" s="394" t="s">
        <v>62</v>
      </c>
      <c r="D103" s="407"/>
      <c r="E103" s="20"/>
    </row>
    <row r="104" spans="1:5" s="386" customFormat="1" x14ac:dyDescent="0.2">
      <c r="A104" s="406"/>
      <c r="B104" s="103"/>
      <c r="C104" s="394"/>
      <c r="D104" s="407"/>
      <c r="E104" s="20"/>
    </row>
    <row r="105" spans="1:5" s="386" customFormat="1" x14ac:dyDescent="0.2">
      <c r="A105" s="406"/>
      <c r="B105" s="103"/>
      <c r="C105" s="394"/>
      <c r="D105" s="407"/>
      <c r="E105" s="20"/>
    </row>
    <row r="106" spans="1:5" s="386" customFormat="1" x14ac:dyDescent="0.2">
      <c r="A106" s="409" t="s">
        <v>63</v>
      </c>
      <c r="B106" s="20"/>
      <c r="C106" s="394"/>
      <c r="D106" s="412"/>
      <c r="E106" s="391"/>
    </row>
    <row r="107" spans="1:5" s="386" customFormat="1" x14ac:dyDescent="0.2">
      <c r="A107" s="406"/>
      <c r="B107" s="406">
        <f>B97+1</f>
        <v>12</v>
      </c>
      <c r="C107" s="399" t="s">
        <v>64</v>
      </c>
      <c r="D107" s="407"/>
      <c r="E107" s="20"/>
    </row>
    <row r="108" spans="1:5" s="386" customFormat="1" ht="51" x14ac:dyDescent="0.2">
      <c r="A108" s="20"/>
      <c r="B108" s="407" t="s">
        <v>29</v>
      </c>
      <c r="C108" s="403" t="s">
        <v>185</v>
      </c>
      <c r="D108" s="407"/>
      <c r="E108" s="20"/>
    </row>
    <row r="109" spans="1:5" s="386" customFormat="1" x14ac:dyDescent="0.2">
      <c r="A109" s="406"/>
      <c r="B109" s="20"/>
      <c r="C109" s="394"/>
      <c r="D109" s="407"/>
      <c r="E109" s="20"/>
    </row>
    <row r="110" spans="1:5" s="386" customFormat="1" x14ac:dyDescent="0.2">
      <c r="A110" s="406"/>
      <c r="B110" s="406">
        <f>B107+1</f>
        <v>13</v>
      </c>
      <c r="C110" s="410" t="s">
        <v>65</v>
      </c>
      <c r="D110" s="407"/>
      <c r="E110" s="20"/>
    </row>
    <row r="111" spans="1:5" s="386" customFormat="1" ht="38.25" x14ac:dyDescent="0.2">
      <c r="A111" s="406"/>
      <c r="B111" s="407" t="s">
        <v>29</v>
      </c>
      <c r="C111" s="394" t="s">
        <v>66</v>
      </c>
      <c r="D111" s="412"/>
      <c r="E111" s="391"/>
    </row>
    <row r="112" spans="1:5" s="386" customFormat="1" ht="51" x14ac:dyDescent="0.2">
      <c r="A112" s="406"/>
      <c r="B112" s="407" t="s">
        <v>29</v>
      </c>
      <c r="C112" s="401" t="s">
        <v>245</v>
      </c>
      <c r="D112" s="407"/>
      <c r="E112" s="20"/>
    </row>
    <row r="113" spans="1:5" s="386" customFormat="1" x14ac:dyDescent="0.2">
      <c r="A113" s="406"/>
      <c r="B113" s="385"/>
      <c r="C113" s="394"/>
      <c r="D113" s="407"/>
      <c r="E113" s="20"/>
    </row>
    <row r="114" spans="1:5" s="386" customFormat="1" x14ac:dyDescent="0.2">
      <c r="A114" s="20"/>
      <c r="B114" s="406">
        <v>14</v>
      </c>
      <c r="C114" s="399" t="s">
        <v>264</v>
      </c>
      <c r="D114" s="407"/>
      <c r="E114" s="20"/>
    </row>
    <row r="115" spans="1:5" s="386" customFormat="1" ht="38.25" x14ac:dyDescent="0.2">
      <c r="A115" s="406"/>
      <c r="B115" s="407" t="s">
        <v>29</v>
      </c>
      <c r="C115" s="401" t="s">
        <v>265</v>
      </c>
      <c r="D115" s="407"/>
      <c r="E115" s="20"/>
    </row>
    <row r="116" spans="1:5" s="386" customFormat="1" x14ac:dyDescent="0.2">
      <c r="A116" s="20"/>
      <c r="B116" s="20"/>
      <c r="C116" s="394"/>
      <c r="D116" s="412"/>
      <c r="E116" s="391"/>
    </row>
    <row r="117" spans="1:5" s="386" customFormat="1" x14ac:dyDescent="0.2">
      <c r="A117" s="406"/>
      <c r="B117" s="20"/>
      <c r="C117" s="394"/>
      <c r="D117" s="407"/>
      <c r="E117" s="20"/>
    </row>
    <row r="118" spans="1:5" s="386" customFormat="1" x14ac:dyDescent="0.2">
      <c r="A118" s="406"/>
      <c r="B118" s="20"/>
      <c r="C118" s="394"/>
      <c r="D118" s="407"/>
      <c r="E118" s="20"/>
    </row>
    <row r="119" spans="1:5" s="386" customFormat="1" x14ac:dyDescent="0.2">
      <c r="A119" s="406"/>
      <c r="B119" s="20"/>
      <c r="C119" s="394"/>
      <c r="D119" s="407"/>
      <c r="E119" s="20"/>
    </row>
    <row r="120" spans="1:5" s="386" customFormat="1" x14ac:dyDescent="0.2">
      <c r="A120" s="406"/>
      <c r="B120" s="20"/>
      <c r="C120" s="394"/>
      <c r="D120" s="407"/>
      <c r="E120" s="20"/>
    </row>
    <row r="121" spans="1:5" s="386" customFormat="1" x14ac:dyDescent="0.2">
      <c r="A121" s="406"/>
      <c r="B121" s="20"/>
      <c r="C121" s="394"/>
      <c r="D121" s="412"/>
      <c r="E121" s="391"/>
    </row>
    <row r="122" spans="1:5" s="386" customFormat="1" x14ac:dyDescent="0.2">
      <c r="A122" s="406"/>
      <c r="B122" s="20"/>
      <c r="C122" s="394"/>
      <c r="D122" s="407"/>
      <c r="E122" s="20"/>
    </row>
    <row r="123" spans="1:5" s="386" customFormat="1" x14ac:dyDescent="0.2">
      <c r="A123" s="406"/>
      <c r="B123" s="20"/>
      <c r="C123" s="394"/>
      <c r="D123" s="407"/>
      <c r="E123" s="20"/>
    </row>
    <row r="124" spans="1:5" s="386" customFormat="1" x14ac:dyDescent="0.2">
      <c r="A124" s="406"/>
      <c r="B124" s="20"/>
      <c r="C124" s="394"/>
      <c r="D124" s="407"/>
      <c r="E124" s="20"/>
    </row>
    <row r="125" spans="1:5" s="386" customFormat="1" x14ac:dyDescent="0.2">
      <c r="A125" s="406"/>
      <c r="B125" s="20"/>
      <c r="C125" s="394"/>
      <c r="D125" s="407"/>
      <c r="E125" s="20"/>
    </row>
    <row r="126" spans="1:5" s="386" customFormat="1" x14ac:dyDescent="0.2">
      <c r="A126" s="406"/>
      <c r="B126" s="20"/>
      <c r="C126" s="394"/>
      <c r="D126" s="412"/>
      <c r="E126" s="391"/>
    </row>
    <row r="127" spans="1:5" s="386" customFormat="1" x14ac:dyDescent="0.2">
      <c r="A127" s="406"/>
      <c r="B127" s="20"/>
      <c r="C127" s="394"/>
      <c r="D127" s="407"/>
      <c r="E127" s="20"/>
    </row>
    <row r="128" spans="1:5" s="386" customFormat="1" x14ac:dyDescent="0.2">
      <c r="A128" s="406"/>
      <c r="B128" s="20"/>
      <c r="C128" s="394"/>
      <c r="D128" s="407"/>
      <c r="E128" s="20"/>
    </row>
    <row r="129" spans="1:5" s="386" customFormat="1" x14ac:dyDescent="0.2">
      <c r="A129" s="406"/>
      <c r="B129" s="20"/>
      <c r="C129" s="394"/>
      <c r="D129" s="407"/>
      <c r="E129" s="20"/>
    </row>
    <row r="130" spans="1:5" s="386" customFormat="1" x14ac:dyDescent="0.2">
      <c r="A130" s="406"/>
      <c r="B130" s="20"/>
      <c r="C130" s="394"/>
      <c r="D130" s="407"/>
      <c r="E130" s="20"/>
    </row>
    <row r="131" spans="1:5" s="386" customFormat="1" x14ac:dyDescent="0.2">
      <c r="A131" s="406"/>
      <c r="B131" s="20"/>
      <c r="C131" s="394"/>
      <c r="D131" s="412"/>
      <c r="E131" s="391"/>
    </row>
    <row r="132" spans="1:5" s="386" customFormat="1" x14ac:dyDescent="0.2">
      <c r="A132" s="406"/>
      <c r="B132" s="20"/>
      <c r="C132" s="394"/>
      <c r="D132" s="407"/>
      <c r="E132" s="20"/>
    </row>
    <row r="133" spans="1:5" s="386" customFormat="1" x14ac:dyDescent="0.2">
      <c r="A133" s="406"/>
      <c r="B133" s="20"/>
      <c r="C133" s="394"/>
      <c r="D133" s="407"/>
      <c r="E133" s="20"/>
    </row>
    <row r="134" spans="1:5" s="386" customFormat="1" x14ac:dyDescent="0.2">
      <c r="A134" s="406"/>
      <c r="B134" s="20"/>
      <c r="C134" s="394"/>
      <c r="D134" s="407"/>
      <c r="E134" s="20"/>
    </row>
    <row r="135" spans="1:5" s="386" customFormat="1" x14ac:dyDescent="0.2">
      <c r="A135" s="406"/>
      <c r="B135" s="20"/>
      <c r="C135" s="394"/>
      <c r="D135" s="407"/>
      <c r="E135" s="20"/>
    </row>
    <row r="136" spans="1:5" s="386" customFormat="1" x14ac:dyDescent="0.2">
      <c r="A136" s="406"/>
      <c r="B136" s="20"/>
      <c r="C136" s="394"/>
      <c r="D136" s="412"/>
      <c r="E136" s="391"/>
    </row>
    <row r="137" spans="1:5" s="386" customFormat="1" x14ac:dyDescent="0.2">
      <c r="A137" s="406"/>
      <c r="B137" s="20"/>
      <c r="C137" s="394"/>
      <c r="D137" s="407"/>
      <c r="E137" s="20"/>
    </row>
    <row r="138" spans="1:5" s="386" customFormat="1" x14ac:dyDescent="0.2">
      <c r="A138" s="406"/>
      <c r="B138" s="20"/>
      <c r="C138" s="394"/>
      <c r="D138" s="407"/>
      <c r="E138" s="20"/>
    </row>
    <row r="139" spans="1:5" s="386" customFormat="1" x14ac:dyDescent="0.2">
      <c r="A139" s="406"/>
      <c r="B139" s="20"/>
      <c r="C139" s="394"/>
      <c r="D139" s="407"/>
      <c r="E139" s="20"/>
    </row>
    <row r="140" spans="1:5" s="386" customFormat="1" x14ac:dyDescent="0.2">
      <c r="A140" s="406"/>
      <c r="B140" s="20"/>
      <c r="C140" s="394"/>
      <c r="D140" s="407"/>
      <c r="E140" s="20"/>
    </row>
    <row r="141" spans="1:5" s="386" customFormat="1" x14ac:dyDescent="0.2">
      <c r="A141" s="406"/>
      <c r="B141" s="20"/>
      <c r="C141" s="394"/>
      <c r="D141" s="412"/>
      <c r="E141" s="391"/>
    </row>
    <row r="142" spans="1:5" s="386" customFormat="1" x14ac:dyDescent="0.2">
      <c r="A142" s="406"/>
      <c r="B142" s="20"/>
      <c r="C142" s="394"/>
      <c r="D142" s="407"/>
      <c r="E142" s="20"/>
    </row>
    <row r="143" spans="1:5" s="386" customFormat="1" x14ac:dyDescent="0.2">
      <c r="A143" s="406"/>
      <c r="B143" s="20"/>
      <c r="C143" s="394"/>
      <c r="D143" s="407"/>
      <c r="E143" s="20"/>
    </row>
    <row r="144" spans="1:5" s="386" customFormat="1" x14ac:dyDescent="0.2">
      <c r="A144" s="406"/>
      <c r="B144" s="20"/>
      <c r="C144" s="394"/>
      <c r="D144" s="407"/>
      <c r="E144" s="20"/>
    </row>
    <row r="145" spans="1:5" s="386" customFormat="1" x14ac:dyDescent="0.2">
      <c r="A145" s="406"/>
      <c r="B145" s="20"/>
      <c r="C145" s="394"/>
      <c r="D145" s="407"/>
      <c r="E145" s="20"/>
    </row>
    <row r="146" spans="1:5" s="386" customFormat="1" x14ac:dyDescent="0.2">
      <c r="A146" s="406"/>
      <c r="B146" s="20"/>
      <c r="C146" s="394"/>
      <c r="D146" s="412"/>
      <c r="E146" s="391"/>
    </row>
    <row r="147" spans="1:5" s="386" customFormat="1" x14ac:dyDescent="0.2">
      <c r="A147" s="406"/>
      <c r="B147" s="20"/>
      <c r="C147" s="394"/>
      <c r="D147" s="407"/>
      <c r="E147" s="20"/>
    </row>
    <row r="148" spans="1:5" s="386" customFormat="1" x14ac:dyDescent="0.2">
      <c r="A148" s="406"/>
      <c r="B148" s="20"/>
      <c r="C148" s="394"/>
      <c r="D148" s="407"/>
      <c r="E148" s="20"/>
    </row>
    <row r="149" spans="1:5" s="386" customFormat="1" x14ac:dyDescent="0.2">
      <c r="A149" s="406"/>
      <c r="B149" s="20"/>
      <c r="C149" s="394"/>
      <c r="D149" s="407"/>
      <c r="E149" s="20"/>
    </row>
    <row r="150" spans="1:5" s="386" customFormat="1" x14ac:dyDescent="0.2">
      <c r="A150" s="406"/>
      <c r="B150" s="20"/>
      <c r="C150" s="394"/>
      <c r="D150" s="407"/>
      <c r="E150" s="20"/>
    </row>
    <row r="151" spans="1:5" s="386" customFormat="1" x14ac:dyDescent="0.2">
      <c r="A151" s="406"/>
      <c r="B151" s="20"/>
      <c r="C151" s="394"/>
      <c r="D151" s="412"/>
      <c r="E151" s="391"/>
    </row>
    <row r="152" spans="1:5" s="386" customFormat="1" x14ac:dyDescent="0.2">
      <c r="A152" s="406"/>
      <c r="B152" s="20"/>
      <c r="C152" s="394"/>
      <c r="D152" s="407"/>
      <c r="E152" s="20"/>
    </row>
    <row r="153" spans="1:5" s="386" customFormat="1" x14ac:dyDescent="0.2">
      <c r="A153" s="406"/>
      <c r="B153" s="20"/>
      <c r="C153" s="394"/>
      <c r="D153" s="407"/>
      <c r="E153" s="20"/>
    </row>
    <row r="154" spans="1:5" s="386" customFormat="1" x14ac:dyDescent="0.2">
      <c r="A154" s="406"/>
      <c r="B154" s="20"/>
      <c r="C154" s="394"/>
      <c r="D154" s="407"/>
      <c r="E154" s="20"/>
    </row>
    <row r="155" spans="1:5" s="386" customFormat="1" x14ac:dyDescent="0.2">
      <c r="A155" s="406"/>
      <c r="B155" s="20"/>
      <c r="C155" s="394"/>
      <c r="D155" s="407"/>
      <c r="E155" s="20"/>
    </row>
    <row r="156" spans="1:5" s="386" customFormat="1" x14ac:dyDescent="0.2">
      <c r="A156" s="406"/>
      <c r="B156" s="20"/>
      <c r="C156" s="394"/>
      <c r="D156" s="412"/>
      <c r="E156" s="391"/>
    </row>
    <row r="157" spans="1:5" s="386" customFormat="1" x14ac:dyDescent="0.2">
      <c r="A157" s="406"/>
      <c r="B157" s="20"/>
      <c r="C157" s="394"/>
      <c r="D157" s="407"/>
      <c r="E157" s="20"/>
    </row>
    <row r="158" spans="1:5" s="386" customFormat="1" x14ac:dyDescent="0.2">
      <c r="A158" s="406"/>
      <c r="B158" s="20"/>
      <c r="C158" s="394"/>
      <c r="D158" s="407"/>
      <c r="E158" s="20"/>
    </row>
    <row r="159" spans="1:5" s="386" customFormat="1" x14ac:dyDescent="0.2">
      <c r="A159" s="406"/>
      <c r="B159" s="20"/>
      <c r="C159" s="394"/>
      <c r="D159" s="407"/>
      <c r="E159" s="20"/>
    </row>
    <row r="160" spans="1:5" s="386" customFormat="1" x14ac:dyDescent="0.2">
      <c r="A160" s="406"/>
      <c r="B160" s="20"/>
      <c r="C160" s="394"/>
      <c r="D160" s="407"/>
      <c r="E160" s="20"/>
    </row>
    <row r="161" spans="1:5" s="386" customFormat="1" x14ac:dyDescent="0.2">
      <c r="A161" s="406"/>
      <c r="B161" s="20"/>
      <c r="C161" s="394"/>
      <c r="D161" s="412"/>
      <c r="E161" s="391"/>
    </row>
    <row r="162" spans="1:5" s="386" customFormat="1" x14ac:dyDescent="0.2">
      <c r="A162" s="406"/>
      <c r="B162" s="20"/>
      <c r="C162" s="394"/>
      <c r="D162" s="407"/>
      <c r="E162" s="20"/>
    </row>
    <row r="163" spans="1:5" s="386" customFormat="1" x14ac:dyDescent="0.2">
      <c r="A163" s="406"/>
      <c r="B163" s="20"/>
      <c r="C163" s="394"/>
      <c r="D163" s="407"/>
      <c r="E163" s="20"/>
    </row>
    <row r="164" spans="1:5" s="386" customFormat="1" x14ac:dyDescent="0.2">
      <c r="A164" s="406"/>
      <c r="B164" s="20"/>
      <c r="C164" s="394"/>
      <c r="D164" s="407"/>
      <c r="E164" s="20"/>
    </row>
    <row r="165" spans="1:5" s="386" customFormat="1" x14ac:dyDescent="0.2">
      <c r="A165" s="406"/>
      <c r="B165" s="20"/>
      <c r="C165" s="394"/>
      <c r="D165" s="407"/>
      <c r="E165" s="20"/>
    </row>
    <row r="166" spans="1:5" s="386" customFormat="1" x14ac:dyDescent="0.2">
      <c r="A166" s="406"/>
      <c r="B166" s="20"/>
      <c r="C166" s="394"/>
      <c r="D166" s="412"/>
      <c r="E166" s="391"/>
    </row>
    <row r="167" spans="1:5" s="386" customFormat="1" x14ac:dyDescent="0.2">
      <c r="A167" s="406"/>
      <c r="B167" s="20"/>
      <c r="C167" s="394"/>
      <c r="D167" s="407"/>
      <c r="E167" s="20"/>
    </row>
    <row r="168" spans="1:5" s="386" customFormat="1" x14ac:dyDescent="0.2">
      <c r="A168" s="406"/>
      <c r="B168" s="20"/>
      <c r="C168" s="394"/>
      <c r="D168" s="407"/>
      <c r="E168" s="20"/>
    </row>
    <row r="169" spans="1:5" s="386" customFormat="1" x14ac:dyDescent="0.2">
      <c r="A169" s="406"/>
      <c r="B169" s="20"/>
      <c r="C169" s="394"/>
      <c r="D169" s="407"/>
      <c r="E169" s="20"/>
    </row>
    <row r="170" spans="1:5" s="386" customFormat="1" x14ac:dyDescent="0.2">
      <c r="A170" s="406"/>
      <c r="B170" s="20"/>
      <c r="C170" s="394"/>
      <c r="D170" s="407"/>
      <c r="E170" s="20"/>
    </row>
    <row r="171" spans="1:5" s="386" customFormat="1" x14ac:dyDescent="0.2">
      <c r="A171" s="406"/>
      <c r="B171" s="20"/>
      <c r="C171" s="394"/>
      <c r="D171" s="412"/>
      <c r="E171" s="391"/>
    </row>
    <row r="172" spans="1:5" s="386" customFormat="1" x14ac:dyDescent="0.2">
      <c r="A172" s="406"/>
      <c r="B172" s="20"/>
      <c r="C172" s="394"/>
      <c r="D172" s="407"/>
      <c r="E172" s="20"/>
    </row>
    <row r="173" spans="1:5" s="386" customFormat="1" x14ac:dyDescent="0.2">
      <c r="A173" s="406"/>
      <c r="B173" s="20"/>
      <c r="C173" s="394"/>
      <c r="D173" s="407"/>
      <c r="E173" s="20"/>
    </row>
    <row r="174" spans="1:5" s="386" customFormat="1" x14ac:dyDescent="0.2">
      <c r="A174" s="406"/>
      <c r="B174" s="20"/>
      <c r="C174" s="394"/>
      <c r="D174" s="407"/>
      <c r="E174" s="20"/>
    </row>
    <row r="175" spans="1:5" s="386" customFormat="1" x14ac:dyDescent="0.2">
      <c r="A175" s="406"/>
      <c r="B175" s="20"/>
      <c r="C175" s="394"/>
      <c r="D175" s="407"/>
      <c r="E175" s="20"/>
    </row>
    <row r="176" spans="1:5" s="386" customFormat="1" x14ac:dyDescent="0.2">
      <c r="A176" s="406"/>
      <c r="B176" s="20"/>
      <c r="C176" s="394"/>
      <c r="D176" s="412"/>
      <c r="E176" s="391"/>
    </row>
    <row r="177" spans="1:5" s="386" customFormat="1" x14ac:dyDescent="0.2">
      <c r="A177" s="406"/>
      <c r="B177" s="20"/>
      <c r="C177" s="394"/>
      <c r="D177" s="407"/>
      <c r="E177" s="20"/>
    </row>
    <row r="178" spans="1:5" s="386" customFormat="1" x14ac:dyDescent="0.2">
      <c r="A178" s="406"/>
      <c r="B178" s="20"/>
      <c r="C178" s="394"/>
      <c r="D178" s="407"/>
      <c r="E178" s="20"/>
    </row>
    <row r="179" spans="1:5" s="386" customFormat="1" x14ac:dyDescent="0.2">
      <c r="A179" s="406"/>
      <c r="B179" s="20"/>
      <c r="C179" s="394"/>
      <c r="D179" s="407"/>
      <c r="E179" s="20"/>
    </row>
    <row r="180" spans="1:5" s="386" customFormat="1" x14ac:dyDescent="0.2">
      <c r="A180" s="406"/>
      <c r="B180" s="20"/>
      <c r="C180" s="394"/>
      <c r="D180" s="407"/>
      <c r="E180" s="20"/>
    </row>
    <row r="181" spans="1:5" s="386" customFormat="1" x14ac:dyDescent="0.2">
      <c r="A181" s="195"/>
      <c r="B181" s="20"/>
      <c r="C181" s="394"/>
      <c r="D181" s="412"/>
      <c r="E181" s="391"/>
    </row>
    <row r="182" spans="1:5" s="386" customFormat="1" x14ac:dyDescent="0.2">
      <c r="A182" s="195"/>
      <c r="B182" s="20"/>
      <c r="C182" s="394"/>
      <c r="D182" s="407"/>
      <c r="E182" s="20"/>
    </row>
    <row r="183" spans="1:5" s="386" customFormat="1" x14ac:dyDescent="0.2">
      <c r="A183" s="195"/>
      <c r="B183" s="20"/>
      <c r="C183" s="394"/>
      <c r="D183" s="407"/>
      <c r="E183" s="20"/>
    </row>
    <row r="184" spans="1:5" s="386" customFormat="1" x14ac:dyDescent="0.2">
      <c r="A184" s="195"/>
      <c r="B184" s="20"/>
      <c r="C184" s="394"/>
      <c r="D184" s="407"/>
      <c r="E184" s="20"/>
    </row>
    <row r="185" spans="1:5" s="386" customFormat="1" x14ac:dyDescent="0.2">
      <c r="A185" s="195"/>
      <c r="B185" s="20"/>
      <c r="C185" s="394"/>
      <c r="D185" s="407"/>
      <c r="E185" s="20"/>
    </row>
    <row r="186" spans="1:5" s="386" customFormat="1" x14ac:dyDescent="0.2">
      <c r="A186" s="195"/>
      <c r="B186" s="20"/>
      <c r="C186" s="394"/>
      <c r="D186" s="412"/>
      <c r="E186" s="391"/>
    </row>
    <row r="187" spans="1:5" s="386" customFormat="1" x14ac:dyDescent="0.2">
      <c r="A187" s="195"/>
      <c r="B187" s="20"/>
      <c r="C187" s="394"/>
      <c r="D187" s="407"/>
      <c r="E187" s="20"/>
    </row>
    <row r="188" spans="1:5" s="386" customFormat="1" x14ac:dyDescent="0.2">
      <c r="A188" s="195"/>
      <c r="B188" s="20"/>
      <c r="C188" s="394"/>
      <c r="D188" s="407"/>
      <c r="E188" s="20"/>
    </row>
    <row r="189" spans="1:5" s="386" customFormat="1" x14ac:dyDescent="0.2">
      <c r="A189" s="195"/>
      <c r="B189" s="20"/>
      <c r="C189" s="394"/>
      <c r="D189" s="407"/>
      <c r="E189" s="20"/>
    </row>
    <row r="190" spans="1:5" s="386" customFormat="1" x14ac:dyDescent="0.2">
      <c r="A190" s="195"/>
      <c r="B190" s="20"/>
      <c r="C190" s="394"/>
      <c r="D190" s="407"/>
      <c r="E190" s="20"/>
    </row>
    <row r="191" spans="1:5" s="386" customFormat="1" x14ac:dyDescent="0.2">
      <c r="A191" s="195"/>
      <c r="B191" s="20"/>
      <c r="C191" s="394"/>
      <c r="D191" s="412"/>
      <c r="E191" s="391"/>
    </row>
    <row r="192" spans="1:5" s="386" customFormat="1" x14ac:dyDescent="0.2">
      <c r="A192" s="195"/>
      <c r="B192" s="20"/>
      <c r="C192" s="394"/>
      <c r="D192" s="407"/>
      <c r="E192" s="20"/>
    </row>
    <row r="193" spans="1:5" s="386" customFormat="1" x14ac:dyDescent="0.2">
      <c r="A193" s="195"/>
      <c r="B193" s="20"/>
      <c r="C193" s="394"/>
      <c r="D193" s="407"/>
      <c r="E193" s="20"/>
    </row>
    <row r="194" spans="1:5" s="386" customFormat="1" x14ac:dyDescent="0.2">
      <c r="A194" s="195"/>
      <c r="B194" s="20"/>
      <c r="C194" s="394"/>
      <c r="D194" s="407"/>
      <c r="E194" s="20"/>
    </row>
    <row r="195" spans="1:5" s="386" customFormat="1" x14ac:dyDescent="0.2">
      <c r="A195" s="195"/>
      <c r="B195" s="20"/>
      <c r="C195" s="394"/>
      <c r="D195" s="407"/>
      <c r="E195" s="20"/>
    </row>
    <row r="196" spans="1:5" s="386" customFormat="1" x14ac:dyDescent="0.2">
      <c r="A196" s="195"/>
      <c r="B196" s="20"/>
      <c r="C196" s="394"/>
      <c r="D196" s="412"/>
      <c r="E196" s="391"/>
    </row>
    <row r="197" spans="1:5" s="386" customFormat="1" x14ac:dyDescent="0.2">
      <c r="A197" s="195"/>
      <c r="B197" s="20"/>
      <c r="C197" s="394"/>
      <c r="D197" s="407"/>
      <c r="E197" s="20"/>
    </row>
    <row r="198" spans="1:5" s="386" customFormat="1" x14ac:dyDescent="0.2">
      <c r="A198" s="195"/>
      <c r="B198" s="20"/>
      <c r="C198" s="394"/>
      <c r="D198" s="407"/>
      <c r="E198" s="20"/>
    </row>
    <row r="199" spans="1:5" s="386" customFormat="1" x14ac:dyDescent="0.2">
      <c r="A199" s="195"/>
      <c r="B199" s="20"/>
      <c r="C199" s="394"/>
      <c r="D199" s="407"/>
      <c r="E199" s="20"/>
    </row>
    <row r="200" spans="1:5" s="386" customFormat="1" x14ac:dyDescent="0.2">
      <c r="A200" s="195"/>
      <c r="B200" s="20"/>
      <c r="C200" s="394"/>
      <c r="D200" s="407"/>
      <c r="E200" s="20"/>
    </row>
    <row r="201" spans="1:5" s="386" customFormat="1" x14ac:dyDescent="0.2">
      <c r="A201" s="195"/>
      <c r="B201" s="20"/>
      <c r="C201" s="394"/>
      <c r="D201" s="412"/>
      <c r="E201" s="391"/>
    </row>
    <row r="202" spans="1:5" s="386" customFormat="1" x14ac:dyDescent="0.2">
      <c r="A202" s="195"/>
      <c r="B202" s="20"/>
      <c r="C202" s="394"/>
      <c r="D202" s="407"/>
      <c r="E202" s="20"/>
    </row>
    <row r="203" spans="1:5" s="386" customFormat="1" x14ac:dyDescent="0.2">
      <c r="A203" s="195"/>
      <c r="B203" s="20"/>
      <c r="C203" s="394"/>
      <c r="D203" s="407"/>
      <c r="E203" s="20"/>
    </row>
    <row r="204" spans="1:5" s="386" customFormat="1" x14ac:dyDescent="0.2">
      <c r="A204" s="195"/>
      <c r="B204" s="20"/>
      <c r="C204" s="394"/>
      <c r="D204" s="407"/>
      <c r="E204" s="20"/>
    </row>
    <row r="205" spans="1:5" s="386" customFormat="1" x14ac:dyDescent="0.2">
      <c r="A205" s="195"/>
      <c r="B205" s="20"/>
      <c r="C205" s="394"/>
      <c r="D205" s="407"/>
      <c r="E205" s="20"/>
    </row>
    <row r="206" spans="1:5" s="386" customFormat="1" x14ac:dyDescent="0.2">
      <c r="A206" s="195"/>
      <c r="B206" s="20"/>
      <c r="C206" s="394"/>
      <c r="D206" s="412"/>
      <c r="E206" s="391"/>
    </row>
    <row r="207" spans="1:5" s="386" customFormat="1" x14ac:dyDescent="0.2">
      <c r="A207" s="195"/>
      <c r="B207" s="20"/>
      <c r="C207" s="394"/>
      <c r="D207" s="407"/>
      <c r="E207" s="20"/>
    </row>
    <row r="208" spans="1:5" s="386" customFormat="1" x14ac:dyDescent="0.2">
      <c r="A208" s="195"/>
      <c r="B208" s="20"/>
      <c r="C208" s="394"/>
      <c r="D208" s="407"/>
      <c r="E208" s="20"/>
    </row>
    <row r="209" spans="1:5" s="386" customFormat="1" x14ac:dyDescent="0.2">
      <c r="A209" s="195"/>
      <c r="B209" s="20"/>
      <c r="C209" s="394"/>
      <c r="D209" s="407"/>
      <c r="E209" s="20"/>
    </row>
    <row r="210" spans="1:5" s="386" customFormat="1" x14ac:dyDescent="0.2">
      <c r="A210" s="195"/>
      <c r="B210" s="20"/>
      <c r="C210" s="394"/>
      <c r="D210" s="407"/>
      <c r="E210" s="20"/>
    </row>
    <row r="211" spans="1:5" s="386" customFormat="1" x14ac:dyDescent="0.2">
      <c r="A211" s="195"/>
      <c r="B211" s="20"/>
      <c r="C211" s="394"/>
      <c r="D211" s="412"/>
      <c r="E211" s="391"/>
    </row>
    <row r="212" spans="1:5" s="386" customFormat="1" x14ac:dyDescent="0.2">
      <c r="A212" s="195"/>
      <c r="B212" s="20"/>
      <c r="C212" s="394"/>
      <c r="D212" s="407"/>
      <c r="E212" s="20"/>
    </row>
    <row r="213" spans="1:5" s="386" customFormat="1" x14ac:dyDescent="0.2">
      <c r="A213" s="195"/>
      <c r="B213" s="20"/>
      <c r="C213" s="394"/>
      <c r="D213" s="407"/>
      <c r="E213" s="20"/>
    </row>
    <row r="214" spans="1:5" s="386" customFormat="1" x14ac:dyDescent="0.2">
      <c r="A214" s="195"/>
      <c r="B214" s="20"/>
      <c r="C214" s="394"/>
      <c r="D214" s="407"/>
      <c r="E214" s="20"/>
    </row>
    <row r="215" spans="1:5" s="386" customFormat="1" x14ac:dyDescent="0.2">
      <c r="A215" s="195"/>
      <c r="B215" s="20"/>
      <c r="C215" s="394"/>
      <c r="D215" s="407"/>
      <c r="E215" s="20"/>
    </row>
    <row r="216" spans="1:5" s="386" customFormat="1" x14ac:dyDescent="0.2">
      <c r="A216" s="195"/>
      <c r="B216" s="20"/>
      <c r="C216" s="394"/>
      <c r="D216" s="412"/>
      <c r="E216" s="391"/>
    </row>
    <row r="217" spans="1:5" s="386" customFormat="1" x14ac:dyDescent="0.2">
      <c r="A217" s="195"/>
      <c r="B217" s="20"/>
      <c r="C217" s="394"/>
      <c r="D217" s="407"/>
      <c r="E217" s="20"/>
    </row>
    <row r="218" spans="1:5" s="386" customFormat="1" x14ac:dyDescent="0.2">
      <c r="A218" s="195"/>
      <c r="B218" s="20"/>
      <c r="C218" s="394"/>
      <c r="D218" s="407"/>
      <c r="E218" s="20"/>
    </row>
    <row r="219" spans="1:5" s="386" customFormat="1" x14ac:dyDescent="0.2">
      <c r="A219" s="195"/>
      <c r="B219" s="20"/>
      <c r="C219" s="394"/>
      <c r="D219" s="407"/>
      <c r="E219" s="20"/>
    </row>
    <row r="220" spans="1:5" s="386" customFormat="1" x14ac:dyDescent="0.2">
      <c r="A220" s="195"/>
      <c r="B220" s="20"/>
      <c r="C220" s="394"/>
      <c r="D220" s="407"/>
      <c r="E220" s="20"/>
    </row>
    <row r="221" spans="1:5" s="386" customFormat="1" x14ac:dyDescent="0.2">
      <c r="A221" s="195"/>
      <c r="B221" s="20"/>
      <c r="C221" s="394"/>
      <c r="D221" s="412"/>
      <c r="E221" s="391"/>
    </row>
    <row r="222" spans="1:5" s="386" customFormat="1" x14ac:dyDescent="0.2">
      <c r="A222" s="195"/>
      <c r="B222" s="20"/>
      <c r="C222" s="394"/>
      <c r="D222" s="407"/>
      <c r="E222" s="20"/>
    </row>
    <row r="223" spans="1:5" s="386" customFormat="1" x14ac:dyDescent="0.2">
      <c r="A223" s="195"/>
      <c r="B223" s="20"/>
      <c r="C223" s="394"/>
      <c r="D223" s="407"/>
      <c r="E223" s="20"/>
    </row>
    <row r="224" spans="1:5" s="386" customFormat="1" x14ac:dyDescent="0.2">
      <c r="A224" s="195"/>
      <c r="B224" s="20"/>
      <c r="C224" s="394"/>
      <c r="D224" s="407"/>
      <c r="E224" s="20"/>
    </row>
    <row r="225" spans="1:5" s="386" customFormat="1" x14ac:dyDescent="0.2">
      <c r="A225" s="195"/>
      <c r="B225" s="20"/>
      <c r="C225" s="394"/>
      <c r="D225" s="407"/>
      <c r="E225" s="20"/>
    </row>
    <row r="226" spans="1:5" s="386" customFormat="1" x14ac:dyDescent="0.2">
      <c r="A226" s="195"/>
      <c r="B226" s="20"/>
      <c r="C226" s="394"/>
      <c r="D226" s="412"/>
      <c r="E226" s="391"/>
    </row>
    <row r="227" spans="1:5" s="386" customFormat="1" x14ac:dyDescent="0.2">
      <c r="A227" s="195"/>
      <c r="B227" s="20"/>
      <c r="C227" s="394"/>
      <c r="D227" s="407"/>
      <c r="E227" s="20"/>
    </row>
    <row r="228" spans="1:5" s="386" customFormat="1" x14ac:dyDescent="0.2">
      <c r="A228" s="195"/>
      <c r="B228" s="20"/>
      <c r="C228" s="394"/>
      <c r="D228" s="407"/>
      <c r="E228" s="20"/>
    </row>
    <row r="229" spans="1:5" s="386" customFormat="1" x14ac:dyDescent="0.2">
      <c r="A229" s="195"/>
      <c r="B229" s="20"/>
      <c r="C229" s="394"/>
      <c r="D229" s="407"/>
      <c r="E229" s="20"/>
    </row>
    <row r="230" spans="1:5" s="386" customFormat="1" x14ac:dyDescent="0.2">
      <c r="A230" s="195"/>
      <c r="B230" s="20"/>
      <c r="C230" s="394"/>
      <c r="D230" s="407"/>
      <c r="E230" s="20"/>
    </row>
    <row r="231" spans="1:5" s="386" customFormat="1" x14ac:dyDescent="0.2">
      <c r="A231" s="195"/>
      <c r="B231" s="20"/>
      <c r="C231" s="394"/>
      <c r="D231" s="412"/>
      <c r="E231" s="391"/>
    </row>
    <row r="232" spans="1:5" s="386" customFormat="1" x14ac:dyDescent="0.2">
      <c r="A232" s="195"/>
      <c r="B232" s="20"/>
      <c r="C232" s="394"/>
      <c r="D232" s="407"/>
      <c r="E232" s="20"/>
    </row>
    <row r="233" spans="1:5" s="386" customFormat="1" x14ac:dyDescent="0.2">
      <c r="A233" s="195"/>
      <c r="B233" s="20"/>
      <c r="C233" s="394"/>
      <c r="D233" s="407"/>
      <c r="E233" s="20"/>
    </row>
    <row r="234" spans="1:5" s="386" customFormat="1" x14ac:dyDescent="0.2">
      <c r="A234" s="195"/>
      <c r="B234" s="20"/>
      <c r="C234" s="394"/>
      <c r="D234" s="407"/>
      <c r="E234" s="20"/>
    </row>
    <row r="235" spans="1:5" s="386" customFormat="1" x14ac:dyDescent="0.2">
      <c r="A235" s="195"/>
      <c r="B235" s="20"/>
      <c r="C235" s="394"/>
      <c r="D235" s="407"/>
      <c r="E235" s="20"/>
    </row>
    <row r="236" spans="1:5" s="386" customFormat="1" x14ac:dyDescent="0.2">
      <c r="A236" s="195"/>
      <c r="B236" s="20"/>
      <c r="C236" s="394"/>
      <c r="D236" s="412"/>
      <c r="E236" s="391"/>
    </row>
    <row r="237" spans="1:5" s="386" customFormat="1" x14ac:dyDescent="0.2">
      <c r="A237" s="195"/>
      <c r="B237" s="20"/>
      <c r="C237" s="394"/>
      <c r="D237" s="407"/>
      <c r="E237" s="20"/>
    </row>
    <row r="238" spans="1:5" s="386" customFormat="1" x14ac:dyDescent="0.2">
      <c r="A238" s="195"/>
      <c r="B238" s="20"/>
      <c r="C238" s="394"/>
      <c r="D238" s="407"/>
      <c r="E238" s="20"/>
    </row>
    <row r="239" spans="1:5" s="386" customFormat="1" x14ac:dyDescent="0.2">
      <c r="A239" s="195"/>
      <c r="B239" s="20"/>
      <c r="C239" s="394"/>
      <c r="D239" s="407"/>
      <c r="E239" s="20"/>
    </row>
    <row r="240" spans="1:5" s="386" customFormat="1" x14ac:dyDescent="0.2">
      <c r="A240" s="195"/>
      <c r="B240" s="20"/>
      <c r="C240" s="394"/>
      <c r="D240" s="407"/>
      <c r="E240" s="20"/>
    </row>
    <row r="241" spans="1:5" s="386" customFormat="1" x14ac:dyDescent="0.2">
      <c r="A241" s="195"/>
      <c r="B241" s="20"/>
      <c r="C241" s="394"/>
      <c r="D241" s="412"/>
      <c r="E241" s="391"/>
    </row>
    <row r="242" spans="1:5" s="386" customFormat="1" x14ac:dyDescent="0.2">
      <c r="A242" s="195"/>
      <c r="B242" s="20"/>
      <c r="C242" s="394"/>
      <c r="D242" s="407"/>
      <c r="E242" s="20"/>
    </row>
    <row r="243" spans="1:5" s="386" customFormat="1" x14ac:dyDescent="0.2">
      <c r="A243" s="195"/>
      <c r="B243" s="20"/>
      <c r="C243" s="394"/>
      <c r="D243" s="407"/>
      <c r="E243" s="20"/>
    </row>
    <row r="244" spans="1:5" s="386" customFormat="1" x14ac:dyDescent="0.2">
      <c r="A244" s="195"/>
      <c r="B244" s="20"/>
      <c r="C244" s="394"/>
      <c r="D244" s="407"/>
      <c r="E244" s="20"/>
    </row>
    <row r="245" spans="1:5" s="386" customFormat="1" x14ac:dyDescent="0.2">
      <c r="A245" s="195"/>
      <c r="B245" s="20"/>
      <c r="C245" s="394"/>
      <c r="D245" s="407"/>
      <c r="E245" s="20"/>
    </row>
    <row r="246" spans="1:5" s="386" customFormat="1" x14ac:dyDescent="0.2">
      <c r="A246" s="195"/>
      <c r="B246" s="20"/>
      <c r="C246" s="394"/>
      <c r="D246" s="412"/>
      <c r="E246" s="391"/>
    </row>
    <row r="247" spans="1:5" s="386" customFormat="1" x14ac:dyDescent="0.2">
      <c r="A247" s="195"/>
      <c r="B247" s="20"/>
      <c r="C247" s="394"/>
      <c r="D247" s="407"/>
      <c r="E247" s="20"/>
    </row>
    <row r="248" spans="1:5" s="386" customFormat="1" x14ac:dyDescent="0.2">
      <c r="A248" s="195"/>
      <c r="B248" s="20"/>
      <c r="C248" s="394"/>
      <c r="D248" s="407"/>
      <c r="E248" s="20"/>
    </row>
    <row r="249" spans="1:5" s="386" customFormat="1" x14ac:dyDescent="0.2">
      <c r="A249" s="195"/>
      <c r="B249" s="20"/>
      <c r="C249" s="394"/>
      <c r="D249" s="407"/>
      <c r="E249" s="20"/>
    </row>
    <row r="250" spans="1:5" s="386" customFormat="1" x14ac:dyDescent="0.2">
      <c r="A250" s="195"/>
      <c r="B250" s="20"/>
      <c r="C250" s="394"/>
      <c r="D250" s="407"/>
      <c r="E250" s="20"/>
    </row>
    <row r="251" spans="1:5" s="386" customFormat="1" x14ac:dyDescent="0.2">
      <c r="A251" s="195"/>
      <c r="B251" s="20"/>
      <c r="C251" s="394"/>
      <c r="D251" s="412"/>
      <c r="E251" s="391"/>
    </row>
    <row r="252" spans="1:5" s="386" customFormat="1" x14ac:dyDescent="0.2">
      <c r="A252" s="195"/>
      <c r="B252" s="20"/>
      <c r="C252" s="394"/>
      <c r="D252" s="407"/>
      <c r="E252" s="20"/>
    </row>
    <row r="253" spans="1:5" s="386" customFormat="1" x14ac:dyDescent="0.2">
      <c r="A253" s="195"/>
      <c r="B253" s="20"/>
      <c r="C253" s="394"/>
      <c r="D253" s="407"/>
      <c r="E253" s="20"/>
    </row>
    <row r="254" spans="1:5" s="386" customFormat="1" x14ac:dyDescent="0.2">
      <c r="A254" s="195"/>
      <c r="B254" s="20"/>
      <c r="C254" s="394"/>
      <c r="D254" s="407"/>
      <c r="E254" s="20"/>
    </row>
    <row r="255" spans="1:5" s="386" customFormat="1" x14ac:dyDescent="0.2">
      <c r="A255" s="195"/>
      <c r="B255" s="20"/>
      <c r="C255" s="394"/>
      <c r="D255" s="407"/>
      <c r="E255" s="20"/>
    </row>
    <row r="256" spans="1:5" s="386" customFormat="1" x14ac:dyDescent="0.2">
      <c r="A256" s="195"/>
      <c r="B256" s="20"/>
      <c r="C256" s="394"/>
      <c r="D256" s="412"/>
      <c r="E256" s="391"/>
    </row>
    <row r="257" spans="1:5" s="386" customFormat="1" x14ac:dyDescent="0.2">
      <c r="A257" s="195"/>
      <c r="B257" s="20"/>
      <c r="C257" s="394"/>
      <c r="D257" s="407"/>
      <c r="E257" s="20"/>
    </row>
    <row r="258" spans="1:5" s="386" customFormat="1" x14ac:dyDescent="0.2">
      <c r="A258" s="195"/>
      <c r="B258" s="20"/>
      <c r="C258" s="394"/>
      <c r="D258" s="407"/>
      <c r="E258" s="20"/>
    </row>
    <row r="259" spans="1:5" s="386" customFormat="1" x14ac:dyDescent="0.2">
      <c r="A259" s="195"/>
      <c r="B259" s="20"/>
      <c r="C259" s="394"/>
      <c r="D259" s="407"/>
      <c r="E259" s="20"/>
    </row>
    <row r="260" spans="1:5" s="386" customFormat="1" x14ac:dyDescent="0.2">
      <c r="A260" s="195"/>
      <c r="B260" s="20"/>
      <c r="C260" s="394"/>
      <c r="D260" s="407"/>
      <c r="E260" s="20"/>
    </row>
    <row r="261" spans="1:5" s="386" customFormat="1" x14ac:dyDescent="0.2">
      <c r="A261" s="195"/>
      <c r="B261" s="20"/>
      <c r="C261" s="394"/>
      <c r="D261" s="412"/>
      <c r="E261" s="391"/>
    </row>
    <row r="262" spans="1:5" s="386" customFormat="1" x14ac:dyDescent="0.2">
      <c r="A262" s="195"/>
      <c r="B262" s="20"/>
      <c r="C262" s="394"/>
      <c r="D262" s="407"/>
      <c r="E262" s="20"/>
    </row>
    <row r="263" spans="1:5" s="386" customFormat="1" x14ac:dyDescent="0.2">
      <c r="A263" s="195"/>
      <c r="B263" s="20"/>
      <c r="C263" s="394"/>
      <c r="D263" s="407"/>
      <c r="E263" s="20"/>
    </row>
    <row r="264" spans="1:5" s="386" customFormat="1" x14ac:dyDescent="0.2">
      <c r="A264" s="195"/>
      <c r="B264" s="20"/>
      <c r="C264" s="394"/>
      <c r="D264" s="407"/>
      <c r="E264" s="20"/>
    </row>
    <row r="265" spans="1:5" s="386" customFormat="1" x14ac:dyDescent="0.2">
      <c r="A265" s="195"/>
      <c r="B265" s="20"/>
      <c r="C265" s="394"/>
      <c r="D265" s="407"/>
      <c r="E265" s="20"/>
    </row>
    <row r="266" spans="1:5" s="386" customFormat="1" x14ac:dyDescent="0.2">
      <c r="A266" s="195"/>
      <c r="B266" s="20"/>
      <c r="C266" s="394"/>
      <c r="D266" s="412"/>
      <c r="E266" s="391"/>
    </row>
    <row r="267" spans="1:5" s="386" customFormat="1" x14ac:dyDescent="0.2">
      <c r="A267" s="195"/>
      <c r="B267" s="20"/>
      <c r="C267" s="394"/>
      <c r="D267" s="407"/>
      <c r="E267" s="20"/>
    </row>
    <row r="268" spans="1:5" s="386" customFormat="1" x14ac:dyDescent="0.2">
      <c r="A268" s="195"/>
      <c r="B268" s="20"/>
      <c r="C268" s="394"/>
      <c r="D268" s="407"/>
      <c r="E268" s="20"/>
    </row>
    <row r="269" spans="1:5" s="386" customFormat="1" x14ac:dyDescent="0.2">
      <c r="A269" s="195"/>
      <c r="B269" s="20"/>
      <c r="C269" s="394"/>
      <c r="D269" s="407"/>
      <c r="E269" s="20"/>
    </row>
    <row r="270" spans="1:5" s="386" customFormat="1" x14ac:dyDescent="0.2">
      <c r="A270" s="195"/>
      <c r="B270" s="20"/>
      <c r="C270" s="394"/>
      <c r="D270" s="407"/>
      <c r="E270" s="20"/>
    </row>
    <row r="271" spans="1:5" s="386" customFormat="1" x14ac:dyDescent="0.2">
      <c r="A271" s="195"/>
      <c r="B271" s="20"/>
      <c r="C271" s="394"/>
      <c r="D271" s="412"/>
      <c r="E271" s="391"/>
    </row>
    <row r="272" spans="1:5" s="386" customFormat="1" x14ac:dyDescent="0.2">
      <c r="A272" s="195"/>
      <c r="B272" s="20"/>
      <c r="C272" s="394"/>
      <c r="D272" s="407"/>
      <c r="E272" s="20"/>
    </row>
    <row r="273" spans="1:5" s="386" customFormat="1" x14ac:dyDescent="0.2">
      <c r="A273" s="195"/>
      <c r="B273" s="20"/>
      <c r="C273" s="394"/>
      <c r="D273" s="407"/>
      <c r="E273" s="20"/>
    </row>
    <row r="274" spans="1:5" s="386" customFormat="1" x14ac:dyDescent="0.2">
      <c r="A274" s="195"/>
      <c r="B274" s="20"/>
      <c r="C274" s="394"/>
      <c r="D274" s="407"/>
      <c r="E274" s="20"/>
    </row>
    <row r="275" spans="1:5" s="386" customFormat="1" x14ac:dyDescent="0.2">
      <c r="A275" s="195"/>
      <c r="B275" s="20"/>
      <c r="C275" s="394"/>
      <c r="D275" s="407"/>
      <c r="E275" s="20"/>
    </row>
    <row r="276" spans="1:5" s="386" customFormat="1" x14ac:dyDescent="0.2">
      <c r="A276" s="195"/>
      <c r="B276" s="20"/>
      <c r="C276" s="394"/>
      <c r="D276" s="412"/>
      <c r="E276" s="391"/>
    </row>
    <row r="277" spans="1:5" s="386" customFormat="1" x14ac:dyDescent="0.2">
      <c r="A277" s="195"/>
      <c r="B277" s="20"/>
      <c r="C277" s="394"/>
      <c r="D277" s="407"/>
      <c r="E277" s="20"/>
    </row>
    <row r="278" spans="1:5" s="386" customFormat="1" x14ac:dyDescent="0.2">
      <c r="A278" s="195"/>
      <c r="B278" s="20"/>
      <c r="C278" s="394"/>
      <c r="D278" s="407"/>
      <c r="E278" s="20"/>
    </row>
    <row r="279" spans="1:5" s="386" customFormat="1" x14ac:dyDescent="0.2">
      <c r="A279" s="195"/>
      <c r="B279" s="20"/>
      <c r="C279" s="394"/>
      <c r="D279" s="407"/>
      <c r="E279" s="20"/>
    </row>
    <row r="280" spans="1:5" s="386" customFormat="1" x14ac:dyDescent="0.2">
      <c r="A280" s="195"/>
      <c r="B280" s="20"/>
      <c r="C280" s="394"/>
      <c r="D280" s="407"/>
      <c r="E280" s="20"/>
    </row>
    <row r="281" spans="1:5" s="386" customFormat="1" x14ac:dyDescent="0.2">
      <c r="A281" s="195"/>
      <c r="B281" s="20"/>
      <c r="C281" s="394"/>
      <c r="D281" s="412"/>
      <c r="E281" s="391"/>
    </row>
    <row r="282" spans="1:5" s="386" customFormat="1" x14ac:dyDescent="0.2">
      <c r="A282" s="195"/>
      <c r="B282" s="20"/>
      <c r="C282" s="394"/>
      <c r="D282" s="407"/>
      <c r="E282" s="20"/>
    </row>
    <row r="283" spans="1:5" s="386" customFormat="1" x14ac:dyDescent="0.2">
      <c r="A283" s="195"/>
      <c r="B283" s="20"/>
      <c r="C283" s="394"/>
      <c r="D283" s="407"/>
      <c r="E283" s="20"/>
    </row>
    <row r="284" spans="1:5" s="386" customFormat="1" x14ac:dyDescent="0.2">
      <c r="A284" s="195"/>
      <c r="B284" s="20"/>
      <c r="C284" s="394"/>
      <c r="D284" s="407"/>
      <c r="E284" s="20"/>
    </row>
    <row r="285" spans="1:5" s="386" customFormat="1" x14ac:dyDescent="0.2">
      <c r="A285" s="195"/>
      <c r="B285" s="20"/>
      <c r="C285" s="394"/>
      <c r="D285" s="407"/>
      <c r="E285" s="20"/>
    </row>
    <row r="286" spans="1:5" s="386" customFormat="1" x14ac:dyDescent="0.2">
      <c r="A286" s="195"/>
      <c r="B286" s="20"/>
      <c r="C286" s="394"/>
      <c r="D286" s="412"/>
      <c r="E286" s="391"/>
    </row>
    <row r="287" spans="1:5" s="386" customFormat="1" x14ac:dyDescent="0.2">
      <c r="A287" s="195"/>
      <c r="B287" s="20"/>
      <c r="C287" s="394"/>
      <c r="D287" s="407"/>
      <c r="E287" s="20"/>
    </row>
    <row r="288" spans="1:5" s="386" customFormat="1" x14ac:dyDescent="0.2">
      <c r="A288" s="195"/>
      <c r="B288" s="20"/>
      <c r="C288" s="394"/>
      <c r="D288" s="407"/>
      <c r="E288" s="20"/>
    </row>
    <row r="289" spans="1:5" s="386" customFormat="1" x14ac:dyDescent="0.2">
      <c r="A289" s="195"/>
      <c r="B289" s="20"/>
      <c r="C289" s="394"/>
      <c r="D289" s="407"/>
      <c r="E289" s="20"/>
    </row>
    <row r="290" spans="1:5" s="386" customFormat="1" x14ac:dyDescent="0.2">
      <c r="A290" s="195"/>
      <c r="B290" s="20"/>
      <c r="C290" s="394"/>
      <c r="D290" s="407"/>
      <c r="E290" s="20"/>
    </row>
    <row r="291" spans="1:5" s="386" customFormat="1" x14ac:dyDescent="0.2">
      <c r="A291" s="195"/>
      <c r="B291" s="20"/>
      <c r="C291" s="394"/>
      <c r="D291" s="412"/>
      <c r="E291" s="391"/>
    </row>
    <row r="292" spans="1:5" s="386" customFormat="1" x14ac:dyDescent="0.2">
      <c r="A292" s="195"/>
      <c r="B292" s="20"/>
      <c r="C292" s="394"/>
      <c r="D292" s="407"/>
      <c r="E292" s="20"/>
    </row>
    <row r="293" spans="1:5" s="386" customFormat="1" x14ac:dyDescent="0.2">
      <c r="A293" s="195"/>
      <c r="B293" s="20"/>
      <c r="C293" s="394"/>
      <c r="D293" s="407"/>
      <c r="E293" s="20"/>
    </row>
    <row r="294" spans="1:5" s="386" customFormat="1" x14ac:dyDescent="0.2">
      <c r="A294" s="195"/>
      <c r="B294" s="20"/>
      <c r="C294" s="394"/>
      <c r="D294" s="407"/>
      <c r="E294" s="20"/>
    </row>
    <row r="295" spans="1:5" s="386" customFormat="1" x14ac:dyDescent="0.2">
      <c r="A295" s="195"/>
      <c r="B295" s="20"/>
      <c r="C295" s="394"/>
      <c r="D295" s="407"/>
      <c r="E295" s="20"/>
    </row>
    <row r="296" spans="1:5" s="386" customFormat="1" x14ac:dyDescent="0.2">
      <c r="A296" s="195"/>
      <c r="B296" s="20"/>
      <c r="C296" s="394"/>
      <c r="D296" s="412"/>
      <c r="E296" s="391"/>
    </row>
    <row r="297" spans="1:5" s="386" customFormat="1" x14ac:dyDescent="0.2">
      <c r="A297" s="195"/>
      <c r="B297" s="20"/>
      <c r="C297" s="394"/>
      <c r="D297" s="407"/>
      <c r="E297" s="20"/>
    </row>
    <row r="298" spans="1:5" s="386" customFormat="1" x14ac:dyDescent="0.2">
      <c r="A298" s="195"/>
      <c r="B298" s="20"/>
      <c r="C298" s="394"/>
      <c r="D298" s="407"/>
      <c r="E298" s="20"/>
    </row>
    <row r="299" spans="1:5" s="386" customFormat="1" x14ac:dyDescent="0.2">
      <c r="A299" s="195"/>
      <c r="B299" s="20"/>
      <c r="C299" s="394"/>
      <c r="D299" s="407"/>
      <c r="E299" s="20"/>
    </row>
    <row r="300" spans="1:5" s="386" customFormat="1" x14ac:dyDescent="0.2">
      <c r="A300" s="195"/>
      <c r="B300" s="20"/>
      <c r="C300" s="394"/>
      <c r="D300" s="407"/>
      <c r="E300" s="20"/>
    </row>
    <row r="301" spans="1:5" s="386" customFormat="1" x14ac:dyDescent="0.2">
      <c r="A301" s="195"/>
      <c r="B301" s="20"/>
      <c r="C301" s="394"/>
      <c r="D301" s="412"/>
      <c r="E301" s="391"/>
    </row>
    <row r="302" spans="1:5" s="386" customFormat="1" x14ac:dyDescent="0.2">
      <c r="A302" s="195"/>
      <c r="B302" s="20"/>
      <c r="C302" s="394"/>
      <c r="D302" s="407"/>
      <c r="E302" s="20"/>
    </row>
    <row r="303" spans="1:5" s="386" customFormat="1" x14ac:dyDescent="0.2">
      <c r="A303" s="195"/>
      <c r="B303" s="20"/>
      <c r="C303" s="394"/>
      <c r="D303" s="407"/>
      <c r="E303" s="20"/>
    </row>
    <row r="304" spans="1:5" s="386" customFormat="1" x14ac:dyDescent="0.2">
      <c r="A304" s="195"/>
      <c r="B304" s="20"/>
      <c r="C304" s="394"/>
      <c r="D304" s="407"/>
      <c r="E304" s="20"/>
    </row>
    <row r="305" spans="1:5" s="386" customFormat="1" x14ac:dyDescent="0.2">
      <c r="A305" s="195"/>
      <c r="B305" s="20"/>
      <c r="C305" s="394"/>
      <c r="D305" s="407"/>
      <c r="E305" s="20"/>
    </row>
    <row r="306" spans="1:5" s="386" customFormat="1" x14ac:dyDescent="0.2">
      <c r="A306" s="195"/>
      <c r="B306" s="20"/>
      <c r="C306" s="394"/>
      <c r="D306" s="412"/>
      <c r="E306" s="391"/>
    </row>
    <row r="307" spans="1:5" s="386" customFormat="1" x14ac:dyDescent="0.2">
      <c r="A307" s="195"/>
      <c r="B307" s="20"/>
      <c r="C307" s="394"/>
      <c r="D307" s="407"/>
      <c r="E307" s="20"/>
    </row>
    <row r="308" spans="1:5" s="386" customFormat="1" x14ac:dyDescent="0.2">
      <c r="A308" s="195"/>
      <c r="B308" s="20"/>
      <c r="C308" s="394"/>
      <c r="D308" s="407"/>
      <c r="E308" s="20"/>
    </row>
    <row r="309" spans="1:5" s="386" customFormat="1" x14ac:dyDescent="0.2">
      <c r="A309" s="195"/>
      <c r="B309" s="20"/>
      <c r="C309" s="394"/>
      <c r="D309" s="407"/>
      <c r="E309" s="20"/>
    </row>
    <row r="310" spans="1:5" s="386" customFormat="1" x14ac:dyDescent="0.2">
      <c r="A310" s="195"/>
      <c r="B310" s="20"/>
      <c r="C310" s="394"/>
      <c r="D310" s="407"/>
      <c r="E310" s="20"/>
    </row>
    <row r="311" spans="1:5" s="386" customFormat="1" x14ac:dyDescent="0.2">
      <c r="A311" s="195"/>
      <c r="B311" s="20"/>
      <c r="C311" s="394"/>
      <c r="D311" s="412"/>
      <c r="E311" s="391"/>
    </row>
    <row r="312" spans="1:5" s="386" customFormat="1" x14ac:dyDescent="0.2">
      <c r="A312" s="195"/>
      <c r="B312" s="20"/>
      <c r="C312" s="394"/>
      <c r="D312" s="407"/>
      <c r="E312" s="20"/>
    </row>
    <row r="313" spans="1:5" s="386" customFormat="1" x14ac:dyDescent="0.2">
      <c r="A313" s="195"/>
      <c r="B313" s="20"/>
      <c r="C313" s="394"/>
      <c r="D313" s="407"/>
      <c r="E313" s="20"/>
    </row>
    <row r="314" spans="1:5" s="386" customFormat="1" x14ac:dyDescent="0.2">
      <c r="A314" s="195"/>
      <c r="B314" s="20"/>
      <c r="C314" s="394"/>
      <c r="D314" s="407"/>
      <c r="E314" s="20"/>
    </row>
    <row r="315" spans="1:5" s="386" customFormat="1" x14ac:dyDescent="0.2">
      <c r="A315" s="195"/>
      <c r="B315" s="20"/>
      <c r="C315" s="394"/>
      <c r="D315" s="407"/>
      <c r="E315" s="20"/>
    </row>
    <row r="316" spans="1:5" s="386" customFormat="1" x14ac:dyDescent="0.2">
      <c r="A316" s="195"/>
      <c r="B316" s="20"/>
      <c r="C316" s="394"/>
      <c r="D316" s="412"/>
      <c r="E316" s="391"/>
    </row>
    <row r="317" spans="1:5" s="386" customFormat="1" x14ac:dyDescent="0.2">
      <c r="A317" s="195"/>
      <c r="B317" s="20"/>
      <c r="C317" s="394"/>
      <c r="D317" s="407"/>
      <c r="E317" s="20"/>
    </row>
    <row r="318" spans="1:5" s="386" customFormat="1" x14ac:dyDescent="0.2">
      <c r="A318" s="195"/>
      <c r="B318" s="20"/>
      <c r="C318" s="394"/>
      <c r="D318" s="407"/>
      <c r="E318" s="20"/>
    </row>
    <row r="319" spans="1:5" s="386" customFormat="1" x14ac:dyDescent="0.2">
      <c r="A319" s="195"/>
      <c r="B319" s="20"/>
      <c r="C319" s="394"/>
      <c r="D319" s="407"/>
      <c r="E319" s="20"/>
    </row>
    <row r="320" spans="1:5" s="386" customFormat="1" x14ac:dyDescent="0.2">
      <c r="A320" s="195"/>
      <c r="B320" s="20"/>
      <c r="C320" s="394"/>
      <c r="D320" s="407"/>
      <c r="E320" s="20"/>
    </row>
    <row r="321" spans="1:5" s="386" customFormat="1" x14ac:dyDescent="0.2">
      <c r="A321" s="195"/>
      <c r="B321" s="20"/>
      <c r="C321" s="394"/>
      <c r="D321" s="412"/>
      <c r="E321" s="391"/>
    </row>
    <row r="322" spans="1:5" s="386" customFormat="1" x14ac:dyDescent="0.2">
      <c r="A322" s="195"/>
      <c r="B322" s="20"/>
      <c r="C322" s="394"/>
      <c r="D322" s="407"/>
      <c r="E322" s="20"/>
    </row>
    <row r="323" spans="1:5" s="386" customFormat="1" x14ac:dyDescent="0.2">
      <c r="A323" s="195"/>
      <c r="B323" s="20"/>
      <c r="C323" s="394"/>
      <c r="D323" s="407"/>
      <c r="E323" s="20"/>
    </row>
    <row r="324" spans="1:5" s="386" customFormat="1" x14ac:dyDescent="0.2">
      <c r="A324" s="195"/>
      <c r="B324" s="20"/>
      <c r="C324" s="394"/>
      <c r="D324" s="407"/>
      <c r="E324" s="20"/>
    </row>
    <row r="325" spans="1:5" s="386" customFormat="1" x14ac:dyDescent="0.2">
      <c r="A325" s="195"/>
      <c r="B325" s="20"/>
      <c r="C325" s="394"/>
      <c r="D325" s="407"/>
      <c r="E325" s="20"/>
    </row>
    <row r="326" spans="1:5" s="386" customFormat="1" x14ac:dyDescent="0.2">
      <c r="A326" s="195"/>
      <c r="B326" s="20"/>
      <c r="C326" s="394"/>
      <c r="D326" s="412"/>
      <c r="E326" s="391"/>
    </row>
    <row r="327" spans="1:5" s="386" customFormat="1" x14ac:dyDescent="0.2">
      <c r="A327" s="195"/>
      <c r="B327" s="20"/>
      <c r="C327" s="394"/>
      <c r="D327" s="407"/>
      <c r="E327" s="20"/>
    </row>
    <row r="328" spans="1:5" s="386" customFormat="1" x14ac:dyDescent="0.2">
      <c r="A328" s="195"/>
      <c r="B328" s="20"/>
      <c r="C328" s="394"/>
      <c r="D328" s="407"/>
      <c r="E328" s="20"/>
    </row>
    <row r="329" spans="1:5" s="386" customFormat="1" x14ac:dyDescent="0.2">
      <c r="A329" s="195"/>
      <c r="B329" s="20"/>
      <c r="C329" s="394"/>
      <c r="D329" s="407"/>
      <c r="E329" s="20"/>
    </row>
    <row r="330" spans="1:5" s="386" customFormat="1" x14ac:dyDescent="0.2">
      <c r="A330" s="195"/>
      <c r="B330" s="20"/>
      <c r="C330" s="394"/>
      <c r="D330" s="407"/>
      <c r="E330" s="20"/>
    </row>
    <row r="331" spans="1:5" s="386" customFormat="1" x14ac:dyDescent="0.2">
      <c r="A331" s="195"/>
      <c r="B331" s="20"/>
      <c r="C331" s="394"/>
      <c r="D331" s="412"/>
      <c r="E331" s="391"/>
    </row>
    <row r="332" spans="1:5" s="386" customFormat="1" x14ac:dyDescent="0.2">
      <c r="A332" s="195"/>
      <c r="B332" s="20"/>
      <c r="C332" s="394"/>
      <c r="D332" s="407"/>
      <c r="E332" s="20"/>
    </row>
    <row r="333" spans="1:5" s="386" customFormat="1" x14ac:dyDescent="0.2">
      <c r="A333" s="195"/>
      <c r="B333" s="20"/>
      <c r="C333" s="394"/>
      <c r="D333" s="407"/>
      <c r="E333" s="20"/>
    </row>
    <row r="334" spans="1:5" s="386" customFormat="1" x14ac:dyDescent="0.2">
      <c r="A334" s="195"/>
      <c r="B334" s="20"/>
      <c r="C334" s="394"/>
      <c r="D334" s="407"/>
      <c r="E334" s="20"/>
    </row>
    <row r="335" spans="1:5" s="386" customFormat="1" x14ac:dyDescent="0.2">
      <c r="A335" s="195"/>
      <c r="B335" s="20"/>
      <c r="C335" s="394"/>
      <c r="D335" s="407"/>
      <c r="E335" s="20"/>
    </row>
    <row r="336" spans="1:5" s="386" customFormat="1" x14ac:dyDescent="0.2">
      <c r="A336" s="195"/>
      <c r="B336" s="20"/>
      <c r="C336" s="394"/>
      <c r="D336" s="412"/>
      <c r="E336" s="391"/>
    </row>
    <row r="337" spans="1:5" s="386" customFormat="1" x14ac:dyDescent="0.2">
      <c r="A337" s="195"/>
      <c r="B337" s="20"/>
      <c r="C337" s="394"/>
      <c r="D337" s="407"/>
      <c r="E337" s="20"/>
    </row>
    <row r="338" spans="1:5" s="386" customFormat="1" x14ac:dyDescent="0.2">
      <c r="A338" s="195"/>
      <c r="B338" s="20"/>
      <c r="C338" s="394"/>
      <c r="D338" s="407"/>
      <c r="E338" s="20"/>
    </row>
    <row r="339" spans="1:5" s="386" customFormat="1" x14ac:dyDescent="0.2">
      <c r="A339" s="195"/>
      <c r="B339" s="20"/>
      <c r="C339" s="394"/>
      <c r="D339" s="407"/>
      <c r="E339" s="20"/>
    </row>
    <row r="340" spans="1:5" s="386" customFormat="1" x14ac:dyDescent="0.2">
      <c r="A340" s="195"/>
      <c r="B340" s="20"/>
      <c r="C340" s="394"/>
      <c r="D340" s="407"/>
      <c r="E340" s="20"/>
    </row>
    <row r="341" spans="1:5" s="386" customFormat="1" x14ac:dyDescent="0.2">
      <c r="A341" s="195"/>
      <c r="B341" s="20"/>
      <c r="C341" s="394"/>
      <c r="D341" s="412"/>
      <c r="E341" s="391"/>
    </row>
    <row r="342" spans="1:5" s="386" customFormat="1" x14ac:dyDescent="0.2">
      <c r="A342" s="195"/>
      <c r="B342" s="20"/>
      <c r="C342" s="394"/>
      <c r="D342" s="407"/>
      <c r="E342" s="20"/>
    </row>
    <row r="343" spans="1:5" s="386" customFormat="1" x14ac:dyDescent="0.2">
      <c r="A343" s="195"/>
      <c r="B343" s="20"/>
      <c r="C343" s="394"/>
      <c r="D343" s="407"/>
      <c r="E343" s="20"/>
    </row>
    <row r="344" spans="1:5" s="386" customFormat="1" x14ac:dyDescent="0.2">
      <c r="A344" s="195"/>
      <c r="B344" s="20"/>
      <c r="C344" s="394"/>
      <c r="D344" s="407"/>
      <c r="E344" s="20"/>
    </row>
    <row r="345" spans="1:5" s="386" customFormat="1" x14ac:dyDescent="0.2">
      <c r="A345" s="195"/>
      <c r="B345" s="20"/>
      <c r="C345" s="394"/>
      <c r="D345" s="407"/>
      <c r="E345" s="20"/>
    </row>
    <row r="346" spans="1:5" s="386" customFormat="1" x14ac:dyDescent="0.2">
      <c r="A346" s="195"/>
      <c r="B346" s="20"/>
      <c r="C346" s="394"/>
      <c r="D346" s="412"/>
      <c r="E346" s="391"/>
    </row>
    <row r="347" spans="1:5" s="386" customFormat="1" x14ac:dyDescent="0.2">
      <c r="A347" s="195"/>
      <c r="B347" s="20"/>
      <c r="C347" s="394"/>
      <c r="D347" s="407"/>
      <c r="E347" s="20"/>
    </row>
    <row r="348" spans="1:5" s="386" customFormat="1" x14ac:dyDescent="0.2">
      <c r="A348" s="195"/>
      <c r="B348" s="20"/>
      <c r="C348" s="394"/>
      <c r="D348" s="407"/>
      <c r="E348" s="20"/>
    </row>
    <row r="349" spans="1:5" s="386" customFormat="1" x14ac:dyDescent="0.2">
      <c r="A349" s="195"/>
      <c r="B349" s="20"/>
      <c r="C349" s="394"/>
      <c r="D349" s="407"/>
      <c r="E349" s="20"/>
    </row>
    <row r="350" spans="1:5" s="386" customFormat="1" x14ac:dyDescent="0.2">
      <c r="A350" s="195"/>
      <c r="B350" s="20"/>
      <c r="C350" s="394"/>
      <c r="D350" s="407"/>
      <c r="E350" s="20"/>
    </row>
    <row r="351" spans="1:5" s="386" customFormat="1" x14ac:dyDescent="0.2">
      <c r="A351" s="195"/>
      <c r="B351" s="20"/>
      <c r="C351" s="394"/>
      <c r="D351" s="412"/>
      <c r="E351" s="391"/>
    </row>
    <row r="352" spans="1:5" s="386" customFormat="1" x14ac:dyDescent="0.2">
      <c r="A352" s="195"/>
      <c r="B352" s="20"/>
      <c r="C352" s="394"/>
      <c r="D352" s="407"/>
      <c r="E352" s="20"/>
    </row>
    <row r="353" spans="1:5" s="386" customFormat="1" x14ac:dyDescent="0.2">
      <c r="A353" s="195"/>
      <c r="B353" s="20"/>
      <c r="C353" s="394"/>
      <c r="D353" s="407"/>
      <c r="E353" s="20"/>
    </row>
    <row r="354" spans="1:5" s="386" customFormat="1" x14ac:dyDescent="0.2">
      <c r="A354" s="195"/>
      <c r="B354" s="20"/>
      <c r="C354" s="394"/>
      <c r="D354" s="407"/>
      <c r="E354" s="20"/>
    </row>
    <row r="355" spans="1:5" s="386" customFormat="1" x14ac:dyDescent="0.2">
      <c r="A355" s="195"/>
      <c r="B355" s="20"/>
      <c r="C355" s="394"/>
      <c r="D355" s="407"/>
      <c r="E355" s="20"/>
    </row>
    <row r="356" spans="1:5" s="386" customFormat="1" x14ac:dyDescent="0.2">
      <c r="A356" s="195"/>
      <c r="B356" s="20"/>
      <c r="C356" s="394"/>
      <c r="D356" s="412"/>
      <c r="E356" s="391"/>
    </row>
    <row r="357" spans="1:5" s="386" customFormat="1" x14ac:dyDescent="0.2">
      <c r="A357" s="195"/>
      <c r="B357" s="20"/>
      <c r="C357" s="394"/>
      <c r="D357" s="407"/>
      <c r="E357" s="20"/>
    </row>
    <row r="358" spans="1:5" s="386" customFormat="1" x14ac:dyDescent="0.2">
      <c r="A358" s="195"/>
      <c r="B358" s="20"/>
      <c r="C358" s="394"/>
      <c r="D358" s="407"/>
      <c r="E358" s="20"/>
    </row>
    <row r="359" spans="1:5" s="386" customFormat="1" x14ac:dyDescent="0.2">
      <c r="A359" s="195"/>
      <c r="B359" s="20"/>
      <c r="C359" s="394"/>
      <c r="D359" s="407"/>
      <c r="E359" s="20"/>
    </row>
    <row r="360" spans="1:5" s="386" customFormat="1" x14ac:dyDescent="0.2">
      <c r="A360" s="195"/>
      <c r="B360" s="20"/>
      <c r="C360" s="394"/>
      <c r="D360" s="407"/>
      <c r="E360" s="20"/>
    </row>
    <row r="361" spans="1:5" s="386" customFormat="1" x14ac:dyDescent="0.2">
      <c r="A361" s="195"/>
      <c r="B361" s="20"/>
      <c r="C361" s="394"/>
      <c r="D361" s="412"/>
      <c r="E361" s="391"/>
    </row>
    <row r="362" spans="1:5" s="386" customFormat="1" x14ac:dyDescent="0.2">
      <c r="A362" s="195"/>
      <c r="B362" s="20"/>
      <c r="C362" s="394"/>
      <c r="D362" s="407"/>
      <c r="E362" s="20"/>
    </row>
    <row r="363" spans="1:5" s="386" customFormat="1" x14ac:dyDescent="0.2">
      <c r="A363" s="195"/>
      <c r="B363" s="20"/>
      <c r="C363" s="394"/>
      <c r="D363" s="407"/>
      <c r="E363" s="20"/>
    </row>
    <row r="364" spans="1:5" s="386" customFormat="1" x14ac:dyDescent="0.2">
      <c r="A364" s="195"/>
      <c r="B364" s="20"/>
      <c r="C364" s="394"/>
      <c r="D364" s="407"/>
      <c r="E364" s="20"/>
    </row>
    <row r="365" spans="1:5" s="386" customFormat="1" x14ac:dyDescent="0.2">
      <c r="A365" s="195"/>
      <c r="B365" s="20"/>
      <c r="C365" s="394"/>
      <c r="D365" s="407"/>
      <c r="E365" s="20"/>
    </row>
    <row r="366" spans="1:5" s="386" customFormat="1" x14ac:dyDescent="0.2">
      <c r="A366" s="195"/>
      <c r="B366" s="20"/>
      <c r="C366" s="394"/>
      <c r="D366" s="412"/>
      <c r="E366" s="391"/>
    </row>
    <row r="367" spans="1:5" s="386" customFormat="1" x14ac:dyDescent="0.2">
      <c r="A367" s="195"/>
      <c r="B367" s="20"/>
      <c r="C367" s="394"/>
      <c r="D367" s="407"/>
      <c r="E367" s="20"/>
    </row>
    <row r="368" spans="1:5" s="386" customFormat="1" x14ac:dyDescent="0.2">
      <c r="A368" s="195"/>
      <c r="B368" s="20"/>
      <c r="C368" s="394"/>
      <c r="D368" s="407"/>
      <c r="E368" s="20"/>
    </row>
    <row r="369" spans="1:5" s="386" customFormat="1" x14ac:dyDescent="0.2">
      <c r="A369" s="195"/>
      <c r="B369" s="20"/>
      <c r="C369" s="394"/>
      <c r="D369" s="407"/>
      <c r="E369" s="20"/>
    </row>
    <row r="370" spans="1:5" s="386" customFormat="1" x14ac:dyDescent="0.2">
      <c r="A370" s="195"/>
      <c r="B370" s="20"/>
      <c r="C370" s="394"/>
      <c r="D370" s="407"/>
      <c r="E370" s="20"/>
    </row>
    <row r="371" spans="1:5" s="386" customFormat="1" x14ac:dyDescent="0.2">
      <c r="A371" s="195"/>
      <c r="B371" s="20"/>
      <c r="C371" s="394"/>
      <c r="D371" s="412"/>
      <c r="E371" s="391"/>
    </row>
    <row r="372" spans="1:5" s="386" customFormat="1" x14ac:dyDescent="0.2">
      <c r="A372" s="195"/>
      <c r="B372" s="20"/>
      <c r="C372" s="394"/>
      <c r="D372" s="407"/>
      <c r="E372" s="20"/>
    </row>
    <row r="373" spans="1:5" s="386" customFormat="1" x14ac:dyDescent="0.2">
      <c r="A373" s="195"/>
      <c r="B373" s="20"/>
      <c r="C373" s="394"/>
      <c r="D373" s="407"/>
      <c r="E373" s="20"/>
    </row>
    <row r="374" spans="1:5" s="386" customFormat="1" x14ac:dyDescent="0.2">
      <c r="A374" s="195"/>
      <c r="B374" s="20"/>
      <c r="C374" s="394"/>
      <c r="D374" s="407"/>
      <c r="E374" s="20"/>
    </row>
    <row r="375" spans="1:5" s="386" customFormat="1" x14ac:dyDescent="0.2">
      <c r="A375" s="195"/>
      <c r="B375" s="20"/>
      <c r="C375" s="394"/>
      <c r="D375" s="407"/>
      <c r="E375" s="20"/>
    </row>
    <row r="376" spans="1:5" s="386" customFormat="1" x14ac:dyDescent="0.2">
      <c r="A376" s="195"/>
      <c r="B376" s="20"/>
      <c r="C376" s="394"/>
      <c r="D376" s="412"/>
      <c r="E376" s="391"/>
    </row>
    <row r="377" spans="1:5" s="386" customFormat="1" x14ac:dyDescent="0.2">
      <c r="A377" s="195"/>
      <c r="B377" s="20"/>
      <c r="C377" s="394"/>
      <c r="D377" s="407"/>
      <c r="E377" s="20"/>
    </row>
    <row r="378" spans="1:5" s="386" customFormat="1" x14ac:dyDescent="0.2">
      <c r="A378" s="195"/>
      <c r="B378" s="20"/>
      <c r="C378" s="394"/>
      <c r="D378" s="407"/>
      <c r="E378" s="20"/>
    </row>
    <row r="379" spans="1:5" s="386" customFormat="1" x14ac:dyDescent="0.2">
      <c r="A379" s="195"/>
      <c r="B379" s="20"/>
      <c r="C379" s="394"/>
      <c r="D379" s="407"/>
      <c r="E379" s="20"/>
    </row>
    <row r="380" spans="1:5" s="386" customFormat="1" x14ac:dyDescent="0.2">
      <c r="A380" s="195"/>
      <c r="B380" s="20"/>
      <c r="C380" s="394"/>
      <c r="D380" s="407"/>
      <c r="E380" s="20"/>
    </row>
    <row r="381" spans="1:5" s="386" customFormat="1" x14ac:dyDescent="0.2">
      <c r="A381" s="195"/>
      <c r="B381" s="20"/>
      <c r="C381" s="394"/>
      <c r="D381" s="412"/>
      <c r="E381" s="391"/>
    </row>
    <row r="382" spans="1:5" s="386" customFormat="1" x14ac:dyDescent="0.2">
      <c r="A382" s="195"/>
      <c r="B382" s="20"/>
      <c r="C382" s="394"/>
      <c r="D382" s="407"/>
      <c r="E382" s="20"/>
    </row>
    <row r="383" spans="1:5" s="386" customFormat="1" x14ac:dyDescent="0.2">
      <c r="A383" s="195"/>
      <c r="B383" s="20"/>
      <c r="C383" s="394"/>
      <c r="D383" s="407"/>
      <c r="E383" s="20"/>
    </row>
    <row r="384" spans="1:5" s="386" customFormat="1" x14ac:dyDescent="0.2">
      <c r="A384" s="195"/>
      <c r="B384" s="20"/>
      <c r="C384" s="394"/>
      <c r="D384" s="407"/>
      <c r="E384" s="20"/>
    </row>
    <row r="385" spans="1:5" s="386" customFormat="1" x14ac:dyDescent="0.2">
      <c r="A385" s="195"/>
      <c r="B385" s="20"/>
      <c r="C385" s="394"/>
      <c r="D385" s="407"/>
      <c r="E385" s="20"/>
    </row>
    <row r="386" spans="1:5" s="386" customFormat="1" x14ac:dyDescent="0.2">
      <c r="A386" s="195"/>
      <c r="B386" s="20"/>
      <c r="C386" s="394"/>
      <c r="D386" s="412"/>
      <c r="E386" s="391"/>
    </row>
    <row r="387" spans="1:5" s="386" customFormat="1" x14ac:dyDescent="0.2">
      <c r="A387" s="195"/>
      <c r="B387" s="20"/>
      <c r="C387" s="394"/>
      <c r="D387" s="407"/>
      <c r="E387" s="20"/>
    </row>
    <row r="388" spans="1:5" s="386" customFormat="1" x14ac:dyDescent="0.2">
      <c r="A388" s="195"/>
      <c r="B388" s="20"/>
      <c r="C388" s="394"/>
      <c r="D388" s="407"/>
      <c r="E388" s="20"/>
    </row>
    <row r="389" spans="1:5" s="386" customFormat="1" x14ac:dyDescent="0.2">
      <c r="A389" s="195"/>
      <c r="B389" s="20"/>
      <c r="C389" s="394"/>
      <c r="D389" s="407"/>
      <c r="E389" s="20"/>
    </row>
    <row r="390" spans="1:5" s="386" customFormat="1" x14ac:dyDescent="0.2">
      <c r="A390" s="195"/>
      <c r="B390" s="20"/>
      <c r="C390" s="394"/>
      <c r="D390" s="407"/>
      <c r="E390" s="20"/>
    </row>
    <row r="391" spans="1:5" s="386" customFormat="1" x14ac:dyDescent="0.2">
      <c r="A391" s="195"/>
      <c r="B391" s="20"/>
      <c r="C391" s="394"/>
      <c r="D391" s="412"/>
      <c r="E391" s="391"/>
    </row>
    <row r="392" spans="1:5" s="386" customFormat="1" x14ac:dyDescent="0.2">
      <c r="A392" s="195"/>
      <c r="B392" s="20"/>
      <c r="C392" s="394"/>
      <c r="D392" s="407"/>
      <c r="E392" s="20"/>
    </row>
    <row r="393" spans="1:5" s="386" customFormat="1" x14ac:dyDescent="0.2">
      <c r="A393" s="195"/>
      <c r="B393" s="20"/>
      <c r="C393" s="394"/>
      <c r="D393" s="407"/>
      <c r="E393" s="20"/>
    </row>
    <row r="394" spans="1:5" s="386" customFormat="1" x14ac:dyDescent="0.2">
      <c r="A394" s="195"/>
      <c r="B394" s="20"/>
      <c r="C394" s="394"/>
      <c r="D394" s="407"/>
      <c r="E394" s="20"/>
    </row>
    <row r="395" spans="1:5" s="386" customFormat="1" x14ac:dyDescent="0.2">
      <c r="A395" s="195"/>
      <c r="B395" s="20"/>
      <c r="C395" s="394"/>
      <c r="D395" s="407"/>
      <c r="E395" s="20"/>
    </row>
    <row r="396" spans="1:5" s="386" customFormat="1" x14ac:dyDescent="0.2">
      <c r="A396" s="195"/>
      <c r="B396" s="20"/>
      <c r="C396" s="394"/>
      <c r="D396" s="412"/>
      <c r="E396" s="391"/>
    </row>
    <row r="397" spans="1:5" s="386" customFormat="1" x14ac:dyDescent="0.2">
      <c r="A397" s="195"/>
      <c r="B397" s="20"/>
      <c r="C397" s="394"/>
      <c r="D397" s="407"/>
      <c r="E397" s="20"/>
    </row>
    <row r="398" spans="1:5" s="386" customFormat="1" x14ac:dyDescent="0.2">
      <c r="A398" s="195"/>
      <c r="B398" s="20"/>
      <c r="C398" s="394"/>
      <c r="D398" s="407"/>
      <c r="E398" s="20"/>
    </row>
    <row r="399" spans="1:5" s="386" customFormat="1" x14ac:dyDescent="0.2">
      <c r="A399" s="195"/>
      <c r="B399" s="20"/>
      <c r="C399" s="394"/>
      <c r="D399" s="407"/>
      <c r="E399" s="20"/>
    </row>
    <row r="400" spans="1:5" s="386" customFormat="1" x14ac:dyDescent="0.2">
      <c r="A400" s="195"/>
      <c r="B400" s="20"/>
      <c r="C400" s="394"/>
      <c r="D400" s="407"/>
      <c r="E400" s="20"/>
    </row>
    <row r="401" spans="1:5" s="386" customFormat="1" x14ac:dyDescent="0.2">
      <c r="A401" s="195"/>
      <c r="B401" s="20"/>
      <c r="C401" s="394"/>
      <c r="D401" s="412"/>
      <c r="E401" s="391"/>
    </row>
    <row r="402" spans="1:5" s="386" customFormat="1" x14ac:dyDescent="0.2">
      <c r="A402" s="195"/>
      <c r="B402" s="20"/>
      <c r="C402" s="394"/>
      <c r="D402" s="407"/>
      <c r="E402" s="20"/>
    </row>
    <row r="403" spans="1:5" s="386" customFormat="1" x14ac:dyDescent="0.2">
      <c r="A403" s="195"/>
      <c r="B403" s="20"/>
      <c r="C403" s="394"/>
      <c r="D403" s="407"/>
      <c r="E403" s="20"/>
    </row>
    <row r="404" spans="1:5" s="386" customFormat="1" x14ac:dyDescent="0.2">
      <c r="A404" s="195"/>
      <c r="B404" s="20"/>
      <c r="C404" s="394"/>
      <c r="D404" s="407"/>
      <c r="E404" s="20"/>
    </row>
    <row r="405" spans="1:5" s="386" customFormat="1" x14ac:dyDescent="0.2">
      <c r="A405" s="195"/>
      <c r="B405" s="20"/>
      <c r="C405" s="394"/>
      <c r="D405" s="407"/>
      <c r="E405" s="20"/>
    </row>
    <row r="406" spans="1:5" s="386" customFormat="1" x14ac:dyDescent="0.2">
      <c r="A406" s="195"/>
      <c r="B406" s="20"/>
      <c r="C406" s="394"/>
      <c r="D406" s="412"/>
      <c r="E406" s="391"/>
    </row>
    <row r="407" spans="1:5" s="386" customFormat="1" x14ac:dyDescent="0.2">
      <c r="A407" s="195"/>
      <c r="B407" s="20"/>
      <c r="C407" s="394"/>
      <c r="D407" s="407"/>
      <c r="E407" s="20"/>
    </row>
    <row r="408" spans="1:5" s="386" customFormat="1" x14ac:dyDescent="0.2">
      <c r="A408" s="195"/>
      <c r="B408" s="20"/>
      <c r="C408" s="394"/>
      <c r="D408" s="407"/>
      <c r="E408" s="20"/>
    </row>
    <row r="409" spans="1:5" s="386" customFormat="1" x14ac:dyDescent="0.2">
      <c r="A409" s="195"/>
      <c r="B409" s="20"/>
      <c r="C409" s="394"/>
      <c r="D409" s="407"/>
      <c r="E409" s="20"/>
    </row>
    <row r="410" spans="1:5" s="386" customFormat="1" x14ac:dyDescent="0.2">
      <c r="A410" s="195"/>
      <c r="B410" s="20"/>
      <c r="C410" s="394"/>
      <c r="D410" s="407"/>
      <c r="E410" s="20"/>
    </row>
    <row r="411" spans="1:5" s="386" customFormat="1" x14ac:dyDescent="0.2">
      <c r="A411" s="195"/>
      <c r="B411" s="20"/>
      <c r="C411" s="394"/>
      <c r="D411" s="412"/>
      <c r="E411" s="391"/>
    </row>
    <row r="412" spans="1:5" s="386" customFormat="1" x14ac:dyDescent="0.2">
      <c r="A412" s="195"/>
      <c r="B412" s="20"/>
      <c r="C412" s="394"/>
      <c r="D412" s="407"/>
      <c r="E412" s="20"/>
    </row>
    <row r="413" spans="1:5" s="386" customFormat="1" x14ac:dyDescent="0.2">
      <c r="A413" s="195"/>
      <c r="B413" s="20"/>
      <c r="C413" s="394"/>
      <c r="D413" s="407"/>
      <c r="E413" s="20"/>
    </row>
    <row r="414" spans="1:5" s="386" customFormat="1" x14ac:dyDescent="0.2">
      <c r="A414" s="195"/>
      <c r="B414" s="20"/>
      <c r="C414" s="394"/>
      <c r="D414" s="407"/>
      <c r="E414" s="20"/>
    </row>
    <row r="415" spans="1:5" s="386" customFormat="1" x14ac:dyDescent="0.2">
      <c r="A415" s="195"/>
      <c r="B415" s="20"/>
      <c r="C415" s="394"/>
      <c r="D415" s="407"/>
      <c r="E415" s="20"/>
    </row>
    <row r="416" spans="1:5" s="386" customFormat="1" x14ac:dyDescent="0.2">
      <c r="A416" s="195"/>
      <c r="B416" s="20"/>
      <c r="C416" s="394"/>
      <c r="D416" s="412"/>
      <c r="E416" s="391"/>
    </row>
    <row r="417" spans="1:5" s="386" customFormat="1" x14ac:dyDescent="0.2">
      <c r="A417" s="195"/>
      <c r="B417" s="20"/>
      <c r="C417" s="394"/>
      <c r="D417" s="407"/>
      <c r="E417" s="20"/>
    </row>
    <row r="418" spans="1:5" s="386" customFormat="1" x14ac:dyDescent="0.2">
      <c r="A418" s="195"/>
      <c r="B418" s="20"/>
      <c r="C418" s="394"/>
      <c r="D418" s="407"/>
      <c r="E418" s="20"/>
    </row>
    <row r="419" spans="1:5" s="386" customFormat="1" x14ac:dyDescent="0.2">
      <c r="A419" s="195"/>
      <c r="B419" s="20"/>
      <c r="C419" s="394"/>
      <c r="D419" s="407"/>
      <c r="E419" s="20"/>
    </row>
    <row r="420" spans="1:5" s="386" customFormat="1" x14ac:dyDescent="0.2">
      <c r="A420" s="195"/>
      <c r="B420" s="20"/>
      <c r="C420" s="394"/>
      <c r="D420" s="407"/>
      <c r="E420" s="20"/>
    </row>
    <row r="421" spans="1:5" s="386" customFormat="1" x14ac:dyDescent="0.2">
      <c r="A421" s="195"/>
      <c r="B421" s="20"/>
      <c r="C421" s="394"/>
      <c r="D421" s="412"/>
      <c r="E421" s="391"/>
    </row>
    <row r="422" spans="1:5" s="386" customFormat="1" x14ac:dyDescent="0.2">
      <c r="A422" s="195"/>
      <c r="B422" s="20"/>
      <c r="C422" s="394"/>
      <c r="D422" s="407"/>
      <c r="E422" s="20"/>
    </row>
    <row r="423" spans="1:5" s="386" customFormat="1" x14ac:dyDescent="0.2">
      <c r="A423" s="195"/>
      <c r="B423" s="20"/>
      <c r="C423" s="394"/>
      <c r="D423" s="407"/>
      <c r="E423" s="20"/>
    </row>
    <row r="424" spans="1:5" s="386" customFormat="1" x14ac:dyDescent="0.2">
      <c r="A424" s="195"/>
      <c r="B424" s="20"/>
      <c r="C424" s="394"/>
      <c r="D424" s="407"/>
      <c r="E424" s="20"/>
    </row>
    <row r="425" spans="1:5" s="386" customFormat="1" x14ac:dyDescent="0.2">
      <c r="A425" s="195"/>
      <c r="B425" s="20"/>
      <c r="C425" s="394"/>
      <c r="D425" s="407"/>
      <c r="E425" s="20"/>
    </row>
    <row r="426" spans="1:5" s="386" customFormat="1" x14ac:dyDescent="0.2">
      <c r="A426" s="195"/>
      <c r="B426" s="20"/>
      <c r="C426" s="394"/>
      <c r="D426" s="412"/>
      <c r="E426" s="391"/>
    </row>
    <row r="427" spans="1:5" s="386" customFormat="1" x14ac:dyDescent="0.2">
      <c r="A427" s="195"/>
      <c r="B427" s="20"/>
      <c r="C427" s="394"/>
      <c r="D427" s="407"/>
      <c r="E427" s="20"/>
    </row>
    <row r="428" spans="1:5" s="386" customFormat="1" x14ac:dyDescent="0.2">
      <c r="A428" s="195"/>
      <c r="B428" s="20"/>
      <c r="C428" s="394"/>
      <c r="D428" s="407"/>
      <c r="E428" s="20"/>
    </row>
    <row r="429" spans="1:5" s="386" customFormat="1" x14ac:dyDescent="0.2">
      <c r="A429" s="195"/>
      <c r="B429" s="20"/>
      <c r="C429" s="394"/>
      <c r="D429" s="407"/>
      <c r="E429" s="20"/>
    </row>
    <row r="430" spans="1:5" s="386" customFormat="1" x14ac:dyDescent="0.2">
      <c r="A430" s="195"/>
      <c r="B430" s="20"/>
      <c r="C430" s="394"/>
      <c r="D430" s="407"/>
      <c r="E430" s="20"/>
    </row>
    <row r="431" spans="1:5" s="386" customFormat="1" x14ac:dyDescent="0.2">
      <c r="A431" s="195"/>
      <c r="B431" s="20"/>
      <c r="C431" s="394"/>
      <c r="D431" s="412"/>
      <c r="E431" s="391"/>
    </row>
    <row r="432" spans="1:5" s="386" customFormat="1" x14ac:dyDescent="0.2">
      <c r="A432" s="195"/>
      <c r="B432" s="20"/>
      <c r="C432" s="394"/>
      <c r="D432" s="407"/>
      <c r="E432" s="20"/>
    </row>
    <row r="433" spans="1:5" s="386" customFormat="1" x14ac:dyDescent="0.2">
      <c r="A433" s="195"/>
      <c r="B433" s="20"/>
      <c r="C433" s="394"/>
      <c r="D433" s="407"/>
      <c r="E433" s="20"/>
    </row>
    <row r="434" spans="1:5" s="386" customFormat="1" x14ac:dyDescent="0.2">
      <c r="A434" s="195"/>
      <c r="B434" s="20"/>
      <c r="C434" s="394"/>
      <c r="D434" s="407"/>
      <c r="E434" s="20"/>
    </row>
    <row r="435" spans="1:5" s="386" customFormat="1" x14ac:dyDescent="0.2">
      <c r="A435" s="195"/>
      <c r="B435" s="20"/>
      <c r="C435" s="394"/>
      <c r="D435" s="407"/>
      <c r="E435" s="20"/>
    </row>
    <row r="436" spans="1:5" s="386" customFormat="1" x14ac:dyDescent="0.2">
      <c r="A436" s="195"/>
      <c r="B436" s="20"/>
      <c r="C436" s="394"/>
      <c r="D436" s="412"/>
      <c r="E436" s="391"/>
    </row>
    <row r="437" spans="1:5" s="386" customFormat="1" x14ac:dyDescent="0.2">
      <c r="A437" s="195"/>
      <c r="B437" s="20"/>
      <c r="C437" s="394"/>
      <c r="D437" s="407"/>
      <c r="E437" s="20"/>
    </row>
    <row r="438" spans="1:5" s="386" customFormat="1" x14ac:dyDescent="0.2">
      <c r="A438" s="195"/>
      <c r="B438" s="20"/>
      <c r="C438" s="394"/>
      <c r="D438" s="407"/>
      <c r="E438" s="20"/>
    </row>
    <row r="439" spans="1:5" s="386" customFormat="1" x14ac:dyDescent="0.2">
      <c r="A439" s="195"/>
      <c r="B439" s="20"/>
      <c r="C439" s="394"/>
      <c r="D439" s="407"/>
      <c r="E439" s="20"/>
    </row>
    <row r="440" spans="1:5" s="386" customFormat="1" x14ac:dyDescent="0.2">
      <c r="A440" s="195"/>
      <c r="B440" s="20"/>
      <c r="C440" s="394"/>
      <c r="D440" s="407"/>
      <c r="E440" s="20"/>
    </row>
    <row r="441" spans="1:5" s="386" customFormat="1" x14ac:dyDescent="0.2">
      <c r="A441" s="195"/>
      <c r="B441" s="20"/>
      <c r="C441" s="394"/>
      <c r="D441" s="412"/>
      <c r="E441" s="391"/>
    </row>
    <row r="442" spans="1:5" s="386" customFormat="1" x14ac:dyDescent="0.2">
      <c r="A442" s="195"/>
      <c r="B442" s="20"/>
      <c r="C442" s="394"/>
      <c r="D442" s="407"/>
      <c r="E442" s="20"/>
    </row>
    <row r="443" spans="1:5" s="386" customFormat="1" x14ac:dyDescent="0.2">
      <c r="A443" s="195"/>
      <c r="B443" s="20"/>
      <c r="C443" s="394"/>
      <c r="D443" s="407"/>
      <c r="E443" s="20"/>
    </row>
    <row r="444" spans="1:5" s="386" customFormat="1" x14ac:dyDescent="0.2">
      <c r="A444" s="195"/>
      <c r="B444" s="20"/>
      <c r="C444" s="394"/>
      <c r="D444" s="407"/>
      <c r="E444" s="20"/>
    </row>
    <row r="445" spans="1:5" s="386" customFormat="1" x14ac:dyDescent="0.2">
      <c r="A445" s="195"/>
      <c r="B445" s="20"/>
      <c r="C445" s="394"/>
      <c r="D445" s="407"/>
      <c r="E445" s="20"/>
    </row>
    <row r="446" spans="1:5" s="386" customFormat="1" x14ac:dyDescent="0.2">
      <c r="A446" s="195"/>
      <c r="B446" s="20"/>
      <c r="C446" s="394"/>
      <c r="D446" s="412"/>
      <c r="E446" s="391"/>
    </row>
    <row r="447" spans="1:5" s="386" customFormat="1" x14ac:dyDescent="0.2">
      <c r="A447" s="195"/>
      <c r="B447" s="20"/>
      <c r="C447" s="394"/>
      <c r="D447" s="407"/>
      <c r="E447" s="20"/>
    </row>
    <row r="448" spans="1:5" s="386" customFormat="1" x14ac:dyDescent="0.2">
      <c r="A448" s="195"/>
      <c r="B448" s="20"/>
      <c r="C448" s="394"/>
      <c r="D448" s="407"/>
      <c r="E448" s="20"/>
    </row>
    <row r="449" spans="1:5" s="386" customFormat="1" x14ac:dyDescent="0.2">
      <c r="A449" s="195"/>
      <c r="B449" s="20"/>
      <c r="C449" s="394"/>
      <c r="D449" s="407"/>
      <c r="E449" s="20"/>
    </row>
    <row r="450" spans="1:5" s="386" customFormat="1" x14ac:dyDescent="0.2">
      <c r="A450" s="195"/>
      <c r="B450" s="20"/>
      <c r="C450" s="394"/>
      <c r="D450" s="407"/>
      <c r="E450" s="20"/>
    </row>
    <row r="451" spans="1:5" s="386" customFormat="1" x14ac:dyDescent="0.2">
      <c r="A451" s="195"/>
      <c r="B451" s="20"/>
      <c r="C451" s="394"/>
      <c r="D451" s="412"/>
      <c r="E451" s="391"/>
    </row>
    <row r="452" spans="1:5" s="386" customFormat="1" x14ac:dyDescent="0.2">
      <c r="A452" s="195"/>
      <c r="B452" s="20"/>
      <c r="C452" s="394"/>
      <c r="D452" s="407"/>
      <c r="E452" s="20"/>
    </row>
    <row r="453" spans="1:5" s="386" customFormat="1" x14ac:dyDescent="0.2">
      <c r="A453" s="195"/>
      <c r="B453" s="20"/>
      <c r="C453" s="394"/>
      <c r="D453" s="407"/>
      <c r="E453" s="20"/>
    </row>
    <row r="454" spans="1:5" s="386" customFormat="1" x14ac:dyDescent="0.2">
      <c r="A454" s="195"/>
      <c r="B454" s="20"/>
      <c r="C454" s="394"/>
      <c r="D454" s="407"/>
      <c r="E454" s="20"/>
    </row>
    <row r="455" spans="1:5" s="386" customFormat="1" x14ac:dyDescent="0.2">
      <c r="A455" s="195"/>
      <c r="B455" s="20"/>
      <c r="C455" s="394"/>
      <c r="D455" s="407"/>
      <c r="E455" s="20"/>
    </row>
    <row r="456" spans="1:5" s="386" customFormat="1" x14ac:dyDescent="0.2">
      <c r="A456" s="195"/>
      <c r="B456" s="20"/>
      <c r="C456" s="394"/>
      <c r="D456" s="412"/>
      <c r="E456" s="391"/>
    </row>
    <row r="457" spans="1:5" s="386" customFormat="1" x14ac:dyDescent="0.2">
      <c r="A457" s="195"/>
      <c r="B457" s="20"/>
      <c r="C457" s="394"/>
      <c r="D457" s="407"/>
      <c r="E457" s="20"/>
    </row>
    <row r="458" spans="1:5" s="386" customFormat="1" x14ac:dyDescent="0.2">
      <c r="A458" s="195"/>
      <c r="B458" s="20"/>
      <c r="C458" s="394"/>
      <c r="D458" s="407"/>
      <c r="E458" s="20"/>
    </row>
    <row r="459" spans="1:5" s="386" customFormat="1" x14ac:dyDescent="0.2">
      <c r="A459" s="195"/>
      <c r="B459" s="20"/>
      <c r="C459" s="394"/>
      <c r="D459" s="407"/>
      <c r="E459" s="20"/>
    </row>
    <row r="460" spans="1:5" s="386" customFormat="1" x14ac:dyDescent="0.2">
      <c r="A460" s="195"/>
      <c r="B460" s="20"/>
      <c r="C460" s="394"/>
      <c r="D460" s="407"/>
      <c r="E460" s="20"/>
    </row>
    <row r="461" spans="1:5" s="386" customFormat="1" x14ac:dyDescent="0.2">
      <c r="A461" s="195"/>
      <c r="B461" s="20"/>
      <c r="C461" s="394"/>
      <c r="D461" s="412"/>
      <c r="E461" s="391"/>
    </row>
    <row r="462" spans="1:5" s="386" customFormat="1" x14ac:dyDescent="0.2">
      <c r="A462" s="195"/>
      <c r="B462" s="20"/>
      <c r="C462" s="394"/>
      <c r="D462" s="407"/>
      <c r="E462" s="20"/>
    </row>
    <row r="463" spans="1:5" s="386" customFormat="1" x14ac:dyDescent="0.2">
      <c r="A463" s="195"/>
      <c r="B463" s="20"/>
      <c r="C463" s="394"/>
      <c r="D463" s="407"/>
      <c r="E463" s="20"/>
    </row>
    <row r="464" spans="1:5" s="386" customFormat="1" x14ac:dyDescent="0.2">
      <c r="A464" s="195"/>
      <c r="B464" s="20"/>
      <c r="C464" s="394"/>
      <c r="D464" s="407"/>
      <c r="E464" s="20"/>
    </row>
    <row r="465" spans="1:5" s="386" customFormat="1" x14ac:dyDescent="0.2">
      <c r="A465" s="195"/>
      <c r="B465" s="20"/>
      <c r="C465" s="394"/>
      <c r="D465" s="407"/>
      <c r="E465" s="20"/>
    </row>
    <row r="466" spans="1:5" s="386" customFormat="1" x14ac:dyDescent="0.2">
      <c r="A466" s="195"/>
      <c r="B466" s="20"/>
      <c r="C466" s="394"/>
      <c r="D466" s="412"/>
      <c r="E466" s="391"/>
    </row>
    <row r="467" spans="1:5" s="386" customFormat="1" x14ac:dyDescent="0.2">
      <c r="A467" s="195"/>
      <c r="B467" s="20"/>
      <c r="C467" s="394"/>
      <c r="D467" s="407"/>
      <c r="E467" s="20"/>
    </row>
    <row r="468" spans="1:5" s="386" customFormat="1" x14ac:dyDescent="0.2">
      <c r="A468" s="195"/>
      <c r="B468" s="20"/>
      <c r="C468" s="394"/>
      <c r="D468" s="407"/>
      <c r="E468" s="20"/>
    </row>
    <row r="469" spans="1:5" s="386" customFormat="1" x14ac:dyDescent="0.2">
      <c r="A469" s="195"/>
      <c r="B469" s="20"/>
      <c r="C469" s="394"/>
      <c r="D469" s="407"/>
      <c r="E469" s="20"/>
    </row>
    <row r="470" spans="1:5" s="386" customFormat="1" x14ac:dyDescent="0.2">
      <c r="A470" s="195"/>
      <c r="B470" s="20"/>
      <c r="C470" s="394"/>
      <c r="D470" s="407"/>
      <c r="E470" s="20"/>
    </row>
    <row r="471" spans="1:5" s="386" customFormat="1" x14ac:dyDescent="0.2">
      <c r="A471" s="195"/>
      <c r="B471" s="20"/>
      <c r="C471" s="394"/>
      <c r="D471" s="412"/>
      <c r="E471" s="391"/>
    </row>
    <row r="472" spans="1:5" s="386" customFormat="1" x14ac:dyDescent="0.2">
      <c r="A472" s="195"/>
      <c r="B472" s="20"/>
      <c r="C472" s="394"/>
      <c r="D472" s="407"/>
      <c r="E472" s="20"/>
    </row>
    <row r="473" spans="1:5" s="386" customFormat="1" x14ac:dyDescent="0.2">
      <c r="A473" s="195"/>
      <c r="B473" s="20"/>
      <c r="C473" s="394"/>
      <c r="D473" s="407"/>
      <c r="E473" s="20"/>
    </row>
    <row r="474" spans="1:5" s="386" customFormat="1" x14ac:dyDescent="0.2">
      <c r="A474" s="195"/>
      <c r="B474" s="20"/>
      <c r="C474" s="394"/>
      <c r="D474" s="407"/>
      <c r="E474" s="20"/>
    </row>
    <row r="475" spans="1:5" s="386" customFormat="1" x14ac:dyDescent="0.2">
      <c r="A475" s="195"/>
      <c r="B475" s="20"/>
      <c r="C475" s="394"/>
      <c r="D475" s="407"/>
      <c r="E475" s="20"/>
    </row>
    <row r="476" spans="1:5" s="386" customFormat="1" x14ac:dyDescent="0.2">
      <c r="A476" s="195"/>
      <c r="B476" s="20"/>
      <c r="C476" s="394"/>
      <c r="D476" s="412"/>
      <c r="E476" s="391"/>
    </row>
    <row r="477" spans="1:5" s="386" customFormat="1" x14ac:dyDescent="0.2">
      <c r="A477" s="195"/>
      <c r="B477" s="20"/>
      <c r="C477" s="394"/>
      <c r="D477" s="407"/>
      <c r="E477" s="20"/>
    </row>
    <row r="478" spans="1:5" s="386" customFormat="1" x14ac:dyDescent="0.2">
      <c r="A478" s="195"/>
      <c r="B478" s="20"/>
      <c r="C478" s="394"/>
      <c r="D478" s="407"/>
      <c r="E478" s="20"/>
    </row>
    <row r="479" spans="1:5" s="386" customFormat="1" x14ac:dyDescent="0.2">
      <c r="A479" s="195"/>
      <c r="B479" s="20"/>
      <c r="C479" s="394"/>
      <c r="D479" s="407"/>
      <c r="E479" s="20"/>
    </row>
    <row r="480" spans="1:5" s="386" customFormat="1" x14ac:dyDescent="0.2">
      <c r="A480" s="195"/>
      <c r="B480" s="20"/>
      <c r="C480" s="394"/>
      <c r="D480" s="407"/>
      <c r="E480" s="20"/>
    </row>
    <row r="481" spans="1:5" s="386" customFormat="1" x14ac:dyDescent="0.2">
      <c r="A481" s="195"/>
      <c r="B481" s="20"/>
      <c r="C481" s="394"/>
      <c r="D481" s="412"/>
      <c r="E481" s="391"/>
    </row>
    <row r="482" spans="1:5" s="386" customFormat="1" x14ac:dyDescent="0.2">
      <c r="A482" s="195"/>
      <c r="B482" s="20"/>
      <c r="C482" s="394"/>
      <c r="D482" s="407"/>
      <c r="E482" s="20"/>
    </row>
    <row r="483" spans="1:5" s="386" customFormat="1" x14ac:dyDescent="0.2">
      <c r="A483" s="195"/>
      <c r="B483" s="20"/>
      <c r="C483" s="394"/>
      <c r="D483" s="407"/>
      <c r="E483" s="20"/>
    </row>
    <row r="484" spans="1:5" s="386" customFormat="1" x14ac:dyDescent="0.2">
      <c r="A484" s="195"/>
      <c r="B484" s="20"/>
      <c r="C484" s="394"/>
      <c r="D484" s="407"/>
      <c r="E484" s="20"/>
    </row>
    <row r="485" spans="1:5" s="386" customFormat="1" x14ac:dyDescent="0.2">
      <c r="A485" s="195"/>
      <c r="B485" s="20"/>
      <c r="C485" s="394"/>
      <c r="D485" s="407"/>
      <c r="E485" s="20"/>
    </row>
    <row r="486" spans="1:5" s="386" customFormat="1" x14ac:dyDescent="0.2">
      <c r="A486" s="195"/>
      <c r="B486" s="20"/>
      <c r="C486" s="394"/>
      <c r="D486" s="412"/>
      <c r="E486" s="391"/>
    </row>
    <row r="487" spans="1:5" s="386" customFormat="1" x14ac:dyDescent="0.2">
      <c r="A487" s="195"/>
      <c r="B487" s="20"/>
      <c r="C487" s="394"/>
      <c r="D487" s="407"/>
      <c r="E487" s="20"/>
    </row>
    <row r="488" spans="1:5" s="386" customFormat="1" x14ac:dyDescent="0.2">
      <c r="A488" s="195"/>
      <c r="B488" s="20"/>
      <c r="C488" s="394"/>
      <c r="D488" s="407"/>
      <c r="E488" s="20"/>
    </row>
    <row r="489" spans="1:5" s="386" customFormat="1" x14ac:dyDescent="0.2">
      <c r="A489" s="195"/>
      <c r="B489" s="20"/>
      <c r="C489" s="394"/>
      <c r="D489" s="407"/>
      <c r="E489" s="20"/>
    </row>
    <row r="490" spans="1:5" s="386" customFormat="1" x14ac:dyDescent="0.2">
      <c r="A490" s="195"/>
      <c r="B490" s="20"/>
      <c r="C490" s="394"/>
      <c r="D490" s="407"/>
      <c r="E490" s="20"/>
    </row>
    <row r="491" spans="1:5" s="386" customFormat="1" x14ac:dyDescent="0.2">
      <c r="A491" s="195"/>
      <c r="B491" s="20"/>
      <c r="C491" s="394"/>
      <c r="D491" s="412"/>
      <c r="E491" s="391"/>
    </row>
    <row r="492" spans="1:5" s="386" customFormat="1" x14ac:dyDescent="0.2">
      <c r="A492" s="195"/>
      <c r="B492" s="20"/>
      <c r="C492" s="394"/>
      <c r="D492" s="407"/>
      <c r="E492" s="20"/>
    </row>
    <row r="493" spans="1:5" s="386" customFormat="1" x14ac:dyDescent="0.2">
      <c r="A493" s="195"/>
      <c r="B493" s="20"/>
      <c r="C493" s="394"/>
      <c r="D493" s="407"/>
      <c r="E493" s="20"/>
    </row>
    <row r="494" spans="1:5" s="386" customFormat="1" x14ac:dyDescent="0.2">
      <c r="A494" s="195"/>
      <c r="B494" s="20"/>
      <c r="C494" s="394"/>
      <c r="D494" s="407"/>
      <c r="E494" s="20"/>
    </row>
    <row r="495" spans="1:5" s="386" customFormat="1" x14ac:dyDescent="0.2">
      <c r="A495" s="195"/>
      <c r="B495" s="20"/>
      <c r="C495" s="394"/>
      <c r="D495" s="407"/>
      <c r="E495" s="20"/>
    </row>
    <row r="496" spans="1:5" s="386" customFormat="1" x14ac:dyDescent="0.2">
      <c r="A496" s="195"/>
      <c r="B496" s="20"/>
      <c r="C496" s="394"/>
      <c r="D496" s="412"/>
      <c r="E496" s="391"/>
    </row>
    <row r="497" spans="1:5" s="386" customFormat="1" x14ac:dyDescent="0.2">
      <c r="A497" s="195"/>
      <c r="B497" s="20"/>
      <c r="C497" s="394"/>
      <c r="D497" s="407"/>
      <c r="E497" s="20"/>
    </row>
    <row r="498" spans="1:5" s="386" customFormat="1" x14ac:dyDescent="0.2">
      <c r="A498" s="195"/>
      <c r="B498" s="20"/>
      <c r="C498" s="394"/>
      <c r="D498" s="407"/>
      <c r="E498" s="20"/>
    </row>
    <row r="499" spans="1:5" s="386" customFormat="1" x14ac:dyDescent="0.2">
      <c r="A499" s="195"/>
      <c r="B499" s="20"/>
      <c r="C499" s="394"/>
      <c r="D499" s="407"/>
      <c r="E499" s="20"/>
    </row>
    <row r="500" spans="1:5" s="386" customFormat="1" x14ac:dyDescent="0.2">
      <c r="A500" s="195"/>
      <c r="B500" s="20"/>
      <c r="C500" s="394"/>
      <c r="D500" s="407"/>
      <c r="E500" s="20"/>
    </row>
    <row r="501" spans="1:5" s="386" customFormat="1" x14ac:dyDescent="0.2">
      <c r="A501" s="195"/>
      <c r="B501" s="20"/>
      <c r="C501" s="394"/>
      <c r="D501" s="412"/>
      <c r="E501" s="391"/>
    </row>
    <row r="502" spans="1:5" s="386" customFormat="1" x14ac:dyDescent="0.2">
      <c r="A502" s="195"/>
      <c r="B502" s="20"/>
      <c r="C502" s="394"/>
      <c r="D502" s="407"/>
      <c r="E502" s="20"/>
    </row>
    <row r="503" spans="1:5" s="386" customFormat="1" x14ac:dyDescent="0.2">
      <c r="A503" s="195"/>
      <c r="B503" s="20"/>
      <c r="C503" s="394"/>
      <c r="D503" s="407"/>
      <c r="E503" s="20"/>
    </row>
    <row r="504" spans="1:5" s="386" customFormat="1" x14ac:dyDescent="0.2">
      <c r="A504" s="195"/>
      <c r="B504" s="20"/>
      <c r="C504" s="394"/>
      <c r="D504" s="407"/>
      <c r="E504" s="20"/>
    </row>
    <row r="505" spans="1:5" s="386" customFormat="1" x14ac:dyDescent="0.2">
      <c r="A505" s="195"/>
      <c r="B505" s="20"/>
      <c r="C505" s="394"/>
      <c r="D505" s="407"/>
      <c r="E505" s="20"/>
    </row>
    <row r="506" spans="1:5" s="386" customFormat="1" x14ac:dyDescent="0.2">
      <c r="A506" s="195"/>
      <c r="B506" s="20"/>
      <c r="C506" s="394"/>
      <c r="D506" s="412"/>
      <c r="E506" s="391"/>
    </row>
    <row r="507" spans="1:5" s="386" customFormat="1" x14ac:dyDescent="0.2">
      <c r="A507" s="195"/>
      <c r="B507" s="20"/>
      <c r="C507" s="394"/>
      <c r="D507" s="407"/>
      <c r="E507" s="20"/>
    </row>
    <row r="508" spans="1:5" s="386" customFormat="1" x14ac:dyDescent="0.2">
      <c r="A508" s="195"/>
      <c r="B508" s="20"/>
      <c r="C508" s="394"/>
      <c r="D508" s="407"/>
      <c r="E508" s="20"/>
    </row>
    <row r="509" spans="1:5" s="386" customFormat="1" x14ac:dyDescent="0.2">
      <c r="A509" s="195"/>
      <c r="B509" s="20"/>
      <c r="C509" s="394"/>
      <c r="D509" s="407"/>
      <c r="E509" s="20"/>
    </row>
    <row r="510" spans="1:5" s="386" customFormat="1" x14ac:dyDescent="0.2">
      <c r="A510" s="195"/>
      <c r="B510" s="20"/>
      <c r="C510" s="394"/>
      <c r="D510" s="407"/>
      <c r="E510" s="20"/>
    </row>
    <row r="511" spans="1:5" s="386" customFormat="1" x14ac:dyDescent="0.2">
      <c r="A511" s="195"/>
      <c r="B511" s="20"/>
      <c r="C511" s="394"/>
      <c r="D511" s="412"/>
      <c r="E511" s="391"/>
    </row>
    <row r="512" spans="1:5" s="386" customFormat="1" x14ac:dyDescent="0.2">
      <c r="A512" s="195"/>
      <c r="B512" s="20"/>
      <c r="C512" s="394"/>
      <c r="D512" s="407"/>
      <c r="E512" s="20"/>
    </row>
    <row r="513" spans="1:5" s="386" customFormat="1" x14ac:dyDescent="0.2">
      <c r="A513" s="195"/>
      <c r="B513" s="20"/>
      <c r="C513" s="394"/>
      <c r="D513" s="407"/>
      <c r="E513" s="20"/>
    </row>
    <row r="514" spans="1:5" s="386" customFormat="1" x14ac:dyDescent="0.2">
      <c r="A514" s="195"/>
      <c r="B514" s="20"/>
      <c r="C514" s="394"/>
      <c r="D514" s="407"/>
      <c r="E514" s="20"/>
    </row>
    <row r="515" spans="1:5" s="386" customFormat="1" x14ac:dyDescent="0.2">
      <c r="A515" s="195"/>
      <c r="B515" s="20"/>
      <c r="C515" s="394"/>
      <c r="D515" s="407"/>
      <c r="E515" s="20"/>
    </row>
    <row r="516" spans="1:5" s="386" customFormat="1" x14ac:dyDescent="0.2">
      <c r="A516" s="195"/>
      <c r="B516" s="20"/>
      <c r="C516" s="394"/>
      <c r="D516" s="412"/>
      <c r="E516" s="391"/>
    </row>
    <row r="517" spans="1:5" s="386" customFormat="1" x14ac:dyDescent="0.2">
      <c r="A517" s="195"/>
      <c r="B517" s="20"/>
      <c r="C517" s="394"/>
      <c r="D517" s="407"/>
      <c r="E517" s="20"/>
    </row>
    <row r="518" spans="1:5" s="386" customFormat="1" x14ac:dyDescent="0.2">
      <c r="A518" s="195"/>
      <c r="B518" s="20"/>
      <c r="C518" s="394"/>
      <c r="D518" s="407"/>
      <c r="E518" s="20"/>
    </row>
    <row r="519" spans="1:5" s="386" customFormat="1" x14ac:dyDescent="0.2">
      <c r="A519" s="195"/>
      <c r="B519" s="20"/>
      <c r="C519" s="394"/>
      <c r="D519" s="407"/>
      <c r="E519" s="20"/>
    </row>
    <row r="520" spans="1:5" s="386" customFormat="1" x14ac:dyDescent="0.2">
      <c r="A520" s="195"/>
      <c r="B520" s="20"/>
      <c r="C520" s="394"/>
      <c r="D520" s="407"/>
      <c r="E520" s="20"/>
    </row>
    <row r="521" spans="1:5" s="386" customFormat="1" x14ac:dyDescent="0.2">
      <c r="A521" s="195"/>
      <c r="B521" s="20"/>
      <c r="C521" s="394"/>
      <c r="D521" s="412"/>
      <c r="E521" s="391"/>
    </row>
    <row r="522" spans="1:5" s="386" customFormat="1" x14ac:dyDescent="0.2">
      <c r="A522" s="195"/>
      <c r="B522" s="20"/>
      <c r="C522" s="394"/>
      <c r="D522" s="407"/>
      <c r="E522" s="20"/>
    </row>
    <row r="523" spans="1:5" s="386" customFormat="1" x14ac:dyDescent="0.2">
      <c r="A523" s="195"/>
      <c r="B523" s="20"/>
      <c r="C523" s="394"/>
      <c r="D523" s="407"/>
      <c r="E523" s="20"/>
    </row>
    <row r="524" spans="1:5" s="386" customFormat="1" x14ac:dyDescent="0.2">
      <c r="A524" s="195"/>
      <c r="B524" s="20"/>
      <c r="C524" s="394"/>
      <c r="D524" s="407"/>
      <c r="E524" s="20"/>
    </row>
    <row r="525" spans="1:5" s="386" customFormat="1" x14ac:dyDescent="0.2">
      <c r="A525" s="195"/>
      <c r="B525" s="20"/>
      <c r="C525" s="394"/>
      <c r="D525" s="407"/>
      <c r="E525" s="20"/>
    </row>
    <row r="526" spans="1:5" s="386" customFormat="1" x14ac:dyDescent="0.2">
      <c r="A526" s="195"/>
      <c r="B526" s="20"/>
      <c r="C526" s="394"/>
      <c r="D526" s="412"/>
      <c r="E526" s="391"/>
    </row>
    <row r="527" spans="1:5" s="386" customFormat="1" x14ac:dyDescent="0.2">
      <c r="A527" s="195"/>
      <c r="B527" s="20"/>
      <c r="C527" s="394"/>
      <c r="D527" s="407"/>
      <c r="E527" s="20"/>
    </row>
    <row r="528" spans="1:5" s="386" customFormat="1" x14ac:dyDescent="0.2">
      <c r="A528" s="195"/>
      <c r="B528" s="20"/>
      <c r="C528" s="394"/>
      <c r="D528" s="407"/>
      <c r="E528" s="20"/>
    </row>
    <row r="529" spans="1:5" s="386" customFormat="1" x14ac:dyDescent="0.2">
      <c r="A529" s="195"/>
      <c r="B529" s="20"/>
      <c r="C529" s="394"/>
      <c r="D529" s="407"/>
      <c r="E529" s="20"/>
    </row>
    <row r="530" spans="1:5" s="386" customFormat="1" x14ac:dyDescent="0.2">
      <c r="A530" s="195"/>
      <c r="B530" s="20"/>
      <c r="C530" s="394"/>
      <c r="D530" s="407"/>
      <c r="E530" s="20"/>
    </row>
    <row r="531" spans="1:5" s="386" customFormat="1" x14ac:dyDescent="0.2">
      <c r="A531" s="195"/>
      <c r="B531" s="20"/>
      <c r="C531" s="394"/>
      <c r="D531" s="412"/>
      <c r="E531" s="391"/>
    </row>
    <row r="532" spans="1:5" s="386" customFormat="1" x14ac:dyDescent="0.2">
      <c r="A532" s="195"/>
      <c r="B532" s="20"/>
      <c r="C532" s="394"/>
      <c r="D532" s="407"/>
      <c r="E532" s="20"/>
    </row>
    <row r="533" spans="1:5" s="386" customFormat="1" x14ac:dyDescent="0.2">
      <c r="A533" s="195"/>
      <c r="B533" s="20"/>
      <c r="C533" s="394"/>
      <c r="D533" s="407"/>
      <c r="E533" s="20"/>
    </row>
    <row r="534" spans="1:5" s="386" customFormat="1" x14ac:dyDescent="0.2">
      <c r="A534" s="195"/>
      <c r="B534" s="20"/>
      <c r="C534" s="394"/>
      <c r="D534" s="407"/>
      <c r="E534" s="20"/>
    </row>
    <row r="535" spans="1:5" s="386" customFormat="1" x14ac:dyDescent="0.2">
      <c r="A535" s="195"/>
      <c r="B535" s="20"/>
      <c r="C535" s="394"/>
      <c r="D535" s="407"/>
      <c r="E535" s="20"/>
    </row>
    <row r="536" spans="1:5" s="386" customFormat="1" x14ac:dyDescent="0.2">
      <c r="A536" s="195"/>
      <c r="B536" s="20"/>
      <c r="C536" s="394"/>
      <c r="D536" s="412"/>
      <c r="E536" s="391"/>
    </row>
    <row r="537" spans="1:5" s="386" customFormat="1" x14ac:dyDescent="0.2">
      <c r="A537" s="195"/>
      <c r="B537" s="20"/>
      <c r="C537" s="394"/>
      <c r="D537" s="407"/>
      <c r="E537" s="20"/>
    </row>
    <row r="538" spans="1:5" s="386" customFormat="1" x14ac:dyDescent="0.2">
      <c r="A538" s="195"/>
      <c r="B538" s="20"/>
      <c r="C538" s="394"/>
      <c r="D538" s="407"/>
      <c r="E538" s="20"/>
    </row>
    <row r="539" spans="1:5" s="386" customFormat="1" x14ac:dyDescent="0.2">
      <c r="A539" s="195"/>
      <c r="B539" s="20"/>
      <c r="C539" s="394"/>
      <c r="D539" s="407"/>
      <c r="E539" s="20"/>
    </row>
    <row r="540" spans="1:5" s="386" customFormat="1" x14ac:dyDescent="0.2">
      <c r="A540" s="195"/>
      <c r="B540" s="20"/>
      <c r="C540" s="394"/>
      <c r="D540" s="407"/>
      <c r="E540" s="20"/>
    </row>
    <row r="541" spans="1:5" s="386" customFormat="1" x14ac:dyDescent="0.2">
      <c r="A541" s="195"/>
      <c r="B541" s="20"/>
      <c r="C541" s="394"/>
      <c r="D541" s="412"/>
      <c r="E541" s="391"/>
    </row>
    <row r="542" spans="1:5" s="386" customFormat="1" x14ac:dyDescent="0.2">
      <c r="A542" s="195"/>
      <c r="B542" s="20"/>
      <c r="C542" s="394"/>
      <c r="D542" s="407"/>
      <c r="E542" s="20"/>
    </row>
    <row r="543" spans="1:5" s="386" customFormat="1" x14ac:dyDescent="0.2">
      <c r="A543" s="195"/>
      <c r="B543" s="20"/>
      <c r="C543" s="394"/>
      <c r="D543" s="407"/>
      <c r="E543" s="20"/>
    </row>
    <row r="544" spans="1:5" s="386" customFormat="1" x14ac:dyDescent="0.2">
      <c r="A544" s="195"/>
      <c r="B544" s="20"/>
      <c r="C544" s="394"/>
      <c r="D544" s="407"/>
      <c r="E544" s="20"/>
    </row>
    <row r="545" spans="1:5" s="386" customFormat="1" x14ac:dyDescent="0.2">
      <c r="A545" s="195"/>
      <c r="B545" s="20"/>
      <c r="C545" s="394"/>
      <c r="D545" s="407"/>
      <c r="E545" s="20"/>
    </row>
    <row r="546" spans="1:5" s="386" customFormat="1" x14ac:dyDescent="0.2">
      <c r="A546" s="195"/>
      <c r="B546" s="20"/>
      <c r="C546" s="394"/>
      <c r="D546" s="412"/>
      <c r="E546" s="391"/>
    </row>
    <row r="547" spans="1:5" s="386" customFormat="1" x14ac:dyDescent="0.2">
      <c r="A547" s="195"/>
      <c r="B547" s="20"/>
      <c r="C547" s="394"/>
      <c r="D547" s="407"/>
      <c r="E547" s="20"/>
    </row>
    <row r="548" spans="1:5" s="386" customFormat="1" x14ac:dyDescent="0.2">
      <c r="A548" s="195"/>
      <c r="B548" s="20"/>
      <c r="C548" s="394"/>
      <c r="D548" s="407"/>
      <c r="E548" s="20"/>
    </row>
    <row r="549" spans="1:5" s="386" customFormat="1" x14ac:dyDescent="0.2">
      <c r="A549" s="195"/>
      <c r="B549" s="20"/>
      <c r="C549" s="394"/>
      <c r="D549" s="407"/>
      <c r="E549" s="20"/>
    </row>
    <row r="550" spans="1:5" s="386" customFormat="1" x14ac:dyDescent="0.2">
      <c r="A550" s="195"/>
      <c r="B550" s="20"/>
      <c r="C550" s="394"/>
      <c r="D550" s="407"/>
      <c r="E550" s="20"/>
    </row>
    <row r="551" spans="1:5" s="386" customFormat="1" x14ac:dyDescent="0.2">
      <c r="A551" s="195"/>
      <c r="B551" s="20"/>
      <c r="C551" s="394"/>
      <c r="D551" s="412"/>
      <c r="E551" s="391"/>
    </row>
    <row r="552" spans="1:5" s="386" customFormat="1" x14ac:dyDescent="0.2">
      <c r="A552" s="195"/>
      <c r="B552" s="20"/>
      <c r="C552" s="394"/>
      <c r="D552" s="407"/>
      <c r="E552" s="20"/>
    </row>
    <row r="553" spans="1:5" s="386" customFormat="1" x14ac:dyDescent="0.2">
      <c r="A553" s="195"/>
      <c r="B553" s="20"/>
      <c r="C553" s="394"/>
      <c r="D553" s="407"/>
      <c r="E553" s="20"/>
    </row>
    <row r="554" spans="1:5" s="386" customFormat="1" x14ac:dyDescent="0.2">
      <c r="A554" s="195"/>
      <c r="B554" s="20"/>
      <c r="C554" s="394"/>
      <c r="D554" s="407"/>
      <c r="E554" s="20"/>
    </row>
    <row r="555" spans="1:5" s="386" customFormat="1" x14ac:dyDescent="0.2">
      <c r="A555" s="195"/>
      <c r="B555" s="20"/>
      <c r="C555" s="394"/>
      <c r="D555" s="407"/>
      <c r="E555" s="20"/>
    </row>
    <row r="556" spans="1:5" s="386" customFormat="1" x14ac:dyDescent="0.2">
      <c r="A556" s="195"/>
      <c r="B556" s="20"/>
      <c r="C556" s="394"/>
      <c r="D556" s="412"/>
      <c r="E556" s="391"/>
    </row>
    <row r="557" spans="1:5" s="386" customFormat="1" x14ac:dyDescent="0.2">
      <c r="A557" s="195"/>
      <c r="B557" s="20"/>
      <c r="C557" s="394"/>
      <c r="D557" s="407"/>
      <c r="E557" s="20"/>
    </row>
    <row r="558" spans="1:5" s="386" customFormat="1" x14ac:dyDescent="0.2">
      <c r="A558" s="195"/>
      <c r="B558" s="20"/>
      <c r="C558" s="394"/>
      <c r="D558" s="407"/>
      <c r="E558" s="20"/>
    </row>
    <row r="559" spans="1:5" s="386" customFormat="1" x14ac:dyDescent="0.2">
      <c r="A559" s="195"/>
      <c r="B559" s="20"/>
      <c r="C559" s="394"/>
      <c r="D559" s="407"/>
      <c r="E559" s="20"/>
    </row>
    <row r="560" spans="1:5" s="386" customFormat="1" x14ac:dyDescent="0.2">
      <c r="A560" s="195"/>
      <c r="B560" s="20"/>
      <c r="C560" s="394"/>
      <c r="D560" s="407"/>
      <c r="E560" s="20"/>
    </row>
    <row r="561" spans="1:5" s="386" customFormat="1" x14ac:dyDescent="0.2">
      <c r="A561" s="195"/>
      <c r="B561" s="20"/>
      <c r="C561" s="394"/>
      <c r="D561" s="412"/>
      <c r="E561" s="391"/>
    </row>
    <row r="562" spans="1:5" s="386" customFormat="1" x14ac:dyDescent="0.2">
      <c r="A562" s="195"/>
      <c r="B562" s="20"/>
      <c r="C562" s="394"/>
      <c r="D562" s="407"/>
      <c r="E562" s="20"/>
    </row>
    <row r="563" spans="1:5" s="386" customFormat="1" x14ac:dyDescent="0.2">
      <c r="A563" s="195"/>
      <c r="B563" s="20"/>
      <c r="C563" s="394"/>
      <c r="D563" s="407"/>
      <c r="E563" s="20"/>
    </row>
    <row r="564" spans="1:5" s="386" customFormat="1" x14ac:dyDescent="0.2">
      <c r="A564" s="195"/>
      <c r="B564" s="20"/>
      <c r="C564" s="394"/>
      <c r="D564" s="407"/>
      <c r="E564" s="20"/>
    </row>
    <row r="565" spans="1:5" s="386" customFormat="1" x14ac:dyDescent="0.2">
      <c r="A565" s="195"/>
      <c r="B565" s="20"/>
      <c r="C565" s="394"/>
      <c r="D565" s="407"/>
      <c r="E565" s="20"/>
    </row>
    <row r="566" spans="1:5" s="386" customFormat="1" x14ac:dyDescent="0.2">
      <c r="A566" s="195"/>
      <c r="B566" s="20"/>
      <c r="C566" s="394"/>
      <c r="D566" s="412"/>
      <c r="E566" s="391"/>
    </row>
    <row r="567" spans="1:5" s="386" customFormat="1" x14ac:dyDescent="0.2">
      <c r="A567" s="195"/>
      <c r="B567" s="20"/>
      <c r="C567" s="394"/>
      <c r="D567" s="407"/>
      <c r="E567" s="20"/>
    </row>
    <row r="568" spans="1:5" s="386" customFormat="1" x14ac:dyDescent="0.2">
      <c r="A568" s="195"/>
      <c r="B568" s="20"/>
      <c r="C568" s="394"/>
      <c r="D568" s="407"/>
      <c r="E568" s="20"/>
    </row>
    <row r="569" spans="1:5" s="386" customFormat="1" x14ac:dyDescent="0.2">
      <c r="A569" s="195"/>
      <c r="B569" s="20"/>
      <c r="C569" s="394"/>
      <c r="D569" s="407"/>
      <c r="E569" s="20"/>
    </row>
    <row r="570" spans="1:5" s="386" customFormat="1" x14ac:dyDescent="0.2">
      <c r="A570" s="195"/>
      <c r="B570" s="20"/>
      <c r="C570" s="394"/>
      <c r="D570" s="407"/>
      <c r="E570" s="20"/>
    </row>
    <row r="571" spans="1:5" s="386" customFormat="1" x14ac:dyDescent="0.2">
      <c r="A571" s="195"/>
      <c r="B571" s="20"/>
      <c r="C571" s="394"/>
      <c r="D571" s="412"/>
      <c r="E571" s="391"/>
    </row>
    <row r="572" spans="1:5" s="386" customFormat="1" x14ac:dyDescent="0.2">
      <c r="A572" s="195"/>
      <c r="B572" s="20"/>
      <c r="C572" s="394"/>
      <c r="D572" s="407"/>
      <c r="E572" s="20"/>
    </row>
    <row r="573" spans="1:5" s="386" customFormat="1" x14ac:dyDescent="0.2">
      <c r="A573" s="195"/>
      <c r="B573" s="20"/>
      <c r="C573" s="394"/>
      <c r="D573" s="407"/>
      <c r="E573" s="20"/>
    </row>
    <row r="574" spans="1:5" s="386" customFormat="1" x14ac:dyDescent="0.2">
      <c r="A574" s="195"/>
      <c r="B574" s="20"/>
      <c r="C574" s="394"/>
      <c r="D574" s="407"/>
      <c r="E574" s="20"/>
    </row>
    <row r="575" spans="1:5" s="386" customFormat="1" x14ac:dyDescent="0.2">
      <c r="A575" s="195"/>
      <c r="B575" s="20"/>
      <c r="C575" s="394"/>
      <c r="D575" s="407"/>
      <c r="E575" s="20"/>
    </row>
    <row r="576" spans="1:5" s="386" customFormat="1" x14ac:dyDescent="0.2">
      <c r="A576" s="195"/>
      <c r="B576" s="20"/>
      <c r="C576" s="394"/>
      <c r="D576" s="412"/>
      <c r="E576" s="391"/>
    </row>
    <row r="577" spans="1:5" s="386" customFormat="1" x14ac:dyDescent="0.2">
      <c r="A577" s="195"/>
      <c r="B577" s="20"/>
      <c r="C577" s="394"/>
      <c r="D577" s="407"/>
      <c r="E577" s="20"/>
    </row>
    <row r="578" spans="1:5" s="386" customFormat="1" x14ac:dyDescent="0.2">
      <c r="A578" s="195"/>
      <c r="B578" s="20"/>
      <c r="C578" s="394"/>
      <c r="D578" s="407"/>
      <c r="E578" s="20"/>
    </row>
    <row r="579" spans="1:5" s="386" customFormat="1" x14ac:dyDescent="0.2">
      <c r="A579" s="195"/>
      <c r="B579" s="20"/>
      <c r="C579" s="394"/>
      <c r="D579" s="407"/>
      <c r="E579" s="20"/>
    </row>
    <row r="580" spans="1:5" s="386" customFormat="1" x14ac:dyDescent="0.2">
      <c r="A580" s="195"/>
      <c r="B580" s="20"/>
      <c r="C580" s="394"/>
      <c r="D580" s="407"/>
      <c r="E580" s="20"/>
    </row>
    <row r="581" spans="1:5" s="386" customFormat="1" x14ac:dyDescent="0.2">
      <c r="A581" s="195"/>
      <c r="B581" s="20"/>
      <c r="C581" s="394"/>
      <c r="D581" s="412"/>
      <c r="E581" s="391"/>
    </row>
    <row r="582" spans="1:5" s="386" customFormat="1" x14ac:dyDescent="0.2">
      <c r="A582" s="195"/>
      <c r="B582" s="20"/>
      <c r="C582" s="394"/>
      <c r="D582" s="407"/>
      <c r="E582" s="20"/>
    </row>
    <row r="583" spans="1:5" s="386" customFormat="1" x14ac:dyDescent="0.2">
      <c r="A583" s="195"/>
      <c r="B583" s="20"/>
      <c r="C583" s="394"/>
      <c r="D583" s="407"/>
      <c r="E583" s="20"/>
    </row>
    <row r="584" spans="1:5" s="386" customFormat="1" x14ac:dyDescent="0.2">
      <c r="A584" s="195"/>
      <c r="B584" s="20"/>
      <c r="C584" s="394"/>
      <c r="D584" s="407"/>
      <c r="E584" s="20"/>
    </row>
    <row r="585" spans="1:5" s="386" customFormat="1" x14ac:dyDescent="0.2">
      <c r="A585" s="195"/>
      <c r="B585" s="20"/>
      <c r="C585" s="394"/>
      <c r="D585" s="407"/>
      <c r="E585" s="20"/>
    </row>
    <row r="586" spans="1:5" s="386" customFormat="1" x14ac:dyDescent="0.2">
      <c r="A586" s="195"/>
      <c r="B586" s="20"/>
      <c r="C586" s="394"/>
      <c r="D586" s="412"/>
      <c r="E586" s="391"/>
    </row>
    <row r="587" spans="1:5" s="386" customFormat="1" x14ac:dyDescent="0.2">
      <c r="A587" s="195"/>
      <c r="B587" s="20"/>
      <c r="C587" s="394"/>
      <c r="D587" s="407"/>
      <c r="E587" s="20"/>
    </row>
    <row r="588" spans="1:5" s="386" customFormat="1" x14ac:dyDescent="0.2">
      <c r="A588" s="195"/>
      <c r="B588" s="20"/>
      <c r="C588" s="394"/>
      <c r="D588" s="407"/>
      <c r="E588" s="20"/>
    </row>
    <row r="589" spans="1:5" s="386" customFormat="1" x14ac:dyDescent="0.2">
      <c r="A589" s="195"/>
      <c r="B589" s="20"/>
      <c r="C589" s="394"/>
      <c r="D589" s="407"/>
      <c r="E589" s="20"/>
    </row>
    <row r="590" spans="1:5" s="386" customFormat="1" x14ac:dyDescent="0.2">
      <c r="A590" s="195"/>
      <c r="B590" s="20"/>
      <c r="C590" s="394"/>
      <c r="D590" s="407"/>
      <c r="E590" s="20"/>
    </row>
    <row r="591" spans="1:5" s="386" customFormat="1" x14ac:dyDescent="0.2">
      <c r="A591" s="195"/>
      <c r="B591" s="20"/>
      <c r="C591" s="394"/>
      <c r="D591" s="412"/>
      <c r="E591" s="391"/>
    </row>
    <row r="592" spans="1:5" s="386" customFormat="1" x14ac:dyDescent="0.2">
      <c r="A592" s="195"/>
      <c r="B592" s="20"/>
      <c r="C592" s="394"/>
      <c r="D592" s="407"/>
      <c r="E592" s="20"/>
    </row>
    <row r="593" spans="1:5" s="386" customFormat="1" x14ac:dyDescent="0.2">
      <c r="A593" s="195"/>
      <c r="B593" s="20"/>
      <c r="C593" s="394"/>
      <c r="D593" s="407"/>
      <c r="E593" s="20"/>
    </row>
    <row r="594" spans="1:5" s="386" customFormat="1" x14ac:dyDescent="0.2">
      <c r="A594" s="195"/>
      <c r="B594" s="20"/>
      <c r="C594" s="394"/>
      <c r="D594" s="407"/>
      <c r="E594" s="20"/>
    </row>
    <row r="595" spans="1:5" s="386" customFormat="1" x14ac:dyDescent="0.2">
      <c r="A595" s="195"/>
      <c r="B595" s="20"/>
      <c r="C595" s="394"/>
      <c r="D595" s="407"/>
      <c r="E595" s="20"/>
    </row>
    <row r="596" spans="1:5" s="386" customFormat="1" x14ac:dyDescent="0.2">
      <c r="A596" s="195"/>
      <c r="B596" s="20"/>
      <c r="C596" s="394"/>
      <c r="D596" s="412"/>
      <c r="E596" s="391"/>
    </row>
    <row r="597" spans="1:5" s="386" customFormat="1" x14ac:dyDescent="0.2">
      <c r="A597" s="195"/>
      <c r="B597" s="20"/>
      <c r="C597" s="394"/>
      <c r="D597" s="407"/>
      <c r="E597" s="20"/>
    </row>
    <row r="598" spans="1:5" s="386" customFormat="1" x14ac:dyDescent="0.2">
      <c r="A598" s="195"/>
      <c r="B598" s="20"/>
      <c r="C598" s="394"/>
      <c r="D598" s="407"/>
      <c r="E598" s="20"/>
    </row>
    <row r="599" spans="1:5" s="386" customFormat="1" x14ac:dyDescent="0.2">
      <c r="A599" s="195"/>
      <c r="B599" s="20"/>
      <c r="C599" s="394"/>
      <c r="D599" s="407"/>
      <c r="E599" s="20"/>
    </row>
    <row r="600" spans="1:5" s="386" customFormat="1" x14ac:dyDescent="0.2">
      <c r="A600" s="195"/>
      <c r="B600" s="20"/>
      <c r="C600" s="394"/>
      <c r="D600" s="407"/>
      <c r="E600" s="20"/>
    </row>
    <row r="601" spans="1:5" s="386" customFormat="1" x14ac:dyDescent="0.2">
      <c r="A601" s="195"/>
      <c r="B601" s="20"/>
      <c r="C601" s="394"/>
      <c r="D601" s="412"/>
      <c r="E601" s="391"/>
    </row>
    <row r="602" spans="1:5" s="386" customFormat="1" x14ac:dyDescent="0.2">
      <c r="A602" s="195"/>
      <c r="B602" s="20"/>
      <c r="C602" s="394"/>
      <c r="D602" s="407"/>
      <c r="E602" s="20"/>
    </row>
    <row r="603" spans="1:5" s="386" customFormat="1" x14ac:dyDescent="0.2">
      <c r="A603" s="195"/>
      <c r="B603" s="20"/>
      <c r="C603" s="394"/>
      <c r="D603" s="407"/>
      <c r="E603" s="20"/>
    </row>
    <row r="604" spans="1:5" s="386" customFormat="1" x14ac:dyDescent="0.2">
      <c r="A604" s="195"/>
      <c r="B604" s="20"/>
      <c r="C604" s="394"/>
      <c r="D604" s="407"/>
      <c r="E604" s="20"/>
    </row>
    <row r="605" spans="1:5" s="386" customFormat="1" x14ac:dyDescent="0.2">
      <c r="A605" s="195"/>
      <c r="B605" s="20"/>
      <c r="C605" s="394"/>
      <c r="D605" s="407"/>
      <c r="E605" s="20"/>
    </row>
    <row r="606" spans="1:5" s="386" customFormat="1" x14ac:dyDescent="0.2">
      <c r="A606" s="195"/>
      <c r="B606" s="20"/>
      <c r="C606" s="394"/>
      <c r="D606" s="412"/>
      <c r="E606" s="391"/>
    </row>
    <row r="607" spans="1:5" s="386" customFormat="1" x14ac:dyDescent="0.2">
      <c r="A607" s="195"/>
      <c r="B607" s="20"/>
      <c r="C607" s="394"/>
      <c r="D607" s="407"/>
      <c r="E607" s="20"/>
    </row>
    <row r="608" spans="1:5" s="386" customFormat="1" x14ac:dyDescent="0.2">
      <c r="A608" s="195"/>
      <c r="B608" s="20"/>
      <c r="C608" s="394"/>
      <c r="D608" s="407"/>
      <c r="E608" s="20"/>
    </row>
    <row r="609" spans="1:5" s="386" customFormat="1" x14ac:dyDescent="0.2">
      <c r="A609" s="195"/>
      <c r="B609" s="20"/>
      <c r="C609" s="394"/>
      <c r="D609" s="407"/>
      <c r="E609" s="20"/>
    </row>
    <row r="610" spans="1:5" s="386" customFormat="1" x14ac:dyDescent="0.2">
      <c r="A610" s="195"/>
      <c r="B610" s="20"/>
      <c r="C610" s="394"/>
      <c r="D610" s="407"/>
      <c r="E610" s="20"/>
    </row>
    <row r="611" spans="1:5" s="386" customFormat="1" x14ac:dyDescent="0.2">
      <c r="A611" s="195"/>
      <c r="B611" s="20"/>
      <c r="C611" s="394"/>
      <c r="D611" s="412"/>
      <c r="E611" s="391"/>
    </row>
    <row r="612" spans="1:5" s="386" customFormat="1" x14ac:dyDescent="0.2">
      <c r="A612" s="195"/>
      <c r="B612" s="20"/>
      <c r="C612" s="394"/>
      <c r="D612" s="407"/>
      <c r="E612" s="20"/>
    </row>
    <row r="613" spans="1:5" s="386" customFormat="1" x14ac:dyDescent="0.2">
      <c r="A613" s="195"/>
      <c r="B613" s="20"/>
      <c r="C613" s="394"/>
      <c r="D613" s="407"/>
      <c r="E613" s="20"/>
    </row>
    <row r="614" spans="1:5" s="386" customFormat="1" x14ac:dyDescent="0.2">
      <c r="A614" s="195"/>
      <c r="B614" s="20"/>
      <c r="C614" s="394"/>
      <c r="D614" s="407"/>
      <c r="E614" s="20"/>
    </row>
    <row r="615" spans="1:5" s="386" customFormat="1" x14ac:dyDescent="0.2">
      <c r="A615" s="195"/>
      <c r="B615" s="20"/>
      <c r="C615" s="394"/>
      <c r="D615" s="407"/>
      <c r="E615" s="20"/>
    </row>
    <row r="616" spans="1:5" s="386" customFormat="1" x14ac:dyDescent="0.2">
      <c r="A616" s="195"/>
      <c r="B616" s="20"/>
      <c r="C616" s="394"/>
      <c r="D616" s="412"/>
      <c r="E616" s="391"/>
    </row>
    <row r="617" spans="1:5" s="386" customFormat="1" x14ac:dyDescent="0.2">
      <c r="A617" s="195"/>
      <c r="B617" s="20"/>
      <c r="C617" s="394"/>
      <c r="D617" s="407"/>
      <c r="E617" s="20"/>
    </row>
    <row r="618" spans="1:5" s="386" customFormat="1" x14ac:dyDescent="0.2">
      <c r="A618" s="195"/>
      <c r="B618" s="20"/>
      <c r="C618" s="394"/>
      <c r="D618" s="407"/>
      <c r="E618" s="20"/>
    </row>
    <row r="619" spans="1:5" s="386" customFormat="1" x14ac:dyDescent="0.2">
      <c r="A619" s="195"/>
      <c r="B619" s="20"/>
      <c r="C619" s="394"/>
      <c r="D619" s="407"/>
      <c r="E619" s="20"/>
    </row>
    <row r="620" spans="1:5" s="386" customFormat="1" x14ac:dyDescent="0.2">
      <c r="A620" s="195"/>
      <c r="B620" s="20"/>
      <c r="C620" s="394"/>
      <c r="D620" s="407"/>
      <c r="E620" s="20"/>
    </row>
    <row r="621" spans="1:5" s="386" customFormat="1" x14ac:dyDescent="0.2">
      <c r="A621" s="195"/>
      <c r="B621" s="20"/>
      <c r="C621" s="394"/>
      <c r="D621" s="412"/>
      <c r="E621" s="391"/>
    </row>
    <row r="622" spans="1:5" s="386" customFormat="1" x14ac:dyDescent="0.2">
      <c r="A622" s="195"/>
      <c r="B622" s="20"/>
      <c r="C622" s="394"/>
      <c r="D622" s="407"/>
      <c r="E622" s="20"/>
    </row>
    <row r="623" spans="1:5" s="386" customFormat="1" x14ac:dyDescent="0.2">
      <c r="A623" s="195"/>
      <c r="B623" s="20"/>
      <c r="C623" s="394"/>
      <c r="D623" s="407"/>
      <c r="E623" s="20"/>
    </row>
    <row r="624" spans="1:5" s="386" customFormat="1" x14ac:dyDescent="0.2">
      <c r="A624" s="195"/>
      <c r="B624" s="20"/>
      <c r="C624" s="394"/>
      <c r="D624" s="407"/>
      <c r="E624" s="20"/>
    </row>
    <row r="625" spans="1:5" s="386" customFormat="1" x14ac:dyDescent="0.2">
      <c r="A625" s="195"/>
      <c r="B625" s="20"/>
      <c r="C625" s="394"/>
      <c r="D625" s="407"/>
      <c r="E625" s="20"/>
    </row>
    <row r="626" spans="1:5" s="386" customFormat="1" x14ac:dyDescent="0.2">
      <c r="A626" s="195"/>
      <c r="B626" s="20"/>
      <c r="C626" s="394"/>
      <c r="D626" s="412"/>
      <c r="E626" s="391"/>
    </row>
    <row r="627" spans="1:5" s="386" customFormat="1" x14ac:dyDescent="0.2">
      <c r="A627" s="195"/>
      <c r="B627" s="20"/>
      <c r="C627" s="394"/>
      <c r="D627" s="407"/>
      <c r="E627" s="20"/>
    </row>
    <row r="628" spans="1:5" s="386" customFormat="1" x14ac:dyDescent="0.2">
      <c r="A628" s="195"/>
      <c r="B628" s="20"/>
      <c r="C628" s="394"/>
      <c r="D628" s="407"/>
      <c r="E628" s="20"/>
    </row>
    <row r="629" spans="1:5" s="386" customFormat="1" x14ac:dyDescent="0.2">
      <c r="A629" s="195"/>
      <c r="B629" s="20"/>
      <c r="C629" s="394"/>
      <c r="D629" s="407"/>
      <c r="E629" s="20"/>
    </row>
    <row r="630" spans="1:5" s="386" customFormat="1" x14ac:dyDescent="0.2">
      <c r="A630" s="195"/>
      <c r="B630" s="20"/>
      <c r="C630" s="394"/>
      <c r="D630" s="407"/>
      <c r="E630" s="20"/>
    </row>
    <row r="631" spans="1:5" s="386" customFormat="1" x14ac:dyDescent="0.2">
      <c r="A631" s="195"/>
      <c r="B631" s="20"/>
      <c r="C631" s="394"/>
      <c r="D631" s="412"/>
      <c r="E631" s="391"/>
    </row>
    <row r="632" spans="1:5" s="386" customFormat="1" x14ac:dyDescent="0.2">
      <c r="A632" s="195"/>
      <c r="B632" s="20"/>
      <c r="C632" s="394"/>
      <c r="D632" s="407"/>
      <c r="E632" s="20"/>
    </row>
    <row r="633" spans="1:5" s="386" customFormat="1" x14ac:dyDescent="0.2">
      <c r="A633" s="195"/>
      <c r="B633" s="20"/>
      <c r="C633" s="394"/>
      <c r="D633" s="407"/>
      <c r="E633" s="20"/>
    </row>
    <row r="634" spans="1:5" s="386" customFormat="1" x14ac:dyDescent="0.2">
      <c r="A634" s="195"/>
      <c r="B634" s="20"/>
      <c r="C634" s="394"/>
      <c r="D634" s="407"/>
      <c r="E634" s="20"/>
    </row>
    <row r="635" spans="1:5" s="386" customFormat="1" x14ac:dyDescent="0.2">
      <c r="A635" s="195"/>
      <c r="B635" s="20"/>
      <c r="C635" s="394"/>
      <c r="D635" s="407"/>
      <c r="E635" s="20"/>
    </row>
    <row r="636" spans="1:5" s="386" customFormat="1" x14ac:dyDescent="0.2">
      <c r="A636" s="195"/>
      <c r="B636" s="20"/>
      <c r="C636" s="394"/>
      <c r="D636" s="412"/>
      <c r="E636" s="391"/>
    </row>
    <row r="637" spans="1:5" s="386" customFormat="1" x14ac:dyDescent="0.2">
      <c r="A637" s="195"/>
      <c r="B637" s="20"/>
      <c r="C637" s="394"/>
      <c r="D637" s="407"/>
      <c r="E637" s="20"/>
    </row>
    <row r="638" spans="1:5" s="386" customFormat="1" x14ac:dyDescent="0.2">
      <c r="A638" s="195"/>
      <c r="B638" s="20"/>
      <c r="C638" s="394"/>
      <c r="D638" s="407"/>
      <c r="E638" s="20"/>
    </row>
    <row r="639" spans="1:5" s="386" customFormat="1" x14ac:dyDescent="0.2">
      <c r="A639" s="195"/>
      <c r="B639" s="20"/>
      <c r="C639" s="394"/>
      <c r="D639" s="407"/>
      <c r="E639" s="20"/>
    </row>
    <row r="640" spans="1:5" s="386" customFormat="1" x14ac:dyDescent="0.2">
      <c r="A640" s="195"/>
      <c r="B640" s="20"/>
      <c r="C640" s="394"/>
      <c r="D640" s="407"/>
      <c r="E640" s="20"/>
    </row>
    <row r="641" spans="1:5" s="386" customFormat="1" x14ac:dyDescent="0.2">
      <c r="A641" s="195"/>
      <c r="B641" s="20"/>
      <c r="C641" s="394"/>
      <c r="D641" s="412"/>
      <c r="E641" s="391"/>
    </row>
    <row r="642" spans="1:5" s="386" customFormat="1" x14ac:dyDescent="0.2">
      <c r="A642" s="195"/>
      <c r="B642" s="20"/>
      <c r="C642" s="394"/>
      <c r="D642" s="407"/>
      <c r="E642" s="20"/>
    </row>
    <row r="643" spans="1:5" s="386" customFormat="1" x14ac:dyDescent="0.2">
      <c r="A643" s="195"/>
      <c r="B643" s="20"/>
      <c r="C643" s="394"/>
      <c r="D643" s="407"/>
      <c r="E643" s="20"/>
    </row>
    <row r="644" spans="1:5" s="386" customFormat="1" x14ac:dyDescent="0.2">
      <c r="A644" s="195"/>
      <c r="B644" s="20"/>
      <c r="C644" s="394"/>
      <c r="D644" s="407"/>
      <c r="E644" s="20"/>
    </row>
    <row r="645" spans="1:5" s="386" customFormat="1" x14ac:dyDescent="0.2">
      <c r="A645" s="195"/>
      <c r="B645" s="20"/>
      <c r="C645" s="394"/>
      <c r="D645" s="407"/>
      <c r="E645" s="20"/>
    </row>
    <row r="646" spans="1:5" s="386" customFormat="1" x14ac:dyDescent="0.2">
      <c r="A646" s="195"/>
      <c r="B646" s="20"/>
      <c r="C646" s="394"/>
      <c r="D646" s="412"/>
      <c r="E646" s="391"/>
    </row>
    <row r="647" spans="1:5" s="386" customFormat="1" x14ac:dyDescent="0.2">
      <c r="A647" s="195"/>
      <c r="B647" s="20"/>
      <c r="C647" s="394"/>
      <c r="D647" s="407"/>
      <c r="E647" s="20"/>
    </row>
    <row r="648" spans="1:5" s="386" customFormat="1" x14ac:dyDescent="0.2">
      <c r="A648" s="195"/>
      <c r="B648" s="20"/>
      <c r="C648" s="394"/>
      <c r="D648" s="407"/>
      <c r="E648" s="20"/>
    </row>
    <row r="649" spans="1:5" s="386" customFormat="1" x14ac:dyDescent="0.2">
      <c r="A649" s="195"/>
      <c r="B649" s="20"/>
      <c r="C649" s="394"/>
      <c r="D649" s="407"/>
      <c r="E649" s="20"/>
    </row>
    <row r="650" spans="1:5" s="386" customFormat="1" x14ac:dyDescent="0.2">
      <c r="A650" s="195"/>
      <c r="B650" s="20"/>
      <c r="C650" s="394"/>
      <c r="D650" s="407"/>
      <c r="E650" s="20"/>
    </row>
    <row r="651" spans="1:5" s="386" customFormat="1" x14ac:dyDescent="0.2">
      <c r="A651" s="195"/>
      <c r="B651" s="20"/>
      <c r="C651" s="394"/>
      <c r="D651" s="412"/>
      <c r="E651" s="391"/>
    </row>
    <row r="652" spans="1:5" s="386" customFormat="1" x14ac:dyDescent="0.2">
      <c r="A652" s="195"/>
      <c r="B652" s="20"/>
      <c r="C652" s="394"/>
      <c r="D652" s="407"/>
      <c r="E652" s="20"/>
    </row>
    <row r="653" spans="1:5" s="386" customFormat="1" x14ac:dyDescent="0.2">
      <c r="A653" s="195"/>
      <c r="B653" s="20"/>
      <c r="C653" s="394"/>
      <c r="D653" s="407"/>
      <c r="E653" s="20"/>
    </row>
    <row r="654" spans="1:5" s="386" customFormat="1" x14ac:dyDescent="0.2">
      <c r="A654" s="195"/>
      <c r="B654" s="20"/>
      <c r="C654" s="394"/>
      <c r="D654" s="407"/>
      <c r="E654" s="20"/>
    </row>
    <row r="655" spans="1:5" s="386" customFormat="1" x14ac:dyDescent="0.2">
      <c r="A655" s="195"/>
      <c r="B655" s="20"/>
      <c r="C655" s="394"/>
      <c r="D655" s="407"/>
      <c r="E655" s="20"/>
    </row>
    <row r="656" spans="1:5" s="386" customFormat="1" x14ac:dyDescent="0.2">
      <c r="A656" s="195"/>
      <c r="B656" s="20"/>
      <c r="C656" s="394"/>
      <c r="D656" s="412"/>
      <c r="E656" s="391"/>
    </row>
    <row r="657" spans="1:5" s="386" customFormat="1" x14ac:dyDescent="0.2">
      <c r="A657" s="195"/>
      <c r="B657" s="20"/>
      <c r="C657" s="394"/>
      <c r="D657" s="407"/>
      <c r="E657" s="20"/>
    </row>
    <row r="658" spans="1:5" s="386" customFormat="1" x14ac:dyDescent="0.2">
      <c r="A658" s="195"/>
      <c r="B658" s="20"/>
      <c r="C658" s="394"/>
      <c r="D658" s="407"/>
      <c r="E658" s="20"/>
    </row>
    <row r="659" spans="1:5" s="386" customFormat="1" x14ac:dyDescent="0.2">
      <c r="A659" s="195"/>
      <c r="B659" s="20"/>
      <c r="C659" s="394"/>
      <c r="D659" s="407"/>
      <c r="E659" s="20"/>
    </row>
    <row r="660" spans="1:5" s="386" customFormat="1" x14ac:dyDescent="0.2">
      <c r="A660" s="195"/>
      <c r="B660" s="20"/>
      <c r="C660" s="394"/>
      <c r="D660" s="407"/>
      <c r="E660" s="20"/>
    </row>
    <row r="661" spans="1:5" s="386" customFormat="1" x14ac:dyDescent="0.2">
      <c r="A661" s="195"/>
      <c r="B661" s="20"/>
      <c r="C661" s="394"/>
      <c r="D661" s="412"/>
      <c r="E661" s="391"/>
    </row>
    <row r="662" spans="1:5" s="386" customFormat="1" x14ac:dyDescent="0.2">
      <c r="A662" s="195"/>
      <c r="B662" s="20"/>
      <c r="C662" s="394"/>
      <c r="D662" s="407"/>
      <c r="E662" s="20"/>
    </row>
    <row r="663" spans="1:5" s="386" customFormat="1" x14ac:dyDescent="0.2">
      <c r="A663" s="195"/>
      <c r="B663" s="20"/>
      <c r="C663" s="394"/>
      <c r="D663" s="407"/>
      <c r="E663" s="20"/>
    </row>
    <row r="664" spans="1:5" s="386" customFormat="1" x14ac:dyDescent="0.2">
      <c r="A664" s="195"/>
      <c r="B664" s="20"/>
      <c r="C664" s="394"/>
      <c r="D664" s="407"/>
      <c r="E664" s="20"/>
    </row>
    <row r="665" spans="1:5" s="386" customFormat="1" x14ac:dyDescent="0.2">
      <c r="A665" s="195"/>
      <c r="B665" s="20"/>
      <c r="C665" s="394"/>
      <c r="D665" s="407"/>
      <c r="E665" s="20"/>
    </row>
    <row r="666" spans="1:5" s="386" customFormat="1" x14ac:dyDescent="0.2">
      <c r="A666" s="195"/>
      <c r="B666" s="20"/>
      <c r="C666" s="394"/>
      <c r="D666" s="412"/>
      <c r="E666" s="391"/>
    </row>
    <row r="667" spans="1:5" s="386" customFormat="1" x14ac:dyDescent="0.2">
      <c r="A667" s="195"/>
      <c r="B667" s="20"/>
      <c r="C667" s="394"/>
      <c r="D667" s="407"/>
      <c r="E667" s="20"/>
    </row>
    <row r="668" spans="1:5" s="386" customFormat="1" x14ac:dyDescent="0.2">
      <c r="A668" s="195"/>
      <c r="B668" s="20"/>
      <c r="C668" s="394"/>
      <c r="D668" s="407"/>
      <c r="E668" s="20"/>
    </row>
    <row r="669" spans="1:5" s="386" customFormat="1" x14ac:dyDescent="0.2">
      <c r="A669" s="195"/>
      <c r="B669" s="20"/>
      <c r="C669" s="394"/>
      <c r="D669" s="407"/>
      <c r="E669" s="20"/>
    </row>
    <row r="670" spans="1:5" s="386" customFormat="1" x14ac:dyDescent="0.2">
      <c r="A670" s="195"/>
      <c r="B670" s="20"/>
      <c r="C670" s="394"/>
      <c r="D670" s="407"/>
      <c r="E670" s="20"/>
    </row>
    <row r="671" spans="1:5" s="386" customFormat="1" x14ac:dyDescent="0.2">
      <c r="A671" s="195"/>
      <c r="B671" s="20"/>
      <c r="C671" s="394"/>
      <c r="D671" s="412"/>
      <c r="E671" s="391"/>
    </row>
    <row r="672" spans="1:5" s="386" customFormat="1" x14ac:dyDescent="0.2">
      <c r="A672" s="195"/>
      <c r="B672" s="20"/>
      <c r="C672" s="394"/>
      <c r="D672" s="407"/>
      <c r="E672" s="20"/>
    </row>
    <row r="673" spans="1:5" s="386" customFormat="1" x14ac:dyDescent="0.2">
      <c r="A673" s="195"/>
      <c r="B673" s="20"/>
      <c r="C673" s="394"/>
      <c r="D673" s="407"/>
      <c r="E673" s="20"/>
    </row>
    <row r="674" spans="1:5" s="386" customFormat="1" x14ac:dyDescent="0.2">
      <c r="A674" s="195"/>
      <c r="B674" s="20"/>
      <c r="C674" s="394"/>
      <c r="D674" s="407"/>
      <c r="E674" s="20"/>
    </row>
    <row r="675" spans="1:5" s="386" customFormat="1" x14ac:dyDescent="0.2">
      <c r="A675" s="195"/>
      <c r="B675" s="20"/>
      <c r="C675" s="394"/>
      <c r="D675" s="407"/>
      <c r="E675" s="20"/>
    </row>
    <row r="676" spans="1:5" s="386" customFormat="1" x14ac:dyDescent="0.2">
      <c r="A676" s="195"/>
      <c r="B676" s="20"/>
      <c r="C676" s="394"/>
      <c r="D676" s="412"/>
      <c r="E676" s="391"/>
    </row>
    <row r="677" spans="1:5" s="386" customFormat="1" x14ac:dyDescent="0.2">
      <c r="A677" s="195"/>
      <c r="B677" s="20"/>
      <c r="C677" s="394"/>
      <c r="D677" s="407"/>
      <c r="E677" s="20"/>
    </row>
    <row r="678" spans="1:5" s="386" customFormat="1" x14ac:dyDescent="0.2">
      <c r="A678" s="195"/>
      <c r="B678" s="20"/>
      <c r="C678" s="394"/>
      <c r="D678" s="407"/>
      <c r="E678" s="20"/>
    </row>
    <row r="679" spans="1:5" s="386" customFormat="1" x14ac:dyDescent="0.2">
      <c r="A679" s="195"/>
      <c r="B679" s="20"/>
      <c r="C679" s="394"/>
      <c r="D679" s="407"/>
      <c r="E679" s="20"/>
    </row>
    <row r="680" spans="1:5" s="386" customFormat="1" x14ac:dyDescent="0.2">
      <c r="A680" s="195"/>
      <c r="B680" s="20"/>
      <c r="C680" s="394"/>
      <c r="D680" s="407"/>
      <c r="E680" s="20"/>
    </row>
    <row r="681" spans="1:5" s="386" customFormat="1" x14ac:dyDescent="0.2">
      <c r="A681" s="195"/>
      <c r="B681" s="20"/>
      <c r="C681" s="394"/>
      <c r="D681" s="412"/>
      <c r="E681" s="391"/>
    </row>
    <row r="682" spans="1:5" s="386" customFormat="1" x14ac:dyDescent="0.2">
      <c r="A682" s="195"/>
      <c r="B682" s="20"/>
      <c r="C682" s="394"/>
      <c r="D682" s="407"/>
      <c r="E682" s="20"/>
    </row>
    <row r="683" spans="1:5" s="386" customFormat="1" x14ac:dyDescent="0.2">
      <c r="A683" s="195"/>
      <c r="B683" s="20"/>
      <c r="C683" s="394"/>
      <c r="D683" s="407"/>
      <c r="E683" s="20"/>
    </row>
    <row r="684" spans="1:5" s="386" customFormat="1" x14ac:dyDescent="0.2">
      <c r="A684" s="195"/>
      <c r="B684" s="20"/>
      <c r="C684" s="394"/>
      <c r="D684" s="407"/>
      <c r="E684" s="20"/>
    </row>
    <row r="685" spans="1:5" s="386" customFormat="1" x14ac:dyDescent="0.2">
      <c r="A685" s="195"/>
      <c r="B685" s="20"/>
      <c r="C685" s="394"/>
      <c r="D685" s="407"/>
      <c r="E685" s="20"/>
    </row>
    <row r="686" spans="1:5" s="386" customFormat="1" x14ac:dyDescent="0.2">
      <c r="A686" s="195"/>
      <c r="B686" s="20"/>
      <c r="C686" s="394"/>
      <c r="D686" s="412"/>
      <c r="E686" s="391"/>
    </row>
    <row r="687" spans="1:5" s="386" customFormat="1" x14ac:dyDescent="0.2">
      <c r="A687" s="195"/>
      <c r="B687" s="20"/>
      <c r="C687" s="394"/>
      <c r="D687" s="407"/>
      <c r="E687" s="20"/>
    </row>
    <row r="688" spans="1:5" s="386" customFormat="1" x14ac:dyDescent="0.2">
      <c r="A688" s="195"/>
      <c r="B688" s="20"/>
      <c r="C688" s="394"/>
      <c r="D688" s="407"/>
      <c r="E688" s="20"/>
    </row>
    <row r="689" spans="1:5" s="386" customFormat="1" x14ac:dyDescent="0.2">
      <c r="A689" s="195"/>
      <c r="B689" s="20"/>
      <c r="C689" s="394"/>
      <c r="D689" s="407"/>
      <c r="E689" s="20"/>
    </row>
    <row r="690" spans="1:5" s="386" customFormat="1" x14ac:dyDescent="0.2">
      <c r="A690" s="195"/>
      <c r="B690" s="20"/>
      <c r="C690" s="394"/>
      <c r="D690" s="407"/>
      <c r="E690" s="20"/>
    </row>
    <row r="691" spans="1:5" s="386" customFormat="1" x14ac:dyDescent="0.2">
      <c r="A691" s="195"/>
      <c r="B691" s="20"/>
      <c r="C691" s="394"/>
      <c r="D691" s="412"/>
      <c r="E691" s="391"/>
    </row>
    <row r="692" spans="1:5" s="386" customFormat="1" x14ac:dyDescent="0.2">
      <c r="A692" s="195"/>
      <c r="B692" s="20"/>
      <c r="C692" s="394"/>
      <c r="D692" s="407"/>
      <c r="E692" s="20"/>
    </row>
    <row r="693" spans="1:5" s="386" customFormat="1" x14ac:dyDescent="0.2">
      <c r="A693" s="195"/>
      <c r="B693" s="20"/>
      <c r="C693" s="394"/>
      <c r="D693" s="407"/>
      <c r="E693" s="20"/>
    </row>
    <row r="694" spans="1:5" s="386" customFormat="1" x14ac:dyDescent="0.2">
      <c r="A694" s="195"/>
      <c r="B694" s="20"/>
      <c r="C694" s="394"/>
      <c r="D694" s="407"/>
      <c r="E694" s="20"/>
    </row>
    <row r="695" spans="1:5" s="386" customFormat="1" x14ac:dyDescent="0.2">
      <c r="A695" s="195"/>
      <c r="B695" s="20"/>
      <c r="C695" s="394"/>
      <c r="D695" s="407"/>
      <c r="E695" s="20"/>
    </row>
    <row r="696" spans="1:5" s="386" customFormat="1" x14ac:dyDescent="0.2">
      <c r="A696" s="195"/>
      <c r="B696" s="20"/>
      <c r="C696" s="394"/>
      <c r="D696" s="412"/>
      <c r="E696" s="391"/>
    </row>
    <row r="697" spans="1:5" s="386" customFormat="1" x14ac:dyDescent="0.2">
      <c r="A697" s="195"/>
      <c r="B697" s="20"/>
      <c r="C697" s="394"/>
      <c r="D697" s="407"/>
      <c r="E697" s="20"/>
    </row>
    <row r="698" spans="1:5" s="386" customFormat="1" x14ac:dyDescent="0.2">
      <c r="A698" s="195"/>
      <c r="B698" s="20"/>
      <c r="C698" s="394"/>
      <c r="D698" s="407"/>
      <c r="E698" s="20"/>
    </row>
    <row r="699" spans="1:5" s="386" customFormat="1" x14ac:dyDescent="0.2">
      <c r="A699" s="195"/>
      <c r="B699" s="20"/>
      <c r="C699" s="394"/>
      <c r="D699" s="407"/>
      <c r="E699" s="20"/>
    </row>
    <row r="700" spans="1:5" s="386" customFormat="1" x14ac:dyDescent="0.2">
      <c r="A700" s="195"/>
      <c r="B700" s="20"/>
      <c r="C700" s="394"/>
      <c r="D700" s="407"/>
      <c r="E700" s="20"/>
    </row>
    <row r="701" spans="1:5" s="386" customFormat="1" x14ac:dyDescent="0.2">
      <c r="A701" s="195"/>
      <c r="B701" s="20"/>
      <c r="C701" s="394"/>
      <c r="D701" s="412"/>
      <c r="E701" s="391"/>
    </row>
    <row r="702" spans="1:5" s="386" customFormat="1" x14ac:dyDescent="0.2">
      <c r="A702" s="195"/>
      <c r="B702" s="20"/>
      <c r="C702" s="394"/>
      <c r="D702" s="407"/>
      <c r="E702" s="20"/>
    </row>
    <row r="703" spans="1:5" s="386" customFormat="1" x14ac:dyDescent="0.2">
      <c r="A703" s="195"/>
      <c r="B703" s="20"/>
      <c r="C703" s="394"/>
      <c r="D703" s="407"/>
      <c r="E703" s="20"/>
    </row>
    <row r="704" spans="1:5" s="386" customFormat="1" x14ac:dyDescent="0.2">
      <c r="A704" s="195"/>
      <c r="B704" s="20"/>
      <c r="C704" s="394"/>
      <c r="D704" s="407"/>
      <c r="E704" s="20"/>
    </row>
    <row r="705" spans="1:5" s="386" customFormat="1" x14ac:dyDescent="0.2">
      <c r="A705" s="195"/>
      <c r="B705" s="20"/>
      <c r="C705" s="394"/>
      <c r="D705" s="407"/>
      <c r="E705" s="20"/>
    </row>
    <row r="706" spans="1:5" s="386" customFormat="1" x14ac:dyDescent="0.2">
      <c r="A706" s="195"/>
      <c r="B706" s="20"/>
      <c r="C706" s="394"/>
      <c r="D706" s="412"/>
      <c r="E706" s="391"/>
    </row>
    <row r="707" spans="1:5" s="386" customFormat="1" x14ac:dyDescent="0.2">
      <c r="A707" s="195"/>
      <c r="B707" s="20"/>
      <c r="C707" s="394"/>
      <c r="D707" s="407"/>
      <c r="E707" s="20"/>
    </row>
    <row r="708" spans="1:5" s="386" customFormat="1" x14ac:dyDescent="0.2">
      <c r="A708" s="195"/>
      <c r="B708" s="20"/>
      <c r="C708" s="394"/>
      <c r="D708" s="407"/>
      <c r="E708" s="20"/>
    </row>
    <row r="709" spans="1:5" s="386" customFormat="1" x14ac:dyDescent="0.2">
      <c r="A709" s="195"/>
      <c r="B709" s="20"/>
      <c r="C709" s="394"/>
      <c r="D709" s="407"/>
      <c r="E709" s="20"/>
    </row>
    <row r="710" spans="1:5" s="386" customFormat="1" x14ac:dyDescent="0.2">
      <c r="A710" s="195"/>
      <c r="B710" s="20"/>
      <c r="C710" s="394"/>
      <c r="D710" s="407"/>
      <c r="E710" s="20"/>
    </row>
    <row r="711" spans="1:5" s="386" customFormat="1" x14ac:dyDescent="0.2">
      <c r="A711" s="195"/>
      <c r="B711" s="20"/>
      <c r="C711" s="394"/>
      <c r="D711" s="412"/>
      <c r="E711" s="391"/>
    </row>
    <row r="712" spans="1:5" s="386" customFormat="1" x14ac:dyDescent="0.2">
      <c r="A712" s="195"/>
      <c r="B712" s="20"/>
      <c r="C712" s="394"/>
      <c r="D712" s="407"/>
      <c r="E712" s="20"/>
    </row>
    <row r="713" spans="1:5" s="386" customFormat="1" x14ac:dyDescent="0.2">
      <c r="A713" s="195"/>
      <c r="B713" s="20"/>
      <c r="C713" s="394"/>
      <c r="D713" s="407"/>
      <c r="E713" s="20"/>
    </row>
    <row r="714" spans="1:5" s="386" customFormat="1" x14ac:dyDescent="0.2">
      <c r="A714" s="195"/>
      <c r="B714" s="20"/>
      <c r="C714" s="394"/>
      <c r="D714" s="407"/>
      <c r="E714" s="20"/>
    </row>
    <row r="715" spans="1:5" s="386" customFormat="1" x14ac:dyDescent="0.2">
      <c r="A715" s="195"/>
      <c r="B715" s="20"/>
      <c r="C715" s="394"/>
      <c r="D715" s="407"/>
      <c r="E715" s="20"/>
    </row>
    <row r="716" spans="1:5" s="386" customFormat="1" x14ac:dyDescent="0.2">
      <c r="A716" s="195"/>
      <c r="B716" s="20"/>
      <c r="C716" s="394"/>
      <c r="D716" s="412"/>
      <c r="E716" s="391"/>
    </row>
    <row r="717" spans="1:5" s="386" customFormat="1" x14ac:dyDescent="0.2">
      <c r="A717" s="195"/>
      <c r="B717" s="20"/>
      <c r="C717" s="394"/>
      <c r="D717" s="407"/>
      <c r="E717" s="20"/>
    </row>
    <row r="718" spans="1:5" s="386" customFormat="1" x14ac:dyDescent="0.2">
      <c r="A718" s="195"/>
      <c r="B718" s="20"/>
      <c r="C718" s="394"/>
      <c r="D718" s="407"/>
      <c r="E718" s="20"/>
    </row>
    <row r="719" spans="1:5" s="386" customFormat="1" x14ac:dyDescent="0.2">
      <c r="A719" s="195"/>
      <c r="B719" s="20"/>
      <c r="C719" s="394"/>
      <c r="D719" s="407"/>
      <c r="E719" s="20"/>
    </row>
    <row r="720" spans="1:5" s="386" customFormat="1" x14ac:dyDescent="0.2">
      <c r="A720" s="195"/>
      <c r="B720" s="20"/>
      <c r="C720" s="394"/>
      <c r="D720" s="407"/>
      <c r="E720" s="20"/>
    </row>
    <row r="721" spans="1:5" s="386" customFormat="1" x14ac:dyDescent="0.2">
      <c r="A721" s="195"/>
      <c r="B721" s="20"/>
      <c r="C721" s="394"/>
      <c r="D721" s="412"/>
      <c r="E721" s="391"/>
    </row>
    <row r="722" spans="1:5" s="386" customFormat="1" x14ac:dyDescent="0.2">
      <c r="A722" s="195"/>
      <c r="B722" s="20"/>
      <c r="C722" s="394"/>
      <c r="D722" s="407"/>
      <c r="E722" s="20"/>
    </row>
    <row r="723" spans="1:5" s="386" customFormat="1" x14ac:dyDescent="0.2">
      <c r="A723" s="195"/>
      <c r="B723" s="20"/>
      <c r="C723" s="394"/>
      <c r="D723" s="407"/>
      <c r="E723" s="20"/>
    </row>
    <row r="724" spans="1:5" s="386" customFormat="1" x14ac:dyDescent="0.2">
      <c r="A724" s="195"/>
      <c r="B724" s="20"/>
      <c r="C724" s="394"/>
      <c r="D724" s="407"/>
      <c r="E724" s="20"/>
    </row>
    <row r="725" spans="1:5" s="386" customFormat="1" x14ac:dyDescent="0.2">
      <c r="A725" s="195"/>
      <c r="B725" s="20"/>
      <c r="C725" s="394"/>
      <c r="D725" s="407"/>
      <c r="E725" s="20"/>
    </row>
    <row r="726" spans="1:5" s="386" customFormat="1" x14ac:dyDescent="0.2">
      <c r="A726" s="195"/>
      <c r="B726" s="20"/>
      <c r="C726" s="394"/>
      <c r="D726" s="412"/>
      <c r="E726" s="391"/>
    </row>
    <row r="727" spans="1:5" s="386" customFormat="1" x14ac:dyDescent="0.2">
      <c r="A727" s="195"/>
      <c r="B727" s="20"/>
      <c r="C727" s="394"/>
      <c r="D727" s="407"/>
      <c r="E727" s="20"/>
    </row>
    <row r="728" spans="1:5" s="386" customFormat="1" x14ac:dyDescent="0.2">
      <c r="A728" s="195"/>
      <c r="B728" s="20"/>
      <c r="C728" s="394"/>
      <c r="D728" s="407"/>
      <c r="E728" s="20"/>
    </row>
    <row r="729" spans="1:5" s="386" customFormat="1" x14ac:dyDescent="0.2">
      <c r="A729" s="195"/>
      <c r="B729" s="20"/>
      <c r="C729" s="394"/>
      <c r="D729" s="407"/>
      <c r="E729" s="20"/>
    </row>
    <row r="730" spans="1:5" s="386" customFormat="1" x14ac:dyDescent="0.2">
      <c r="A730" s="195"/>
      <c r="B730" s="20"/>
      <c r="C730" s="394"/>
      <c r="D730" s="407"/>
      <c r="E730" s="20"/>
    </row>
    <row r="731" spans="1:5" s="386" customFormat="1" x14ac:dyDescent="0.2">
      <c r="A731" s="195"/>
      <c r="B731" s="20"/>
      <c r="C731" s="394"/>
      <c r="D731" s="412"/>
      <c r="E731" s="391"/>
    </row>
    <row r="732" spans="1:5" s="386" customFormat="1" x14ac:dyDescent="0.2">
      <c r="A732" s="195"/>
      <c r="B732" s="20"/>
      <c r="C732" s="394"/>
      <c r="D732" s="407"/>
      <c r="E732" s="20"/>
    </row>
    <row r="733" spans="1:5" s="386" customFormat="1" x14ac:dyDescent="0.2">
      <c r="A733" s="195"/>
      <c r="B733" s="20"/>
      <c r="C733" s="394"/>
      <c r="D733" s="407"/>
      <c r="E733" s="20"/>
    </row>
    <row r="734" spans="1:5" s="386" customFormat="1" x14ac:dyDescent="0.2">
      <c r="A734" s="195"/>
      <c r="B734" s="20"/>
      <c r="C734" s="394"/>
      <c r="D734" s="407"/>
      <c r="E734" s="20"/>
    </row>
    <row r="735" spans="1:5" s="386" customFormat="1" x14ac:dyDescent="0.2">
      <c r="A735" s="195"/>
      <c r="B735" s="20"/>
      <c r="C735" s="394"/>
      <c r="D735" s="407"/>
      <c r="E735" s="20"/>
    </row>
    <row r="736" spans="1:5" s="386" customFormat="1" x14ac:dyDescent="0.2">
      <c r="A736" s="195"/>
      <c r="B736" s="20"/>
      <c r="C736" s="394"/>
      <c r="D736" s="412"/>
      <c r="E736" s="391"/>
    </row>
    <row r="737" spans="1:5" s="386" customFormat="1" x14ac:dyDescent="0.2">
      <c r="A737" s="195"/>
      <c r="B737" s="20"/>
      <c r="C737" s="394"/>
      <c r="D737" s="407"/>
      <c r="E737" s="20"/>
    </row>
    <row r="738" spans="1:5" s="386" customFormat="1" x14ac:dyDescent="0.2">
      <c r="A738" s="195"/>
      <c r="B738" s="20"/>
      <c r="C738" s="394"/>
      <c r="D738" s="407"/>
      <c r="E738" s="20"/>
    </row>
    <row r="739" spans="1:5" s="386" customFormat="1" x14ac:dyDescent="0.2">
      <c r="A739" s="195"/>
      <c r="B739" s="20"/>
      <c r="C739" s="394"/>
      <c r="D739" s="407"/>
      <c r="E739" s="20"/>
    </row>
    <row r="740" spans="1:5" s="386" customFormat="1" x14ac:dyDescent="0.2">
      <c r="A740" s="195"/>
      <c r="B740" s="20"/>
      <c r="C740" s="394"/>
      <c r="D740" s="407"/>
      <c r="E740" s="20"/>
    </row>
    <row r="741" spans="1:5" s="386" customFormat="1" x14ac:dyDescent="0.2">
      <c r="A741" s="195"/>
      <c r="B741" s="20"/>
      <c r="C741" s="394"/>
      <c r="D741" s="412"/>
      <c r="E741" s="390"/>
    </row>
    <row r="742" spans="1:5" s="386" customFormat="1" x14ac:dyDescent="0.2">
      <c r="A742" s="195"/>
      <c r="B742" s="20"/>
      <c r="C742" s="394"/>
      <c r="D742" s="407"/>
      <c r="E742" s="20"/>
    </row>
    <row r="743" spans="1:5" s="386" customFormat="1" x14ac:dyDescent="0.2">
      <c r="A743" s="195"/>
      <c r="B743" s="20"/>
      <c r="C743" s="394"/>
      <c r="D743" s="407"/>
      <c r="E743" s="20"/>
    </row>
    <row r="744" spans="1:5" s="386" customFormat="1" x14ac:dyDescent="0.2">
      <c r="A744" s="195"/>
      <c r="B744" s="20"/>
      <c r="C744" s="394"/>
      <c r="D744" s="407"/>
      <c r="E744" s="20"/>
    </row>
    <row r="745" spans="1:5" s="386" customFormat="1" x14ac:dyDescent="0.2">
      <c r="A745" s="195"/>
      <c r="B745" s="20"/>
      <c r="C745" s="394"/>
      <c r="D745" s="407"/>
      <c r="E745" s="20"/>
    </row>
    <row r="746" spans="1:5" s="386" customFormat="1" x14ac:dyDescent="0.2">
      <c r="A746" s="195"/>
      <c r="B746" s="20"/>
      <c r="C746" s="394"/>
      <c r="D746" s="412"/>
      <c r="E746" s="391"/>
    </row>
    <row r="747" spans="1:5" s="386" customFormat="1" x14ac:dyDescent="0.2">
      <c r="A747" s="195"/>
      <c r="B747" s="20"/>
      <c r="C747" s="394"/>
      <c r="D747" s="407"/>
      <c r="E747" s="20"/>
    </row>
    <row r="748" spans="1:5" s="386" customFormat="1" x14ac:dyDescent="0.2">
      <c r="A748" s="195"/>
      <c r="B748" s="20"/>
      <c r="C748" s="394"/>
      <c r="D748" s="407"/>
      <c r="E748" s="20"/>
    </row>
    <row r="749" spans="1:5" s="386" customFormat="1" x14ac:dyDescent="0.2">
      <c r="A749" s="195"/>
      <c r="B749" s="20"/>
      <c r="C749" s="394"/>
      <c r="D749" s="407"/>
      <c r="E749" s="20"/>
    </row>
    <row r="750" spans="1:5" s="386" customFormat="1" x14ac:dyDescent="0.2">
      <c r="A750" s="195"/>
      <c r="B750" s="20"/>
      <c r="C750" s="394"/>
      <c r="D750" s="407"/>
      <c r="E750" s="20"/>
    </row>
    <row r="751" spans="1:5" s="386" customFormat="1" x14ac:dyDescent="0.2">
      <c r="A751" s="195"/>
      <c r="B751" s="20"/>
      <c r="C751" s="394"/>
      <c r="D751" s="412"/>
      <c r="E751" s="391"/>
    </row>
    <row r="752" spans="1:5" s="386" customFormat="1" x14ac:dyDescent="0.2">
      <c r="A752" s="195"/>
      <c r="B752" s="20"/>
      <c r="C752" s="394"/>
      <c r="D752" s="407"/>
      <c r="E752" s="20"/>
    </row>
    <row r="753" spans="1:5" s="386" customFormat="1" x14ac:dyDescent="0.2">
      <c r="A753" s="195"/>
      <c r="B753" s="20"/>
      <c r="C753" s="394"/>
      <c r="D753" s="407"/>
      <c r="E753" s="20"/>
    </row>
    <row r="754" spans="1:5" s="386" customFormat="1" x14ac:dyDescent="0.2">
      <c r="A754" s="195"/>
      <c r="B754" s="20"/>
      <c r="C754" s="394"/>
      <c r="D754" s="407"/>
      <c r="E754" s="20"/>
    </row>
    <row r="755" spans="1:5" s="386" customFormat="1" x14ac:dyDescent="0.2">
      <c r="A755" s="195"/>
      <c r="B755" s="20"/>
      <c r="C755" s="394"/>
      <c r="D755" s="407"/>
      <c r="E755" s="20"/>
    </row>
    <row r="756" spans="1:5" s="386" customFormat="1" x14ac:dyDescent="0.2">
      <c r="A756" s="195"/>
      <c r="B756" s="20"/>
      <c r="C756" s="394"/>
      <c r="D756" s="412"/>
      <c r="E756" s="391"/>
    </row>
    <row r="757" spans="1:5" s="386" customFormat="1" x14ac:dyDescent="0.2">
      <c r="A757" s="195"/>
      <c r="B757" s="20"/>
      <c r="C757" s="394"/>
      <c r="D757" s="407"/>
      <c r="E757" s="20"/>
    </row>
    <row r="758" spans="1:5" s="386" customFormat="1" x14ac:dyDescent="0.2">
      <c r="A758" s="195"/>
      <c r="B758" s="20"/>
      <c r="C758" s="394"/>
      <c r="D758" s="407"/>
      <c r="E758" s="20"/>
    </row>
    <row r="759" spans="1:5" s="386" customFormat="1" x14ac:dyDescent="0.2">
      <c r="A759" s="195"/>
      <c r="B759" s="20"/>
      <c r="C759" s="394"/>
      <c r="D759" s="407"/>
      <c r="E759" s="20"/>
    </row>
    <row r="760" spans="1:5" s="386" customFormat="1" x14ac:dyDescent="0.2">
      <c r="A760" s="195"/>
      <c r="B760" s="20"/>
      <c r="C760" s="394"/>
      <c r="D760" s="407"/>
      <c r="E760" s="20"/>
    </row>
    <row r="761" spans="1:5" s="386" customFormat="1" x14ac:dyDescent="0.2">
      <c r="A761" s="195"/>
      <c r="B761" s="20"/>
      <c r="C761" s="394"/>
      <c r="D761" s="412"/>
      <c r="E761" s="391"/>
    </row>
    <row r="762" spans="1:5" s="386" customFormat="1" x14ac:dyDescent="0.2">
      <c r="A762" s="195"/>
      <c r="B762" s="20"/>
      <c r="C762" s="394"/>
      <c r="D762" s="407"/>
      <c r="E762" s="20"/>
    </row>
    <row r="763" spans="1:5" s="386" customFormat="1" x14ac:dyDescent="0.2">
      <c r="A763" s="195"/>
      <c r="B763" s="20"/>
      <c r="C763" s="394"/>
      <c r="D763" s="407"/>
      <c r="E763" s="20"/>
    </row>
    <row r="764" spans="1:5" s="386" customFormat="1" x14ac:dyDescent="0.2">
      <c r="A764" s="195"/>
      <c r="B764" s="20"/>
      <c r="C764" s="394"/>
      <c r="D764" s="407"/>
      <c r="E764" s="20"/>
    </row>
    <row r="765" spans="1:5" s="386" customFormat="1" x14ac:dyDescent="0.2">
      <c r="A765" s="195"/>
      <c r="B765" s="20"/>
      <c r="C765" s="394"/>
      <c r="D765" s="407"/>
      <c r="E765" s="20"/>
    </row>
    <row r="766" spans="1:5" s="386" customFormat="1" x14ac:dyDescent="0.2">
      <c r="A766" s="195"/>
      <c r="B766" s="20"/>
      <c r="C766" s="394"/>
      <c r="D766" s="412"/>
      <c r="E766" s="391"/>
    </row>
    <row r="767" spans="1:5" s="386" customFormat="1" x14ac:dyDescent="0.2">
      <c r="A767" s="195"/>
      <c r="B767" s="20"/>
      <c r="C767" s="394"/>
      <c r="D767" s="407"/>
      <c r="E767" s="20"/>
    </row>
    <row r="768" spans="1:5" s="386" customFormat="1" x14ac:dyDescent="0.2">
      <c r="A768" s="195"/>
      <c r="B768" s="20"/>
      <c r="C768" s="394"/>
      <c r="D768" s="407"/>
      <c r="E768" s="20"/>
    </row>
    <row r="769" spans="1:5" s="386" customFormat="1" x14ac:dyDescent="0.2">
      <c r="A769" s="195"/>
      <c r="B769" s="20"/>
      <c r="C769" s="394"/>
      <c r="D769" s="407"/>
      <c r="E769" s="20"/>
    </row>
    <row r="770" spans="1:5" s="386" customFormat="1" x14ac:dyDescent="0.2">
      <c r="A770" s="195"/>
      <c r="B770" s="20"/>
      <c r="C770" s="394"/>
      <c r="D770" s="407"/>
      <c r="E770" s="20"/>
    </row>
    <row r="771" spans="1:5" s="386" customFormat="1" x14ac:dyDescent="0.2">
      <c r="A771" s="195"/>
      <c r="B771" s="20"/>
      <c r="C771" s="394"/>
      <c r="D771" s="412"/>
      <c r="E771" s="391"/>
    </row>
    <row r="772" spans="1:5" s="386" customFormat="1" x14ac:dyDescent="0.2">
      <c r="A772" s="195"/>
      <c r="B772" s="20"/>
      <c r="C772" s="394"/>
      <c r="D772" s="407"/>
      <c r="E772" s="20"/>
    </row>
    <row r="773" spans="1:5" s="386" customFormat="1" x14ac:dyDescent="0.2">
      <c r="A773" s="195"/>
      <c r="B773" s="20"/>
      <c r="C773" s="394"/>
      <c r="D773" s="407"/>
      <c r="E773" s="20"/>
    </row>
    <row r="774" spans="1:5" s="386" customFormat="1" x14ac:dyDescent="0.2">
      <c r="A774" s="195"/>
      <c r="B774" s="20"/>
      <c r="C774" s="394"/>
      <c r="D774" s="407"/>
      <c r="E774" s="20"/>
    </row>
    <row r="775" spans="1:5" s="386" customFormat="1" x14ac:dyDescent="0.2">
      <c r="A775" s="195"/>
      <c r="B775" s="20"/>
      <c r="C775" s="394"/>
      <c r="D775" s="407"/>
      <c r="E775" s="20"/>
    </row>
    <row r="776" spans="1:5" s="386" customFormat="1" x14ac:dyDescent="0.2">
      <c r="A776" s="195"/>
      <c r="B776" s="20"/>
      <c r="C776" s="394"/>
      <c r="D776" s="412"/>
      <c r="E776" s="391"/>
    </row>
    <row r="777" spans="1:5" s="386" customFormat="1" x14ac:dyDescent="0.2">
      <c r="A777" s="195"/>
      <c r="B777" s="20"/>
      <c r="C777" s="394"/>
      <c r="D777" s="407"/>
      <c r="E777" s="20"/>
    </row>
    <row r="778" spans="1:5" s="386" customFormat="1" x14ac:dyDescent="0.2">
      <c r="A778" s="195"/>
      <c r="B778" s="20"/>
      <c r="C778" s="394"/>
      <c r="D778" s="407"/>
      <c r="E778" s="20"/>
    </row>
    <row r="779" spans="1:5" s="386" customFormat="1" x14ac:dyDescent="0.2">
      <c r="A779" s="195"/>
      <c r="B779" s="20"/>
      <c r="C779" s="394"/>
      <c r="D779" s="407"/>
      <c r="E779" s="20"/>
    </row>
    <row r="780" spans="1:5" s="386" customFormat="1" x14ac:dyDescent="0.2">
      <c r="A780" s="195"/>
      <c r="B780" s="20"/>
      <c r="C780" s="394"/>
      <c r="D780" s="407"/>
      <c r="E780" s="20"/>
    </row>
    <row r="781" spans="1:5" s="386" customFormat="1" x14ac:dyDescent="0.2">
      <c r="A781" s="195"/>
      <c r="B781" s="20"/>
      <c r="C781" s="394"/>
      <c r="D781" s="412"/>
      <c r="E781" s="391"/>
    </row>
    <row r="782" spans="1:5" s="386" customFormat="1" x14ac:dyDescent="0.2">
      <c r="A782" s="195"/>
      <c r="B782" s="20"/>
      <c r="C782" s="394"/>
      <c r="D782" s="407"/>
      <c r="E782" s="20"/>
    </row>
    <row r="783" spans="1:5" s="386" customFormat="1" x14ac:dyDescent="0.2">
      <c r="A783" s="195"/>
      <c r="B783" s="20"/>
      <c r="C783" s="394"/>
      <c r="D783" s="407"/>
      <c r="E783" s="20"/>
    </row>
    <row r="784" spans="1:5" s="386" customFormat="1" x14ac:dyDescent="0.2">
      <c r="A784" s="195"/>
      <c r="B784" s="20"/>
      <c r="C784" s="394"/>
      <c r="D784" s="407"/>
      <c r="E784" s="20"/>
    </row>
    <row r="785" spans="1:5" s="386" customFormat="1" x14ac:dyDescent="0.2">
      <c r="A785" s="195"/>
      <c r="B785" s="20"/>
      <c r="C785" s="394"/>
      <c r="D785" s="407"/>
      <c r="E785" s="20"/>
    </row>
    <row r="786" spans="1:5" s="386" customFormat="1" x14ac:dyDescent="0.2">
      <c r="A786" s="195"/>
      <c r="B786" s="20"/>
      <c r="C786" s="394"/>
      <c r="D786" s="412"/>
      <c r="E786" s="391"/>
    </row>
    <row r="787" spans="1:5" s="386" customFormat="1" x14ac:dyDescent="0.2">
      <c r="A787" s="195"/>
      <c r="B787" s="20"/>
      <c r="C787" s="394"/>
      <c r="D787" s="407"/>
      <c r="E787" s="20"/>
    </row>
    <row r="788" spans="1:5" s="386" customFormat="1" x14ac:dyDescent="0.2">
      <c r="A788" s="195"/>
      <c r="B788" s="20"/>
      <c r="C788" s="394"/>
      <c r="D788" s="407"/>
      <c r="E788" s="20"/>
    </row>
    <row r="789" spans="1:5" s="386" customFormat="1" x14ac:dyDescent="0.2">
      <c r="A789" s="195"/>
      <c r="B789" s="20"/>
      <c r="C789" s="394"/>
      <c r="D789" s="407"/>
      <c r="E789" s="20"/>
    </row>
    <row r="790" spans="1:5" s="386" customFormat="1" x14ac:dyDescent="0.2">
      <c r="A790" s="195"/>
      <c r="B790" s="20"/>
      <c r="C790" s="394"/>
      <c r="D790" s="407"/>
      <c r="E790" s="20"/>
    </row>
    <row r="791" spans="1:5" s="386" customFormat="1" x14ac:dyDescent="0.2">
      <c r="A791" s="195"/>
      <c r="B791" s="20"/>
      <c r="C791" s="394"/>
      <c r="D791" s="412"/>
      <c r="E791" s="391"/>
    </row>
    <row r="792" spans="1:5" s="386" customFormat="1" x14ac:dyDescent="0.2">
      <c r="A792" s="195"/>
      <c r="B792" s="20"/>
      <c r="C792" s="394"/>
      <c r="D792" s="407"/>
      <c r="E792" s="20"/>
    </row>
    <row r="793" spans="1:5" s="386" customFormat="1" x14ac:dyDescent="0.2">
      <c r="A793" s="195"/>
      <c r="B793" s="20"/>
      <c r="C793" s="394"/>
      <c r="D793" s="407"/>
      <c r="E793" s="20"/>
    </row>
    <row r="794" spans="1:5" s="386" customFormat="1" x14ac:dyDescent="0.2">
      <c r="A794" s="195"/>
      <c r="B794" s="20"/>
      <c r="C794" s="394"/>
      <c r="D794" s="407"/>
      <c r="E794" s="20"/>
    </row>
    <row r="795" spans="1:5" s="386" customFormat="1" x14ac:dyDescent="0.2">
      <c r="A795" s="195"/>
      <c r="B795" s="20"/>
      <c r="C795" s="394"/>
      <c r="D795" s="407"/>
      <c r="E795" s="20"/>
    </row>
    <row r="796" spans="1:5" s="386" customFormat="1" x14ac:dyDescent="0.2">
      <c r="A796" s="195"/>
      <c r="B796" s="20"/>
      <c r="C796" s="394"/>
      <c r="D796" s="412"/>
      <c r="E796" s="391"/>
    </row>
    <row r="797" spans="1:5" s="386" customFormat="1" x14ac:dyDescent="0.2">
      <c r="A797" s="195"/>
      <c r="B797" s="20"/>
      <c r="C797" s="394"/>
      <c r="D797" s="407"/>
      <c r="E797" s="20"/>
    </row>
    <row r="798" spans="1:5" s="386" customFormat="1" x14ac:dyDescent="0.2">
      <c r="A798" s="195"/>
      <c r="B798" s="20"/>
      <c r="C798" s="394"/>
      <c r="D798" s="407"/>
      <c r="E798" s="20"/>
    </row>
    <row r="799" spans="1:5" s="386" customFormat="1" x14ac:dyDescent="0.2">
      <c r="A799" s="195"/>
      <c r="B799" s="20"/>
      <c r="C799" s="394"/>
      <c r="D799" s="407"/>
      <c r="E799" s="20"/>
    </row>
    <row r="800" spans="1:5" s="386" customFormat="1" x14ac:dyDescent="0.2">
      <c r="A800" s="195"/>
      <c r="B800" s="20"/>
      <c r="C800" s="394"/>
      <c r="D800" s="407"/>
      <c r="E800" s="20"/>
    </row>
    <row r="801" spans="1:5" s="386" customFormat="1" x14ac:dyDescent="0.2">
      <c r="A801" s="195"/>
      <c r="B801" s="20"/>
      <c r="C801" s="394"/>
      <c r="D801" s="412"/>
      <c r="E801" s="391"/>
    </row>
    <row r="802" spans="1:5" s="386" customFormat="1" x14ac:dyDescent="0.2">
      <c r="A802" s="195"/>
      <c r="B802" s="20"/>
      <c r="C802" s="394"/>
      <c r="D802" s="407"/>
      <c r="E802" s="20"/>
    </row>
    <row r="803" spans="1:5" s="386" customFormat="1" x14ac:dyDescent="0.2">
      <c r="A803" s="195"/>
      <c r="B803" s="20"/>
      <c r="C803" s="394"/>
      <c r="D803" s="407"/>
      <c r="E803" s="20"/>
    </row>
    <row r="804" spans="1:5" s="386" customFormat="1" x14ac:dyDescent="0.2">
      <c r="A804" s="195"/>
      <c r="B804" s="20"/>
      <c r="C804" s="394"/>
      <c r="D804" s="407"/>
      <c r="E804" s="20"/>
    </row>
    <row r="805" spans="1:5" s="386" customFormat="1" x14ac:dyDescent="0.2">
      <c r="A805" s="195"/>
      <c r="B805" s="20"/>
      <c r="C805" s="394"/>
      <c r="D805" s="407"/>
      <c r="E805" s="20"/>
    </row>
    <row r="806" spans="1:5" s="386" customFormat="1" x14ac:dyDescent="0.2">
      <c r="A806" s="195"/>
      <c r="B806" s="20"/>
      <c r="C806" s="394"/>
      <c r="D806" s="412"/>
      <c r="E806" s="391"/>
    </row>
    <row r="807" spans="1:5" s="386" customFormat="1" x14ac:dyDescent="0.2">
      <c r="A807" s="195"/>
      <c r="B807" s="20"/>
      <c r="C807" s="394"/>
      <c r="D807" s="407"/>
      <c r="E807" s="20"/>
    </row>
    <row r="808" spans="1:5" s="386" customFormat="1" x14ac:dyDescent="0.2">
      <c r="A808" s="195"/>
      <c r="B808" s="20"/>
      <c r="C808" s="394"/>
      <c r="D808" s="407"/>
      <c r="E808" s="20"/>
    </row>
    <row r="809" spans="1:5" s="386" customFormat="1" x14ac:dyDescent="0.2">
      <c r="A809" s="195"/>
      <c r="B809" s="20"/>
      <c r="C809" s="394"/>
      <c r="D809" s="407"/>
      <c r="E809" s="20"/>
    </row>
    <row r="810" spans="1:5" s="386" customFormat="1" x14ac:dyDescent="0.2">
      <c r="A810" s="195"/>
      <c r="B810" s="20"/>
      <c r="C810" s="394"/>
      <c r="D810" s="407"/>
      <c r="E810" s="20"/>
    </row>
    <row r="811" spans="1:5" s="386" customFormat="1" x14ac:dyDescent="0.2">
      <c r="A811" s="195"/>
      <c r="B811" s="20"/>
      <c r="C811" s="394"/>
      <c r="D811" s="412"/>
      <c r="E811" s="391"/>
    </row>
    <row r="812" spans="1:5" s="386" customFormat="1" x14ac:dyDescent="0.2">
      <c r="A812" s="195"/>
      <c r="B812" s="20"/>
      <c r="C812" s="394"/>
      <c r="D812" s="407"/>
      <c r="E812" s="20"/>
    </row>
    <row r="813" spans="1:5" s="386" customFormat="1" x14ac:dyDescent="0.2">
      <c r="A813" s="195"/>
      <c r="B813" s="20"/>
      <c r="C813" s="394"/>
      <c r="D813" s="407"/>
      <c r="E813" s="20"/>
    </row>
    <row r="814" spans="1:5" s="386" customFormat="1" x14ac:dyDescent="0.2">
      <c r="A814" s="195"/>
      <c r="B814" s="20"/>
      <c r="C814" s="394"/>
      <c r="D814" s="407"/>
      <c r="E814" s="20"/>
    </row>
    <row r="815" spans="1:5" s="386" customFormat="1" x14ac:dyDescent="0.2">
      <c r="A815" s="195"/>
      <c r="B815" s="20"/>
      <c r="C815" s="394"/>
      <c r="D815" s="407"/>
      <c r="E815" s="20"/>
    </row>
    <row r="816" spans="1:5" s="386" customFormat="1" x14ac:dyDescent="0.2">
      <c r="A816" s="195"/>
      <c r="B816" s="20"/>
      <c r="C816" s="394"/>
      <c r="D816" s="412"/>
      <c r="E816" s="391"/>
    </row>
    <row r="817" spans="1:5" s="386" customFormat="1" x14ac:dyDescent="0.2">
      <c r="A817" s="195"/>
      <c r="B817" s="20"/>
      <c r="C817" s="394"/>
      <c r="D817" s="407"/>
      <c r="E817" s="20"/>
    </row>
    <row r="818" spans="1:5" s="386" customFormat="1" x14ac:dyDescent="0.2">
      <c r="A818" s="195"/>
      <c r="B818" s="20"/>
      <c r="C818" s="394"/>
      <c r="D818" s="407"/>
      <c r="E818" s="20"/>
    </row>
    <row r="819" spans="1:5" s="386" customFormat="1" x14ac:dyDescent="0.2">
      <c r="A819" s="195"/>
      <c r="B819" s="20"/>
      <c r="C819" s="394"/>
      <c r="D819" s="407"/>
      <c r="E819" s="20"/>
    </row>
    <row r="820" spans="1:5" s="386" customFormat="1" x14ac:dyDescent="0.2">
      <c r="A820" s="195"/>
      <c r="B820" s="20"/>
      <c r="C820" s="394"/>
      <c r="D820" s="407"/>
      <c r="E820" s="20"/>
    </row>
    <row r="821" spans="1:5" s="386" customFormat="1" x14ac:dyDescent="0.2">
      <c r="A821" s="195"/>
      <c r="B821" s="20"/>
      <c r="C821" s="394"/>
      <c r="D821" s="412"/>
      <c r="E821" s="391"/>
    </row>
    <row r="822" spans="1:5" s="386" customFormat="1" x14ac:dyDescent="0.2">
      <c r="A822" s="195"/>
      <c r="B822" s="20"/>
      <c r="C822" s="394"/>
      <c r="D822" s="407"/>
      <c r="E822" s="20"/>
    </row>
    <row r="823" spans="1:5" s="386" customFormat="1" x14ac:dyDescent="0.2">
      <c r="A823" s="195"/>
      <c r="B823" s="20"/>
      <c r="C823" s="394"/>
      <c r="D823" s="407"/>
      <c r="E823" s="20"/>
    </row>
    <row r="824" spans="1:5" s="386" customFormat="1" x14ac:dyDescent="0.2">
      <c r="A824" s="195"/>
      <c r="B824" s="20"/>
      <c r="C824" s="394"/>
      <c r="D824" s="407"/>
      <c r="E824" s="20"/>
    </row>
    <row r="825" spans="1:5" s="386" customFormat="1" x14ac:dyDescent="0.2">
      <c r="A825" s="195"/>
      <c r="B825" s="20"/>
      <c r="C825" s="394"/>
      <c r="D825" s="407"/>
      <c r="E825" s="20"/>
    </row>
    <row r="826" spans="1:5" s="386" customFormat="1" x14ac:dyDescent="0.2">
      <c r="A826" s="195"/>
      <c r="B826" s="20"/>
      <c r="C826" s="394"/>
      <c r="D826" s="412"/>
      <c r="E826" s="391"/>
    </row>
    <row r="827" spans="1:5" s="386" customFormat="1" x14ac:dyDescent="0.2">
      <c r="A827" s="195"/>
      <c r="B827" s="20"/>
      <c r="C827" s="394"/>
      <c r="D827" s="407"/>
      <c r="E827" s="20"/>
    </row>
    <row r="828" spans="1:5" s="386" customFormat="1" x14ac:dyDescent="0.2">
      <c r="A828" s="195"/>
      <c r="B828" s="20"/>
      <c r="C828" s="394"/>
      <c r="D828" s="407"/>
      <c r="E828" s="20"/>
    </row>
    <row r="829" spans="1:5" s="386" customFormat="1" x14ac:dyDescent="0.2">
      <c r="A829" s="195"/>
      <c r="B829" s="20"/>
      <c r="C829" s="394"/>
      <c r="D829" s="407"/>
      <c r="E829" s="20"/>
    </row>
    <row r="830" spans="1:5" s="386" customFormat="1" x14ac:dyDescent="0.2">
      <c r="A830" s="195"/>
      <c r="B830" s="20"/>
      <c r="C830" s="394"/>
      <c r="D830" s="407"/>
      <c r="E830" s="20"/>
    </row>
    <row r="831" spans="1:5" s="386" customFormat="1" x14ac:dyDescent="0.2">
      <c r="A831" s="195"/>
      <c r="B831" s="20"/>
      <c r="C831" s="394"/>
      <c r="D831" s="412"/>
      <c r="E831" s="391"/>
    </row>
    <row r="832" spans="1:5" s="386" customFormat="1" x14ac:dyDescent="0.2">
      <c r="A832" s="195"/>
      <c r="B832" s="20"/>
      <c r="C832" s="394"/>
      <c r="D832" s="407"/>
      <c r="E832" s="20"/>
    </row>
    <row r="833" spans="1:5" s="386" customFormat="1" x14ac:dyDescent="0.2">
      <c r="A833" s="195"/>
      <c r="B833" s="20"/>
      <c r="C833" s="394"/>
      <c r="D833" s="407"/>
      <c r="E833" s="20"/>
    </row>
    <row r="834" spans="1:5" s="386" customFormat="1" x14ac:dyDescent="0.2">
      <c r="A834" s="195"/>
      <c r="B834" s="20"/>
      <c r="C834" s="394"/>
      <c r="D834" s="407"/>
      <c r="E834" s="20"/>
    </row>
    <row r="835" spans="1:5" s="386" customFormat="1" x14ac:dyDescent="0.2">
      <c r="A835" s="195"/>
      <c r="B835" s="20"/>
      <c r="C835" s="394"/>
      <c r="D835" s="407"/>
      <c r="E835" s="20"/>
    </row>
    <row r="836" spans="1:5" s="386" customFormat="1" x14ac:dyDescent="0.2">
      <c r="A836" s="195"/>
      <c r="B836" s="20"/>
      <c r="C836" s="394"/>
      <c r="D836" s="412"/>
      <c r="E836" s="391"/>
    </row>
    <row r="837" spans="1:5" s="386" customFormat="1" x14ac:dyDescent="0.2">
      <c r="A837" s="195"/>
      <c r="B837" s="20"/>
      <c r="C837" s="394"/>
      <c r="D837" s="407"/>
      <c r="E837" s="20"/>
    </row>
    <row r="838" spans="1:5" s="386" customFormat="1" x14ac:dyDescent="0.2">
      <c r="A838" s="195"/>
      <c r="B838" s="20"/>
      <c r="C838" s="394"/>
      <c r="D838" s="407"/>
      <c r="E838" s="20"/>
    </row>
    <row r="839" spans="1:5" s="386" customFormat="1" x14ac:dyDescent="0.2">
      <c r="A839" s="195"/>
      <c r="B839" s="20"/>
      <c r="C839" s="394"/>
      <c r="D839" s="407"/>
      <c r="E839" s="20"/>
    </row>
    <row r="840" spans="1:5" s="386" customFormat="1" x14ac:dyDescent="0.2">
      <c r="A840" s="195"/>
      <c r="B840" s="20"/>
      <c r="C840" s="394"/>
      <c r="D840" s="407"/>
      <c r="E840" s="20"/>
    </row>
    <row r="841" spans="1:5" s="386" customFormat="1" x14ac:dyDescent="0.2">
      <c r="A841" s="195"/>
      <c r="B841" s="20"/>
      <c r="C841" s="394"/>
      <c r="D841" s="412"/>
      <c r="E841" s="391"/>
    </row>
    <row r="842" spans="1:5" s="386" customFormat="1" x14ac:dyDescent="0.2">
      <c r="A842" s="195"/>
      <c r="B842" s="20"/>
      <c r="C842" s="394"/>
      <c r="D842" s="407"/>
      <c r="E842" s="20"/>
    </row>
    <row r="843" spans="1:5" s="386" customFormat="1" x14ac:dyDescent="0.2">
      <c r="A843" s="195"/>
      <c r="B843" s="20"/>
      <c r="C843" s="394"/>
      <c r="D843" s="407"/>
      <c r="E843" s="20"/>
    </row>
    <row r="844" spans="1:5" s="386" customFormat="1" x14ac:dyDescent="0.2">
      <c r="A844" s="195"/>
      <c r="B844" s="20"/>
      <c r="C844" s="394"/>
      <c r="D844" s="407"/>
      <c r="E844" s="20"/>
    </row>
    <row r="845" spans="1:5" s="386" customFormat="1" x14ac:dyDescent="0.2">
      <c r="A845" s="195"/>
      <c r="B845" s="20"/>
      <c r="C845" s="394"/>
      <c r="D845" s="407"/>
      <c r="E845" s="20"/>
    </row>
    <row r="846" spans="1:5" s="386" customFormat="1" x14ac:dyDescent="0.2">
      <c r="A846" s="195"/>
      <c r="B846" s="20"/>
      <c r="C846" s="394"/>
      <c r="D846" s="412"/>
      <c r="E846" s="391"/>
    </row>
    <row r="847" spans="1:5" s="386" customFormat="1" x14ac:dyDescent="0.2">
      <c r="A847" s="195"/>
      <c r="B847" s="20"/>
      <c r="C847" s="394"/>
      <c r="D847" s="407"/>
      <c r="E847" s="20"/>
    </row>
    <row r="848" spans="1:5" s="386" customFormat="1" x14ac:dyDescent="0.2">
      <c r="A848" s="195"/>
      <c r="B848" s="20"/>
      <c r="C848" s="394"/>
      <c r="D848" s="407"/>
      <c r="E848" s="20"/>
    </row>
    <row r="849" spans="1:5" s="386" customFormat="1" x14ac:dyDescent="0.2">
      <c r="A849" s="195"/>
      <c r="B849" s="20"/>
      <c r="C849" s="394"/>
      <c r="D849" s="407"/>
      <c r="E849" s="20"/>
    </row>
    <row r="850" spans="1:5" s="386" customFormat="1" x14ac:dyDescent="0.2">
      <c r="A850" s="195"/>
      <c r="B850" s="20"/>
      <c r="C850" s="394"/>
      <c r="D850" s="407"/>
      <c r="E850" s="20"/>
    </row>
    <row r="851" spans="1:5" s="386" customFormat="1" x14ac:dyDescent="0.2">
      <c r="A851" s="195"/>
      <c r="B851" s="20"/>
      <c r="C851" s="394"/>
      <c r="D851" s="412"/>
      <c r="E851" s="391"/>
    </row>
    <row r="852" spans="1:5" s="386" customFormat="1" x14ac:dyDescent="0.2">
      <c r="A852" s="195"/>
      <c r="B852" s="20"/>
      <c r="C852" s="394"/>
      <c r="D852" s="407"/>
      <c r="E852" s="20"/>
    </row>
    <row r="853" spans="1:5" s="386" customFormat="1" x14ac:dyDescent="0.2">
      <c r="A853" s="195"/>
      <c r="B853" s="20"/>
      <c r="C853" s="394"/>
      <c r="D853" s="407"/>
      <c r="E853" s="20"/>
    </row>
    <row r="854" spans="1:5" s="386" customFormat="1" x14ac:dyDescent="0.2">
      <c r="A854" s="195"/>
      <c r="B854" s="20"/>
      <c r="C854" s="394"/>
      <c r="D854" s="407"/>
      <c r="E854" s="20"/>
    </row>
    <row r="855" spans="1:5" s="386" customFormat="1" x14ac:dyDescent="0.2">
      <c r="A855" s="195"/>
      <c r="B855" s="20"/>
      <c r="C855" s="394"/>
      <c r="D855" s="407"/>
      <c r="E855" s="20"/>
    </row>
    <row r="856" spans="1:5" s="386" customFormat="1" x14ac:dyDescent="0.2">
      <c r="A856" s="195"/>
      <c r="B856" s="20"/>
      <c r="C856" s="394"/>
      <c r="D856" s="412"/>
      <c r="E856" s="391"/>
    </row>
    <row r="857" spans="1:5" s="386" customFormat="1" x14ac:dyDescent="0.2">
      <c r="A857" s="195"/>
      <c r="B857" s="20"/>
      <c r="C857" s="394"/>
      <c r="D857" s="407"/>
      <c r="E857" s="20"/>
    </row>
    <row r="858" spans="1:5" s="386" customFormat="1" x14ac:dyDescent="0.2">
      <c r="A858" s="195"/>
      <c r="B858" s="20"/>
      <c r="C858" s="394"/>
      <c r="D858" s="407"/>
      <c r="E858" s="20"/>
    </row>
    <row r="859" spans="1:5" s="386" customFormat="1" x14ac:dyDescent="0.2">
      <c r="A859" s="195"/>
      <c r="B859" s="20"/>
      <c r="C859" s="394"/>
      <c r="D859" s="407"/>
      <c r="E859" s="20"/>
    </row>
    <row r="860" spans="1:5" s="386" customFormat="1" x14ac:dyDescent="0.2">
      <c r="A860" s="195"/>
      <c r="B860" s="20"/>
      <c r="C860" s="394"/>
      <c r="D860" s="407"/>
      <c r="E860" s="20"/>
    </row>
    <row r="861" spans="1:5" s="386" customFormat="1" x14ac:dyDescent="0.2">
      <c r="A861" s="195"/>
      <c r="B861" s="20"/>
      <c r="C861" s="394"/>
      <c r="D861" s="412"/>
      <c r="E861" s="391"/>
    </row>
    <row r="862" spans="1:5" s="386" customFormat="1" x14ac:dyDescent="0.2">
      <c r="A862" s="195"/>
      <c r="B862" s="20"/>
      <c r="C862" s="394"/>
      <c r="D862" s="407"/>
      <c r="E862" s="20"/>
    </row>
    <row r="863" spans="1:5" s="386" customFormat="1" x14ac:dyDescent="0.2">
      <c r="A863" s="195"/>
      <c r="B863" s="20"/>
      <c r="C863" s="394"/>
      <c r="D863" s="407"/>
      <c r="E863" s="20"/>
    </row>
    <row r="864" spans="1:5" s="386" customFormat="1" x14ac:dyDescent="0.2">
      <c r="A864" s="195"/>
      <c r="B864" s="20"/>
      <c r="C864" s="394"/>
      <c r="D864" s="407"/>
      <c r="E864" s="20"/>
    </row>
    <row r="865" spans="1:5" s="386" customFormat="1" x14ac:dyDescent="0.2">
      <c r="A865" s="195"/>
      <c r="B865" s="20"/>
      <c r="C865" s="394"/>
      <c r="D865" s="407"/>
      <c r="E865" s="20"/>
    </row>
    <row r="866" spans="1:5" s="386" customFormat="1" x14ac:dyDescent="0.2">
      <c r="A866" s="195"/>
      <c r="B866" s="20"/>
      <c r="C866" s="394"/>
      <c r="D866" s="412"/>
      <c r="E866" s="391"/>
    </row>
    <row r="867" spans="1:5" s="386" customFormat="1" x14ac:dyDescent="0.2">
      <c r="A867" s="195"/>
      <c r="B867" s="20"/>
      <c r="C867" s="394"/>
      <c r="D867" s="407"/>
      <c r="E867" s="20"/>
    </row>
    <row r="868" spans="1:5" s="386" customFormat="1" x14ac:dyDescent="0.2">
      <c r="A868" s="195"/>
      <c r="B868" s="20"/>
      <c r="C868" s="394"/>
      <c r="D868" s="407"/>
      <c r="E868" s="20"/>
    </row>
    <row r="869" spans="1:5" s="386" customFormat="1" x14ac:dyDescent="0.2">
      <c r="A869" s="195"/>
      <c r="B869" s="20"/>
      <c r="C869" s="394"/>
      <c r="D869" s="407"/>
      <c r="E869" s="20"/>
    </row>
    <row r="870" spans="1:5" s="386" customFormat="1" x14ac:dyDescent="0.2">
      <c r="A870" s="195"/>
      <c r="B870" s="20"/>
      <c r="C870" s="394"/>
      <c r="D870" s="407"/>
      <c r="E870" s="20"/>
    </row>
    <row r="871" spans="1:5" s="386" customFormat="1" x14ac:dyDescent="0.2">
      <c r="A871" s="195"/>
      <c r="B871" s="20"/>
      <c r="C871" s="394"/>
      <c r="D871" s="412"/>
      <c r="E871" s="391"/>
    </row>
    <row r="872" spans="1:5" s="386" customFormat="1" x14ac:dyDescent="0.2">
      <c r="A872" s="195"/>
      <c r="B872" s="20"/>
      <c r="C872" s="394"/>
      <c r="D872" s="407"/>
      <c r="E872" s="20"/>
    </row>
    <row r="873" spans="1:5" s="386" customFormat="1" x14ac:dyDescent="0.2">
      <c r="A873" s="195"/>
      <c r="B873" s="20"/>
      <c r="C873" s="394"/>
      <c r="D873" s="407"/>
      <c r="E873" s="20"/>
    </row>
    <row r="874" spans="1:5" s="386" customFormat="1" x14ac:dyDescent="0.2">
      <c r="A874" s="195"/>
      <c r="B874" s="20"/>
      <c r="C874" s="394"/>
      <c r="D874" s="407"/>
      <c r="E874" s="20"/>
    </row>
    <row r="875" spans="1:5" s="386" customFormat="1" x14ac:dyDescent="0.2">
      <c r="A875" s="195"/>
      <c r="B875" s="20"/>
      <c r="C875" s="394"/>
      <c r="D875" s="407"/>
      <c r="E875" s="20"/>
    </row>
    <row r="876" spans="1:5" s="386" customFormat="1" x14ac:dyDescent="0.2">
      <c r="A876" s="195"/>
      <c r="B876" s="20"/>
      <c r="C876" s="394"/>
      <c r="D876" s="412"/>
      <c r="E876" s="391"/>
    </row>
    <row r="877" spans="1:5" s="386" customFormat="1" x14ac:dyDescent="0.2">
      <c r="A877" s="195"/>
      <c r="B877" s="20"/>
      <c r="C877" s="394"/>
      <c r="D877" s="407"/>
      <c r="E877" s="20"/>
    </row>
    <row r="878" spans="1:5" s="386" customFormat="1" x14ac:dyDescent="0.2">
      <c r="A878" s="195"/>
      <c r="B878" s="20"/>
      <c r="C878" s="394"/>
      <c r="D878" s="407"/>
      <c r="E878" s="20"/>
    </row>
    <row r="879" spans="1:5" s="386" customFormat="1" x14ac:dyDescent="0.2">
      <c r="A879" s="195"/>
      <c r="B879" s="20"/>
      <c r="C879" s="394"/>
      <c r="D879" s="407"/>
      <c r="E879" s="20"/>
    </row>
    <row r="880" spans="1:5" s="386" customFormat="1" x14ac:dyDescent="0.2">
      <c r="A880" s="195"/>
      <c r="B880" s="20"/>
      <c r="C880" s="394"/>
      <c r="D880" s="407"/>
      <c r="E880" s="20"/>
    </row>
    <row r="881" spans="1:5" s="386" customFormat="1" x14ac:dyDescent="0.2">
      <c r="A881" s="195"/>
      <c r="B881" s="20"/>
      <c r="C881" s="394"/>
      <c r="D881" s="412"/>
      <c r="E881" s="391"/>
    </row>
    <row r="882" spans="1:5" s="386" customFormat="1" x14ac:dyDescent="0.2">
      <c r="A882" s="195"/>
      <c r="B882" s="20"/>
      <c r="C882" s="394"/>
      <c r="D882" s="407"/>
      <c r="E882" s="20"/>
    </row>
    <row r="883" spans="1:5" s="386" customFormat="1" x14ac:dyDescent="0.2">
      <c r="A883" s="195"/>
      <c r="B883" s="20"/>
      <c r="C883" s="394"/>
      <c r="D883" s="407"/>
      <c r="E883" s="20"/>
    </row>
    <row r="884" spans="1:5" s="386" customFormat="1" x14ac:dyDescent="0.2">
      <c r="A884" s="195"/>
      <c r="B884" s="20"/>
      <c r="C884" s="394"/>
      <c r="D884" s="407"/>
      <c r="E884" s="20"/>
    </row>
    <row r="885" spans="1:5" s="386" customFormat="1" x14ac:dyDescent="0.2">
      <c r="A885" s="195"/>
      <c r="B885" s="20"/>
      <c r="C885" s="394"/>
      <c r="D885" s="407"/>
      <c r="E885" s="20"/>
    </row>
    <row r="886" spans="1:5" s="386" customFormat="1" x14ac:dyDescent="0.2">
      <c r="A886" s="195"/>
      <c r="B886" s="20"/>
      <c r="C886" s="394"/>
      <c r="D886" s="412"/>
      <c r="E886" s="391"/>
    </row>
    <row r="887" spans="1:5" s="386" customFormat="1" x14ac:dyDescent="0.2">
      <c r="A887" s="195"/>
      <c r="B887" s="20"/>
      <c r="C887" s="394"/>
      <c r="D887" s="407"/>
      <c r="E887" s="20"/>
    </row>
    <row r="888" spans="1:5" s="386" customFormat="1" x14ac:dyDescent="0.2">
      <c r="A888" s="195"/>
      <c r="B888" s="20"/>
      <c r="C888" s="394"/>
      <c r="D888" s="407"/>
      <c r="E888" s="20"/>
    </row>
    <row r="889" spans="1:5" s="386" customFormat="1" x14ac:dyDescent="0.2">
      <c r="A889" s="195"/>
      <c r="B889" s="20"/>
      <c r="C889" s="394"/>
      <c r="D889" s="407"/>
      <c r="E889" s="20"/>
    </row>
    <row r="890" spans="1:5" s="386" customFormat="1" x14ac:dyDescent="0.2">
      <c r="A890" s="195"/>
      <c r="B890" s="20"/>
      <c r="C890" s="394"/>
      <c r="D890" s="407"/>
      <c r="E890" s="20"/>
    </row>
    <row r="891" spans="1:5" s="386" customFormat="1" x14ac:dyDescent="0.2">
      <c r="A891" s="195"/>
      <c r="B891" s="20"/>
      <c r="C891" s="394"/>
      <c r="D891" s="412"/>
      <c r="E891" s="391"/>
    </row>
    <row r="892" spans="1:5" s="386" customFormat="1" x14ac:dyDescent="0.2">
      <c r="A892" s="195"/>
      <c r="B892" s="20"/>
      <c r="C892" s="394"/>
      <c r="D892" s="407"/>
      <c r="E892" s="20"/>
    </row>
    <row r="893" spans="1:5" s="386" customFormat="1" x14ac:dyDescent="0.2">
      <c r="A893" s="195"/>
      <c r="B893" s="20"/>
      <c r="C893" s="394"/>
      <c r="D893" s="407"/>
      <c r="E893" s="20"/>
    </row>
    <row r="894" spans="1:5" s="386" customFormat="1" x14ac:dyDescent="0.2">
      <c r="A894" s="195"/>
      <c r="B894" s="20"/>
      <c r="C894" s="394"/>
      <c r="D894" s="407"/>
      <c r="E894" s="20"/>
    </row>
    <row r="895" spans="1:5" s="386" customFormat="1" x14ac:dyDescent="0.2">
      <c r="A895" s="195"/>
      <c r="B895" s="20"/>
      <c r="C895" s="394"/>
      <c r="D895" s="407"/>
      <c r="E895" s="20"/>
    </row>
    <row r="896" spans="1:5" s="386" customFormat="1" x14ac:dyDescent="0.2">
      <c r="A896" s="195"/>
      <c r="B896" s="20"/>
      <c r="C896" s="394"/>
      <c r="D896" s="412"/>
      <c r="E896" s="391"/>
    </row>
    <row r="897" spans="1:5" s="386" customFormat="1" x14ac:dyDescent="0.2">
      <c r="A897" s="195"/>
      <c r="B897" s="20"/>
      <c r="C897" s="394"/>
      <c r="D897" s="407"/>
      <c r="E897" s="20"/>
    </row>
    <row r="898" spans="1:5" s="386" customFormat="1" x14ac:dyDescent="0.2">
      <c r="A898" s="195"/>
      <c r="B898" s="20"/>
      <c r="C898" s="394"/>
      <c r="D898" s="407"/>
      <c r="E898" s="20"/>
    </row>
    <row r="899" spans="1:5" s="386" customFormat="1" x14ac:dyDescent="0.2">
      <c r="A899" s="195"/>
      <c r="B899" s="20"/>
      <c r="C899" s="394"/>
      <c r="D899" s="407"/>
      <c r="E899" s="20"/>
    </row>
    <row r="900" spans="1:5" s="386" customFormat="1" x14ac:dyDescent="0.2">
      <c r="A900" s="195"/>
      <c r="B900" s="20"/>
      <c r="C900" s="394"/>
      <c r="D900" s="407"/>
      <c r="E900" s="20"/>
    </row>
    <row r="901" spans="1:5" s="386" customFormat="1" x14ac:dyDescent="0.2">
      <c r="A901" s="195"/>
      <c r="B901" s="20"/>
      <c r="C901" s="394"/>
      <c r="D901" s="412"/>
      <c r="E901" s="391"/>
    </row>
    <row r="902" spans="1:5" s="386" customFormat="1" x14ac:dyDescent="0.2">
      <c r="A902" s="195"/>
      <c r="B902" s="20"/>
      <c r="C902" s="394"/>
      <c r="D902" s="407"/>
      <c r="E902" s="20"/>
    </row>
    <row r="903" spans="1:5" s="386" customFormat="1" x14ac:dyDescent="0.2">
      <c r="A903" s="195"/>
      <c r="B903" s="20"/>
      <c r="C903" s="394"/>
      <c r="D903" s="407"/>
      <c r="E903" s="20"/>
    </row>
    <row r="904" spans="1:5" s="386" customFormat="1" x14ac:dyDescent="0.2">
      <c r="A904" s="195"/>
      <c r="B904" s="20"/>
      <c r="C904" s="394"/>
      <c r="D904" s="407"/>
      <c r="E904" s="20"/>
    </row>
    <row r="905" spans="1:5" s="386" customFormat="1" x14ac:dyDescent="0.2">
      <c r="A905" s="195"/>
      <c r="B905" s="20"/>
      <c r="C905" s="394"/>
      <c r="D905" s="407"/>
      <c r="E905" s="20"/>
    </row>
    <row r="906" spans="1:5" s="386" customFormat="1" x14ac:dyDescent="0.2">
      <c r="A906" s="195"/>
      <c r="B906" s="20"/>
      <c r="C906" s="394"/>
      <c r="D906" s="412"/>
      <c r="E906" s="391"/>
    </row>
    <row r="907" spans="1:5" s="386" customFormat="1" x14ac:dyDescent="0.2">
      <c r="A907" s="195"/>
      <c r="B907" s="20"/>
      <c r="C907" s="394"/>
      <c r="D907" s="407"/>
      <c r="E907" s="20"/>
    </row>
    <row r="908" spans="1:5" s="386" customFormat="1" x14ac:dyDescent="0.2">
      <c r="A908" s="195"/>
      <c r="B908" s="20"/>
      <c r="C908" s="394"/>
      <c r="D908" s="407"/>
      <c r="E908" s="20"/>
    </row>
    <row r="909" spans="1:5" s="386" customFormat="1" x14ac:dyDescent="0.2">
      <c r="A909" s="195"/>
      <c r="B909" s="20"/>
      <c r="C909" s="394"/>
      <c r="D909" s="407"/>
      <c r="E909" s="20"/>
    </row>
    <row r="910" spans="1:5" s="386" customFormat="1" x14ac:dyDescent="0.2">
      <c r="A910" s="195"/>
      <c r="B910" s="20"/>
      <c r="C910" s="394"/>
      <c r="D910" s="407"/>
      <c r="E910" s="20"/>
    </row>
    <row r="911" spans="1:5" s="386" customFormat="1" x14ac:dyDescent="0.2">
      <c r="A911" s="195"/>
      <c r="B911" s="20"/>
      <c r="C911" s="394"/>
      <c r="D911" s="412"/>
      <c r="E911" s="391"/>
    </row>
    <row r="912" spans="1:5" s="386" customFormat="1" x14ac:dyDescent="0.2">
      <c r="A912" s="195"/>
      <c r="B912" s="20"/>
      <c r="C912" s="394"/>
      <c r="D912" s="407"/>
      <c r="E912" s="20"/>
    </row>
    <row r="913" spans="1:5" s="386" customFormat="1" x14ac:dyDescent="0.2">
      <c r="A913" s="195"/>
      <c r="B913" s="20"/>
      <c r="C913" s="394"/>
      <c r="D913" s="407"/>
      <c r="E913" s="20"/>
    </row>
    <row r="914" spans="1:5" s="386" customFormat="1" x14ac:dyDescent="0.2">
      <c r="A914" s="195"/>
      <c r="B914" s="20"/>
      <c r="C914" s="394"/>
      <c r="D914" s="407"/>
      <c r="E914" s="20"/>
    </row>
    <row r="915" spans="1:5" s="386" customFormat="1" x14ac:dyDescent="0.2">
      <c r="A915" s="195"/>
      <c r="B915" s="20"/>
      <c r="C915" s="394"/>
      <c r="D915" s="407"/>
      <c r="E915" s="20"/>
    </row>
    <row r="916" spans="1:5" s="386" customFormat="1" x14ac:dyDescent="0.2">
      <c r="A916" s="195"/>
      <c r="B916" s="20"/>
      <c r="C916" s="394"/>
      <c r="D916" s="412"/>
      <c r="E916" s="391"/>
    </row>
    <row r="917" spans="1:5" s="386" customFormat="1" x14ac:dyDescent="0.2">
      <c r="A917" s="195"/>
      <c r="B917" s="20"/>
      <c r="C917" s="394"/>
      <c r="D917" s="407"/>
      <c r="E917" s="20"/>
    </row>
    <row r="918" spans="1:5" s="386" customFormat="1" x14ac:dyDescent="0.2">
      <c r="A918" s="195"/>
      <c r="B918" s="20"/>
      <c r="C918" s="394"/>
      <c r="D918" s="407"/>
      <c r="E918" s="20"/>
    </row>
    <row r="919" spans="1:5" s="386" customFormat="1" x14ac:dyDescent="0.2">
      <c r="A919" s="195"/>
      <c r="B919" s="20"/>
      <c r="C919" s="394"/>
      <c r="D919" s="407"/>
      <c r="E919" s="20"/>
    </row>
    <row r="920" spans="1:5" s="386" customFormat="1" x14ac:dyDescent="0.2">
      <c r="A920" s="195"/>
      <c r="B920" s="20"/>
      <c r="C920" s="394"/>
      <c r="D920" s="407"/>
      <c r="E920" s="20"/>
    </row>
    <row r="921" spans="1:5" s="386" customFormat="1" x14ac:dyDescent="0.2">
      <c r="A921" s="195"/>
      <c r="B921" s="20"/>
      <c r="C921" s="394"/>
      <c r="D921" s="412"/>
      <c r="E921" s="391"/>
    </row>
    <row r="922" spans="1:5" s="386" customFormat="1" x14ac:dyDescent="0.2">
      <c r="A922" s="195"/>
      <c r="B922" s="20"/>
      <c r="C922" s="394"/>
      <c r="D922" s="407"/>
      <c r="E922" s="20"/>
    </row>
    <row r="923" spans="1:5" s="386" customFormat="1" x14ac:dyDescent="0.2">
      <c r="A923" s="195"/>
      <c r="B923" s="20"/>
      <c r="C923" s="394"/>
      <c r="D923" s="407"/>
      <c r="E923" s="20"/>
    </row>
    <row r="924" spans="1:5" s="386" customFormat="1" x14ac:dyDescent="0.2">
      <c r="A924" s="195"/>
      <c r="B924" s="20"/>
      <c r="C924" s="394"/>
      <c r="D924" s="407"/>
      <c r="E924" s="20"/>
    </row>
    <row r="925" spans="1:5" s="386" customFormat="1" x14ac:dyDescent="0.2">
      <c r="A925" s="195"/>
      <c r="B925" s="20"/>
      <c r="C925" s="394"/>
      <c r="D925" s="407"/>
      <c r="E925" s="20"/>
    </row>
    <row r="926" spans="1:5" s="386" customFormat="1" x14ac:dyDescent="0.2">
      <c r="A926" s="195"/>
      <c r="B926" s="20"/>
      <c r="C926" s="394"/>
      <c r="D926" s="412"/>
      <c r="E926" s="391"/>
    </row>
    <row r="927" spans="1:5" s="386" customFormat="1" x14ac:dyDescent="0.2">
      <c r="A927" s="195"/>
      <c r="B927" s="20"/>
      <c r="C927" s="394"/>
      <c r="D927" s="407"/>
      <c r="E927" s="20"/>
    </row>
    <row r="928" spans="1:5" s="386" customFormat="1" x14ac:dyDescent="0.2">
      <c r="A928" s="195"/>
      <c r="B928" s="20"/>
      <c r="C928" s="394"/>
      <c r="D928" s="407"/>
      <c r="E928" s="20"/>
    </row>
    <row r="929" spans="1:5" s="386" customFormat="1" x14ac:dyDescent="0.2">
      <c r="A929" s="195"/>
      <c r="B929" s="20"/>
      <c r="C929" s="394"/>
      <c r="D929" s="407"/>
      <c r="E929" s="20"/>
    </row>
    <row r="930" spans="1:5" s="386" customFormat="1" x14ac:dyDescent="0.2">
      <c r="A930" s="195"/>
      <c r="B930" s="20"/>
      <c r="C930" s="394"/>
      <c r="D930" s="407"/>
      <c r="E930" s="20"/>
    </row>
    <row r="931" spans="1:5" s="386" customFormat="1" x14ac:dyDescent="0.2">
      <c r="A931" s="195"/>
      <c r="B931" s="20"/>
      <c r="C931" s="394"/>
      <c r="D931" s="412"/>
      <c r="E931" s="391"/>
    </row>
    <row r="932" spans="1:5" s="386" customFormat="1" x14ac:dyDescent="0.2">
      <c r="A932" s="195"/>
      <c r="B932" s="20"/>
      <c r="C932" s="394"/>
      <c r="D932" s="407"/>
      <c r="E932" s="20"/>
    </row>
    <row r="933" spans="1:5" s="386" customFormat="1" x14ac:dyDescent="0.2">
      <c r="A933" s="195"/>
      <c r="B933" s="20"/>
      <c r="C933" s="394"/>
      <c r="D933" s="407"/>
      <c r="E933" s="20"/>
    </row>
    <row r="934" spans="1:5" s="386" customFormat="1" x14ac:dyDescent="0.2">
      <c r="A934" s="195"/>
      <c r="B934" s="20"/>
      <c r="C934" s="394"/>
      <c r="D934" s="407"/>
      <c r="E934" s="20"/>
    </row>
    <row r="935" spans="1:5" s="386" customFormat="1" x14ac:dyDescent="0.2">
      <c r="A935" s="195"/>
      <c r="B935" s="20"/>
      <c r="C935" s="394"/>
      <c r="D935" s="407"/>
      <c r="E935" s="20"/>
    </row>
    <row r="936" spans="1:5" s="386" customFormat="1" x14ac:dyDescent="0.2">
      <c r="A936" s="195"/>
      <c r="B936" s="20"/>
      <c r="C936" s="394"/>
      <c r="D936" s="412"/>
      <c r="E936" s="391"/>
    </row>
    <row r="937" spans="1:5" s="386" customFormat="1" x14ac:dyDescent="0.2">
      <c r="A937" s="195"/>
      <c r="B937" s="20"/>
      <c r="C937" s="394"/>
      <c r="D937" s="407"/>
      <c r="E937" s="20"/>
    </row>
    <row r="938" spans="1:5" s="386" customFormat="1" x14ac:dyDescent="0.2">
      <c r="A938" s="195"/>
      <c r="B938" s="20"/>
      <c r="C938" s="394"/>
      <c r="D938" s="407"/>
      <c r="E938" s="20"/>
    </row>
    <row r="939" spans="1:5" s="386" customFormat="1" x14ac:dyDescent="0.2">
      <c r="A939" s="195"/>
      <c r="B939" s="20"/>
      <c r="C939" s="394"/>
      <c r="D939" s="407"/>
      <c r="E939" s="20"/>
    </row>
    <row r="940" spans="1:5" s="386" customFormat="1" x14ac:dyDescent="0.2">
      <c r="A940" s="195"/>
      <c r="B940" s="20"/>
      <c r="C940" s="394"/>
      <c r="D940" s="407"/>
      <c r="E940" s="20"/>
    </row>
    <row r="941" spans="1:5" s="386" customFormat="1" x14ac:dyDescent="0.2">
      <c r="A941" s="195"/>
      <c r="B941" s="20"/>
      <c r="C941" s="394"/>
      <c r="D941" s="412"/>
      <c r="E941" s="391"/>
    </row>
    <row r="942" spans="1:5" s="386" customFormat="1" x14ac:dyDescent="0.2">
      <c r="A942" s="195"/>
      <c r="B942" s="20"/>
      <c r="C942" s="394"/>
      <c r="D942" s="407"/>
      <c r="E942" s="20"/>
    </row>
    <row r="943" spans="1:5" s="386" customFormat="1" x14ac:dyDescent="0.2">
      <c r="A943" s="195"/>
      <c r="B943" s="20"/>
      <c r="C943" s="394"/>
      <c r="D943" s="407"/>
      <c r="E943" s="20"/>
    </row>
    <row r="944" spans="1:5" s="386" customFormat="1" x14ac:dyDescent="0.2">
      <c r="A944" s="195"/>
      <c r="B944" s="20"/>
      <c r="C944" s="394"/>
      <c r="D944" s="407"/>
      <c r="E944" s="20"/>
    </row>
    <row r="945" spans="1:5" s="386" customFormat="1" x14ac:dyDescent="0.2">
      <c r="A945" s="195"/>
      <c r="B945" s="20"/>
      <c r="C945" s="394"/>
      <c r="D945" s="407"/>
      <c r="E945" s="20"/>
    </row>
    <row r="946" spans="1:5" s="386" customFormat="1" x14ac:dyDescent="0.2">
      <c r="A946" s="195"/>
      <c r="B946" s="20"/>
      <c r="C946" s="394"/>
      <c r="D946" s="412"/>
      <c r="E946" s="391"/>
    </row>
    <row r="947" spans="1:5" s="386" customFormat="1" x14ac:dyDescent="0.2">
      <c r="A947" s="195"/>
      <c r="B947" s="20"/>
      <c r="C947" s="394"/>
      <c r="D947" s="407"/>
      <c r="E947" s="20"/>
    </row>
    <row r="948" spans="1:5" s="386" customFormat="1" x14ac:dyDescent="0.2">
      <c r="A948" s="195"/>
      <c r="B948" s="20"/>
      <c r="C948" s="394"/>
      <c r="D948" s="407"/>
      <c r="E948" s="20"/>
    </row>
    <row r="949" spans="1:5" s="386" customFormat="1" x14ac:dyDescent="0.2">
      <c r="A949" s="195"/>
      <c r="B949" s="20"/>
      <c r="C949" s="394"/>
      <c r="D949" s="407"/>
      <c r="E949" s="20"/>
    </row>
    <row r="950" spans="1:5" s="386" customFormat="1" x14ac:dyDescent="0.2">
      <c r="A950" s="195"/>
      <c r="B950" s="20"/>
      <c r="C950" s="394"/>
      <c r="D950" s="407"/>
      <c r="E950" s="20"/>
    </row>
    <row r="951" spans="1:5" s="386" customFormat="1" x14ac:dyDescent="0.2">
      <c r="A951" s="195"/>
      <c r="B951" s="20"/>
      <c r="C951" s="394"/>
      <c r="D951" s="412"/>
      <c r="E951" s="391"/>
    </row>
    <row r="952" spans="1:5" s="386" customFormat="1" x14ac:dyDescent="0.2">
      <c r="A952" s="195"/>
      <c r="B952" s="20"/>
      <c r="C952" s="394"/>
      <c r="D952" s="407"/>
      <c r="E952" s="20"/>
    </row>
    <row r="953" spans="1:5" s="386" customFormat="1" x14ac:dyDescent="0.2">
      <c r="A953" s="195"/>
      <c r="B953" s="20"/>
      <c r="C953" s="394"/>
      <c r="D953" s="407"/>
      <c r="E953" s="20"/>
    </row>
    <row r="954" spans="1:5" s="386" customFormat="1" x14ac:dyDescent="0.2">
      <c r="A954" s="195"/>
      <c r="B954" s="20"/>
      <c r="C954" s="394"/>
      <c r="D954" s="407"/>
      <c r="E954" s="20"/>
    </row>
    <row r="955" spans="1:5" s="386" customFormat="1" x14ac:dyDescent="0.2">
      <c r="A955" s="195"/>
      <c r="B955" s="20"/>
      <c r="C955" s="394"/>
      <c r="D955" s="407"/>
      <c r="E955" s="20"/>
    </row>
    <row r="956" spans="1:5" s="386" customFormat="1" x14ac:dyDescent="0.2">
      <c r="A956" s="195"/>
      <c r="B956" s="20"/>
      <c r="C956" s="394"/>
      <c r="D956" s="412"/>
      <c r="E956" s="391"/>
    </row>
    <row r="957" spans="1:5" s="386" customFormat="1" x14ac:dyDescent="0.2">
      <c r="A957" s="195"/>
      <c r="B957" s="20"/>
      <c r="C957" s="394"/>
      <c r="D957" s="407"/>
      <c r="E957" s="20"/>
    </row>
    <row r="958" spans="1:5" s="386" customFormat="1" x14ac:dyDescent="0.2">
      <c r="A958" s="195"/>
      <c r="B958" s="20"/>
      <c r="C958" s="394"/>
      <c r="D958" s="407"/>
      <c r="E958" s="20"/>
    </row>
    <row r="959" spans="1:5" s="386" customFormat="1" x14ac:dyDescent="0.2">
      <c r="A959" s="195"/>
      <c r="B959" s="20"/>
      <c r="C959" s="394"/>
      <c r="D959" s="407"/>
      <c r="E959" s="20"/>
    </row>
    <row r="960" spans="1:5" s="386" customFormat="1" x14ac:dyDescent="0.2">
      <c r="A960" s="195"/>
      <c r="B960" s="20"/>
      <c r="C960" s="394"/>
      <c r="D960" s="407"/>
      <c r="E960" s="20"/>
    </row>
    <row r="961" spans="1:5" s="386" customFormat="1" x14ac:dyDescent="0.2">
      <c r="A961" s="195"/>
      <c r="B961" s="20"/>
      <c r="C961" s="394"/>
      <c r="D961" s="412"/>
      <c r="E961" s="391"/>
    </row>
    <row r="962" spans="1:5" s="386" customFormat="1" x14ac:dyDescent="0.2">
      <c r="A962" s="195"/>
      <c r="B962" s="20"/>
      <c r="C962" s="394"/>
      <c r="D962" s="407"/>
      <c r="E962" s="20"/>
    </row>
    <row r="963" spans="1:5" s="386" customFormat="1" x14ac:dyDescent="0.2">
      <c r="A963" s="195"/>
      <c r="B963" s="20"/>
      <c r="C963" s="394"/>
      <c r="D963" s="407"/>
      <c r="E963" s="20"/>
    </row>
    <row r="964" spans="1:5" s="386" customFormat="1" x14ac:dyDescent="0.2">
      <c r="A964" s="195"/>
      <c r="B964" s="20"/>
      <c r="C964" s="394"/>
      <c r="D964" s="407"/>
      <c r="E964" s="20"/>
    </row>
    <row r="965" spans="1:5" s="386" customFormat="1" x14ac:dyDescent="0.2">
      <c r="A965" s="195"/>
      <c r="B965" s="20"/>
      <c r="C965" s="394"/>
      <c r="D965" s="407"/>
      <c r="E965" s="20"/>
    </row>
    <row r="966" spans="1:5" s="386" customFormat="1" x14ac:dyDescent="0.2">
      <c r="A966" s="195"/>
      <c r="B966" s="20"/>
      <c r="C966" s="394"/>
      <c r="D966" s="412"/>
      <c r="E966" s="391"/>
    </row>
    <row r="967" spans="1:5" s="386" customFormat="1" x14ac:dyDescent="0.2">
      <c r="A967" s="195"/>
      <c r="B967" s="20"/>
      <c r="C967" s="394"/>
      <c r="D967" s="407"/>
      <c r="E967" s="20"/>
    </row>
    <row r="968" spans="1:5" s="386" customFormat="1" x14ac:dyDescent="0.2">
      <c r="A968" s="195"/>
      <c r="B968" s="20"/>
      <c r="C968" s="394"/>
      <c r="D968" s="407"/>
      <c r="E968" s="20"/>
    </row>
    <row r="969" spans="1:5" s="386" customFormat="1" x14ac:dyDescent="0.2">
      <c r="A969" s="195"/>
      <c r="B969" s="20"/>
      <c r="C969" s="394"/>
      <c r="D969" s="407"/>
      <c r="E969" s="20"/>
    </row>
    <row r="970" spans="1:5" s="386" customFormat="1" x14ac:dyDescent="0.2">
      <c r="A970" s="195"/>
      <c r="B970" s="20"/>
      <c r="C970" s="394"/>
      <c r="D970" s="407"/>
      <c r="E970" s="20"/>
    </row>
    <row r="971" spans="1:5" s="386" customFormat="1" x14ac:dyDescent="0.2">
      <c r="A971" s="195"/>
      <c r="B971" s="20"/>
      <c r="C971" s="394"/>
      <c r="D971" s="412"/>
      <c r="E971" s="391"/>
    </row>
    <row r="972" spans="1:5" s="386" customFormat="1" x14ac:dyDescent="0.2">
      <c r="A972" s="195"/>
      <c r="B972" s="20"/>
      <c r="C972" s="394"/>
      <c r="D972" s="407"/>
      <c r="E972" s="20"/>
    </row>
    <row r="973" spans="1:5" s="386" customFormat="1" x14ac:dyDescent="0.2">
      <c r="A973" s="195"/>
      <c r="B973" s="20"/>
      <c r="C973" s="394"/>
      <c r="D973" s="407"/>
      <c r="E973" s="20"/>
    </row>
    <row r="974" spans="1:5" s="386" customFormat="1" x14ac:dyDescent="0.2">
      <c r="A974" s="195"/>
      <c r="B974" s="20"/>
      <c r="C974" s="394"/>
      <c r="D974" s="407"/>
      <c r="E974" s="20"/>
    </row>
    <row r="975" spans="1:5" s="386" customFormat="1" x14ac:dyDescent="0.2">
      <c r="A975" s="195"/>
      <c r="B975" s="20"/>
      <c r="C975" s="394"/>
      <c r="D975" s="407"/>
      <c r="E975" s="20"/>
    </row>
    <row r="976" spans="1:5" s="386" customFormat="1" x14ac:dyDescent="0.2">
      <c r="A976" s="195"/>
      <c r="B976" s="20"/>
      <c r="C976" s="394"/>
      <c r="D976" s="412"/>
      <c r="E976" s="391"/>
    </row>
    <row r="977" spans="1:5" s="386" customFormat="1" x14ac:dyDescent="0.2">
      <c r="A977" s="195"/>
      <c r="B977" s="20"/>
      <c r="C977" s="394"/>
      <c r="D977" s="407"/>
      <c r="E977" s="20"/>
    </row>
    <row r="978" spans="1:5" s="386" customFormat="1" x14ac:dyDescent="0.2">
      <c r="A978" s="195"/>
      <c r="B978" s="20"/>
      <c r="C978" s="394"/>
      <c r="D978" s="407"/>
      <c r="E978" s="20"/>
    </row>
    <row r="979" spans="1:5" s="386" customFormat="1" x14ac:dyDescent="0.2">
      <c r="A979" s="195"/>
      <c r="B979" s="20"/>
      <c r="C979" s="394"/>
      <c r="D979" s="407"/>
      <c r="E979" s="20"/>
    </row>
    <row r="980" spans="1:5" s="386" customFormat="1" x14ac:dyDescent="0.2">
      <c r="A980" s="195"/>
      <c r="B980" s="20"/>
      <c r="C980" s="394"/>
      <c r="D980" s="407"/>
      <c r="E980" s="20"/>
    </row>
    <row r="981" spans="1:5" s="386" customFormat="1" x14ac:dyDescent="0.2">
      <c r="A981" s="195"/>
      <c r="B981" s="20"/>
      <c r="C981" s="394"/>
      <c r="D981" s="412"/>
      <c r="E981" s="391"/>
    </row>
    <row r="982" spans="1:5" s="386" customFormat="1" x14ac:dyDescent="0.2">
      <c r="A982" s="195"/>
      <c r="B982" s="20"/>
      <c r="C982" s="394"/>
      <c r="D982" s="407"/>
      <c r="E982" s="20"/>
    </row>
    <row r="983" spans="1:5" s="386" customFormat="1" x14ac:dyDescent="0.2">
      <c r="A983" s="195"/>
      <c r="B983" s="20"/>
      <c r="C983" s="394"/>
      <c r="D983" s="407"/>
      <c r="E983" s="20"/>
    </row>
    <row r="984" spans="1:5" s="386" customFormat="1" x14ac:dyDescent="0.2">
      <c r="A984" s="195"/>
      <c r="B984" s="20"/>
      <c r="C984" s="394"/>
      <c r="D984" s="407"/>
      <c r="E984" s="20"/>
    </row>
    <row r="985" spans="1:5" s="386" customFormat="1" x14ac:dyDescent="0.2">
      <c r="A985" s="195"/>
      <c r="B985" s="20"/>
      <c r="C985" s="394"/>
      <c r="D985" s="407"/>
      <c r="E985" s="20"/>
    </row>
    <row r="986" spans="1:5" s="386" customFormat="1" x14ac:dyDescent="0.2">
      <c r="A986" s="195"/>
      <c r="B986" s="20"/>
      <c r="C986" s="394"/>
      <c r="D986" s="412"/>
      <c r="E986" s="391"/>
    </row>
    <row r="987" spans="1:5" s="386" customFormat="1" x14ac:dyDescent="0.2">
      <c r="A987" s="195"/>
      <c r="B987" s="20"/>
      <c r="C987" s="394"/>
      <c r="D987" s="407"/>
      <c r="E987" s="20"/>
    </row>
    <row r="988" spans="1:5" s="386" customFormat="1" x14ac:dyDescent="0.2">
      <c r="A988" s="195"/>
      <c r="B988" s="20"/>
      <c r="C988" s="394"/>
      <c r="D988" s="407"/>
      <c r="E988" s="20"/>
    </row>
    <row r="989" spans="1:5" s="386" customFormat="1" x14ac:dyDescent="0.2">
      <c r="A989" s="195"/>
      <c r="B989" s="20"/>
      <c r="C989" s="394"/>
      <c r="D989" s="407"/>
      <c r="E989" s="20"/>
    </row>
    <row r="990" spans="1:5" s="386" customFormat="1" x14ac:dyDescent="0.2">
      <c r="A990" s="195"/>
      <c r="B990" s="20"/>
      <c r="C990" s="394"/>
      <c r="D990" s="407"/>
      <c r="E990" s="20"/>
    </row>
    <row r="991" spans="1:5" s="386" customFormat="1" x14ac:dyDescent="0.2">
      <c r="A991" s="195"/>
      <c r="B991" s="20"/>
      <c r="C991" s="394"/>
      <c r="D991" s="412"/>
      <c r="E991" s="391"/>
    </row>
    <row r="992" spans="1:5" s="386" customFormat="1" x14ac:dyDescent="0.2">
      <c r="A992" s="195"/>
      <c r="B992" s="20"/>
      <c r="C992" s="394"/>
      <c r="D992" s="407"/>
      <c r="E992" s="20"/>
    </row>
    <row r="993" spans="1:5" s="386" customFormat="1" x14ac:dyDescent="0.2">
      <c r="A993" s="195"/>
      <c r="B993" s="20"/>
      <c r="C993" s="394"/>
      <c r="D993" s="407"/>
      <c r="E993" s="20"/>
    </row>
    <row r="994" spans="1:5" s="386" customFormat="1" x14ac:dyDescent="0.2">
      <c r="A994" s="195"/>
      <c r="B994" s="20"/>
      <c r="C994" s="394"/>
      <c r="D994" s="407"/>
      <c r="E994" s="20"/>
    </row>
    <row r="995" spans="1:5" s="386" customFormat="1" x14ac:dyDescent="0.2">
      <c r="A995" s="195"/>
      <c r="B995" s="20"/>
      <c r="C995" s="394"/>
      <c r="D995" s="407"/>
      <c r="E995" s="20"/>
    </row>
    <row r="996" spans="1:5" s="386" customFormat="1" x14ac:dyDescent="0.2">
      <c r="A996" s="195"/>
      <c r="B996" s="20"/>
      <c r="C996" s="394"/>
      <c r="D996" s="412"/>
      <c r="E996" s="391"/>
    </row>
    <row r="997" spans="1:5" s="386" customFormat="1" x14ac:dyDescent="0.2">
      <c r="A997" s="195"/>
      <c r="B997" s="20"/>
      <c r="C997" s="394"/>
      <c r="D997" s="407"/>
      <c r="E997" s="20"/>
    </row>
    <row r="998" spans="1:5" s="386" customFormat="1" x14ac:dyDescent="0.2">
      <c r="A998" s="195"/>
      <c r="B998" s="20"/>
      <c r="C998" s="394"/>
      <c r="D998" s="407"/>
      <c r="E998" s="20"/>
    </row>
    <row r="999" spans="1:5" s="386" customFormat="1" x14ac:dyDescent="0.2">
      <c r="A999" s="195"/>
      <c r="B999" s="20"/>
      <c r="C999" s="394"/>
      <c r="D999" s="407"/>
      <c r="E999" s="20"/>
    </row>
    <row r="1000" spans="1:5" s="386" customFormat="1" x14ac:dyDescent="0.2">
      <c r="A1000" s="195"/>
      <c r="B1000" s="20"/>
      <c r="C1000" s="394"/>
      <c r="D1000" s="407"/>
      <c r="E1000" s="20"/>
    </row>
    <row r="1001" spans="1:5" s="386" customFormat="1" x14ac:dyDescent="0.2">
      <c r="A1001" s="195"/>
      <c r="B1001" s="20"/>
      <c r="C1001" s="394"/>
      <c r="D1001" s="412"/>
      <c r="E1001" s="391"/>
    </row>
    <row r="1002" spans="1:5" s="386" customFormat="1" x14ac:dyDescent="0.2">
      <c r="A1002" s="195"/>
      <c r="B1002" s="20"/>
      <c r="C1002" s="394"/>
      <c r="D1002" s="407"/>
      <c r="E1002" s="20"/>
    </row>
    <row r="1003" spans="1:5" s="386" customFormat="1" x14ac:dyDescent="0.2">
      <c r="A1003" s="195"/>
      <c r="B1003" s="20"/>
      <c r="C1003" s="394"/>
      <c r="D1003" s="407"/>
      <c r="E1003" s="20"/>
    </row>
    <row r="1004" spans="1:5" s="386" customFormat="1" x14ac:dyDescent="0.2">
      <c r="A1004" s="195"/>
      <c r="B1004" s="20"/>
      <c r="C1004" s="394"/>
      <c r="D1004" s="407"/>
      <c r="E1004" s="20"/>
    </row>
    <row r="1005" spans="1:5" s="386" customFormat="1" x14ac:dyDescent="0.2">
      <c r="A1005" s="195"/>
      <c r="B1005" s="20"/>
      <c r="C1005" s="394"/>
      <c r="D1005" s="407"/>
      <c r="E1005" s="20"/>
    </row>
    <row r="1006" spans="1:5" s="386" customFormat="1" x14ac:dyDescent="0.2">
      <c r="A1006" s="195"/>
      <c r="B1006" s="20"/>
      <c r="C1006" s="394"/>
      <c r="D1006" s="412"/>
      <c r="E1006" s="391"/>
    </row>
    <row r="1007" spans="1:5" s="386" customFormat="1" x14ac:dyDescent="0.2">
      <c r="A1007" s="195"/>
      <c r="B1007" s="20"/>
      <c r="C1007" s="394"/>
      <c r="D1007" s="407"/>
      <c r="E1007" s="20"/>
    </row>
    <row r="1008" spans="1:5" s="386" customFormat="1" x14ac:dyDescent="0.2">
      <c r="A1008" s="195"/>
      <c r="B1008" s="20"/>
      <c r="C1008" s="394"/>
      <c r="D1008" s="407"/>
      <c r="E1008" s="20"/>
    </row>
    <row r="1009" spans="1:5" s="386" customFormat="1" x14ac:dyDescent="0.2">
      <c r="A1009" s="195"/>
      <c r="B1009" s="20"/>
      <c r="C1009" s="394"/>
      <c r="D1009" s="407"/>
      <c r="E1009" s="20"/>
    </row>
    <row r="1010" spans="1:5" s="386" customFormat="1" x14ac:dyDescent="0.2">
      <c r="A1010" s="195"/>
      <c r="B1010" s="20"/>
      <c r="C1010" s="394"/>
      <c r="D1010" s="407"/>
      <c r="E1010" s="20"/>
    </row>
    <row r="1011" spans="1:5" s="386" customFormat="1" x14ac:dyDescent="0.2">
      <c r="A1011" s="195"/>
      <c r="B1011" s="20"/>
      <c r="C1011" s="394"/>
      <c r="D1011" s="412"/>
      <c r="E1011" s="391"/>
    </row>
    <row r="1012" spans="1:5" s="386" customFormat="1" x14ac:dyDescent="0.2">
      <c r="A1012" s="195"/>
      <c r="B1012" s="20"/>
      <c r="C1012" s="394"/>
      <c r="D1012" s="407"/>
      <c r="E1012" s="20"/>
    </row>
    <row r="1013" spans="1:5" s="386" customFormat="1" x14ac:dyDescent="0.2">
      <c r="A1013" s="195"/>
      <c r="B1013" s="20"/>
      <c r="C1013" s="394"/>
      <c r="D1013" s="407"/>
      <c r="E1013" s="20"/>
    </row>
    <row r="1014" spans="1:5" s="386" customFormat="1" x14ac:dyDescent="0.2">
      <c r="A1014" s="195"/>
      <c r="B1014" s="20"/>
      <c r="C1014" s="394"/>
      <c r="D1014" s="407"/>
      <c r="E1014" s="20"/>
    </row>
    <row r="1015" spans="1:5" s="386" customFormat="1" x14ac:dyDescent="0.2">
      <c r="A1015" s="195"/>
      <c r="B1015" s="20"/>
      <c r="C1015" s="394"/>
      <c r="D1015" s="407"/>
      <c r="E1015" s="20"/>
    </row>
    <row r="1016" spans="1:5" s="386" customFormat="1" x14ac:dyDescent="0.2">
      <c r="A1016" s="195"/>
      <c r="B1016" s="20"/>
      <c r="C1016" s="394"/>
      <c r="D1016" s="412"/>
      <c r="E1016" s="391"/>
    </row>
    <row r="1017" spans="1:5" s="386" customFormat="1" x14ac:dyDescent="0.2">
      <c r="A1017" s="195"/>
      <c r="B1017" s="20"/>
      <c r="C1017" s="394"/>
      <c r="D1017" s="407"/>
      <c r="E1017" s="20"/>
    </row>
    <row r="1018" spans="1:5" s="386" customFormat="1" x14ac:dyDescent="0.2">
      <c r="A1018" s="195"/>
      <c r="B1018" s="20"/>
      <c r="C1018" s="394"/>
      <c r="D1018" s="407"/>
      <c r="E1018" s="20"/>
    </row>
    <row r="1019" spans="1:5" s="386" customFormat="1" x14ac:dyDescent="0.2">
      <c r="A1019" s="195"/>
      <c r="B1019" s="20"/>
      <c r="C1019" s="394"/>
      <c r="D1019" s="407"/>
      <c r="E1019" s="20"/>
    </row>
    <row r="1020" spans="1:5" s="386" customFormat="1" x14ac:dyDescent="0.2">
      <c r="A1020" s="195"/>
      <c r="B1020" s="20"/>
      <c r="C1020" s="394"/>
      <c r="D1020" s="407"/>
      <c r="E1020" s="20"/>
    </row>
    <row r="1021" spans="1:5" s="386" customFormat="1" x14ac:dyDescent="0.2">
      <c r="A1021" s="195"/>
      <c r="B1021" s="20"/>
      <c r="C1021" s="394"/>
      <c r="D1021" s="412"/>
      <c r="E1021" s="391"/>
    </row>
    <row r="1022" spans="1:5" s="386" customFormat="1" x14ac:dyDescent="0.2">
      <c r="A1022" s="195"/>
      <c r="B1022" s="20"/>
      <c r="C1022" s="394"/>
      <c r="D1022" s="407"/>
      <c r="E1022" s="20"/>
    </row>
    <row r="1023" spans="1:5" s="386" customFormat="1" x14ac:dyDescent="0.2">
      <c r="A1023" s="195"/>
      <c r="B1023" s="20"/>
      <c r="C1023" s="394"/>
      <c r="D1023" s="407"/>
      <c r="E1023" s="20"/>
    </row>
    <row r="1024" spans="1:5" s="386" customFormat="1" x14ac:dyDescent="0.2">
      <c r="A1024" s="195"/>
      <c r="B1024" s="20"/>
      <c r="C1024" s="394"/>
      <c r="D1024" s="407"/>
      <c r="E1024" s="20"/>
    </row>
    <row r="1025" spans="1:5" s="386" customFormat="1" x14ac:dyDescent="0.2">
      <c r="A1025" s="195"/>
      <c r="B1025" s="20"/>
      <c r="C1025" s="394"/>
      <c r="D1025" s="407"/>
      <c r="E1025" s="20"/>
    </row>
    <row r="1026" spans="1:5" s="386" customFormat="1" x14ac:dyDescent="0.2">
      <c r="A1026" s="195"/>
      <c r="B1026" s="20"/>
      <c r="C1026" s="394"/>
      <c r="D1026" s="412"/>
      <c r="E1026" s="391"/>
    </row>
    <row r="1027" spans="1:5" s="386" customFormat="1" x14ac:dyDescent="0.2">
      <c r="A1027" s="195"/>
      <c r="B1027" s="20"/>
      <c r="C1027" s="394"/>
      <c r="D1027" s="407"/>
      <c r="E1027" s="20"/>
    </row>
    <row r="1028" spans="1:5" s="386" customFormat="1" x14ac:dyDescent="0.2">
      <c r="A1028" s="195"/>
      <c r="B1028" s="20"/>
      <c r="C1028" s="394"/>
      <c r="D1028" s="407"/>
      <c r="E1028" s="20"/>
    </row>
    <row r="1029" spans="1:5" s="386" customFormat="1" x14ac:dyDescent="0.2">
      <c r="A1029" s="195"/>
      <c r="B1029" s="20"/>
      <c r="C1029" s="394"/>
      <c r="D1029" s="407"/>
      <c r="E1029" s="20"/>
    </row>
    <row r="1030" spans="1:5" s="386" customFormat="1" x14ac:dyDescent="0.2">
      <c r="A1030" s="195"/>
      <c r="B1030" s="20"/>
      <c r="C1030" s="394"/>
      <c r="D1030" s="407"/>
      <c r="E1030" s="20"/>
    </row>
    <row r="1031" spans="1:5" s="386" customFormat="1" x14ac:dyDescent="0.2">
      <c r="A1031" s="195"/>
      <c r="B1031" s="20"/>
      <c r="C1031" s="394"/>
      <c r="D1031" s="412"/>
      <c r="E1031" s="391"/>
    </row>
    <row r="1032" spans="1:5" s="386" customFormat="1" x14ac:dyDescent="0.2">
      <c r="A1032" s="195"/>
      <c r="B1032" s="20"/>
      <c r="C1032" s="394"/>
      <c r="D1032" s="407"/>
      <c r="E1032" s="20"/>
    </row>
    <row r="1033" spans="1:5" s="386" customFormat="1" x14ac:dyDescent="0.2">
      <c r="A1033" s="195"/>
      <c r="B1033" s="20"/>
      <c r="C1033" s="394"/>
      <c r="D1033" s="407"/>
      <c r="E1033" s="20"/>
    </row>
    <row r="1034" spans="1:5" s="386" customFormat="1" x14ac:dyDescent="0.2">
      <c r="A1034" s="195"/>
      <c r="B1034" s="20"/>
      <c r="C1034" s="394"/>
      <c r="D1034" s="407"/>
      <c r="E1034" s="20"/>
    </row>
    <row r="1035" spans="1:5" s="386" customFormat="1" x14ac:dyDescent="0.2">
      <c r="A1035" s="195"/>
      <c r="B1035" s="20"/>
      <c r="C1035" s="394"/>
      <c r="D1035" s="407"/>
      <c r="E1035" s="20"/>
    </row>
    <row r="1036" spans="1:5" s="386" customFormat="1" x14ac:dyDescent="0.2">
      <c r="A1036" s="195"/>
      <c r="B1036" s="20"/>
      <c r="C1036" s="394"/>
      <c r="D1036" s="412"/>
      <c r="E1036" s="391"/>
    </row>
    <row r="1037" spans="1:5" s="386" customFormat="1" x14ac:dyDescent="0.2">
      <c r="A1037" s="195"/>
      <c r="B1037" s="20"/>
      <c r="C1037" s="394"/>
      <c r="D1037" s="407"/>
      <c r="E1037" s="20"/>
    </row>
    <row r="1038" spans="1:5" s="386" customFormat="1" x14ac:dyDescent="0.2">
      <c r="A1038" s="195"/>
      <c r="B1038" s="20"/>
      <c r="C1038" s="394"/>
      <c r="D1038" s="407"/>
      <c r="E1038" s="20"/>
    </row>
    <row r="1039" spans="1:5" s="386" customFormat="1" x14ac:dyDescent="0.2">
      <c r="A1039" s="195"/>
      <c r="B1039" s="20"/>
      <c r="C1039" s="394"/>
      <c r="D1039" s="407"/>
      <c r="E1039" s="20"/>
    </row>
    <row r="1040" spans="1:5" s="386" customFormat="1" x14ac:dyDescent="0.2">
      <c r="A1040" s="195"/>
      <c r="B1040" s="20"/>
      <c r="C1040" s="394"/>
      <c r="D1040" s="407"/>
      <c r="E1040" s="20"/>
    </row>
    <row r="1041" spans="1:5" s="386" customFormat="1" x14ac:dyDescent="0.2">
      <c r="A1041" s="195"/>
      <c r="B1041" s="20"/>
      <c r="C1041" s="394"/>
      <c r="D1041" s="412"/>
      <c r="E1041" s="391"/>
    </row>
    <row r="1042" spans="1:5" s="386" customFormat="1" x14ac:dyDescent="0.2">
      <c r="A1042" s="195"/>
      <c r="B1042" s="20"/>
      <c r="C1042" s="394"/>
      <c r="D1042" s="407"/>
      <c r="E1042" s="20"/>
    </row>
    <row r="1043" spans="1:5" s="386" customFormat="1" x14ac:dyDescent="0.2">
      <c r="A1043" s="195"/>
      <c r="B1043" s="20"/>
      <c r="C1043" s="394"/>
      <c r="D1043" s="407"/>
      <c r="E1043" s="20"/>
    </row>
    <row r="1044" spans="1:5" s="386" customFormat="1" x14ac:dyDescent="0.2">
      <c r="A1044" s="195"/>
      <c r="B1044" s="20"/>
      <c r="C1044" s="394"/>
      <c r="D1044" s="407"/>
      <c r="E1044" s="20"/>
    </row>
    <row r="1045" spans="1:5" s="386" customFormat="1" x14ac:dyDescent="0.2">
      <c r="A1045" s="195"/>
      <c r="B1045" s="20"/>
      <c r="C1045" s="394"/>
      <c r="D1045" s="407"/>
      <c r="E1045" s="20"/>
    </row>
    <row r="1046" spans="1:5" s="386" customFormat="1" x14ac:dyDescent="0.2">
      <c r="A1046" s="195"/>
      <c r="B1046" s="20"/>
      <c r="C1046" s="394"/>
      <c r="D1046" s="412"/>
      <c r="E1046" s="391"/>
    </row>
    <row r="1047" spans="1:5" s="386" customFormat="1" x14ac:dyDescent="0.2">
      <c r="A1047" s="195"/>
      <c r="B1047" s="20"/>
      <c r="C1047" s="394"/>
      <c r="D1047" s="407"/>
      <c r="E1047" s="20"/>
    </row>
    <row r="1048" spans="1:5" s="386" customFormat="1" x14ac:dyDescent="0.2">
      <c r="A1048" s="195"/>
      <c r="B1048" s="20"/>
      <c r="C1048" s="394"/>
      <c r="D1048" s="407"/>
      <c r="E1048" s="20"/>
    </row>
    <row r="1049" spans="1:5" s="386" customFormat="1" x14ac:dyDescent="0.2">
      <c r="A1049" s="195"/>
      <c r="B1049" s="20"/>
      <c r="C1049" s="394"/>
      <c r="D1049" s="407"/>
      <c r="E1049" s="20"/>
    </row>
    <row r="1050" spans="1:5" s="386" customFormat="1" x14ac:dyDescent="0.2">
      <c r="A1050" s="195"/>
      <c r="B1050" s="20"/>
      <c r="C1050" s="394"/>
      <c r="D1050" s="407"/>
      <c r="E1050" s="20"/>
    </row>
    <row r="1051" spans="1:5" s="386" customFormat="1" x14ac:dyDescent="0.2">
      <c r="A1051" s="195"/>
      <c r="B1051" s="20"/>
      <c r="C1051" s="394"/>
      <c r="D1051" s="412"/>
      <c r="E1051" s="391"/>
    </row>
    <row r="1052" spans="1:5" s="386" customFormat="1" x14ac:dyDescent="0.2">
      <c r="A1052" s="195"/>
      <c r="B1052" s="20"/>
      <c r="C1052" s="394"/>
      <c r="D1052" s="407"/>
      <c r="E1052" s="20"/>
    </row>
    <row r="1053" spans="1:5" s="386" customFormat="1" x14ac:dyDescent="0.2">
      <c r="A1053" s="195"/>
      <c r="B1053" s="20"/>
      <c r="C1053" s="394"/>
      <c r="D1053" s="407"/>
      <c r="E1053" s="20"/>
    </row>
    <row r="1054" spans="1:5" s="386" customFormat="1" x14ac:dyDescent="0.2">
      <c r="A1054" s="195"/>
      <c r="B1054" s="20"/>
      <c r="C1054" s="394"/>
      <c r="D1054" s="407"/>
      <c r="E1054" s="20"/>
    </row>
    <row r="1055" spans="1:5" s="386" customFormat="1" x14ac:dyDescent="0.2">
      <c r="A1055" s="195"/>
      <c r="B1055" s="20"/>
      <c r="C1055" s="394"/>
      <c r="D1055" s="407"/>
      <c r="E1055" s="20"/>
    </row>
    <row r="1056" spans="1:5" s="386" customFormat="1" x14ac:dyDescent="0.2">
      <c r="A1056" s="195"/>
      <c r="B1056" s="20"/>
      <c r="C1056" s="394"/>
      <c r="D1056" s="412"/>
      <c r="E1056" s="391"/>
    </row>
    <row r="1057" spans="1:5" s="386" customFormat="1" x14ac:dyDescent="0.2">
      <c r="A1057" s="195"/>
      <c r="B1057" s="20"/>
      <c r="C1057" s="394"/>
      <c r="D1057" s="407"/>
      <c r="E1057" s="20"/>
    </row>
    <row r="1058" spans="1:5" s="386" customFormat="1" x14ac:dyDescent="0.2">
      <c r="A1058" s="195"/>
      <c r="B1058" s="20"/>
      <c r="C1058" s="394"/>
      <c r="D1058" s="407"/>
      <c r="E1058" s="20"/>
    </row>
    <row r="1059" spans="1:5" s="386" customFormat="1" x14ac:dyDescent="0.2">
      <c r="A1059" s="195"/>
      <c r="B1059" s="20"/>
      <c r="C1059" s="394"/>
      <c r="D1059" s="407"/>
      <c r="E1059" s="20"/>
    </row>
    <row r="1060" spans="1:5" s="386" customFormat="1" x14ac:dyDescent="0.2">
      <c r="A1060" s="195"/>
      <c r="B1060" s="20"/>
      <c r="C1060" s="394"/>
      <c r="D1060" s="407"/>
      <c r="E1060" s="20"/>
    </row>
    <row r="1061" spans="1:5" s="386" customFormat="1" x14ac:dyDescent="0.2">
      <c r="A1061" s="195"/>
      <c r="B1061" s="20"/>
      <c r="C1061" s="394"/>
      <c r="D1061" s="412"/>
      <c r="E1061" s="391"/>
    </row>
    <row r="1062" spans="1:5" s="386" customFormat="1" x14ac:dyDescent="0.2">
      <c r="A1062" s="195"/>
      <c r="B1062" s="20"/>
      <c r="C1062" s="394"/>
      <c r="D1062" s="407"/>
      <c r="E1062" s="20"/>
    </row>
    <row r="1063" spans="1:5" s="386" customFormat="1" x14ac:dyDescent="0.2">
      <c r="A1063" s="195"/>
      <c r="B1063" s="20"/>
      <c r="C1063" s="394"/>
      <c r="D1063" s="407"/>
      <c r="E1063" s="20"/>
    </row>
    <row r="1064" spans="1:5" s="386" customFormat="1" x14ac:dyDescent="0.2">
      <c r="A1064" s="195"/>
      <c r="B1064" s="20"/>
      <c r="C1064" s="394"/>
      <c r="D1064" s="407"/>
      <c r="E1064" s="20"/>
    </row>
    <row r="1065" spans="1:5" s="386" customFormat="1" x14ac:dyDescent="0.2">
      <c r="A1065" s="195"/>
      <c r="B1065" s="20"/>
      <c r="C1065" s="394"/>
      <c r="D1065" s="407"/>
      <c r="E1065" s="20"/>
    </row>
    <row r="1066" spans="1:5" s="386" customFormat="1" x14ac:dyDescent="0.2">
      <c r="A1066" s="195"/>
      <c r="B1066" s="20"/>
      <c r="C1066" s="394"/>
      <c r="D1066" s="412"/>
      <c r="E1066" s="391"/>
    </row>
    <row r="1067" spans="1:5" s="386" customFormat="1" x14ac:dyDescent="0.2">
      <c r="A1067" s="195"/>
      <c r="B1067" s="20"/>
      <c r="C1067" s="394"/>
      <c r="D1067" s="407"/>
      <c r="E1067" s="20"/>
    </row>
    <row r="1068" spans="1:5" s="386" customFormat="1" x14ac:dyDescent="0.2">
      <c r="A1068" s="195"/>
      <c r="B1068" s="20"/>
      <c r="C1068" s="394"/>
      <c r="D1068" s="407"/>
      <c r="E1068" s="20"/>
    </row>
    <row r="1069" spans="1:5" s="386" customFormat="1" x14ac:dyDescent="0.2">
      <c r="A1069" s="195"/>
      <c r="B1069" s="20"/>
      <c r="C1069" s="394"/>
      <c r="D1069" s="407"/>
      <c r="E1069" s="20"/>
    </row>
    <row r="1070" spans="1:5" s="386" customFormat="1" x14ac:dyDescent="0.2">
      <c r="A1070" s="195"/>
      <c r="B1070" s="20"/>
      <c r="C1070" s="394"/>
      <c r="D1070" s="407"/>
      <c r="E1070" s="20"/>
    </row>
    <row r="1071" spans="1:5" s="386" customFormat="1" x14ac:dyDescent="0.2">
      <c r="A1071" s="195"/>
      <c r="B1071" s="20"/>
      <c r="C1071" s="394"/>
      <c r="D1071" s="412"/>
      <c r="E1071" s="391"/>
    </row>
    <row r="1072" spans="1:5" s="386" customFormat="1" x14ac:dyDescent="0.2">
      <c r="A1072" s="195"/>
      <c r="B1072" s="20"/>
      <c r="C1072" s="394"/>
      <c r="D1072" s="407"/>
      <c r="E1072" s="20"/>
    </row>
    <row r="1073" spans="1:5" s="386" customFormat="1" x14ac:dyDescent="0.2">
      <c r="A1073" s="195"/>
      <c r="B1073" s="20"/>
      <c r="C1073" s="394"/>
      <c r="D1073" s="407"/>
      <c r="E1073" s="20"/>
    </row>
    <row r="1074" spans="1:5" s="386" customFormat="1" x14ac:dyDescent="0.2">
      <c r="A1074" s="195"/>
      <c r="B1074" s="20"/>
      <c r="C1074" s="394"/>
      <c r="D1074" s="407"/>
      <c r="E1074" s="20"/>
    </row>
    <row r="1075" spans="1:5" s="386" customFormat="1" x14ac:dyDescent="0.2">
      <c r="A1075" s="195"/>
      <c r="B1075" s="20"/>
      <c r="C1075" s="394"/>
      <c r="D1075" s="407"/>
      <c r="E1075" s="20"/>
    </row>
    <row r="1076" spans="1:5" s="386" customFormat="1" x14ac:dyDescent="0.2">
      <c r="A1076" s="195"/>
      <c r="B1076" s="20"/>
      <c r="C1076" s="394"/>
      <c r="D1076" s="412"/>
      <c r="E1076" s="391"/>
    </row>
    <row r="1077" spans="1:5" s="386" customFormat="1" x14ac:dyDescent="0.2">
      <c r="A1077" s="195"/>
      <c r="B1077" s="20"/>
      <c r="C1077" s="394"/>
      <c r="D1077" s="407"/>
      <c r="E1077" s="20"/>
    </row>
    <row r="1078" spans="1:5" s="386" customFormat="1" x14ac:dyDescent="0.2">
      <c r="A1078" s="195"/>
      <c r="B1078" s="20"/>
      <c r="C1078" s="394"/>
      <c r="D1078" s="407"/>
      <c r="E1078" s="20"/>
    </row>
    <row r="1079" spans="1:5" s="386" customFormat="1" x14ac:dyDescent="0.2">
      <c r="A1079" s="195"/>
      <c r="B1079" s="20"/>
      <c r="C1079" s="394"/>
      <c r="D1079" s="407"/>
      <c r="E1079" s="20"/>
    </row>
    <row r="1080" spans="1:5" s="386" customFormat="1" x14ac:dyDescent="0.2">
      <c r="A1080" s="195"/>
      <c r="B1080" s="20"/>
      <c r="C1080" s="394"/>
      <c r="D1080" s="407"/>
      <c r="E1080" s="20"/>
    </row>
    <row r="1081" spans="1:5" s="386" customFormat="1" x14ac:dyDescent="0.2">
      <c r="A1081" s="195"/>
      <c r="B1081" s="20"/>
      <c r="C1081" s="394"/>
      <c r="D1081" s="412"/>
      <c r="E1081" s="391"/>
    </row>
    <row r="1082" spans="1:5" s="386" customFormat="1" x14ac:dyDescent="0.2">
      <c r="A1082" s="195"/>
      <c r="B1082" s="20"/>
      <c r="C1082" s="394"/>
      <c r="D1082" s="407"/>
      <c r="E1082" s="20"/>
    </row>
    <row r="1083" spans="1:5" s="386" customFormat="1" x14ac:dyDescent="0.2">
      <c r="A1083" s="195"/>
      <c r="B1083" s="20"/>
      <c r="C1083" s="394"/>
      <c r="D1083" s="407"/>
      <c r="E1083" s="20"/>
    </row>
    <row r="1084" spans="1:5" s="386" customFormat="1" x14ac:dyDescent="0.2">
      <c r="A1084" s="195"/>
      <c r="B1084" s="20"/>
      <c r="C1084" s="394"/>
      <c r="D1084" s="407"/>
      <c r="E1084" s="20"/>
    </row>
    <row r="1085" spans="1:5" s="386" customFormat="1" x14ac:dyDescent="0.2">
      <c r="A1085" s="195"/>
      <c r="B1085" s="20"/>
      <c r="C1085" s="394"/>
      <c r="D1085" s="407"/>
      <c r="E1085" s="20"/>
    </row>
    <row r="1086" spans="1:5" s="386" customFormat="1" x14ac:dyDescent="0.2">
      <c r="A1086" s="195"/>
      <c r="B1086" s="20"/>
      <c r="C1086" s="394"/>
      <c r="D1086" s="412"/>
      <c r="E1086" s="391"/>
    </row>
    <row r="1087" spans="1:5" s="386" customFormat="1" x14ac:dyDescent="0.2">
      <c r="A1087" s="195"/>
      <c r="B1087" s="20"/>
      <c r="C1087" s="394"/>
      <c r="D1087" s="407"/>
      <c r="E1087" s="20"/>
    </row>
    <row r="1088" spans="1:5" s="386" customFormat="1" x14ac:dyDescent="0.2">
      <c r="A1088" s="195"/>
      <c r="B1088" s="20"/>
      <c r="C1088" s="394"/>
      <c r="D1088" s="407"/>
      <c r="E1088" s="20"/>
    </row>
    <row r="1089" spans="1:5" s="386" customFormat="1" x14ac:dyDescent="0.2">
      <c r="A1089" s="195"/>
      <c r="B1089" s="20"/>
      <c r="C1089" s="394"/>
      <c r="D1089" s="407"/>
      <c r="E1089" s="20"/>
    </row>
    <row r="1090" spans="1:5" s="386" customFormat="1" x14ac:dyDescent="0.2">
      <c r="A1090" s="195"/>
      <c r="B1090" s="20"/>
      <c r="C1090" s="394"/>
      <c r="D1090" s="407"/>
      <c r="E1090" s="20"/>
    </row>
    <row r="1091" spans="1:5" s="386" customFormat="1" x14ac:dyDescent="0.2">
      <c r="A1091" s="195"/>
      <c r="B1091" s="20"/>
      <c r="C1091" s="394"/>
      <c r="D1091" s="412"/>
      <c r="E1091" s="391"/>
    </row>
    <row r="1092" spans="1:5" s="386" customFormat="1" x14ac:dyDescent="0.2">
      <c r="A1092" s="195"/>
      <c r="B1092" s="20"/>
      <c r="C1092" s="394"/>
      <c r="D1092" s="20"/>
      <c r="E1092" s="20"/>
    </row>
    <row r="1093" spans="1:5" s="386" customFormat="1" x14ac:dyDescent="0.2">
      <c r="A1093" s="195"/>
      <c r="B1093" s="20"/>
      <c r="C1093" s="394"/>
      <c r="D1093" s="20"/>
      <c r="E1093" s="20"/>
    </row>
    <row r="1094" spans="1:5" s="386" customFormat="1" x14ac:dyDescent="0.2">
      <c r="A1094" s="195"/>
      <c r="B1094" s="20"/>
      <c r="C1094" s="394"/>
      <c r="D1094" s="20"/>
      <c r="E1094" s="20"/>
    </row>
  </sheetData>
  <sheetProtection sheet="1" objects="1" scenarios="1"/>
  <hyperlinks>
    <hyperlink ref="C45" r:id="rId1" xr:uid="{00000000-0004-0000-0000-000001000000}"/>
    <hyperlink ref="C48" r:id="rId2" xr:uid="{00000000-0004-0000-0000-000002000000}"/>
    <hyperlink ref="C52" r:id="rId3" xr:uid="{00000000-0004-0000-0000-000003000000}"/>
    <hyperlink ref="C51" r:id="rId4" xr:uid="{00000000-0004-0000-0000-000004000000}"/>
    <hyperlink ref="C53" r:id="rId5" xr:uid="{00000000-0004-0000-0000-000005000000}"/>
    <hyperlink ref="C54" r:id="rId6" xr:uid="{00000000-0004-0000-0000-000006000000}"/>
    <hyperlink ref="C74" r:id="rId7" xr:uid="{00000000-0004-0000-0000-000007000000}"/>
    <hyperlink ref="A9" r:id="rId8" display="http://www.vekn.net/index.php/downloads" xr:uid="{00000000-0004-0000-0000-000000000000}"/>
  </hyperlinks>
  <pageMargins left="0.74791666666666667" right="0.74791666666666667" top="0.98402777777777783" bottom="0.98402777777777783" header="0.51180555555555562" footer="0.51180555555555562"/>
  <pageSetup firstPageNumber="0" orientation="portrait" horizontalDpi="300" verticalDpi="300" r:id="rId9"/>
  <headerFooter alignWithMargins="0"/>
  <legacyDrawing r:id="rId1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27"/>
  <sheetViews>
    <sheetView workbookViewId="0">
      <selection activeCell="A23" sqref="A23"/>
    </sheetView>
  </sheetViews>
  <sheetFormatPr defaultColWidth="8.7109375" defaultRowHeight="12.75" x14ac:dyDescent="0.2"/>
  <cols>
    <col min="1" max="1" width="45.28515625" style="3" customWidth="1"/>
    <col min="2" max="2" width="42.7109375" style="3" customWidth="1"/>
    <col min="3" max="3" width="8.7109375" style="3"/>
    <col min="4" max="13" width="8.7109375" style="3" hidden="1" customWidth="1"/>
    <col min="14" max="16384" width="8.7109375" style="3"/>
  </cols>
  <sheetData>
    <row r="1" spans="1:13" ht="25.5" x14ac:dyDescent="0.35">
      <c r="A1" s="4" t="str">
        <f>IF(ISBLANK(B3),"Vampire: The Eternal Struggle Tournament",B3)</f>
        <v>VtES Finnish Nationals 2026</v>
      </c>
    </row>
    <row r="2" spans="1:13" ht="6.6" customHeight="1" thickBot="1" x14ac:dyDescent="0.25">
      <c r="A2" s="5"/>
      <c r="B2" s="6"/>
    </row>
    <row r="3" spans="1:13" ht="13.5" thickTop="1" x14ac:dyDescent="0.2">
      <c r="A3" s="7" t="s">
        <v>67</v>
      </c>
      <c r="B3" s="368" t="s">
        <v>357</v>
      </c>
      <c r="C3" s="381"/>
    </row>
    <row r="4" spans="1:13" x14ac:dyDescent="0.2">
      <c r="A4" s="8" t="s">
        <v>68</v>
      </c>
      <c r="B4" s="369">
        <v>46137</v>
      </c>
      <c r="C4" s="380"/>
    </row>
    <row r="5" spans="1:13" x14ac:dyDescent="0.2">
      <c r="A5" s="9" t="s">
        <v>69</v>
      </c>
      <c r="B5" s="370">
        <f>IF(B4="","",B4+8)</f>
        <v>46145</v>
      </c>
      <c r="C5" s="379"/>
    </row>
    <row r="6" spans="1:13" x14ac:dyDescent="0.2">
      <c r="A6" s="8" t="s">
        <v>233</v>
      </c>
      <c r="B6" s="371" t="s">
        <v>358</v>
      </c>
      <c r="C6" s="376">
        <v>3530067</v>
      </c>
    </row>
    <row r="7" spans="1:13" x14ac:dyDescent="0.2">
      <c r="A7" s="10" t="s">
        <v>70</v>
      </c>
      <c r="B7" s="372" t="s">
        <v>359</v>
      </c>
      <c r="C7" s="379"/>
    </row>
    <row r="8" spans="1:13" x14ac:dyDescent="0.2">
      <c r="A8" s="8" t="s">
        <v>71</v>
      </c>
      <c r="B8" s="371" t="s">
        <v>232</v>
      </c>
      <c r="C8" s="380"/>
      <c r="D8" s="3" t="s">
        <v>232</v>
      </c>
      <c r="E8" s="3" t="s">
        <v>226</v>
      </c>
    </row>
    <row r="9" spans="1:13" x14ac:dyDescent="0.2">
      <c r="A9" s="10" t="s">
        <v>218</v>
      </c>
      <c r="B9" s="373" t="s">
        <v>230</v>
      </c>
      <c r="C9" s="379"/>
      <c r="D9" s="3" t="s">
        <v>225</v>
      </c>
      <c r="E9" s="3" t="s">
        <v>229</v>
      </c>
      <c r="F9" s="3" t="s">
        <v>230</v>
      </c>
      <c r="G9" s="3" t="s">
        <v>227</v>
      </c>
      <c r="H9" s="3" t="s">
        <v>228</v>
      </c>
      <c r="I9" s="3" t="s">
        <v>275</v>
      </c>
      <c r="J9" s="3" t="s">
        <v>231</v>
      </c>
      <c r="K9" s="3" t="s">
        <v>226</v>
      </c>
      <c r="L9" s="3" t="s">
        <v>224</v>
      </c>
      <c r="M9" s="3" t="s">
        <v>239</v>
      </c>
    </row>
    <row r="10" spans="1:13" x14ac:dyDescent="0.2">
      <c r="A10" s="11" t="s">
        <v>72</v>
      </c>
      <c r="B10" s="374">
        <f>Methuselahs!$A$4</f>
        <v>41</v>
      </c>
      <c r="C10" s="380"/>
      <c r="D10" s="3">
        <v>0</v>
      </c>
      <c r="E10" s="3">
        <v>0</v>
      </c>
      <c r="F10" s="3">
        <v>0.25</v>
      </c>
      <c r="G10" s="3">
        <v>0.25</v>
      </c>
      <c r="H10" s="3">
        <v>1</v>
      </c>
      <c r="I10" s="3">
        <v>0</v>
      </c>
      <c r="J10" s="3">
        <v>0</v>
      </c>
      <c r="K10" s="3">
        <v>0</v>
      </c>
      <c r="L10" s="3">
        <v>0</v>
      </c>
      <c r="M10" s="3">
        <v>0</v>
      </c>
    </row>
    <row r="11" spans="1:13" x14ac:dyDescent="0.2">
      <c r="A11" s="10" t="s">
        <v>73</v>
      </c>
      <c r="B11" s="373">
        <v>4</v>
      </c>
      <c r="C11" s="379"/>
      <c r="D11" s="3">
        <v>3</v>
      </c>
      <c r="E11" s="3">
        <v>4</v>
      </c>
    </row>
    <row r="12" spans="1:13" x14ac:dyDescent="0.2">
      <c r="A12" s="11" t="s">
        <v>74</v>
      </c>
      <c r="B12" s="374">
        <f ca="1">MAX('Round 1'!D7:D206)+MAX('Round 2'!D7:D206)+MAX('Round 3'!D7:D206)+1</f>
        <v>28</v>
      </c>
      <c r="C12" s="380"/>
    </row>
    <row r="13" spans="1:13" x14ac:dyDescent="0.2">
      <c r="A13" s="10" t="s">
        <v>75</v>
      </c>
      <c r="B13" s="372"/>
      <c r="C13" s="379"/>
    </row>
    <row r="14" spans="1:13" x14ac:dyDescent="0.2">
      <c r="A14" s="8" t="s">
        <v>76</v>
      </c>
      <c r="B14" s="371"/>
      <c r="C14" s="380"/>
    </row>
    <row r="15" spans="1:13" x14ac:dyDescent="0.2">
      <c r="A15" s="10" t="s">
        <v>77</v>
      </c>
      <c r="B15" s="372"/>
      <c r="C15" s="379"/>
    </row>
    <row r="16" spans="1:13" x14ac:dyDescent="0.2">
      <c r="A16" s="8" t="s">
        <v>78</v>
      </c>
      <c r="B16" s="371" t="s">
        <v>360</v>
      </c>
      <c r="C16" s="380"/>
    </row>
    <row r="17" spans="1:3" x14ac:dyDescent="0.2">
      <c r="A17" s="10" t="s">
        <v>79</v>
      </c>
      <c r="B17" s="372" t="s">
        <v>361</v>
      </c>
      <c r="C17" s="377">
        <v>3070069</v>
      </c>
    </row>
    <row r="18" spans="1:3" x14ac:dyDescent="0.2">
      <c r="A18" s="8" t="s">
        <v>80</v>
      </c>
      <c r="B18" s="371" t="s">
        <v>358</v>
      </c>
      <c r="C18" s="376">
        <v>3530067</v>
      </c>
    </row>
    <row r="19" spans="1:3" x14ac:dyDescent="0.2">
      <c r="A19" s="10"/>
      <c r="B19" s="372" t="s">
        <v>362</v>
      </c>
      <c r="C19" s="377">
        <v>3530057</v>
      </c>
    </row>
    <row r="20" spans="1:3" x14ac:dyDescent="0.2">
      <c r="A20" s="8"/>
      <c r="B20" s="371" t="s">
        <v>363</v>
      </c>
      <c r="C20" s="376">
        <v>9350012</v>
      </c>
    </row>
    <row r="21" spans="1:3" x14ac:dyDescent="0.2">
      <c r="A21" s="10"/>
      <c r="B21" s="372" t="s">
        <v>364</v>
      </c>
      <c r="C21" s="377">
        <v>4970005</v>
      </c>
    </row>
    <row r="22" spans="1:3" x14ac:dyDescent="0.2">
      <c r="A22" s="8"/>
      <c r="B22" s="371" t="s">
        <v>365</v>
      </c>
      <c r="C22" s="376">
        <v>3382224</v>
      </c>
    </row>
    <row r="23" spans="1:3" x14ac:dyDescent="0.2">
      <c r="A23" s="10"/>
      <c r="B23" s="372"/>
      <c r="C23" s="377" t="str">
        <f t="shared" ref="C23:C25" si="0">IF(ISBLANK(B23),"","VEKN id")</f>
        <v/>
      </c>
    </row>
    <row r="24" spans="1:3" x14ac:dyDescent="0.2">
      <c r="A24" s="8"/>
      <c r="B24" s="371"/>
      <c r="C24" s="376" t="str">
        <f t="shared" si="0"/>
        <v/>
      </c>
    </row>
    <row r="25" spans="1:3" x14ac:dyDescent="0.2">
      <c r="A25" s="10"/>
      <c r="B25" s="372"/>
      <c r="C25" s="377" t="str">
        <f t="shared" si="0"/>
        <v/>
      </c>
    </row>
    <row r="26" spans="1:3" ht="13.5" thickBot="1" x14ac:dyDescent="0.25">
      <c r="A26" s="12"/>
      <c r="B26" s="375"/>
      <c r="C26" s="378" t="str">
        <f>IF(ISBLANK(B26),"","VEKN id")</f>
        <v/>
      </c>
    </row>
    <row r="27" spans="1:3" ht="13.5" thickTop="1" x14ac:dyDescent="0.2"/>
  </sheetData>
  <dataValidations count="3">
    <dataValidation type="list" allowBlank="1" showInputMessage="1" showErrorMessage="1" promptTitle="Tournament level" prompt="Please select a tournament level from the dropdown list." sqref="B9" xr:uid="{00000000-0002-0000-0100-000000000000}">
      <formula1>$D$9:$M$9</formula1>
    </dataValidation>
    <dataValidation type="list" allowBlank="1" showInputMessage="1" showErrorMessage="1" promptTitle="Tournament Format" prompt="Constructed is a format where all cards legal for tournament play are allowed._x000a_Limited is a format where a subset of the valid cards are allowed for a tournament. For instance, drafts are a limited format." sqref="B8" xr:uid="{00000000-0002-0000-0100-000001000000}">
      <formula1>$D$8:$E$8</formula1>
    </dataValidation>
    <dataValidation type="list" allowBlank="1" showInputMessage="1" showErrorMessage="1" sqref="B11" xr:uid="{00000000-0002-0000-0100-000002000000}">
      <formula1>$D$11:$E$11</formula1>
    </dataValidation>
  </dataValidations>
  <pageMargins left="0.74791666666666667" right="0.74791666666666667" top="0.98402777777777783" bottom="0.98402777777777783" header="0.51180555555555562" footer="0.51180555555555562"/>
  <pageSetup firstPageNumber="0" orientation="portrait" horizontalDpi="300" verticalDpi="300" r:id="rId1"/>
  <headerFooter alignWithMargins="0"/>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306"/>
  <sheetViews>
    <sheetView tabSelected="1" zoomScale="130" zoomScaleNormal="130" workbookViewId="0">
      <pane xSplit="3" ySplit="6" topLeftCell="D33" activePane="bottomRight" state="frozen"/>
      <selection pane="topRight" activeCell="D1" sqref="D1"/>
      <selection pane="bottomLeft" activeCell="A7" sqref="A7"/>
      <selection pane="bottomRight" activeCell="D50" sqref="D50"/>
    </sheetView>
  </sheetViews>
  <sheetFormatPr defaultColWidth="8.7109375" defaultRowHeight="12.75" x14ac:dyDescent="0.2"/>
  <cols>
    <col min="1" max="1" width="6.7109375" customWidth="1"/>
    <col min="2" max="2" width="12.28515625" customWidth="1"/>
    <col min="3" max="3" width="16.28515625" customWidth="1"/>
    <col min="4" max="4" width="19.28515625" customWidth="1"/>
    <col min="5" max="5" width="11" style="13" customWidth="1"/>
    <col min="6" max="6" width="7.7109375" style="3" customWidth="1"/>
    <col min="7" max="7" width="5.7109375" style="14" customWidth="1"/>
    <col min="8" max="11" width="7.7109375" style="3" customWidth="1"/>
    <col min="12" max="12" width="7.7109375" style="15" customWidth="1"/>
    <col min="13" max="13" width="7.7109375" style="3" customWidth="1"/>
    <col min="14" max="14" width="7.7109375" style="15" customWidth="1"/>
    <col min="15" max="20" width="7.7109375" style="3" hidden="1" customWidth="1"/>
    <col min="21" max="21" width="7.7109375" style="15" customWidth="1"/>
    <col min="22" max="24" width="9.28515625" style="3" hidden="1" customWidth="1"/>
    <col min="25" max="27" width="8.7109375" style="3" hidden="1" customWidth="1"/>
    <col min="28" max="28" width="7.7109375" style="16" customWidth="1"/>
    <col min="29" max="16384" width="8.7109375" style="3"/>
  </cols>
  <sheetData>
    <row r="1" spans="1:28" ht="25.5" x14ac:dyDescent="0.35">
      <c r="A1" s="4" t="str">
        <f>IF(ISBLANK('Tournament Info'!B3),"Vampire: The Eternal Struggle Tournament",'Tournament Info'!B3)</f>
        <v>VtES Finnish Nationals 2026</v>
      </c>
      <c r="B1" s="17"/>
      <c r="C1" s="17"/>
      <c r="D1" s="17"/>
      <c r="E1" s="18"/>
      <c r="Z1" s="20">
        <f>HLOOKUP('Tournament Info'!$B$9,'Tournament Info'!$D$9:$M$10,2,FALSE)</f>
        <v>0.25</v>
      </c>
      <c r="AA1" s="3">
        <v>90</v>
      </c>
    </row>
    <row r="2" spans="1:28" ht="13.15" customHeight="1" x14ac:dyDescent="0.2">
      <c r="A2" s="5"/>
      <c r="B2" s="5"/>
      <c r="C2" s="5"/>
      <c r="D2" s="5"/>
      <c r="E2" s="19"/>
      <c r="F2" s="6"/>
      <c r="G2" s="6"/>
      <c r="H2" s="6"/>
      <c r="I2" s="6"/>
      <c r="J2" s="6"/>
      <c r="K2" s="6"/>
      <c r="P2" s="3" t="s">
        <v>117</v>
      </c>
      <c r="Q2" s="3" t="s">
        <v>217</v>
      </c>
      <c r="R2" s="3" t="s">
        <v>116</v>
      </c>
      <c r="S2" s="3" t="s">
        <v>115</v>
      </c>
      <c r="T2" s="3" t="s">
        <v>114</v>
      </c>
      <c r="Y2" s="3" t="s">
        <v>81</v>
      </c>
      <c r="Z2" s="20">
        <f>LOG(MAX($A$4*$A$4,1),15)-1+$Z$1</f>
        <v>1.9926168578358245</v>
      </c>
      <c r="AA2" s="3">
        <v>30</v>
      </c>
    </row>
    <row r="3" spans="1:28" ht="18" x14ac:dyDescent="0.25">
      <c r="A3" s="21" t="s">
        <v>82</v>
      </c>
      <c r="B3" s="3"/>
      <c r="C3" s="3"/>
      <c r="D3" s="22"/>
      <c r="E3" s="23"/>
      <c r="O3" s="3">
        <v>0</v>
      </c>
      <c r="P3" s="3">
        <v>1</v>
      </c>
      <c r="Q3" s="3">
        <v>0.25</v>
      </c>
      <c r="R3" s="3">
        <v>0</v>
      </c>
      <c r="S3" s="3">
        <v>0.25</v>
      </c>
      <c r="T3" s="3">
        <v>0</v>
      </c>
      <c r="AA3" s="3">
        <v>30</v>
      </c>
    </row>
    <row r="4" spans="1:28" ht="17.25" customHeight="1" thickBot="1" x14ac:dyDescent="0.25">
      <c r="A4" s="3">
        <f>COUNT($A$7:$A$306)</f>
        <v>41</v>
      </c>
      <c r="B4" s="3" t="s">
        <v>83</v>
      </c>
      <c r="C4" s="3"/>
      <c r="D4" s="3"/>
      <c r="E4" s="24"/>
      <c r="AA4" s="3">
        <v>30</v>
      </c>
    </row>
    <row r="5" spans="1:28" s="40" customFormat="1" ht="15.75" x14ac:dyDescent="0.25">
      <c r="A5" s="25" t="s">
        <v>84</v>
      </c>
      <c r="B5" s="26" t="s">
        <v>84</v>
      </c>
      <c r="C5" s="26" t="s">
        <v>84</v>
      </c>
      <c r="D5" s="26" t="s">
        <v>84</v>
      </c>
      <c r="E5" s="27" t="s">
        <v>85</v>
      </c>
      <c r="F5" s="28"/>
      <c r="G5" s="29" t="s">
        <v>86</v>
      </c>
      <c r="H5" s="30" t="s">
        <v>87</v>
      </c>
      <c r="I5" s="31"/>
      <c r="J5" s="32"/>
      <c r="K5" s="33"/>
      <c r="L5" s="34" t="s">
        <v>88</v>
      </c>
      <c r="M5" s="35" t="s">
        <v>89</v>
      </c>
      <c r="N5" s="36" t="s">
        <v>90</v>
      </c>
      <c r="O5" s="37" t="s">
        <v>91</v>
      </c>
      <c r="P5" s="37" t="s">
        <v>92</v>
      </c>
      <c r="Q5" s="37" t="s">
        <v>89</v>
      </c>
      <c r="R5" s="37" t="s">
        <v>93</v>
      </c>
      <c r="S5" s="37" t="s">
        <v>94</v>
      </c>
      <c r="T5" s="37" t="s">
        <v>84</v>
      </c>
      <c r="U5" s="36" t="s">
        <v>95</v>
      </c>
      <c r="V5" s="38" t="s">
        <v>96</v>
      </c>
      <c r="W5" s="38" t="s">
        <v>97</v>
      </c>
      <c r="X5" s="38" t="s">
        <v>98</v>
      </c>
      <c r="Y5" s="37" t="s">
        <v>84</v>
      </c>
      <c r="Z5" s="37" t="s">
        <v>95</v>
      </c>
      <c r="AA5" s="3">
        <v>30</v>
      </c>
      <c r="AB5" s="39" t="s">
        <v>99</v>
      </c>
    </row>
    <row r="6" spans="1:28" s="54" customFormat="1" ht="15" customHeight="1" thickBot="1" x14ac:dyDescent="0.3">
      <c r="A6" s="41" t="s">
        <v>100</v>
      </c>
      <c r="B6" s="42" t="s">
        <v>101</v>
      </c>
      <c r="C6" s="42" t="s">
        <v>102</v>
      </c>
      <c r="D6" s="42" t="s">
        <v>103</v>
      </c>
      <c r="E6" s="43" t="s">
        <v>100</v>
      </c>
      <c r="F6" s="44" t="s">
        <v>104</v>
      </c>
      <c r="G6" s="45" t="s">
        <v>94</v>
      </c>
      <c r="H6" s="46" t="s">
        <v>105</v>
      </c>
      <c r="I6" s="47" t="s">
        <v>106</v>
      </c>
      <c r="J6" s="48" t="s">
        <v>107</v>
      </c>
      <c r="K6" s="49" t="s">
        <v>108</v>
      </c>
      <c r="L6" s="49" t="s">
        <v>109</v>
      </c>
      <c r="M6" s="50" t="s">
        <v>118</v>
      </c>
      <c r="N6" s="51" t="s">
        <v>108</v>
      </c>
      <c r="O6" s="52">
        <f ca="1">IF(ISERR(MAX($I$7:$I$306)),1,MAX($I$7:$I$306)+1)</f>
        <v>9.5</v>
      </c>
      <c r="P6" s="52">
        <f ca="1">IF(ISERR(MAX($J$7:$J$306)),1,MAX($J$7:$J$306)+1)</f>
        <v>169</v>
      </c>
      <c r="Q6" s="38">
        <f>IF(ISERR(MAX($M$7:$M$306)),1,MAX($M$7:$M$306)+1)</f>
        <v>3</v>
      </c>
      <c r="R6" s="52" t="s">
        <v>108</v>
      </c>
      <c r="S6" s="52" t="s">
        <v>119</v>
      </c>
      <c r="T6" s="52" t="s">
        <v>120</v>
      </c>
      <c r="U6" s="51" t="s">
        <v>108</v>
      </c>
      <c r="V6" s="38">
        <f ca="1">IF(ISERR(MAX($V$7:$V$306)),1,MAX($V$7:$V$306)+1)</f>
        <v>42</v>
      </c>
      <c r="W6" s="38">
        <f>MAX(MPlayerNo)+1</f>
        <v>42</v>
      </c>
      <c r="X6" s="38" t="s">
        <v>108</v>
      </c>
      <c r="Y6" s="52" t="s">
        <v>120</v>
      </c>
      <c r="Z6" s="52" t="s">
        <v>108</v>
      </c>
      <c r="AA6" s="52" t="s">
        <v>121</v>
      </c>
      <c r="AB6" s="53" t="s">
        <v>122</v>
      </c>
    </row>
    <row r="7" spans="1:28" ht="13.15" customHeight="1" thickTop="1" x14ac:dyDescent="0.2">
      <c r="A7" s="474">
        <v>34</v>
      </c>
      <c r="B7" s="475" t="s">
        <v>296</v>
      </c>
      <c r="C7" s="476" t="s">
        <v>297</v>
      </c>
      <c r="D7" s="464"/>
      <c r="E7" s="56">
        <v>120</v>
      </c>
      <c r="F7" s="465">
        <f ca="1">IF(ISBLANK($A7),"",SUM(IF(ISNA(IF(VLOOKUP($A7,'Round 1'!$A$7:$J$306,COLUMN('Round 1'!$H$7),FALSE),1,NA())),0,1),IF(ISNA(IF(VLOOKUP($A7,'Round 2'!$A$7:$J$306,COLUMN('Round 1'!$H$7),FALSE),1,NA())),0,1),IF(ISNA(IF(VLOOKUP($A7,'Round 3'!$A$7:$J$306,COLUMN('Round 1'!$H$7),FALSE),1,NA())),0,1),IF(ISNA(IF(VLOOKUP($A7,'Final Round'!$A$14:$K$18,1,FALSE),1,NA())),0,1)))</f>
        <v>3</v>
      </c>
      <c r="G7" s="467"/>
      <c r="H7" s="237">
        <f ca="1">IF(ISBLANK($A7),"",IF(ISERROR(VLOOKUP($A7,'Round 1'!$A$7:$I$306,COLUMN('Round 1'!$G$7),FALSE)),0,VLOOKUP($A7,'Round 1'!$A$7:$I$306,COLUMN('Round 1'!$G$7),FALSE))+IF(ISERROR(VLOOKUP($A7,'Round 2'!$A$7:$I$306,COLUMN('Round 2'!$G$7),FALSE)),0,VLOOKUP($A7,'Round 2'!$A$7:$I$306,COLUMN('Round 2'!$G$7),FALSE))+IF(ISERROR(VLOOKUP($A7,'Round 3'!$A$7:$I$306,COLUMN('Round 3'!$G$7),FALSE)),0,VLOOKUP($A7,'Round 3'!$A$7:$I$306,COLUMN('Round 3'!$G$7),FALSE)))</f>
        <v>0</v>
      </c>
      <c r="I7" s="362">
        <f ca="1">IF(ISBLANK($A7),"",IF(ISERROR(VLOOKUP($A7,'Round 1'!$A$7:$I$306,COLUMN('Round 1'!$F$7),FALSE)),0,VLOOKUP($A7,'Round 1'!$A$7:$I$306,COLUMN('Round 1'!$F$7),FALSE))+IF(ISERROR(VLOOKUP($A7,'Round 2'!$A$7:$I$306,COLUMN('Round 2'!$F$7),FALSE)),0,VLOOKUP($A7,'Round 2'!$A$7:$I$306,COLUMN('Round 2'!$F$7),FALSE))+IF(ISERROR(VLOOKUP($A7,'Round 3'!$A$7:$I$306,COLUMN('Round 3'!$F$7),FALSE)),0,VLOOKUP($A7,'Round 3'!$A$7:$I$306,COLUMN('Round 3'!$F$7),FALSE)))</f>
        <v>2.5</v>
      </c>
      <c r="J7" s="237">
        <f ca="1">IF(ISBLANK($A7),"",IF(ISERROR(VLOOKUP($A7,'Round 1'!$A$7:$I$306,COLUMN('Round 1'!$H$7),FALSE)),0,VLOOKUP($A7,'Round 1'!$A$7:$I$306,COLUMN('Round 1'!$H$7),FALSE))+IF(ISERROR(VLOOKUP($A7,'Round 2'!$A$7:$I$306,COLUMN('Round 2'!$H$7),FALSE)),0,VLOOKUP($A7,'Round 2'!$A$7:$I$306,COLUMN('Round 2'!$H$7),FALSE))+IF(ISERROR(VLOOKUP($A7,'Round 3'!$A$7:$I$306,COLUMN('Round 3'!$H$7),FALSE)),0,VLOOKUP($A7,'Round 3'!$A$7:$I$306,COLUMN('Round 3'!$H$7),FALSE)))</f>
        <v>114</v>
      </c>
      <c r="K7" s="362">
        <f ca="1">IF(ISBLANK(A7),"",RANK(P7,$P$7:$P$306))</f>
        <v>20</v>
      </c>
      <c r="L7" s="468" t="str">
        <f ca="1">IF(ISBLANK($G7),IF($K7&gt;5,"",IF(AND(ISNA(MATCH(K7+1,$K$7:$K$306,0)),$K7&lt;$A$4),"TIE","")),"DQ")</f>
        <v/>
      </c>
      <c r="M7" s="470"/>
      <c r="N7" s="472">
        <f ca="1">IF(ISBLANK($G7),$R7,"DQ")</f>
        <v>20</v>
      </c>
      <c r="O7" s="3">
        <f ca="1">IF(ISBLANK(A7),"",$H7*$O$6+$I7)</f>
        <v>2.5</v>
      </c>
      <c r="P7" s="3">
        <f ca="1">IF(ISBLANK(A7),"",$O7*10*$P$6+$J7)</f>
        <v>4339</v>
      </c>
      <c r="Q7" s="3">
        <f ca="1">IF(ISBLANK($G7),IF(ISBLANK($A7),-10,$P7*$Q$6+IF($M7&gt;0,$Q$6-1-$M7,0)),-1)</f>
        <v>13017</v>
      </c>
      <c r="R7" s="3">
        <f ca="1">IF(ISBLANK($A7),"",RANK($Q7,$Q$7:$Q$306))</f>
        <v>20</v>
      </c>
      <c r="S7" s="3">
        <f ca="1">IF(ISNA(MATCH($R7+1,$R$7:$R$306,0)),IF($R7=MAX($A$7:$A$306),$R7,-1),$R7)</f>
        <v>20</v>
      </c>
      <c r="T7" s="3">
        <f>$A7</f>
        <v>34</v>
      </c>
      <c r="U7" s="472">
        <f ca="1">IF(N('Final Round'!$J$14)&gt;0,IF(ISBLANK($A7),"",IF($N7&gt;5,$N7,VLOOKUP($A7,'Final Round'!$A$14:$K$18,COLUMN('Final Round'!$J$1),FALSE))),"")</f>
        <v>20</v>
      </c>
      <c r="V7" s="3">
        <f ca="1">IF(ISNUMBER($U7),$U7,$R7)</f>
        <v>20</v>
      </c>
      <c r="W7" s="3">
        <f ca="1">IF(ISBLANK($A7),"",($V$6-$V7)*$W$6+$W$6-$A7)</f>
        <v>932</v>
      </c>
      <c r="X7" s="3">
        <f ca="1">IF(ISBLANK($A7),"",RANK($W7,$W$7:$W$306))</f>
        <v>20</v>
      </c>
      <c r="Y7" s="3">
        <f>$A7</f>
        <v>34</v>
      </c>
      <c r="Z7" s="3">
        <f ca="1">IF($U7="",$N7,$U7)</f>
        <v>20</v>
      </c>
      <c r="AA7" s="3">
        <f ca="1">IF($U7&lt;6,INDEX($AA$1:$AA$5,$Z7)*$Z$2,0)</f>
        <v>0</v>
      </c>
      <c r="AB7" s="473">
        <f ca="1">IF(ISBLANK($A7),"",5+4*(I7+IF(AA7=0,0,VLOOKUP($A7,'Final Round'!$A$14:$K$18,COLUMN('Final Round'!$G$1),FALSE)))+8*(H7+IF(AA7=0,0,IF(VLOOKUP($A7,'Final Round'!$A$14:$K$18,COLUMN('Final Round'!$J$1),FALSE)=1,1,0)))+$AA7)</f>
        <v>15</v>
      </c>
    </row>
    <row r="8" spans="1:28" ht="13.15" customHeight="1" x14ac:dyDescent="0.2">
      <c r="A8" s="477">
        <v>25</v>
      </c>
      <c r="B8" s="476" t="s">
        <v>288</v>
      </c>
      <c r="C8" s="476" t="s">
        <v>289</v>
      </c>
      <c r="D8" s="60"/>
      <c r="E8" s="72">
        <v>122</v>
      </c>
      <c r="F8" s="81">
        <f ca="1">IF(ISBLANK($A8),"",SUM(IF(ISNA(IF(VLOOKUP($A8,'Round 1'!$A$7:$J$306,COLUMN('Round 1'!$H$7),FALSE),1,NA())),0,1),IF(ISNA(IF(VLOOKUP($A8,'Round 2'!$A$7:$J$306,COLUMN('Round 1'!$H$7),FALSE),1,NA())),0,1),IF(ISNA(IF(VLOOKUP($A8,'Round 3'!$A$7:$J$306,COLUMN('Round 1'!$H$7),FALSE),1,NA())),0,1),IF(ISNA(IF(VLOOKUP($A8,'Final Round'!$A$14:$K$18,1,FALSE),1,NA())),0,1)))</f>
        <v>3</v>
      </c>
      <c r="G8" s="63"/>
      <c r="H8" s="64">
        <f ca="1">IF(ISBLANK($A8),"",IF(ISERROR(VLOOKUP($A8,'Round 1'!$A$7:$I$306,COLUMN('Round 1'!$G$7),FALSE)),0,VLOOKUP($A8,'Round 1'!$A$7:$I$306,COLUMN('Round 1'!$G$7),FALSE))+IF(ISERROR(VLOOKUP($A8,'Round 2'!$A$7:$I$306,COLUMN('Round 2'!$G$7),FALSE)),0,VLOOKUP($A8,'Round 2'!$A$7:$I$306,COLUMN('Round 2'!$G$7),FALSE))+IF(ISERROR(VLOOKUP($A8,'Round 3'!$A$7:$I$306,COLUMN('Round 3'!$G$7),FALSE)),0,VLOOKUP($A8,'Round 3'!$A$7:$I$306,COLUMN('Round 3'!$G$7),FALSE)))</f>
        <v>0</v>
      </c>
      <c r="I8" s="64">
        <f ca="1">IF(ISBLANK($A8),"",IF(ISERROR(VLOOKUP($A8,'Round 1'!$A$7:$I$306,COLUMN('Round 1'!$F$7),FALSE)),0,VLOOKUP($A8,'Round 1'!$A$7:$I$306,COLUMN('Round 1'!$F$7),FALSE))+IF(ISERROR(VLOOKUP($A8,'Round 2'!$A$7:$I$306,COLUMN('Round 2'!$F$7),FALSE)),0,VLOOKUP($A8,'Round 2'!$A$7:$I$306,COLUMN('Round 2'!$F$7),FALSE))+IF(ISERROR(VLOOKUP($A8,'Round 3'!$A$7:$I$306,COLUMN('Round 3'!$F$7),FALSE)),0,VLOOKUP($A8,'Round 3'!$A$7:$I$306,COLUMN('Round 3'!$F$7),FALSE)))</f>
        <v>2</v>
      </c>
      <c r="J8" s="65">
        <f ca="1">IF(ISBLANK($A8),"",IF(ISERROR(VLOOKUP($A8,'Round 1'!$A$7:$I$306,COLUMN('Round 1'!$H$7),FALSE)),0,VLOOKUP($A8,'Round 1'!$A$7:$I$306,COLUMN('Round 1'!$H$7),FALSE))+IF(ISERROR(VLOOKUP($A8,'Round 2'!$A$7:$I$306,COLUMN('Round 2'!$H$7),FALSE)),0,VLOOKUP($A8,'Round 2'!$A$7:$I$306,COLUMN('Round 2'!$H$7),FALSE))+IF(ISERROR(VLOOKUP($A8,'Round 3'!$A$7:$I$306,COLUMN('Round 3'!$H$7),FALSE)),0,VLOOKUP($A8,'Round 3'!$A$7:$I$306,COLUMN('Round 3'!$H$7),FALSE)))</f>
        <v>114</v>
      </c>
      <c r="K8" s="64">
        <f ca="1">IF(ISBLANK(A8),"",RANK(P8,$P$7:$P$306))</f>
        <v>22</v>
      </c>
      <c r="L8" s="82" t="str">
        <f ca="1">IF(ISBLANK($G8),IF($K8&gt;5,"",IF(AND(ISNA(MATCH(K8+1,$K$7:$K$306,0)),$K8&lt;$A$4),"TIE","")),"DQ")</f>
        <v/>
      </c>
      <c r="M8" s="83"/>
      <c r="N8" s="69">
        <f ca="1">IF(ISBLANK($G8),$R8,"DQ")</f>
        <v>22</v>
      </c>
      <c r="O8" s="3">
        <f ca="1">IF(ISBLANK(A8),"",$H8*$O$6+$I8)</f>
        <v>2</v>
      </c>
      <c r="P8" s="3">
        <f ca="1">IF(ISBLANK(A8),"",$O8*10*$P$6+$J8)</f>
        <v>3494</v>
      </c>
      <c r="Q8" s="3">
        <f ca="1">IF(ISBLANK($G8),IF(ISBLANK($A8),-10,$P8*$Q$6+IF($M8&gt;0,$Q$6-1-$M8,0)),-1)</f>
        <v>10482</v>
      </c>
      <c r="R8" s="3">
        <f ca="1">IF(ISBLANK($A8),"",RANK($Q8,$Q$7:$Q$306))</f>
        <v>22</v>
      </c>
      <c r="S8" s="3">
        <f ca="1">IF(ISNA(MATCH($R8+1,$R$7:$R$306,0)),IF($R8=MAX($A$7:$A$306),$R8,-1),$R8)</f>
        <v>22</v>
      </c>
      <c r="T8" s="3">
        <f>$A8</f>
        <v>25</v>
      </c>
      <c r="U8" s="69">
        <f ca="1">IF(N('Final Round'!$J$14)&gt;0,IF(ISBLANK($A8),"",IF($N8&gt;5,$N8,VLOOKUP($A8,'Final Round'!$A$14:$K$18,COLUMN('Final Round'!$J$1),FALSE))),"")</f>
        <v>22</v>
      </c>
      <c r="V8" s="3">
        <f ca="1">IF(ISNUMBER($U8),$U8,$R8)</f>
        <v>22</v>
      </c>
      <c r="W8" s="3">
        <f ca="1">IF(ISBLANK($A8),"",($V$6-$V8)*$W$6+$W$6-$A8)</f>
        <v>857</v>
      </c>
      <c r="X8" s="3">
        <f ca="1">IF(ISBLANK($A8),"",RANK($W8,$W$7:$W$306))</f>
        <v>22</v>
      </c>
      <c r="Y8" s="3">
        <f>$A8</f>
        <v>25</v>
      </c>
      <c r="Z8" s="3">
        <f ca="1">IF($U8="",$N8,$U8)</f>
        <v>22</v>
      </c>
      <c r="AA8" s="3">
        <f ca="1">IF($U8&lt;6,INDEX($AA$1:$AA$5,$Z8)*$Z$2,0)</f>
        <v>0</v>
      </c>
      <c r="AB8" s="69">
        <f ca="1">IF(ISBLANK($A8),"",5+4*(I8+IF(AA8=0,0,VLOOKUP($A8,'Final Round'!$A$14:$K$18,COLUMN('Final Round'!$G$1),FALSE)))+8*(H8+IF(AA8=0,0,IF(VLOOKUP($A8,'Final Round'!$A$14:$K$18,COLUMN('Final Round'!$J$1),FALSE)=1,1,0)))+$AA8)</f>
        <v>13</v>
      </c>
    </row>
    <row r="9" spans="1:28" ht="13.15" customHeight="1" thickBot="1" x14ac:dyDescent="0.25">
      <c r="A9" s="477">
        <v>8</v>
      </c>
      <c r="B9" s="476" t="s">
        <v>341</v>
      </c>
      <c r="C9" s="476" t="s">
        <v>342</v>
      </c>
      <c r="D9" s="60"/>
      <c r="E9" s="72">
        <v>135</v>
      </c>
      <c r="F9" s="62">
        <f ca="1">IF(ISBLANK($A9),"",SUM(IF(ISNA(IF(VLOOKUP($A9,'Round 1'!$A$7:$J$306,COLUMN('Round 1'!$H$7),FALSE),1,NA())),0,1),IF(ISNA(IF(VLOOKUP($A9,'Round 2'!$A$7:$J$306,COLUMN('Round 1'!$H$7),FALSE),1,NA())),0,1),IF(ISNA(IF(VLOOKUP($A9,'Round 3'!$A$7:$J$306,COLUMN('Round 1'!$H$7),FALSE),1,NA())),0,1),IF(ISNA(IF(VLOOKUP($A9,'Final Round'!$A$14:$K$18,1,FALSE),1,NA())),0,1)))</f>
        <v>3</v>
      </c>
      <c r="G9" s="63"/>
      <c r="H9" s="64">
        <f ca="1">IF(ISBLANK($A9),"",IF(ISERROR(VLOOKUP($A9,'Round 1'!$A$7:$I$306,COLUMN('Round 1'!$G$7),FALSE)),0,VLOOKUP($A9,'Round 1'!$A$7:$I$306,COLUMN('Round 1'!$G$7),FALSE))+IF(ISERROR(VLOOKUP($A9,'Round 2'!$A$7:$I$306,COLUMN('Round 2'!$G$7),FALSE)),0,VLOOKUP($A9,'Round 2'!$A$7:$I$306,COLUMN('Round 2'!$G$7),FALSE))+IF(ISERROR(VLOOKUP($A9,'Round 3'!$A$7:$I$306,COLUMN('Round 3'!$G$7),FALSE)),0,VLOOKUP($A9,'Round 3'!$A$7:$I$306,COLUMN('Round 3'!$G$7),FALSE)))</f>
        <v>0</v>
      </c>
      <c r="I9" s="64">
        <f ca="1">IF(ISBLANK($A9),"",IF(ISERROR(VLOOKUP($A9,'Round 1'!$A$7:$I$306,COLUMN('Round 1'!$F$7),FALSE)),0,VLOOKUP($A9,'Round 1'!$A$7:$I$306,COLUMN('Round 1'!$F$7),FALSE))+IF(ISERROR(VLOOKUP($A9,'Round 2'!$A$7:$I$306,COLUMN('Round 2'!$F$7),FALSE)),0,VLOOKUP($A9,'Round 2'!$A$7:$I$306,COLUMN('Round 2'!$F$7),FALSE))+IF(ISERROR(VLOOKUP($A9,'Round 3'!$A$7:$I$306,COLUMN('Round 3'!$F$7),FALSE)),0,VLOOKUP($A9,'Round 3'!$A$7:$I$306,COLUMN('Round 3'!$F$7),FALSE)))</f>
        <v>0</v>
      </c>
      <c r="J9" s="65">
        <f ca="1">IF(ISBLANK($A9),"",IF(ISERROR(VLOOKUP($A9,'Round 1'!$A$7:$I$306,COLUMN('Round 1'!$H$7),FALSE)),0,VLOOKUP($A9,'Round 1'!$A$7:$I$306,COLUMN('Round 1'!$H$7),FALSE))+IF(ISERROR(VLOOKUP($A9,'Round 2'!$A$7:$I$306,COLUMN('Round 2'!$H$7),FALSE)),0,VLOOKUP($A9,'Round 2'!$A$7:$I$306,COLUMN('Round 2'!$H$7),FALSE))+IF(ISERROR(VLOOKUP($A9,'Round 3'!$A$7:$I$306,COLUMN('Round 3'!$H$7),FALSE)),0,VLOOKUP($A9,'Round 3'!$A$7:$I$306,COLUMN('Round 3'!$H$7),FALSE)))</f>
        <v>66</v>
      </c>
      <c r="K9" s="64">
        <f ca="1">IF(ISBLANK(A9),"",RANK(P9,$P$7:$P$306))</f>
        <v>34</v>
      </c>
      <c r="L9" s="66" t="str">
        <f ca="1">IF(ISBLANK($G9),IF($K9&gt;5,"",IF(AND(ISNA(MATCH(K9+1,$K$7:$K$306,0)),$K9&lt;$A$4),"TIE","")),"DQ")</f>
        <v/>
      </c>
      <c r="M9" s="67"/>
      <c r="N9" s="68">
        <f ca="1">IF(ISBLANK($G9),$R9,"DQ")</f>
        <v>34</v>
      </c>
      <c r="O9" s="3">
        <f ca="1">IF(ISBLANK(A9),"",$H9*$O$6+$I9)</f>
        <v>0</v>
      </c>
      <c r="P9" s="3">
        <f ca="1">IF(ISBLANK(A9),"",$O9*10*$P$6+$J9)</f>
        <v>66</v>
      </c>
      <c r="Q9" s="3">
        <f ca="1">IF(ISBLANK($G9),IF(ISBLANK($A9),-10,$P9*$Q$6+IF($M9&gt;0,$Q$6-1-$M9,0)),-1)</f>
        <v>198</v>
      </c>
      <c r="R9" s="3">
        <f ca="1">IF(ISBLANK($A9),"",RANK($Q9,$Q$7:$Q$306))</f>
        <v>34</v>
      </c>
      <c r="S9" s="3">
        <f ca="1">IF(ISNA(MATCH($R9+1,$R$7:$R$306,0)),IF($R9=MAX($A$7:$A$306),$R9,-1),$R9)</f>
        <v>-1</v>
      </c>
      <c r="T9" s="3">
        <f>$A9</f>
        <v>8</v>
      </c>
      <c r="U9" s="68">
        <f ca="1">IF(N('Final Round'!$J$14)&gt;0,IF(ISBLANK($A9),"",IF($N9&gt;5,$N9,VLOOKUP($A9,'Final Round'!$A$14:$K$18,COLUMN('Final Round'!$J$1),FALSE))),"")</f>
        <v>34</v>
      </c>
      <c r="V9" s="3">
        <f ca="1">IF(ISNUMBER($U9),$U9,$R9)</f>
        <v>34</v>
      </c>
      <c r="W9" s="3">
        <f ca="1">IF(ISBLANK($A9),"",($V$6-$V9)*$W$6+$W$6-$A9)</f>
        <v>370</v>
      </c>
      <c r="X9" s="3">
        <f ca="1">IF(ISBLANK($A9),"",RANK($W9,$W$7:$W$306))</f>
        <v>35</v>
      </c>
      <c r="Y9" s="3">
        <f>$A9</f>
        <v>8</v>
      </c>
      <c r="Z9" s="3">
        <f ca="1">IF($U9="",$N9,$U9)</f>
        <v>34</v>
      </c>
      <c r="AA9" s="3">
        <f ca="1">IF($U9&lt;6,INDEX($AA$1:$AA$5,$Z9)*$Z$2,0)</f>
        <v>0</v>
      </c>
      <c r="AB9" s="69">
        <f ca="1">IF(ISBLANK($A9),"",5+4*(I9+IF(AA9=0,0,VLOOKUP($A9,'Final Round'!$A$14:$K$18,COLUMN('Final Round'!$G$1),FALSE)))+8*(H9+IF(AA9=0,0,IF(VLOOKUP($A9,'Final Round'!$A$14:$K$18,COLUMN('Final Round'!$J$1),FALSE)=1,1,0)))+$AA9)</f>
        <v>5</v>
      </c>
    </row>
    <row r="10" spans="1:28" ht="13.15" customHeight="1" thickTop="1" x14ac:dyDescent="0.2">
      <c r="A10" s="477">
        <v>6</v>
      </c>
      <c r="B10" s="476" t="s">
        <v>337</v>
      </c>
      <c r="C10" s="476" t="s">
        <v>345</v>
      </c>
      <c r="D10" s="60"/>
      <c r="E10" s="56">
        <v>106</v>
      </c>
      <c r="F10" s="62">
        <f ca="1">IF(ISBLANK($A10),"",SUM(IF(ISNA(IF(VLOOKUP($A10,'Round 1'!$A$7:$J$306,COLUMN('Round 1'!$H$7),FALSE),1,NA())),0,1),IF(ISNA(IF(VLOOKUP($A10,'Round 2'!$A$7:$J$306,COLUMN('Round 1'!$H$7),FALSE),1,NA())),0,1),IF(ISNA(IF(VLOOKUP($A10,'Round 3'!$A$7:$J$306,COLUMN('Round 1'!$H$7),FALSE),1,NA())),0,1),IF(ISNA(IF(VLOOKUP($A10,'Final Round'!$A$14:$K$18,1,FALSE),1,NA())),0,1)))</f>
        <v>3</v>
      </c>
      <c r="G10" s="63"/>
      <c r="H10" s="64">
        <f ca="1">IF(ISBLANK($A10),"",IF(ISERROR(VLOOKUP($A10,'Round 1'!$A$7:$I$306,COLUMN('Round 1'!$G$7),FALSE)),0,VLOOKUP($A10,'Round 1'!$A$7:$I$306,COLUMN('Round 1'!$G$7),FALSE))+IF(ISERROR(VLOOKUP($A10,'Round 2'!$A$7:$I$306,COLUMN('Round 2'!$G$7),FALSE)),0,VLOOKUP($A10,'Round 2'!$A$7:$I$306,COLUMN('Round 2'!$G$7),FALSE))+IF(ISERROR(VLOOKUP($A10,'Round 3'!$A$7:$I$306,COLUMN('Round 3'!$G$7),FALSE)),0,VLOOKUP($A10,'Round 3'!$A$7:$I$306,COLUMN('Round 3'!$G$7),FALSE)))</f>
        <v>1</v>
      </c>
      <c r="I10" s="64">
        <f ca="1">IF(ISBLANK($A10),"",IF(ISERROR(VLOOKUP($A10,'Round 1'!$A$7:$I$306,COLUMN('Round 1'!$F$7),FALSE)),0,VLOOKUP($A10,'Round 1'!$A$7:$I$306,COLUMN('Round 1'!$F$7),FALSE))+IF(ISERROR(VLOOKUP($A10,'Round 2'!$A$7:$I$306,COLUMN('Round 2'!$F$7),FALSE)),0,VLOOKUP($A10,'Round 2'!$A$7:$I$306,COLUMN('Round 2'!$F$7),FALSE))+IF(ISERROR(VLOOKUP($A10,'Round 3'!$A$7:$I$306,COLUMN('Round 3'!$F$7),FALSE)),0,VLOOKUP($A10,'Round 3'!$A$7:$I$306,COLUMN('Round 3'!$F$7),FALSE)))</f>
        <v>5.5</v>
      </c>
      <c r="J10" s="65">
        <f ca="1">IF(ISBLANK($A10),"",IF(ISERROR(VLOOKUP($A10,'Round 1'!$A$7:$I$306,COLUMN('Round 1'!$H$7),FALSE)),0,VLOOKUP($A10,'Round 1'!$A$7:$I$306,COLUMN('Round 1'!$H$7),FALSE))+IF(ISERROR(VLOOKUP($A10,'Round 2'!$A$7:$I$306,COLUMN('Round 2'!$H$7),FALSE)),0,VLOOKUP($A10,'Round 2'!$A$7:$I$306,COLUMN('Round 2'!$H$7),FALSE))+IF(ISERROR(VLOOKUP($A10,'Round 3'!$A$7:$I$306,COLUMN('Round 3'!$H$7),FALSE)),0,VLOOKUP($A10,'Round 3'!$A$7:$I$306,COLUMN('Round 3'!$H$7),FALSE)))</f>
        <v>162</v>
      </c>
      <c r="K10" s="64">
        <f ca="1">IF(ISBLANK(A10),"",RANK(P10,$P$7:$P$306))</f>
        <v>6</v>
      </c>
      <c r="L10" s="66" t="str">
        <f ca="1">IF(ISBLANK($G10),IF($K10&gt;5,"",IF(AND(ISNA(MATCH(K10+1,$K$7:$K$306,0)),$K10&lt;$A$4),"TIE","")),"DQ")</f>
        <v/>
      </c>
      <c r="M10" s="67"/>
      <c r="N10" s="68">
        <f ca="1">IF(ISBLANK($G10),$R10,"DQ")</f>
        <v>6</v>
      </c>
      <c r="O10" s="3">
        <f ca="1">IF(ISBLANK(A10),"",$H10*$O$6+$I10)</f>
        <v>15</v>
      </c>
      <c r="P10" s="3">
        <f ca="1">IF(ISBLANK(A10),"",$O10*10*$P$6+$J10)</f>
        <v>25512</v>
      </c>
      <c r="Q10" s="3">
        <f ca="1">IF(ISBLANK($G10),IF(ISBLANK($A10),-10,$P10*$Q$6+IF($M10&gt;0,$Q$6-1-$M10,0)),-1)</f>
        <v>76536</v>
      </c>
      <c r="R10" s="3">
        <f ca="1">IF(ISBLANK($A10),"",RANK($Q10,$Q$7:$Q$306))</f>
        <v>6</v>
      </c>
      <c r="S10" s="3">
        <f ca="1">IF(ISNA(MATCH($R10+1,$R$7:$R$306,0)),IF($R10=MAX($A$7:$A$306),$R10,-1),$R10)</f>
        <v>6</v>
      </c>
      <c r="T10" s="3">
        <f>$A10</f>
        <v>6</v>
      </c>
      <c r="U10" s="68">
        <f ca="1">IF(N('Final Round'!$J$14)&gt;0,IF(ISBLANK($A10),"",IF($N10&gt;5,$N10,VLOOKUP($A10,'Final Round'!$A$14:$K$18,COLUMN('Final Round'!$J$1),FALSE))),"")</f>
        <v>6</v>
      </c>
      <c r="V10" s="3">
        <f ca="1">IF(ISNUMBER($U10),$U10,$R10)</f>
        <v>6</v>
      </c>
      <c r="W10" s="3">
        <f ca="1">IF(ISBLANK($A10),"",($V$6-$V10)*$W$6+$W$6-$A10)</f>
        <v>1548</v>
      </c>
      <c r="X10" s="3">
        <f ca="1">IF(ISBLANK($A10),"",RANK($W10,$W$7:$W$306))</f>
        <v>6</v>
      </c>
      <c r="Y10" s="3">
        <f>$A10</f>
        <v>6</v>
      </c>
      <c r="Z10" s="3">
        <f ca="1">IF($U10="",$N10,$U10)</f>
        <v>6</v>
      </c>
      <c r="AA10" s="3">
        <f ca="1">IF($U10&lt;6,INDEX($AA$1:$AA$5,$Z10)*$Z$2,0)</f>
        <v>0</v>
      </c>
      <c r="AB10" s="69">
        <f ca="1">IF(ISBLANK($A10),"",5+4*(I10+IF(AA10=0,0,VLOOKUP($A10,'Final Round'!$A$14:$K$18,COLUMN('Final Round'!$G$1),FALSE)))+8*(H10+IF(AA10=0,0,IF(VLOOKUP($A10,'Final Round'!$A$14:$K$18,COLUMN('Final Round'!$J$1),FALSE)=1,1,0)))+$AA10)</f>
        <v>35</v>
      </c>
    </row>
    <row r="11" spans="1:28" ht="13.15" customHeight="1" x14ac:dyDescent="0.2">
      <c r="A11" s="477">
        <v>7</v>
      </c>
      <c r="B11" s="476" t="s">
        <v>337</v>
      </c>
      <c r="C11" s="476" t="s">
        <v>338</v>
      </c>
      <c r="D11" s="60"/>
      <c r="E11" s="72">
        <v>134</v>
      </c>
      <c r="F11" s="62">
        <f ca="1">IF(ISBLANK($A11),"",SUM(IF(ISNA(IF(VLOOKUP($A11,'Round 1'!$A$7:$J$306,COLUMN('Round 1'!$H$7),FALSE),1,NA())),0,1),IF(ISNA(IF(VLOOKUP($A11,'Round 2'!$A$7:$J$306,COLUMN('Round 1'!$H$7),FALSE),1,NA())),0,1),IF(ISNA(IF(VLOOKUP($A11,'Round 3'!$A$7:$J$306,COLUMN('Round 1'!$H$7),FALSE),1,NA())),0,1),IF(ISNA(IF(VLOOKUP($A11,'Final Round'!$A$14:$K$18,1,FALSE),1,NA())),0,1)))</f>
        <v>3</v>
      </c>
      <c r="G11" s="63"/>
      <c r="H11" s="64">
        <f ca="1">IF(ISBLANK($A11),"",IF(ISERROR(VLOOKUP($A11,'Round 1'!$A$7:$I$306,COLUMN('Round 1'!$G$7),FALSE)),0,VLOOKUP($A11,'Round 1'!$A$7:$I$306,COLUMN('Round 1'!$G$7),FALSE))+IF(ISERROR(VLOOKUP($A11,'Round 2'!$A$7:$I$306,COLUMN('Round 2'!$G$7),FALSE)),0,VLOOKUP($A11,'Round 2'!$A$7:$I$306,COLUMN('Round 2'!$G$7),FALSE))+IF(ISERROR(VLOOKUP($A11,'Round 3'!$A$7:$I$306,COLUMN('Round 3'!$G$7),FALSE)),0,VLOOKUP($A11,'Round 3'!$A$7:$I$306,COLUMN('Round 3'!$G$7),FALSE)))</f>
        <v>0</v>
      </c>
      <c r="I11" s="64">
        <f ca="1">IF(ISBLANK($A11),"",IF(ISERROR(VLOOKUP($A11,'Round 1'!$A$7:$I$306,COLUMN('Round 1'!$F$7),FALSE)),0,VLOOKUP($A11,'Round 1'!$A$7:$I$306,COLUMN('Round 1'!$F$7),FALSE))+IF(ISERROR(VLOOKUP($A11,'Round 2'!$A$7:$I$306,COLUMN('Round 2'!$F$7),FALSE)),0,VLOOKUP($A11,'Round 2'!$A$7:$I$306,COLUMN('Round 2'!$F$7),FALSE))+IF(ISERROR(VLOOKUP($A11,'Round 3'!$A$7:$I$306,COLUMN('Round 3'!$F$7),FALSE)),0,VLOOKUP($A11,'Round 3'!$A$7:$I$306,COLUMN('Round 3'!$F$7),FALSE)))</f>
        <v>0</v>
      </c>
      <c r="J11" s="65">
        <f ca="1">IF(ISBLANK($A11),"",IF(ISERROR(VLOOKUP($A11,'Round 1'!$A$7:$I$306,COLUMN('Round 1'!$H$7),FALSE)),0,VLOOKUP($A11,'Round 1'!$A$7:$I$306,COLUMN('Round 1'!$H$7),FALSE))+IF(ISERROR(VLOOKUP($A11,'Round 2'!$A$7:$I$306,COLUMN('Round 2'!$H$7),FALSE)),0,VLOOKUP($A11,'Round 2'!$A$7:$I$306,COLUMN('Round 2'!$H$7),FALSE))+IF(ISERROR(VLOOKUP($A11,'Round 3'!$A$7:$I$306,COLUMN('Round 3'!$H$7),FALSE)),0,VLOOKUP($A11,'Round 3'!$A$7:$I$306,COLUMN('Round 3'!$H$7),FALSE)))</f>
        <v>66</v>
      </c>
      <c r="K11" s="64">
        <f ca="1">IF(ISBLANK(A11),"",RANK(P11,$P$7:$P$306))</f>
        <v>34</v>
      </c>
      <c r="L11" s="66" t="str">
        <f ca="1">IF(ISBLANK($G11),IF($K11&gt;5,"",IF(AND(ISNA(MATCH(K11+1,$K$7:$K$306,0)),$K11&lt;$A$4),"TIE","")),"DQ")</f>
        <v/>
      </c>
      <c r="M11" s="67"/>
      <c r="N11" s="68">
        <f ca="1">IF(ISBLANK($G11),$R11,"DQ")</f>
        <v>34</v>
      </c>
      <c r="O11" s="3">
        <f ca="1">IF(ISBLANK(A11),"",$H11*$O$6+$I11)</f>
        <v>0</v>
      </c>
      <c r="P11" s="3">
        <f ca="1">IF(ISBLANK(A11),"",$O11*10*$P$6+$J11)</f>
        <v>66</v>
      </c>
      <c r="Q11" s="3">
        <f ca="1">IF(ISBLANK($G11),IF(ISBLANK($A11),-10,$P11*$Q$6+IF($M11&gt;0,$Q$6-1-$M11,0)),-1)</f>
        <v>198</v>
      </c>
      <c r="R11" s="3">
        <f ca="1">IF(ISBLANK($A11),"",RANK($Q11,$Q$7:$Q$306))</f>
        <v>34</v>
      </c>
      <c r="S11" s="3">
        <f ca="1">IF(ISNA(MATCH($R11+1,$R$7:$R$306,0)),IF($R11=MAX($A$7:$A$306),$R11,-1),$R11)</f>
        <v>-1</v>
      </c>
      <c r="T11" s="3">
        <f>$A11</f>
        <v>7</v>
      </c>
      <c r="U11" s="68">
        <f ca="1">IF(N('Final Round'!$J$14)&gt;0,IF(ISBLANK($A11),"",IF($N11&gt;5,$N11,VLOOKUP($A11,'Final Round'!$A$14:$K$18,COLUMN('Final Round'!$J$1),FALSE))),"")</f>
        <v>34</v>
      </c>
      <c r="V11" s="3">
        <f ca="1">IF(ISNUMBER($U11),$U11,$R11)</f>
        <v>34</v>
      </c>
      <c r="W11" s="3">
        <f ca="1">IF(ISBLANK($A11),"",($V$6-$V11)*$W$6+$W$6-$A11)</f>
        <v>371</v>
      </c>
      <c r="X11" s="3">
        <f ca="1">IF(ISBLANK($A11),"",RANK($W11,$W$7:$W$306))</f>
        <v>34</v>
      </c>
      <c r="Y11" s="3">
        <f>$A11</f>
        <v>7</v>
      </c>
      <c r="Z11" s="3">
        <f ca="1">IF($U11="",$N11,$U11)</f>
        <v>34</v>
      </c>
      <c r="AA11" s="3">
        <f ca="1">IF($U11&lt;6,INDEX($AA$1:$AA$5,$Z11)*$Z$2,0)</f>
        <v>0</v>
      </c>
      <c r="AB11" s="69">
        <f ca="1">IF(ISBLANK($A11),"",5+4*(I11+IF(AA11=0,0,VLOOKUP($A11,'Final Round'!$A$14:$K$18,COLUMN('Final Round'!$G$1),FALSE)))+8*(H11+IF(AA11=0,0,IF(VLOOKUP($A11,'Final Round'!$A$14:$K$18,COLUMN('Final Round'!$J$1),FALSE)=1,1,0)))+$AA11)</f>
        <v>5</v>
      </c>
    </row>
    <row r="12" spans="1:28" ht="13.15" customHeight="1" thickBot="1" x14ac:dyDescent="0.25">
      <c r="A12" s="477">
        <v>2</v>
      </c>
      <c r="B12" s="476" t="s">
        <v>312</v>
      </c>
      <c r="C12" s="476" t="s">
        <v>313</v>
      </c>
      <c r="D12" s="60"/>
      <c r="E12" s="72">
        <v>131</v>
      </c>
      <c r="F12" s="62">
        <f ca="1">IF(ISBLANK($A12),"",SUM(IF(ISNA(IF(VLOOKUP($A12,'Round 1'!$A$7:$J$306,COLUMN('Round 1'!$H$7),FALSE),1,NA())),0,1),IF(ISNA(IF(VLOOKUP($A12,'Round 2'!$A$7:$J$306,COLUMN('Round 1'!$H$7),FALSE),1,NA())),0,1),IF(ISNA(IF(VLOOKUP($A12,'Round 3'!$A$7:$J$306,COLUMN('Round 1'!$H$7),FALSE),1,NA())),0,1),IF(ISNA(IF(VLOOKUP($A12,'Final Round'!$A$14:$K$18,1,FALSE),1,NA())),0,1)))</f>
        <v>3</v>
      </c>
      <c r="G12" s="63"/>
      <c r="H12" s="64">
        <f ca="1">IF(ISBLANK($A12),"",IF(ISERROR(VLOOKUP($A12,'Round 1'!$A$7:$I$306,COLUMN('Round 1'!$G$7),FALSE)),0,VLOOKUP($A12,'Round 1'!$A$7:$I$306,COLUMN('Round 1'!$G$7),FALSE))+IF(ISERROR(VLOOKUP($A12,'Round 2'!$A$7:$I$306,COLUMN('Round 2'!$G$7),FALSE)),0,VLOOKUP($A12,'Round 2'!$A$7:$I$306,COLUMN('Round 2'!$G$7),FALSE))+IF(ISERROR(VLOOKUP($A12,'Round 3'!$A$7:$I$306,COLUMN('Round 3'!$G$7),FALSE)),0,VLOOKUP($A12,'Round 3'!$A$7:$I$306,COLUMN('Round 3'!$G$7),FALSE)))</f>
        <v>0</v>
      </c>
      <c r="I12" s="64">
        <f ca="1">IF(ISBLANK($A12),"",IF(ISERROR(VLOOKUP($A12,'Round 1'!$A$7:$I$306,COLUMN('Round 1'!$F$7),FALSE)),0,VLOOKUP($A12,'Round 1'!$A$7:$I$306,COLUMN('Round 1'!$F$7),FALSE))+IF(ISERROR(VLOOKUP($A12,'Round 2'!$A$7:$I$306,COLUMN('Round 2'!$F$7),FALSE)),0,VLOOKUP($A12,'Round 2'!$A$7:$I$306,COLUMN('Round 2'!$F$7),FALSE))+IF(ISERROR(VLOOKUP($A12,'Round 3'!$A$7:$I$306,COLUMN('Round 3'!$F$7),FALSE)),0,VLOOKUP($A12,'Round 3'!$A$7:$I$306,COLUMN('Round 3'!$F$7),FALSE)))</f>
        <v>0.5</v>
      </c>
      <c r="J12" s="65">
        <f ca="1">IF(ISBLANK($A12),"",IF(ISERROR(VLOOKUP($A12,'Round 1'!$A$7:$I$306,COLUMN('Round 1'!$H$7),FALSE)),0,VLOOKUP($A12,'Round 1'!$A$7:$I$306,COLUMN('Round 1'!$H$7),FALSE))+IF(ISERROR(VLOOKUP($A12,'Round 2'!$A$7:$I$306,COLUMN('Round 2'!$H$7),FALSE)),0,VLOOKUP($A12,'Round 2'!$A$7:$I$306,COLUMN('Round 2'!$H$7),FALSE))+IF(ISERROR(VLOOKUP($A12,'Round 3'!$A$7:$I$306,COLUMN('Round 3'!$H$7),FALSE)),0,VLOOKUP($A12,'Round 3'!$A$7:$I$306,COLUMN('Round 3'!$H$7),FALSE)))</f>
        <v>72</v>
      </c>
      <c r="K12" s="64">
        <f ca="1">IF(ISBLANK(A12),"",RANK(P12,$P$7:$P$306))</f>
        <v>31</v>
      </c>
      <c r="L12" s="66" t="str">
        <f ca="1">IF(ISBLANK($G12),IF($K12&gt;5,"",IF(AND(ISNA(MATCH(K12+1,$K$7:$K$306,0)),$K12&lt;$A$4),"TIE","")),"DQ")</f>
        <v/>
      </c>
      <c r="M12" s="67"/>
      <c r="N12" s="68">
        <f ca="1">IF(ISBLANK($G12),$R12,"DQ")</f>
        <v>31</v>
      </c>
      <c r="O12" s="3">
        <f ca="1">IF(ISBLANK(A12),"",$H12*$O$6+$I12)</f>
        <v>0.5</v>
      </c>
      <c r="P12" s="3">
        <f ca="1">IF(ISBLANK(A12),"",$O12*10*$P$6+$J12)</f>
        <v>917</v>
      </c>
      <c r="Q12" s="3">
        <f ca="1">IF(ISBLANK($G12),IF(ISBLANK($A12),-10,$P12*$Q$6+IF($M12&gt;0,$Q$6-1-$M12,0)),-1)</f>
        <v>2751</v>
      </c>
      <c r="R12" s="3">
        <f ca="1">IF(ISBLANK($A12),"",RANK($Q12,$Q$7:$Q$306))</f>
        <v>31</v>
      </c>
      <c r="S12" s="3">
        <f ca="1">IF(ISNA(MATCH($R12+1,$R$7:$R$306,0)),IF($R12=MAX($A$7:$A$306),$R12,-1),$R12)</f>
        <v>31</v>
      </c>
      <c r="T12" s="3">
        <f>$A12</f>
        <v>2</v>
      </c>
      <c r="U12" s="68">
        <f ca="1">IF(N('Final Round'!$J$14)&gt;0,IF(ISBLANK($A12),"",IF($N12&gt;5,$N12,VLOOKUP($A12,'Final Round'!$A$14:$K$18,COLUMN('Final Round'!$J$1),FALSE))),"")</f>
        <v>31</v>
      </c>
      <c r="V12" s="3">
        <f ca="1">IF(ISNUMBER($U12),$U12,$R12)</f>
        <v>31</v>
      </c>
      <c r="W12" s="3">
        <f ca="1">IF(ISBLANK($A12),"",($V$6-$V12)*$W$6+$W$6-$A12)</f>
        <v>502</v>
      </c>
      <c r="X12" s="3">
        <f ca="1">IF(ISBLANK($A12),"",RANK($W12,$W$7:$W$306))</f>
        <v>31</v>
      </c>
      <c r="Y12" s="3">
        <f>$A12</f>
        <v>2</v>
      </c>
      <c r="Z12" s="3">
        <f ca="1">IF($U12="",$N12,$U12)</f>
        <v>31</v>
      </c>
      <c r="AA12" s="3">
        <f ca="1">IF($U12&lt;6,INDEX($AA$1:$AA$5,$Z12)*$Z$2,0)</f>
        <v>0</v>
      </c>
      <c r="AB12" s="69">
        <f ca="1">IF(ISBLANK($A12),"",5+4*(I12+IF(AA12=0,0,VLOOKUP($A12,'Final Round'!$A$14:$K$18,COLUMN('Final Round'!$G$1),FALSE)))+8*(H12+IF(AA12=0,0,IF(VLOOKUP($A12,'Final Round'!$A$14:$K$18,COLUMN('Final Round'!$J$1),FALSE)=1,1,0)))+$AA12)</f>
        <v>7</v>
      </c>
    </row>
    <row r="13" spans="1:28" ht="13.15" customHeight="1" thickTop="1" x14ac:dyDescent="0.2">
      <c r="A13" s="477">
        <v>26</v>
      </c>
      <c r="B13" s="476" t="s">
        <v>292</v>
      </c>
      <c r="C13" s="476" t="s">
        <v>293</v>
      </c>
      <c r="D13" s="60"/>
      <c r="E13" s="56">
        <v>104</v>
      </c>
      <c r="F13" s="62">
        <f ca="1">IF(ISBLANK($A13),"",SUM(IF(ISNA(IF(VLOOKUP($A13,'Round 1'!$A$7:$J$306,COLUMN('Round 1'!$H$7),FALSE),1,NA())),0,1),IF(ISNA(IF(VLOOKUP($A13,'Round 2'!$A$7:$J$306,COLUMN('Round 1'!$H$7),FALSE),1,NA())),0,1),IF(ISNA(IF(VLOOKUP($A13,'Round 3'!$A$7:$J$306,COLUMN('Round 1'!$H$7),FALSE),1,NA())),0,1),IF(ISNA(IF(VLOOKUP($A13,'Final Round'!$A$14:$K$18,1,FALSE),1,NA())),0,1)))</f>
        <v>4</v>
      </c>
      <c r="G13" s="63"/>
      <c r="H13" s="64">
        <f ca="1">IF(ISBLANK($A13),"",IF(ISERROR(VLOOKUP($A13,'Round 1'!$A$7:$I$306,COLUMN('Round 1'!$G$7),FALSE)),0,VLOOKUP($A13,'Round 1'!$A$7:$I$306,COLUMN('Round 1'!$G$7),FALSE))+IF(ISERROR(VLOOKUP($A13,'Round 2'!$A$7:$I$306,COLUMN('Round 2'!$G$7),FALSE)),0,VLOOKUP($A13,'Round 2'!$A$7:$I$306,COLUMN('Round 2'!$G$7),FALSE))+IF(ISERROR(VLOOKUP($A13,'Round 3'!$A$7:$I$306,COLUMN('Round 3'!$G$7),FALSE)),0,VLOOKUP($A13,'Round 3'!$A$7:$I$306,COLUMN('Round 3'!$G$7),FALSE)))</f>
        <v>1</v>
      </c>
      <c r="I13" s="64">
        <f ca="1">IF(ISBLANK($A13),"",IF(ISERROR(VLOOKUP($A13,'Round 1'!$A$7:$I$306,COLUMN('Round 1'!$F$7),FALSE)),0,VLOOKUP($A13,'Round 1'!$A$7:$I$306,COLUMN('Round 1'!$F$7),FALSE))+IF(ISERROR(VLOOKUP($A13,'Round 2'!$A$7:$I$306,COLUMN('Round 2'!$F$7),FALSE)),0,VLOOKUP($A13,'Round 2'!$A$7:$I$306,COLUMN('Round 2'!$F$7),FALSE))+IF(ISERROR(VLOOKUP($A13,'Round 3'!$A$7:$I$306,COLUMN('Round 3'!$F$7),FALSE)),0,VLOOKUP($A13,'Round 3'!$A$7:$I$306,COLUMN('Round 3'!$F$7),FALSE)))</f>
        <v>6</v>
      </c>
      <c r="J13" s="65">
        <f ca="1">IF(ISBLANK($A13),"",IF(ISERROR(VLOOKUP($A13,'Round 1'!$A$7:$I$306,COLUMN('Round 1'!$H$7),FALSE)),0,VLOOKUP($A13,'Round 1'!$A$7:$I$306,COLUMN('Round 1'!$H$7),FALSE))+IF(ISERROR(VLOOKUP($A13,'Round 2'!$A$7:$I$306,COLUMN('Round 2'!$H$7),FALSE)),0,VLOOKUP($A13,'Round 2'!$A$7:$I$306,COLUMN('Round 2'!$H$7),FALSE))+IF(ISERROR(VLOOKUP($A13,'Round 3'!$A$7:$I$306,COLUMN('Round 3'!$H$7),FALSE)),0,VLOOKUP($A13,'Round 3'!$A$7:$I$306,COLUMN('Round 3'!$H$7),FALSE)))</f>
        <v>156</v>
      </c>
      <c r="K13" s="64">
        <f ca="1">IF(ISBLANK(A13),"",RANK(P13,$P$7:$P$306))</f>
        <v>5</v>
      </c>
      <c r="L13" s="66" t="str">
        <f ca="1">IF(ISBLANK($G13),IF($K13&gt;5,"",IF(AND(ISNA(MATCH(K13+1,$K$7:$K$306,0)),$K13&lt;$A$4),"TIE","")),"DQ")</f>
        <v/>
      </c>
      <c r="M13" s="67"/>
      <c r="N13" s="68">
        <f ca="1">IF(ISBLANK($G13),$R13,"DQ")</f>
        <v>5</v>
      </c>
      <c r="O13" s="3">
        <f ca="1">IF(ISBLANK(A13),"",$H13*$O$6+$I13)</f>
        <v>15.5</v>
      </c>
      <c r="P13" s="3">
        <f ca="1">IF(ISBLANK(A13),"",$O13*10*$P$6+$J13)</f>
        <v>26351</v>
      </c>
      <c r="Q13" s="3">
        <f ca="1">IF(ISBLANK($G13),IF(ISBLANK($A13),-10,$P13*$Q$6+IF($M13&gt;0,$Q$6-1-$M13,0)),-1)</f>
        <v>79053</v>
      </c>
      <c r="R13" s="3">
        <f ca="1">IF(ISBLANK($A13),"",RANK($Q13,$Q$7:$Q$306))</f>
        <v>5</v>
      </c>
      <c r="S13" s="3">
        <f ca="1">IF(ISNA(MATCH($R13+1,$R$7:$R$306,0)),IF($R13=MAX($A$7:$A$306),$R13,-1),$R13)</f>
        <v>5</v>
      </c>
      <c r="T13" s="3">
        <f>$A13</f>
        <v>26</v>
      </c>
      <c r="U13" s="68">
        <f ca="1">IF(N('Final Round'!$J$14)&gt;0,IF(ISBLANK($A13),"",IF($N13&gt;5,$N13,VLOOKUP($A13,'Final Round'!$A$14:$K$18,COLUMN('Final Round'!$J$1),FALSE))),"")</f>
        <v>2</v>
      </c>
      <c r="V13" s="3">
        <f ca="1">IF(ISNUMBER($U13),$U13,$R13)</f>
        <v>2</v>
      </c>
      <c r="W13" s="3">
        <f ca="1">IF(ISBLANK($A13),"",($V$6-$V13)*$W$6+$W$6-$A13)</f>
        <v>1696</v>
      </c>
      <c r="X13" s="3">
        <f ca="1">IF(ISBLANK($A13),"",RANK($W13,$W$7:$W$306))</f>
        <v>4</v>
      </c>
      <c r="Y13" s="3">
        <f>$A13</f>
        <v>26</v>
      </c>
      <c r="Z13" s="3">
        <f ca="1">IF($U13="",$N13,$U13)</f>
        <v>2</v>
      </c>
      <c r="AA13" s="3">
        <f ca="1">IF($U13&lt;6,INDEX($AA$1:$AA$5,$Z13)*$Z$2,0)</f>
        <v>59.778505735074738</v>
      </c>
      <c r="AB13" s="69">
        <f ca="1">IF(ISBLANK($A13),"",5+4*(I13+IF(AA13=0,0,VLOOKUP($A13,'Final Round'!$A$14:$K$18,COLUMN('Final Round'!$G$1),FALSE)))+8*(H13+IF(AA13=0,0,IF(VLOOKUP($A13,'Final Round'!$A$14:$K$18,COLUMN('Final Round'!$J$1),FALSE)=1,1,0)))+$AA13)</f>
        <v>96.778505735074731</v>
      </c>
    </row>
    <row r="14" spans="1:28" ht="13.15" customHeight="1" x14ac:dyDescent="0.2">
      <c r="A14" s="478">
        <v>39</v>
      </c>
      <c r="B14" s="479" t="s">
        <v>310</v>
      </c>
      <c r="C14" s="479" t="s">
        <v>311</v>
      </c>
      <c r="D14" s="71"/>
      <c r="E14" s="72">
        <v>126</v>
      </c>
      <c r="F14" s="73">
        <f ca="1">IF(ISBLANK($A14),"",SUM(IF(ISNA(IF(VLOOKUP($A14,'Round 1'!$A$7:$J$306,COLUMN('Round 1'!$H$7),FALSE),1,NA())),0,1),IF(ISNA(IF(VLOOKUP($A14,'Round 2'!$A$7:$J$306,COLUMN('Round 1'!$H$7),FALSE),1,NA())),0,1),IF(ISNA(IF(VLOOKUP($A14,'Round 3'!$A$7:$J$306,COLUMN('Round 1'!$H$7),FALSE),1,NA())),0,1),IF(ISNA(IF(VLOOKUP($A14,'Final Round'!$A$14:$K$18,1,FALSE),1,NA())),0,1)))</f>
        <v>3</v>
      </c>
      <c r="G14" s="74"/>
      <c r="H14" s="75">
        <f ca="1">IF(ISBLANK($A14),"",IF(ISERROR(VLOOKUP($A14,'Round 1'!$A$7:$I$306,COLUMN('Round 1'!$G$7),FALSE)),0,VLOOKUP($A14,'Round 1'!$A$7:$I$306,COLUMN('Round 1'!$G$7),FALSE))+IF(ISERROR(VLOOKUP($A14,'Round 2'!$A$7:$I$306,COLUMN('Round 2'!$G$7),FALSE)),0,VLOOKUP($A14,'Round 2'!$A$7:$I$306,COLUMN('Round 2'!$G$7),FALSE))+IF(ISERROR(VLOOKUP($A14,'Round 3'!$A$7:$I$306,COLUMN('Round 3'!$G$7),FALSE)),0,VLOOKUP($A14,'Round 3'!$A$7:$I$306,COLUMN('Round 3'!$G$7),FALSE)))</f>
        <v>0</v>
      </c>
      <c r="I14" s="75">
        <f ca="1">IF(ISBLANK($A14),"",IF(ISERROR(VLOOKUP($A14,'Round 1'!$A$7:$I$306,COLUMN('Round 1'!$F$7),FALSE)),0,VLOOKUP($A14,'Round 1'!$A$7:$I$306,COLUMN('Round 1'!$F$7),FALSE))+IF(ISERROR(VLOOKUP($A14,'Round 2'!$A$7:$I$306,COLUMN('Round 2'!$F$7),FALSE)),0,VLOOKUP($A14,'Round 2'!$A$7:$I$306,COLUMN('Round 2'!$F$7),FALSE))+IF(ISERROR(VLOOKUP($A14,'Round 3'!$A$7:$I$306,COLUMN('Round 3'!$F$7),FALSE)),0,VLOOKUP($A14,'Round 3'!$A$7:$I$306,COLUMN('Round 3'!$F$7),FALSE)))</f>
        <v>1.5</v>
      </c>
      <c r="J14" s="76">
        <f ca="1">IF(ISBLANK($A14),"",IF(ISERROR(VLOOKUP($A14,'Round 1'!$A$7:$I$306,COLUMN('Round 1'!$H$7),FALSE)),0,VLOOKUP($A14,'Round 1'!$A$7:$I$306,COLUMN('Round 1'!$H$7),FALSE))+IF(ISERROR(VLOOKUP($A14,'Round 2'!$A$7:$I$306,COLUMN('Round 2'!$H$7),FALSE)),0,VLOOKUP($A14,'Round 2'!$A$7:$I$306,COLUMN('Round 2'!$H$7),FALSE))+IF(ISERROR(VLOOKUP($A14,'Round 3'!$A$7:$I$306,COLUMN('Round 3'!$H$7),FALSE)),0,VLOOKUP($A14,'Round 3'!$A$7:$I$306,COLUMN('Round 3'!$H$7),FALSE)))</f>
        <v>90</v>
      </c>
      <c r="K14" s="75">
        <f ca="1">IF(ISBLANK(A14),"",RANK(P14,$P$7:$P$306))</f>
        <v>26</v>
      </c>
      <c r="L14" s="77" t="str">
        <f ca="1">IF(ISBLANK($G14),IF($K14&gt;5,"",IF(AND(ISNA(MATCH(K14+1,$K$7:$K$306,0)),$K14&lt;$A$4),"TIE","")),"DQ")</f>
        <v/>
      </c>
      <c r="M14" s="78"/>
      <c r="N14" s="79">
        <f ca="1">IF(ISBLANK($G14),$R14,"DQ")</f>
        <v>26</v>
      </c>
      <c r="O14" s="3">
        <f ca="1">IF(ISBLANK(A14),"",$H14*$O$6+$I14)</f>
        <v>1.5</v>
      </c>
      <c r="P14" s="3">
        <f ca="1">IF(ISBLANK(A14),"",$O14*10*$P$6+$J14)</f>
        <v>2625</v>
      </c>
      <c r="Q14" s="3">
        <f ca="1">IF(ISBLANK($G14),IF(ISBLANK($A14),-10,$P14*$Q$6+IF($M14&gt;0,$Q$6-1-$M14,0)),-1)</f>
        <v>7875</v>
      </c>
      <c r="R14" s="3">
        <f ca="1">IF(ISBLANK($A14),"",RANK($Q14,$Q$7:$Q$306))</f>
        <v>26</v>
      </c>
      <c r="S14" s="3">
        <f ca="1">IF(ISNA(MATCH($R14+1,$R$7:$R$306,0)),IF($R14=MAX($A$7:$A$306),$R14,-1),$R14)</f>
        <v>26</v>
      </c>
      <c r="T14" s="3">
        <f>$A14</f>
        <v>39</v>
      </c>
      <c r="U14" s="79">
        <f ca="1">IF(N('Final Round'!$J$14)&gt;0,IF(ISBLANK($A14),"",IF($N14&gt;5,$N14,VLOOKUP($A14,'Final Round'!$A$14:$K$18,COLUMN('Final Round'!$J$1),FALSE))),"")</f>
        <v>26</v>
      </c>
      <c r="V14" s="3">
        <f ca="1">IF(ISNUMBER($U14),$U14,$R14)</f>
        <v>26</v>
      </c>
      <c r="W14" s="3">
        <f ca="1">IF(ISBLANK($A14),"",($V$6-$V14)*$W$6+$W$6-$A14)</f>
        <v>675</v>
      </c>
      <c r="X14" s="3">
        <f ca="1">IF(ISBLANK($A14),"",RANK($W14,$W$7:$W$306))</f>
        <v>26</v>
      </c>
      <c r="Y14" s="3">
        <f>$A14</f>
        <v>39</v>
      </c>
      <c r="Z14" s="3">
        <f ca="1">IF($U14="",$N14,$U14)</f>
        <v>26</v>
      </c>
      <c r="AA14" s="3">
        <f ca="1">IF($U14&lt;6,INDEX($AA$1:$AA$5,$Z14)*$Z$2,0)</f>
        <v>0</v>
      </c>
      <c r="AB14" s="80">
        <f ca="1">IF(ISBLANK($A14),"",5+4*(I14+IF(AA14=0,0,VLOOKUP($A14,'Final Round'!$A$14:$K$18,COLUMN('Final Round'!$G$1),FALSE)))+8*(H14+IF(AA14=0,0,IF(VLOOKUP($A14,'Final Round'!$A$14:$K$18,COLUMN('Final Round'!$J$1),FALSE)=1,1,0)))+$AA14)</f>
        <v>11</v>
      </c>
    </row>
    <row r="15" spans="1:28" ht="13.15" customHeight="1" thickBot="1" x14ac:dyDescent="0.25">
      <c r="A15" s="478">
        <v>10</v>
      </c>
      <c r="B15" s="479" t="s">
        <v>335</v>
      </c>
      <c r="C15" s="479" t="s">
        <v>336</v>
      </c>
      <c r="D15" s="71"/>
      <c r="E15" s="72">
        <v>111</v>
      </c>
      <c r="F15" s="73">
        <f ca="1">IF(ISBLANK($A15),"",SUM(IF(ISNA(IF(VLOOKUP($A15,'Round 1'!$A$7:$J$306,COLUMN('Round 1'!$H$7),FALSE),1,NA())),0,1),IF(ISNA(IF(VLOOKUP($A15,'Round 2'!$A$7:$J$306,COLUMN('Round 1'!$H$7),FALSE),1,NA())),0,1),IF(ISNA(IF(VLOOKUP($A15,'Round 3'!$A$7:$J$306,COLUMN('Round 1'!$H$7),FALSE),1,NA())),0,1),IF(ISNA(IF(VLOOKUP($A15,'Final Round'!$A$14:$K$18,1,FALSE),1,NA())),0,1)))</f>
        <v>3</v>
      </c>
      <c r="G15" s="74"/>
      <c r="H15" s="75">
        <f ca="1">IF(ISBLANK($A15),"",IF(ISERROR(VLOOKUP($A15,'Round 1'!$A$7:$I$306,COLUMN('Round 1'!$G$7),FALSE)),0,VLOOKUP($A15,'Round 1'!$A$7:$I$306,COLUMN('Round 1'!$G$7),FALSE))+IF(ISERROR(VLOOKUP($A15,'Round 2'!$A$7:$I$306,COLUMN('Round 2'!$G$7),FALSE)),0,VLOOKUP($A15,'Round 2'!$A$7:$I$306,COLUMN('Round 2'!$G$7),FALSE))+IF(ISERROR(VLOOKUP($A15,'Round 3'!$A$7:$I$306,COLUMN('Round 3'!$G$7),FALSE)),0,VLOOKUP($A15,'Round 3'!$A$7:$I$306,COLUMN('Round 3'!$G$7),FALSE)))</f>
        <v>1</v>
      </c>
      <c r="I15" s="75">
        <f ca="1">IF(ISBLANK($A15),"",IF(ISERROR(VLOOKUP($A15,'Round 1'!$A$7:$I$306,COLUMN('Round 1'!$F$7),FALSE)),0,VLOOKUP($A15,'Round 1'!$A$7:$I$306,COLUMN('Round 1'!$F$7),FALSE))+IF(ISERROR(VLOOKUP($A15,'Round 2'!$A$7:$I$306,COLUMN('Round 2'!$F$7),FALSE)),0,VLOOKUP($A15,'Round 2'!$A$7:$I$306,COLUMN('Round 2'!$F$7),FALSE))+IF(ISERROR(VLOOKUP($A15,'Round 3'!$A$7:$I$306,COLUMN('Round 3'!$F$7),FALSE)),0,VLOOKUP($A15,'Round 3'!$A$7:$I$306,COLUMN('Round 3'!$F$7),FALSE)))</f>
        <v>4.5</v>
      </c>
      <c r="J15" s="76">
        <f ca="1">IF(ISBLANK($A15),"",IF(ISERROR(VLOOKUP($A15,'Round 1'!$A$7:$I$306,COLUMN('Round 1'!$H$7),FALSE)),0,VLOOKUP($A15,'Round 1'!$A$7:$I$306,COLUMN('Round 1'!$H$7),FALSE))+IF(ISERROR(VLOOKUP($A15,'Round 2'!$A$7:$I$306,COLUMN('Round 2'!$H$7),FALSE)),0,VLOOKUP($A15,'Round 2'!$A$7:$I$306,COLUMN('Round 2'!$H$7),FALSE))+IF(ISERROR(VLOOKUP($A15,'Round 3'!$A$7:$I$306,COLUMN('Round 3'!$H$7),FALSE)),0,VLOOKUP($A15,'Round 3'!$A$7:$I$306,COLUMN('Round 3'!$H$7),FALSE)))</f>
        <v>120</v>
      </c>
      <c r="K15" s="75">
        <f ca="1">IF(ISBLANK(A15),"",RANK(P15,$P$7:$P$306))</f>
        <v>11</v>
      </c>
      <c r="L15" s="77" t="str">
        <f ca="1">IF(ISBLANK($G15),IF($K15&gt;5,"",IF(AND(ISNA(MATCH(K15+1,$K$7:$K$306,0)),$K15&lt;$A$4),"TIE","")),"DQ")</f>
        <v/>
      </c>
      <c r="M15" s="78"/>
      <c r="N15" s="79">
        <f ca="1">IF(ISBLANK($G15),$R15,"DQ")</f>
        <v>11</v>
      </c>
      <c r="O15" s="3">
        <f ca="1">IF(ISBLANK(A15),"",$H15*$O$6+$I15)</f>
        <v>14</v>
      </c>
      <c r="P15" s="3">
        <f ca="1">IF(ISBLANK(A15),"",$O15*10*$P$6+$J15)</f>
        <v>23780</v>
      </c>
      <c r="Q15" s="3">
        <f ca="1">IF(ISBLANK($G15),IF(ISBLANK($A15),-10,$P15*$Q$6+IF($M15&gt;0,$Q$6-1-$M15,0)),-1)</f>
        <v>71340</v>
      </c>
      <c r="R15" s="3">
        <f ca="1">IF(ISBLANK($A15),"",RANK($Q15,$Q$7:$Q$306))</f>
        <v>11</v>
      </c>
      <c r="S15" s="3">
        <f ca="1">IF(ISNA(MATCH($R15+1,$R$7:$R$306,0)),IF($R15=MAX($A$7:$A$306),$R15,-1),$R15)</f>
        <v>11</v>
      </c>
      <c r="T15" s="3">
        <f>$A15</f>
        <v>10</v>
      </c>
      <c r="U15" s="79">
        <f ca="1">IF(N('Final Round'!$J$14)&gt;0,IF(ISBLANK($A15),"",IF($N15&gt;5,$N15,VLOOKUP($A15,'Final Round'!$A$14:$K$18,COLUMN('Final Round'!$J$1),FALSE))),"")</f>
        <v>11</v>
      </c>
      <c r="V15" s="3">
        <f ca="1">IF(ISNUMBER($U15),$U15,$R15)</f>
        <v>11</v>
      </c>
      <c r="W15" s="3">
        <f ca="1">IF(ISBLANK($A15),"",($V$6-$V15)*$W$6+$W$6-$A15)</f>
        <v>1334</v>
      </c>
      <c r="X15" s="3">
        <f ca="1">IF(ISBLANK($A15),"",RANK($W15,$W$7:$W$306))</f>
        <v>11</v>
      </c>
      <c r="Y15" s="3">
        <f>$A15</f>
        <v>10</v>
      </c>
      <c r="Z15" s="3">
        <f ca="1">IF($U15="",$N15,$U15)</f>
        <v>11</v>
      </c>
      <c r="AA15" s="3">
        <f ca="1">IF($U15&lt;6,INDEX($AA$1:$AA$5,$Z15)*$Z$2,0)</f>
        <v>0</v>
      </c>
      <c r="AB15" s="80">
        <f ca="1">IF(ISBLANK($A15),"",5+4*(I15+IF(AA15=0,0,VLOOKUP($A15,'Final Round'!$A$14:$K$18,COLUMN('Final Round'!$G$1),FALSE)))+8*(H15+IF(AA15=0,0,IF(VLOOKUP($A15,'Final Round'!$A$14:$K$18,COLUMN('Final Round'!$J$1),FALSE)=1,1,0)))+$AA15)</f>
        <v>31</v>
      </c>
    </row>
    <row r="16" spans="1:28" ht="13.15" customHeight="1" thickTop="1" x14ac:dyDescent="0.2">
      <c r="A16" s="478">
        <v>21</v>
      </c>
      <c r="B16" s="479" t="s">
        <v>343</v>
      </c>
      <c r="C16" s="479" t="s">
        <v>344</v>
      </c>
      <c r="D16" s="71"/>
      <c r="E16" s="56">
        <v>140</v>
      </c>
      <c r="F16" s="73">
        <f ca="1">IF(ISBLANK($A16),"",SUM(IF(ISNA(IF(VLOOKUP($A16,'Round 1'!$A$7:$J$306,COLUMN('Round 1'!$H$7),FALSE),1,NA())),0,1),IF(ISNA(IF(VLOOKUP($A16,'Round 2'!$A$7:$J$306,COLUMN('Round 1'!$H$7),FALSE),1,NA())),0,1),IF(ISNA(IF(VLOOKUP($A16,'Round 3'!$A$7:$J$306,COLUMN('Round 1'!$H$7),FALSE),1,NA())),0,1),IF(ISNA(IF(VLOOKUP($A16,'Final Round'!$A$14:$K$18,1,FALSE),1,NA())),0,1)))</f>
        <v>3</v>
      </c>
      <c r="G16" s="74"/>
      <c r="H16" s="75">
        <f ca="1">IF(ISBLANK($A16),"",IF(ISERROR(VLOOKUP($A16,'Round 1'!$A$7:$I$306,COLUMN('Round 1'!$G$7),FALSE)),0,VLOOKUP($A16,'Round 1'!$A$7:$I$306,COLUMN('Round 1'!$G$7),FALSE))+IF(ISERROR(VLOOKUP($A16,'Round 2'!$A$7:$I$306,COLUMN('Round 2'!$G$7),FALSE)),0,VLOOKUP($A16,'Round 2'!$A$7:$I$306,COLUMN('Round 2'!$G$7),FALSE))+IF(ISERROR(VLOOKUP($A16,'Round 3'!$A$7:$I$306,COLUMN('Round 3'!$G$7),FALSE)),0,VLOOKUP($A16,'Round 3'!$A$7:$I$306,COLUMN('Round 3'!$G$7),FALSE)))</f>
        <v>0</v>
      </c>
      <c r="I16" s="75">
        <f ca="1">IF(ISBLANK($A16),"",IF(ISERROR(VLOOKUP($A16,'Round 1'!$A$7:$I$306,COLUMN('Round 1'!$F$7),FALSE)),0,VLOOKUP($A16,'Round 1'!$A$7:$I$306,COLUMN('Round 1'!$F$7),FALSE))+IF(ISERROR(VLOOKUP($A16,'Round 2'!$A$7:$I$306,COLUMN('Round 2'!$F$7),FALSE)),0,VLOOKUP($A16,'Round 2'!$A$7:$I$306,COLUMN('Round 2'!$F$7),FALSE))+IF(ISERROR(VLOOKUP($A16,'Round 3'!$A$7:$I$306,COLUMN('Round 3'!$F$7),FALSE)),0,VLOOKUP($A16,'Round 3'!$A$7:$I$306,COLUMN('Round 3'!$F$7),FALSE)))</f>
        <v>0</v>
      </c>
      <c r="J16" s="76">
        <f ca="1">IF(ISBLANK($A16),"",IF(ISERROR(VLOOKUP($A16,'Round 1'!$A$7:$I$306,COLUMN('Round 1'!$H$7),FALSE)),0,VLOOKUP($A16,'Round 1'!$A$7:$I$306,COLUMN('Round 1'!$H$7),FALSE))+IF(ISERROR(VLOOKUP($A16,'Round 2'!$A$7:$I$306,COLUMN('Round 2'!$H$7),FALSE)),0,VLOOKUP($A16,'Round 2'!$A$7:$I$306,COLUMN('Round 2'!$H$7),FALSE))+IF(ISERROR(VLOOKUP($A16,'Round 3'!$A$7:$I$306,COLUMN('Round 3'!$H$7),FALSE)),0,VLOOKUP($A16,'Round 3'!$A$7:$I$306,COLUMN('Round 3'!$H$7),FALSE)))</f>
        <v>60</v>
      </c>
      <c r="K16" s="75">
        <f ca="1">IF(ISBLANK(A16),"",RANK(P16,$P$7:$P$306))</f>
        <v>38</v>
      </c>
      <c r="L16" s="77" t="str">
        <f ca="1">IF(ISBLANK($G16),IF($K16&gt;5,"",IF(AND(ISNA(MATCH(K16+1,$K$7:$K$306,0)),$K16&lt;$A$4),"TIE","")),"DQ")</f>
        <v/>
      </c>
      <c r="M16" s="78"/>
      <c r="N16" s="79">
        <f ca="1">IF(ISBLANK($G16),$R16,"DQ")</f>
        <v>38</v>
      </c>
      <c r="O16" s="3">
        <f ca="1">IF(ISBLANK(A16),"",$H16*$O$6+$I16)</f>
        <v>0</v>
      </c>
      <c r="P16" s="3">
        <f ca="1">IF(ISBLANK(A16),"",$O16*10*$P$6+$J16)</f>
        <v>60</v>
      </c>
      <c r="Q16" s="3">
        <f ca="1">IF(ISBLANK($G16),IF(ISBLANK($A16),-10,$P16*$Q$6+IF($M16&gt;0,$Q$6-1-$M16,0)),-1)</f>
        <v>180</v>
      </c>
      <c r="R16" s="3">
        <f ca="1">IF(ISBLANK($A16),"",RANK($Q16,$Q$7:$Q$306))</f>
        <v>38</v>
      </c>
      <c r="S16" s="3">
        <f ca="1">IF(ISNA(MATCH($R16+1,$R$7:$R$306,0)),IF($R16=MAX($A$7:$A$306),$R16,-1),$R16)</f>
        <v>-1</v>
      </c>
      <c r="T16" s="3">
        <f>$A16</f>
        <v>21</v>
      </c>
      <c r="U16" s="79">
        <f ca="1">IF(N('Final Round'!$J$14)&gt;0,IF(ISBLANK($A16),"",IF($N16&gt;5,$N16,VLOOKUP($A16,'Final Round'!$A$14:$K$18,COLUMN('Final Round'!$J$1),FALSE))),"")</f>
        <v>38</v>
      </c>
      <c r="V16" s="3">
        <f ca="1">IF(ISNUMBER($U16),$U16,$R16)</f>
        <v>38</v>
      </c>
      <c r="W16" s="3">
        <f ca="1">IF(ISBLANK($A16),"",($V$6-$V16)*$W$6+$W$6-$A16)</f>
        <v>189</v>
      </c>
      <c r="X16" s="3">
        <f ca="1">IF(ISBLANK($A16),"",RANK($W16,$W$7:$W$306))</f>
        <v>40</v>
      </c>
      <c r="Y16" s="3">
        <f>$A16</f>
        <v>21</v>
      </c>
      <c r="Z16" s="3">
        <f ca="1">IF($U16="",$N16,$U16)</f>
        <v>38</v>
      </c>
      <c r="AA16" s="3">
        <f ca="1">IF($U16&lt;6,INDEX($AA$1:$AA$5,$Z16)*$Z$2,0)</f>
        <v>0</v>
      </c>
      <c r="AB16" s="80">
        <f ca="1">IF(ISBLANK($A16),"",5+4*(I16+IF(AA16=0,0,VLOOKUP($A16,'Final Round'!$A$14:$K$18,COLUMN('Final Round'!$G$1),FALSE)))+8*(H16+IF(AA16=0,0,IF(VLOOKUP($A16,'Final Round'!$A$14:$K$18,COLUMN('Final Round'!$J$1),FALSE)=1,1,0)))+$AA16)</f>
        <v>5</v>
      </c>
    </row>
    <row r="17" spans="1:28" ht="13.15" customHeight="1" x14ac:dyDescent="0.2">
      <c r="A17" s="477">
        <v>19</v>
      </c>
      <c r="B17" s="476" t="s">
        <v>320</v>
      </c>
      <c r="C17" s="476" t="s">
        <v>321</v>
      </c>
      <c r="D17" s="60"/>
      <c r="E17" s="72">
        <v>136</v>
      </c>
      <c r="F17" s="62">
        <f ca="1">IF(ISBLANK($A17),"",SUM(IF(ISNA(IF(VLOOKUP($A17,'Round 1'!$A$7:$J$306,COLUMN('Round 1'!$H$7),FALSE),1,NA())),0,1),IF(ISNA(IF(VLOOKUP($A17,'Round 2'!$A$7:$J$306,COLUMN('Round 1'!$H$7),FALSE),1,NA())),0,1),IF(ISNA(IF(VLOOKUP($A17,'Round 3'!$A$7:$J$306,COLUMN('Round 1'!$H$7),FALSE),1,NA())),0,1),IF(ISNA(IF(VLOOKUP($A17,'Final Round'!$A$14:$K$18,1,FALSE),1,NA())),0,1)))</f>
        <v>3</v>
      </c>
      <c r="G17" s="63"/>
      <c r="H17" s="64">
        <f ca="1">IF(ISBLANK($A17),"",IF(ISERROR(VLOOKUP($A17,'Round 1'!$A$7:$I$306,COLUMN('Round 1'!$G$7),FALSE)),0,VLOOKUP($A17,'Round 1'!$A$7:$I$306,COLUMN('Round 1'!$G$7),FALSE))+IF(ISERROR(VLOOKUP($A17,'Round 2'!$A$7:$I$306,COLUMN('Round 2'!$G$7),FALSE)),0,VLOOKUP($A17,'Round 2'!$A$7:$I$306,COLUMN('Round 2'!$G$7),FALSE))+IF(ISERROR(VLOOKUP($A17,'Round 3'!$A$7:$I$306,COLUMN('Round 3'!$G$7),FALSE)),0,VLOOKUP($A17,'Round 3'!$A$7:$I$306,COLUMN('Round 3'!$G$7),FALSE)))</f>
        <v>0</v>
      </c>
      <c r="I17" s="64">
        <f ca="1">IF(ISBLANK($A17),"",IF(ISERROR(VLOOKUP($A17,'Round 1'!$A$7:$I$306,COLUMN('Round 1'!$F$7),FALSE)),0,VLOOKUP($A17,'Round 1'!$A$7:$I$306,COLUMN('Round 1'!$F$7),FALSE))+IF(ISERROR(VLOOKUP($A17,'Round 2'!$A$7:$I$306,COLUMN('Round 2'!$F$7),FALSE)),0,VLOOKUP($A17,'Round 2'!$A$7:$I$306,COLUMN('Round 2'!$F$7),FALSE))+IF(ISERROR(VLOOKUP($A17,'Round 3'!$A$7:$I$306,COLUMN('Round 3'!$F$7),FALSE)),0,VLOOKUP($A17,'Round 3'!$A$7:$I$306,COLUMN('Round 3'!$F$7),FALSE)))</f>
        <v>0</v>
      </c>
      <c r="J17" s="65">
        <f ca="1">IF(ISBLANK($A17),"",IF(ISERROR(VLOOKUP($A17,'Round 1'!$A$7:$I$306,COLUMN('Round 1'!$H$7),FALSE)),0,VLOOKUP($A17,'Round 1'!$A$7:$I$306,COLUMN('Round 1'!$H$7),FALSE))+IF(ISERROR(VLOOKUP($A17,'Round 2'!$A$7:$I$306,COLUMN('Round 2'!$H$7),FALSE)),0,VLOOKUP($A17,'Round 2'!$A$7:$I$306,COLUMN('Round 2'!$H$7),FALSE))+IF(ISERROR(VLOOKUP($A17,'Round 3'!$A$7:$I$306,COLUMN('Round 3'!$H$7),FALSE)),0,VLOOKUP($A17,'Round 3'!$A$7:$I$306,COLUMN('Round 3'!$H$7),FALSE)))</f>
        <v>66</v>
      </c>
      <c r="K17" s="64">
        <f ca="1">IF(ISBLANK(A17),"",RANK(P17,$P$7:$P$306))</f>
        <v>34</v>
      </c>
      <c r="L17" s="66" t="str">
        <f ca="1">IF(ISBLANK($G17),IF($K17&gt;5,"",IF(AND(ISNA(MATCH(K17+1,$K$7:$K$306,0)),$K17&lt;$A$4),"TIE","")),"DQ")</f>
        <v/>
      </c>
      <c r="M17" s="67"/>
      <c r="N17" s="68">
        <f ca="1">IF(ISBLANK($G17),$R17,"DQ")</f>
        <v>34</v>
      </c>
      <c r="O17" s="3">
        <f ca="1">IF(ISBLANK(A17),"",$H17*$O$6+$I17)</f>
        <v>0</v>
      </c>
      <c r="P17" s="3">
        <f ca="1">IF(ISBLANK(A17),"",$O17*10*$P$6+$J17)</f>
        <v>66</v>
      </c>
      <c r="Q17" s="3">
        <f ca="1">IF(ISBLANK($G17),IF(ISBLANK($A17),-10,$P17*$Q$6+IF($M17&gt;0,$Q$6-1-$M17,0)),-1)</f>
        <v>198</v>
      </c>
      <c r="R17" s="3">
        <f ca="1">IF(ISBLANK($A17),"",RANK($Q17,$Q$7:$Q$306))</f>
        <v>34</v>
      </c>
      <c r="S17" s="3">
        <f ca="1">IF(ISNA(MATCH($R17+1,$R$7:$R$306,0)),IF($R17=MAX($A$7:$A$306),$R17,-1),$R17)</f>
        <v>-1</v>
      </c>
      <c r="T17" s="3">
        <f>$A17</f>
        <v>19</v>
      </c>
      <c r="U17" s="68">
        <f ca="1">IF(N('Final Round'!$J$14)&gt;0,IF(ISBLANK($A17),"",IF($N17&gt;5,$N17,VLOOKUP($A17,'Final Round'!$A$14:$K$18,COLUMN('Final Round'!$J$1),FALSE))),"")</f>
        <v>34</v>
      </c>
      <c r="V17" s="3">
        <f ca="1">IF(ISNUMBER($U17),$U17,$R17)</f>
        <v>34</v>
      </c>
      <c r="W17" s="3">
        <f ca="1">IF(ISBLANK($A17),"",($V$6-$V17)*$W$6+$W$6-$A17)</f>
        <v>359</v>
      </c>
      <c r="X17" s="3">
        <f ca="1">IF(ISBLANK($A17),"",RANK($W17,$W$7:$W$306))</f>
        <v>36</v>
      </c>
      <c r="Y17" s="3">
        <f>$A17</f>
        <v>19</v>
      </c>
      <c r="Z17" s="3">
        <f ca="1">IF($U17="",$N17,$U17)</f>
        <v>34</v>
      </c>
      <c r="AA17" s="3">
        <f ca="1">IF($U17&lt;6,INDEX($AA$1:$AA$5,$Z17)*$Z$2,0)</f>
        <v>0</v>
      </c>
      <c r="AB17" s="69">
        <f ca="1">IF(ISBLANK($A17),"",5+4*(I17+IF(AA17=0,0,VLOOKUP($A17,'Final Round'!$A$14:$K$18,COLUMN('Final Round'!$G$1),FALSE)))+8*(H17+IF(AA17=0,0,IF(VLOOKUP($A17,'Final Round'!$A$14:$K$18,COLUMN('Final Round'!$J$1),FALSE)=1,1,0)))+$AA17)</f>
        <v>5</v>
      </c>
    </row>
    <row r="18" spans="1:28" ht="13.15" customHeight="1" thickBot="1" x14ac:dyDescent="0.25">
      <c r="A18" s="477">
        <v>24</v>
      </c>
      <c r="B18" s="476" t="s">
        <v>328</v>
      </c>
      <c r="C18" s="476" t="s">
        <v>329</v>
      </c>
      <c r="D18" s="60"/>
      <c r="E18" s="72">
        <v>118</v>
      </c>
      <c r="F18" s="62">
        <f ca="1">IF(ISBLANK($A18),"",SUM(IF(ISNA(IF(VLOOKUP($A18,'Round 1'!$A$7:$J$306,COLUMN('Round 1'!$H$7),FALSE),1,NA())),0,1),IF(ISNA(IF(VLOOKUP($A18,'Round 2'!$A$7:$J$306,COLUMN('Round 1'!$H$7),FALSE),1,NA())),0,1),IF(ISNA(IF(VLOOKUP($A18,'Round 3'!$A$7:$J$306,COLUMN('Round 1'!$H$7),FALSE),1,NA())),0,1),IF(ISNA(IF(VLOOKUP($A18,'Final Round'!$A$14:$K$18,1,FALSE),1,NA())),0,1)))</f>
        <v>3</v>
      </c>
      <c r="G18" s="63"/>
      <c r="H18" s="64">
        <f ca="1">IF(ISBLANK($A18),"",IF(ISERROR(VLOOKUP($A18,'Round 1'!$A$7:$I$306,COLUMN('Round 1'!$G$7),FALSE)),0,VLOOKUP($A18,'Round 1'!$A$7:$I$306,COLUMN('Round 1'!$G$7),FALSE))+IF(ISERROR(VLOOKUP($A18,'Round 2'!$A$7:$I$306,COLUMN('Round 2'!$G$7),FALSE)),0,VLOOKUP($A18,'Round 2'!$A$7:$I$306,COLUMN('Round 2'!$G$7),FALSE))+IF(ISERROR(VLOOKUP($A18,'Round 3'!$A$7:$I$306,COLUMN('Round 3'!$G$7),FALSE)),0,VLOOKUP($A18,'Round 3'!$A$7:$I$306,COLUMN('Round 3'!$G$7),FALSE)))</f>
        <v>0</v>
      </c>
      <c r="I18" s="64">
        <f ca="1">IF(ISBLANK($A18),"",IF(ISERROR(VLOOKUP($A18,'Round 1'!$A$7:$I$306,COLUMN('Round 1'!$F$7),FALSE)),0,VLOOKUP($A18,'Round 1'!$A$7:$I$306,COLUMN('Round 1'!$F$7),FALSE))+IF(ISERROR(VLOOKUP($A18,'Round 2'!$A$7:$I$306,COLUMN('Round 2'!$F$7),FALSE)),0,VLOOKUP($A18,'Round 2'!$A$7:$I$306,COLUMN('Round 2'!$F$7),FALSE))+IF(ISERROR(VLOOKUP($A18,'Round 3'!$A$7:$I$306,COLUMN('Round 3'!$F$7),FALSE)),0,VLOOKUP($A18,'Round 3'!$A$7:$I$306,COLUMN('Round 3'!$F$7),FALSE)))</f>
        <v>3</v>
      </c>
      <c r="J18" s="65">
        <f ca="1">IF(ISBLANK($A18),"",IF(ISERROR(VLOOKUP($A18,'Round 1'!$A$7:$I$306,COLUMN('Round 1'!$H$7),FALSE)),0,VLOOKUP($A18,'Round 1'!$A$7:$I$306,COLUMN('Round 1'!$H$7),FALSE))+IF(ISERROR(VLOOKUP($A18,'Round 2'!$A$7:$I$306,COLUMN('Round 2'!$H$7),FALSE)),0,VLOOKUP($A18,'Round 2'!$A$7:$I$306,COLUMN('Round 2'!$H$7),FALSE))+IF(ISERROR(VLOOKUP($A18,'Round 3'!$A$7:$I$306,COLUMN('Round 3'!$H$7),FALSE)),0,VLOOKUP($A18,'Round 3'!$A$7:$I$306,COLUMN('Round 3'!$H$7),FALSE)))</f>
        <v>108</v>
      </c>
      <c r="K18" s="64">
        <f ca="1">IF(ISBLANK(A18),"",RANK(P18,$P$7:$P$306))</f>
        <v>18</v>
      </c>
      <c r="L18" s="66" t="str">
        <f ca="1">IF(ISBLANK($G18),IF($K18&gt;5,"",IF(AND(ISNA(MATCH(K18+1,$K$7:$K$306,0)),$K18&lt;$A$4),"TIE","")),"DQ")</f>
        <v/>
      </c>
      <c r="M18" s="67"/>
      <c r="N18" s="68">
        <f ca="1">IF(ISBLANK($G18),$R18,"DQ")</f>
        <v>18</v>
      </c>
      <c r="O18" s="3">
        <f ca="1">IF(ISBLANK(A18),"",$H18*$O$6+$I18)</f>
        <v>3</v>
      </c>
      <c r="P18" s="3">
        <f ca="1">IF(ISBLANK(A18),"",$O18*10*$P$6+$J18)</f>
        <v>5178</v>
      </c>
      <c r="Q18" s="3">
        <f ca="1">IF(ISBLANK($G18),IF(ISBLANK($A18),-10,$P18*$Q$6+IF($M18&gt;0,$Q$6-1-$M18,0)),-1)</f>
        <v>15534</v>
      </c>
      <c r="R18" s="3">
        <f ca="1">IF(ISBLANK($A18),"",RANK($Q18,$Q$7:$Q$306))</f>
        <v>18</v>
      </c>
      <c r="S18" s="3">
        <f ca="1">IF(ISNA(MATCH($R18+1,$R$7:$R$306,0)),IF($R18=MAX($A$7:$A$306),$R18,-1),$R18)</f>
        <v>18</v>
      </c>
      <c r="T18" s="3">
        <f>$A18</f>
        <v>24</v>
      </c>
      <c r="U18" s="68">
        <f ca="1">IF(N('Final Round'!$J$14)&gt;0,IF(ISBLANK($A18),"",IF($N18&gt;5,$N18,VLOOKUP($A18,'Final Round'!$A$14:$K$18,COLUMN('Final Round'!$J$1),FALSE))),"")</f>
        <v>18</v>
      </c>
      <c r="V18" s="3">
        <f ca="1">IF(ISNUMBER($U18),$U18,$R18)</f>
        <v>18</v>
      </c>
      <c r="W18" s="3">
        <f ca="1">IF(ISBLANK($A18),"",($V$6-$V18)*$W$6+$W$6-$A18)</f>
        <v>1026</v>
      </c>
      <c r="X18" s="3">
        <f ca="1">IF(ISBLANK($A18),"",RANK($W18,$W$7:$W$306))</f>
        <v>18</v>
      </c>
      <c r="Y18" s="3">
        <f>$A18</f>
        <v>24</v>
      </c>
      <c r="Z18" s="3">
        <f ca="1">IF($U18="",$N18,$U18)</f>
        <v>18</v>
      </c>
      <c r="AA18" s="3">
        <f ca="1">IF($U18&lt;6,INDEX($AA$1:$AA$5,$Z18)*$Z$2,0)</f>
        <v>0</v>
      </c>
      <c r="AB18" s="69">
        <f ca="1">IF(ISBLANK($A18),"",5+4*(I18+IF(AA18=0,0,VLOOKUP($A18,'Final Round'!$A$14:$K$18,COLUMN('Final Round'!$G$1),FALSE)))+8*(H18+IF(AA18=0,0,IF(VLOOKUP($A18,'Final Round'!$A$14:$K$18,COLUMN('Final Round'!$J$1),FALSE)=1,1,0)))+$AA18)</f>
        <v>17</v>
      </c>
    </row>
    <row r="19" spans="1:28" ht="13.15" customHeight="1" thickTop="1" x14ac:dyDescent="0.2">
      <c r="A19" s="478">
        <v>37</v>
      </c>
      <c r="B19" s="479" t="s">
        <v>318</v>
      </c>
      <c r="C19" s="479" t="s">
        <v>319</v>
      </c>
      <c r="D19" s="71"/>
      <c r="E19" s="56">
        <v>108</v>
      </c>
      <c r="F19" s="73">
        <f ca="1">IF(ISBLANK($A19),"",SUM(IF(ISNA(IF(VLOOKUP($A19,'Round 1'!$A$7:$J$306,COLUMN('Round 1'!$H$7),FALSE),1,NA())),0,1),IF(ISNA(IF(VLOOKUP($A19,'Round 2'!$A$7:$J$306,COLUMN('Round 1'!$H$7),FALSE),1,NA())),0,1),IF(ISNA(IF(VLOOKUP($A19,'Round 3'!$A$7:$J$306,COLUMN('Round 1'!$H$7),FALSE),1,NA())),0,1),IF(ISNA(IF(VLOOKUP($A19,'Final Round'!$A$14:$K$18,1,FALSE),1,NA())),0,1)))</f>
        <v>3</v>
      </c>
      <c r="G19" s="74"/>
      <c r="H19" s="75">
        <f ca="1">IF(ISBLANK($A19),"",IF(ISERROR(VLOOKUP($A19,'Round 1'!$A$7:$I$306,COLUMN('Round 1'!$G$7),FALSE)),0,VLOOKUP($A19,'Round 1'!$A$7:$I$306,COLUMN('Round 1'!$G$7),FALSE))+IF(ISERROR(VLOOKUP($A19,'Round 2'!$A$7:$I$306,COLUMN('Round 2'!$G$7),FALSE)),0,VLOOKUP($A19,'Round 2'!$A$7:$I$306,COLUMN('Round 2'!$G$7),FALSE))+IF(ISERROR(VLOOKUP($A19,'Round 3'!$A$7:$I$306,COLUMN('Round 3'!$G$7),FALSE)),0,VLOOKUP($A19,'Round 3'!$A$7:$I$306,COLUMN('Round 3'!$G$7),FALSE)))</f>
        <v>1</v>
      </c>
      <c r="I19" s="75">
        <f ca="1">IF(ISBLANK($A19),"",IF(ISERROR(VLOOKUP($A19,'Round 1'!$A$7:$I$306,COLUMN('Round 1'!$F$7),FALSE)),0,VLOOKUP($A19,'Round 1'!$A$7:$I$306,COLUMN('Round 1'!$F$7),FALSE))+IF(ISERROR(VLOOKUP($A19,'Round 2'!$A$7:$I$306,COLUMN('Round 2'!$F$7),FALSE)),0,VLOOKUP($A19,'Round 2'!$A$7:$I$306,COLUMN('Round 2'!$F$7),FALSE))+IF(ISERROR(VLOOKUP($A19,'Round 3'!$A$7:$I$306,COLUMN('Round 3'!$F$7),FALSE)),0,VLOOKUP($A19,'Round 3'!$A$7:$I$306,COLUMN('Round 3'!$F$7),FALSE)))</f>
        <v>5</v>
      </c>
      <c r="J19" s="76">
        <f ca="1">IF(ISBLANK($A19),"",IF(ISERROR(VLOOKUP($A19,'Round 1'!$A$7:$I$306,COLUMN('Round 1'!$H$7),FALSE)),0,VLOOKUP($A19,'Round 1'!$A$7:$I$306,COLUMN('Round 1'!$H$7),FALSE))+IF(ISERROR(VLOOKUP($A19,'Round 2'!$A$7:$I$306,COLUMN('Round 2'!$H$7),FALSE)),0,VLOOKUP($A19,'Round 2'!$A$7:$I$306,COLUMN('Round 2'!$H$7),FALSE))+IF(ISERROR(VLOOKUP($A19,'Round 3'!$A$7:$I$306,COLUMN('Round 3'!$H$7),FALSE)),0,VLOOKUP($A19,'Round 3'!$A$7:$I$306,COLUMN('Round 3'!$H$7),FALSE)))</f>
        <v>126</v>
      </c>
      <c r="K19" s="75">
        <f ca="1">IF(ISBLANK(A19),"",RANK(P19,$P$7:$P$306))</f>
        <v>8</v>
      </c>
      <c r="L19" s="77" t="str">
        <f ca="1">IF(ISBLANK($G19),IF($K19&gt;5,"",IF(AND(ISNA(MATCH(K19+1,$K$7:$K$306,0)),$K19&lt;$A$4),"TIE","")),"DQ")</f>
        <v/>
      </c>
      <c r="M19" s="78"/>
      <c r="N19" s="79">
        <f ca="1">IF(ISBLANK($G19),$R19,"DQ")</f>
        <v>8</v>
      </c>
      <c r="O19" s="3">
        <f ca="1">IF(ISBLANK(A19),"",$H19*$O$6+$I19)</f>
        <v>14.5</v>
      </c>
      <c r="P19" s="3">
        <f ca="1">IF(ISBLANK(A19),"",$O19*10*$P$6+$J19)</f>
        <v>24631</v>
      </c>
      <c r="Q19" s="3">
        <f ca="1">IF(ISBLANK($G19),IF(ISBLANK($A19),-10,$P19*$Q$6+IF($M19&gt;0,$Q$6-1-$M19,0)),-1)</f>
        <v>73893</v>
      </c>
      <c r="R19" s="3">
        <f ca="1">IF(ISBLANK($A19),"",RANK($Q19,$Q$7:$Q$306))</f>
        <v>8</v>
      </c>
      <c r="S19" s="3">
        <f ca="1">IF(ISNA(MATCH($R19+1,$R$7:$R$306,0)),IF($R19=MAX($A$7:$A$306),$R19,-1),$R19)</f>
        <v>8</v>
      </c>
      <c r="T19" s="3">
        <f>$A19</f>
        <v>37</v>
      </c>
      <c r="U19" s="79">
        <f ca="1">IF(N('Final Round'!$J$14)&gt;0,IF(ISBLANK($A19),"",IF($N19&gt;5,$N19,VLOOKUP($A19,'Final Round'!$A$14:$K$18,COLUMN('Final Round'!$J$1),FALSE))),"")</f>
        <v>8</v>
      </c>
      <c r="V19" s="3">
        <f ca="1">IF(ISNUMBER($U19),$U19,$R19)</f>
        <v>8</v>
      </c>
      <c r="W19" s="3">
        <f ca="1">IF(ISBLANK($A19),"",($V$6-$V19)*$W$6+$W$6-$A19)</f>
        <v>1433</v>
      </c>
      <c r="X19" s="3">
        <f ca="1">IF(ISBLANK($A19),"",RANK($W19,$W$7:$W$306))</f>
        <v>8</v>
      </c>
      <c r="Y19" s="3">
        <f>$A19</f>
        <v>37</v>
      </c>
      <c r="Z19" s="3">
        <f ca="1">IF($U19="",$N19,$U19)</f>
        <v>8</v>
      </c>
      <c r="AA19" s="3">
        <f ca="1">IF($U19&lt;6,INDEX($AA$1:$AA$5,$Z19)*$Z$2,0)</f>
        <v>0</v>
      </c>
      <c r="AB19" s="80">
        <f ca="1">IF(ISBLANK($A19),"",5+4*(I19+IF(AA19=0,0,VLOOKUP($A19,'Final Round'!$A$14:$K$18,COLUMN('Final Round'!$G$1),FALSE)))+8*(H19+IF(AA19=0,0,IF(VLOOKUP($A19,'Final Round'!$A$14:$K$18,COLUMN('Final Round'!$J$1),FALSE)=1,1,0)))+$AA19)</f>
        <v>33</v>
      </c>
    </row>
    <row r="20" spans="1:28" ht="13.15" customHeight="1" x14ac:dyDescent="0.2">
      <c r="A20" s="477">
        <v>38</v>
      </c>
      <c r="B20" s="476" t="s">
        <v>330</v>
      </c>
      <c r="C20" s="476" t="s">
        <v>350</v>
      </c>
      <c r="D20" s="60"/>
      <c r="E20" s="72">
        <v>112</v>
      </c>
      <c r="F20" s="62">
        <f ca="1">IF(ISBLANK($A20),"",SUM(IF(ISNA(IF(VLOOKUP($A20,'Round 1'!$A$7:$J$306,COLUMN('Round 1'!$H$7),FALSE),1,NA())),0,1),IF(ISNA(IF(VLOOKUP($A20,'Round 2'!$A$7:$J$306,COLUMN('Round 1'!$H$7),FALSE),1,NA())),0,1),IF(ISNA(IF(VLOOKUP($A20,'Round 3'!$A$7:$J$306,COLUMN('Round 1'!$H$7),FALSE),1,NA())),0,1),IF(ISNA(IF(VLOOKUP($A20,'Final Round'!$A$14:$K$18,1,FALSE),1,NA())),0,1)))</f>
        <v>3</v>
      </c>
      <c r="G20" s="63"/>
      <c r="H20" s="64">
        <f ca="1">IF(ISBLANK($A20),"",IF(ISERROR(VLOOKUP($A20,'Round 1'!$A$7:$I$306,COLUMN('Round 1'!$G$7),FALSE)),0,VLOOKUP($A20,'Round 1'!$A$7:$I$306,COLUMN('Round 1'!$G$7),FALSE))+IF(ISERROR(VLOOKUP($A20,'Round 2'!$A$7:$I$306,COLUMN('Round 2'!$G$7),FALSE)),0,VLOOKUP($A20,'Round 2'!$A$7:$I$306,COLUMN('Round 2'!$G$7),FALSE))+IF(ISERROR(VLOOKUP($A20,'Round 3'!$A$7:$I$306,COLUMN('Round 3'!$G$7),FALSE)),0,VLOOKUP($A20,'Round 3'!$A$7:$I$306,COLUMN('Round 3'!$G$7),FALSE)))</f>
        <v>1</v>
      </c>
      <c r="I20" s="64">
        <f ca="1">IF(ISBLANK($A20),"",IF(ISERROR(VLOOKUP($A20,'Round 1'!$A$7:$I$306,COLUMN('Round 1'!$F$7),FALSE)),0,VLOOKUP($A20,'Round 1'!$A$7:$I$306,COLUMN('Round 1'!$F$7),FALSE))+IF(ISERROR(VLOOKUP($A20,'Round 2'!$A$7:$I$306,COLUMN('Round 2'!$F$7),FALSE)),0,VLOOKUP($A20,'Round 2'!$A$7:$I$306,COLUMN('Round 2'!$F$7),FALSE))+IF(ISERROR(VLOOKUP($A20,'Round 3'!$A$7:$I$306,COLUMN('Round 3'!$F$7),FALSE)),0,VLOOKUP($A20,'Round 3'!$A$7:$I$306,COLUMN('Round 3'!$F$7),FALSE)))</f>
        <v>4</v>
      </c>
      <c r="J20" s="65">
        <f ca="1">IF(ISBLANK($A20),"",IF(ISERROR(VLOOKUP($A20,'Round 1'!$A$7:$I$306,COLUMN('Round 1'!$H$7),FALSE)),0,VLOOKUP($A20,'Round 1'!$A$7:$I$306,COLUMN('Round 1'!$H$7),FALSE))+IF(ISERROR(VLOOKUP($A20,'Round 2'!$A$7:$I$306,COLUMN('Round 2'!$H$7),FALSE)),0,VLOOKUP($A20,'Round 2'!$A$7:$I$306,COLUMN('Round 2'!$H$7),FALSE))+IF(ISERROR(VLOOKUP($A20,'Round 3'!$A$7:$I$306,COLUMN('Round 3'!$H$7),FALSE)),0,VLOOKUP($A20,'Round 3'!$A$7:$I$306,COLUMN('Round 3'!$H$7),FALSE)))</f>
        <v>138</v>
      </c>
      <c r="K20" s="64">
        <f ca="1">IF(ISBLANK(A20),"",RANK(P20,$P$7:$P$306))</f>
        <v>12</v>
      </c>
      <c r="L20" s="66" t="str">
        <f ca="1">IF(ISBLANK($G20),IF($K20&gt;5,"",IF(AND(ISNA(MATCH(K20+1,$K$7:$K$306,0)),$K20&lt;$A$4),"TIE","")),"DQ")</f>
        <v/>
      </c>
      <c r="M20" s="67"/>
      <c r="N20" s="68">
        <f ca="1">IF(ISBLANK($G20),$R20,"DQ")</f>
        <v>12</v>
      </c>
      <c r="O20" s="3">
        <f ca="1">IF(ISBLANK(A20),"",$H20*$O$6+$I20)</f>
        <v>13.5</v>
      </c>
      <c r="P20" s="3">
        <f ca="1">IF(ISBLANK(A20),"",$O20*10*$P$6+$J20)</f>
        <v>22953</v>
      </c>
      <c r="Q20" s="3">
        <f ca="1">IF(ISBLANK($G20),IF(ISBLANK($A20),-10,$P20*$Q$6+IF($M20&gt;0,$Q$6-1-$M20,0)),-1)</f>
        <v>68859</v>
      </c>
      <c r="R20" s="3">
        <f ca="1">IF(ISBLANK($A20),"",RANK($Q20,$Q$7:$Q$306))</f>
        <v>12</v>
      </c>
      <c r="S20" s="3">
        <f ca="1">IF(ISNA(MATCH($R20+1,$R$7:$R$306,0)),IF($R20=MAX($A$7:$A$306),$R20,-1),$R20)</f>
        <v>12</v>
      </c>
      <c r="T20" s="3">
        <f>$A20</f>
        <v>38</v>
      </c>
      <c r="U20" s="68">
        <f ca="1">IF(N('Final Round'!$J$14)&gt;0,IF(ISBLANK($A20),"",IF($N20&gt;5,$N20,VLOOKUP($A20,'Final Round'!$A$14:$K$18,COLUMN('Final Round'!$J$1),FALSE))),"")</f>
        <v>12</v>
      </c>
      <c r="V20" s="3">
        <f ca="1">IF(ISNUMBER($U20),$U20,$R20)</f>
        <v>12</v>
      </c>
      <c r="W20" s="3">
        <f ca="1">IF(ISBLANK($A20),"",($V$6-$V20)*$W$6+$W$6-$A20)</f>
        <v>1264</v>
      </c>
      <c r="X20" s="3">
        <f ca="1">IF(ISBLANK($A20),"",RANK($W20,$W$7:$W$306))</f>
        <v>12</v>
      </c>
      <c r="Y20" s="3">
        <f>$A20</f>
        <v>38</v>
      </c>
      <c r="Z20" s="3">
        <f ca="1">IF($U20="",$N20,$U20)</f>
        <v>12</v>
      </c>
      <c r="AA20" s="3">
        <f ca="1">IF($U20&lt;6,INDEX($AA$1:$AA$5,$Z20)*$Z$2,0)</f>
        <v>0</v>
      </c>
      <c r="AB20" s="69">
        <f ca="1">IF(ISBLANK($A20),"",5+4*(I20+IF(AA20=0,0,VLOOKUP($A20,'Final Round'!$A$14:$K$18,COLUMN('Final Round'!$G$1),FALSE)))+8*(H20+IF(AA20=0,0,IF(VLOOKUP($A20,'Final Round'!$A$14:$K$18,COLUMN('Final Round'!$J$1),FALSE)=1,1,0)))+$AA20)</f>
        <v>29</v>
      </c>
    </row>
    <row r="21" spans="1:28" ht="13.15" customHeight="1" thickBot="1" x14ac:dyDescent="0.25">
      <c r="A21" s="478">
        <v>29</v>
      </c>
      <c r="B21" s="479" t="s">
        <v>330</v>
      </c>
      <c r="C21" s="479" t="s">
        <v>331</v>
      </c>
      <c r="D21" s="71"/>
      <c r="E21" s="72">
        <v>141</v>
      </c>
      <c r="F21" s="73">
        <f ca="1">IF(ISBLANK($A21),"",SUM(IF(ISNA(IF(VLOOKUP($A21,'Round 1'!$A$7:$J$306,COLUMN('Round 1'!$H$7),FALSE),1,NA())),0,1),IF(ISNA(IF(VLOOKUP($A21,'Round 2'!$A$7:$J$306,COLUMN('Round 1'!$H$7),FALSE),1,NA())),0,1),IF(ISNA(IF(VLOOKUP($A21,'Round 3'!$A$7:$J$306,COLUMN('Round 1'!$H$7),FALSE),1,NA())),0,1),IF(ISNA(IF(VLOOKUP($A21,'Final Round'!$A$14:$K$18,1,FALSE),1,NA())),0,1)))</f>
        <v>3</v>
      </c>
      <c r="G21" s="74"/>
      <c r="H21" s="75">
        <f ca="1">IF(ISBLANK($A21),"",IF(ISERROR(VLOOKUP($A21,'Round 1'!$A$7:$I$306,COLUMN('Round 1'!$G$7),FALSE)),0,VLOOKUP($A21,'Round 1'!$A$7:$I$306,COLUMN('Round 1'!$G$7),FALSE))+IF(ISERROR(VLOOKUP($A21,'Round 2'!$A$7:$I$306,COLUMN('Round 2'!$G$7),FALSE)),0,VLOOKUP($A21,'Round 2'!$A$7:$I$306,COLUMN('Round 2'!$G$7),FALSE))+IF(ISERROR(VLOOKUP($A21,'Round 3'!$A$7:$I$306,COLUMN('Round 3'!$G$7),FALSE)),0,VLOOKUP($A21,'Round 3'!$A$7:$I$306,COLUMN('Round 3'!$G$7),FALSE)))</f>
        <v>0</v>
      </c>
      <c r="I21" s="75">
        <f ca="1">IF(ISBLANK($A21),"",IF(ISERROR(VLOOKUP($A21,'Round 1'!$A$7:$I$306,COLUMN('Round 1'!$F$7),FALSE)),0,VLOOKUP($A21,'Round 1'!$A$7:$I$306,COLUMN('Round 1'!$F$7),FALSE))+IF(ISERROR(VLOOKUP($A21,'Round 2'!$A$7:$I$306,COLUMN('Round 2'!$F$7),FALSE)),0,VLOOKUP($A21,'Round 2'!$A$7:$I$306,COLUMN('Round 2'!$F$7),FALSE))+IF(ISERROR(VLOOKUP($A21,'Round 3'!$A$7:$I$306,COLUMN('Round 3'!$F$7),FALSE)),0,VLOOKUP($A21,'Round 3'!$A$7:$I$306,COLUMN('Round 3'!$F$7),FALSE)))</f>
        <v>0</v>
      </c>
      <c r="J21" s="76">
        <f ca="1">IF(ISBLANK($A21),"",IF(ISERROR(VLOOKUP($A21,'Round 1'!$A$7:$I$306,COLUMN('Round 1'!$H$7),FALSE)),0,VLOOKUP($A21,'Round 1'!$A$7:$I$306,COLUMN('Round 1'!$H$7),FALSE))+IF(ISERROR(VLOOKUP($A21,'Round 2'!$A$7:$I$306,COLUMN('Round 2'!$H$7),FALSE)),0,VLOOKUP($A21,'Round 2'!$A$7:$I$306,COLUMN('Round 2'!$H$7),FALSE))+IF(ISERROR(VLOOKUP($A21,'Round 3'!$A$7:$I$306,COLUMN('Round 3'!$H$7),FALSE)),0,VLOOKUP($A21,'Round 3'!$A$7:$I$306,COLUMN('Round 3'!$H$7),FALSE)))</f>
        <v>54</v>
      </c>
      <c r="K21" s="75">
        <f ca="1">IF(ISBLANK(A21),"",RANK(P21,$P$7:$P$306))</f>
        <v>41</v>
      </c>
      <c r="L21" s="77" t="str">
        <f ca="1">IF(ISBLANK($G21),IF($K21&gt;5,"",IF(AND(ISNA(MATCH(K21+1,$K$7:$K$306,0)),$K21&lt;$A$4),"TIE","")),"DQ")</f>
        <v/>
      </c>
      <c r="M21" s="78"/>
      <c r="N21" s="79">
        <f ca="1">IF(ISBLANK($G21),$R21,"DQ")</f>
        <v>41</v>
      </c>
      <c r="O21" s="3">
        <f ca="1">IF(ISBLANK(A21),"",$H21*$O$6+$I21)</f>
        <v>0</v>
      </c>
      <c r="P21" s="3">
        <f ca="1">IF(ISBLANK(A21),"",$O21*10*$P$6+$J21)</f>
        <v>54</v>
      </c>
      <c r="Q21" s="3">
        <f ca="1">IF(ISBLANK($G21),IF(ISBLANK($A21),-10,$P21*$Q$6+IF($M21&gt;0,$Q$6-1-$M21,0)),-1)</f>
        <v>162</v>
      </c>
      <c r="R21" s="3">
        <f ca="1">IF(ISBLANK($A21),"",RANK($Q21,$Q$7:$Q$306))</f>
        <v>41</v>
      </c>
      <c r="S21" s="3">
        <f ca="1">IF(ISNA(MATCH($R21+1,$R$7:$R$306,0)),IF($R21=MAX($A$7:$A$306),$R21,-1),$R21)</f>
        <v>41</v>
      </c>
      <c r="T21" s="3">
        <f>$A21</f>
        <v>29</v>
      </c>
      <c r="U21" s="79">
        <f ca="1">IF(N('Final Round'!$J$14)&gt;0,IF(ISBLANK($A21),"",IF($N21&gt;5,$N21,VLOOKUP($A21,'Final Round'!$A$14:$K$18,COLUMN('Final Round'!$J$1),FALSE))),"")</f>
        <v>41</v>
      </c>
      <c r="V21" s="3">
        <f ca="1">IF(ISNUMBER($U21),$U21,$R21)</f>
        <v>41</v>
      </c>
      <c r="W21" s="3">
        <f ca="1">IF(ISBLANK($A21),"",($V$6-$V21)*$W$6+$W$6-$A21)</f>
        <v>55</v>
      </c>
      <c r="X21" s="3">
        <f ca="1">IF(ISBLANK($A21),"",RANK($W21,$W$7:$W$306))</f>
        <v>41</v>
      </c>
      <c r="Y21" s="3">
        <f>$A21</f>
        <v>29</v>
      </c>
      <c r="Z21" s="3">
        <f ca="1">IF($U21="",$N21,$U21)</f>
        <v>41</v>
      </c>
      <c r="AA21" s="3">
        <f ca="1">IF($U21&lt;6,INDEX($AA$1:$AA$5,$Z21)*$Z$2,0)</f>
        <v>0</v>
      </c>
      <c r="AB21" s="80">
        <f ca="1">IF(ISBLANK($A21),"",5+4*(I21+IF(AA21=0,0,VLOOKUP($A21,'Final Round'!$A$14:$K$18,COLUMN('Final Round'!$G$1),FALSE)))+8*(H21+IF(AA21=0,0,IF(VLOOKUP($A21,'Final Round'!$A$14:$K$18,COLUMN('Final Round'!$J$1),FALSE)=1,1,0)))+$AA21)</f>
        <v>5</v>
      </c>
    </row>
    <row r="22" spans="1:28" ht="13.15" customHeight="1" thickTop="1" x14ac:dyDescent="0.2">
      <c r="A22" s="478">
        <v>31</v>
      </c>
      <c r="B22" s="479" t="s">
        <v>322</v>
      </c>
      <c r="C22" s="479" t="s">
        <v>323</v>
      </c>
      <c r="D22" s="71"/>
      <c r="E22" s="56">
        <v>125</v>
      </c>
      <c r="F22" s="73">
        <f ca="1">IF(ISBLANK($A22),"",SUM(IF(ISNA(IF(VLOOKUP($A22,'Round 1'!$A$7:$J$306,COLUMN('Round 1'!$H$7),FALSE),1,NA())),0,1),IF(ISNA(IF(VLOOKUP($A22,'Round 2'!$A$7:$J$306,COLUMN('Round 1'!$H$7),FALSE),1,NA())),0,1),IF(ISNA(IF(VLOOKUP($A22,'Round 3'!$A$7:$J$306,COLUMN('Round 1'!$H$7),FALSE),1,NA())),0,1),IF(ISNA(IF(VLOOKUP($A22,'Final Round'!$A$14:$K$18,1,FALSE),1,NA())),0,1)))</f>
        <v>3</v>
      </c>
      <c r="G22" s="74"/>
      <c r="H22" s="75">
        <f ca="1">IF(ISBLANK($A22),"",IF(ISERROR(VLOOKUP($A22,'Round 1'!$A$7:$I$306,COLUMN('Round 1'!$G$7),FALSE)),0,VLOOKUP($A22,'Round 1'!$A$7:$I$306,COLUMN('Round 1'!$G$7),FALSE))+IF(ISERROR(VLOOKUP($A22,'Round 2'!$A$7:$I$306,COLUMN('Round 2'!$G$7),FALSE)),0,VLOOKUP($A22,'Round 2'!$A$7:$I$306,COLUMN('Round 2'!$G$7),FALSE))+IF(ISERROR(VLOOKUP($A22,'Round 3'!$A$7:$I$306,COLUMN('Round 3'!$G$7),FALSE)),0,VLOOKUP($A22,'Round 3'!$A$7:$I$306,COLUMN('Round 3'!$G$7),FALSE)))</f>
        <v>0</v>
      </c>
      <c r="I22" s="75">
        <f ca="1">IF(ISBLANK($A22),"",IF(ISERROR(VLOOKUP($A22,'Round 1'!$A$7:$I$306,COLUMN('Round 1'!$F$7),FALSE)),0,VLOOKUP($A22,'Round 1'!$A$7:$I$306,COLUMN('Round 1'!$F$7),FALSE))+IF(ISERROR(VLOOKUP($A22,'Round 2'!$A$7:$I$306,COLUMN('Round 2'!$F$7),FALSE)),0,VLOOKUP($A22,'Round 2'!$A$7:$I$306,COLUMN('Round 2'!$F$7),FALSE))+IF(ISERROR(VLOOKUP($A22,'Round 3'!$A$7:$I$306,COLUMN('Round 3'!$F$7),FALSE)),0,VLOOKUP($A22,'Round 3'!$A$7:$I$306,COLUMN('Round 3'!$F$7),FALSE)))</f>
        <v>1.5</v>
      </c>
      <c r="J22" s="76">
        <f ca="1">IF(ISBLANK($A22),"",IF(ISERROR(VLOOKUP($A22,'Round 1'!$A$7:$I$306,COLUMN('Round 1'!$H$7),FALSE)),0,VLOOKUP($A22,'Round 1'!$A$7:$I$306,COLUMN('Round 1'!$H$7),FALSE))+IF(ISERROR(VLOOKUP($A22,'Round 2'!$A$7:$I$306,COLUMN('Round 2'!$H$7),FALSE)),0,VLOOKUP($A22,'Round 2'!$A$7:$I$306,COLUMN('Round 2'!$H$7),FALSE))+IF(ISERROR(VLOOKUP($A22,'Round 3'!$A$7:$I$306,COLUMN('Round 3'!$H$7),FALSE)),0,VLOOKUP($A22,'Round 3'!$A$7:$I$306,COLUMN('Round 3'!$H$7),FALSE)))</f>
        <v>112</v>
      </c>
      <c r="K22" s="75">
        <f ca="1">IF(ISBLANK(A22),"",RANK(P22,$P$7:$P$306))</f>
        <v>24</v>
      </c>
      <c r="L22" s="77" t="str">
        <f ca="1">IF(ISBLANK($G22),IF($K22&gt;5,"",IF(AND(ISNA(MATCH(K22+1,$K$7:$K$306,0)),$K22&lt;$A$4),"TIE","")),"DQ")</f>
        <v/>
      </c>
      <c r="M22" s="78"/>
      <c r="N22" s="79">
        <f ca="1">IF(ISBLANK($G22),$R22,"DQ")</f>
        <v>24</v>
      </c>
      <c r="O22" s="3">
        <f ca="1">IF(ISBLANK(A22),"",$H22*$O$6+$I22)</f>
        <v>1.5</v>
      </c>
      <c r="P22" s="3">
        <f ca="1">IF(ISBLANK(A22),"",$O22*10*$P$6+$J22)</f>
        <v>2647</v>
      </c>
      <c r="Q22" s="3">
        <f ca="1">IF(ISBLANK($G22),IF(ISBLANK($A22),-10,$P22*$Q$6+IF($M22&gt;0,$Q$6-1-$M22,0)),-1)</f>
        <v>7941</v>
      </c>
      <c r="R22" s="3">
        <f ca="1">IF(ISBLANK($A22),"",RANK($Q22,$Q$7:$Q$306))</f>
        <v>24</v>
      </c>
      <c r="S22" s="3">
        <f ca="1">IF(ISNA(MATCH($R22+1,$R$7:$R$306,0)),IF($R22=MAX($A$7:$A$306),$R22,-1),$R22)</f>
        <v>-1</v>
      </c>
      <c r="T22" s="3">
        <f>$A22</f>
        <v>31</v>
      </c>
      <c r="U22" s="79">
        <f ca="1">IF(N('Final Round'!$J$14)&gt;0,IF(ISBLANK($A22),"",IF($N22&gt;5,$N22,VLOOKUP($A22,'Final Round'!$A$14:$K$18,COLUMN('Final Round'!$J$1),FALSE))),"")</f>
        <v>24</v>
      </c>
      <c r="V22" s="3">
        <f ca="1">IF(ISNUMBER($U22),$U22,$R22)</f>
        <v>24</v>
      </c>
      <c r="W22" s="3">
        <f ca="1">IF(ISBLANK($A22),"",($V$6-$V22)*$W$6+$W$6-$A22)</f>
        <v>767</v>
      </c>
      <c r="X22" s="3">
        <f ca="1">IF(ISBLANK($A22),"",RANK($W22,$W$7:$W$306))</f>
        <v>25</v>
      </c>
      <c r="Y22" s="3">
        <f>$A22</f>
        <v>31</v>
      </c>
      <c r="Z22" s="3">
        <f ca="1">IF($U22="",$N22,$U22)</f>
        <v>24</v>
      </c>
      <c r="AA22" s="3">
        <f ca="1">IF($U22&lt;6,INDEX($AA$1:$AA$5,$Z22)*$Z$2,0)</f>
        <v>0</v>
      </c>
      <c r="AB22" s="80">
        <f ca="1">IF(ISBLANK($A22),"",5+4*(I22+IF(AA22=0,0,VLOOKUP($A22,'Final Round'!$A$14:$K$18,COLUMN('Final Round'!$G$1),FALSE)))+8*(H22+IF(AA22=0,0,IF(VLOOKUP($A22,'Final Round'!$A$14:$K$18,COLUMN('Final Round'!$J$1),FALSE)=1,1,0)))+$AA22)</f>
        <v>11</v>
      </c>
    </row>
    <row r="23" spans="1:28" ht="13.15" customHeight="1" x14ac:dyDescent="0.2">
      <c r="A23" s="478">
        <v>18</v>
      </c>
      <c r="B23" s="479" t="s">
        <v>351</v>
      </c>
      <c r="C23" s="479" t="s">
        <v>352</v>
      </c>
      <c r="D23" s="71"/>
      <c r="E23" s="72">
        <v>139</v>
      </c>
      <c r="F23" s="73">
        <f ca="1">IF(ISBLANK($A23),"",SUM(IF(ISNA(IF(VLOOKUP($A23,'Round 1'!$A$7:$J$306,COLUMN('Round 1'!$H$7),FALSE),1,NA())),0,1),IF(ISNA(IF(VLOOKUP($A23,'Round 2'!$A$7:$J$306,COLUMN('Round 1'!$H$7),FALSE),1,NA())),0,1),IF(ISNA(IF(VLOOKUP($A23,'Round 3'!$A$7:$J$306,COLUMN('Round 1'!$H$7),FALSE),1,NA())),0,1),IF(ISNA(IF(VLOOKUP($A23,'Final Round'!$A$14:$K$18,1,FALSE),1,NA())),0,1)))</f>
        <v>3</v>
      </c>
      <c r="G23" s="74"/>
      <c r="H23" s="75">
        <f ca="1">IF(ISBLANK($A23),"",IF(ISERROR(VLOOKUP($A23,'Round 1'!$A$7:$I$306,COLUMN('Round 1'!$G$7),FALSE)),0,VLOOKUP($A23,'Round 1'!$A$7:$I$306,COLUMN('Round 1'!$G$7),FALSE))+IF(ISERROR(VLOOKUP($A23,'Round 2'!$A$7:$I$306,COLUMN('Round 2'!$G$7),FALSE)),0,VLOOKUP($A23,'Round 2'!$A$7:$I$306,COLUMN('Round 2'!$G$7),FALSE))+IF(ISERROR(VLOOKUP($A23,'Round 3'!$A$7:$I$306,COLUMN('Round 3'!$G$7),FALSE)),0,VLOOKUP($A23,'Round 3'!$A$7:$I$306,COLUMN('Round 3'!$G$7),FALSE)))</f>
        <v>0</v>
      </c>
      <c r="I23" s="75">
        <f ca="1">IF(ISBLANK($A23),"",IF(ISERROR(VLOOKUP($A23,'Round 1'!$A$7:$I$306,COLUMN('Round 1'!$F$7),FALSE)),0,VLOOKUP($A23,'Round 1'!$A$7:$I$306,COLUMN('Round 1'!$F$7),FALSE))+IF(ISERROR(VLOOKUP($A23,'Round 2'!$A$7:$I$306,COLUMN('Round 2'!$F$7),FALSE)),0,VLOOKUP($A23,'Round 2'!$A$7:$I$306,COLUMN('Round 2'!$F$7),FALSE))+IF(ISERROR(VLOOKUP($A23,'Round 3'!$A$7:$I$306,COLUMN('Round 3'!$F$7),FALSE)),0,VLOOKUP($A23,'Round 3'!$A$7:$I$306,COLUMN('Round 3'!$F$7),FALSE)))</f>
        <v>0</v>
      </c>
      <c r="J23" s="76">
        <f ca="1">IF(ISBLANK($A23),"",IF(ISERROR(VLOOKUP($A23,'Round 1'!$A$7:$I$306,COLUMN('Round 1'!$H$7),FALSE)),0,VLOOKUP($A23,'Round 1'!$A$7:$I$306,COLUMN('Round 1'!$H$7),FALSE))+IF(ISERROR(VLOOKUP($A23,'Round 2'!$A$7:$I$306,COLUMN('Round 2'!$H$7),FALSE)),0,VLOOKUP($A23,'Round 2'!$A$7:$I$306,COLUMN('Round 2'!$H$7),FALSE))+IF(ISERROR(VLOOKUP($A23,'Round 3'!$A$7:$I$306,COLUMN('Round 3'!$H$7),FALSE)),0,VLOOKUP($A23,'Round 3'!$A$7:$I$306,COLUMN('Round 3'!$H$7),FALSE)))</f>
        <v>60</v>
      </c>
      <c r="K23" s="75">
        <f ca="1">IF(ISBLANK(A23),"",RANK(P23,$P$7:$P$306))</f>
        <v>38</v>
      </c>
      <c r="L23" s="77" t="str">
        <f ca="1">IF(ISBLANK($G23),IF($K23&gt;5,"",IF(AND(ISNA(MATCH(K23+1,$K$7:$K$306,0)),$K23&lt;$A$4),"TIE","")),"DQ")</f>
        <v/>
      </c>
      <c r="M23" s="78"/>
      <c r="N23" s="79">
        <f ca="1">IF(ISBLANK($G23),$R23,"DQ")</f>
        <v>38</v>
      </c>
      <c r="O23" s="3">
        <f ca="1">IF(ISBLANK(A23),"",$H23*$O$6+$I23)</f>
        <v>0</v>
      </c>
      <c r="P23" s="3">
        <f ca="1">IF(ISBLANK(A23),"",$O23*10*$P$6+$J23)</f>
        <v>60</v>
      </c>
      <c r="Q23" s="3">
        <f ca="1">IF(ISBLANK($G23),IF(ISBLANK($A23),-10,$P23*$Q$6+IF($M23&gt;0,$Q$6-1-$M23,0)),-1)</f>
        <v>180</v>
      </c>
      <c r="R23" s="3">
        <f ca="1">IF(ISBLANK($A23),"",RANK($Q23,$Q$7:$Q$306))</f>
        <v>38</v>
      </c>
      <c r="S23" s="3">
        <f ca="1">IF(ISNA(MATCH($R23+1,$R$7:$R$306,0)),IF($R23=MAX($A$7:$A$306),$R23,-1),$R23)</f>
        <v>-1</v>
      </c>
      <c r="T23" s="3">
        <f>$A23</f>
        <v>18</v>
      </c>
      <c r="U23" s="79">
        <f ca="1">IF(N('Final Round'!$J$14)&gt;0,IF(ISBLANK($A23),"",IF($N23&gt;5,$N23,VLOOKUP($A23,'Final Round'!$A$14:$K$18,COLUMN('Final Round'!$J$1),FALSE))),"")</f>
        <v>38</v>
      </c>
      <c r="V23" s="3">
        <f ca="1">IF(ISNUMBER($U23),$U23,$R23)</f>
        <v>38</v>
      </c>
      <c r="W23" s="3">
        <f ca="1">IF(ISBLANK($A23),"",($V$6-$V23)*$W$6+$W$6-$A23)</f>
        <v>192</v>
      </c>
      <c r="X23" s="3">
        <f ca="1">IF(ISBLANK($A23),"",RANK($W23,$W$7:$W$306))</f>
        <v>39</v>
      </c>
      <c r="Y23" s="3">
        <f>$A23</f>
        <v>18</v>
      </c>
      <c r="Z23" s="3">
        <f ca="1">IF($U23="",$N23,$U23)</f>
        <v>38</v>
      </c>
      <c r="AA23" s="3">
        <f ca="1">IF($U23&lt;6,INDEX($AA$1:$AA$5,$Z23)*$Z$2,0)</f>
        <v>0</v>
      </c>
      <c r="AB23" s="80">
        <f ca="1">IF(ISBLANK($A23),"",5+4*(I23+IF(AA23=0,0,VLOOKUP($A23,'Final Round'!$A$14:$K$18,COLUMN('Final Round'!$G$1),FALSE)))+8*(H23+IF(AA23=0,0,IF(VLOOKUP($A23,'Final Round'!$A$14:$K$18,COLUMN('Final Round'!$J$1),FALSE)=1,1,0)))+$AA23)</f>
        <v>5</v>
      </c>
    </row>
    <row r="24" spans="1:28" ht="13.15" customHeight="1" thickBot="1" x14ac:dyDescent="0.25">
      <c r="A24" s="478">
        <v>36</v>
      </c>
      <c r="B24" s="479" t="s">
        <v>302</v>
      </c>
      <c r="C24" s="479" t="s">
        <v>303</v>
      </c>
      <c r="D24" s="71"/>
      <c r="E24" s="72">
        <v>115</v>
      </c>
      <c r="F24" s="73">
        <f ca="1">IF(ISBLANK($A24),"",SUM(IF(ISNA(IF(VLOOKUP($A24,'Round 1'!$A$7:$J$306,COLUMN('Round 1'!$H$7),FALSE),1,NA())),0,1),IF(ISNA(IF(VLOOKUP($A24,'Round 2'!$A$7:$J$306,COLUMN('Round 1'!$H$7),FALSE),1,NA())),0,1),IF(ISNA(IF(VLOOKUP($A24,'Round 3'!$A$7:$J$306,COLUMN('Round 1'!$H$7),FALSE),1,NA())),0,1),IF(ISNA(IF(VLOOKUP($A24,'Final Round'!$A$14:$K$18,1,FALSE),1,NA())),0,1)))</f>
        <v>3</v>
      </c>
      <c r="G24" s="74"/>
      <c r="H24" s="75">
        <f ca="1">IF(ISBLANK($A24),"",IF(ISERROR(VLOOKUP($A24,'Round 1'!$A$7:$I$306,COLUMN('Round 1'!$G$7),FALSE)),0,VLOOKUP($A24,'Round 1'!$A$7:$I$306,COLUMN('Round 1'!$G$7),FALSE))+IF(ISERROR(VLOOKUP($A24,'Round 2'!$A$7:$I$306,COLUMN('Round 2'!$G$7),FALSE)),0,VLOOKUP($A24,'Round 2'!$A$7:$I$306,COLUMN('Round 2'!$G$7),FALSE))+IF(ISERROR(VLOOKUP($A24,'Round 3'!$A$7:$I$306,COLUMN('Round 3'!$G$7),FALSE)),0,VLOOKUP($A24,'Round 3'!$A$7:$I$306,COLUMN('Round 3'!$G$7),FALSE)))</f>
        <v>1</v>
      </c>
      <c r="I24" s="75">
        <f ca="1">IF(ISBLANK($A24),"",IF(ISERROR(VLOOKUP($A24,'Round 1'!$A$7:$I$306,COLUMN('Round 1'!$F$7),FALSE)),0,VLOOKUP($A24,'Round 1'!$A$7:$I$306,COLUMN('Round 1'!$F$7),FALSE))+IF(ISERROR(VLOOKUP($A24,'Round 2'!$A$7:$I$306,COLUMN('Round 2'!$F$7),FALSE)),0,VLOOKUP($A24,'Round 2'!$A$7:$I$306,COLUMN('Round 2'!$F$7),FALSE))+IF(ISERROR(VLOOKUP($A24,'Round 3'!$A$7:$I$306,COLUMN('Round 3'!$F$7),FALSE)),0,VLOOKUP($A24,'Round 3'!$A$7:$I$306,COLUMN('Round 3'!$F$7),FALSE)))</f>
        <v>3.5</v>
      </c>
      <c r="J24" s="76">
        <f ca="1">IF(ISBLANK($A24),"",IF(ISERROR(VLOOKUP($A24,'Round 1'!$A$7:$I$306,COLUMN('Round 1'!$H$7),FALSE)),0,VLOOKUP($A24,'Round 1'!$A$7:$I$306,COLUMN('Round 1'!$H$7),FALSE))+IF(ISERROR(VLOOKUP($A24,'Round 2'!$A$7:$I$306,COLUMN('Round 2'!$H$7),FALSE)),0,VLOOKUP($A24,'Round 2'!$A$7:$I$306,COLUMN('Round 2'!$H$7),FALSE))+IF(ISERROR(VLOOKUP($A24,'Round 3'!$A$7:$I$306,COLUMN('Round 3'!$H$7),FALSE)),0,VLOOKUP($A24,'Round 3'!$A$7:$I$306,COLUMN('Round 3'!$H$7),FALSE)))</f>
        <v>120</v>
      </c>
      <c r="K24" s="75">
        <f ca="1">IF(ISBLANK(A24),"",RANK(P24,$P$7:$P$306))</f>
        <v>15</v>
      </c>
      <c r="L24" s="77" t="str">
        <f ca="1">IF(ISBLANK($G24),IF($K24&gt;5,"",IF(AND(ISNA(MATCH(K24+1,$K$7:$K$306,0)),$K24&lt;$A$4),"TIE","")),"DQ")</f>
        <v/>
      </c>
      <c r="M24" s="78"/>
      <c r="N24" s="79">
        <f ca="1">IF(ISBLANK($G24),$R24,"DQ")</f>
        <v>15</v>
      </c>
      <c r="O24" s="3">
        <f ca="1">IF(ISBLANK(A24),"",$H24*$O$6+$I24)</f>
        <v>13</v>
      </c>
      <c r="P24" s="3">
        <f ca="1">IF(ISBLANK(A24),"",$O24*10*$P$6+$J24)</f>
        <v>22090</v>
      </c>
      <c r="Q24" s="3">
        <f ca="1">IF(ISBLANK($G24),IF(ISBLANK($A24),-10,$P24*$Q$6+IF($M24&gt;0,$Q$6-1-$M24,0)),-1)</f>
        <v>66270</v>
      </c>
      <c r="R24" s="3">
        <f ca="1">IF(ISBLANK($A24),"",RANK($Q24,$Q$7:$Q$306))</f>
        <v>15</v>
      </c>
      <c r="S24" s="3">
        <f ca="1">IF(ISNA(MATCH($R24+1,$R$7:$R$306,0)),IF($R24=MAX($A$7:$A$306),$R24,-1),$R24)</f>
        <v>15</v>
      </c>
      <c r="T24" s="3">
        <f>$A24</f>
        <v>36</v>
      </c>
      <c r="U24" s="79">
        <f ca="1">IF(N('Final Round'!$J$14)&gt;0,IF(ISBLANK($A24),"",IF($N24&gt;5,$N24,VLOOKUP($A24,'Final Round'!$A$14:$K$18,COLUMN('Final Round'!$J$1),FALSE))),"")</f>
        <v>15</v>
      </c>
      <c r="V24" s="3">
        <f ca="1">IF(ISNUMBER($U24),$U24,$R24)</f>
        <v>15</v>
      </c>
      <c r="W24" s="3">
        <f ca="1">IF(ISBLANK($A24),"",($V$6-$V24)*$W$6+$W$6-$A24)</f>
        <v>1140</v>
      </c>
      <c r="X24" s="3">
        <f ca="1">IF(ISBLANK($A24),"",RANK($W24,$W$7:$W$306))</f>
        <v>15</v>
      </c>
      <c r="Y24" s="3">
        <f>$A24</f>
        <v>36</v>
      </c>
      <c r="Z24" s="3">
        <f ca="1">IF($U24="",$N24,$U24)</f>
        <v>15</v>
      </c>
      <c r="AA24" s="3">
        <f ca="1">IF($U24&lt;6,INDEX($AA$1:$AA$5,$Z24)*$Z$2,0)</f>
        <v>0</v>
      </c>
      <c r="AB24" s="80">
        <f ca="1">IF(ISBLANK($A24),"",5+4*(I24+IF(AA24=0,0,VLOOKUP($A24,'Final Round'!$A$14:$K$18,COLUMN('Final Round'!$G$1),FALSE)))+8*(H24+IF(AA24=0,0,IF(VLOOKUP($A24,'Final Round'!$A$14:$K$18,COLUMN('Final Round'!$J$1),FALSE)=1,1,0)))+$AA24)</f>
        <v>27</v>
      </c>
    </row>
    <row r="25" spans="1:28" ht="13.15" customHeight="1" thickTop="1" x14ac:dyDescent="0.2">
      <c r="A25" s="477">
        <v>16</v>
      </c>
      <c r="B25" s="476" t="s">
        <v>324</v>
      </c>
      <c r="C25" s="476" t="s">
        <v>325</v>
      </c>
      <c r="D25" s="476"/>
      <c r="E25" s="480">
        <v>107</v>
      </c>
      <c r="F25" s="62">
        <f ca="1">IF(ISBLANK($A25),"",SUM(IF(ISNA(IF(VLOOKUP($A25,'Round 1'!$A$7:$J$306,COLUMN('Round 1'!$H$7),FALSE),1,NA())),0,1),IF(ISNA(IF(VLOOKUP($A25,'Round 2'!$A$7:$J$306,COLUMN('Round 1'!$H$7),FALSE),1,NA())),0,1),IF(ISNA(IF(VLOOKUP($A25,'Round 3'!$A$7:$J$306,COLUMN('Round 1'!$H$7),FALSE),1,NA())),0,1),IF(ISNA(IF(VLOOKUP($A25,'Final Round'!$A$14:$K$18,1,FALSE),1,NA())),0,1)))</f>
        <v>3</v>
      </c>
      <c r="G25" s="63"/>
      <c r="H25" s="64">
        <f ca="1">IF(ISBLANK($A25),"",IF(ISERROR(VLOOKUP($A25,'Round 1'!$A$7:$I$306,COLUMN('Round 1'!$G$7),FALSE)),0,VLOOKUP($A25,'Round 1'!$A$7:$I$306,COLUMN('Round 1'!$G$7),FALSE))+IF(ISERROR(VLOOKUP($A25,'Round 2'!$A$7:$I$306,COLUMN('Round 2'!$G$7),FALSE)),0,VLOOKUP($A25,'Round 2'!$A$7:$I$306,COLUMN('Round 2'!$G$7),FALSE))+IF(ISERROR(VLOOKUP($A25,'Round 3'!$A$7:$I$306,COLUMN('Round 3'!$G$7),FALSE)),0,VLOOKUP($A25,'Round 3'!$A$7:$I$306,COLUMN('Round 3'!$G$7),FALSE)))</f>
        <v>1</v>
      </c>
      <c r="I25" s="64">
        <f ca="1">IF(ISBLANK($A25),"",IF(ISERROR(VLOOKUP($A25,'Round 1'!$A$7:$I$306,COLUMN('Round 1'!$F$7),FALSE)),0,VLOOKUP($A25,'Round 1'!$A$7:$I$306,COLUMN('Round 1'!$F$7),FALSE))+IF(ISERROR(VLOOKUP($A25,'Round 2'!$A$7:$I$306,COLUMN('Round 2'!$F$7),FALSE)),0,VLOOKUP($A25,'Round 2'!$A$7:$I$306,COLUMN('Round 2'!$F$7),FALSE))+IF(ISERROR(VLOOKUP($A25,'Round 3'!$A$7:$I$306,COLUMN('Round 3'!$F$7),FALSE)),0,VLOOKUP($A25,'Round 3'!$A$7:$I$306,COLUMN('Round 3'!$F$7),FALSE)))</f>
        <v>5.5</v>
      </c>
      <c r="J25" s="65">
        <f ca="1">IF(ISBLANK($A25),"",IF(ISERROR(VLOOKUP($A25,'Round 1'!$A$7:$I$306,COLUMN('Round 1'!$H$7),FALSE)),0,VLOOKUP($A25,'Round 1'!$A$7:$I$306,COLUMN('Round 1'!$H$7),FALSE))+IF(ISERROR(VLOOKUP($A25,'Round 2'!$A$7:$I$306,COLUMN('Round 2'!$H$7),FALSE)),0,VLOOKUP($A25,'Round 2'!$A$7:$I$306,COLUMN('Round 2'!$H$7),FALSE))+IF(ISERROR(VLOOKUP($A25,'Round 3'!$A$7:$I$306,COLUMN('Round 3'!$H$7),FALSE)),0,VLOOKUP($A25,'Round 3'!$A$7:$I$306,COLUMN('Round 3'!$H$7),FALSE)))</f>
        <v>156</v>
      </c>
      <c r="K25" s="64">
        <f ca="1">IF(ISBLANK(A25),"",RANK(P25,$P$7:$P$306))</f>
        <v>7</v>
      </c>
      <c r="L25" s="66" t="str">
        <f ca="1">IF(ISBLANK($G25),IF($K25&gt;5,"",IF(AND(ISNA(MATCH(K25+1,$K$7:$K$306,0)),$K25&lt;$A$4),"TIE","")),"DQ")</f>
        <v/>
      </c>
      <c r="M25" s="67"/>
      <c r="N25" s="68">
        <f ca="1">IF(ISBLANK($G25),$R25,"DQ")</f>
        <v>7</v>
      </c>
      <c r="O25" s="3">
        <f ca="1">IF(ISBLANK(A25),"",$H25*$O$6+$I25)</f>
        <v>15</v>
      </c>
      <c r="P25" s="3">
        <f ca="1">IF(ISBLANK(A25),"",$O25*10*$P$6+$J25)</f>
        <v>25506</v>
      </c>
      <c r="Q25" s="3">
        <f ca="1">IF(ISBLANK($G25),IF(ISBLANK($A25),-10,$P25*$Q$6+IF($M25&gt;0,$Q$6-1-$M25,0)),-1)</f>
        <v>76518</v>
      </c>
      <c r="R25" s="3">
        <f ca="1">IF(ISBLANK($A25),"",RANK($Q25,$Q$7:$Q$306))</f>
        <v>7</v>
      </c>
      <c r="S25" s="3">
        <f ca="1">IF(ISNA(MATCH($R25+1,$R$7:$R$306,0)),IF($R25=MAX($A$7:$A$306),$R25,-1),$R25)</f>
        <v>7</v>
      </c>
      <c r="T25" s="3">
        <f>$A25</f>
        <v>16</v>
      </c>
      <c r="U25" s="68">
        <f ca="1">IF(N('Final Round'!$J$14)&gt;0,IF(ISBLANK($A25),"",IF($N25&gt;5,$N25,VLOOKUP($A25,'Final Round'!$A$14:$K$18,COLUMN('Final Round'!$J$1),FALSE))),"")</f>
        <v>7</v>
      </c>
      <c r="V25" s="3">
        <f ca="1">IF(ISNUMBER($U25),$U25,$R25)</f>
        <v>7</v>
      </c>
      <c r="W25" s="3">
        <f ca="1">IF(ISBLANK($A25),"",($V$6-$V25)*$W$6+$W$6-$A25)</f>
        <v>1496</v>
      </c>
      <c r="X25" s="3">
        <f ca="1">IF(ISBLANK($A25),"",RANK($W25,$W$7:$W$306))</f>
        <v>7</v>
      </c>
      <c r="Y25" s="3">
        <f>$A25</f>
        <v>16</v>
      </c>
      <c r="Z25" s="3">
        <f ca="1">IF($U25="",$N25,$U25)</f>
        <v>7</v>
      </c>
      <c r="AA25" s="3">
        <f ca="1">IF($U25&lt;6,INDEX($AA$1:$AA$5,$Z25)*$Z$2,0)</f>
        <v>0</v>
      </c>
      <c r="AB25" s="69">
        <f ca="1">IF(ISBLANK($A25),"",5+4*(I25+IF(AA25=0,0,VLOOKUP($A25,'Final Round'!$A$14:$K$18,COLUMN('Final Round'!$G$1),FALSE)))+8*(H25+IF(AA25=0,0,IF(VLOOKUP($A25,'Final Round'!$A$14:$K$18,COLUMN('Final Round'!$J$1),FALSE)=1,1,0)))+$AA25)</f>
        <v>35</v>
      </c>
    </row>
    <row r="26" spans="1:28" ht="13.15" customHeight="1" x14ac:dyDescent="0.2">
      <c r="A26" s="478">
        <v>17</v>
      </c>
      <c r="B26" s="479" t="s">
        <v>282</v>
      </c>
      <c r="C26" s="479" t="s">
        <v>283</v>
      </c>
      <c r="D26" s="479"/>
      <c r="E26" s="481">
        <v>121</v>
      </c>
      <c r="F26" s="466">
        <f ca="1">IF(ISBLANK($A26),"",SUM(IF(ISNA(IF(VLOOKUP($A26,'Round 1'!$A$7:$J$306,COLUMN('Round 1'!$H$7),FALSE),1,NA())),0,1),IF(ISNA(IF(VLOOKUP($A26,'Round 2'!$A$7:$J$306,COLUMN('Round 1'!$H$7),FALSE),1,NA())),0,1),IF(ISNA(IF(VLOOKUP($A26,'Round 3'!$A$7:$J$306,COLUMN('Round 1'!$H$7),FALSE),1,NA())),0,1),IF(ISNA(IF(VLOOKUP($A26,'Final Round'!$A$14:$K$18,1,FALSE),1,NA())),0,1)))</f>
        <v>3</v>
      </c>
      <c r="G26" s="74"/>
      <c r="H26" s="75">
        <f ca="1">IF(ISBLANK($A26),"",IF(ISERROR(VLOOKUP($A26,'Round 1'!$A$7:$I$306,COLUMN('Round 1'!$G$7),FALSE)),0,VLOOKUP($A26,'Round 1'!$A$7:$I$306,COLUMN('Round 1'!$G$7),FALSE))+IF(ISERROR(VLOOKUP($A26,'Round 2'!$A$7:$I$306,COLUMN('Round 2'!$G$7),FALSE)),0,VLOOKUP($A26,'Round 2'!$A$7:$I$306,COLUMN('Round 2'!$G$7),FALSE))+IF(ISERROR(VLOOKUP($A26,'Round 3'!$A$7:$I$306,COLUMN('Round 3'!$G$7),FALSE)),0,VLOOKUP($A26,'Round 3'!$A$7:$I$306,COLUMN('Round 3'!$G$7),FALSE)))</f>
        <v>0</v>
      </c>
      <c r="I26" s="75">
        <f ca="1">IF(ISBLANK($A26),"",IF(ISERROR(VLOOKUP($A26,'Round 1'!$A$7:$I$306,COLUMN('Round 1'!$F$7),FALSE)),0,VLOOKUP($A26,'Round 1'!$A$7:$I$306,COLUMN('Round 1'!$F$7),FALSE))+IF(ISERROR(VLOOKUP($A26,'Round 2'!$A$7:$I$306,COLUMN('Round 2'!$F$7),FALSE)),0,VLOOKUP($A26,'Round 2'!$A$7:$I$306,COLUMN('Round 2'!$F$7),FALSE))+IF(ISERROR(VLOOKUP($A26,'Round 3'!$A$7:$I$306,COLUMN('Round 3'!$F$7),FALSE)),0,VLOOKUP($A26,'Round 3'!$A$7:$I$306,COLUMN('Round 3'!$F$7),FALSE)))</f>
        <v>2</v>
      </c>
      <c r="J26" s="76">
        <f ca="1">IF(ISBLANK($A26),"",IF(ISERROR(VLOOKUP($A26,'Round 1'!$A$7:$I$306,COLUMN('Round 1'!$H$7),FALSE)),0,VLOOKUP($A26,'Round 1'!$A$7:$I$306,COLUMN('Round 1'!$H$7),FALSE))+IF(ISERROR(VLOOKUP($A26,'Round 2'!$A$7:$I$306,COLUMN('Round 2'!$H$7),FALSE)),0,VLOOKUP($A26,'Round 2'!$A$7:$I$306,COLUMN('Round 2'!$H$7),FALSE))+IF(ISERROR(VLOOKUP($A26,'Round 3'!$A$7:$I$306,COLUMN('Round 3'!$H$7),FALSE)),0,VLOOKUP($A26,'Round 3'!$A$7:$I$306,COLUMN('Round 3'!$H$7),FALSE)))</f>
        <v>120</v>
      </c>
      <c r="K26" s="75">
        <f ca="1">IF(ISBLANK(A26),"",RANK(P26,$P$7:$P$306))</f>
        <v>21</v>
      </c>
      <c r="L26" s="469" t="str">
        <f ca="1">IF(ISBLANK($G26),IF($K26&gt;5,"",IF(AND(ISNA(MATCH(K26+1,$K$7:$K$306,0)),$K26&lt;$A$4),"TIE","")),"DQ")</f>
        <v/>
      </c>
      <c r="M26" s="471"/>
      <c r="N26" s="80">
        <f ca="1">IF(ISBLANK($G26),$R26,"DQ")</f>
        <v>21</v>
      </c>
      <c r="O26" s="3">
        <f ca="1">IF(ISBLANK(A26),"",$H26*$O$6+$I26)</f>
        <v>2</v>
      </c>
      <c r="P26" s="3">
        <f ca="1">IF(ISBLANK(A26),"",$O26*10*$P$6+$J26)</f>
        <v>3500</v>
      </c>
      <c r="Q26" s="3">
        <f ca="1">IF(ISBLANK($G26),IF(ISBLANK($A26),-10,$P26*$Q$6+IF($M26&gt;0,$Q$6-1-$M26,0)),-1)</f>
        <v>10500</v>
      </c>
      <c r="R26" s="3">
        <f ca="1">IF(ISBLANK($A26),"",RANK($Q26,$Q$7:$Q$306))</f>
        <v>21</v>
      </c>
      <c r="S26" s="3">
        <f ca="1">IF(ISNA(MATCH($R26+1,$R$7:$R$306,0)),IF($R26=MAX($A$7:$A$306),$R26,-1),$R26)</f>
        <v>21</v>
      </c>
      <c r="T26" s="3">
        <f>$A26</f>
        <v>17</v>
      </c>
      <c r="U26" s="80">
        <f ca="1">IF(N('Final Round'!$J$14)&gt;0,IF(ISBLANK($A26),"",IF($N26&gt;5,$N26,VLOOKUP($A26,'Final Round'!$A$14:$K$18,COLUMN('Final Round'!$J$1),FALSE))),"")</f>
        <v>21</v>
      </c>
      <c r="V26" s="3">
        <f ca="1">IF(ISNUMBER($U26),$U26,$R26)</f>
        <v>21</v>
      </c>
      <c r="W26" s="3">
        <f ca="1">IF(ISBLANK($A26),"",($V$6-$V26)*$W$6+$W$6-$A26)</f>
        <v>907</v>
      </c>
      <c r="X26" s="3">
        <f ca="1">IF(ISBLANK($A26),"",RANK($W26,$W$7:$W$306))</f>
        <v>21</v>
      </c>
      <c r="Y26" s="3">
        <f>$A26</f>
        <v>17</v>
      </c>
      <c r="Z26" s="3">
        <f ca="1">IF($U26="",$N26,$U26)</f>
        <v>21</v>
      </c>
      <c r="AA26" s="3">
        <f ca="1">IF($U26&lt;6,INDEX($AA$1:$AA$5,$Z26)*$Z$2,0)</f>
        <v>0</v>
      </c>
      <c r="AB26" s="80">
        <f ca="1">IF(ISBLANK($A26),"",5+4*(I26+IF(AA26=0,0,VLOOKUP($A26,'Final Round'!$A$14:$K$18,COLUMN('Final Round'!$G$1),FALSE)))+8*(H26+IF(AA26=0,0,IF(VLOOKUP($A26,'Final Round'!$A$14:$K$18,COLUMN('Final Round'!$J$1),FALSE)=1,1,0)))+$AA26)</f>
        <v>13</v>
      </c>
    </row>
    <row r="27" spans="1:28" ht="13.15" customHeight="1" thickBot="1" x14ac:dyDescent="0.25">
      <c r="A27" s="478">
        <v>28</v>
      </c>
      <c r="B27" s="479" t="s">
        <v>346</v>
      </c>
      <c r="C27" s="479" t="s">
        <v>347</v>
      </c>
      <c r="D27" s="479"/>
      <c r="E27" s="481">
        <v>105</v>
      </c>
      <c r="F27" s="73">
        <f ca="1">IF(ISBLANK($A27),"",SUM(IF(ISNA(IF(VLOOKUP($A27,'Round 1'!$A$7:$J$306,COLUMN('Round 1'!$H$7),FALSE),1,NA())),0,1),IF(ISNA(IF(VLOOKUP($A27,'Round 2'!$A$7:$J$306,COLUMN('Round 1'!$H$7),FALSE),1,NA())),0,1),IF(ISNA(IF(VLOOKUP($A27,'Round 3'!$A$7:$J$306,COLUMN('Round 1'!$H$7),FALSE),1,NA())),0,1),IF(ISNA(IF(VLOOKUP($A27,'Final Round'!$A$14:$K$18,1,FALSE),1,NA())),0,1)))</f>
        <v>4</v>
      </c>
      <c r="G27" s="74"/>
      <c r="H27" s="75">
        <f ca="1">IF(ISBLANK($A27),"",IF(ISERROR(VLOOKUP($A27,'Round 1'!$A$7:$I$306,COLUMN('Round 1'!$G$7),FALSE)),0,VLOOKUP($A27,'Round 1'!$A$7:$I$306,COLUMN('Round 1'!$G$7),FALSE))+IF(ISERROR(VLOOKUP($A27,'Round 2'!$A$7:$I$306,COLUMN('Round 2'!$G$7),FALSE)),0,VLOOKUP($A27,'Round 2'!$A$7:$I$306,COLUMN('Round 2'!$G$7),FALSE))+IF(ISERROR(VLOOKUP($A27,'Round 3'!$A$7:$I$306,COLUMN('Round 3'!$G$7),FALSE)),0,VLOOKUP($A27,'Round 3'!$A$7:$I$306,COLUMN('Round 3'!$G$7),FALSE)))</f>
        <v>2</v>
      </c>
      <c r="I27" s="75">
        <f ca="1">IF(ISBLANK($A27),"",IF(ISERROR(VLOOKUP($A27,'Round 1'!$A$7:$I$306,COLUMN('Round 1'!$F$7),FALSE)),0,VLOOKUP($A27,'Round 1'!$A$7:$I$306,COLUMN('Round 1'!$F$7),FALSE))+IF(ISERROR(VLOOKUP($A27,'Round 2'!$A$7:$I$306,COLUMN('Round 2'!$F$7),FALSE)),0,VLOOKUP($A27,'Round 2'!$A$7:$I$306,COLUMN('Round 2'!$F$7),FALSE))+IF(ISERROR(VLOOKUP($A27,'Round 3'!$A$7:$I$306,COLUMN('Round 3'!$F$7),FALSE)),0,VLOOKUP($A27,'Round 3'!$A$7:$I$306,COLUMN('Round 3'!$F$7),FALSE)))</f>
        <v>7</v>
      </c>
      <c r="J27" s="76">
        <f ca="1">IF(ISBLANK($A27),"",IF(ISERROR(VLOOKUP($A27,'Round 1'!$A$7:$I$306,COLUMN('Round 1'!$H$7),FALSE)),0,VLOOKUP($A27,'Round 1'!$A$7:$I$306,COLUMN('Round 1'!$H$7),FALSE))+IF(ISERROR(VLOOKUP($A27,'Round 2'!$A$7:$I$306,COLUMN('Round 2'!$H$7),FALSE)),0,VLOOKUP($A27,'Round 2'!$A$7:$I$306,COLUMN('Round 2'!$H$7),FALSE))+IF(ISERROR(VLOOKUP($A27,'Round 3'!$A$7:$I$306,COLUMN('Round 3'!$H$7),FALSE)),0,VLOOKUP($A27,'Round 3'!$A$7:$I$306,COLUMN('Round 3'!$H$7),FALSE)))</f>
        <v>162</v>
      </c>
      <c r="K27" s="75">
        <f ca="1">IF(ISBLANK(A27),"",RANK(P27,$P$7:$P$306))</f>
        <v>2</v>
      </c>
      <c r="L27" s="77" t="str">
        <f ca="1">IF(ISBLANK($G27),IF($K27&gt;5,"",IF(AND(ISNA(MATCH(K27+1,$K$7:$K$306,0)),$K27&lt;$A$4),"TIE","")),"DQ")</f>
        <v/>
      </c>
      <c r="M27" s="78"/>
      <c r="N27" s="79">
        <f ca="1">IF(ISBLANK($G27),$R27,"DQ")</f>
        <v>2</v>
      </c>
      <c r="O27" s="3">
        <f ca="1">IF(ISBLANK(A27),"",$H27*$O$6+$I27)</f>
        <v>26</v>
      </c>
      <c r="P27" s="3">
        <f ca="1">IF(ISBLANK(A27),"",$O27*10*$P$6+$J27)</f>
        <v>44102</v>
      </c>
      <c r="Q27" s="3">
        <f ca="1">IF(ISBLANK($G27),IF(ISBLANK($A27),-10,$P27*$Q$6+IF($M27&gt;0,$Q$6-1-$M27,0)),-1)</f>
        <v>132306</v>
      </c>
      <c r="R27" s="3">
        <f ca="1">IF(ISBLANK($A27),"",RANK($Q27,$Q$7:$Q$306))</f>
        <v>2</v>
      </c>
      <c r="S27" s="3">
        <f ca="1">IF(ISNA(MATCH($R27+1,$R$7:$R$306,0)),IF($R27=MAX($A$7:$A$306),$R27,-1),$R27)</f>
        <v>2</v>
      </c>
      <c r="T27" s="3">
        <f>$A27</f>
        <v>28</v>
      </c>
      <c r="U27" s="79">
        <f ca="1">IF(N('Final Round'!$J$14)&gt;0,IF(ISBLANK($A27),"",IF($N27&gt;5,$N27,VLOOKUP($A27,'Final Round'!$A$14:$K$18,COLUMN('Final Round'!$J$1),FALSE))),"")</f>
        <v>2</v>
      </c>
      <c r="V27" s="3">
        <f ca="1">IF(ISNUMBER($U27),$U27,$R27)</f>
        <v>2</v>
      </c>
      <c r="W27" s="3">
        <f ca="1">IF(ISBLANK($A27),"",($V$6-$V27)*$W$6+$W$6-$A27)</f>
        <v>1694</v>
      </c>
      <c r="X27" s="3">
        <f ca="1">IF(ISBLANK($A27),"",RANK($W27,$W$7:$W$306))</f>
        <v>5</v>
      </c>
      <c r="Y27" s="3">
        <f>$A27</f>
        <v>28</v>
      </c>
      <c r="Z27" s="3">
        <f ca="1">IF($U27="",$N27,$U27)</f>
        <v>2</v>
      </c>
      <c r="AA27" s="3">
        <f ca="1">IF($U27&lt;6,INDEX($AA$1:$AA$5,$Z27)*$Z$2,0)</f>
        <v>59.778505735074738</v>
      </c>
      <c r="AB27" s="80">
        <f ca="1">IF(ISBLANK($A27),"",5+4*(I27+IF(AA27=0,0,VLOOKUP($A27,'Final Round'!$A$14:$K$18,COLUMN('Final Round'!$G$1),FALSE)))+8*(H27+IF(AA27=0,0,IF(VLOOKUP($A27,'Final Round'!$A$14:$K$18,COLUMN('Final Round'!$J$1),FALSE)=1,1,0)))+$AA27)</f>
        <v>108.77850573507473</v>
      </c>
    </row>
    <row r="28" spans="1:28" ht="13.15" customHeight="1" thickTop="1" x14ac:dyDescent="0.2">
      <c r="A28" s="478">
        <v>3</v>
      </c>
      <c r="B28" s="479" t="s">
        <v>326</v>
      </c>
      <c r="C28" s="479" t="s">
        <v>327</v>
      </c>
      <c r="D28" s="479"/>
      <c r="E28" s="480">
        <v>102</v>
      </c>
      <c r="F28" s="73">
        <f ca="1">IF(ISBLANK($A28),"",SUM(IF(ISNA(IF(VLOOKUP($A28,'Round 1'!$A$7:$J$306,COLUMN('Round 1'!$H$7),FALSE),1,NA())),0,1),IF(ISNA(IF(VLOOKUP($A28,'Round 2'!$A$7:$J$306,COLUMN('Round 1'!$H$7),FALSE),1,NA())),0,1),IF(ISNA(IF(VLOOKUP($A28,'Round 3'!$A$7:$J$306,COLUMN('Round 1'!$H$7),FALSE),1,NA())),0,1),IF(ISNA(IF(VLOOKUP($A28,'Final Round'!$A$14:$K$18,1,FALSE),1,NA())),0,1)))</f>
        <v>4</v>
      </c>
      <c r="G28" s="74"/>
      <c r="H28" s="75">
        <f ca="1">IF(ISBLANK($A28),"",IF(ISERROR(VLOOKUP($A28,'Round 1'!$A$7:$I$306,COLUMN('Round 1'!$G$7),FALSE)),0,VLOOKUP($A28,'Round 1'!$A$7:$I$306,COLUMN('Round 1'!$G$7),FALSE))+IF(ISERROR(VLOOKUP($A28,'Round 2'!$A$7:$I$306,COLUMN('Round 2'!$G$7),FALSE)),0,VLOOKUP($A28,'Round 2'!$A$7:$I$306,COLUMN('Round 2'!$G$7),FALSE))+IF(ISERROR(VLOOKUP($A28,'Round 3'!$A$7:$I$306,COLUMN('Round 3'!$G$7),FALSE)),0,VLOOKUP($A28,'Round 3'!$A$7:$I$306,COLUMN('Round 3'!$G$7),FALSE)))</f>
        <v>2</v>
      </c>
      <c r="I28" s="75">
        <f ca="1">IF(ISBLANK($A28),"",IF(ISERROR(VLOOKUP($A28,'Round 1'!$A$7:$I$306,COLUMN('Round 1'!$F$7),FALSE)),0,VLOOKUP($A28,'Round 1'!$A$7:$I$306,COLUMN('Round 1'!$F$7),FALSE))+IF(ISERROR(VLOOKUP($A28,'Round 2'!$A$7:$I$306,COLUMN('Round 2'!$F$7),FALSE)),0,VLOOKUP($A28,'Round 2'!$A$7:$I$306,COLUMN('Round 2'!$F$7),FALSE))+IF(ISERROR(VLOOKUP($A28,'Round 3'!$A$7:$I$306,COLUMN('Round 3'!$F$7),FALSE)),0,VLOOKUP($A28,'Round 3'!$A$7:$I$306,COLUMN('Round 3'!$F$7),FALSE)))</f>
        <v>6.5</v>
      </c>
      <c r="J28" s="76">
        <f ca="1">IF(ISBLANK($A28),"",IF(ISERROR(VLOOKUP($A28,'Round 1'!$A$7:$I$306,COLUMN('Round 1'!$H$7),FALSE)),0,VLOOKUP($A28,'Round 1'!$A$7:$I$306,COLUMN('Round 1'!$H$7),FALSE))+IF(ISERROR(VLOOKUP($A28,'Round 2'!$A$7:$I$306,COLUMN('Round 2'!$H$7),FALSE)),0,VLOOKUP($A28,'Round 2'!$A$7:$I$306,COLUMN('Round 2'!$H$7),FALSE))+IF(ISERROR(VLOOKUP($A28,'Round 3'!$A$7:$I$306,COLUMN('Round 3'!$H$7),FALSE)),0,VLOOKUP($A28,'Round 3'!$A$7:$I$306,COLUMN('Round 3'!$H$7),FALSE)))</f>
        <v>156</v>
      </c>
      <c r="K28" s="75">
        <f ca="1">IF(ISBLANK(A28),"",RANK(P28,$P$7:$P$306))</f>
        <v>3</v>
      </c>
      <c r="L28" s="77" t="str">
        <f ca="1">IF(ISBLANK($G28),IF($K28&gt;5,"",IF(AND(ISNA(MATCH(K28+1,$K$7:$K$306,0)),$K28&lt;$A$4),"TIE","")),"DQ")</f>
        <v>TIE</v>
      </c>
      <c r="M28" s="78">
        <v>2</v>
      </c>
      <c r="N28" s="79">
        <f ca="1">IF(ISBLANK($G28),$R28,"DQ")</f>
        <v>4</v>
      </c>
      <c r="O28" s="3">
        <f ca="1">IF(ISBLANK(A28),"",$H28*$O$6+$I28)</f>
        <v>25.5</v>
      </c>
      <c r="P28" s="3">
        <f ca="1">IF(ISBLANK(A28),"",$O28*10*$P$6+$J28)</f>
        <v>43251</v>
      </c>
      <c r="Q28" s="3">
        <f ca="1">IF(ISBLANK($G28),IF(ISBLANK($A28),-10,$P28*$Q$6+IF($M28&gt;0,$Q$6-1-$M28,0)),-1)</f>
        <v>129753</v>
      </c>
      <c r="R28" s="3">
        <f ca="1">IF(ISBLANK($A28),"",RANK($Q28,$Q$7:$Q$306))</f>
        <v>4</v>
      </c>
      <c r="S28" s="3">
        <f ca="1">IF(ISNA(MATCH($R28+1,$R$7:$R$306,0)),IF($R28=MAX($A$7:$A$306),$R28,-1),$R28)</f>
        <v>4</v>
      </c>
      <c r="T28" s="3">
        <f>$A28</f>
        <v>3</v>
      </c>
      <c r="U28" s="79">
        <f ca="1">IF(N('Final Round'!$J$14)&gt;0,IF(ISBLANK($A28),"",IF($N28&gt;5,$N28,VLOOKUP($A28,'Final Round'!$A$14:$K$18,COLUMN('Final Round'!$J$1),FALSE))),"")</f>
        <v>2</v>
      </c>
      <c r="V28" s="3">
        <f ca="1">IF(ISNUMBER($U28),$U28,$R28)</f>
        <v>2</v>
      </c>
      <c r="W28" s="3">
        <f ca="1">IF(ISBLANK($A28),"",($V$6-$V28)*$W$6+$W$6-$A28)</f>
        <v>1719</v>
      </c>
      <c r="X28" s="3">
        <f ca="1">IF(ISBLANK($A28),"",RANK($W28,$W$7:$W$306))</f>
        <v>2</v>
      </c>
      <c r="Y28" s="3">
        <f>$A28</f>
        <v>3</v>
      </c>
      <c r="Z28" s="3">
        <f ca="1">IF($U28="",$N28,$U28)</f>
        <v>2</v>
      </c>
      <c r="AA28" s="3">
        <f ca="1">IF($U28&lt;6,INDEX($AA$1:$AA$5,$Z28)*$Z$2,0)</f>
        <v>59.778505735074738</v>
      </c>
      <c r="AB28" s="80">
        <f ca="1">IF(ISBLANK($A28),"",5+4*(I28+IF(AA28=0,0,VLOOKUP($A28,'Final Round'!$A$14:$K$18,COLUMN('Final Round'!$G$1),FALSE)))+8*(H28+IF(AA28=0,0,IF(VLOOKUP($A28,'Final Round'!$A$14:$K$18,COLUMN('Final Round'!$J$1),FALSE)=1,1,0)))+$AA28)</f>
        <v>112.77850573507473</v>
      </c>
    </row>
    <row r="29" spans="1:28" ht="13.15" customHeight="1" x14ac:dyDescent="0.2">
      <c r="A29" s="478">
        <v>32</v>
      </c>
      <c r="B29" s="479" t="s">
        <v>339</v>
      </c>
      <c r="C29" s="479" t="s">
        <v>340</v>
      </c>
      <c r="D29" s="479"/>
      <c r="E29" s="481">
        <v>130</v>
      </c>
      <c r="F29" s="73">
        <f ca="1">IF(ISBLANK($A29),"",SUM(IF(ISNA(IF(VLOOKUP($A29,'Round 1'!$A$7:$J$306,COLUMN('Round 1'!$H$7),FALSE),1,NA())),0,1),IF(ISNA(IF(VLOOKUP($A29,'Round 2'!$A$7:$J$306,COLUMN('Round 1'!$H$7),FALSE),1,NA())),0,1),IF(ISNA(IF(VLOOKUP($A29,'Round 3'!$A$7:$J$306,COLUMN('Round 1'!$H$7),FALSE),1,NA())),0,1),IF(ISNA(IF(VLOOKUP($A29,'Final Round'!$A$14:$K$18,1,FALSE),1,NA())),0,1)))</f>
        <v>3</v>
      </c>
      <c r="G29" s="74"/>
      <c r="H29" s="75">
        <f ca="1">IF(ISBLANK($A29),"",IF(ISERROR(VLOOKUP($A29,'Round 1'!$A$7:$I$306,COLUMN('Round 1'!$G$7),FALSE)),0,VLOOKUP($A29,'Round 1'!$A$7:$I$306,COLUMN('Round 1'!$G$7),FALSE))+IF(ISERROR(VLOOKUP($A29,'Round 2'!$A$7:$I$306,COLUMN('Round 2'!$G$7),FALSE)),0,VLOOKUP($A29,'Round 2'!$A$7:$I$306,COLUMN('Round 2'!$G$7),FALSE))+IF(ISERROR(VLOOKUP($A29,'Round 3'!$A$7:$I$306,COLUMN('Round 3'!$G$7),FALSE)),0,VLOOKUP($A29,'Round 3'!$A$7:$I$306,COLUMN('Round 3'!$G$7),FALSE)))</f>
        <v>0</v>
      </c>
      <c r="I29" s="75">
        <f ca="1">IF(ISBLANK($A29),"",IF(ISERROR(VLOOKUP($A29,'Round 1'!$A$7:$I$306,COLUMN('Round 1'!$F$7),FALSE)),0,VLOOKUP($A29,'Round 1'!$A$7:$I$306,COLUMN('Round 1'!$F$7),FALSE))+IF(ISERROR(VLOOKUP($A29,'Round 2'!$A$7:$I$306,COLUMN('Round 2'!$F$7),FALSE)),0,VLOOKUP($A29,'Round 2'!$A$7:$I$306,COLUMN('Round 2'!$F$7),FALSE))+IF(ISERROR(VLOOKUP($A29,'Round 3'!$A$7:$I$306,COLUMN('Round 3'!$F$7),FALSE)),0,VLOOKUP($A29,'Round 3'!$A$7:$I$306,COLUMN('Round 3'!$F$7),FALSE)))</f>
        <v>0.5</v>
      </c>
      <c r="J29" s="76">
        <f ca="1">IF(ISBLANK($A29),"",IF(ISERROR(VLOOKUP($A29,'Round 1'!$A$7:$I$306,COLUMN('Round 1'!$H$7),FALSE)),0,VLOOKUP($A29,'Round 1'!$A$7:$I$306,COLUMN('Round 1'!$H$7),FALSE))+IF(ISERROR(VLOOKUP($A29,'Round 2'!$A$7:$I$306,COLUMN('Round 2'!$H$7),FALSE)),0,VLOOKUP($A29,'Round 2'!$A$7:$I$306,COLUMN('Round 2'!$H$7),FALSE))+IF(ISERROR(VLOOKUP($A29,'Round 3'!$A$7:$I$306,COLUMN('Round 3'!$H$7),FALSE)),0,VLOOKUP($A29,'Round 3'!$A$7:$I$306,COLUMN('Round 3'!$H$7),FALSE)))</f>
        <v>82</v>
      </c>
      <c r="K29" s="75">
        <f ca="1">IF(ISBLANK(A29),"",RANK(P29,$P$7:$P$306))</f>
        <v>30</v>
      </c>
      <c r="L29" s="77" t="str">
        <f ca="1">IF(ISBLANK($G29),IF($K29&gt;5,"",IF(AND(ISNA(MATCH(K29+1,$K$7:$K$306,0)),$K29&lt;$A$4),"TIE","")),"DQ")</f>
        <v/>
      </c>
      <c r="M29" s="78"/>
      <c r="N29" s="79">
        <f ca="1">IF(ISBLANK($G29),$R29,"DQ")</f>
        <v>30</v>
      </c>
      <c r="O29" s="3">
        <f ca="1">IF(ISBLANK(A29),"",$H29*$O$6+$I29)</f>
        <v>0.5</v>
      </c>
      <c r="P29" s="3">
        <f ca="1">IF(ISBLANK(A29),"",$O29*10*$P$6+$J29)</f>
        <v>927</v>
      </c>
      <c r="Q29" s="3">
        <f ca="1">IF(ISBLANK($G29),IF(ISBLANK($A29),-10,$P29*$Q$6+IF($M29&gt;0,$Q$6-1-$M29,0)),-1)</f>
        <v>2781</v>
      </c>
      <c r="R29" s="3">
        <f ca="1">IF(ISBLANK($A29),"",RANK($Q29,$Q$7:$Q$306))</f>
        <v>30</v>
      </c>
      <c r="S29" s="3">
        <f ca="1">IF(ISNA(MATCH($R29+1,$R$7:$R$306,0)),IF($R29=MAX($A$7:$A$306),$R29,-1),$R29)</f>
        <v>30</v>
      </c>
      <c r="T29" s="3">
        <f>$A29</f>
        <v>32</v>
      </c>
      <c r="U29" s="79">
        <f ca="1">IF(N('Final Round'!$J$14)&gt;0,IF(ISBLANK($A29),"",IF($N29&gt;5,$N29,VLOOKUP($A29,'Final Round'!$A$14:$K$18,COLUMN('Final Round'!$J$1),FALSE))),"")</f>
        <v>30</v>
      </c>
      <c r="V29" s="3">
        <f ca="1">IF(ISNUMBER($U29),$U29,$R29)</f>
        <v>30</v>
      </c>
      <c r="W29" s="3">
        <f ca="1">IF(ISBLANK($A29),"",($V$6-$V29)*$W$6+$W$6-$A29)</f>
        <v>514</v>
      </c>
      <c r="X29" s="3">
        <f ca="1">IF(ISBLANK($A29),"",RANK($W29,$W$7:$W$306))</f>
        <v>30</v>
      </c>
      <c r="Y29" s="3">
        <f>$A29</f>
        <v>32</v>
      </c>
      <c r="Z29" s="3">
        <f ca="1">IF($U29="",$N29,$U29)</f>
        <v>30</v>
      </c>
      <c r="AA29" s="3">
        <f ca="1">IF($U29&lt;6,INDEX($AA$1:$AA$5,$Z29)*$Z$2,0)</f>
        <v>0</v>
      </c>
      <c r="AB29" s="80">
        <f ca="1">IF(ISBLANK($A29),"",5+4*(I29+IF(AA29=0,0,VLOOKUP($A29,'Final Round'!$A$14:$K$18,COLUMN('Final Round'!$G$1),FALSE)))+8*(H29+IF(AA29=0,0,IF(VLOOKUP($A29,'Final Round'!$A$14:$K$18,COLUMN('Final Round'!$J$1),FALSE)=1,1,0)))+$AA29)</f>
        <v>7</v>
      </c>
    </row>
    <row r="30" spans="1:28" ht="13.15" customHeight="1" thickBot="1" x14ac:dyDescent="0.25">
      <c r="A30" s="477">
        <v>4</v>
      </c>
      <c r="B30" s="476" t="s">
        <v>348</v>
      </c>
      <c r="C30" s="476" t="s">
        <v>349</v>
      </c>
      <c r="D30" s="476"/>
      <c r="E30" s="481">
        <v>124</v>
      </c>
      <c r="F30" s="62">
        <f ca="1">IF(ISBLANK($A30),"",SUM(IF(ISNA(IF(VLOOKUP($A30,'Round 1'!$A$7:$J$306,COLUMN('Round 1'!$H$7),FALSE),1,NA())),0,1),IF(ISNA(IF(VLOOKUP($A30,'Round 2'!$A$7:$J$306,COLUMN('Round 1'!$H$7),FALSE),1,NA())),0,1),IF(ISNA(IF(VLOOKUP($A30,'Round 3'!$A$7:$J$306,COLUMN('Round 1'!$H$7),FALSE),1,NA())),0,1),IF(ISNA(IF(VLOOKUP($A30,'Final Round'!$A$14:$K$18,1,FALSE),1,NA())),0,1)))</f>
        <v>3</v>
      </c>
      <c r="G30" s="63"/>
      <c r="H30" s="64">
        <f ca="1">IF(ISBLANK($A30),"",IF(ISERROR(VLOOKUP($A30,'Round 1'!$A$7:$I$306,COLUMN('Round 1'!$G$7),FALSE)),0,VLOOKUP($A30,'Round 1'!$A$7:$I$306,COLUMN('Round 1'!$G$7),FALSE))+IF(ISERROR(VLOOKUP($A30,'Round 2'!$A$7:$I$306,COLUMN('Round 2'!$G$7),FALSE)),0,VLOOKUP($A30,'Round 2'!$A$7:$I$306,COLUMN('Round 2'!$G$7),FALSE))+IF(ISERROR(VLOOKUP($A30,'Round 3'!$A$7:$I$306,COLUMN('Round 3'!$G$7),FALSE)),0,VLOOKUP($A30,'Round 3'!$A$7:$I$306,COLUMN('Round 3'!$G$7),FALSE)))</f>
        <v>0</v>
      </c>
      <c r="I30" s="64">
        <f ca="1">IF(ISBLANK($A30),"",IF(ISERROR(VLOOKUP($A30,'Round 1'!$A$7:$I$306,COLUMN('Round 1'!$F$7),FALSE)),0,VLOOKUP($A30,'Round 1'!$A$7:$I$306,COLUMN('Round 1'!$F$7),FALSE))+IF(ISERROR(VLOOKUP($A30,'Round 2'!$A$7:$I$306,COLUMN('Round 2'!$F$7),FALSE)),0,VLOOKUP($A30,'Round 2'!$A$7:$I$306,COLUMN('Round 2'!$F$7),FALSE))+IF(ISERROR(VLOOKUP($A30,'Round 3'!$A$7:$I$306,COLUMN('Round 3'!$F$7),FALSE)),0,VLOOKUP($A30,'Round 3'!$A$7:$I$306,COLUMN('Round 3'!$F$7),FALSE)))</f>
        <v>1.5</v>
      </c>
      <c r="J30" s="65">
        <f ca="1">IF(ISBLANK($A30),"",IF(ISERROR(VLOOKUP($A30,'Round 1'!$A$7:$I$306,COLUMN('Round 1'!$H$7),FALSE)),0,VLOOKUP($A30,'Round 1'!$A$7:$I$306,COLUMN('Round 1'!$H$7),FALSE))+IF(ISERROR(VLOOKUP($A30,'Round 2'!$A$7:$I$306,COLUMN('Round 2'!$H$7),FALSE)),0,VLOOKUP($A30,'Round 2'!$A$7:$I$306,COLUMN('Round 2'!$H$7),FALSE))+IF(ISERROR(VLOOKUP($A30,'Round 3'!$A$7:$I$306,COLUMN('Round 3'!$H$7),FALSE)),0,VLOOKUP($A30,'Round 3'!$A$7:$I$306,COLUMN('Round 3'!$H$7),FALSE)))</f>
        <v>112</v>
      </c>
      <c r="K30" s="64">
        <f ca="1">IF(ISBLANK(A30),"",RANK(P30,$P$7:$P$306))</f>
        <v>24</v>
      </c>
      <c r="L30" s="66" t="str">
        <f ca="1">IF(ISBLANK($G30),IF($K30&gt;5,"",IF(AND(ISNA(MATCH(K30+1,$K$7:$K$306,0)),$K30&lt;$A$4),"TIE","")),"DQ")</f>
        <v/>
      </c>
      <c r="M30" s="67"/>
      <c r="N30" s="68">
        <f ca="1">IF(ISBLANK($G30),$R30,"DQ")</f>
        <v>24</v>
      </c>
      <c r="O30" s="3">
        <f ca="1">IF(ISBLANK(A30),"",$H30*$O$6+$I30)</f>
        <v>1.5</v>
      </c>
      <c r="P30" s="3">
        <f ca="1">IF(ISBLANK(A30),"",$O30*10*$P$6+$J30)</f>
        <v>2647</v>
      </c>
      <c r="Q30" s="3">
        <f ca="1">IF(ISBLANK($G30),IF(ISBLANK($A30),-10,$P30*$Q$6+IF($M30&gt;0,$Q$6-1-$M30,0)),-1)</f>
        <v>7941</v>
      </c>
      <c r="R30" s="3">
        <f ca="1">IF(ISBLANK($A30),"",RANK($Q30,$Q$7:$Q$306))</f>
        <v>24</v>
      </c>
      <c r="S30" s="3">
        <f ca="1">IF(ISNA(MATCH($R30+1,$R$7:$R$306,0)),IF($R30=MAX($A$7:$A$306),$R30,-1),$R30)</f>
        <v>-1</v>
      </c>
      <c r="T30" s="3">
        <f>$A30</f>
        <v>4</v>
      </c>
      <c r="U30" s="68">
        <f ca="1">IF(N('Final Round'!$J$14)&gt;0,IF(ISBLANK($A30),"",IF($N30&gt;5,$N30,VLOOKUP($A30,'Final Round'!$A$14:$K$18,COLUMN('Final Round'!$J$1),FALSE))),"")</f>
        <v>24</v>
      </c>
      <c r="V30" s="3">
        <f ca="1">IF(ISNUMBER($U30),$U30,$R30)</f>
        <v>24</v>
      </c>
      <c r="W30" s="3">
        <f ca="1">IF(ISBLANK($A30),"",($V$6-$V30)*$W$6+$W$6-$A30)</f>
        <v>794</v>
      </c>
      <c r="X30" s="3">
        <f ca="1">IF(ISBLANK($A30),"",RANK($W30,$W$7:$W$306))</f>
        <v>24</v>
      </c>
      <c r="Y30" s="3">
        <f>$A30</f>
        <v>4</v>
      </c>
      <c r="Z30" s="3">
        <f ca="1">IF($U30="",$N30,$U30)</f>
        <v>24</v>
      </c>
      <c r="AA30" s="3">
        <f ca="1">IF($U30&lt;6,INDEX($AA$1:$AA$5,$Z30)*$Z$2,0)</f>
        <v>0</v>
      </c>
      <c r="AB30" s="69">
        <f ca="1">IF(ISBLANK($A30),"",5+4*(I30+IF(AA30=0,0,VLOOKUP($A30,'Final Round'!$A$14:$K$18,COLUMN('Final Round'!$G$1),FALSE)))+8*(H30+IF(AA30=0,0,IF(VLOOKUP($A30,'Final Round'!$A$14:$K$18,COLUMN('Final Round'!$J$1),FALSE)=1,1,0)))+$AA30)</f>
        <v>11</v>
      </c>
    </row>
    <row r="31" spans="1:28" ht="13.5" thickTop="1" x14ac:dyDescent="0.2">
      <c r="A31" s="478">
        <v>35</v>
      </c>
      <c r="B31" s="479" t="s">
        <v>368</v>
      </c>
      <c r="C31" s="479" t="s">
        <v>366</v>
      </c>
      <c r="D31" s="479"/>
      <c r="E31" s="480">
        <v>110</v>
      </c>
      <c r="F31" s="73">
        <f ca="1">IF(ISBLANK($A31),"",SUM(IF(ISNA(IF(VLOOKUP($A31,'Round 1'!$A$7:$J$306,COLUMN('Round 1'!$H$7),FALSE),1,NA())),0,1),IF(ISNA(IF(VLOOKUP($A31,'Round 2'!$A$7:$J$306,COLUMN('Round 1'!$H$7),FALSE),1,NA())),0,1),IF(ISNA(IF(VLOOKUP($A31,'Round 3'!$A$7:$J$306,COLUMN('Round 1'!$H$7),FALSE),1,NA())),0,1),IF(ISNA(IF(VLOOKUP($A31,'Final Round'!$A$14:$K$18,1,FALSE),1,NA())),0,1)))</f>
        <v>3</v>
      </c>
      <c r="G31" s="74"/>
      <c r="H31" s="75">
        <f ca="1">IF(ISBLANK($A31),"",IF(ISERROR(VLOOKUP($A31,'Round 1'!$A$7:$I$306,COLUMN('Round 1'!$G$7),FALSE)),0,VLOOKUP($A31,'Round 1'!$A$7:$I$306,COLUMN('Round 1'!$G$7),FALSE))+IF(ISERROR(VLOOKUP($A31,'Round 2'!$A$7:$I$306,COLUMN('Round 2'!$G$7),FALSE)),0,VLOOKUP($A31,'Round 2'!$A$7:$I$306,COLUMN('Round 2'!$G$7),FALSE))+IF(ISERROR(VLOOKUP($A31,'Round 3'!$A$7:$I$306,COLUMN('Round 3'!$G$7),FALSE)),0,VLOOKUP($A31,'Round 3'!$A$7:$I$306,COLUMN('Round 3'!$G$7),FALSE)))</f>
        <v>1</v>
      </c>
      <c r="I31" s="75">
        <f ca="1">IF(ISBLANK($A31),"",IF(ISERROR(VLOOKUP($A31,'Round 1'!$A$7:$I$306,COLUMN('Round 1'!$F$7),FALSE)),0,VLOOKUP($A31,'Round 1'!$A$7:$I$306,COLUMN('Round 1'!$F$7),FALSE))+IF(ISERROR(VLOOKUP($A31,'Round 2'!$A$7:$I$306,COLUMN('Round 2'!$F$7),FALSE)),0,VLOOKUP($A31,'Round 2'!$A$7:$I$306,COLUMN('Round 2'!$F$7),FALSE))+IF(ISERROR(VLOOKUP($A31,'Round 3'!$A$7:$I$306,COLUMN('Round 3'!$F$7),FALSE)),0,VLOOKUP($A31,'Round 3'!$A$7:$I$306,COLUMN('Round 3'!$F$7),FALSE)))</f>
        <v>4.5</v>
      </c>
      <c r="J31" s="76">
        <f ca="1">IF(ISBLANK($A31),"",IF(ISERROR(VLOOKUP($A31,'Round 1'!$A$7:$I$306,COLUMN('Round 1'!$H$7),FALSE)),0,VLOOKUP($A31,'Round 1'!$A$7:$I$306,COLUMN('Round 1'!$H$7),FALSE))+IF(ISERROR(VLOOKUP($A31,'Round 2'!$A$7:$I$306,COLUMN('Round 2'!$H$7),FALSE)),0,VLOOKUP($A31,'Round 2'!$A$7:$I$306,COLUMN('Round 2'!$H$7),FALSE))+IF(ISERROR(VLOOKUP($A31,'Round 3'!$A$7:$I$306,COLUMN('Round 3'!$H$7),FALSE)),0,VLOOKUP($A31,'Round 3'!$A$7:$I$306,COLUMN('Round 3'!$H$7),FALSE)))</f>
        <v>126</v>
      </c>
      <c r="K31" s="75">
        <f ca="1">IF(ISBLANK(A31),"",RANK(P31,$P$7:$P$306))</f>
        <v>10</v>
      </c>
      <c r="L31" s="77" t="str">
        <f ca="1">IF(ISBLANK($G31),IF($K31&gt;5,"",IF(AND(ISNA(MATCH(K31+1,$K$7:$K$306,0)),$K31&lt;$A$4),"TIE","")),"DQ")</f>
        <v/>
      </c>
      <c r="M31" s="78"/>
      <c r="N31" s="79">
        <f ca="1">IF(ISBLANK($G31),$R31,"DQ")</f>
        <v>10</v>
      </c>
      <c r="O31" s="3">
        <f ca="1">IF(ISBLANK(A31),"",$H31*$O$6+$I31)</f>
        <v>14</v>
      </c>
      <c r="P31" s="3">
        <f ca="1">IF(ISBLANK(A31),"",$O31*10*$P$6+$J31)</f>
        <v>23786</v>
      </c>
      <c r="Q31" s="3">
        <f ca="1">IF(ISBLANK($G31),IF(ISBLANK($A31),-10,$P31*$Q$6+IF($M31&gt;0,$Q$6-1-$M31,0)),-1)</f>
        <v>71358</v>
      </c>
      <c r="R31" s="3">
        <f ca="1">IF(ISBLANK($A31),"",RANK($Q31,$Q$7:$Q$306))</f>
        <v>10</v>
      </c>
      <c r="S31" s="3">
        <f ca="1">IF(ISNA(MATCH($R31+1,$R$7:$R$306,0)),IF($R31=MAX($A$7:$A$306),$R31,-1),$R31)</f>
        <v>10</v>
      </c>
      <c r="T31" s="3">
        <f>$A31</f>
        <v>35</v>
      </c>
      <c r="U31" s="79">
        <f ca="1">IF(N('Final Round'!$J$14)&gt;0,IF(ISBLANK($A31),"",IF($N31&gt;5,$N31,VLOOKUP($A31,'Final Round'!$A$14:$K$18,COLUMN('Final Round'!$J$1),FALSE))),"")</f>
        <v>10</v>
      </c>
      <c r="V31" s="3">
        <f ca="1">IF(ISNUMBER($U31),$U31,$R31)</f>
        <v>10</v>
      </c>
      <c r="W31" s="3">
        <f ca="1">IF(ISBLANK($A31),"",($V$6-$V31)*$W$6+$W$6-$A31)</f>
        <v>1351</v>
      </c>
      <c r="X31" s="3">
        <f ca="1">IF(ISBLANK($A31),"",RANK($W31,$W$7:$W$306))</f>
        <v>10</v>
      </c>
      <c r="Y31" s="3">
        <f>$A31</f>
        <v>35</v>
      </c>
      <c r="Z31" s="3">
        <f ca="1">IF($U31="",$N31,$U31)</f>
        <v>10</v>
      </c>
      <c r="AA31" s="3">
        <f ca="1">IF($U31&lt;6,INDEX($AA$1:$AA$5,$Z31)*$Z$2,0)</f>
        <v>0</v>
      </c>
      <c r="AB31" s="80">
        <f ca="1">IF(ISBLANK($A31),"",5+4*(I31+IF(AA31=0,0,VLOOKUP($A31,'Final Round'!$A$14:$K$18,COLUMN('Final Round'!$G$1),FALSE)))+8*(H31+IF(AA31=0,0,IF(VLOOKUP($A31,'Final Round'!$A$14:$K$18,COLUMN('Final Round'!$J$1),FALSE)=1,1,0)))+$AA31)</f>
        <v>31</v>
      </c>
    </row>
    <row r="32" spans="1:28" x14ac:dyDescent="0.2">
      <c r="A32" s="477">
        <v>27</v>
      </c>
      <c r="B32" s="476" t="s">
        <v>304</v>
      </c>
      <c r="C32" s="476" t="s">
        <v>305</v>
      </c>
      <c r="D32" s="476"/>
      <c r="E32" s="481">
        <v>109</v>
      </c>
      <c r="F32" s="62">
        <f ca="1">IF(ISBLANK($A32),"",SUM(IF(ISNA(IF(VLOOKUP($A32,'Round 1'!$A$7:$J$306,COLUMN('Round 1'!$H$7),FALSE),1,NA())),0,1),IF(ISNA(IF(VLOOKUP($A32,'Round 2'!$A$7:$J$306,COLUMN('Round 1'!$H$7),FALSE),1,NA())),0,1),IF(ISNA(IF(VLOOKUP($A32,'Round 3'!$A$7:$J$306,COLUMN('Round 1'!$H$7),FALSE),1,NA())),0,1),IF(ISNA(IF(VLOOKUP($A32,'Final Round'!$A$14:$K$18,1,FALSE),1,NA())),0,1)))</f>
        <v>3</v>
      </c>
      <c r="G32" s="63"/>
      <c r="H32" s="64">
        <f ca="1">IF(ISBLANK($A32),"",IF(ISERROR(VLOOKUP($A32,'Round 1'!$A$7:$I$306,COLUMN('Round 1'!$G$7),FALSE)),0,VLOOKUP($A32,'Round 1'!$A$7:$I$306,COLUMN('Round 1'!$G$7),FALSE))+IF(ISERROR(VLOOKUP($A32,'Round 2'!$A$7:$I$306,COLUMN('Round 2'!$G$7),FALSE)),0,VLOOKUP($A32,'Round 2'!$A$7:$I$306,COLUMN('Round 2'!$G$7),FALSE))+IF(ISERROR(VLOOKUP($A32,'Round 3'!$A$7:$I$306,COLUMN('Round 3'!$G$7),FALSE)),0,VLOOKUP($A32,'Round 3'!$A$7:$I$306,COLUMN('Round 3'!$G$7),FALSE)))</f>
        <v>1</v>
      </c>
      <c r="I32" s="64">
        <f ca="1">IF(ISBLANK($A32),"",IF(ISERROR(VLOOKUP($A32,'Round 1'!$A$7:$I$306,COLUMN('Round 1'!$F$7),FALSE)),0,VLOOKUP($A32,'Round 1'!$A$7:$I$306,COLUMN('Round 1'!$F$7),FALSE))+IF(ISERROR(VLOOKUP($A32,'Round 2'!$A$7:$I$306,COLUMN('Round 2'!$F$7),FALSE)),0,VLOOKUP($A32,'Round 2'!$A$7:$I$306,COLUMN('Round 2'!$F$7),FALSE))+IF(ISERROR(VLOOKUP($A32,'Round 3'!$A$7:$I$306,COLUMN('Round 3'!$F$7),FALSE)),0,VLOOKUP($A32,'Round 3'!$A$7:$I$306,COLUMN('Round 3'!$F$7),FALSE)))</f>
        <v>4.5</v>
      </c>
      <c r="J32" s="65">
        <f ca="1">IF(ISBLANK($A32),"",IF(ISERROR(VLOOKUP($A32,'Round 1'!$A$7:$I$306,COLUMN('Round 1'!$H$7),FALSE)),0,VLOOKUP($A32,'Round 1'!$A$7:$I$306,COLUMN('Round 1'!$H$7),FALSE))+IF(ISERROR(VLOOKUP($A32,'Round 2'!$A$7:$I$306,COLUMN('Round 2'!$H$7),FALSE)),0,VLOOKUP($A32,'Round 2'!$A$7:$I$306,COLUMN('Round 2'!$H$7),FALSE))+IF(ISERROR(VLOOKUP($A32,'Round 3'!$A$7:$I$306,COLUMN('Round 3'!$H$7),FALSE)),0,VLOOKUP($A32,'Round 3'!$A$7:$I$306,COLUMN('Round 3'!$H$7),FALSE)))</f>
        <v>138</v>
      </c>
      <c r="K32" s="64">
        <f ca="1">IF(ISBLANK(A32),"",RANK(P32,$P$7:$P$306))</f>
        <v>9</v>
      </c>
      <c r="L32" s="66" t="str">
        <f ca="1">IF(ISBLANK($G32),IF($K32&gt;5,"",IF(AND(ISNA(MATCH(K32+1,$K$7:$K$306,0)),$K32&lt;$A$4),"TIE","")),"DQ")</f>
        <v/>
      </c>
      <c r="M32" s="67"/>
      <c r="N32" s="68">
        <f ca="1">IF(ISBLANK($G32),$R32,"DQ")</f>
        <v>9</v>
      </c>
      <c r="O32" s="3">
        <f ca="1">IF(ISBLANK(A32),"",$H32*$O$6+$I32)</f>
        <v>14</v>
      </c>
      <c r="P32" s="3">
        <f ca="1">IF(ISBLANK(A32),"",$O32*10*$P$6+$J32)</f>
        <v>23798</v>
      </c>
      <c r="Q32" s="3">
        <f ca="1">IF(ISBLANK($G32),IF(ISBLANK($A32),-10,$P32*$Q$6+IF($M32&gt;0,$Q$6-1-$M32,0)),-1)</f>
        <v>71394</v>
      </c>
      <c r="R32" s="3">
        <f ca="1">IF(ISBLANK($A32),"",RANK($Q32,$Q$7:$Q$306))</f>
        <v>9</v>
      </c>
      <c r="S32" s="3">
        <f ca="1">IF(ISNA(MATCH($R32+1,$R$7:$R$306,0)),IF($R32=MAX($A$7:$A$306),$R32,-1),$R32)</f>
        <v>9</v>
      </c>
      <c r="T32" s="3">
        <f>$A32</f>
        <v>27</v>
      </c>
      <c r="U32" s="68">
        <f ca="1">IF(N('Final Round'!$J$14)&gt;0,IF(ISBLANK($A32),"",IF($N32&gt;5,$N32,VLOOKUP($A32,'Final Round'!$A$14:$K$18,COLUMN('Final Round'!$J$1),FALSE))),"")</f>
        <v>9</v>
      </c>
      <c r="V32" s="3">
        <f ca="1">IF(ISNUMBER($U32),$U32,$R32)</f>
        <v>9</v>
      </c>
      <c r="W32" s="3">
        <f ca="1">IF(ISBLANK($A32),"",($V$6-$V32)*$W$6+$W$6-$A32)</f>
        <v>1401</v>
      </c>
      <c r="X32" s="3">
        <f ca="1">IF(ISBLANK($A32),"",RANK($W32,$W$7:$W$306))</f>
        <v>9</v>
      </c>
      <c r="Y32" s="3">
        <f>$A32</f>
        <v>27</v>
      </c>
      <c r="Z32" s="3">
        <f ca="1">IF($U32="",$N32,$U32)</f>
        <v>9</v>
      </c>
      <c r="AA32" s="3">
        <f ca="1">IF($U32&lt;6,INDEX($AA$1:$AA$5,$Z32)*$Z$2,0)</f>
        <v>0</v>
      </c>
      <c r="AB32" s="69">
        <f ca="1">IF(ISBLANK($A32),"",5+4*(I32+IF(AA32=0,0,VLOOKUP($A32,'Final Round'!$A$14:$K$18,COLUMN('Final Round'!$G$1),FALSE)))+8*(H32+IF(AA32=0,0,IF(VLOOKUP($A32,'Final Round'!$A$14:$K$18,COLUMN('Final Round'!$J$1),FALSE)=1,1,0)))+$AA32)</f>
        <v>31</v>
      </c>
    </row>
    <row r="33" spans="1:28" ht="13.5" thickBot="1" x14ac:dyDescent="0.25">
      <c r="A33" s="478">
        <v>9</v>
      </c>
      <c r="B33" s="479" t="s">
        <v>355</v>
      </c>
      <c r="C33" s="479" t="s">
        <v>356</v>
      </c>
      <c r="D33" s="479"/>
      <c r="E33" s="481">
        <v>119</v>
      </c>
      <c r="F33" s="73">
        <f ca="1">IF(ISBLANK($A33),"",SUM(IF(ISNA(IF(VLOOKUP($A33,'Round 1'!$A$7:$J$306,COLUMN('Round 1'!$H$7),FALSE),1,NA())),0,1),IF(ISNA(IF(VLOOKUP($A33,'Round 2'!$A$7:$J$306,COLUMN('Round 1'!$H$7),FALSE),1,NA())),0,1),IF(ISNA(IF(VLOOKUP($A33,'Round 3'!$A$7:$J$306,COLUMN('Round 1'!$H$7),FALSE),1,NA())),0,1),IF(ISNA(IF(VLOOKUP($A33,'Final Round'!$A$14:$K$18,1,FALSE),1,NA())),0,1)))</f>
        <v>3</v>
      </c>
      <c r="G33" s="74"/>
      <c r="H33" s="75">
        <f ca="1">IF(ISBLANK($A33),"",IF(ISERROR(VLOOKUP($A33,'Round 1'!$A$7:$I$306,COLUMN('Round 1'!$G$7),FALSE)),0,VLOOKUP($A33,'Round 1'!$A$7:$I$306,COLUMN('Round 1'!$G$7),FALSE))+IF(ISERROR(VLOOKUP($A33,'Round 2'!$A$7:$I$306,COLUMN('Round 2'!$G$7),FALSE)),0,VLOOKUP($A33,'Round 2'!$A$7:$I$306,COLUMN('Round 2'!$G$7),FALSE))+IF(ISERROR(VLOOKUP($A33,'Round 3'!$A$7:$I$306,COLUMN('Round 3'!$G$7),FALSE)),0,VLOOKUP($A33,'Round 3'!$A$7:$I$306,COLUMN('Round 3'!$G$7),FALSE)))</f>
        <v>0</v>
      </c>
      <c r="I33" s="75">
        <f ca="1">IF(ISBLANK($A33),"",IF(ISERROR(VLOOKUP($A33,'Round 1'!$A$7:$I$306,COLUMN('Round 1'!$F$7),FALSE)),0,VLOOKUP($A33,'Round 1'!$A$7:$I$306,COLUMN('Round 1'!$F$7),FALSE))+IF(ISERROR(VLOOKUP($A33,'Round 2'!$A$7:$I$306,COLUMN('Round 2'!$F$7),FALSE)),0,VLOOKUP($A33,'Round 2'!$A$7:$I$306,COLUMN('Round 2'!$F$7),FALSE))+IF(ISERROR(VLOOKUP($A33,'Round 3'!$A$7:$I$306,COLUMN('Round 3'!$F$7),FALSE)),0,VLOOKUP($A33,'Round 3'!$A$7:$I$306,COLUMN('Round 3'!$F$7),FALSE)))</f>
        <v>2.5</v>
      </c>
      <c r="J33" s="76">
        <f ca="1">IF(ISBLANK($A33),"",IF(ISERROR(VLOOKUP($A33,'Round 1'!$A$7:$I$306,COLUMN('Round 1'!$H$7),FALSE)),0,VLOOKUP($A33,'Round 1'!$A$7:$I$306,COLUMN('Round 1'!$H$7),FALSE))+IF(ISERROR(VLOOKUP($A33,'Round 2'!$A$7:$I$306,COLUMN('Round 2'!$H$7),FALSE)),0,VLOOKUP($A33,'Round 2'!$A$7:$I$306,COLUMN('Round 2'!$H$7),FALSE))+IF(ISERROR(VLOOKUP($A33,'Round 3'!$A$7:$I$306,COLUMN('Round 3'!$H$7),FALSE)),0,VLOOKUP($A33,'Round 3'!$A$7:$I$306,COLUMN('Round 3'!$H$7),FALSE)))</f>
        <v>120</v>
      </c>
      <c r="K33" s="75">
        <f ca="1">IF(ISBLANK(A33),"",RANK(P33,$P$7:$P$306))</f>
        <v>19</v>
      </c>
      <c r="L33" s="77" t="str">
        <f ca="1">IF(ISBLANK($G33),IF($K33&gt;5,"",IF(AND(ISNA(MATCH(K33+1,$K$7:$K$306,0)),$K33&lt;$A$4),"TIE","")),"DQ")</f>
        <v/>
      </c>
      <c r="M33" s="78"/>
      <c r="N33" s="79">
        <f ca="1">IF(ISBLANK($G33),$R33,"DQ")</f>
        <v>19</v>
      </c>
      <c r="O33" s="3">
        <f ca="1">IF(ISBLANK(A33),"",$H33*$O$6+$I33)</f>
        <v>2.5</v>
      </c>
      <c r="P33" s="3">
        <f ca="1">IF(ISBLANK(A33),"",$O33*10*$P$6+$J33)</f>
        <v>4345</v>
      </c>
      <c r="Q33" s="3">
        <f ca="1">IF(ISBLANK($G33),IF(ISBLANK($A33),-10,$P33*$Q$6+IF($M33&gt;0,$Q$6-1-$M33,0)),-1)</f>
        <v>13035</v>
      </c>
      <c r="R33" s="3">
        <f ca="1">IF(ISBLANK($A33),"",RANK($Q33,$Q$7:$Q$306))</f>
        <v>19</v>
      </c>
      <c r="S33" s="3">
        <f ca="1">IF(ISNA(MATCH($R33+1,$R$7:$R$306,0)),IF($R33=MAX($A$7:$A$306),$R33,-1),$R33)</f>
        <v>19</v>
      </c>
      <c r="T33" s="3">
        <f>$A33</f>
        <v>9</v>
      </c>
      <c r="U33" s="79">
        <f ca="1">IF(N('Final Round'!$J$14)&gt;0,IF(ISBLANK($A33),"",IF($N33&gt;5,$N33,VLOOKUP($A33,'Final Round'!$A$14:$K$18,COLUMN('Final Round'!$J$1),FALSE))),"")</f>
        <v>19</v>
      </c>
      <c r="V33" s="3">
        <f ca="1">IF(ISNUMBER($U33),$U33,$R33)</f>
        <v>19</v>
      </c>
      <c r="W33" s="3">
        <f ca="1">IF(ISBLANK($A33),"",($V$6-$V33)*$W$6+$W$6-$A33)</f>
        <v>999</v>
      </c>
      <c r="X33" s="3">
        <f ca="1">IF(ISBLANK($A33),"",RANK($W33,$W$7:$W$306))</f>
        <v>19</v>
      </c>
      <c r="Y33" s="3">
        <f>$A33</f>
        <v>9</v>
      </c>
      <c r="Z33" s="3">
        <f ca="1">IF($U33="",$N33,$U33)</f>
        <v>19</v>
      </c>
      <c r="AA33" s="3">
        <f ca="1">IF($U33&lt;6,INDEX($AA$1:$AA$5,$Z33)*$Z$2,0)</f>
        <v>0</v>
      </c>
      <c r="AB33" s="80">
        <f ca="1">IF(ISBLANK($A33),"",5+4*(I33+IF(AA33=0,0,VLOOKUP($A33,'Final Round'!$A$14:$K$18,COLUMN('Final Round'!$G$1),FALSE)))+8*(H33+IF(AA33=0,0,IF(VLOOKUP($A33,'Final Round'!$A$14:$K$18,COLUMN('Final Round'!$J$1),FALSE)=1,1,0)))+$AA33)</f>
        <v>15</v>
      </c>
    </row>
    <row r="34" spans="1:28" s="489" customFormat="1" ht="13.5" thickTop="1" x14ac:dyDescent="0.2">
      <c r="A34" s="477">
        <v>41</v>
      </c>
      <c r="B34" s="476" t="s">
        <v>353</v>
      </c>
      <c r="C34" s="476" t="s">
        <v>354</v>
      </c>
      <c r="D34" s="476"/>
      <c r="E34" s="480">
        <v>123</v>
      </c>
      <c r="F34" s="482">
        <f ca="1">IF(ISBLANK($A34),"",SUM(IF(ISNA(IF(VLOOKUP($A34,'Round 1'!$A$7:$J$306,COLUMN('Round 1'!$H$7),FALSE),1,NA())),0,1),IF(ISNA(IF(VLOOKUP($A34,'Round 2'!$A$7:$J$306,COLUMN('Round 1'!$H$7),FALSE),1,NA())),0,1),IF(ISNA(IF(VLOOKUP($A34,'Round 3'!$A$7:$J$306,COLUMN('Round 1'!$H$7),FALSE),1,NA())),0,1),IF(ISNA(IF(VLOOKUP($A34,'Final Round'!$A$14:$K$18,1,FALSE),1,NA())),0,1)))</f>
        <v>3</v>
      </c>
      <c r="G34" s="483"/>
      <c r="H34" s="484">
        <f ca="1">IF(ISBLANK($A34),"",IF(ISERROR(VLOOKUP($A34,'Round 1'!$A$7:$I$306,COLUMN('Round 1'!$G$7),FALSE)),0,VLOOKUP($A34,'Round 1'!$A$7:$I$306,COLUMN('Round 1'!$G$7),FALSE))+IF(ISERROR(VLOOKUP($A34,'Round 2'!$A$7:$I$306,COLUMN('Round 2'!$G$7),FALSE)),0,VLOOKUP($A34,'Round 2'!$A$7:$I$306,COLUMN('Round 2'!$G$7),FALSE))+IF(ISERROR(VLOOKUP($A34,'Round 3'!$A$7:$I$306,COLUMN('Round 3'!$G$7),FALSE)),0,VLOOKUP($A34,'Round 3'!$A$7:$I$306,COLUMN('Round 3'!$G$7),FALSE)))</f>
        <v>0</v>
      </c>
      <c r="I34" s="484">
        <f ca="1">IF(ISBLANK($A34),"",IF(ISERROR(VLOOKUP($A34,'Round 1'!$A$7:$I$306,COLUMN('Round 1'!$F$7),FALSE)),0,VLOOKUP($A34,'Round 1'!$A$7:$I$306,COLUMN('Round 1'!$F$7),FALSE))+IF(ISERROR(VLOOKUP($A34,'Round 2'!$A$7:$I$306,COLUMN('Round 2'!$F$7),FALSE)),0,VLOOKUP($A34,'Round 2'!$A$7:$I$306,COLUMN('Round 2'!$F$7),FALSE))+IF(ISERROR(VLOOKUP($A34,'Round 3'!$A$7:$I$306,COLUMN('Round 3'!$F$7),FALSE)),0,VLOOKUP($A34,'Round 3'!$A$7:$I$306,COLUMN('Round 3'!$F$7),FALSE)))</f>
        <v>2</v>
      </c>
      <c r="J34" s="485">
        <f ca="1">IF(ISBLANK($A34),"",IF(ISERROR(VLOOKUP($A34,'Round 1'!$A$7:$I$306,COLUMN('Round 1'!$H$7),FALSE)),0,VLOOKUP($A34,'Round 1'!$A$7:$I$306,COLUMN('Round 1'!$H$7),FALSE))+IF(ISERROR(VLOOKUP($A34,'Round 2'!$A$7:$I$306,COLUMN('Round 2'!$H$7),FALSE)),0,VLOOKUP($A34,'Round 2'!$A$7:$I$306,COLUMN('Round 2'!$H$7),FALSE))+IF(ISERROR(VLOOKUP($A34,'Round 3'!$A$7:$I$306,COLUMN('Round 3'!$H$7),FALSE)),0,VLOOKUP($A34,'Round 3'!$A$7:$I$306,COLUMN('Round 3'!$H$7),FALSE)))</f>
        <v>102</v>
      </c>
      <c r="K34" s="484">
        <f ca="1">IF(ISBLANK(A34),"",RANK(P34,$P$7:$P$306))</f>
        <v>23</v>
      </c>
      <c r="L34" s="486" t="str">
        <f ca="1">IF(ISBLANK($G34),IF($K34&gt;5,"",IF(AND(ISNA(MATCH(K34+1,$K$7:$K$306,0)),$K34&lt;$A$4),"TIE","")),"DQ")</f>
        <v/>
      </c>
      <c r="M34" s="487"/>
      <c r="N34" s="488">
        <f ca="1">IF(ISBLANK($G34),$R34,"DQ")</f>
        <v>23</v>
      </c>
      <c r="O34" s="489">
        <f ca="1">IF(ISBLANK(A34),"",$H34*$O$6+$I34)</f>
        <v>2</v>
      </c>
      <c r="P34" s="489">
        <f ca="1">IF(ISBLANK(A34),"",$O34*10*$P$6+$J34)</f>
        <v>3482</v>
      </c>
      <c r="Q34" s="489">
        <f ca="1">IF(ISBLANK($G34),IF(ISBLANK($A34),-10,$P34*$Q$6+IF($M34&gt;0,$Q$6-1-$M34,0)),-1)</f>
        <v>10446</v>
      </c>
      <c r="R34" s="489">
        <f ca="1">IF(ISBLANK($A34),"",RANK($Q34,$Q$7:$Q$306))</f>
        <v>23</v>
      </c>
      <c r="S34" s="489">
        <f ca="1">IF(ISNA(MATCH($R34+1,$R$7:$R$306,0)),IF($R34=MAX($A$7:$A$306),$R34,-1),$R34)</f>
        <v>23</v>
      </c>
      <c r="T34" s="489">
        <f>$A34</f>
        <v>41</v>
      </c>
      <c r="U34" s="488">
        <f ca="1">IF(N('Final Round'!$J$14)&gt;0,IF(ISBLANK($A34),"",IF($N34&gt;5,$N34,VLOOKUP($A34,'Final Round'!$A$14:$K$18,COLUMN('Final Round'!$J$1),FALSE))),"")</f>
        <v>23</v>
      </c>
      <c r="V34" s="489">
        <f ca="1">IF(ISNUMBER($U34),$U34,$R34)</f>
        <v>23</v>
      </c>
      <c r="W34" s="489">
        <f ca="1">IF(ISBLANK($A34),"",($V$6-$V34)*$W$6+$W$6-$A34)</f>
        <v>799</v>
      </c>
      <c r="X34" s="489">
        <f ca="1">IF(ISBLANK($A34),"",RANK($W34,$W$7:$W$306))</f>
        <v>23</v>
      </c>
      <c r="Y34" s="489">
        <f>$A34</f>
        <v>41</v>
      </c>
      <c r="Z34" s="489">
        <f ca="1">IF($U34="",$N34,$U34)</f>
        <v>23</v>
      </c>
      <c r="AA34" s="489">
        <f ca="1">IF($U34&lt;6,INDEX($AA$1:$AA$5,$Z34)*$Z$2,0)</f>
        <v>0</v>
      </c>
      <c r="AB34" s="490">
        <f ca="1">IF(ISBLANK($A34),"",5+4*(I34+IF(AA34=0,0,VLOOKUP($A34,'Final Round'!$A$14:$K$18,COLUMN('Final Round'!$G$1),FALSE)))+8*(H34+IF(AA34=0,0,IF(VLOOKUP($A34,'Final Round'!$A$14:$K$18,COLUMN('Final Round'!$J$1),FALSE)=1,1,0)))+$AA34)</f>
        <v>13</v>
      </c>
    </row>
    <row r="35" spans="1:28" s="489" customFormat="1" x14ac:dyDescent="0.2">
      <c r="A35" s="477">
        <v>5</v>
      </c>
      <c r="B35" s="476" t="s">
        <v>308</v>
      </c>
      <c r="C35" s="476" t="s">
        <v>309</v>
      </c>
      <c r="D35" s="476"/>
      <c r="E35" s="481">
        <v>113</v>
      </c>
      <c r="F35" s="482">
        <f ca="1">IF(ISBLANK($A35),"",SUM(IF(ISNA(IF(VLOOKUP($A35,'Round 1'!$A$7:$J$306,COLUMN('Round 1'!$H$7),FALSE),1,NA())),0,1),IF(ISNA(IF(VLOOKUP($A35,'Round 2'!$A$7:$J$306,COLUMN('Round 1'!$H$7),FALSE),1,NA())),0,1),IF(ISNA(IF(VLOOKUP($A35,'Round 3'!$A$7:$J$306,COLUMN('Round 1'!$H$7),FALSE),1,NA())),0,1),IF(ISNA(IF(VLOOKUP($A35,'Final Round'!$A$14:$K$18,1,FALSE),1,NA())),0,1)))</f>
        <v>3</v>
      </c>
      <c r="G35" s="483"/>
      <c r="H35" s="484">
        <f ca="1">IF(ISBLANK($A35),"",IF(ISERROR(VLOOKUP($A35,'Round 1'!$A$7:$I$306,COLUMN('Round 1'!$G$7),FALSE)),0,VLOOKUP($A35,'Round 1'!$A$7:$I$306,COLUMN('Round 1'!$G$7),FALSE))+IF(ISERROR(VLOOKUP($A35,'Round 2'!$A$7:$I$306,COLUMN('Round 2'!$G$7),FALSE)),0,VLOOKUP($A35,'Round 2'!$A$7:$I$306,COLUMN('Round 2'!$G$7),FALSE))+IF(ISERROR(VLOOKUP($A35,'Round 3'!$A$7:$I$306,COLUMN('Round 3'!$G$7),FALSE)),0,VLOOKUP($A35,'Round 3'!$A$7:$I$306,COLUMN('Round 3'!$G$7),FALSE)))</f>
        <v>1</v>
      </c>
      <c r="I35" s="484">
        <f ca="1">IF(ISBLANK($A35),"",IF(ISERROR(VLOOKUP($A35,'Round 1'!$A$7:$I$306,COLUMN('Round 1'!$F$7),FALSE)),0,VLOOKUP($A35,'Round 1'!$A$7:$I$306,COLUMN('Round 1'!$F$7),FALSE))+IF(ISERROR(VLOOKUP($A35,'Round 2'!$A$7:$I$306,COLUMN('Round 2'!$F$7),FALSE)),0,VLOOKUP($A35,'Round 2'!$A$7:$I$306,COLUMN('Round 2'!$F$7),FALSE))+IF(ISERROR(VLOOKUP($A35,'Round 3'!$A$7:$I$306,COLUMN('Round 3'!$F$7),FALSE)),0,VLOOKUP($A35,'Round 3'!$A$7:$I$306,COLUMN('Round 3'!$F$7),FALSE)))</f>
        <v>4</v>
      </c>
      <c r="J35" s="485">
        <f ca="1">IF(ISBLANK($A35),"",IF(ISERROR(VLOOKUP($A35,'Round 1'!$A$7:$I$306,COLUMN('Round 1'!$H$7),FALSE)),0,VLOOKUP($A35,'Round 1'!$A$7:$I$306,COLUMN('Round 1'!$H$7),FALSE))+IF(ISERROR(VLOOKUP($A35,'Round 2'!$A$7:$I$306,COLUMN('Round 2'!$H$7),FALSE)),0,VLOOKUP($A35,'Round 2'!$A$7:$I$306,COLUMN('Round 2'!$H$7),FALSE))+IF(ISERROR(VLOOKUP($A35,'Round 3'!$A$7:$I$306,COLUMN('Round 3'!$H$7),FALSE)),0,VLOOKUP($A35,'Round 3'!$A$7:$I$306,COLUMN('Round 3'!$H$7),FALSE)))</f>
        <v>132</v>
      </c>
      <c r="K35" s="484">
        <f ca="1">IF(ISBLANK(A35),"",RANK(P35,$P$7:$P$306))</f>
        <v>13</v>
      </c>
      <c r="L35" s="486" t="str">
        <f ca="1">IF(ISBLANK($G35),IF($K35&gt;5,"",IF(AND(ISNA(MATCH(K35+1,$K$7:$K$306,0)),$K35&lt;$A$4),"TIE","")),"DQ")</f>
        <v/>
      </c>
      <c r="M35" s="487"/>
      <c r="N35" s="488">
        <f ca="1">IF(ISBLANK($G35),$R35,"DQ")</f>
        <v>13</v>
      </c>
      <c r="O35" s="489">
        <f ca="1">IF(ISBLANK(A35),"",$H35*$O$6+$I35)</f>
        <v>13.5</v>
      </c>
      <c r="P35" s="489">
        <f ca="1">IF(ISBLANK(A35),"",$O35*10*$P$6+$J35)</f>
        <v>22947</v>
      </c>
      <c r="Q35" s="489">
        <f ca="1">IF(ISBLANK($G35),IF(ISBLANK($A35),-10,$P35*$Q$6+IF($M35&gt;0,$Q$6-1-$M35,0)),-1)</f>
        <v>68841</v>
      </c>
      <c r="R35" s="489">
        <f ca="1">IF(ISBLANK($A35),"",RANK($Q35,$Q$7:$Q$306))</f>
        <v>13</v>
      </c>
      <c r="S35" s="489">
        <f ca="1">IF(ISNA(MATCH($R35+1,$R$7:$R$306,0)),IF($R35=MAX($A$7:$A$306),$R35,-1),$R35)</f>
        <v>13</v>
      </c>
      <c r="T35" s="489">
        <f>$A35</f>
        <v>5</v>
      </c>
      <c r="U35" s="488">
        <f ca="1">IF(N('Final Round'!$J$14)&gt;0,IF(ISBLANK($A35),"",IF($N35&gt;5,$N35,VLOOKUP($A35,'Final Round'!$A$14:$K$18,COLUMN('Final Round'!$J$1),FALSE))),"")</f>
        <v>13</v>
      </c>
      <c r="V35" s="489">
        <f ca="1">IF(ISNUMBER($U35),$U35,$R35)</f>
        <v>13</v>
      </c>
      <c r="W35" s="489">
        <f ca="1">IF(ISBLANK($A35),"",($V$6-$V35)*$W$6+$W$6-$A35)</f>
        <v>1255</v>
      </c>
      <c r="X35" s="489">
        <f ca="1">IF(ISBLANK($A35),"",RANK($W35,$W$7:$W$306))</f>
        <v>13</v>
      </c>
      <c r="Y35" s="489">
        <f>$A35</f>
        <v>5</v>
      </c>
      <c r="Z35" s="489">
        <f ca="1">IF($U35="",$N35,$U35)</f>
        <v>13</v>
      </c>
      <c r="AA35" s="489">
        <f ca="1">IF($U35&lt;6,INDEX($AA$1:$AA$5,$Z35)*$Z$2,0)</f>
        <v>0</v>
      </c>
      <c r="AB35" s="490">
        <f ca="1">IF(ISBLANK($A35),"",5+4*(I35+IF(AA35=0,0,VLOOKUP($A35,'Final Round'!$A$14:$K$18,COLUMN('Final Round'!$G$1),FALSE)))+8*(H35+IF(AA35=0,0,IF(VLOOKUP($A35,'Final Round'!$A$14:$K$18,COLUMN('Final Round'!$J$1),FALSE)=1,1,0)))+$AA35)</f>
        <v>29</v>
      </c>
    </row>
    <row r="36" spans="1:28" s="489" customFormat="1" ht="13.5" thickBot="1" x14ac:dyDescent="0.25">
      <c r="A36" s="478">
        <v>40</v>
      </c>
      <c r="B36" s="479" t="s">
        <v>298</v>
      </c>
      <c r="C36" s="479" t="s">
        <v>299</v>
      </c>
      <c r="D36" s="479"/>
      <c r="E36" s="481">
        <v>117</v>
      </c>
      <c r="F36" s="491">
        <f ca="1">IF(ISBLANK($A36),"",SUM(IF(ISNA(IF(VLOOKUP($A36,'Round 1'!$A$7:$J$306,COLUMN('Round 1'!$H$7),FALSE),1,NA())),0,1),IF(ISNA(IF(VLOOKUP($A36,'Round 2'!$A$7:$J$306,COLUMN('Round 1'!$H$7),FALSE),1,NA())),0,1),IF(ISNA(IF(VLOOKUP($A36,'Round 3'!$A$7:$J$306,COLUMN('Round 1'!$H$7),FALSE),1,NA())),0,1),IF(ISNA(IF(VLOOKUP($A36,'Final Round'!$A$14:$K$18,1,FALSE),1,NA())),0,1)))</f>
        <v>3</v>
      </c>
      <c r="G36" s="492"/>
      <c r="H36" s="493">
        <f ca="1">IF(ISBLANK($A36),"",IF(ISERROR(VLOOKUP($A36,'Round 1'!$A$7:$I$306,COLUMN('Round 1'!$G$7),FALSE)),0,VLOOKUP($A36,'Round 1'!$A$7:$I$306,COLUMN('Round 1'!$G$7),FALSE))+IF(ISERROR(VLOOKUP($A36,'Round 2'!$A$7:$I$306,COLUMN('Round 2'!$G$7),FALSE)),0,VLOOKUP($A36,'Round 2'!$A$7:$I$306,COLUMN('Round 2'!$G$7),FALSE))+IF(ISERROR(VLOOKUP($A36,'Round 3'!$A$7:$I$306,COLUMN('Round 3'!$G$7),FALSE)),0,VLOOKUP($A36,'Round 3'!$A$7:$I$306,COLUMN('Round 3'!$G$7),FALSE)))</f>
        <v>0</v>
      </c>
      <c r="I36" s="493">
        <f ca="1">IF(ISBLANK($A36),"",IF(ISERROR(VLOOKUP($A36,'Round 1'!$A$7:$I$306,COLUMN('Round 1'!$F$7),FALSE)),0,VLOOKUP($A36,'Round 1'!$A$7:$I$306,COLUMN('Round 1'!$F$7),FALSE))+IF(ISERROR(VLOOKUP($A36,'Round 2'!$A$7:$I$306,COLUMN('Round 2'!$F$7),FALSE)),0,VLOOKUP($A36,'Round 2'!$A$7:$I$306,COLUMN('Round 2'!$F$7),FALSE))+IF(ISERROR(VLOOKUP($A36,'Round 3'!$A$7:$I$306,COLUMN('Round 3'!$F$7),FALSE)),0,VLOOKUP($A36,'Round 3'!$A$7:$I$306,COLUMN('Round 3'!$F$7),FALSE)))</f>
        <v>3</v>
      </c>
      <c r="J36" s="494">
        <f ca="1">IF(ISBLANK($A36),"",IF(ISERROR(VLOOKUP($A36,'Round 1'!$A$7:$I$306,COLUMN('Round 1'!$H$7),FALSE)),0,VLOOKUP($A36,'Round 1'!$A$7:$I$306,COLUMN('Round 1'!$H$7),FALSE))+IF(ISERROR(VLOOKUP($A36,'Round 2'!$A$7:$I$306,COLUMN('Round 2'!$H$7),FALSE)),0,VLOOKUP($A36,'Round 2'!$A$7:$I$306,COLUMN('Round 2'!$H$7),FALSE))+IF(ISERROR(VLOOKUP($A36,'Round 3'!$A$7:$I$306,COLUMN('Round 3'!$H$7),FALSE)),0,VLOOKUP($A36,'Round 3'!$A$7:$I$306,COLUMN('Round 3'!$H$7),FALSE)))</f>
        <v>126</v>
      </c>
      <c r="K36" s="493">
        <f ca="1">IF(ISBLANK(A36),"",RANK(P36,$P$7:$P$306))</f>
        <v>17</v>
      </c>
      <c r="L36" s="495" t="str">
        <f ca="1">IF(ISBLANK($G36),IF($K36&gt;5,"",IF(AND(ISNA(MATCH(K36+1,$K$7:$K$306,0)),$K36&lt;$A$4),"TIE","")),"DQ")</f>
        <v/>
      </c>
      <c r="M36" s="496"/>
      <c r="N36" s="497">
        <f ca="1">IF(ISBLANK($G36),$R36,"DQ")</f>
        <v>17</v>
      </c>
      <c r="O36" s="489">
        <f ca="1">IF(ISBLANK(A36),"",$H36*$O$6+$I36)</f>
        <v>3</v>
      </c>
      <c r="P36" s="489">
        <f ca="1">IF(ISBLANK(A36),"",$O36*10*$P$6+$J36)</f>
        <v>5196</v>
      </c>
      <c r="Q36" s="489">
        <f ca="1">IF(ISBLANK($G36),IF(ISBLANK($A36),-10,$P36*$Q$6+IF($M36&gt;0,$Q$6-1-$M36,0)),-1)</f>
        <v>15588</v>
      </c>
      <c r="R36" s="489">
        <f ca="1">IF(ISBLANK($A36),"",RANK($Q36,$Q$7:$Q$306))</f>
        <v>17</v>
      </c>
      <c r="S36" s="489">
        <f ca="1">IF(ISNA(MATCH($R36+1,$R$7:$R$306,0)),IF($R36=MAX($A$7:$A$306),$R36,-1),$R36)</f>
        <v>17</v>
      </c>
      <c r="T36" s="489">
        <f>$A36</f>
        <v>40</v>
      </c>
      <c r="U36" s="497">
        <f ca="1">IF(N('Final Round'!$J$14)&gt;0,IF(ISBLANK($A36),"",IF($N36&gt;5,$N36,VLOOKUP($A36,'Final Round'!$A$14:$K$18,COLUMN('Final Round'!$J$1),FALSE))),"")</f>
        <v>17</v>
      </c>
      <c r="V36" s="489">
        <f ca="1">IF(ISNUMBER($U36),$U36,$R36)</f>
        <v>17</v>
      </c>
      <c r="W36" s="489">
        <f ca="1">IF(ISBLANK($A36),"",($V$6-$V36)*$W$6+$W$6-$A36)</f>
        <v>1052</v>
      </c>
      <c r="X36" s="489">
        <f ca="1">IF(ISBLANK($A36),"",RANK($W36,$W$7:$W$306))</f>
        <v>17</v>
      </c>
      <c r="Y36" s="489">
        <f>$A36</f>
        <v>40</v>
      </c>
      <c r="Z36" s="489">
        <f ca="1">IF($U36="",$N36,$U36)</f>
        <v>17</v>
      </c>
      <c r="AA36" s="489">
        <f ca="1">IF($U36&lt;6,INDEX($AA$1:$AA$5,$Z36)*$Z$2,0)</f>
        <v>0</v>
      </c>
      <c r="AB36" s="498">
        <f ca="1">IF(ISBLANK($A36),"",5+4*(I36+IF(AA36=0,0,VLOOKUP($A36,'Final Round'!$A$14:$K$18,COLUMN('Final Round'!$G$1),FALSE)))+8*(H36+IF(AA36=0,0,IF(VLOOKUP($A36,'Final Round'!$A$14:$K$18,COLUMN('Final Round'!$J$1),FALSE)=1,1,0)))+$AA36)</f>
        <v>17</v>
      </c>
    </row>
    <row r="37" spans="1:28" ht="13.5" thickTop="1" x14ac:dyDescent="0.2">
      <c r="A37" s="70">
        <v>23</v>
      </c>
      <c r="B37" s="366" t="s">
        <v>286</v>
      </c>
      <c r="C37" s="366" t="s">
        <v>287</v>
      </c>
      <c r="D37" s="71"/>
      <c r="E37" s="56">
        <v>103</v>
      </c>
      <c r="F37" s="73">
        <f ca="1">IF(ISBLANK($A37),"",SUM(IF(ISNA(IF(VLOOKUP($A37,'Round 1'!$A$7:$J$306,COLUMN('Round 1'!$H$7),FALSE),1,NA())),0,1),IF(ISNA(IF(VLOOKUP($A37,'Round 2'!$A$7:$J$306,COLUMN('Round 1'!$H$7),FALSE),1,NA())),0,1),IF(ISNA(IF(VLOOKUP($A37,'Round 3'!$A$7:$J$306,COLUMN('Round 1'!$H$7),FALSE),1,NA())),0,1),IF(ISNA(IF(VLOOKUP($A37,'Final Round'!$A$14:$K$18,1,FALSE),1,NA())),0,1)))</f>
        <v>4</v>
      </c>
      <c r="G37" s="74"/>
      <c r="H37" s="75">
        <f ca="1">IF(ISBLANK($A37),"",IF(ISERROR(VLOOKUP($A37,'Round 1'!$A$7:$I$306,COLUMN('Round 1'!$G$7),FALSE)),0,VLOOKUP($A37,'Round 1'!$A$7:$I$306,COLUMN('Round 1'!$G$7),FALSE))+IF(ISERROR(VLOOKUP($A37,'Round 2'!$A$7:$I$306,COLUMN('Round 2'!$G$7),FALSE)),0,VLOOKUP($A37,'Round 2'!$A$7:$I$306,COLUMN('Round 2'!$G$7),FALSE))+IF(ISERROR(VLOOKUP($A37,'Round 3'!$A$7:$I$306,COLUMN('Round 3'!$G$7),FALSE)),0,VLOOKUP($A37,'Round 3'!$A$7:$I$306,COLUMN('Round 3'!$G$7),FALSE)))</f>
        <v>2</v>
      </c>
      <c r="I37" s="75">
        <f ca="1">IF(ISBLANK($A37),"",IF(ISERROR(VLOOKUP($A37,'Round 1'!$A$7:$I$306,COLUMN('Round 1'!$F$7),FALSE)),0,VLOOKUP($A37,'Round 1'!$A$7:$I$306,COLUMN('Round 1'!$F$7),FALSE))+IF(ISERROR(VLOOKUP($A37,'Round 2'!$A$7:$I$306,COLUMN('Round 2'!$F$7),FALSE)),0,VLOOKUP($A37,'Round 2'!$A$7:$I$306,COLUMN('Round 2'!$F$7),FALSE))+IF(ISERROR(VLOOKUP($A37,'Round 3'!$A$7:$I$306,COLUMN('Round 3'!$F$7),FALSE)),0,VLOOKUP($A37,'Round 3'!$A$7:$I$306,COLUMN('Round 3'!$F$7),FALSE)))</f>
        <v>6.5</v>
      </c>
      <c r="J37" s="76">
        <f ca="1">IF(ISBLANK($A37),"",IF(ISERROR(VLOOKUP($A37,'Round 1'!$A$7:$I$306,COLUMN('Round 1'!$H$7),FALSE)),0,VLOOKUP($A37,'Round 1'!$A$7:$I$306,COLUMN('Round 1'!$H$7),FALSE))+IF(ISERROR(VLOOKUP($A37,'Round 2'!$A$7:$I$306,COLUMN('Round 2'!$H$7),FALSE)),0,VLOOKUP($A37,'Round 2'!$A$7:$I$306,COLUMN('Round 2'!$H$7),FALSE))+IF(ISERROR(VLOOKUP($A37,'Round 3'!$A$7:$I$306,COLUMN('Round 3'!$H$7),FALSE)),0,VLOOKUP($A37,'Round 3'!$A$7:$I$306,COLUMN('Round 3'!$H$7),FALSE)))</f>
        <v>156</v>
      </c>
      <c r="K37" s="75">
        <f ca="1">IF(ISBLANK(A37),"",RANK(P37,$P$7:$P$306))</f>
        <v>3</v>
      </c>
      <c r="L37" s="77" t="str">
        <f ca="1">IF(ISBLANK($G37),IF($K37&gt;5,"",IF(AND(ISNA(MATCH(K37+1,$K$7:$K$306,0)),$K37&lt;$A$4),"TIE","")),"DQ")</f>
        <v>TIE</v>
      </c>
      <c r="M37" s="78">
        <v>1</v>
      </c>
      <c r="N37" s="79">
        <f ca="1">IF(ISBLANK($G37),$R37,"DQ")</f>
        <v>3</v>
      </c>
      <c r="O37" s="3">
        <f ca="1">IF(ISBLANK(A37),"",$H37*$O$6+$I37)</f>
        <v>25.5</v>
      </c>
      <c r="P37" s="3">
        <f ca="1">IF(ISBLANK(A37),"",$O37*10*$P$6+$J37)</f>
        <v>43251</v>
      </c>
      <c r="Q37" s="3">
        <f ca="1">IF(ISBLANK($G37),IF(ISBLANK($A37),-10,$P37*$Q$6+IF($M37&gt;0,$Q$6-1-$M37,0)),-1)</f>
        <v>129754</v>
      </c>
      <c r="R37" s="3">
        <f ca="1">IF(ISBLANK($A37),"",RANK($Q37,$Q$7:$Q$306))</f>
        <v>3</v>
      </c>
      <c r="S37" s="3">
        <f ca="1">IF(ISNA(MATCH($R37+1,$R$7:$R$306,0)),IF($R37=MAX($A$7:$A$306),$R37,-1),$R37)</f>
        <v>3</v>
      </c>
      <c r="T37" s="3">
        <f>$A37</f>
        <v>23</v>
      </c>
      <c r="U37" s="79">
        <f ca="1">IF(N('Final Round'!$J$14)&gt;0,IF(ISBLANK($A37),"",IF($N37&gt;5,$N37,VLOOKUP($A37,'Final Round'!$A$14:$K$18,COLUMN('Final Round'!$J$1),FALSE))),"")</f>
        <v>2</v>
      </c>
      <c r="V37" s="3">
        <f ca="1">IF(ISNUMBER($U37),$U37,$R37)</f>
        <v>2</v>
      </c>
      <c r="W37" s="3">
        <f ca="1">IF(ISBLANK($A37),"",($V$6-$V37)*$W$6+$W$6-$A37)</f>
        <v>1699</v>
      </c>
      <c r="X37" s="3">
        <f ca="1">IF(ISBLANK($A37),"",RANK($W37,$W$7:$W$306))</f>
        <v>3</v>
      </c>
      <c r="Y37" s="3">
        <f>$A37</f>
        <v>23</v>
      </c>
      <c r="Z37" s="3">
        <f ca="1">IF($U37="",$N37,$U37)</f>
        <v>2</v>
      </c>
      <c r="AA37" s="3">
        <f ca="1">IF($U37&lt;6,INDEX($AA$1:$AA$5,$Z37)*$Z$2,0)</f>
        <v>59.778505735074738</v>
      </c>
      <c r="AB37" s="80">
        <f ca="1">IF(ISBLANK($A37),"",5+4*(I37+IF(AA37=0,0,VLOOKUP($A37,'Final Round'!$A$14:$K$18,COLUMN('Final Round'!$G$1),FALSE)))+8*(H37+IF(AA37=0,0,IF(VLOOKUP($A37,'Final Round'!$A$14:$K$18,COLUMN('Final Round'!$J$1),FALSE)=1,1,0)))+$AA37)</f>
        <v>110.77850573507473</v>
      </c>
    </row>
    <row r="38" spans="1:28" x14ac:dyDescent="0.2">
      <c r="A38" s="59">
        <v>14</v>
      </c>
      <c r="B38" s="367" t="s">
        <v>334</v>
      </c>
      <c r="C38" s="367" t="s">
        <v>367</v>
      </c>
      <c r="D38" s="60"/>
      <c r="E38" s="72">
        <v>129</v>
      </c>
      <c r="F38" s="62">
        <f ca="1">IF(ISBLANK($A38),"",SUM(IF(ISNA(IF(VLOOKUP($A38,'Round 1'!$A$7:$J$306,COLUMN('Round 1'!$H$7),FALSE),1,NA())),0,1),IF(ISNA(IF(VLOOKUP($A38,'Round 2'!$A$7:$J$306,COLUMN('Round 1'!$H$7),FALSE),1,NA())),0,1),IF(ISNA(IF(VLOOKUP($A38,'Round 3'!$A$7:$J$306,COLUMN('Round 1'!$H$7),FALSE),1,NA())),0,1),IF(ISNA(IF(VLOOKUP($A38,'Final Round'!$A$14:$K$18,1,FALSE),1,NA())),0,1)))</f>
        <v>3</v>
      </c>
      <c r="G38" s="63"/>
      <c r="H38" s="64">
        <f ca="1">IF(ISBLANK($A38),"",IF(ISERROR(VLOOKUP($A38,'Round 1'!$A$7:$I$306,COLUMN('Round 1'!$G$7),FALSE)),0,VLOOKUP($A38,'Round 1'!$A$7:$I$306,COLUMN('Round 1'!$G$7),FALSE))+IF(ISERROR(VLOOKUP($A38,'Round 2'!$A$7:$I$306,COLUMN('Round 2'!$G$7),FALSE)),0,VLOOKUP($A38,'Round 2'!$A$7:$I$306,COLUMN('Round 2'!$G$7),FALSE))+IF(ISERROR(VLOOKUP($A38,'Round 3'!$A$7:$I$306,COLUMN('Round 3'!$G$7),FALSE)),0,VLOOKUP($A38,'Round 3'!$A$7:$I$306,COLUMN('Round 3'!$G$7),FALSE)))</f>
        <v>0</v>
      </c>
      <c r="I38" s="64">
        <f ca="1">IF(ISBLANK($A38),"",IF(ISERROR(VLOOKUP($A38,'Round 1'!$A$7:$I$306,COLUMN('Round 1'!$F$7),FALSE)),0,VLOOKUP($A38,'Round 1'!$A$7:$I$306,COLUMN('Round 1'!$F$7),FALSE))+IF(ISERROR(VLOOKUP($A38,'Round 2'!$A$7:$I$306,COLUMN('Round 2'!$F$7),FALSE)),0,VLOOKUP($A38,'Round 2'!$A$7:$I$306,COLUMN('Round 2'!$F$7),FALSE))+IF(ISERROR(VLOOKUP($A38,'Round 3'!$A$7:$I$306,COLUMN('Round 3'!$F$7),FALSE)),0,VLOOKUP($A38,'Round 3'!$A$7:$I$306,COLUMN('Round 3'!$F$7),FALSE)))</f>
        <v>0.5</v>
      </c>
      <c r="J38" s="65">
        <f ca="1">IF(ISBLANK($A38),"",IF(ISERROR(VLOOKUP($A38,'Round 1'!$A$7:$I$306,COLUMN('Round 1'!$H$7),FALSE)),0,VLOOKUP($A38,'Round 1'!$A$7:$I$306,COLUMN('Round 1'!$H$7),FALSE))+IF(ISERROR(VLOOKUP($A38,'Round 2'!$A$7:$I$306,COLUMN('Round 2'!$H$7),FALSE)),0,VLOOKUP($A38,'Round 2'!$A$7:$I$306,COLUMN('Round 2'!$H$7),FALSE))+IF(ISERROR(VLOOKUP($A38,'Round 3'!$A$7:$I$306,COLUMN('Round 3'!$H$7),FALSE)),0,VLOOKUP($A38,'Round 3'!$A$7:$I$306,COLUMN('Round 3'!$H$7),FALSE)))</f>
        <v>84</v>
      </c>
      <c r="K38" s="64">
        <f ca="1">IF(ISBLANK(A38),"",RANK(P38,$P$7:$P$306))</f>
        <v>29</v>
      </c>
      <c r="L38" s="66" t="str">
        <f ca="1">IF(ISBLANK($G38),IF($K38&gt;5,"",IF(AND(ISNA(MATCH(K38+1,$K$7:$K$306,0)),$K38&lt;$A$4),"TIE","")),"DQ")</f>
        <v/>
      </c>
      <c r="M38" s="67"/>
      <c r="N38" s="68">
        <f ca="1">IF(ISBLANK($G38),$R38,"DQ")</f>
        <v>29</v>
      </c>
      <c r="O38" s="3">
        <f ca="1">IF(ISBLANK(A38),"",$H38*$O$6+$I38)</f>
        <v>0.5</v>
      </c>
      <c r="P38" s="3">
        <f ca="1">IF(ISBLANK(A38),"",$O38*10*$P$6+$J38)</f>
        <v>929</v>
      </c>
      <c r="Q38" s="3">
        <f ca="1">IF(ISBLANK($G38),IF(ISBLANK($A38),-10,$P38*$Q$6+IF($M38&gt;0,$Q$6-1-$M38,0)),-1)</f>
        <v>2787</v>
      </c>
      <c r="R38" s="3">
        <f ca="1">IF(ISBLANK($A38),"",RANK($Q38,$Q$7:$Q$306))</f>
        <v>29</v>
      </c>
      <c r="S38" s="3">
        <f ca="1">IF(ISNA(MATCH($R38+1,$R$7:$R$306,0)),IF($R38=MAX($A$7:$A$306),$R38,-1),$R38)</f>
        <v>29</v>
      </c>
      <c r="T38" s="3">
        <f>$A38</f>
        <v>14</v>
      </c>
      <c r="U38" s="68">
        <f ca="1">IF(N('Final Round'!$J$14)&gt;0,IF(ISBLANK($A38),"",IF($N38&gt;5,$N38,VLOOKUP($A38,'Final Round'!$A$14:$K$18,COLUMN('Final Round'!$J$1),FALSE))),"")</f>
        <v>29</v>
      </c>
      <c r="V38" s="3">
        <f ca="1">IF(ISNUMBER($U38),$U38,$R38)</f>
        <v>29</v>
      </c>
      <c r="W38" s="3">
        <f ca="1">IF(ISBLANK($A38),"",($V$6-$V38)*$W$6+$W$6-$A38)</f>
        <v>574</v>
      </c>
      <c r="X38" s="3">
        <f ca="1">IF(ISBLANK($A38),"",RANK($W38,$W$7:$W$306))</f>
        <v>29</v>
      </c>
      <c r="Y38" s="3">
        <f>$A38</f>
        <v>14</v>
      </c>
      <c r="Z38" s="3">
        <f ca="1">IF($U38="",$N38,$U38)</f>
        <v>29</v>
      </c>
      <c r="AA38" s="3">
        <f ca="1">IF($U38&lt;6,INDEX($AA$1:$AA$5,$Z38)*$Z$2,0)</f>
        <v>0</v>
      </c>
      <c r="AB38" s="69">
        <f ca="1">IF(ISBLANK($A38),"",5+4*(I38+IF(AA38=0,0,VLOOKUP($A38,'Final Round'!$A$14:$K$18,COLUMN('Final Round'!$G$1),FALSE)))+8*(H38+IF(AA38=0,0,IF(VLOOKUP($A38,'Final Round'!$A$14:$K$18,COLUMN('Final Round'!$J$1),FALSE)=1,1,0)))+$AA38)</f>
        <v>7</v>
      </c>
    </row>
    <row r="39" spans="1:28" ht="13.5" thickBot="1" x14ac:dyDescent="0.25">
      <c r="A39" s="59">
        <v>33</v>
      </c>
      <c r="B39" s="60" t="s">
        <v>284</v>
      </c>
      <c r="C39" s="367" t="s">
        <v>285</v>
      </c>
      <c r="D39" s="60"/>
      <c r="E39" s="72">
        <v>114</v>
      </c>
      <c r="F39" s="62">
        <f ca="1">IF(ISBLANK($A39),"",SUM(IF(ISNA(IF(VLOOKUP($A39,'Round 1'!$A$7:$J$306,COLUMN('Round 1'!$H$7),FALSE),1,NA())),0,1),IF(ISNA(IF(VLOOKUP($A39,'Round 2'!$A$7:$J$306,COLUMN('Round 1'!$H$7),FALSE),1,NA())),0,1),IF(ISNA(IF(VLOOKUP($A39,'Round 3'!$A$7:$J$306,COLUMN('Round 1'!$H$7),FALSE),1,NA())),0,1),IF(ISNA(IF(VLOOKUP($A39,'Final Round'!$A$14:$K$18,1,FALSE),1,NA())),0,1)))</f>
        <v>3</v>
      </c>
      <c r="G39" s="63"/>
      <c r="H39" s="64">
        <f ca="1">IF(ISBLANK($A39),"",IF(ISERROR(VLOOKUP($A39,'Round 1'!$A$7:$I$306,COLUMN('Round 1'!$G$7),FALSE)),0,VLOOKUP($A39,'Round 1'!$A$7:$I$306,COLUMN('Round 1'!$G$7),FALSE))+IF(ISERROR(VLOOKUP($A39,'Round 2'!$A$7:$I$306,COLUMN('Round 2'!$G$7),FALSE)),0,VLOOKUP($A39,'Round 2'!$A$7:$I$306,COLUMN('Round 2'!$G$7),FALSE))+IF(ISERROR(VLOOKUP($A39,'Round 3'!$A$7:$I$306,COLUMN('Round 3'!$G$7),FALSE)),0,VLOOKUP($A39,'Round 3'!$A$7:$I$306,COLUMN('Round 3'!$G$7),FALSE)))</f>
        <v>1</v>
      </c>
      <c r="I39" s="64">
        <f ca="1">IF(ISBLANK($A39),"",IF(ISERROR(VLOOKUP($A39,'Round 1'!$A$7:$I$306,COLUMN('Round 1'!$F$7),FALSE)),0,VLOOKUP($A39,'Round 1'!$A$7:$I$306,COLUMN('Round 1'!$F$7),FALSE))+IF(ISERROR(VLOOKUP($A39,'Round 2'!$A$7:$I$306,COLUMN('Round 2'!$F$7),FALSE)),0,VLOOKUP($A39,'Round 2'!$A$7:$I$306,COLUMN('Round 2'!$F$7),FALSE))+IF(ISERROR(VLOOKUP($A39,'Round 3'!$A$7:$I$306,COLUMN('Round 3'!$F$7),FALSE)),0,VLOOKUP($A39,'Round 3'!$A$7:$I$306,COLUMN('Round 3'!$F$7),FALSE)))</f>
        <v>4</v>
      </c>
      <c r="J39" s="65">
        <f ca="1">IF(ISBLANK($A39),"",IF(ISERROR(VLOOKUP($A39,'Round 1'!$A$7:$I$306,COLUMN('Round 1'!$H$7),FALSE)),0,VLOOKUP($A39,'Round 1'!$A$7:$I$306,COLUMN('Round 1'!$H$7),FALSE))+IF(ISERROR(VLOOKUP($A39,'Round 2'!$A$7:$I$306,COLUMN('Round 2'!$H$7),FALSE)),0,VLOOKUP($A39,'Round 2'!$A$7:$I$306,COLUMN('Round 2'!$H$7),FALSE))+IF(ISERROR(VLOOKUP($A39,'Round 3'!$A$7:$I$306,COLUMN('Round 3'!$H$7),FALSE)),0,VLOOKUP($A39,'Round 3'!$A$7:$I$306,COLUMN('Round 3'!$H$7),FALSE)))</f>
        <v>96</v>
      </c>
      <c r="K39" s="64">
        <f ca="1">IF(ISBLANK(A39),"",RANK(P39,$P$7:$P$306))</f>
        <v>14</v>
      </c>
      <c r="L39" s="66" t="str">
        <f ca="1">IF(ISBLANK($G39),IF($K39&gt;5,"",IF(AND(ISNA(MATCH(K39+1,$K$7:$K$306,0)),$K39&lt;$A$4),"TIE","")),"DQ")</f>
        <v/>
      </c>
      <c r="M39" s="67"/>
      <c r="N39" s="68">
        <f ca="1">IF(ISBLANK($G39),$R39,"DQ")</f>
        <v>14</v>
      </c>
      <c r="O39" s="3">
        <f ca="1">IF(ISBLANK(A39),"",$H39*$O$6+$I39)</f>
        <v>13.5</v>
      </c>
      <c r="P39" s="3">
        <f ca="1">IF(ISBLANK(A39),"",$O39*10*$P$6+$J39)</f>
        <v>22911</v>
      </c>
      <c r="Q39" s="3">
        <f ca="1">IF(ISBLANK($G39),IF(ISBLANK($A39),-10,$P39*$Q$6+IF($M39&gt;0,$Q$6-1-$M39,0)),-1)</f>
        <v>68733</v>
      </c>
      <c r="R39" s="3">
        <f ca="1">IF(ISBLANK($A39),"",RANK($Q39,$Q$7:$Q$306))</f>
        <v>14</v>
      </c>
      <c r="S39" s="3">
        <f ca="1">IF(ISNA(MATCH($R39+1,$R$7:$R$306,0)),IF($R39=MAX($A$7:$A$306),$R39,-1),$R39)</f>
        <v>14</v>
      </c>
      <c r="T39" s="3">
        <f>$A39</f>
        <v>33</v>
      </c>
      <c r="U39" s="68">
        <f ca="1">IF(N('Final Round'!$J$14)&gt;0,IF(ISBLANK($A39),"",IF($N39&gt;5,$N39,VLOOKUP($A39,'Final Round'!$A$14:$K$18,COLUMN('Final Round'!$J$1),FALSE))),"")</f>
        <v>14</v>
      </c>
      <c r="V39" s="3">
        <f ca="1">IF(ISNUMBER($U39),$U39,$R39)</f>
        <v>14</v>
      </c>
      <c r="W39" s="3">
        <f ca="1">IF(ISBLANK($A39),"",($V$6-$V39)*$W$6+$W$6-$A39)</f>
        <v>1185</v>
      </c>
      <c r="X39" s="3">
        <f ca="1">IF(ISBLANK($A39),"",RANK($W39,$W$7:$W$306))</f>
        <v>14</v>
      </c>
      <c r="Y39" s="3">
        <f>$A39</f>
        <v>33</v>
      </c>
      <c r="Z39" s="3">
        <f ca="1">IF($U39="",$N39,$U39)</f>
        <v>14</v>
      </c>
      <c r="AA39" s="3">
        <f ca="1">IF($U39&lt;6,INDEX($AA$1:$AA$5,$Z39)*$Z$2,0)</f>
        <v>0</v>
      </c>
      <c r="AB39" s="69">
        <f ca="1">IF(ISBLANK($A39),"",5+4*(I39+IF(AA39=0,0,VLOOKUP($A39,'Final Round'!$A$14:$K$18,COLUMN('Final Round'!$G$1),FALSE)))+8*(H39+IF(AA39=0,0,IF(VLOOKUP($A39,'Final Round'!$A$14:$K$18,COLUMN('Final Round'!$J$1),FALSE)=1,1,0)))+$AA39)</f>
        <v>29</v>
      </c>
    </row>
    <row r="40" spans="1:28" ht="13.5" thickTop="1" x14ac:dyDescent="0.2">
      <c r="A40" s="70">
        <v>11</v>
      </c>
      <c r="B40" s="71" t="s">
        <v>306</v>
      </c>
      <c r="C40" s="366" t="s">
        <v>307</v>
      </c>
      <c r="D40" s="71"/>
      <c r="E40" s="56">
        <v>138</v>
      </c>
      <c r="F40" s="73">
        <f ca="1">IF(ISBLANK($A40),"",SUM(IF(ISNA(IF(VLOOKUP($A40,'Round 1'!$A$7:$J$306,COLUMN('Round 1'!$H$7),FALSE),1,NA())),0,1),IF(ISNA(IF(VLOOKUP($A40,'Round 2'!$A$7:$J$306,COLUMN('Round 1'!$H$7),FALSE),1,NA())),0,1),IF(ISNA(IF(VLOOKUP($A40,'Round 3'!$A$7:$J$306,COLUMN('Round 1'!$H$7),FALSE),1,NA())),0,1),IF(ISNA(IF(VLOOKUP($A40,'Final Round'!$A$14:$K$18,1,FALSE),1,NA())),0,1)))</f>
        <v>3</v>
      </c>
      <c r="G40" s="74"/>
      <c r="H40" s="75">
        <f ca="1">IF(ISBLANK($A40),"",IF(ISERROR(VLOOKUP($A40,'Round 1'!$A$7:$I$306,COLUMN('Round 1'!$G$7),FALSE)),0,VLOOKUP($A40,'Round 1'!$A$7:$I$306,COLUMN('Round 1'!$G$7),FALSE))+IF(ISERROR(VLOOKUP($A40,'Round 2'!$A$7:$I$306,COLUMN('Round 2'!$G$7),FALSE)),0,VLOOKUP($A40,'Round 2'!$A$7:$I$306,COLUMN('Round 2'!$G$7),FALSE))+IF(ISERROR(VLOOKUP($A40,'Round 3'!$A$7:$I$306,COLUMN('Round 3'!$G$7),FALSE)),0,VLOOKUP($A40,'Round 3'!$A$7:$I$306,COLUMN('Round 3'!$G$7),FALSE)))</f>
        <v>0</v>
      </c>
      <c r="I40" s="75">
        <f ca="1">IF(ISBLANK($A40),"",IF(ISERROR(VLOOKUP($A40,'Round 1'!$A$7:$I$306,COLUMN('Round 1'!$F$7),FALSE)),0,VLOOKUP($A40,'Round 1'!$A$7:$I$306,COLUMN('Round 1'!$F$7),FALSE))+IF(ISERROR(VLOOKUP($A40,'Round 2'!$A$7:$I$306,COLUMN('Round 2'!$F$7),FALSE)),0,VLOOKUP($A40,'Round 2'!$A$7:$I$306,COLUMN('Round 2'!$F$7),FALSE))+IF(ISERROR(VLOOKUP($A40,'Round 3'!$A$7:$I$306,COLUMN('Round 3'!$F$7),FALSE)),0,VLOOKUP($A40,'Round 3'!$A$7:$I$306,COLUMN('Round 3'!$F$7),FALSE)))</f>
        <v>0</v>
      </c>
      <c r="J40" s="76">
        <f ca="1">IF(ISBLANK($A40),"",IF(ISERROR(VLOOKUP($A40,'Round 1'!$A$7:$I$306,COLUMN('Round 1'!$H$7),FALSE)),0,VLOOKUP($A40,'Round 1'!$A$7:$I$306,COLUMN('Round 1'!$H$7),FALSE))+IF(ISERROR(VLOOKUP($A40,'Round 2'!$A$7:$I$306,COLUMN('Round 2'!$H$7),FALSE)),0,VLOOKUP($A40,'Round 2'!$A$7:$I$306,COLUMN('Round 2'!$H$7),FALSE))+IF(ISERROR(VLOOKUP($A40,'Round 3'!$A$7:$I$306,COLUMN('Round 3'!$H$7),FALSE)),0,VLOOKUP($A40,'Round 3'!$A$7:$I$306,COLUMN('Round 3'!$H$7),FALSE)))</f>
        <v>60</v>
      </c>
      <c r="K40" s="75">
        <f ca="1">IF(ISBLANK(A40),"",RANK(P40,$P$7:$P$306))</f>
        <v>38</v>
      </c>
      <c r="L40" s="77" t="str">
        <f ca="1">IF(ISBLANK($G40),IF($K40&gt;5,"",IF(AND(ISNA(MATCH(K40+1,$K$7:$K$306,0)),$K40&lt;$A$4),"TIE","")),"DQ")</f>
        <v/>
      </c>
      <c r="M40" s="78"/>
      <c r="N40" s="79">
        <f ca="1">IF(ISBLANK($G40),$R40,"DQ")</f>
        <v>38</v>
      </c>
      <c r="O40" s="3">
        <f ca="1">IF(ISBLANK(A40),"",$H40*$O$6+$I40)</f>
        <v>0</v>
      </c>
      <c r="P40" s="3">
        <f ca="1">IF(ISBLANK(A40),"",$O40*10*$P$6+$J40)</f>
        <v>60</v>
      </c>
      <c r="Q40" s="3">
        <f ca="1">IF(ISBLANK($G40),IF(ISBLANK($A40),-10,$P40*$Q$6+IF($M40&gt;0,$Q$6-1-$M40,0)),-1)</f>
        <v>180</v>
      </c>
      <c r="R40" s="3">
        <f ca="1">IF(ISBLANK($A40),"",RANK($Q40,$Q$7:$Q$306))</f>
        <v>38</v>
      </c>
      <c r="S40" s="3">
        <f ca="1">IF(ISNA(MATCH($R40+1,$R$7:$R$306,0)),IF($R40=MAX($A$7:$A$306),$R40,-1),$R40)</f>
        <v>-1</v>
      </c>
      <c r="T40" s="3">
        <f>$A40</f>
        <v>11</v>
      </c>
      <c r="U40" s="79">
        <f ca="1">IF(N('Final Round'!$J$14)&gt;0,IF(ISBLANK($A40),"",IF($N40&gt;5,$N40,VLOOKUP($A40,'Final Round'!$A$14:$K$18,COLUMN('Final Round'!$J$1),FALSE))),"")</f>
        <v>38</v>
      </c>
      <c r="V40" s="3">
        <f ca="1">IF(ISNUMBER($U40),$U40,$R40)</f>
        <v>38</v>
      </c>
      <c r="W40" s="3">
        <f ca="1">IF(ISBLANK($A40),"",($V$6-$V40)*$W$6+$W$6-$A40)</f>
        <v>199</v>
      </c>
      <c r="X40" s="3">
        <f ca="1">IF(ISBLANK($A40),"",RANK($W40,$W$7:$W$306))</f>
        <v>38</v>
      </c>
      <c r="Y40" s="3">
        <f>$A40</f>
        <v>11</v>
      </c>
      <c r="Z40" s="3">
        <f ca="1">IF($U40="",$N40,$U40)</f>
        <v>38</v>
      </c>
      <c r="AA40" s="3">
        <f ca="1">IF($U40&lt;6,INDEX($AA$1:$AA$5,$Z40)*$Z$2,0)</f>
        <v>0</v>
      </c>
      <c r="AB40" s="80">
        <f ca="1">IF(ISBLANK($A40),"",5+4*(I40+IF(AA40=0,0,VLOOKUP($A40,'Final Round'!$A$14:$K$18,COLUMN('Final Round'!$G$1),FALSE)))+8*(H40+IF(AA40=0,0,IF(VLOOKUP($A40,'Final Round'!$A$14:$K$18,COLUMN('Final Round'!$J$1),FALSE)=1,1,0)))+$AA40)</f>
        <v>5</v>
      </c>
    </row>
    <row r="41" spans="1:28" x14ac:dyDescent="0.2">
      <c r="A41" s="70">
        <v>30</v>
      </c>
      <c r="B41" s="366" t="s">
        <v>314</v>
      </c>
      <c r="C41" s="366" t="s">
        <v>315</v>
      </c>
      <c r="D41" s="71"/>
      <c r="E41" s="72">
        <v>128</v>
      </c>
      <c r="F41" s="73">
        <f ca="1">IF(ISBLANK($A41),"",SUM(IF(ISNA(IF(VLOOKUP($A41,'Round 1'!$A$7:$J$306,COLUMN('Round 1'!$H$7),FALSE),1,NA())),0,1),IF(ISNA(IF(VLOOKUP($A41,'Round 2'!$A$7:$J$306,COLUMN('Round 1'!$H$7),FALSE),1,NA())),0,1),IF(ISNA(IF(VLOOKUP($A41,'Round 3'!$A$7:$J$306,COLUMN('Round 1'!$H$7),FALSE),1,NA())),0,1),IF(ISNA(IF(VLOOKUP($A41,'Final Round'!$A$14:$K$18,1,FALSE),1,NA())),0,1)))</f>
        <v>3</v>
      </c>
      <c r="G41" s="74"/>
      <c r="H41" s="75">
        <f ca="1">IF(ISBLANK($A41),"",IF(ISERROR(VLOOKUP($A41,'Round 1'!$A$7:$I$306,COLUMN('Round 1'!$G$7),FALSE)),0,VLOOKUP($A41,'Round 1'!$A$7:$I$306,COLUMN('Round 1'!$G$7),FALSE))+IF(ISERROR(VLOOKUP($A41,'Round 2'!$A$7:$I$306,COLUMN('Round 2'!$G$7),FALSE)),0,VLOOKUP($A41,'Round 2'!$A$7:$I$306,COLUMN('Round 2'!$G$7),FALSE))+IF(ISERROR(VLOOKUP($A41,'Round 3'!$A$7:$I$306,COLUMN('Round 3'!$G$7),FALSE)),0,VLOOKUP($A41,'Round 3'!$A$7:$I$306,COLUMN('Round 3'!$G$7),FALSE)))</f>
        <v>0</v>
      </c>
      <c r="I41" s="75">
        <f ca="1">IF(ISBLANK($A41),"",IF(ISERROR(VLOOKUP($A41,'Round 1'!$A$7:$I$306,COLUMN('Round 1'!$F$7),FALSE)),0,VLOOKUP($A41,'Round 1'!$A$7:$I$306,COLUMN('Round 1'!$F$7),FALSE))+IF(ISERROR(VLOOKUP($A41,'Round 2'!$A$7:$I$306,COLUMN('Round 2'!$F$7),FALSE)),0,VLOOKUP($A41,'Round 2'!$A$7:$I$306,COLUMN('Round 2'!$F$7),FALSE))+IF(ISERROR(VLOOKUP($A41,'Round 3'!$A$7:$I$306,COLUMN('Round 3'!$F$7),FALSE)),0,VLOOKUP($A41,'Round 3'!$A$7:$I$306,COLUMN('Round 3'!$F$7),FALSE)))</f>
        <v>1</v>
      </c>
      <c r="J41" s="76">
        <f ca="1">IF(ISBLANK($A41),"",IF(ISERROR(VLOOKUP($A41,'Round 1'!$A$7:$I$306,COLUMN('Round 1'!$H$7),FALSE)),0,VLOOKUP($A41,'Round 1'!$A$7:$I$306,COLUMN('Round 1'!$H$7),FALSE))+IF(ISERROR(VLOOKUP($A41,'Round 2'!$A$7:$I$306,COLUMN('Round 2'!$H$7),FALSE)),0,VLOOKUP($A41,'Round 2'!$A$7:$I$306,COLUMN('Round 2'!$H$7),FALSE))+IF(ISERROR(VLOOKUP($A41,'Round 3'!$A$7:$I$306,COLUMN('Round 3'!$H$7),FALSE)),0,VLOOKUP($A41,'Round 3'!$A$7:$I$306,COLUMN('Round 3'!$H$7),FALSE)))</f>
        <v>94</v>
      </c>
      <c r="K41" s="75">
        <f ca="1">IF(ISBLANK(A41),"",RANK(P41,$P$7:$P$306))</f>
        <v>28</v>
      </c>
      <c r="L41" s="77" t="str">
        <f ca="1">IF(ISBLANK($G41),IF($K41&gt;5,"",IF(AND(ISNA(MATCH(K41+1,$K$7:$K$306,0)),$K41&lt;$A$4),"TIE","")),"DQ")</f>
        <v/>
      </c>
      <c r="M41" s="78"/>
      <c r="N41" s="79">
        <f ca="1">IF(ISBLANK($G41),$R41,"DQ")</f>
        <v>28</v>
      </c>
      <c r="O41" s="3">
        <f ca="1">IF(ISBLANK(A41),"",$H41*$O$6+$I41)</f>
        <v>1</v>
      </c>
      <c r="P41" s="3">
        <f ca="1">IF(ISBLANK(A41),"",$O41*10*$P$6+$J41)</f>
        <v>1784</v>
      </c>
      <c r="Q41" s="3">
        <f ca="1">IF(ISBLANK($G41),IF(ISBLANK($A41),-10,$P41*$Q$6+IF($M41&gt;0,$Q$6-1-$M41,0)),-1)</f>
        <v>5352</v>
      </c>
      <c r="R41" s="3">
        <f ca="1">IF(ISBLANK($A41),"",RANK($Q41,$Q$7:$Q$306))</f>
        <v>28</v>
      </c>
      <c r="S41" s="3">
        <f ca="1">IF(ISNA(MATCH($R41+1,$R$7:$R$306,0)),IF($R41=MAX($A$7:$A$306),$R41,-1),$R41)</f>
        <v>28</v>
      </c>
      <c r="T41" s="3">
        <f>$A41</f>
        <v>30</v>
      </c>
      <c r="U41" s="79">
        <f ca="1">IF(N('Final Round'!$J$14)&gt;0,IF(ISBLANK($A41),"",IF($N41&gt;5,$N41,VLOOKUP($A41,'Final Round'!$A$14:$K$18,COLUMN('Final Round'!$J$1),FALSE))),"")</f>
        <v>28</v>
      </c>
      <c r="V41" s="3">
        <f ca="1">IF(ISNUMBER($U41),$U41,$R41)</f>
        <v>28</v>
      </c>
      <c r="W41" s="3">
        <f ca="1">IF(ISBLANK($A41),"",($V$6-$V41)*$W$6+$W$6-$A41)</f>
        <v>600</v>
      </c>
      <c r="X41" s="3">
        <f ca="1">IF(ISBLANK($A41),"",RANK($W41,$W$7:$W$306))</f>
        <v>28</v>
      </c>
      <c r="Y41" s="3">
        <f>$A41</f>
        <v>30</v>
      </c>
      <c r="Z41" s="3">
        <f ca="1">IF($U41="",$N41,$U41)</f>
        <v>28</v>
      </c>
      <c r="AA41" s="3">
        <f ca="1">IF($U41&lt;6,INDEX($AA$1:$AA$5,$Z41)*$Z$2,0)</f>
        <v>0</v>
      </c>
      <c r="AB41" s="80">
        <f ca="1">IF(ISBLANK($A41),"",5+4*(I41+IF(AA41=0,0,VLOOKUP($A41,'Final Round'!$A$14:$K$18,COLUMN('Final Round'!$G$1),FALSE)))+8*(H41+IF(AA41=0,0,IF(VLOOKUP($A41,'Final Round'!$A$14:$K$18,COLUMN('Final Round'!$J$1),FALSE)=1,1,0)))+$AA41)</f>
        <v>9</v>
      </c>
    </row>
    <row r="42" spans="1:28" ht="13.5" thickBot="1" x14ac:dyDescent="0.25">
      <c r="A42" s="70">
        <v>20</v>
      </c>
      <c r="B42" s="366" t="s">
        <v>294</v>
      </c>
      <c r="C42" s="366" t="s">
        <v>333</v>
      </c>
      <c r="D42" s="71"/>
      <c r="E42" s="72">
        <v>127</v>
      </c>
      <c r="F42" s="73">
        <f ca="1">IF(ISBLANK($A42),"",SUM(IF(ISNA(IF(VLOOKUP($A42,'Round 1'!$A$7:$J$306,COLUMN('Round 1'!$H$7),FALSE),1,NA())),0,1),IF(ISNA(IF(VLOOKUP($A42,'Round 2'!$A$7:$J$306,COLUMN('Round 1'!$H$7),FALSE),1,NA())),0,1),IF(ISNA(IF(VLOOKUP($A42,'Round 3'!$A$7:$J$306,COLUMN('Round 1'!$H$7),FALSE),1,NA())),0,1),IF(ISNA(IF(VLOOKUP($A42,'Final Round'!$A$14:$K$18,1,FALSE),1,NA())),0,1)))</f>
        <v>3</v>
      </c>
      <c r="G42" s="74"/>
      <c r="H42" s="75">
        <f ca="1">IF(ISBLANK($A42),"",IF(ISERROR(VLOOKUP($A42,'Round 1'!$A$7:$I$306,COLUMN('Round 1'!$G$7),FALSE)),0,VLOOKUP($A42,'Round 1'!$A$7:$I$306,COLUMN('Round 1'!$G$7),FALSE))+IF(ISERROR(VLOOKUP($A42,'Round 2'!$A$7:$I$306,COLUMN('Round 2'!$G$7),FALSE)),0,VLOOKUP($A42,'Round 2'!$A$7:$I$306,COLUMN('Round 2'!$G$7),FALSE))+IF(ISERROR(VLOOKUP($A42,'Round 3'!$A$7:$I$306,COLUMN('Round 3'!$G$7),FALSE)),0,VLOOKUP($A42,'Round 3'!$A$7:$I$306,COLUMN('Round 3'!$G$7),FALSE)))</f>
        <v>0</v>
      </c>
      <c r="I42" s="75">
        <f ca="1">IF(ISBLANK($A42),"",IF(ISERROR(VLOOKUP($A42,'Round 1'!$A$7:$I$306,COLUMN('Round 1'!$F$7),FALSE)),0,VLOOKUP($A42,'Round 1'!$A$7:$I$306,COLUMN('Round 1'!$F$7),FALSE))+IF(ISERROR(VLOOKUP($A42,'Round 2'!$A$7:$I$306,COLUMN('Round 2'!$F$7),FALSE)),0,VLOOKUP($A42,'Round 2'!$A$7:$I$306,COLUMN('Round 2'!$F$7),FALSE))+IF(ISERROR(VLOOKUP($A42,'Round 3'!$A$7:$I$306,COLUMN('Round 3'!$F$7),FALSE)),0,VLOOKUP($A42,'Round 3'!$A$7:$I$306,COLUMN('Round 3'!$F$7),FALSE)))</f>
        <v>1</v>
      </c>
      <c r="J42" s="76">
        <f ca="1">IF(ISBLANK($A42),"",IF(ISERROR(VLOOKUP($A42,'Round 1'!$A$7:$I$306,COLUMN('Round 1'!$H$7),FALSE)),0,VLOOKUP($A42,'Round 1'!$A$7:$I$306,COLUMN('Round 1'!$H$7),FALSE))+IF(ISERROR(VLOOKUP($A42,'Round 2'!$A$7:$I$306,COLUMN('Round 2'!$H$7),FALSE)),0,VLOOKUP($A42,'Round 2'!$A$7:$I$306,COLUMN('Round 2'!$H$7),FALSE))+IF(ISERROR(VLOOKUP($A42,'Round 3'!$A$7:$I$306,COLUMN('Round 3'!$H$7),FALSE)),0,VLOOKUP($A42,'Round 3'!$A$7:$I$306,COLUMN('Round 3'!$H$7),FALSE)))</f>
        <v>112</v>
      </c>
      <c r="K42" s="75">
        <f ca="1">IF(ISBLANK(A42),"",RANK(P42,$P$7:$P$306))</f>
        <v>27</v>
      </c>
      <c r="L42" s="77" t="str">
        <f ca="1">IF(ISBLANK($G42),IF($K42&gt;5,"",IF(AND(ISNA(MATCH(K42+1,$K$7:$K$306,0)),$K42&lt;$A$4),"TIE","")),"DQ")</f>
        <v/>
      </c>
      <c r="M42" s="78"/>
      <c r="N42" s="79">
        <f ca="1">IF(ISBLANK($G42),$R42,"DQ")</f>
        <v>27</v>
      </c>
      <c r="O42" s="3">
        <f ca="1">IF(ISBLANK(A42),"",$H42*$O$6+$I42)</f>
        <v>1</v>
      </c>
      <c r="P42" s="3">
        <f ca="1">IF(ISBLANK(A42),"",$O42*10*$P$6+$J42)</f>
        <v>1802</v>
      </c>
      <c r="Q42" s="3">
        <f ca="1">IF(ISBLANK($G42),IF(ISBLANK($A42),-10,$P42*$Q$6+IF($M42&gt;0,$Q$6-1-$M42,0)),-1)</f>
        <v>5406</v>
      </c>
      <c r="R42" s="3">
        <f ca="1">IF(ISBLANK($A42),"",RANK($Q42,$Q$7:$Q$306))</f>
        <v>27</v>
      </c>
      <c r="S42" s="3">
        <f ca="1">IF(ISNA(MATCH($R42+1,$R$7:$R$306,0)),IF($R42=MAX($A$7:$A$306),$R42,-1),$R42)</f>
        <v>27</v>
      </c>
      <c r="T42" s="3">
        <f>$A42</f>
        <v>20</v>
      </c>
      <c r="U42" s="79">
        <f ca="1">IF(N('Final Round'!$J$14)&gt;0,IF(ISBLANK($A42),"",IF($N42&gt;5,$N42,VLOOKUP($A42,'Final Round'!$A$14:$K$18,COLUMN('Final Round'!$J$1),FALSE))),"")</f>
        <v>27</v>
      </c>
      <c r="V42" s="3">
        <f ca="1">IF(ISNUMBER($U42),$U42,$R42)</f>
        <v>27</v>
      </c>
      <c r="W42" s="3">
        <f ca="1">IF(ISBLANK($A42),"",($V$6-$V42)*$W$6+$W$6-$A42)</f>
        <v>652</v>
      </c>
      <c r="X42" s="3">
        <f ca="1">IF(ISBLANK($A42),"",RANK($W42,$W$7:$W$306))</f>
        <v>27</v>
      </c>
      <c r="Y42" s="3">
        <f>$A42</f>
        <v>20</v>
      </c>
      <c r="Z42" s="3">
        <f ca="1">IF($U42="",$N42,$U42)</f>
        <v>27</v>
      </c>
      <c r="AA42" s="3">
        <f ca="1">IF($U42&lt;6,INDEX($AA$1:$AA$5,$Z42)*$Z$2,0)</f>
        <v>0</v>
      </c>
      <c r="AB42" s="80">
        <f ca="1">IF(ISBLANK($A42),"",5+4*(I42+IF(AA42=0,0,VLOOKUP($A42,'Final Round'!$A$14:$K$18,COLUMN('Final Round'!$G$1),FALSE)))+8*(H42+IF(AA42=0,0,IF(VLOOKUP($A42,'Final Round'!$A$14:$K$18,COLUMN('Final Round'!$J$1),FALSE)=1,1,0)))+$AA42)</f>
        <v>9</v>
      </c>
    </row>
    <row r="43" spans="1:28" ht="13.5" thickTop="1" x14ac:dyDescent="0.2">
      <c r="A43" s="70">
        <v>22</v>
      </c>
      <c r="B43" s="71" t="s">
        <v>294</v>
      </c>
      <c r="C43" s="366" t="s">
        <v>295</v>
      </c>
      <c r="D43" s="71"/>
      <c r="E43" s="56">
        <v>137</v>
      </c>
      <c r="F43" s="73">
        <f ca="1">IF(ISBLANK($A43),"",SUM(IF(ISNA(IF(VLOOKUP($A43,'Round 1'!$A$7:$J$306,COLUMN('Round 1'!$H$7),FALSE),1,NA())),0,1),IF(ISNA(IF(VLOOKUP($A43,'Round 2'!$A$7:$J$306,COLUMN('Round 1'!$H$7),FALSE),1,NA())),0,1),IF(ISNA(IF(VLOOKUP($A43,'Round 3'!$A$7:$J$306,COLUMN('Round 1'!$H$7),FALSE),1,NA())),0,1),IF(ISNA(IF(VLOOKUP($A43,'Final Round'!$A$14:$K$18,1,FALSE),1,NA())),0,1)))</f>
        <v>3</v>
      </c>
      <c r="G43" s="74"/>
      <c r="H43" s="75">
        <f ca="1">IF(ISBLANK($A43),"",IF(ISERROR(VLOOKUP($A43,'Round 1'!$A$7:$I$306,COLUMN('Round 1'!$G$7),FALSE)),0,VLOOKUP($A43,'Round 1'!$A$7:$I$306,COLUMN('Round 1'!$G$7),FALSE))+IF(ISERROR(VLOOKUP($A43,'Round 2'!$A$7:$I$306,COLUMN('Round 2'!$G$7),FALSE)),0,VLOOKUP($A43,'Round 2'!$A$7:$I$306,COLUMN('Round 2'!$G$7),FALSE))+IF(ISERROR(VLOOKUP($A43,'Round 3'!$A$7:$I$306,COLUMN('Round 3'!$G$7),FALSE)),0,VLOOKUP($A43,'Round 3'!$A$7:$I$306,COLUMN('Round 3'!$G$7),FALSE)))</f>
        <v>0</v>
      </c>
      <c r="I43" s="75">
        <f ca="1">IF(ISBLANK($A43),"",IF(ISERROR(VLOOKUP($A43,'Round 1'!$A$7:$I$306,COLUMN('Round 1'!$F$7),FALSE)),0,VLOOKUP($A43,'Round 1'!$A$7:$I$306,COLUMN('Round 1'!$F$7),FALSE))+IF(ISERROR(VLOOKUP($A43,'Round 2'!$A$7:$I$306,COLUMN('Round 2'!$F$7),FALSE)),0,VLOOKUP($A43,'Round 2'!$A$7:$I$306,COLUMN('Round 2'!$F$7),FALSE))+IF(ISERROR(VLOOKUP($A43,'Round 3'!$A$7:$I$306,COLUMN('Round 3'!$F$7),FALSE)),0,VLOOKUP($A43,'Round 3'!$A$7:$I$306,COLUMN('Round 3'!$F$7),FALSE)))</f>
        <v>0</v>
      </c>
      <c r="J43" s="76">
        <f ca="1">IF(ISBLANK($A43),"",IF(ISERROR(VLOOKUP($A43,'Round 1'!$A$7:$I$306,COLUMN('Round 1'!$H$7),FALSE)),0,VLOOKUP($A43,'Round 1'!$A$7:$I$306,COLUMN('Round 1'!$H$7),FALSE))+IF(ISERROR(VLOOKUP($A43,'Round 2'!$A$7:$I$306,COLUMN('Round 2'!$H$7),FALSE)),0,VLOOKUP($A43,'Round 2'!$A$7:$I$306,COLUMN('Round 2'!$H$7),FALSE))+IF(ISERROR(VLOOKUP($A43,'Round 3'!$A$7:$I$306,COLUMN('Round 3'!$H$7),FALSE)),0,VLOOKUP($A43,'Round 3'!$A$7:$I$306,COLUMN('Round 3'!$H$7),FALSE)))</f>
        <v>64</v>
      </c>
      <c r="K43" s="75">
        <f ca="1">IF(ISBLANK(A43),"",RANK(P43,$P$7:$P$306))</f>
        <v>37</v>
      </c>
      <c r="L43" s="77" t="str">
        <f ca="1">IF(ISBLANK($G43),IF($K43&gt;5,"",IF(AND(ISNA(MATCH(K43+1,$K$7:$K$306,0)),$K43&lt;$A$4),"TIE","")),"DQ")</f>
        <v/>
      </c>
      <c r="M43" s="78"/>
      <c r="N43" s="79">
        <f ca="1">IF(ISBLANK($G43),$R43,"DQ")</f>
        <v>37</v>
      </c>
      <c r="O43" s="3">
        <f ca="1">IF(ISBLANK(A43),"",$H43*$O$6+$I43)</f>
        <v>0</v>
      </c>
      <c r="P43" s="3">
        <f ca="1">IF(ISBLANK(A43),"",$O43*10*$P$6+$J43)</f>
        <v>64</v>
      </c>
      <c r="Q43" s="3">
        <f ca="1">IF(ISBLANK($G43),IF(ISBLANK($A43),-10,$P43*$Q$6+IF($M43&gt;0,$Q$6-1-$M43,0)),-1)</f>
        <v>192</v>
      </c>
      <c r="R43" s="3">
        <f ca="1">IF(ISBLANK($A43),"",RANK($Q43,$Q$7:$Q$306))</f>
        <v>37</v>
      </c>
      <c r="S43" s="3">
        <f ca="1">IF(ISNA(MATCH($R43+1,$R$7:$R$306,0)),IF($R43=MAX($A$7:$A$306),$R43,-1),$R43)</f>
        <v>37</v>
      </c>
      <c r="T43" s="3">
        <f>$A43</f>
        <v>22</v>
      </c>
      <c r="U43" s="79">
        <f ca="1">IF(N('Final Round'!$J$14)&gt;0,IF(ISBLANK($A43),"",IF($N43&gt;5,$N43,VLOOKUP($A43,'Final Round'!$A$14:$K$18,COLUMN('Final Round'!$J$1),FALSE))),"")</f>
        <v>37</v>
      </c>
      <c r="V43" s="3">
        <f ca="1">IF(ISNUMBER($U43),$U43,$R43)</f>
        <v>37</v>
      </c>
      <c r="W43" s="3">
        <f ca="1">IF(ISBLANK($A43),"",($V$6-$V43)*$W$6+$W$6-$A43)</f>
        <v>230</v>
      </c>
      <c r="X43" s="3">
        <f ca="1">IF(ISBLANK($A43),"",RANK($W43,$W$7:$W$306))</f>
        <v>37</v>
      </c>
      <c r="Y43" s="3">
        <f>$A43</f>
        <v>22</v>
      </c>
      <c r="Z43" s="3">
        <f ca="1">IF($U43="",$N43,$U43)</f>
        <v>37</v>
      </c>
      <c r="AA43" s="3">
        <f ca="1">IF($U43&lt;6,INDEX($AA$1:$AA$5,$Z43)*$Z$2,0)</f>
        <v>0</v>
      </c>
      <c r="AB43" s="80">
        <f ca="1">IF(ISBLANK($A43),"",5+4*(I43+IF(AA43=0,0,VLOOKUP($A43,'Final Round'!$A$14:$K$18,COLUMN('Final Round'!$G$1),FALSE)))+8*(H43+IF(AA43=0,0,IF(VLOOKUP($A43,'Final Round'!$A$14:$K$18,COLUMN('Final Round'!$J$1),FALSE)=1,1,0)))+$AA43)</f>
        <v>5</v>
      </c>
    </row>
    <row r="44" spans="1:28" x14ac:dyDescent="0.2">
      <c r="A44" s="59">
        <v>1</v>
      </c>
      <c r="B44" s="367" t="s">
        <v>316</v>
      </c>
      <c r="C44" s="367" t="s">
        <v>317</v>
      </c>
      <c r="D44" s="60"/>
      <c r="E44" s="72">
        <v>116</v>
      </c>
      <c r="F44" s="62">
        <f ca="1">IF(ISBLANK($A44),"",SUM(IF(ISNA(IF(VLOOKUP($A44,'Round 1'!$A$7:$J$306,COLUMN('Round 1'!$H$7),FALSE),1,NA())),0,1),IF(ISNA(IF(VLOOKUP($A44,'Round 2'!$A$7:$J$306,COLUMN('Round 1'!$H$7),FALSE),1,NA())),0,1),IF(ISNA(IF(VLOOKUP($A44,'Round 3'!$A$7:$J$306,COLUMN('Round 1'!$H$7),FALSE),1,NA())),0,1),IF(ISNA(IF(VLOOKUP($A44,'Final Round'!$A$14:$K$18,1,FALSE),1,NA())),0,1)))</f>
        <v>3</v>
      </c>
      <c r="G44" s="63"/>
      <c r="H44" s="64">
        <f ca="1">IF(ISBLANK($A44),"",IF(ISERROR(VLOOKUP($A44,'Round 1'!$A$7:$I$306,COLUMN('Round 1'!$G$7),FALSE)),0,VLOOKUP($A44,'Round 1'!$A$7:$I$306,COLUMN('Round 1'!$G$7),FALSE))+IF(ISERROR(VLOOKUP($A44,'Round 2'!$A$7:$I$306,COLUMN('Round 2'!$G$7),FALSE)),0,VLOOKUP($A44,'Round 2'!$A$7:$I$306,COLUMN('Round 2'!$G$7),FALSE))+IF(ISERROR(VLOOKUP($A44,'Round 3'!$A$7:$I$306,COLUMN('Round 3'!$G$7),FALSE)),0,VLOOKUP($A44,'Round 3'!$A$7:$I$306,COLUMN('Round 3'!$G$7),FALSE)))</f>
        <v>1</v>
      </c>
      <c r="I44" s="64">
        <f ca="1">IF(ISBLANK($A44),"",IF(ISERROR(VLOOKUP($A44,'Round 1'!$A$7:$I$306,COLUMN('Round 1'!$F$7),FALSE)),0,VLOOKUP($A44,'Round 1'!$A$7:$I$306,COLUMN('Round 1'!$F$7),FALSE))+IF(ISERROR(VLOOKUP($A44,'Round 2'!$A$7:$I$306,COLUMN('Round 2'!$F$7),FALSE)),0,VLOOKUP($A44,'Round 2'!$A$7:$I$306,COLUMN('Round 2'!$F$7),FALSE))+IF(ISERROR(VLOOKUP($A44,'Round 3'!$A$7:$I$306,COLUMN('Round 3'!$F$7),FALSE)),0,VLOOKUP($A44,'Round 3'!$A$7:$I$306,COLUMN('Round 3'!$F$7),FALSE)))</f>
        <v>3.5</v>
      </c>
      <c r="J44" s="65">
        <f ca="1">IF(ISBLANK($A44),"",IF(ISERROR(VLOOKUP($A44,'Round 1'!$A$7:$I$306,COLUMN('Round 1'!$H$7),FALSE)),0,VLOOKUP($A44,'Round 1'!$A$7:$I$306,COLUMN('Round 1'!$H$7),FALSE))+IF(ISERROR(VLOOKUP($A44,'Round 2'!$A$7:$I$306,COLUMN('Round 2'!$H$7),FALSE)),0,VLOOKUP($A44,'Round 2'!$A$7:$I$306,COLUMN('Round 2'!$H$7),FALSE))+IF(ISERROR(VLOOKUP($A44,'Round 3'!$A$7:$I$306,COLUMN('Round 3'!$H$7),FALSE)),0,VLOOKUP($A44,'Round 3'!$A$7:$I$306,COLUMN('Round 3'!$H$7),FALSE)))</f>
        <v>114</v>
      </c>
      <c r="K44" s="64">
        <f ca="1">IF(ISBLANK(A44),"",RANK(P44,$P$7:$P$306))</f>
        <v>16</v>
      </c>
      <c r="L44" s="66" t="str">
        <f ca="1">IF(ISBLANK($G44),IF($K44&gt;5,"",IF(AND(ISNA(MATCH(K44+1,$K$7:$K$306,0)),$K44&lt;$A$4),"TIE","")),"DQ")</f>
        <v/>
      </c>
      <c r="M44" s="67"/>
      <c r="N44" s="68">
        <f ca="1">IF(ISBLANK($G44),$R44,"DQ")</f>
        <v>16</v>
      </c>
      <c r="O44" s="3">
        <f ca="1">IF(ISBLANK(A44),"",$H44*$O$6+$I44)</f>
        <v>13</v>
      </c>
      <c r="P44" s="3">
        <f ca="1">IF(ISBLANK(A44),"",$O44*10*$P$6+$J44)</f>
        <v>22084</v>
      </c>
      <c r="Q44" s="3">
        <f ca="1">IF(ISBLANK($G44),IF(ISBLANK($A44),-10,$P44*$Q$6+IF($M44&gt;0,$Q$6-1-$M44,0)),-1)</f>
        <v>66252</v>
      </c>
      <c r="R44" s="3">
        <f ca="1">IF(ISBLANK($A44),"",RANK($Q44,$Q$7:$Q$306))</f>
        <v>16</v>
      </c>
      <c r="S44" s="3">
        <f ca="1">IF(ISNA(MATCH($R44+1,$R$7:$R$306,0)),IF($R44=MAX($A$7:$A$306),$R44,-1),$R44)</f>
        <v>16</v>
      </c>
      <c r="T44" s="3">
        <f>$A44</f>
        <v>1</v>
      </c>
      <c r="U44" s="68">
        <f ca="1">IF(N('Final Round'!$J$14)&gt;0,IF(ISBLANK($A44),"",IF($N44&gt;5,$N44,VLOOKUP($A44,'Final Round'!$A$14:$K$18,COLUMN('Final Round'!$J$1),FALSE))),"")</f>
        <v>16</v>
      </c>
      <c r="V44" s="3">
        <f ca="1">IF(ISNUMBER($U44),$U44,$R44)</f>
        <v>16</v>
      </c>
      <c r="W44" s="3">
        <f ca="1">IF(ISBLANK($A44),"",($V$6-$V44)*$W$6+$W$6-$A44)</f>
        <v>1133</v>
      </c>
      <c r="X44" s="3">
        <f ca="1">IF(ISBLANK($A44),"",RANK($W44,$W$7:$W$306))</f>
        <v>16</v>
      </c>
      <c r="Y44" s="3">
        <f>$A44</f>
        <v>1</v>
      </c>
      <c r="Z44" s="3">
        <f ca="1">IF($U44="",$N44,$U44)</f>
        <v>16</v>
      </c>
      <c r="AA44" s="3">
        <f ca="1">IF($U44&lt;6,INDEX($AA$1:$AA$5,$Z44)*$Z$2,0)</f>
        <v>0</v>
      </c>
      <c r="AB44" s="69">
        <f ca="1">IF(ISBLANK($A44),"",5+4*(I44+IF(AA44=0,0,VLOOKUP($A44,'Final Round'!$A$14:$K$18,COLUMN('Final Round'!$G$1),FALSE)))+8*(H44+IF(AA44=0,0,IF(VLOOKUP($A44,'Final Round'!$A$14:$K$18,COLUMN('Final Round'!$J$1),FALSE)=1,1,0)))+$AA44)</f>
        <v>27</v>
      </c>
    </row>
    <row r="45" spans="1:28" ht="13.5" thickBot="1" x14ac:dyDescent="0.25">
      <c r="A45" s="59">
        <v>12</v>
      </c>
      <c r="B45" s="60" t="s">
        <v>300</v>
      </c>
      <c r="C45" s="367" t="s">
        <v>301</v>
      </c>
      <c r="D45" s="60"/>
      <c r="E45" s="72">
        <v>132</v>
      </c>
      <c r="F45" s="62">
        <f ca="1">IF(ISBLANK($A45),"",SUM(IF(ISNA(IF(VLOOKUP($A45,'Round 1'!$A$7:$J$306,COLUMN('Round 1'!$H$7),FALSE),1,NA())),0,1),IF(ISNA(IF(VLOOKUP($A45,'Round 2'!$A$7:$J$306,COLUMN('Round 1'!$H$7),FALSE),1,NA())),0,1),IF(ISNA(IF(VLOOKUP($A45,'Round 3'!$A$7:$J$306,COLUMN('Round 1'!$H$7),FALSE),1,NA())),0,1),IF(ISNA(IF(VLOOKUP($A45,'Final Round'!$A$14:$K$18,1,FALSE),1,NA())),0,1)))</f>
        <v>3</v>
      </c>
      <c r="G45" s="63"/>
      <c r="H45" s="64">
        <f ca="1">IF(ISBLANK($A45),"",IF(ISERROR(VLOOKUP($A45,'Round 1'!$A$7:$I$306,COLUMN('Round 1'!$G$7),FALSE)),0,VLOOKUP($A45,'Round 1'!$A$7:$I$306,COLUMN('Round 1'!$G$7),FALSE))+IF(ISERROR(VLOOKUP($A45,'Round 2'!$A$7:$I$306,COLUMN('Round 2'!$G$7),FALSE)),0,VLOOKUP($A45,'Round 2'!$A$7:$I$306,COLUMN('Round 2'!$G$7),FALSE))+IF(ISERROR(VLOOKUP($A45,'Round 3'!$A$7:$I$306,COLUMN('Round 3'!$G$7),FALSE)),0,VLOOKUP($A45,'Round 3'!$A$7:$I$306,COLUMN('Round 3'!$G$7),FALSE)))</f>
        <v>0</v>
      </c>
      <c r="I45" s="64">
        <f ca="1">IF(ISBLANK($A45),"",IF(ISERROR(VLOOKUP($A45,'Round 1'!$A$7:$I$306,COLUMN('Round 1'!$F$7),FALSE)),0,VLOOKUP($A45,'Round 1'!$A$7:$I$306,COLUMN('Round 1'!$F$7),FALSE))+IF(ISERROR(VLOOKUP($A45,'Round 2'!$A$7:$I$306,COLUMN('Round 2'!$F$7),FALSE)),0,VLOOKUP($A45,'Round 2'!$A$7:$I$306,COLUMN('Round 2'!$F$7),FALSE))+IF(ISERROR(VLOOKUP($A45,'Round 3'!$A$7:$I$306,COLUMN('Round 3'!$F$7),FALSE)),0,VLOOKUP($A45,'Round 3'!$A$7:$I$306,COLUMN('Round 3'!$F$7),FALSE)))</f>
        <v>0</v>
      </c>
      <c r="J45" s="65">
        <f ca="1">IF(ISBLANK($A45),"",IF(ISERROR(VLOOKUP($A45,'Round 1'!$A$7:$I$306,COLUMN('Round 1'!$H$7),FALSE)),0,VLOOKUP($A45,'Round 1'!$A$7:$I$306,COLUMN('Round 1'!$H$7),FALSE))+IF(ISERROR(VLOOKUP($A45,'Round 2'!$A$7:$I$306,COLUMN('Round 2'!$H$7),FALSE)),0,VLOOKUP($A45,'Round 2'!$A$7:$I$306,COLUMN('Round 2'!$H$7),FALSE))+IF(ISERROR(VLOOKUP($A45,'Round 3'!$A$7:$I$306,COLUMN('Round 3'!$H$7),FALSE)),0,VLOOKUP($A45,'Round 3'!$A$7:$I$306,COLUMN('Round 3'!$H$7),FALSE)))</f>
        <v>72</v>
      </c>
      <c r="K45" s="64">
        <f ca="1">IF(ISBLANK(A45),"",RANK(P45,$P$7:$P$306))</f>
        <v>32</v>
      </c>
      <c r="L45" s="66" t="str">
        <f ca="1">IF(ISBLANK($G45),IF($K45&gt;5,"",IF(AND(ISNA(MATCH(K45+1,$K$7:$K$306,0)),$K45&lt;$A$4),"TIE","")),"DQ")</f>
        <v/>
      </c>
      <c r="M45" s="67"/>
      <c r="N45" s="68">
        <f ca="1">IF(ISBLANK($G45),$R45,"DQ")</f>
        <v>32</v>
      </c>
      <c r="O45" s="3">
        <f ca="1">IF(ISBLANK(A45),"",$H45*$O$6+$I45)</f>
        <v>0</v>
      </c>
      <c r="P45" s="3">
        <f ca="1">IF(ISBLANK(A45),"",$O45*10*$P$6+$J45)</f>
        <v>72</v>
      </c>
      <c r="Q45" s="3">
        <f ca="1">IF(ISBLANK($G45),IF(ISBLANK($A45),-10,$P45*$Q$6+IF($M45&gt;0,$Q$6-1-$M45,0)),-1)</f>
        <v>216</v>
      </c>
      <c r="R45" s="3">
        <f ca="1">IF(ISBLANK($A45),"",RANK($Q45,$Q$7:$Q$306))</f>
        <v>32</v>
      </c>
      <c r="S45" s="3">
        <f ca="1">IF(ISNA(MATCH($R45+1,$R$7:$R$306,0)),IF($R45=MAX($A$7:$A$306),$R45,-1),$R45)</f>
        <v>-1</v>
      </c>
      <c r="T45" s="3">
        <f>$A45</f>
        <v>12</v>
      </c>
      <c r="U45" s="68">
        <f ca="1">IF(N('Final Round'!$J$14)&gt;0,IF(ISBLANK($A45),"",IF($N45&gt;5,$N45,VLOOKUP($A45,'Final Round'!$A$14:$K$18,COLUMN('Final Round'!$J$1),FALSE))),"")</f>
        <v>32</v>
      </c>
      <c r="V45" s="3">
        <f ca="1">IF(ISNUMBER($U45),$U45,$R45)</f>
        <v>32</v>
      </c>
      <c r="W45" s="3">
        <f ca="1">IF(ISBLANK($A45),"",($V$6-$V45)*$W$6+$W$6-$A45)</f>
        <v>450</v>
      </c>
      <c r="X45" s="3">
        <f ca="1">IF(ISBLANK($A45),"",RANK($W45,$W$7:$W$306))</f>
        <v>32</v>
      </c>
      <c r="Y45" s="3">
        <f>$A45</f>
        <v>12</v>
      </c>
      <c r="Z45" s="3">
        <f ca="1">IF($U45="",$N45,$U45)</f>
        <v>32</v>
      </c>
      <c r="AA45" s="3">
        <f ca="1">IF($U45&lt;6,INDEX($AA$1:$AA$5,$Z45)*$Z$2,0)</f>
        <v>0</v>
      </c>
      <c r="AB45" s="69">
        <f ca="1">IF(ISBLANK($A45),"",5+4*(I45+IF(AA45=0,0,VLOOKUP($A45,'Final Round'!$A$14:$K$18,COLUMN('Final Round'!$G$1),FALSE)))+8*(H45+IF(AA45=0,0,IF(VLOOKUP($A45,'Final Round'!$A$14:$K$18,COLUMN('Final Round'!$J$1),FALSE)=1,1,0)))+$AA45)</f>
        <v>5</v>
      </c>
    </row>
    <row r="46" spans="1:28" ht="13.5" thickTop="1" x14ac:dyDescent="0.2">
      <c r="A46" s="70">
        <v>15</v>
      </c>
      <c r="B46" s="71" t="s">
        <v>290</v>
      </c>
      <c r="C46" s="366" t="s">
        <v>291</v>
      </c>
      <c r="D46" s="71"/>
      <c r="E46" s="56">
        <v>101</v>
      </c>
      <c r="F46" s="73">
        <f ca="1">IF(ISBLANK($A46),"",SUM(IF(ISNA(IF(VLOOKUP($A46,'Round 1'!$A$7:$J$306,COLUMN('Round 1'!$H$7),FALSE),1,NA())),0,1),IF(ISNA(IF(VLOOKUP($A46,'Round 2'!$A$7:$J$306,COLUMN('Round 1'!$H$7),FALSE),1,NA())),0,1),IF(ISNA(IF(VLOOKUP($A46,'Round 3'!$A$7:$J$306,COLUMN('Round 1'!$H$7),FALSE),1,NA())),0,1),IF(ISNA(IF(VLOOKUP($A46,'Final Round'!$A$14:$K$18,1,FALSE),1,NA())),0,1)))</f>
        <v>4</v>
      </c>
      <c r="G46" s="74"/>
      <c r="H46" s="75">
        <f ca="1">IF(ISBLANK($A46),"",IF(ISERROR(VLOOKUP($A46,'Round 1'!$A$7:$I$306,COLUMN('Round 1'!$G$7),FALSE)),0,VLOOKUP($A46,'Round 1'!$A$7:$I$306,COLUMN('Round 1'!$G$7),FALSE))+IF(ISERROR(VLOOKUP($A46,'Round 2'!$A$7:$I$306,COLUMN('Round 2'!$G$7),FALSE)),0,VLOOKUP($A46,'Round 2'!$A$7:$I$306,COLUMN('Round 2'!$G$7),FALSE))+IF(ISERROR(VLOOKUP($A46,'Round 3'!$A$7:$I$306,COLUMN('Round 3'!$G$7),FALSE)),0,VLOOKUP($A46,'Round 3'!$A$7:$I$306,COLUMN('Round 3'!$G$7),FALSE)))</f>
        <v>2</v>
      </c>
      <c r="I46" s="75">
        <f ca="1">IF(ISBLANK($A46),"",IF(ISERROR(VLOOKUP($A46,'Round 1'!$A$7:$I$306,COLUMN('Round 1'!$F$7),FALSE)),0,VLOOKUP($A46,'Round 1'!$A$7:$I$306,COLUMN('Round 1'!$F$7),FALSE))+IF(ISERROR(VLOOKUP($A46,'Round 2'!$A$7:$I$306,COLUMN('Round 2'!$F$7),FALSE)),0,VLOOKUP($A46,'Round 2'!$A$7:$I$306,COLUMN('Round 2'!$F$7),FALSE))+IF(ISERROR(VLOOKUP($A46,'Round 3'!$A$7:$I$306,COLUMN('Round 3'!$F$7),FALSE)),0,VLOOKUP($A46,'Round 3'!$A$7:$I$306,COLUMN('Round 3'!$F$7),FALSE)))</f>
        <v>8.5</v>
      </c>
      <c r="J46" s="76">
        <f ca="1">IF(ISBLANK($A46),"",IF(ISERROR(VLOOKUP($A46,'Round 1'!$A$7:$I$306,COLUMN('Round 1'!$H$7),FALSE)),0,VLOOKUP($A46,'Round 1'!$A$7:$I$306,COLUMN('Round 1'!$H$7),FALSE))+IF(ISERROR(VLOOKUP($A46,'Round 2'!$A$7:$I$306,COLUMN('Round 2'!$H$7),FALSE)),0,VLOOKUP($A46,'Round 2'!$A$7:$I$306,COLUMN('Round 2'!$H$7),FALSE))+IF(ISERROR(VLOOKUP($A46,'Round 3'!$A$7:$I$306,COLUMN('Round 3'!$H$7),FALSE)),0,VLOOKUP($A46,'Round 3'!$A$7:$I$306,COLUMN('Round 3'!$H$7),FALSE)))</f>
        <v>168</v>
      </c>
      <c r="K46" s="75">
        <f ca="1">IF(ISBLANK(A46),"",RANK(P46,$P$7:$P$306))</f>
        <v>1</v>
      </c>
      <c r="L46" s="77" t="str">
        <f ca="1">IF(ISBLANK($G46),IF($K46&gt;5,"",IF(AND(ISNA(MATCH(K46+1,$K$7:$K$306,0)),$K46&lt;$A$4),"TIE","")),"DQ")</f>
        <v/>
      </c>
      <c r="M46" s="78"/>
      <c r="N46" s="79">
        <f ca="1">IF(ISBLANK($G46),$R46,"DQ")</f>
        <v>1</v>
      </c>
      <c r="O46" s="3">
        <f ca="1">IF(ISBLANK(A46),"",$H46*$O$6+$I46)</f>
        <v>27.5</v>
      </c>
      <c r="P46" s="3">
        <f ca="1">IF(ISBLANK(A46),"",$O46*10*$P$6+$J46)</f>
        <v>46643</v>
      </c>
      <c r="Q46" s="3">
        <f ca="1">IF(ISBLANK($G46),IF(ISBLANK($A46),-10,$P46*$Q$6+IF($M46&gt;0,$Q$6-1-$M46,0)),-1)</f>
        <v>139929</v>
      </c>
      <c r="R46" s="3">
        <f ca="1">IF(ISBLANK($A46),"",RANK($Q46,$Q$7:$Q$306))</f>
        <v>1</v>
      </c>
      <c r="S46" s="3">
        <f ca="1">IF(ISNA(MATCH($R46+1,$R$7:$R$306,0)),IF($R46=MAX($A$7:$A$306),$R46,-1),$R46)</f>
        <v>1</v>
      </c>
      <c r="T46" s="3">
        <f>$A46</f>
        <v>15</v>
      </c>
      <c r="U46" s="79">
        <f ca="1">IF(N('Final Round'!$J$14)&gt;0,IF(ISBLANK($A46),"",IF($N46&gt;5,$N46,VLOOKUP($A46,'Final Round'!$A$14:$K$18,COLUMN('Final Round'!$J$1),FALSE))),"")</f>
        <v>1</v>
      </c>
      <c r="V46" s="3">
        <f ca="1">IF(ISNUMBER($U46),$U46,$R46)</f>
        <v>1</v>
      </c>
      <c r="W46" s="3">
        <f ca="1">IF(ISBLANK($A46),"",($V$6-$V46)*$W$6+$W$6-$A46)</f>
        <v>1749</v>
      </c>
      <c r="X46" s="3">
        <f ca="1">IF(ISBLANK($A46),"",RANK($W46,$W$7:$W$306))</f>
        <v>1</v>
      </c>
      <c r="Y46" s="3">
        <f>$A46</f>
        <v>15</v>
      </c>
      <c r="Z46" s="3">
        <f ca="1">IF($U46="",$N46,$U46)</f>
        <v>1</v>
      </c>
      <c r="AA46" s="3">
        <f ca="1">IF($U46&lt;6,INDEX($AA$1:$AA$5,$Z46)*$Z$2,0)</f>
        <v>179.33551720522422</v>
      </c>
      <c r="AB46" s="80">
        <f ca="1">IF(ISBLANK($A46),"",5+4*(I46+IF(AA46=0,0,VLOOKUP($A46,'Final Round'!$A$14:$K$18,COLUMN('Final Round'!$G$1),FALSE)))+8*(H46+IF(AA46=0,0,IF(VLOOKUP($A46,'Final Round'!$A$14:$K$18,COLUMN('Final Round'!$J$1),FALSE)=1,1,0)))+$AA46)</f>
        <v>248.33551720522422</v>
      </c>
    </row>
    <row r="47" spans="1:28" x14ac:dyDescent="0.2">
      <c r="A47" s="59">
        <v>13</v>
      </c>
      <c r="B47" s="367" t="s">
        <v>290</v>
      </c>
      <c r="C47" s="367" t="s">
        <v>332</v>
      </c>
      <c r="D47" s="60"/>
      <c r="E47" s="72">
        <v>133</v>
      </c>
      <c r="F47" s="62">
        <f ca="1">IF(ISBLANK($A47),"",SUM(IF(ISNA(IF(VLOOKUP($A47,'Round 1'!$A$7:$J$306,COLUMN('Round 1'!$H$7),FALSE),1,NA())),0,1),IF(ISNA(IF(VLOOKUP($A47,'Round 2'!$A$7:$J$306,COLUMN('Round 1'!$H$7),FALSE),1,NA())),0,1),IF(ISNA(IF(VLOOKUP($A47,'Round 3'!$A$7:$J$306,COLUMN('Round 1'!$H$7),FALSE),1,NA())),0,1),IF(ISNA(IF(VLOOKUP($A47,'Final Round'!$A$14:$K$18,1,FALSE),1,NA())),0,1)))</f>
        <v>3</v>
      </c>
      <c r="G47" s="63"/>
      <c r="H47" s="64">
        <f ca="1">IF(ISBLANK($A47),"",IF(ISERROR(VLOOKUP($A47,'Round 1'!$A$7:$I$306,COLUMN('Round 1'!$G$7),FALSE)),0,VLOOKUP($A47,'Round 1'!$A$7:$I$306,COLUMN('Round 1'!$G$7),FALSE))+IF(ISERROR(VLOOKUP($A47,'Round 2'!$A$7:$I$306,COLUMN('Round 2'!$G$7),FALSE)),0,VLOOKUP($A47,'Round 2'!$A$7:$I$306,COLUMN('Round 2'!$G$7),FALSE))+IF(ISERROR(VLOOKUP($A47,'Round 3'!$A$7:$I$306,COLUMN('Round 3'!$G$7),FALSE)),0,VLOOKUP($A47,'Round 3'!$A$7:$I$306,COLUMN('Round 3'!$G$7),FALSE)))</f>
        <v>0</v>
      </c>
      <c r="I47" s="64">
        <f ca="1">IF(ISBLANK($A47),"",IF(ISERROR(VLOOKUP($A47,'Round 1'!$A$7:$I$306,COLUMN('Round 1'!$F$7),FALSE)),0,VLOOKUP($A47,'Round 1'!$A$7:$I$306,COLUMN('Round 1'!$F$7),FALSE))+IF(ISERROR(VLOOKUP($A47,'Round 2'!$A$7:$I$306,COLUMN('Round 2'!$F$7),FALSE)),0,VLOOKUP($A47,'Round 2'!$A$7:$I$306,COLUMN('Round 2'!$F$7),FALSE))+IF(ISERROR(VLOOKUP($A47,'Round 3'!$A$7:$I$306,COLUMN('Round 3'!$F$7),FALSE)),0,VLOOKUP($A47,'Round 3'!$A$7:$I$306,COLUMN('Round 3'!$F$7),FALSE)))</f>
        <v>0</v>
      </c>
      <c r="J47" s="65">
        <f ca="1">IF(ISBLANK($A47),"",IF(ISERROR(VLOOKUP($A47,'Round 1'!$A$7:$I$306,COLUMN('Round 1'!$H$7),FALSE)),0,VLOOKUP($A47,'Round 1'!$A$7:$I$306,COLUMN('Round 1'!$H$7),FALSE))+IF(ISERROR(VLOOKUP($A47,'Round 2'!$A$7:$I$306,COLUMN('Round 2'!$H$7),FALSE)),0,VLOOKUP($A47,'Round 2'!$A$7:$I$306,COLUMN('Round 2'!$H$7),FALSE))+IF(ISERROR(VLOOKUP($A47,'Round 3'!$A$7:$I$306,COLUMN('Round 3'!$H$7),FALSE)),0,VLOOKUP($A47,'Round 3'!$A$7:$I$306,COLUMN('Round 3'!$H$7),FALSE)))</f>
        <v>72</v>
      </c>
      <c r="K47" s="64">
        <f ca="1">IF(ISBLANK(A47),"",RANK(P47,$P$7:$P$306))</f>
        <v>32</v>
      </c>
      <c r="L47" s="66" t="str">
        <f ca="1">IF(ISBLANK($G47),IF($K47&gt;5,"",IF(AND(ISNA(MATCH(K47+1,$K$7:$K$306,0)),$K47&lt;$A$4),"TIE","")),"DQ")</f>
        <v/>
      </c>
      <c r="M47" s="67"/>
      <c r="N47" s="68">
        <f ca="1">IF(ISBLANK($G47),$R47,"DQ")</f>
        <v>32</v>
      </c>
      <c r="O47" s="3">
        <f ca="1">IF(ISBLANK(A47),"",$H47*$O$6+$I47)</f>
        <v>0</v>
      </c>
      <c r="P47" s="3">
        <f ca="1">IF(ISBLANK(A47),"",$O47*10*$P$6+$J47)</f>
        <v>72</v>
      </c>
      <c r="Q47" s="3">
        <f ca="1">IF(ISBLANK($G47),IF(ISBLANK($A47),-10,$P47*$Q$6+IF($M47&gt;0,$Q$6-1-$M47,0)),-1)</f>
        <v>216</v>
      </c>
      <c r="R47" s="3">
        <f ca="1">IF(ISBLANK($A47),"",RANK($Q47,$Q$7:$Q$306))</f>
        <v>32</v>
      </c>
      <c r="S47" s="3">
        <f ca="1">IF(ISNA(MATCH($R47+1,$R$7:$R$306,0)),IF($R47=MAX($A$7:$A$306),$R47,-1),$R47)</f>
        <v>-1</v>
      </c>
      <c r="T47" s="3">
        <f>$A47</f>
        <v>13</v>
      </c>
      <c r="U47" s="68">
        <f ca="1">IF(N('Final Round'!$J$14)&gt;0,IF(ISBLANK($A47),"",IF($N47&gt;5,$N47,VLOOKUP($A47,'Final Round'!$A$14:$K$18,COLUMN('Final Round'!$J$1),FALSE))),"")</f>
        <v>32</v>
      </c>
      <c r="V47" s="3">
        <f ca="1">IF(ISNUMBER($U47),$U47,$R47)</f>
        <v>32</v>
      </c>
      <c r="W47" s="3">
        <f ca="1">IF(ISBLANK($A47),"",($V$6-$V47)*$W$6+$W$6-$A47)</f>
        <v>449</v>
      </c>
      <c r="X47" s="3">
        <f ca="1">IF(ISBLANK($A47),"",RANK($W47,$W$7:$W$306))</f>
        <v>33</v>
      </c>
      <c r="Y47" s="3">
        <f>$A47</f>
        <v>13</v>
      </c>
      <c r="Z47" s="3">
        <f ca="1">IF($U47="",$N47,$U47)</f>
        <v>32</v>
      </c>
      <c r="AA47" s="3">
        <f ca="1">IF($U47&lt;6,INDEX($AA$1:$AA$5,$Z47)*$Z$2,0)</f>
        <v>0</v>
      </c>
      <c r="AB47" s="69">
        <f ca="1">IF(ISBLANK($A47),"",5+4*(I47+IF(AA47=0,0,VLOOKUP($A47,'Final Round'!$A$14:$K$18,COLUMN('Final Round'!$G$1),FALSE)))+8*(H47+IF(AA47=0,0,IF(VLOOKUP($A47,'Final Round'!$A$14:$K$18,COLUMN('Final Round'!$J$1),FALSE)=1,1,0)))+$AA47)</f>
        <v>5</v>
      </c>
    </row>
    <row r="48" spans="1:28" x14ac:dyDescent="0.2">
      <c r="A48" s="59"/>
      <c r="B48" s="60"/>
      <c r="C48" s="60"/>
      <c r="D48" s="60"/>
      <c r="E48" s="60"/>
      <c r="F48" s="62" t="str">
        <f>IF(ISBLANK($A48),"",SUM(IF(ISNA(IF(VLOOKUP($A48,'Round 1'!$A$7:$J$306,COLUMN('Round 1'!$H$7),FALSE),1,NA())),0,1),IF(ISNA(IF(VLOOKUP($A48,'Round 2'!$A$7:$J$306,COLUMN('Round 1'!$H$7),FALSE),1,NA())),0,1),IF(ISNA(IF(VLOOKUP($A48,'Round 3'!$A$7:$J$306,COLUMN('Round 1'!$H$7),FALSE),1,NA())),0,1),IF(ISNA(IF(VLOOKUP($A48,'Final Round'!$A$14:$K$18,1,FALSE),1,NA())),0,1)))</f>
        <v/>
      </c>
      <c r="G48" s="63"/>
      <c r="H48" s="64" t="str">
        <f>IF(ISBLANK($A48),"",IF(ISERROR(VLOOKUP($A48,'Round 1'!$A$7:$I$306,COLUMN('Round 1'!$G$7),FALSE)),0,VLOOKUP($A48,'Round 1'!$A$7:$I$306,COLUMN('Round 1'!$G$7),FALSE))+IF(ISERROR(VLOOKUP($A48,'Round 2'!$A$7:$I$306,COLUMN('Round 2'!$G$7),FALSE)),0,VLOOKUP($A48,'Round 2'!$A$7:$I$306,COLUMN('Round 2'!$G$7),FALSE))+IF(ISERROR(VLOOKUP($A48,'Round 3'!$A$7:$I$306,COLUMN('Round 3'!$G$7),FALSE)),0,VLOOKUP($A48,'Round 3'!$A$7:$I$306,COLUMN('Round 3'!$G$7),FALSE)))</f>
        <v/>
      </c>
      <c r="I48" s="64" t="str">
        <f>IF(ISBLANK($A48),"",IF(ISERROR(VLOOKUP($A48,'Round 1'!$A$7:$I$306,COLUMN('Round 1'!$F$7),FALSE)),0,VLOOKUP($A48,'Round 1'!$A$7:$I$306,COLUMN('Round 1'!$F$7),FALSE))+IF(ISERROR(VLOOKUP($A48,'Round 2'!$A$7:$I$306,COLUMN('Round 2'!$F$7),FALSE)),0,VLOOKUP($A48,'Round 2'!$A$7:$I$306,COLUMN('Round 2'!$F$7),FALSE))+IF(ISERROR(VLOOKUP($A48,'Round 3'!$A$7:$I$306,COLUMN('Round 3'!$F$7),FALSE)),0,VLOOKUP($A48,'Round 3'!$A$7:$I$306,COLUMN('Round 3'!$F$7),FALSE)))</f>
        <v/>
      </c>
      <c r="J48" s="65" t="str">
        <f>IF(ISBLANK($A48),"",IF(ISERROR(VLOOKUP($A48,'Round 1'!$A$7:$I$306,COLUMN('Round 1'!$H$7),FALSE)),0,VLOOKUP($A48,'Round 1'!$A$7:$I$306,COLUMN('Round 1'!$H$7),FALSE))+IF(ISERROR(VLOOKUP($A48,'Round 2'!$A$7:$I$306,COLUMN('Round 2'!$H$7),FALSE)),0,VLOOKUP($A48,'Round 2'!$A$7:$I$306,COLUMN('Round 2'!$H$7),FALSE))+IF(ISERROR(VLOOKUP($A48,'Round 3'!$A$7:$I$306,COLUMN('Round 3'!$H$7),FALSE)),0,VLOOKUP($A48,'Round 3'!$A$7:$I$306,COLUMN('Round 3'!$H$7),FALSE)))</f>
        <v/>
      </c>
      <c r="K48" s="64" t="str">
        <f t="shared" ref="K39:K70" si="0">IF(ISBLANK(A48),"",RANK(P48,$P$7:$P$306))</f>
        <v/>
      </c>
      <c r="L48" s="66" t="str">
        <f t="shared" ref="L39:L70" si="1">IF(ISBLANK($G48),IF($K48&gt;5,"",IF(AND(ISNA(MATCH(K48+1,$K$7:$K$306,0)),$K48&lt;$A$4),"TIE","")),"DQ")</f>
        <v/>
      </c>
      <c r="M48" s="67"/>
      <c r="N48" s="68" t="str">
        <f t="shared" ref="N39:N70" si="2">IF(ISBLANK($G48),$R48,"DQ")</f>
        <v/>
      </c>
      <c r="O48" s="3" t="str">
        <f t="shared" ref="O39:O70" si="3">IF(ISBLANK(A48),"",$H48*$O$6+$I48)</f>
        <v/>
      </c>
      <c r="P48" s="3" t="str">
        <f t="shared" ref="P39:P70" si="4">IF(ISBLANK(A48),"",$O48*10*$P$6+$J48)</f>
        <v/>
      </c>
      <c r="Q48" s="3">
        <f t="shared" ref="Q39:Q70" si="5">IF(ISBLANK($G48),IF(ISBLANK($A48),-10,$P48*$Q$6+IF($M48&gt;0,$Q$6-1-$M48,0)),-1)</f>
        <v>-10</v>
      </c>
      <c r="R48" s="3" t="str">
        <f t="shared" ref="R39:R70" si="6">IF(ISBLANK($A48),"",RANK($Q48,$Q$7:$Q$306))</f>
        <v/>
      </c>
      <c r="S48" s="3" t="str">
        <f t="shared" ref="S39:S70" si="7">IF(ISNA(MATCH($R48+1,$R$7:$R$306,0)),IF($R48=MAX($A$7:$A$306),$R48,-1),$R48)</f>
        <v/>
      </c>
      <c r="T48" s="3">
        <f t="shared" ref="T39:T70" si="8">$A48</f>
        <v>0</v>
      </c>
      <c r="U48" s="68" t="str">
        <f ca="1">IF(N('Final Round'!$J$14)&gt;0,IF(ISBLANK($A48),"",IF($N48&gt;5,$N48,VLOOKUP($A48,'Final Round'!$A$14:$K$18,COLUMN('Final Round'!$J$1),FALSE))),"")</f>
        <v/>
      </c>
      <c r="V48" s="3" t="str">
        <f t="shared" ref="V39:V70" ca="1" si="9">IF(ISNUMBER($U48),$U48,$R48)</f>
        <v/>
      </c>
      <c r="W48" s="3" t="str">
        <f t="shared" ref="W39:W70" si="10">IF(ISBLANK($A48),"",($V$6-$V48)*$W$6+$W$6-$A48)</f>
        <v/>
      </c>
      <c r="X48" s="3" t="str">
        <f t="shared" ref="X39:X70" si="11">IF(ISBLANK($A48),"",RANK($W48,$W$7:$W$306))</f>
        <v/>
      </c>
      <c r="Y48" s="3">
        <f t="shared" ref="Y39:Y70" si="12">$A48</f>
        <v>0</v>
      </c>
      <c r="Z48" s="3" t="str">
        <f t="shared" ref="Z39:Z70" ca="1" si="13">IF($U48="",$N48,$U48)</f>
        <v/>
      </c>
      <c r="AA48" s="3">
        <f t="shared" ref="AA8:AA71" ca="1" si="14">IF($U48&lt;6,INDEX($AA$1:$AA$5,$Z48)*$Z$2,0)</f>
        <v>0</v>
      </c>
      <c r="AB48" s="69" t="str">
        <f>IF(ISBLANK($A48),"",5+4*(I48+IF(AA48=0,0,VLOOKUP($A48,'Final Round'!$A$14:$K$18,COLUMN('Final Round'!$G$1),FALSE)))+8*(H48+IF(AA48=0,0,IF(VLOOKUP($A48,'Final Round'!$A$14:$K$18,COLUMN('Final Round'!$J$1),FALSE)=1,1,0)))+$AA48)</f>
        <v/>
      </c>
    </row>
    <row r="49" spans="1:28" x14ac:dyDescent="0.2">
      <c r="A49" s="70"/>
      <c r="B49" s="71"/>
      <c r="C49" s="71"/>
      <c r="D49" s="71"/>
      <c r="E49" s="71"/>
      <c r="F49" s="73" t="str">
        <f>IF(ISBLANK($A49),"",SUM(IF(ISNA(IF(VLOOKUP($A49,'Round 1'!$A$7:$J$306,COLUMN('Round 1'!$H$7),FALSE),1,NA())),0,1),IF(ISNA(IF(VLOOKUP($A49,'Round 2'!$A$7:$J$306,COLUMN('Round 1'!$H$7),FALSE),1,NA())),0,1),IF(ISNA(IF(VLOOKUP($A49,'Round 3'!$A$7:$J$306,COLUMN('Round 1'!$H$7),FALSE),1,NA())),0,1),IF(ISNA(IF(VLOOKUP($A49,'Final Round'!$A$14:$K$18,1,FALSE),1,NA())),0,1)))</f>
        <v/>
      </c>
      <c r="G49" s="74"/>
      <c r="H49" s="75" t="str">
        <f>IF(ISBLANK($A49),"",IF(ISERROR(VLOOKUP($A49,'Round 1'!$A$7:$I$306,COLUMN('Round 1'!$G$7),FALSE)),0,VLOOKUP($A49,'Round 1'!$A$7:$I$306,COLUMN('Round 1'!$G$7),FALSE))+IF(ISERROR(VLOOKUP($A49,'Round 2'!$A$7:$I$306,COLUMN('Round 2'!$G$7),FALSE)),0,VLOOKUP($A49,'Round 2'!$A$7:$I$306,COLUMN('Round 2'!$G$7),FALSE))+IF(ISERROR(VLOOKUP($A49,'Round 3'!$A$7:$I$306,COLUMN('Round 3'!$G$7),FALSE)),0,VLOOKUP($A49,'Round 3'!$A$7:$I$306,COLUMN('Round 3'!$G$7),FALSE)))</f>
        <v/>
      </c>
      <c r="I49" s="75" t="str">
        <f>IF(ISBLANK($A49),"",IF(ISERROR(VLOOKUP($A49,'Round 1'!$A$7:$I$306,COLUMN('Round 1'!$F$7),FALSE)),0,VLOOKUP($A49,'Round 1'!$A$7:$I$306,COLUMN('Round 1'!$F$7),FALSE))+IF(ISERROR(VLOOKUP($A49,'Round 2'!$A$7:$I$306,COLUMN('Round 2'!$F$7),FALSE)),0,VLOOKUP($A49,'Round 2'!$A$7:$I$306,COLUMN('Round 2'!$F$7),FALSE))+IF(ISERROR(VLOOKUP($A49,'Round 3'!$A$7:$I$306,COLUMN('Round 3'!$F$7),FALSE)),0,VLOOKUP($A49,'Round 3'!$A$7:$I$306,COLUMN('Round 3'!$F$7),FALSE)))</f>
        <v/>
      </c>
      <c r="J49" s="76" t="str">
        <f>IF(ISBLANK($A49),"",IF(ISERROR(VLOOKUP($A49,'Round 1'!$A$7:$I$306,COLUMN('Round 1'!$H$7),FALSE)),0,VLOOKUP($A49,'Round 1'!$A$7:$I$306,COLUMN('Round 1'!$H$7),FALSE))+IF(ISERROR(VLOOKUP($A49,'Round 2'!$A$7:$I$306,COLUMN('Round 2'!$H$7),FALSE)),0,VLOOKUP($A49,'Round 2'!$A$7:$I$306,COLUMN('Round 2'!$H$7),FALSE))+IF(ISERROR(VLOOKUP($A49,'Round 3'!$A$7:$I$306,COLUMN('Round 3'!$H$7),FALSE)),0,VLOOKUP($A49,'Round 3'!$A$7:$I$306,COLUMN('Round 3'!$H$7),FALSE)))</f>
        <v/>
      </c>
      <c r="K49" s="75" t="str">
        <f t="shared" si="0"/>
        <v/>
      </c>
      <c r="L49" s="77" t="str">
        <f t="shared" si="1"/>
        <v/>
      </c>
      <c r="M49" s="78"/>
      <c r="N49" s="79" t="str">
        <f t="shared" si="2"/>
        <v/>
      </c>
      <c r="O49" s="3" t="str">
        <f t="shared" si="3"/>
        <v/>
      </c>
      <c r="P49" s="3" t="str">
        <f t="shared" si="4"/>
        <v/>
      </c>
      <c r="Q49" s="3">
        <f t="shared" si="5"/>
        <v>-10</v>
      </c>
      <c r="R49" s="3" t="str">
        <f t="shared" si="6"/>
        <v/>
      </c>
      <c r="S49" s="3" t="str">
        <f t="shared" si="7"/>
        <v/>
      </c>
      <c r="T49" s="3">
        <f t="shared" si="8"/>
        <v>0</v>
      </c>
      <c r="U49" s="79" t="str">
        <f ca="1">IF(N('Final Round'!$J$14)&gt;0,IF(ISBLANK($A49),"",IF($N49&gt;5,$N49,VLOOKUP($A49,'Final Round'!$A$14:$K$18,COLUMN('Final Round'!$J$1),FALSE))),"")</f>
        <v/>
      </c>
      <c r="V49" s="3" t="str">
        <f t="shared" ca="1" si="9"/>
        <v/>
      </c>
      <c r="W49" s="3" t="str">
        <f t="shared" si="10"/>
        <v/>
      </c>
      <c r="X49" s="3" t="str">
        <f t="shared" si="11"/>
        <v/>
      </c>
      <c r="Y49" s="3">
        <f t="shared" si="12"/>
        <v>0</v>
      </c>
      <c r="Z49" s="3" t="str">
        <f t="shared" ca="1" si="13"/>
        <v/>
      </c>
      <c r="AA49" s="3">
        <f t="shared" ca="1" si="14"/>
        <v>0</v>
      </c>
      <c r="AB49" s="80" t="str">
        <f>IF(ISBLANK($A49),"",5+4*(I49+IF(AA49=0,0,VLOOKUP($A49,'Final Round'!$A$14:$K$18,COLUMN('Final Round'!$G$1),FALSE)))+8*(H49+IF(AA49=0,0,IF(VLOOKUP($A49,'Final Round'!$A$14:$K$18,COLUMN('Final Round'!$J$1),FALSE)=1,1,0)))+$AA49)</f>
        <v/>
      </c>
    </row>
    <row r="50" spans="1:28" x14ac:dyDescent="0.2">
      <c r="A50" s="59"/>
      <c r="B50" s="60"/>
      <c r="C50" s="60"/>
      <c r="D50" s="60"/>
      <c r="E50" s="61"/>
      <c r="F50" s="62" t="str">
        <f>IF(ISBLANK($A50),"",SUM(IF(ISNA(IF(VLOOKUP($A50,'Round 1'!$A$7:$J$306,COLUMN('Round 1'!$H$7),FALSE),1,NA())),0,1),IF(ISNA(IF(VLOOKUP($A50,'Round 2'!$A$7:$J$306,COLUMN('Round 1'!$H$7),FALSE),1,NA())),0,1),IF(ISNA(IF(VLOOKUP($A50,'Round 3'!$A$7:$J$306,COLUMN('Round 1'!$H$7),FALSE),1,NA())),0,1),IF(ISNA(IF(VLOOKUP($A50,'Final Round'!$A$14:$K$18,1,FALSE),1,NA())),0,1)))</f>
        <v/>
      </c>
      <c r="G50" s="63"/>
      <c r="H50" s="64" t="str">
        <f>IF(ISBLANK($A50),"",IF(ISERROR(VLOOKUP($A50,'Round 1'!$A$7:$I$306,COLUMN('Round 1'!$G$7),FALSE)),0,VLOOKUP($A50,'Round 1'!$A$7:$I$306,COLUMN('Round 1'!$G$7),FALSE))+IF(ISERROR(VLOOKUP($A50,'Round 2'!$A$7:$I$306,COLUMN('Round 2'!$G$7),FALSE)),0,VLOOKUP($A50,'Round 2'!$A$7:$I$306,COLUMN('Round 2'!$G$7),FALSE))+IF(ISERROR(VLOOKUP($A50,'Round 3'!$A$7:$I$306,COLUMN('Round 3'!$G$7),FALSE)),0,VLOOKUP($A50,'Round 3'!$A$7:$I$306,COLUMN('Round 3'!$G$7),FALSE)))</f>
        <v/>
      </c>
      <c r="I50" s="64" t="str">
        <f>IF(ISBLANK($A50),"",IF(ISERROR(VLOOKUP($A50,'Round 1'!$A$7:$I$306,COLUMN('Round 1'!$F$7),FALSE)),0,VLOOKUP($A50,'Round 1'!$A$7:$I$306,COLUMN('Round 1'!$F$7),FALSE))+IF(ISERROR(VLOOKUP($A50,'Round 2'!$A$7:$I$306,COLUMN('Round 2'!$F$7),FALSE)),0,VLOOKUP($A50,'Round 2'!$A$7:$I$306,COLUMN('Round 2'!$F$7),FALSE))+IF(ISERROR(VLOOKUP($A50,'Round 3'!$A$7:$I$306,COLUMN('Round 3'!$F$7),FALSE)),0,VLOOKUP($A50,'Round 3'!$A$7:$I$306,COLUMN('Round 3'!$F$7),FALSE)))</f>
        <v/>
      </c>
      <c r="J50" s="65" t="str">
        <f>IF(ISBLANK($A50),"",IF(ISERROR(VLOOKUP($A50,'Round 1'!$A$7:$I$306,COLUMN('Round 1'!$H$7),FALSE)),0,VLOOKUP($A50,'Round 1'!$A$7:$I$306,COLUMN('Round 1'!$H$7),FALSE))+IF(ISERROR(VLOOKUP($A50,'Round 2'!$A$7:$I$306,COLUMN('Round 2'!$H$7),FALSE)),0,VLOOKUP($A50,'Round 2'!$A$7:$I$306,COLUMN('Round 2'!$H$7),FALSE))+IF(ISERROR(VLOOKUP($A50,'Round 3'!$A$7:$I$306,COLUMN('Round 3'!$H$7),FALSE)),0,VLOOKUP($A50,'Round 3'!$A$7:$I$306,COLUMN('Round 3'!$H$7),FALSE)))</f>
        <v/>
      </c>
      <c r="K50" s="64" t="str">
        <f t="shared" si="0"/>
        <v/>
      </c>
      <c r="L50" s="66" t="str">
        <f t="shared" si="1"/>
        <v/>
      </c>
      <c r="M50" s="67"/>
      <c r="N50" s="68" t="str">
        <f t="shared" si="2"/>
        <v/>
      </c>
      <c r="O50" s="3" t="str">
        <f t="shared" si="3"/>
        <v/>
      </c>
      <c r="P50" s="3" t="str">
        <f t="shared" si="4"/>
        <v/>
      </c>
      <c r="Q50" s="3">
        <f t="shared" si="5"/>
        <v>-10</v>
      </c>
      <c r="R50" s="3" t="str">
        <f t="shared" si="6"/>
        <v/>
      </c>
      <c r="S50" s="3" t="str">
        <f t="shared" si="7"/>
        <v/>
      </c>
      <c r="T50" s="3">
        <f t="shared" si="8"/>
        <v>0</v>
      </c>
      <c r="U50" s="68" t="str">
        <f ca="1">IF(N('Final Round'!$J$14)&gt;0,IF(ISBLANK($A50),"",IF($N50&gt;5,$N50,VLOOKUP($A50,'Final Round'!$A$14:$K$18,COLUMN('Final Round'!$J$1),FALSE))),"")</f>
        <v/>
      </c>
      <c r="V50" s="3" t="str">
        <f t="shared" ca="1" si="9"/>
        <v/>
      </c>
      <c r="W50" s="3" t="str">
        <f t="shared" si="10"/>
        <v/>
      </c>
      <c r="X50" s="3" t="str">
        <f t="shared" si="11"/>
        <v/>
      </c>
      <c r="Y50" s="3">
        <f t="shared" si="12"/>
        <v>0</v>
      </c>
      <c r="Z50" s="3" t="str">
        <f t="shared" ca="1" si="13"/>
        <v/>
      </c>
      <c r="AA50" s="3">
        <f t="shared" ca="1" si="14"/>
        <v>0</v>
      </c>
      <c r="AB50" s="69" t="str">
        <f>IF(ISBLANK($A50),"",5+4*(I50+IF(AA50=0,0,VLOOKUP($A50,'Final Round'!$A$14:$K$18,COLUMN('Final Round'!$G$1),FALSE)))+8*(H50+IF(AA50=0,0,IF(VLOOKUP($A50,'Final Round'!$A$14:$K$18,COLUMN('Final Round'!$J$1),FALSE)=1,1,0)))+$AA50)</f>
        <v/>
      </c>
    </row>
    <row r="51" spans="1:28" x14ac:dyDescent="0.2">
      <c r="A51" s="70"/>
      <c r="B51" s="71"/>
      <c r="C51" s="71"/>
      <c r="D51" s="71"/>
      <c r="E51" s="72"/>
      <c r="F51" s="73" t="str">
        <f>IF(ISBLANK($A51),"",SUM(IF(ISNA(IF(VLOOKUP($A51,'Round 1'!$A$7:$J$306,COLUMN('Round 1'!$H$7),FALSE),1,NA())),0,1),IF(ISNA(IF(VLOOKUP($A51,'Round 2'!$A$7:$J$306,COLUMN('Round 1'!$H$7),FALSE),1,NA())),0,1),IF(ISNA(IF(VLOOKUP($A51,'Round 3'!$A$7:$J$306,COLUMN('Round 1'!$H$7),FALSE),1,NA())),0,1),IF(ISNA(IF(VLOOKUP($A51,'Final Round'!$A$14:$K$18,1,FALSE),1,NA())),0,1)))</f>
        <v/>
      </c>
      <c r="G51" s="74"/>
      <c r="H51" s="75" t="str">
        <f>IF(ISBLANK($A51),"",IF(ISERROR(VLOOKUP($A51,'Round 1'!$A$7:$I$306,COLUMN('Round 1'!$G$7),FALSE)),0,VLOOKUP($A51,'Round 1'!$A$7:$I$306,COLUMN('Round 1'!$G$7),FALSE))+IF(ISERROR(VLOOKUP($A51,'Round 2'!$A$7:$I$306,COLUMN('Round 2'!$G$7),FALSE)),0,VLOOKUP($A51,'Round 2'!$A$7:$I$306,COLUMN('Round 2'!$G$7),FALSE))+IF(ISERROR(VLOOKUP($A51,'Round 3'!$A$7:$I$306,COLUMN('Round 3'!$G$7),FALSE)),0,VLOOKUP($A51,'Round 3'!$A$7:$I$306,COLUMN('Round 3'!$G$7),FALSE)))</f>
        <v/>
      </c>
      <c r="I51" s="75" t="str">
        <f>IF(ISBLANK($A51),"",IF(ISERROR(VLOOKUP($A51,'Round 1'!$A$7:$I$306,COLUMN('Round 1'!$F$7),FALSE)),0,VLOOKUP($A51,'Round 1'!$A$7:$I$306,COLUMN('Round 1'!$F$7),FALSE))+IF(ISERROR(VLOOKUP($A51,'Round 2'!$A$7:$I$306,COLUMN('Round 2'!$F$7),FALSE)),0,VLOOKUP($A51,'Round 2'!$A$7:$I$306,COLUMN('Round 2'!$F$7),FALSE))+IF(ISERROR(VLOOKUP($A51,'Round 3'!$A$7:$I$306,COLUMN('Round 3'!$F$7),FALSE)),0,VLOOKUP($A51,'Round 3'!$A$7:$I$306,COLUMN('Round 3'!$F$7),FALSE)))</f>
        <v/>
      </c>
      <c r="J51" s="76" t="str">
        <f>IF(ISBLANK($A51),"",IF(ISERROR(VLOOKUP($A51,'Round 1'!$A$7:$I$306,COLUMN('Round 1'!$H$7),FALSE)),0,VLOOKUP($A51,'Round 1'!$A$7:$I$306,COLUMN('Round 1'!$H$7),FALSE))+IF(ISERROR(VLOOKUP($A51,'Round 2'!$A$7:$I$306,COLUMN('Round 2'!$H$7),FALSE)),0,VLOOKUP($A51,'Round 2'!$A$7:$I$306,COLUMN('Round 2'!$H$7),FALSE))+IF(ISERROR(VLOOKUP($A51,'Round 3'!$A$7:$I$306,COLUMN('Round 3'!$H$7),FALSE)),0,VLOOKUP($A51,'Round 3'!$A$7:$I$306,COLUMN('Round 3'!$H$7),FALSE)))</f>
        <v/>
      </c>
      <c r="K51" s="75" t="str">
        <f t="shared" si="0"/>
        <v/>
      </c>
      <c r="L51" s="77" t="str">
        <f t="shared" si="1"/>
        <v/>
      </c>
      <c r="M51" s="78"/>
      <c r="N51" s="79" t="str">
        <f t="shared" si="2"/>
        <v/>
      </c>
      <c r="O51" s="3" t="str">
        <f t="shared" si="3"/>
        <v/>
      </c>
      <c r="P51" s="3" t="str">
        <f t="shared" si="4"/>
        <v/>
      </c>
      <c r="Q51" s="3">
        <f t="shared" si="5"/>
        <v>-10</v>
      </c>
      <c r="R51" s="3" t="str">
        <f t="shared" si="6"/>
        <v/>
      </c>
      <c r="S51" s="3" t="str">
        <f t="shared" si="7"/>
        <v/>
      </c>
      <c r="T51" s="3">
        <f t="shared" si="8"/>
        <v>0</v>
      </c>
      <c r="U51" s="79" t="str">
        <f ca="1">IF(N('Final Round'!$J$14)&gt;0,IF(ISBLANK($A51),"",IF($N51&gt;5,$N51,VLOOKUP($A51,'Final Round'!$A$14:$K$18,COLUMN('Final Round'!$J$1),FALSE))),"")</f>
        <v/>
      </c>
      <c r="V51" s="3" t="str">
        <f t="shared" ca="1" si="9"/>
        <v/>
      </c>
      <c r="W51" s="3" t="str">
        <f t="shared" si="10"/>
        <v/>
      </c>
      <c r="X51" s="3" t="str">
        <f t="shared" si="11"/>
        <v/>
      </c>
      <c r="Y51" s="3">
        <f t="shared" si="12"/>
        <v>0</v>
      </c>
      <c r="Z51" s="3" t="str">
        <f t="shared" ca="1" si="13"/>
        <v/>
      </c>
      <c r="AA51" s="3">
        <f t="shared" ca="1" si="14"/>
        <v>0</v>
      </c>
      <c r="AB51" s="80" t="str">
        <f>IF(ISBLANK($A51),"",5+4*(I51+IF(AA51=0,0,VLOOKUP($A51,'Final Round'!$A$14:$K$18,COLUMN('Final Round'!$G$1),FALSE)))+8*(H51+IF(AA51=0,0,IF(VLOOKUP($A51,'Final Round'!$A$14:$K$18,COLUMN('Final Round'!$J$1),FALSE)=1,1,0)))+$AA51)</f>
        <v/>
      </c>
    </row>
    <row r="52" spans="1:28" x14ac:dyDescent="0.2">
      <c r="A52" s="59"/>
      <c r="B52" s="60"/>
      <c r="C52" s="60"/>
      <c r="D52" s="60"/>
      <c r="E52" s="61"/>
      <c r="F52" s="62" t="str">
        <f>IF(ISBLANK($A52),"",SUM(IF(ISNA(IF(VLOOKUP($A52,'Round 1'!$A$7:$J$306,COLUMN('Round 1'!$H$7),FALSE),1,NA())),0,1),IF(ISNA(IF(VLOOKUP($A52,'Round 2'!$A$7:$J$306,COLUMN('Round 1'!$H$7),FALSE),1,NA())),0,1),IF(ISNA(IF(VLOOKUP($A52,'Round 3'!$A$7:$J$306,COLUMN('Round 1'!$H$7),FALSE),1,NA())),0,1),IF(ISNA(IF(VLOOKUP($A52,'Final Round'!$A$14:$K$18,1,FALSE),1,NA())),0,1)))</f>
        <v/>
      </c>
      <c r="G52" s="63"/>
      <c r="H52" s="64" t="str">
        <f>IF(ISBLANK($A52),"",IF(ISERROR(VLOOKUP($A52,'Round 1'!$A$7:$I$306,COLUMN('Round 1'!$G$7),FALSE)),0,VLOOKUP($A52,'Round 1'!$A$7:$I$306,COLUMN('Round 1'!$G$7),FALSE))+IF(ISERROR(VLOOKUP($A52,'Round 2'!$A$7:$I$306,COLUMN('Round 2'!$G$7),FALSE)),0,VLOOKUP($A52,'Round 2'!$A$7:$I$306,COLUMN('Round 2'!$G$7),FALSE))+IF(ISERROR(VLOOKUP($A52,'Round 3'!$A$7:$I$306,COLUMN('Round 3'!$G$7),FALSE)),0,VLOOKUP($A52,'Round 3'!$A$7:$I$306,COLUMN('Round 3'!$G$7),FALSE)))</f>
        <v/>
      </c>
      <c r="I52" s="64" t="str">
        <f>IF(ISBLANK($A52),"",IF(ISERROR(VLOOKUP($A52,'Round 1'!$A$7:$I$306,COLUMN('Round 1'!$F$7),FALSE)),0,VLOOKUP($A52,'Round 1'!$A$7:$I$306,COLUMN('Round 1'!$F$7),FALSE))+IF(ISERROR(VLOOKUP($A52,'Round 2'!$A$7:$I$306,COLUMN('Round 2'!$F$7),FALSE)),0,VLOOKUP($A52,'Round 2'!$A$7:$I$306,COLUMN('Round 2'!$F$7),FALSE))+IF(ISERROR(VLOOKUP($A52,'Round 3'!$A$7:$I$306,COLUMN('Round 3'!$F$7),FALSE)),0,VLOOKUP($A52,'Round 3'!$A$7:$I$306,COLUMN('Round 3'!$F$7),FALSE)))</f>
        <v/>
      </c>
      <c r="J52" s="65" t="str">
        <f>IF(ISBLANK($A52),"",IF(ISERROR(VLOOKUP($A52,'Round 1'!$A$7:$I$306,COLUMN('Round 1'!$H$7),FALSE)),0,VLOOKUP($A52,'Round 1'!$A$7:$I$306,COLUMN('Round 1'!$H$7),FALSE))+IF(ISERROR(VLOOKUP($A52,'Round 2'!$A$7:$I$306,COLUMN('Round 2'!$H$7),FALSE)),0,VLOOKUP($A52,'Round 2'!$A$7:$I$306,COLUMN('Round 2'!$H$7),FALSE))+IF(ISERROR(VLOOKUP($A52,'Round 3'!$A$7:$I$306,COLUMN('Round 3'!$H$7),FALSE)),0,VLOOKUP($A52,'Round 3'!$A$7:$I$306,COLUMN('Round 3'!$H$7),FALSE)))</f>
        <v/>
      </c>
      <c r="K52" s="64" t="str">
        <f t="shared" si="0"/>
        <v/>
      </c>
      <c r="L52" s="66" t="str">
        <f t="shared" si="1"/>
        <v/>
      </c>
      <c r="M52" s="67"/>
      <c r="N52" s="68" t="str">
        <f t="shared" si="2"/>
        <v/>
      </c>
      <c r="O52" s="3" t="str">
        <f t="shared" si="3"/>
        <v/>
      </c>
      <c r="P52" s="3" t="str">
        <f t="shared" si="4"/>
        <v/>
      </c>
      <c r="Q52" s="3">
        <f t="shared" si="5"/>
        <v>-10</v>
      </c>
      <c r="R52" s="3" t="str">
        <f t="shared" si="6"/>
        <v/>
      </c>
      <c r="S52" s="3" t="str">
        <f t="shared" si="7"/>
        <v/>
      </c>
      <c r="T52" s="3">
        <f t="shared" si="8"/>
        <v>0</v>
      </c>
      <c r="U52" s="68" t="str">
        <f ca="1">IF(N('Final Round'!$J$14)&gt;0,IF(ISBLANK($A52),"",IF($N52&gt;5,$N52,VLOOKUP($A52,'Final Round'!$A$14:$K$18,COLUMN('Final Round'!$J$1),FALSE))),"")</f>
        <v/>
      </c>
      <c r="V52" s="3" t="str">
        <f t="shared" ca="1" si="9"/>
        <v/>
      </c>
      <c r="W52" s="3" t="str">
        <f t="shared" si="10"/>
        <v/>
      </c>
      <c r="X52" s="3" t="str">
        <f t="shared" si="11"/>
        <v/>
      </c>
      <c r="Y52" s="3">
        <f t="shared" si="12"/>
        <v>0</v>
      </c>
      <c r="Z52" s="3" t="str">
        <f t="shared" ca="1" si="13"/>
        <v/>
      </c>
      <c r="AA52" s="3">
        <f t="shared" ca="1" si="14"/>
        <v>0</v>
      </c>
      <c r="AB52" s="69" t="str">
        <f>IF(ISBLANK($A52),"",5+4*(I52+IF(AA52=0,0,VLOOKUP($A52,'Final Round'!$A$14:$K$18,COLUMN('Final Round'!$G$1),FALSE)))+8*(H52+IF(AA52=0,0,IF(VLOOKUP($A52,'Final Round'!$A$14:$K$18,COLUMN('Final Round'!$J$1),FALSE)=1,1,0)))+$AA52)</f>
        <v/>
      </c>
    </row>
    <row r="53" spans="1:28" x14ac:dyDescent="0.2">
      <c r="A53" s="70"/>
      <c r="B53" s="71"/>
      <c r="C53" s="71"/>
      <c r="D53" s="71"/>
      <c r="E53" s="72"/>
      <c r="F53" s="73" t="str">
        <f>IF(ISBLANK($A53),"",SUM(IF(ISNA(IF(VLOOKUP($A53,'Round 1'!$A$7:$J$306,COLUMN('Round 1'!$H$7),FALSE),1,NA())),0,1),IF(ISNA(IF(VLOOKUP($A53,'Round 2'!$A$7:$J$306,COLUMN('Round 1'!$H$7),FALSE),1,NA())),0,1),IF(ISNA(IF(VLOOKUP($A53,'Round 3'!$A$7:$J$306,COLUMN('Round 1'!$H$7),FALSE),1,NA())),0,1),IF(ISNA(IF(VLOOKUP($A53,'Final Round'!$A$14:$K$18,1,FALSE),1,NA())),0,1)))</f>
        <v/>
      </c>
      <c r="G53" s="74"/>
      <c r="H53" s="75" t="str">
        <f>IF(ISBLANK($A53),"",IF(ISERROR(VLOOKUP($A53,'Round 1'!$A$7:$I$306,COLUMN('Round 1'!$G$7),FALSE)),0,VLOOKUP($A53,'Round 1'!$A$7:$I$306,COLUMN('Round 1'!$G$7),FALSE))+IF(ISERROR(VLOOKUP($A53,'Round 2'!$A$7:$I$306,COLUMN('Round 2'!$G$7),FALSE)),0,VLOOKUP($A53,'Round 2'!$A$7:$I$306,COLUMN('Round 2'!$G$7),FALSE))+IF(ISERROR(VLOOKUP($A53,'Round 3'!$A$7:$I$306,COLUMN('Round 3'!$G$7),FALSE)),0,VLOOKUP($A53,'Round 3'!$A$7:$I$306,COLUMN('Round 3'!$G$7),FALSE)))</f>
        <v/>
      </c>
      <c r="I53" s="75" t="str">
        <f>IF(ISBLANK($A53),"",IF(ISERROR(VLOOKUP($A53,'Round 1'!$A$7:$I$306,COLUMN('Round 1'!$F$7),FALSE)),0,VLOOKUP($A53,'Round 1'!$A$7:$I$306,COLUMN('Round 1'!$F$7),FALSE))+IF(ISERROR(VLOOKUP($A53,'Round 2'!$A$7:$I$306,COLUMN('Round 2'!$F$7),FALSE)),0,VLOOKUP($A53,'Round 2'!$A$7:$I$306,COLUMN('Round 2'!$F$7),FALSE))+IF(ISERROR(VLOOKUP($A53,'Round 3'!$A$7:$I$306,COLUMN('Round 3'!$F$7),FALSE)),0,VLOOKUP($A53,'Round 3'!$A$7:$I$306,COLUMN('Round 3'!$F$7),FALSE)))</f>
        <v/>
      </c>
      <c r="J53" s="76" t="str">
        <f>IF(ISBLANK($A53),"",IF(ISERROR(VLOOKUP($A53,'Round 1'!$A$7:$I$306,COLUMN('Round 1'!$H$7),FALSE)),0,VLOOKUP($A53,'Round 1'!$A$7:$I$306,COLUMN('Round 1'!$H$7),FALSE))+IF(ISERROR(VLOOKUP($A53,'Round 2'!$A$7:$I$306,COLUMN('Round 2'!$H$7),FALSE)),0,VLOOKUP($A53,'Round 2'!$A$7:$I$306,COLUMN('Round 2'!$H$7),FALSE))+IF(ISERROR(VLOOKUP($A53,'Round 3'!$A$7:$I$306,COLUMN('Round 3'!$H$7),FALSE)),0,VLOOKUP($A53,'Round 3'!$A$7:$I$306,COLUMN('Round 3'!$H$7),FALSE)))</f>
        <v/>
      </c>
      <c r="K53" s="75" t="str">
        <f t="shared" si="0"/>
        <v/>
      </c>
      <c r="L53" s="77" t="str">
        <f t="shared" si="1"/>
        <v/>
      </c>
      <c r="M53" s="78"/>
      <c r="N53" s="79" t="str">
        <f t="shared" si="2"/>
        <v/>
      </c>
      <c r="O53" s="3" t="str">
        <f t="shared" si="3"/>
        <v/>
      </c>
      <c r="P53" s="3" t="str">
        <f t="shared" si="4"/>
        <v/>
      </c>
      <c r="Q53" s="3">
        <f t="shared" si="5"/>
        <v>-10</v>
      </c>
      <c r="R53" s="3" t="str">
        <f t="shared" si="6"/>
        <v/>
      </c>
      <c r="S53" s="3" t="str">
        <f t="shared" si="7"/>
        <v/>
      </c>
      <c r="T53" s="3">
        <f t="shared" si="8"/>
        <v>0</v>
      </c>
      <c r="U53" s="79" t="str">
        <f ca="1">IF(N('Final Round'!$J$14)&gt;0,IF(ISBLANK($A53),"",IF($N53&gt;5,$N53,VLOOKUP($A53,'Final Round'!$A$14:$K$18,COLUMN('Final Round'!$J$1),FALSE))),"")</f>
        <v/>
      </c>
      <c r="V53" s="3" t="str">
        <f t="shared" ca="1" si="9"/>
        <v/>
      </c>
      <c r="W53" s="3" t="str">
        <f t="shared" si="10"/>
        <v/>
      </c>
      <c r="X53" s="3" t="str">
        <f t="shared" si="11"/>
        <v/>
      </c>
      <c r="Y53" s="3">
        <f t="shared" si="12"/>
        <v>0</v>
      </c>
      <c r="Z53" s="3" t="str">
        <f t="shared" ca="1" si="13"/>
        <v/>
      </c>
      <c r="AA53" s="3">
        <f t="shared" ca="1" si="14"/>
        <v>0</v>
      </c>
      <c r="AB53" s="80" t="str">
        <f>IF(ISBLANK($A53),"",5+4*(I53+IF(AA53=0,0,VLOOKUP($A53,'Final Round'!$A$14:$K$18,COLUMN('Final Round'!$G$1),FALSE)))+8*(H53+IF(AA53=0,0,IF(VLOOKUP($A53,'Final Round'!$A$14:$K$18,COLUMN('Final Round'!$J$1),FALSE)=1,1,0)))+$AA53)</f>
        <v/>
      </c>
    </row>
    <row r="54" spans="1:28" x14ac:dyDescent="0.2">
      <c r="A54" s="59"/>
      <c r="B54" s="60"/>
      <c r="C54" s="60"/>
      <c r="D54" s="60"/>
      <c r="E54" s="61"/>
      <c r="F54" s="62" t="str">
        <f>IF(ISBLANK($A54),"",SUM(IF(ISNA(IF(VLOOKUP($A54,'Round 1'!$A$7:$J$306,COLUMN('Round 1'!$H$7),FALSE),1,NA())),0,1),IF(ISNA(IF(VLOOKUP($A54,'Round 2'!$A$7:$J$306,COLUMN('Round 1'!$H$7),FALSE),1,NA())),0,1),IF(ISNA(IF(VLOOKUP($A54,'Round 3'!$A$7:$J$306,COLUMN('Round 1'!$H$7),FALSE),1,NA())),0,1),IF(ISNA(IF(VLOOKUP($A54,'Final Round'!$A$14:$K$18,1,FALSE),1,NA())),0,1)))</f>
        <v/>
      </c>
      <c r="G54" s="63"/>
      <c r="H54" s="64" t="str">
        <f>IF(ISBLANK($A54),"",IF(ISERROR(VLOOKUP($A54,'Round 1'!$A$7:$I$306,COLUMN('Round 1'!$G$7),FALSE)),0,VLOOKUP($A54,'Round 1'!$A$7:$I$306,COLUMN('Round 1'!$G$7),FALSE))+IF(ISERROR(VLOOKUP($A54,'Round 2'!$A$7:$I$306,COLUMN('Round 2'!$G$7),FALSE)),0,VLOOKUP($A54,'Round 2'!$A$7:$I$306,COLUMN('Round 2'!$G$7),FALSE))+IF(ISERROR(VLOOKUP($A54,'Round 3'!$A$7:$I$306,COLUMN('Round 3'!$G$7),FALSE)),0,VLOOKUP($A54,'Round 3'!$A$7:$I$306,COLUMN('Round 3'!$G$7),FALSE)))</f>
        <v/>
      </c>
      <c r="I54" s="64" t="str">
        <f>IF(ISBLANK($A54),"",IF(ISERROR(VLOOKUP($A54,'Round 1'!$A$7:$I$306,COLUMN('Round 1'!$F$7),FALSE)),0,VLOOKUP($A54,'Round 1'!$A$7:$I$306,COLUMN('Round 1'!$F$7),FALSE))+IF(ISERROR(VLOOKUP($A54,'Round 2'!$A$7:$I$306,COLUMN('Round 2'!$F$7),FALSE)),0,VLOOKUP($A54,'Round 2'!$A$7:$I$306,COLUMN('Round 2'!$F$7),FALSE))+IF(ISERROR(VLOOKUP($A54,'Round 3'!$A$7:$I$306,COLUMN('Round 3'!$F$7),FALSE)),0,VLOOKUP($A54,'Round 3'!$A$7:$I$306,COLUMN('Round 3'!$F$7),FALSE)))</f>
        <v/>
      </c>
      <c r="J54" s="65" t="str">
        <f>IF(ISBLANK($A54),"",IF(ISERROR(VLOOKUP($A54,'Round 1'!$A$7:$I$306,COLUMN('Round 1'!$H$7),FALSE)),0,VLOOKUP($A54,'Round 1'!$A$7:$I$306,COLUMN('Round 1'!$H$7),FALSE))+IF(ISERROR(VLOOKUP($A54,'Round 2'!$A$7:$I$306,COLUMN('Round 2'!$H$7),FALSE)),0,VLOOKUP($A54,'Round 2'!$A$7:$I$306,COLUMN('Round 2'!$H$7),FALSE))+IF(ISERROR(VLOOKUP($A54,'Round 3'!$A$7:$I$306,COLUMN('Round 3'!$H$7),FALSE)),0,VLOOKUP($A54,'Round 3'!$A$7:$I$306,COLUMN('Round 3'!$H$7),FALSE)))</f>
        <v/>
      </c>
      <c r="K54" s="64" t="str">
        <f t="shared" si="0"/>
        <v/>
      </c>
      <c r="L54" s="66" t="str">
        <f t="shared" si="1"/>
        <v/>
      </c>
      <c r="M54" s="67"/>
      <c r="N54" s="68" t="str">
        <f t="shared" si="2"/>
        <v/>
      </c>
      <c r="O54" s="3" t="str">
        <f t="shared" si="3"/>
        <v/>
      </c>
      <c r="P54" s="3" t="str">
        <f t="shared" si="4"/>
        <v/>
      </c>
      <c r="Q54" s="3">
        <f t="shared" si="5"/>
        <v>-10</v>
      </c>
      <c r="R54" s="3" t="str">
        <f t="shared" si="6"/>
        <v/>
      </c>
      <c r="S54" s="3" t="str">
        <f t="shared" si="7"/>
        <v/>
      </c>
      <c r="T54" s="3">
        <f t="shared" si="8"/>
        <v>0</v>
      </c>
      <c r="U54" s="68" t="str">
        <f ca="1">IF(N('Final Round'!$J$14)&gt;0,IF(ISBLANK($A54),"",IF($N54&gt;5,$N54,VLOOKUP($A54,'Final Round'!$A$14:$K$18,COLUMN('Final Round'!$J$1),FALSE))),"")</f>
        <v/>
      </c>
      <c r="V54" s="3" t="str">
        <f t="shared" ca="1" si="9"/>
        <v/>
      </c>
      <c r="W54" s="3" t="str">
        <f t="shared" si="10"/>
        <v/>
      </c>
      <c r="X54" s="3" t="str">
        <f t="shared" si="11"/>
        <v/>
      </c>
      <c r="Y54" s="3">
        <f t="shared" si="12"/>
        <v>0</v>
      </c>
      <c r="Z54" s="3" t="str">
        <f t="shared" ca="1" si="13"/>
        <v/>
      </c>
      <c r="AA54" s="3">
        <f t="shared" ca="1" si="14"/>
        <v>0</v>
      </c>
      <c r="AB54" s="69" t="str">
        <f>IF(ISBLANK($A54),"",5+4*(I54+IF(AA54=0,0,VLOOKUP($A54,'Final Round'!$A$14:$K$18,COLUMN('Final Round'!$G$1),FALSE)))+8*(H54+IF(AA54=0,0,IF(VLOOKUP($A54,'Final Round'!$A$14:$K$18,COLUMN('Final Round'!$J$1),FALSE)=1,1,0)))+$AA54)</f>
        <v/>
      </c>
    </row>
    <row r="55" spans="1:28" x14ac:dyDescent="0.2">
      <c r="A55" s="70"/>
      <c r="B55" s="71"/>
      <c r="C55" s="71"/>
      <c r="D55" s="71"/>
      <c r="E55" s="72"/>
      <c r="F55" s="73" t="str">
        <f>IF(ISBLANK($A55),"",SUM(IF(ISNA(IF(VLOOKUP($A55,'Round 1'!$A$7:$J$306,COLUMN('Round 1'!$H$7),FALSE),1,NA())),0,1),IF(ISNA(IF(VLOOKUP($A55,'Round 2'!$A$7:$J$306,COLUMN('Round 1'!$H$7),FALSE),1,NA())),0,1),IF(ISNA(IF(VLOOKUP($A55,'Round 3'!$A$7:$J$306,COLUMN('Round 1'!$H$7),FALSE),1,NA())),0,1),IF(ISNA(IF(VLOOKUP($A55,'Final Round'!$A$14:$K$18,1,FALSE),1,NA())),0,1)))</f>
        <v/>
      </c>
      <c r="G55" s="74"/>
      <c r="H55" s="75" t="str">
        <f>IF(ISBLANK($A55),"",IF(ISERROR(VLOOKUP($A55,'Round 1'!$A$7:$I$306,COLUMN('Round 1'!$G$7),FALSE)),0,VLOOKUP($A55,'Round 1'!$A$7:$I$306,COLUMN('Round 1'!$G$7),FALSE))+IF(ISERROR(VLOOKUP($A55,'Round 2'!$A$7:$I$306,COLUMN('Round 2'!$G$7),FALSE)),0,VLOOKUP($A55,'Round 2'!$A$7:$I$306,COLUMN('Round 2'!$G$7),FALSE))+IF(ISERROR(VLOOKUP($A55,'Round 3'!$A$7:$I$306,COLUMN('Round 3'!$G$7),FALSE)),0,VLOOKUP($A55,'Round 3'!$A$7:$I$306,COLUMN('Round 3'!$G$7),FALSE)))</f>
        <v/>
      </c>
      <c r="I55" s="75" t="str">
        <f>IF(ISBLANK($A55),"",IF(ISERROR(VLOOKUP($A55,'Round 1'!$A$7:$I$306,COLUMN('Round 1'!$F$7),FALSE)),0,VLOOKUP($A55,'Round 1'!$A$7:$I$306,COLUMN('Round 1'!$F$7),FALSE))+IF(ISERROR(VLOOKUP($A55,'Round 2'!$A$7:$I$306,COLUMN('Round 2'!$F$7),FALSE)),0,VLOOKUP($A55,'Round 2'!$A$7:$I$306,COLUMN('Round 2'!$F$7),FALSE))+IF(ISERROR(VLOOKUP($A55,'Round 3'!$A$7:$I$306,COLUMN('Round 3'!$F$7),FALSE)),0,VLOOKUP($A55,'Round 3'!$A$7:$I$306,COLUMN('Round 3'!$F$7),FALSE)))</f>
        <v/>
      </c>
      <c r="J55" s="76" t="str">
        <f>IF(ISBLANK($A55),"",IF(ISERROR(VLOOKUP($A55,'Round 1'!$A$7:$I$306,COLUMN('Round 1'!$H$7),FALSE)),0,VLOOKUP($A55,'Round 1'!$A$7:$I$306,COLUMN('Round 1'!$H$7),FALSE))+IF(ISERROR(VLOOKUP($A55,'Round 2'!$A$7:$I$306,COLUMN('Round 2'!$H$7),FALSE)),0,VLOOKUP($A55,'Round 2'!$A$7:$I$306,COLUMN('Round 2'!$H$7),FALSE))+IF(ISERROR(VLOOKUP($A55,'Round 3'!$A$7:$I$306,COLUMN('Round 3'!$H$7),FALSE)),0,VLOOKUP($A55,'Round 3'!$A$7:$I$306,COLUMN('Round 3'!$H$7),FALSE)))</f>
        <v/>
      </c>
      <c r="K55" s="75" t="str">
        <f t="shared" si="0"/>
        <v/>
      </c>
      <c r="L55" s="77" t="str">
        <f t="shared" si="1"/>
        <v/>
      </c>
      <c r="M55" s="78"/>
      <c r="N55" s="79" t="str">
        <f t="shared" si="2"/>
        <v/>
      </c>
      <c r="O55" s="3" t="str">
        <f t="shared" si="3"/>
        <v/>
      </c>
      <c r="P55" s="3" t="str">
        <f t="shared" si="4"/>
        <v/>
      </c>
      <c r="Q55" s="3">
        <f t="shared" si="5"/>
        <v>-10</v>
      </c>
      <c r="R55" s="3" t="str">
        <f t="shared" si="6"/>
        <v/>
      </c>
      <c r="S55" s="3" t="str">
        <f t="shared" si="7"/>
        <v/>
      </c>
      <c r="T55" s="3">
        <f t="shared" si="8"/>
        <v>0</v>
      </c>
      <c r="U55" s="79" t="str">
        <f ca="1">IF(N('Final Round'!$J$14)&gt;0,IF(ISBLANK($A55),"",IF($N55&gt;5,$N55,VLOOKUP($A55,'Final Round'!$A$14:$K$18,COLUMN('Final Round'!$J$1),FALSE))),"")</f>
        <v/>
      </c>
      <c r="V55" s="3" t="str">
        <f t="shared" ca="1" si="9"/>
        <v/>
      </c>
      <c r="W55" s="3" t="str">
        <f t="shared" si="10"/>
        <v/>
      </c>
      <c r="X55" s="3" t="str">
        <f t="shared" si="11"/>
        <v/>
      </c>
      <c r="Y55" s="3">
        <f t="shared" si="12"/>
        <v>0</v>
      </c>
      <c r="Z55" s="3" t="str">
        <f t="shared" ca="1" si="13"/>
        <v/>
      </c>
      <c r="AA55" s="3">
        <f t="shared" ca="1" si="14"/>
        <v>0</v>
      </c>
      <c r="AB55" s="80" t="str">
        <f>IF(ISBLANK($A55),"",5+4*(I55+IF(AA55=0,0,VLOOKUP($A55,'Final Round'!$A$14:$K$18,COLUMN('Final Round'!$G$1),FALSE)))+8*(H55+IF(AA55=0,0,IF(VLOOKUP($A55,'Final Round'!$A$14:$K$18,COLUMN('Final Round'!$J$1),FALSE)=1,1,0)))+$AA55)</f>
        <v/>
      </c>
    </row>
    <row r="56" spans="1:28" x14ac:dyDescent="0.2">
      <c r="A56" s="59"/>
      <c r="B56" s="60"/>
      <c r="C56" s="60"/>
      <c r="D56" s="60"/>
      <c r="E56" s="61"/>
      <c r="F56" s="62" t="str">
        <f>IF(ISBLANK($A56),"",SUM(IF(ISNA(IF(VLOOKUP($A56,'Round 1'!$A$7:$J$306,COLUMN('Round 1'!$H$7),FALSE),1,NA())),0,1),IF(ISNA(IF(VLOOKUP($A56,'Round 2'!$A$7:$J$306,COLUMN('Round 1'!$H$7),FALSE),1,NA())),0,1),IF(ISNA(IF(VLOOKUP($A56,'Round 3'!$A$7:$J$306,COLUMN('Round 1'!$H$7),FALSE),1,NA())),0,1),IF(ISNA(IF(VLOOKUP($A56,'Final Round'!$A$14:$K$18,1,FALSE),1,NA())),0,1)))</f>
        <v/>
      </c>
      <c r="G56" s="63"/>
      <c r="H56" s="64" t="str">
        <f>IF(ISBLANK($A56),"",IF(ISERROR(VLOOKUP($A56,'Round 1'!$A$7:$I$306,COLUMN('Round 1'!$G$7),FALSE)),0,VLOOKUP($A56,'Round 1'!$A$7:$I$306,COLUMN('Round 1'!$G$7),FALSE))+IF(ISERROR(VLOOKUP($A56,'Round 2'!$A$7:$I$306,COLUMN('Round 2'!$G$7),FALSE)),0,VLOOKUP($A56,'Round 2'!$A$7:$I$306,COLUMN('Round 2'!$G$7),FALSE))+IF(ISERROR(VLOOKUP($A56,'Round 3'!$A$7:$I$306,COLUMN('Round 3'!$G$7),FALSE)),0,VLOOKUP($A56,'Round 3'!$A$7:$I$306,COLUMN('Round 3'!$G$7),FALSE)))</f>
        <v/>
      </c>
      <c r="I56" s="64" t="str">
        <f>IF(ISBLANK($A56),"",IF(ISERROR(VLOOKUP($A56,'Round 1'!$A$7:$I$306,COLUMN('Round 1'!$F$7),FALSE)),0,VLOOKUP($A56,'Round 1'!$A$7:$I$306,COLUMN('Round 1'!$F$7),FALSE))+IF(ISERROR(VLOOKUP($A56,'Round 2'!$A$7:$I$306,COLUMN('Round 2'!$F$7),FALSE)),0,VLOOKUP($A56,'Round 2'!$A$7:$I$306,COLUMN('Round 2'!$F$7),FALSE))+IF(ISERROR(VLOOKUP($A56,'Round 3'!$A$7:$I$306,COLUMN('Round 3'!$F$7),FALSE)),0,VLOOKUP($A56,'Round 3'!$A$7:$I$306,COLUMN('Round 3'!$F$7),FALSE)))</f>
        <v/>
      </c>
      <c r="J56" s="65" t="str">
        <f>IF(ISBLANK($A56),"",IF(ISERROR(VLOOKUP($A56,'Round 1'!$A$7:$I$306,COLUMN('Round 1'!$H$7),FALSE)),0,VLOOKUP($A56,'Round 1'!$A$7:$I$306,COLUMN('Round 1'!$H$7),FALSE))+IF(ISERROR(VLOOKUP($A56,'Round 2'!$A$7:$I$306,COLUMN('Round 2'!$H$7),FALSE)),0,VLOOKUP($A56,'Round 2'!$A$7:$I$306,COLUMN('Round 2'!$H$7),FALSE))+IF(ISERROR(VLOOKUP($A56,'Round 3'!$A$7:$I$306,COLUMN('Round 3'!$H$7),FALSE)),0,VLOOKUP($A56,'Round 3'!$A$7:$I$306,COLUMN('Round 3'!$H$7),FALSE)))</f>
        <v/>
      </c>
      <c r="K56" s="64" t="str">
        <f t="shared" si="0"/>
        <v/>
      </c>
      <c r="L56" s="66" t="str">
        <f t="shared" si="1"/>
        <v/>
      </c>
      <c r="M56" s="67"/>
      <c r="N56" s="68" t="str">
        <f t="shared" si="2"/>
        <v/>
      </c>
      <c r="O56" s="3" t="str">
        <f t="shared" si="3"/>
        <v/>
      </c>
      <c r="P56" s="3" t="str">
        <f t="shared" si="4"/>
        <v/>
      </c>
      <c r="Q56" s="3">
        <f t="shared" si="5"/>
        <v>-10</v>
      </c>
      <c r="R56" s="3" t="str">
        <f t="shared" si="6"/>
        <v/>
      </c>
      <c r="S56" s="3" t="str">
        <f t="shared" si="7"/>
        <v/>
      </c>
      <c r="T56" s="3">
        <f t="shared" si="8"/>
        <v>0</v>
      </c>
      <c r="U56" s="68" t="str">
        <f ca="1">IF(N('Final Round'!$J$14)&gt;0,IF(ISBLANK($A56),"",IF($N56&gt;5,$N56,VLOOKUP($A56,'Final Round'!$A$14:$K$18,COLUMN('Final Round'!$J$1),FALSE))),"")</f>
        <v/>
      </c>
      <c r="V56" s="3" t="str">
        <f t="shared" ca="1" si="9"/>
        <v/>
      </c>
      <c r="W56" s="3" t="str">
        <f t="shared" si="10"/>
        <v/>
      </c>
      <c r="X56" s="3" t="str">
        <f t="shared" si="11"/>
        <v/>
      </c>
      <c r="Y56" s="3">
        <f t="shared" si="12"/>
        <v>0</v>
      </c>
      <c r="Z56" s="3" t="str">
        <f t="shared" ca="1" si="13"/>
        <v/>
      </c>
      <c r="AA56" s="3">
        <f t="shared" ca="1" si="14"/>
        <v>0</v>
      </c>
      <c r="AB56" s="69" t="str">
        <f>IF(ISBLANK($A56),"",5+4*(I56+IF(AA56=0,0,VLOOKUP($A56,'Final Round'!$A$14:$K$18,COLUMN('Final Round'!$G$1),FALSE)))+8*(H56+IF(AA56=0,0,IF(VLOOKUP($A56,'Final Round'!$A$14:$K$18,COLUMN('Final Round'!$J$1),FALSE)=1,1,0)))+$AA56)</f>
        <v/>
      </c>
    </row>
    <row r="57" spans="1:28" x14ac:dyDescent="0.2">
      <c r="A57" s="70"/>
      <c r="B57" s="71"/>
      <c r="C57" s="71"/>
      <c r="D57" s="71"/>
      <c r="E57" s="72"/>
      <c r="F57" s="73" t="str">
        <f>IF(ISBLANK($A57),"",SUM(IF(ISNA(IF(VLOOKUP($A57,'Round 1'!$A$7:$J$306,COLUMN('Round 1'!$H$7),FALSE),1,NA())),0,1),IF(ISNA(IF(VLOOKUP($A57,'Round 2'!$A$7:$J$306,COLUMN('Round 1'!$H$7),FALSE),1,NA())),0,1),IF(ISNA(IF(VLOOKUP($A57,'Round 3'!$A$7:$J$306,COLUMN('Round 1'!$H$7),FALSE),1,NA())),0,1),IF(ISNA(IF(VLOOKUP($A57,'Final Round'!$A$14:$K$18,1,FALSE),1,NA())),0,1)))</f>
        <v/>
      </c>
      <c r="G57" s="74"/>
      <c r="H57" s="75" t="str">
        <f>IF(ISBLANK($A57),"",IF(ISERROR(VLOOKUP($A57,'Round 1'!$A$7:$I$306,COLUMN('Round 1'!$G$7),FALSE)),0,VLOOKUP($A57,'Round 1'!$A$7:$I$306,COLUMN('Round 1'!$G$7),FALSE))+IF(ISERROR(VLOOKUP($A57,'Round 2'!$A$7:$I$306,COLUMN('Round 2'!$G$7),FALSE)),0,VLOOKUP($A57,'Round 2'!$A$7:$I$306,COLUMN('Round 2'!$G$7),FALSE))+IF(ISERROR(VLOOKUP($A57,'Round 3'!$A$7:$I$306,COLUMN('Round 3'!$G$7),FALSE)),0,VLOOKUP($A57,'Round 3'!$A$7:$I$306,COLUMN('Round 3'!$G$7),FALSE)))</f>
        <v/>
      </c>
      <c r="I57" s="75" t="str">
        <f>IF(ISBLANK($A57),"",IF(ISERROR(VLOOKUP($A57,'Round 1'!$A$7:$I$306,COLUMN('Round 1'!$F$7),FALSE)),0,VLOOKUP($A57,'Round 1'!$A$7:$I$306,COLUMN('Round 1'!$F$7),FALSE))+IF(ISERROR(VLOOKUP($A57,'Round 2'!$A$7:$I$306,COLUMN('Round 2'!$F$7),FALSE)),0,VLOOKUP($A57,'Round 2'!$A$7:$I$306,COLUMN('Round 2'!$F$7),FALSE))+IF(ISERROR(VLOOKUP($A57,'Round 3'!$A$7:$I$306,COLUMN('Round 3'!$F$7),FALSE)),0,VLOOKUP($A57,'Round 3'!$A$7:$I$306,COLUMN('Round 3'!$F$7),FALSE)))</f>
        <v/>
      </c>
      <c r="J57" s="76" t="str">
        <f>IF(ISBLANK($A57),"",IF(ISERROR(VLOOKUP($A57,'Round 1'!$A$7:$I$306,COLUMN('Round 1'!$H$7),FALSE)),0,VLOOKUP($A57,'Round 1'!$A$7:$I$306,COLUMN('Round 1'!$H$7),FALSE))+IF(ISERROR(VLOOKUP($A57,'Round 2'!$A$7:$I$306,COLUMN('Round 2'!$H$7),FALSE)),0,VLOOKUP($A57,'Round 2'!$A$7:$I$306,COLUMN('Round 2'!$H$7),FALSE))+IF(ISERROR(VLOOKUP($A57,'Round 3'!$A$7:$I$306,COLUMN('Round 3'!$H$7),FALSE)),0,VLOOKUP($A57,'Round 3'!$A$7:$I$306,COLUMN('Round 3'!$H$7),FALSE)))</f>
        <v/>
      </c>
      <c r="K57" s="75" t="str">
        <f t="shared" si="0"/>
        <v/>
      </c>
      <c r="L57" s="77" t="str">
        <f t="shared" si="1"/>
        <v/>
      </c>
      <c r="M57" s="78"/>
      <c r="N57" s="79" t="str">
        <f t="shared" si="2"/>
        <v/>
      </c>
      <c r="O57" s="3" t="str">
        <f t="shared" si="3"/>
        <v/>
      </c>
      <c r="P57" s="3" t="str">
        <f t="shared" si="4"/>
        <v/>
      </c>
      <c r="Q57" s="3">
        <f t="shared" si="5"/>
        <v>-10</v>
      </c>
      <c r="R57" s="3" t="str">
        <f t="shared" si="6"/>
        <v/>
      </c>
      <c r="S57" s="3" t="str">
        <f t="shared" si="7"/>
        <v/>
      </c>
      <c r="T57" s="3">
        <f t="shared" si="8"/>
        <v>0</v>
      </c>
      <c r="U57" s="79" t="str">
        <f ca="1">IF(N('Final Round'!$J$14)&gt;0,IF(ISBLANK($A57),"",IF($N57&gt;5,$N57,VLOOKUP($A57,'Final Round'!$A$14:$K$18,COLUMN('Final Round'!$J$1),FALSE))),"")</f>
        <v/>
      </c>
      <c r="V57" s="3" t="str">
        <f t="shared" ca="1" si="9"/>
        <v/>
      </c>
      <c r="W57" s="3" t="str">
        <f t="shared" si="10"/>
        <v/>
      </c>
      <c r="X57" s="3" t="str">
        <f t="shared" si="11"/>
        <v/>
      </c>
      <c r="Y57" s="3">
        <f t="shared" si="12"/>
        <v>0</v>
      </c>
      <c r="Z57" s="3" t="str">
        <f t="shared" ca="1" si="13"/>
        <v/>
      </c>
      <c r="AA57" s="3">
        <f t="shared" ca="1" si="14"/>
        <v>0</v>
      </c>
      <c r="AB57" s="80" t="str">
        <f>IF(ISBLANK($A57),"",5+4*(I57+IF(AA57=0,0,VLOOKUP($A57,'Final Round'!$A$14:$K$18,COLUMN('Final Round'!$G$1),FALSE)))+8*(H57+IF(AA57=0,0,IF(VLOOKUP($A57,'Final Round'!$A$14:$K$18,COLUMN('Final Round'!$J$1),FALSE)=1,1,0)))+$AA57)</f>
        <v/>
      </c>
    </row>
    <row r="58" spans="1:28" x14ac:dyDescent="0.2">
      <c r="A58" s="59"/>
      <c r="B58" s="60"/>
      <c r="C58" s="60"/>
      <c r="D58" s="60"/>
      <c r="E58" s="61"/>
      <c r="F58" s="62" t="str">
        <f>IF(ISBLANK($A58),"",SUM(IF(ISNA(IF(VLOOKUP($A58,'Round 1'!$A$7:$J$306,COLUMN('Round 1'!$H$7),FALSE),1,NA())),0,1),IF(ISNA(IF(VLOOKUP($A58,'Round 2'!$A$7:$J$306,COLUMN('Round 1'!$H$7),FALSE),1,NA())),0,1),IF(ISNA(IF(VLOOKUP($A58,'Round 3'!$A$7:$J$306,COLUMN('Round 1'!$H$7),FALSE),1,NA())),0,1),IF(ISNA(IF(VLOOKUP($A58,'Final Round'!$A$14:$K$18,1,FALSE),1,NA())),0,1)))</f>
        <v/>
      </c>
      <c r="G58" s="63"/>
      <c r="H58" s="64" t="str">
        <f>IF(ISBLANK($A58),"",IF(ISERROR(VLOOKUP($A58,'Round 1'!$A$7:$I$306,COLUMN('Round 1'!$G$7),FALSE)),0,VLOOKUP($A58,'Round 1'!$A$7:$I$306,COLUMN('Round 1'!$G$7),FALSE))+IF(ISERROR(VLOOKUP($A58,'Round 2'!$A$7:$I$306,COLUMN('Round 2'!$G$7),FALSE)),0,VLOOKUP($A58,'Round 2'!$A$7:$I$306,COLUMN('Round 2'!$G$7),FALSE))+IF(ISERROR(VLOOKUP($A58,'Round 3'!$A$7:$I$306,COLUMN('Round 3'!$G$7),FALSE)),0,VLOOKUP($A58,'Round 3'!$A$7:$I$306,COLUMN('Round 3'!$G$7),FALSE)))</f>
        <v/>
      </c>
      <c r="I58" s="64" t="str">
        <f>IF(ISBLANK($A58),"",IF(ISERROR(VLOOKUP($A58,'Round 1'!$A$7:$I$306,COLUMN('Round 1'!$F$7),FALSE)),0,VLOOKUP($A58,'Round 1'!$A$7:$I$306,COLUMN('Round 1'!$F$7),FALSE))+IF(ISERROR(VLOOKUP($A58,'Round 2'!$A$7:$I$306,COLUMN('Round 2'!$F$7),FALSE)),0,VLOOKUP($A58,'Round 2'!$A$7:$I$306,COLUMN('Round 2'!$F$7),FALSE))+IF(ISERROR(VLOOKUP($A58,'Round 3'!$A$7:$I$306,COLUMN('Round 3'!$F$7),FALSE)),0,VLOOKUP($A58,'Round 3'!$A$7:$I$306,COLUMN('Round 3'!$F$7),FALSE)))</f>
        <v/>
      </c>
      <c r="J58" s="65" t="str">
        <f>IF(ISBLANK($A58),"",IF(ISERROR(VLOOKUP($A58,'Round 1'!$A$7:$I$306,COLUMN('Round 1'!$H$7),FALSE)),0,VLOOKUP($A58,'Round 1'!$A$7:$I$306,COLUMN('Round 1'!$H$7),FALSE))+IF(ISERROR(VLOOKUP($A58,'Round 2'!$A$7:$I$306,COLUMN('Round 2'!$H$7),FALSE)),0,VLOOKUP($A58,'Round 2'!$A$7:$I$306,COLUMN('Round 2'!$H$7),FALSE))+IF(ISERROR(VLOOKUP($A58,'Round 3'!$A$7:$I$306,COLUMN('Round 3'!$H$7),FALSE)),0,VLOOKUP($A58,'Round 3'!$A$7:$I$306,COLUMN('Round 3'!$H$7),FALSE)))</f>
        <v/>
      </c>
      <c r="K58" s="64" t="str">
        <f t="shared" si="0"/>
        <v/>
      </c>
      <c r="L58" s="66" t="str">
        <f t="shared" si="1"/>
        <v/>
      </c>
      <c r="M58" s="67"/>
      <c r="N58" s="68" t="str">
        <f t="shared" si="2"/>
        <v/>
      </c>
      <c r="O58" s="3" t="str">
        <f t="shared" si="3"/>
        <v/>
      </c>
      <c r="P58" s="3" t="str">
        <f t="shared" si="4"/>
        <v/>
      </c>
      <c r="Q58" s="3">
        <f t="shared" si="5"/>
        <v>-10</v>
      </c>
      <c r="R58" s="3" t="str">
        <f t="shared" si="6"/>
        <v/>
      </c>
      <c r="S58" s="3" t="str">
        <f t="shared" si="7"/>
        <v/>
      </c>
      <c r="T58" s="3">
        <f t="shared" si="8"/>
        <v>0</v>
      </c>
      <c r="U58" s="68" t="str">
        <f ca="1">IF(N('Final Round'!$J$14)&gt;0,IF(ISBLANK($A58),"",IF($N58&gt;5,$N58,VLOOKUP($A58,'Final Round'!$A$14:$K$18,COLUMN('Final Round'!$J$1),FALSE))),"")</f>
        <v/>
      </c>
      <c r="V58" s="3" t="str">
        <f t="shared" ca="1" si="9"/>
        <v/>
      </c>
      <c r="W58" s="3" t="str">
        <f t="shared" si="10"/>
        <v/>
      </c>
      <c r="X58" s="3" t="str">
        <f t="shared" si="11"/>
        <v/>
      </c>
      <c r="Y58" s="3">
        <f t="shared" si="12"/>
        <v>0</v>
      </c>
      <c r="Z58" s="3" t="str">
        <f t="shared" ca="1" si="13"/>
        <v/>
      </c>
      <c r="AA58" s="3">
        <f t="shared" ca="1" si="14"/>
        <v>0</v>
      </c>
      <c r="AB58" s="69" t="str">
        <f>IF(ISBLANK($A58),"",5+4*(I58+IF(AA58=0,0,VLOOKUP($A58,'Final Round'!$A$14:$K$18,COLUMN('Final Round'!$G$1),FALSE)))+8*(H58+IF(AA58=0,0,IF(VLOOKUP($A58,'Final Round'!$A$14:$K$18,COLUMN('Final Round'!$J$1),FALSE)=1,1,0)))+$AA58)</f>
        <v/>
      </c>
    </row>
    <row r="59" spans="1:28" x14ac:dyDescent="0.2">
      <c r="A59" s="70"/>
      <c r="B59" s="71"/>
      <c r="C59" s="71"/>
      <c r="D59" s="71"/>
      <c r="E59" s="72"/>
      <c r="F59" s="73" t="str">
        <f>IF(ISBLANK($A59),"",SUM(IF(ISNA(IF(VLOOKUP($A59,'Round 1'!$A$7:$J$306,COLUMN('Round 1'!$H$7),FALSE),1,NA())),0,1),IF(ISNA(IF(VLOOKUP($A59,'Round 2'!$A$7:$J$306,COLUMN('Round 1'!$H$7),FALSE),1,NA())),0,1),IF(ISNA(IF(VLOOKUP($A59,'Round 3'!$A$7:$J$306,COLUMN('Round 1'!$H$7),FALSE),1,NA())),0,1),IF(ISNA(IF(VLOOKUP($A59,'Final Round'!$A$14:$K$18,1,FALSE),1,NA())),0,1)))</f>
        <v/>
      </c>
      <c r="G59" s="74"/>
      <c r="H59" s="75" t="str">
        <f>IF(ISBLANK($A59),"",IF(ISERROR(VLOOKUP($A59,'Round 1'!$A$7:$I$306,COLUMN('Round 1'!$G$7),FALSE)),0,VLOOKUP($A59,'Round 1'!$A$7:$I$306,COLUMN('Round 1'!$G$7),FALSE))+IF(ISERROR(VLOOKUP($A59,'Round 2'!$A$7:$I$306,COLUMN('Round 2'!$G$7),FALSE)),0,VLOOKUP($A59,'Round 2'!$A$7:$I$306,COLUMN('Round 2'!$G$7),FALSE))+IF(ISERROR(VLOOKUP($A59,'Round 3'!$A$7:$I$306,COLUMN('Round 3'!$G$7),FALSE)),0,VLOOKUP($A59,'Round 3'!$A$7:$I$306,COLUMN('Round 3'!$G$7),FALSE)))</f>
        <v/>
      </c>
      <c r="I59" s="75" t="str">
        <f>IF(ISBLANK($A59),"",IF(ISERROR(VLOOKUP($A59,'Round 1'!$A$7:$I$306,COLUMN('Round 1'!$F$7),FALSE)),0,VLOOKUP($A59,'Round 1'!$A$7:$I$306,COLUMN('Round 1'!$F$7),FALSE))+IF(ISERROR(VLOOKUP($A59,'Round 2'!$A$7:$I$306,COLUMN('Round 2'!$F$7),FALSE)),0,VLOOKUP($A59,'Round 2'!$A$7:$I$306,COLUMN('Round 2'!$F$7),FALSE))+IF(ISERROR(VLOOKUP($A59,'Round 3'!$A$7:$I$306,COLUMN('Round 3'!$F$7),FALSE)),0,VLOOKUP($A59,'Round 3'!$A$7:$I$306,COLUMN('Round 3'!$F$7),FALSE)))</f>
        <v/>
      </c>
      <c r="J59" s="76" t="str">
        <f>IF(ISBLANK($A59),"",IF(ISERROR(VLOOKUP($A59,'Round 1'!$A$7:$I$306,COLUMN('Round 1'!$H$7),FALSE)),0,VLOOKUP($A59,'Round 1'!$A$7:$I$306,COLUMN('Round 1'!$H$7),FALSE))+IF(ISERROR(VLOOKUP($A59,'Round 2'!$A$7:$I$306,COLUMN('Round 2'!$H$7),FALSE)),0,VLOOKUP($A59,'Round 2'!$A$7:$I$306,COLUMN('Round 2'!$H$7),FALSE))+IF(ISERROR(VLOOKUP($A59,'Round 3'!$A$7:$I$306,COLUMN('Round 3'!$H$7),FALSE)),0,VLOOKUP($A59,'Round 3'!$A$7:$I$306,COLUMN('Round 3'!$H$7),FALSE)))</f>
        <v/>
      </c>
      <c r="K59" s="75" t="str">
        <f t="shared" si="0"/>
        <v/>
      </c>
      <c r="L59" s="77" t="str">
        <f t="shared" si="1"/>
        <v/>
      </c>
      <c r="M59" s="78"/>
      <c r="N59" s="79" t="str">
        <f t="shared" si="2"/>
        <v/>
      </c>
      <c r="O59" s="3" t="str">
        <f t="shared" si="3"/>
        <v/>
      </c>
      <c r="P59" s="3" t="str">
        <f t="shared" si="4"/>
        <v/>
      </c>
      <c r="Q59" s="3">
        <f t="shared" si="5"/>
        <v>-10</v>
      </c>
      <c r="R59" s="3" t="str">
        <f t="shared" si="6"/>
        <v/>
      </c>
      <c r="S59" s="3" t="str">
        <f t="shared" si="7"/>
        <v/>
      </c>
      <c r="T59" s="3">
        <f t="shared" si="8"/>
        <v>0</v>
      </c>
      <c r="U59" s="79" t="str">
        <f ca="1">IF(N('Final Round'!$J$14)&gt;0,IF(ISBLANK($A59),"",IF($N59&gt;5,$N59,VLOOKUP($A59,'Final Round'!$A$14:$K$18,COLUMN('Final Round'!$J$1),FALSE))),"")</f>
        <v/>
      </c>
      <c r="V59" s="3" t="str">
        <f t="shared" ca="1" si="9"/>
        <v/>
      </c>
      <c r="W59" s="3" t="str">
        <f t="shared" si="10"/>
        <v/>
      </c>
      <c r="X59" s="3" t="str">
        <f t="shared" si="11"/>
        <v/>
      </c>
      <c r="Y59" s="3">
        <f t="shared" si="12"/>
        <v>0</v>
      </c>
      <c r="Z59" s="3" t="str">
        <f t="shared" ca="1" si="13"/>
        <v/>
      </c>
      <c r="AA59" s="3">
        <f t="shared" ca="1" si="14"/>
        <v>0</v>
      </c>
      <c r="AB59" s="80" t="str">
        <f>IF(ISBLANK($A59),"",5+4*(I59+IF(AA59=0,0,VLOOKUP($A59,'Final Round'!$A$14:$K$18,COLUMN('Final Round'!$G$1),FALSE)))+8*(H59+IF(AA59=0,0,IF(VLOOKUP($A59,'Final Round'!$A$14:$K$18,COLUMN('Final Round'!$J$1),FALSE)=1,1,0)))+$AA59)</f>
        <v/>
      </c>
    </row>
    <row r="60" spans="1:28" x14ac:dyDescent="0.2">
      <c r="A60" s="59"/>
      <c r="B60" s="60"/>
      <c r="C60" s="60"/>
      <c r="D60" s="60"/>
      <c r="E60" s="61"/>
      <c r="F60" s="62" t="str">
        <f>IF(ISBLANK($A60),"",SUM(IF(ISNA(IF(VLOOKUP($A60,'Round 1'!$A$7:$J$306,COLUMN('Round 1'!$H$7),FALSE),1,NA())),0,1),IF(ISNA(IF(VLOOKUP($A60,'Round 2'!$A$7:$J$306,COLUMN('Round 1'!$H$7),FALSE),1,NA())),0,1),IF(ISNA(IF(VLOOKUP($A60,'Round 3'!$A$7:$J$306,COLUMN('Round 1'!$H$7),FALSE),1,NA())),0,1),IF(ISNA(IF(VLOOKUP($A60,'Final Round'!$A$14:$K$18,1,FALSE),1,NA())),0,1)))</f>
        <v/>
      </c>
      <c r="G60" s="63"/>
      <c r="H60" s="64" t="str">
        <f>IF(ISBLANK($A60),"",IF(ISERROR(VLOOKUP($A60,'Round 1'!$A$7:$I$306,COLUMN('Round 1'!$G$7),FALSE)),0,VLOOKUP($A60,'Round 1'!$A$7:$I$306,COLUMN('Round 1'!$G$7),FALSE))+IF(ISERROR(VLOOKUP($A60,'Round 2'!$A$7:$I$306,COLUMN('Round 2'!$G$7),FALSE)),0,VLOOKUP($A60,'Round 2'!$A$7:$I$306,COLUMN('Round 2'!$G$7),FALSE))+IF(ISERROR(VLOOKUP($A60,'Round 3'!$A$7:$I$306,COLUMN('Round 3'!$G$7),FALSE)),0,VLOOKUP($A60,'Round 3'!$A$7:$I$306,COLUMN('Round 3'!$G$7),FALSE)))</f>
        <v/>
      </c>
      <c r="I60" s="64" t="str">
        <f>IF(ISBLANK($A60),"",IF(ISERROR(VLOOKUP($A60,'Round 1'!$A$7:$I$306,COLUMN('Round 1'!$F$7),FALSE)),0,VLOOKUP($A60,'Round 1'!$A$7:$I$306,COLUMN('Round 1'!$F$7),FALSE))+IF(ISERROR(VLOOKUP($A60,'Round 2'!$A$7:$I$306,COLUMN('Round 2'!$F$7),FALSE)),0,VLOOKUP($A60,'Round 2'!$A$7:$I$306,COLUMN('Round 2'!$F$7),FALSE))+IF(ISERROR(VLOOKUP($A60,'Round 3'!$A$7:$I$306,COLUMN('Round 3'!$F$7),FALSE)),0,VLOOKUP($A60,'Round 3'!$A$7:$I$306,COLUMN('Round 3'!$F$7),FALSE)))</f>
        <v/>
      </c>
      <c r="J60" s="65" t="str">
        <f>IF(ISBLANK($A60),"",IF(ISERROR(VLOOKUP($A60,'Round 1'!$A$7:$I$306,COLUMN('Round 1'!$H$7),FALSE)),0,VLOOKUP($A60,'Round 1'!$A$7:$I$306,COLUMN('Round 1'!$H$7),FALSE))+IF(ISERROR(VLOOKUP($A60,'Round 2'!$A$7:$I$306,COLUMN('Round 2'!$H$7),FALSE)),0,VLOOKUP($A60,'Round 2'!$A$7:$I$306,COLUMN('Round 2'!$H$7),FALSE))+IF(ISERROR(VLOOKUP($A60,'Round 3'!$A$7:$I$306,COLUMN('Round 3'!$H$7),FALSE)),0,VLOOKUP($A60,'Round 3'!$A$7:$I$306,COLUMN('Round 3'!$H$7),FALSE)))</f>
        <v/>
      </c>
      <c r="K60" s="64" t="str">
        <f t="shared" si="0"/>
        <v/>
      </c>
      <c r="L60" s="66" t="str">
        <f t="shared" si="1"/>
        <v/>
      </c>
      <c r="M60" s="67"/>
      <c r="N60" s="68" t="str">
        <f t="shared" si="2"/>
        <v/>
      </c>
      <c r="O60" s="3" t="str">
        <f t="shared" si="3"/>
        <v/>
      </c>
      <c r="P60" s="3" t="str">
        <f t="shared" si="4"/>
        <v/>
      </c>
      <c r="Q60" s="3">
        <f t="shared" si="5"/>
        <v>-10</v>
      </c>
      <c r="R60" s="3" t="str">
        <f t="shared" si="6"/>
        <v/>
      </c>
      <c r="S60" s="3" t="str">
        <f t="shared" si="7"/>
        <v/>
      </c>
      <c r="T60" s="3">
        <f t="shared" si="8"/>
        <v>0</v>
      </c>
      <c r="U60" s="68" t="str">
        <f ca="1">IF(N('Final Round'!$J$14)&gt;0,IF(ISBLANK($A60),"",IF($N60&gt;5,$N60,VLOOKUP($A60,'Final Round'!$A$14:$K$18,COLUMN('Final Round'!$J$1),FALSE))),"")</f>
        <v/>
      </c>
      <c r="V60" s="3" t="str">
        <f t="shared" ca="1" si="9"/>
        <v/>
      </c>
      <c r="W60" s="3" t="str">
        <f t="shared" si="10"/>
        <v/>
      </c>
      <c r="X60" s="3" t="str">
        <f t="shared" si="11"/>
        <v/>
      </c>
      <c r="Y60" s="3">
        <f t="shared" si="12"/>
        <v>0</v>
      </c>
      <c r="Z60" s="3" t="str">
        <f t="shared" ca="1" si="13"/>
        <v/>
      </c>
      <c r="AA60" s="3">
        <f t="shared" ca="1" si="14"/>
        <v>0</v>
      </c>
      <c r="AB60" s="69" t="str">
        <f>IF(ISBLANK($A60),"",5+4*(I60+IF(AA60=0,0,VLOOKUP($A60,'Final Round'!$A$14:$K$18,COLUMN('Final Round'!$G$1),FALSE)))+8*(H60+IF(AA60=0,0,IF(VLOOKUP($A60,'Final Round'!$A$14:$K$18,COLUMN('Final Round'!$J$1),FALSE)=1,1,0)))+$AA60)</f>
        <v/>
      </c>
    </row>
    <row r="61" spans="1:28" x14ac:dyDescent="0.2">
      <c r="A61" s="70"/>
      <c r="B61" s="71"/>
      <c r="C61" s="71"/>
      <c r="D61" s="71"/>
      <c r="E61" s="72"/>
      <c r="F61" s="73" t="str">
        <f>IF(ISBLANK($A61),"",SUM(IF(ISNA(IF(VLOOKUP($A61,'Round 1'!$A$7:$J$306,COLUMN('Round 1'!$H$7),FALSE),1,NA())),0,1),IF(ISNA(IF(VLOOKUP($A61,'Round 2'!$A$7:$J$306,COLUMN('Round 1'!$H$7),FALSE),1,NA())),0,1),IF(ISNA(IF(VLOOKUP($A61,'Round 3'!$A$7:$J$306,COLUMN('Round 1'!$H$7),FALSE),1,NA())),0,1),IF(ISNA(IF(VLOOKUP($A61,'Final Round'!$A$14:$K$18,1,FALSE),1,NA())),0,1)))</f>
        <v/>
      </c>
      <c r="G61" s="74"/>
      <c r="H61" s="75" t="str">
        <f>IF(ISBLANK($A61),"",IF(ISERROR(VLOOKUP($A61,'Round 1'!$A$7:$I$306,COLUMN('Round 1'!$G$7),FALSE)),0,VLOOKUP($A61,'Round 1'!$A$7:$I$306,COLUMN('Round 1'!$G$7),FALSE))+IF(ISERROR(VLOOKUP($A61,'Round 2'!$A$7:$I$306,COLUMN('Round 2'!$G$7),FALSE)),0,VLOOKUP($A61,'Round 2'!$A$7:$I$306,COLUMN('Round 2'!$G$7),FALSE))+IF(ISERROR(VLOOKUP($A61,'Round 3'!$A$7:$I$306,COLUMN('Round 3'!$G$7),FALSE)),0,VLOOKUP($A61,'Round 3'!$A$7:$I$306,COLUMN('Round 3'!$G$7),FALSE)))</f>
        <v/>
      </c>
      <c r="I61" s="75" t="str">
        <f>IF(ISBLANK($A61),"",IF(ISERROR(VLOOKUP($A61,'Round 1'!$A$7:$I$306,COLUMN('Round 1'!$F$7),FALSE)),0,VLOOKUP($A61,'Round 1'!$A$7:$I$306,COLUMN('Round 1'!$F$7),FALSE))+IF(ISERROR(VLOOKUP($A61,'Round 2'!$A$7:$I$306,COLUMN('Round 2'!$F$7),FALSE)),0,VLOOKUP($A61,'Round 2'!$A$7:$I$306,COLUMN('Round 2'!$F$7),FALSE))+IF(ISERROR(VLOOKUP($A61,'Round 3'!$A$7:$I$306,COLUMN('Round 3'!$F$7),FALSE)),0,VLOOKUP($A61,'Round 3'!$A$7:$I$306,COLUMN('Round 3'!$F$7),FALSE)))</f>
        <v/>
      </c>
      <c r="J61" s="76" t="str">
        <f>IF(ISBLANK($A61),"",IF(ISERROR(VLOOKUP($A61,'Round 1'!$A$7:$I$306,COLUMN('Round 1'!$H$7),FALSE)),0,VLOOKUP($A61,'Round 1'!$A$7:$I$306,COLUMN('Round 1'!$H$7),FALSE))+IF(ISERROR(VLOOKUP($A61,'Round 2'!$A$7:$I$306,COLUMN('Round 2'!$H$7),FALSE)),0,VLOOKUP($A61,'Round 2'!$A$7:$I$306,COLUMN('Round 2'!$H$7),FALSE))+IF(ISERROR(VLOOKUP($A61,'Round 3'!$A$7:$I$306,COLUMN('Round 3'!$H$7),FALSE)),0,VLOOKUP($A61,'Round 3'!$A$7:$I$306,COLUMN('Round 3'!$H$7),FALSE)))</f>
        <v/>
      </c>
      <c r="K61" s="75" t="str">
        <f t="shared" si="0"/>
        <v/>
      </c>
      <c r="L61" s="77" t="str">
        <f t="shared" si="1"/>
        <v/>
      </c>
      <c r="M61" s="78"/>
      <c r="N61" s="79" t="str">
        <f t="shared" si="2"/>
        <v/>
      </c>
      <c r="O61" s="3" t="str">
        <f t="shared" si="3"/>
        <v/>
      </c>
      <c r="P61" s="3" t="str">
        <f t="shared" si="4"/>
        <v/>
      </c>
      <c r="Q61" s="3">
        <f t="shared" si="5"/>
        <v>-10</v>
      </c>
      <c r="R61" s="3" t="str">
        <f t="shared" si="6"/>
        <v/>
      </c>
      <c r="S61" s="3" t="str">
        <f t="shared" si="7"/>
        <v/>
      </c>
      <c r="T61" s="3">
        <f t="shared" si="8"/>
        <v>0</v>
      </c>
      <c r="U61" s="79" t="str">
        <f ca="1">IF(N('Final Round'!$J$14)&gt;0,IF(ISBLANK($A61),"",IF($N61&gt;5,$N61,VLOOKUP($A61,'Final Round'!$A$14:$K$18,COLUMN('Final Round'!$J$1),FALSE))),"")</f>
        <v/>
      </c>
      <c r="V61" s="3" t="str">
        <f t="shared" ca="1" si="9"/>
        <v/>
      </c>
      <c r="W61" s="3" t="str">
        <f t="shared" si="10"/>
        <v/>
      </c>
      <c r="X61" s="3" t="str">
        <f t="shared" si="11"/>
        <v/>
      </c>
      <c r="Y61" s="3">
        <f t="shared" si="12"/>
        <v>0</v>
      </c>
      <c r="Z61" s="3" t="str">
        <f t="shared" ca="1" si="13"/>
        <v/>
      </c>
      <c r="AA61" s="3">
        <f t="shared" ca="1" si="14"/>
        <v>0</v>
      </c>
      <c r="AB61" s="80" t="str">
        <f>IF(ISBLANK($A61),"",5+4*(I61+IF(AA61=0,0,VLOOKUP($A61,'Final Round'!$A$14:$K$18,COLUMN('Final Round'!$G$1),FALSE)))+8*(H61+IF(AA61=0,0,IF(VLOOKUP($A61,'Final Round'!$A$14:$K$18,COLUMN('Final Round'!$J$1),FALSE)=1,1,0)))+$AA61)</f>
        <v/>
      </c>
    </row>
    <row r="62" spans="1:28" x14ac:dyDescent="0.2">
      <c r="A62" s="59"/>
      <c r="B62" s="60"/>
      <c r="C62" s="60"/>
      <c r="D62" s="60"/>
      <c r="E62" s="61"/>
      <c r="F62" s="62" t="str">
        <f>IF(ISBLANK($A62),"",SUM(IF(ISNA(IF(VLOOKUP($A62,'Round 1'!$A$7:$J$306,COLUMN('Round 1'!$H$7),FALSE),1,NA())),0,1),IF(ISNA(IF(VLOOKUP($A62,'Round 2'!$A$7:$J$306,COLUMN('Round 1'!$H$7),FALSE),1,NA())),0,1),IF(ISNA(IF(VLOOKUP($A62,'Round 3'!$A$7:$J$306,COLUMN('Round 1'!$H$7),FALSE),1,NA())),0,1),IF(ISNA(IF(VLOOKUP($A62,'Final Round'!$A$14:$K$18,1,FALSE),1,NA())),0,1)))</f>
        <v/>
      </c>
      <c r="G62" s="63"/>
      <c r="H62" s="64" t="str">
        <f>IF(ISBLANK($A62),"",IF(ISERROR(VLOOKUP($A62,'Round 1'!$A$7:$I$306,COLUMN('Round 1'!$G$7),FALSE)),0,VLOOKUP($A62,'Round 1'!$A$7:$I$306,COLUMN('Round 1'!$G$7),FALSE))+IF(ISERROR(VLOOKUP($A62,'Round 2'!$A$7:$I$306,COLUMN('Round 2'!$G$7),FALSE)),0,VLOOKUP($A62,'Round 2'!$A$7:$I$306,COLUMN('Round 2'!$G$7),FALSE))+IF(ISERROR(VLOOKUP($A62,'Round 3'!$A$7:$I$306,COLUMN('Round 3'!$G$7),FALSE)),0,VLOOKUP($A62,'Round 3'!$A$7:$I$306,COLUMN('Round 3'!$G$7),FALSE)))</f>
        <v/>
      </c>
      <c r="I62" s="64" t="str">
        <f>IF(ISBLANK($A62),"",IF(ISERROR(VLOOKUP($A62,'Round 1'!$A$7:$I$306,COLUMN('Round 1'!$F$7),FALSE)),0,VLOOKUP($A62,'Round 1'!$A$7:$I$306,COLUMN('Round 1'!$F$7),FALSE))+IF(ISERROR(VLOOKUP($A62,'Round 2'!$A$7:$I$306,COLUMN('Round 2'!$F$7),FALSE)),0,VLOOKUP($A62,'Round 2'!$A$7:$I$306,COLUMN('Round 2'!$F$7),FALSE))+IF(ISERROR(VLOOKUP($A62,'Round 3'!$A$7:$I$306,COLUMN('Round 3'!$F$7),FALSE)),0,VLOOKUP($A62,'Round 3'!$A$7:$I$306,COLUMN('Round 3'!$F$7),FALSE)))</f>
        <v/>
      </c>
      <c r="J62" s="65" t="str">
        <f>IF(ISBLANK($A62),"",IF(ISERROR(VLOOKUP($A62,'Round 1'!$A$7:$I$306,COLUMN('Round 1'!$H$7),FALSE)),0,VLOOKUP($A62,'Round 1'!$A$7:$I$306,COLUMN('Round 1'!$H$7),FALSE))+IF(ISERROR(VLOOKUP($A62,'Round 2'!$A$7:$I$306,COLUMN('Round 2'!$H$7),FALSE)),0,VLOOKUP($A62,'Round 2'!$A$7:$I$306,COLUMN('Round 2'!$H$7),FALSE))+IF(ISERROR(VLOOKUP($A62,'Round 3'!$A$7:$I$306,COLUMN('Round 3'!$H$7),FALSE)),0,VLOOKUP($A62,'Round 3'!$A$7:$I$306,COLUMN('Round 3'!$H$7),FALSE)))</f>
        <v/>
      </c>
      <c r="K62" s="64" t="str">
        <f t="shared" si="0"/>
        <v/>
      </c>
      <c r="L62" s="66" t="str">
        <f t="shared" si="1"/>
        <v/>
      </c>
      <c r="M62" s="67"/>
      <c r="N62" s="68" t="str">
        <f t="shared" si="2"/>
        <v/>
      </c>
      <c r="O62" s="3" t="str">
        <f t="shared" si="3"/>
        <v/>
      </c>
      <c r="P62" s="3" t="str">
        <f t="shared" si="4"/>
        <v/>
      </c>
      <c r="Q62" s="3">
        <f t="shared" si="5"/>
        <v>-10</v>
      </c>
      <c r="R62" s="3" t="str">
        <f t="shared" si="6"/>
        <v/>
      </c>
      <c r="S62" s="3" t="str">
        <f t="shared" si="7"/>
        <v/>
      </c>
      <c r="T62" s="3">
        <f t="shared" si="8"/>
        <v>0</v>
      </c>
      <c r="U62" s="68" t="str">
        <f ca="1">IF(N('Final Round'!$J$14)&gt;0,IF(ISBLANK($A62),"",IF($N62&gt;5,$N62,VLOOKUP($A62,'Final Round'!$A$14:$K$18,COLUMN('Final Round'!$J$1),FALSE))),"")</f>
        <v/>
      </c>
      <c r="V62" s="3" t="str">
        <f t="shared" ca="1" si="9"/>
        <v/>
      </c>
      <c r="W62" s="3" t="str">
        <f t="shared" si="10"/>
        <v/>
      </c>
      <c r="X62" s="3" t="str">
        <f t="shared" si="11"/>
        <v/>
      </c>
      <c r="Y62" s="3">
        <f t="shared" si="12"/>
        <v>0</v>
      </c>
      <c r="Z62" s="3" t="str">
        <f t="shared" ca="1" si="13"/>
        <v/>
      </c>
      <c r="AA62" s="3">
        <f t="shared" ca="1" si="14"/>
        <v>0</v>
      </c>
      <c r="AB62" s="69" t="str">
        <f>IF(ISBLANK($A62),"",5+4*(I62+IF(AA62=0,0,VLOOKUP($A62,'Final Round'!$A$14:$K$18,COLUMN('Final Round'!$G$1),FALSE)))+8*(H62+IF(AA62=0,0,IF(VLOOKUP($A62,'Final Round'!$A$14:$K$18,COLUMN('Final Round'!$J$1),FALSE)=1,1,0)))+$AA62)</f>
        <v/>
      </c>
    </row>
    <row r="63" spans="1:28" x14ac:dyDescent="0.2">
      <c r="A63" s="70"/>
      <c r="B63" s="71"/>
      <c r="C63" s="71"/>
      <c r="D63" s="71"/>
      <c r="E63" s="72"/>
      <c r="F63" s="73" t="str">
        <f>IF(ISBLANK($A63),"",SUM(IF(ISNA(IF(VLOOKUP($A63,'Round 1'!$A$7:$J$306,COLUMN('Round 1'!$H$7),FALSE),1,NA())),0,1),IF(ISNA(IF(VLOOKUP($A63,'Round 2'!$A$7:$J$306,COLUMN('Round 1'!$H$7),FALSE),1,NA())),0,1),IF(ISNA(IF(VLOOKUP($A63,'Round 3'!$A$7:$J$306,COLUMN('Round 1'!$H$7),FALSE),1,NA())),0,1),IF(ISNA(IF(VLOOKUP($A63,'Final Round'!$A$14:$K$18,1,FALSE),1,NA())),0,1)))</f>
        <v/>
      </c>
      <c r="G63" s="74"/>
      <c r="H63" s="75" t="str">
        <f>IF(ISBLANK($A63),"",IF(ISERROR(VLOOKUP($A63,'Round 1'!$A$7:$I$306,COLUMN('Round 1'!$G$7),FALSE)),0,VLOOKUP($A63,'Round 1'!$A$7:$I$306,COLUMN('Round 1'!$G$7),FALSE))+IF(ISERROR(VLOOKUP($A63,'Round 2'!$A$7:$I$306,COLUMN('Round 2'!$G$7),FALSE)),0,VLOOKUP($A63,'Round 2'!$A$7:$I$306,COLUMN('Round 2'!$G$7),FALSE))+IF(ISERROR(VLOOKUP($A63,'Round 3'!$A$7:$I$306,COLUMN('Round 3'!$G$7),FALSE)),0,VLOOKUP($A63,'Round 3'!$A$7:$I$306,COLUMN('Round 3'!$G$7),FALSE)))</f>
        <v/>
      </c>
      <c r="I63" s="75" t="str">
        <f>IF(ISBLANK($A63),"",IF(ISERROR(VLOOKUP($A63,'Round 1'!$A$7:$I$306,COLUMN('Round 1'!$F$7),FALSE)),0,VLOOKUP($A63,'Round 1'!$A$7:$I$306,COLUMN('Round 1'!$F$7),FALSE))+IF(ISERROR(VLOOKUP($A63,'Round 2'!$A$7:$I$306,COLUMN('Round 2'!$F$7),FALSE)),0,VLOOKUP($A63,'Round 2'!$A$7:$I$306,COLUMN('Round 2'!$F$7),FALSE))+IF(ISERROR(VLOOKUP($A63,'Round 3'!$A$7:$I$306,COLUMN('Round 3'!$F$7),FALSE)),0,VLOOKUP($A63,'Round 3'!$A$7:$I$306,COLUMN('Round 3'!$F$7),FALSE)))</f>
        <v/>
      </c>
      <c r="J63" s="76" t="str">
        <f>IF(ISBLANK($A63),"",IF(ISERROR(VLOOKUP($A63,'Round 1'!$A$7:$I$306,COLUMN('Round 1'!$H$7),FALSE)),0,VLOOKUP($A63,'Round 1'!$A$7:$I$306,COLUMN('Round 1'!$H$7),FALSE))+IF(ISERROR(VLOOKUP($A63,'Round 2'!$A$7:$I$306,COLUMN('Round 2'!$H$7),FALSE)),0,VLOOKUP($A63,'Round 2'!$A$7:$I$306,COLUMN('Round 2'!$H$7),FALSE))+IF(ISERROR(VLOOKUP($A63,'Round 3'!$A$7:$I$306,COLUMN('Round 3'!$H$7),FALSE)),0,VLOOKUP($A63,'Round 3'!$A$7:$I$306,COLUMN('Round 3'!$H$7),FALSE)))</f>
        <v/>
      </c>
      <c r="K63" s="75" t="str">
        <f t="shared" si="0"/>
        <v/>
      </c>
      <c r="L63" s="77" t="str">
        <f t="shared" si="1"/>
        <v/>
      </c>
      <c r="M63" s="78"/>
      <c r="N63" s="79" t="str">
        <f t="shared" si="2"/>
        <v/>
      </c>
      <c r="O63" s="3" t="str">
        <f t="shared" si="3"/>
        <v/>
      </c>
      <c r="P63" s="3" t="str">
        <f t="shared" si="4"/>
        <v/>
      </c>
      <c r="Q63" s="3">
        <f t="shared" si="5"/>
        <v>-10</v>
      </c>
      <c r="R63" s="3" t="str">
        <f t="shared" si="6"/>
        <v/>
      </c>
      <c r="S63" s="3" t="str">
        <f t="shared" si="7"/>
        <v/>
      </c>
      <c r="T63" s="3">
        <f t="shared" si="8"/>
        <v>0</v>
      </c>
      <c r="U63" s="79" t="str">
        <f ca="1">IF(N('Final Round'!$J$14)&gt;0,IF(ISBLANK($A63),"",IF($N63&gt;5,$N63,VLOOKUP($A63,'Final Round'!$A$14:$K$18,COLUMN('Final Round'!$J$1),FALSE))),"")</f>
        <v/>
      </c>
      <c r="V63" s="3" t="str">
        <f t="shared" ca="1" si="9"/>
        <v/>
      </c>
      <c r="W63" s="3" t="str">
        <f t="shared" si="10"/>
        <v/>
      </c>
      <c r="X63" s="3" t="str">
        <f t="shared" si="11"/>
        <v/>
      </c>
      <c r="Y63" s="3">
        <f t="shared" si="12"/>
        <v>0</v>
      </c>
      <c r="Z63" s="3" t="str">
        <f t="shared" ca="1" si="13"/>
        <v/>
      </c>
      <c r="AA63" s="3">
        <f t="shared" ca="1" si="14"/>
        <v>0</v>
      </c>
      <c r="AB63" s="80" t="str">
        <f>IF(ISBLANK($A63),"",5+4*(I63+IF(AA63=0,0,VLOOKUP($A63,'Final Round'!$A$14:$K$18,COLUMN('Final Round'!$G$1),FALSE)))+8*(H63+IF(AA63=0,0,IF(VLOOKUP($A63,'Final Round'!$A$14:$K$18,COLUMN('Final Round'!$J$1),FALSE)=1,1,0)))+$AA63)</f>
        <v/>
      </c>
    </row>
    <row r="64" spans="1:28" x14ac:dyDescent="0.2">
      <c r="A64" s="59"/>
      <c r="B64" s="60"/>
      <c r="C64" s="60"/>
      <c r="D64" s="60"/>
      <c r="E64" s="61"/>
      <c r="F64" s="62" t="str">
        <f>IF(ISBLANK($A64),"",SUM(IF(ISNA(IF(VLOOKUP($A64,'Round 1'!$A$7:$J$306,COLUMN('Round 1'!$H$7),FALSE),1,NA())),0,1),IF(ISNA(IF(VLOOKUP($A64,'Round 2'!$A$7:$J$306,COLUMN('Round 1'!$H$7),FALSE),1,NA())),0,1),IF(ISNA(IF(VLOOKUP($A64,'Round 3'!$A$7:$J$306,COLUMN('Round 1'!$H$7),FALSE),1,NA())),0,1),IF(ISNA(IF(VLOOKUP($A64,'Final Round'!$A$14:$K$18,1,FALSE),1,NA())),0,1)))</f>
        <v/>
      </c>
      <c r="G64" s="63"/>
      <c r="H64" s="64" t="str">
        <f>IF(ISBLANK($A64),"",IF(ISERROR(VLOOKUP($A64,'Round 1'!$A$7:$I$306,COLUMN('Round 1'!$G$7),FALSE)),0,VLOOKUP($A64,'Round 1'!$A$7:$I$306,COLUMN('Round 1'!$G$7),FALSE))+IF(ISERROR(VLOOKUP($A64,'Round 2'!$A$7:$I$306,COLUMN('Round 2'!$G$7),FALSE)),0,VLOOKUP($A64,'Round 2'!$A$7:$I$306,COLUMN('Round 2'!$G$7),FALSE))+IF(ISERROR(VLOOKUP($A64,'Round 3'!$A$7:$I$306,COLUMN('Round 3'!$G$7),FALSE)),0,VLOOKUP($A64,'Round 3'!$A$7:$I$306,COLUMN('Round 3'!$G$7),FALSE)))</f>
        <v/>
      </c>
      <c r="I64" s="64" t="str">
        <f>IF(ISBLANK($A64),"",IF(ISERROR(VLOOKUP($A64,'Round 1'!$A$7:$I$306,COLUMN('Round 1'!$F$7),FALSE)),0,VLOOKUP($A64,'Round 1'!$A$7:$I$306,COLUMN('Round 1'!$F$7),FALSE))+IF(ISERROR(VLOOKUP($A64,'Round 2'!$A$7:$I$306,COLUMN('Round 2'!$F$7),FALSE)),0,VLOOKUP($A64,'Round 2'!$A$7:$I$306,COLUMN('Round 2'!$F$7),FALSE))+IF(ISERROR(VLOOKUP($A64,'Round 3'!$A$7:$I$306,COLUMN('Round 3'!$F$7),FALSE)),0,VLOOKUP($A64,'Round 3'!$A$7:$I$306,COLUMN('Round 3'!$F$7),FALSE)))</f>
        <v/>
      </c>
      <c r="J64" s="65" t="str">
        <f>IF(ISBLANK($A64),"",IF(ISERROR(VLOOKUP($A64,'Round 1'!$A$7:$I$306,COLUMN('Round 1'!$H$7),FALSE)),0,VLOOKUP($A64,'Round 1'!$A$7:$I$306,COLUMN('Round 1'!$H$7),FALSE))+IF(ISERROR(VLOOKUP($A64,'Round 2'!$A$7:$I$306,COLUMN('Round 2'!$H$7),FALSE)),0,VLOOKUP($A64,'Round 2'!$A$7:$I$306,COLUMN('Round 2'!$H$7),FALSE))+IF(ISERROR(VLOOKUP($A64,'Round 3'!$A$7:$I$306,COLUMN('Round 3'!$H$7),FALSE)),0,VLOOKUP($A64,'Round 3'!$A$7:$I$306,COLUMN('Round 3'!$H$7),FALSE)))</f>
        <v/>
      </c>
      <c r="K64" s="64" t="str">
        <f t="shared" si="0"/>
        <v/>
      </c>
      <c r="L64" s="66" t="str">
        <f t="shared" si="1"/>
        <v/>
      </c>
      <c r="M64" s="67"/>
      <c r="N64" s="68" t="str">
        <f t="shared" si="2"/>
        <v/>
      </c>
      <c r="O64" s="3" t="str">
        <f t="shared" si="3"/>
        <v/>
      </c>
      <c r="P64" s="3" t="str">
        <f t="shared" si="4"/>
        <v/>
      </c>
      <c r="Q64" s="3">
        <f t="shared" si="5"/>
        <v>-10</v>
      </c>
      <c r="R64" s="3" t="str">
        <f t="shared" si="6"/>
        <v/>
      </c>
      <c r="S64" s="3" t="str">
        <f t="shared" si="7"/>
        <v/>
      </c>
      <c r="T64" s="3">
        <f t="shared" si="8"/>
        <v>0</v>
      </c>
      <c r="U64" s="68" t="str">
        <f ca="1">IF(N('Final Round'!$J$14)&gt;0,IF(ISBLANK($A64),"",IF($N64&gt;5,$N64,VLOOKUP($A64,'Final Round'!$A$14:$K$18,COLUMN('Final Round'!$J$1),FALSE))),"")</f>
        <v/>
      </c>
      <c r="V64" s="3" t="str">
        <f t="shared" ca="1" si="9"/>
        <v/>
      </c>
      <c r="W64" s="3" t="str">
        <f t="shared" si="10"/>
        <v/>
      </c>
      <c r="X64" s="3" t="str">
        <f t="shared" si="11"/>
        <v/>
      </c>
      <c r="Y64" s="3">
        <f t="shared" si="12"/>
        <v>0</v>
      </c>
      <c r="Z64" s="3" t="str">
        <f t="shared" ca="1" si="13"/>
        <v/>
      </c>
      <c r="AA64" s="3">
        <f t="shared" ca="1" si="14"/>
        <v>0</v>
      </c>
      <c r="AB64" s="69" t="str">
        <f>IF(ISBLANK($A64),"",5+4*(I64+IF(AA64=0,0,VLOOKUP($A64,'Final Round'!$A$14:$K$18,COLUMN('Final Round'!$G$1),FALSE)))+8*(H64+IF(AA64=0,0,IF(VLOOKUP($A64,'Final Round'!$A$14:$K$18,COLUMN('Final Round'!$J$1),FALSE)=1,1,0)))+$AA64)</f>
        <v/>
      </c>
    </row>
    <row r="65" spans="1:28" x14ac:dyDescent="0.2">
      <c r="A65" s="70"/>
      <c r="B65" s="71"/>
      <c r="C65" s="71"/>
      <c r="D65" s="71"/>
      <c r="E65" s="72"/>
      <c r="F65" s="73" t="str">
        <f>IF(ISBLANK($A65),"",SUM(IF(ISNA(IF(VLOOKUP($A65,'Round 1'!$A$7:$J$306,COLUMN('Round 1'!$H$7),FALSE),1,NA())),0,1),IF(ISNA(IF(VLOOKUP($A65,'Round 2'!$A$7:$J$306,COLUMN('Round 1'!$H$7),FALSE),1,NA())),0,1),IF(ISNA(IF(VLOOKUP($A65,'Round 3'!$A$7:$J$306,COLUMN('Round 1'!$H$7),FALSE),1,NA())),0,1),IF(ISNA(IF(VLOOKUP($A65,'Final Round'!$A$14:$K$18,1,FALSE),1,NA())),0,1)))</f>
        <v/>
      </c>
      <c r="G65" s="74"/>
      <c r="H65" s="75" t="str">
        <f>IF(ISBLANK($A65),"",IF(ISERROR(VLOOKUP($A65,'Round 1'!$A$7:$I$306,COLUMN('Round 1'!$G$7),FALSE)),0,VLOOKUP($A65,'Round 1'!$A$7:$I$306,COLUMN('Round 1'!$G$7),FALSE))+IF(ISERROR(VLOOKUP($A65,'Round 2'!$A$7:$I$306,COLUMN('Round 2'!$G$7),FALSE)),0,VLOOKUP($A65,'Round 2'!$A$7:$I$306,COLUMN('Round 2'!$G$7),FALSE))+IF(ISERROR(VLOOKUP($A65,'Round 3'!$A$7:$I$306,COLUMN('Round 3'!$G$7),FALSE)),0,VLOOKUP($A65,'Round 3'!$A$7:$I$306,COLUMN('Round 3'!$G$7),FALSE)))</f>
        <v/>
      </c>
      <c r="I65" s="75" t="str">
        <f>IF(ISBLANK($A65),"",IF(ISERROR(VLOOKUP($A65,'Round 1'!$A$7:$I$306,COLUMN('Round 1'!$F$7),FALSE)),0,VLOOKUP($A65,'Round 1'!$A$7:$I$306,COLUMN('Round 1'!$F$7),FALSE))+IF(ISERROR(VLOOKUP($A65,'Round 2'!$A$7:$I$306,COLUMN('Round 2'!$F$7),FALSE)),0,VLOOKUP($A65,'Round 2'!$A$7:$I$306,COLUMN('Round 2'!$F$7),FALSE))+IF(ISERROR(VLOOKUP($A65,'Round 3'!$A$7:$I$306,COLUMN('Round 3'!$F$7),FALSE)),0,VLOOKUP($A65,'Round 3'!$A$7:$I$306,COLUMN('Round 3'!$F$7),FALSE)))</f>
        <v/>
      </c>
      <c r="J65" s="76" t="str">
        <f>IF(ISBLANK($A65),"",IF(ISERROR(VLOOKUP($A65,'Round 1'!$A$7:$I$306,COLUMN('Round 1'!$H$7),FALSE)),0,VLOOKUP($A65,'Round 1'!$A$7:$I$306,COLUMN('Round 1'!$H$7),FALSE))+IF(ISERROR(VLOOKUP($A65,'Round 2'!$A$7:$I$306,COLUMN('Round 2'!$H$7),FALSE)),0,VLOOKUP($A65,'Round 2'!$A$7:$I$306,COLUMN('Round 2'!$H$7),FALSE))+IF(ISERROR(VLOOKUP($A65,'Round 3'!$A$7:$I$306,COLUMN('Round 3'!$H$7),FALSE)),0,VLOOKUP($A65,'Round 3'!$A$7:$I$306,COLUMN('Round 3'!$H$7),FALSE)))</f>
        <v/>
      </c>
      <c r="K65" s="75" t="str">
        <f t="shared" si="0"/>
        <v/>
      </c>
      <c r="L65" s="77" t="str">
        <f t="shared" si="1"/>
        <v/>
      </c>
      <c r="M65" s="78"/>
      <c r="N65" s="79" t="str">
        <f t="shared" si="2"/>
        <v/>
      </c>
      <c r="O65" s="3" t="str">
        <f t="shared" si="3"/>
        <v/>
      </c>
      <c r="P65" s="3" t="str">
        <f t="shared" si="4"/>
        <v/>
      </c>
      <c r="Q65" s="3">
        <f t="shared" si="5"/>
        <v>-10</v>
      </c>
      <c r="R65" s="3" t="str">
        <f t="shared" si="6"/>
        <v/>
      </c>
      <c r="S65" s="3" t="str">
        <f t="shared" si="7"/>
        <v/>
      </c>
      <c r="T65" s="3">
        <f t="shared" si="8"/>
        <v>0</v>
      </c>
      <c r="U65" s="79" t="str">
        <f ca="1">IF(N('Final Round'!$J$14)&gt;0,IF(ISBLANK($A65),"",IF($N65&gt;5,$N65,VLOOKUP($A65,'Final Round'!$A$14:$K$18,COLUMN('Final Round'!$J$1),FALSE))),"")</f>
        <v/>
      </c>
      <c r="V65" s="3" t="str">
        <f t="shared" ca="1" si="9"/>
        <v/>
      </c>
      <c r="W65" s="3" t="str">
        <f t="shared" si="10"/>
        <v/>
      </c>
      <c r="X65" s="3" t="str">
        <f t="shared" si="11"/>
        <v/>
      </c>
      <c r="Y65" s="3">
        <f t="shared" si="12"/>
        <v>0</v>
      </c>
      <c r="Z65" s="3" t="str">
        <f t="shared" ca="1" si="13"/>
        <v/>
      </c>
      <c r="AA65" s="3">
        <f t="shared" ca="1" si="14"/>
        <v>0</v>
      </c>
      <c r="AB65" s="80" t="str">
        <f>IF(ISBLANK($A65),"",5+4*(I65+IF(AA65=0,0,VLOOKUP($A65,'Final Round'!$A$14:$K$18,COLUMN('Final Round'!$G$1),FALSE)))+8*(H65+IF(AA65=0,0,IF(VLOOKUP($A65,'Final Round'!$A$14:$K$18,COLUMN('Final Round'!$J$1),FALSE)=1,1,0)))+$AA65)</f>
        <v/>
      </c>
    </row>
    <row r="66" spans="1:28" x14ac:dyDescent="0.2">
      <c r="A66" s="59"/>
      <c r="B66" s="60"/>
      <c r="C66" s="60"/>
      <c r="D66" s="60"/>
      <c r="E66" s="61"/>
      <c r="F66" s="62" t="str">
        <f>IF(ISBLANK($A66),"",SUM(IF(ISNA(IF(VLOOKUP($A66,'Round 1'!$A$7:$J$306,COLUMN('Round 1'!$H$7),FALSE),1,NA())),0,1),IF(ISNA(IF(VLOOKUP($A66,'Round 2'!$A$7:$J$306,COLUMN('Round 1'!$H$7),FALSE),1,NA())),0,1),IF(ISNA(IF(VLOOKUP($A66,'Round 3'!$A$7:$J$306,COLUMN('Round 1'!$H$7),FALSE),1,NA())),0,1),IF(ISNA(IF(VLOOKUP($A66,'Final Round'!$A$14:$K$18,1,FALSE),1,NA())),0,1)))</f>
        <v/>
      </c>
      <c r="G66" s="63"/>
      <c r="H66" s="64" t="str">
        <f>IF(ISBLANK($A66),"",IF(ISERROR(VLOOKUP($A66,'Round 1'!$A$7:$I$306,COLUMN('Round 1'!$G$7),FALSE)),0,VLOOKUP($A66,'Round 1'!$A$7:$I$306,COLUMN('Round 1'!$G$7),FALSE))+IF(ISERROR(VLOOKUP($A66,'Round 2'!$A$7:$I$306,COLUMN('Round 2'!$G$7),FALSE)),0,VLOOKUP($A66,'Round 2'!$A$7:$I$306,COLUMN('Round 2'!$G$7),FALSE))+IF(ISERROR(VLOOKUP($A66,'Round 3'!$A$7:$I$306,COLUMN('Round 3'!$G$7),FALSE)),0,VLOOKUP($A66,'Round 3'!$A$7:$I$306,COLUMN('Round 3'!$G$7),FALSE)))</f>
        <v/>
      </c>
      <c r="I66" s="64" t="str">
        <f>IF(ISBLANK($A66),"",IF(ISERROR(VLOOKUP($A66,'Round 1'!$A$7:$I$306,COLUMN('Round 1'!$F$7),FALSE)),0,VLOOKUP($A66,'Round 1'!$A$7:$I$306,COLUMN('Round 1'!$F$7),FALSE))+IF(ISERROR(VLOOKUP($A66,'Round 2'!$A$7:$I$306,COLUMN('Round 2'!$F$7),FALSE)),0,VLOOKUP($A66,'Round 2'!$A$7:$I$306,COLUMN('Round 2'!$F$7),FALSE))+IF(ISERROR(VLOOKUP($A66,'Round 3'!$A$7:$I$306,COLUMN('Round 3'!$F$7),FALSE)),0,VLOOKUP($A66,'Round 3'!$A$7:$I$306,COLUMN('Round 3'!$F$7),FALSE)))</f>
        <v/>
      </c>
      <c r="J66" s="65" t="str">
        <f>IF(ISBLANK($A66),"",IF(ISERROR(VLOOKUP($A66,'Round 1'!$A$7:$I$306,COLUMN('Round 1'!$H$7),FALSE)),0,VLOOKUP($A66,'Round 1'!$A$7:$I$306,COLUMN('Round 1'!$H$7),FALSE))+IF(ISERROR(VLOOKUP($A66,'Round 2'!$A$7:$I$306,COLUMN('Round 2'!$H$7),FALSE)),0,VLOOKUP($A66,'Round 2'!$A$7:$I$306,COLUMN('Round 2'!$H$7),FALSE))+IF(ISERROR(VLOOKUP($A66,'Round 3'!$A$7:$I$306,COLUMN('Round 3'!$H$7),FALSE)),0,VLOOKUP($A66,'Round 3'!$A$7:$I$306,COLUMN('Round 3'!$H$7),FALSE)))</f>
        <v/>
      </c>
      <c r="K66" s="64" t="str">
        <f t="shared" si="0"/>
        <v/>
      </c>
      <c r="L66" s="66" t="str">
        <f t="shared" si="1"/>
        <v/>
      </c>
      <c r="M66" s="67"/>
      <c r="N66" s="68" t="str">
        <f t="shared" si="2"/>
        <v/>
      </c>
      <c r="O66" s="3" t="str">
        <f t="shared" si="3"/>
        <v/>
      </c>
      <c r="P66" s="3" t="str">
        <f t="shared" si="4"/>
        <v/>
      </c>
      <c r="Q66" s="3">
        <f t="shared" si="5"/>
        <v>-10</v>
      </c>
      <c r="R66" s="3" t="str">
        <f t="shared" si="6"/>
        <v/>
      </c>
      <c r="S66" s="3" t="str">
        <f t="shared" si="7"/>
        <v/>
      </c>
      <c r="T66" s="3">
        <f t="shared" si="8"/>
        <v>0</v>
      </c>
      <c r="U66" s="68" t="str">
        <f ca="1">IF(N('Final Round'!$J$14)&gt;0,IF(ISBLANK($A66),"",IF($N66&gt;5,$N66,VLOOKUP($A66,'Final Round'!$A$14:$K$18,COLUMN('Final Round'!$J$1),FALSE))),"")</f>
        <v/>
      </c>
      <c r="V66" s="3" t="str">
        <f t="shared" ca="1" si="9"/>
        <v/>
      </c>
      <c r="W66" s="3" t="str">
        <f t="shared" si="10"/>
        <v/>
      </c>
      <c r="X66" s="3" t="str">
        <f t="shared" si="11"/>
        <v/>
      </c>
      <c r="Y66" s="3">
        <f t="shared" si="12"/>
        <v>0</v>
      </c>
      <c r="Z66" s="3" t="str">
        <f t="shared" ca="1" si="13"/>
        <v/>
      </c>
      <c r="AA66" s="3">
        <f t="shared" ca="1" si="14"/>
        <v>0</v>
      </c>
      <c r="AB66" s="69" t="str">
        <f>IF(ISBLANK($A66),"",5+4*(I66+IF(AA66=0,0,VLOOKUP($A66,'Final Round'!$A$14:$K$18,COLUMN('Final Round'!$G$1),FALSE)))+8*(H66+IF(AA66=0,0,IF(VLOOKUP($A66,'Final Round'!$A$14:$K$18,COLUMN('Final Round'!$J$1),FALSE)=1,1,0)))+$AA66)</f>
        <v/>
      </c>
    </row>
    <row r="67" spans="1:28" x14ac:dyDescent="0.2">
      <c r="A67" s="70"/>
      <c r="B67" s="71"/>
      <c r="C67" s="71"/>
      <c r="D67" s="71"/>
      <c r="E67" s="72"/>
      <c r="F67" s="73" t="str">
        <f>IF(ISBLANK($A67),"",SUM(IF(ISNA(IF(VLOOKUP($A67,'Round 1'!$A$7:$J$306,COLUMN('Round 1'!$H$7),FALSE),1,NA())),0,1),IF(ISNA(IF(VLOOKUP($A67,'Round 2'!$A$7:$J$306,COLUMN('Round 1'!$H$7),FALSE),1,NA())),0,1),IF(ISNA(IF(VLOOKUP($A67,'Round 3'!$A$7:$J$306,COLUMN('Round 1'!$H$7),FALSE),1,NA())),0,1),IF(ISNA(IF(VLOOKUP($A67,'Final Round'!$A$14:$K$18,1,FALSE),1,NA())),0,1)))</f>
        <v/>
      </c>
      <c r="G67" s="74"/>
      <c r="H67" s="75" t="str">
        <f>IF(ISBLANK($A67),"",IF(ISERROR(VLOOKUP($A67,'Round 1'!$A$7:$I$306,COLUMN('Round 1'!$G$7),FALSE)),0,VLOOKUP($A67,'Round 1'!$A$7:$I$306,COLUMN('Round 1'!$G$7),FALSE))+IF(ISERROR(VLOOKUP($A67,'Round 2'!$A$7:$I$306,COLUMN('Round 2'!$G$7),FALSE)),0,VLOOKUP($A67,'Round 2'!$A$7:$I$306,COLUMN('Round 2'!$G$7),FALSE))+IF(ISERROR(VLOOKUP($A67,'Round 3'!$A$7:$I$306,COLUMN('Round 3'!$G$7),FALSE)),0,VLOOKUP($A67,'Round 3'!$A$7:$I$306,COLUMN('Round 3'!$G$7),FALSE)))</f>
        <v/>
      </c>
      <c r="I67" s="75" t="str">
        <f>IF(ISBLANK($A67),"",IF(ISERROR(VLOOKUP($A67,'Round 1'!$A$7:$I$306,COLUMN('Round 1'!$F$7),FALSE)),0,VLOOKUP($A67,'Round 1'!$A$7:$I$306,COLUMN('Round 1'!$F$7),FALSE))+IF(ISERROR(VLOOKUP($A67,'Round 2'!$A$7:$I$306,COLUMN('Round 2'!$F$7),FALSE)),0,VLOOKUP($A67,'Round 2'!$A$7:$I$306,COLUMN('Round 2'!$F$7),FALSE))+IF(ISERROR(VLOOKUP($A67,'Round 3'!$A$7:$I$306,COLUMN('Round 3'!$F$7),FALSE)),0,VLOOKUP($A67,'Round 3'!$A$7:$I$306,COLUMN('Round 3'!$F$7),FALSE)))</f>
        <v/>
      </c>
      <c r="J67" s="76" t="str">
        <f>IF(ISBLANK($A67),"",IF(ISERROR(VLOOKUP($A67,'Round 1'!$A$7:$I$306,COLUMN('Round 1'!$H$7),FALSE)),0,VLOOKUP($A67,'Round 1'!$A$7:$I$306,COLUMN('Round 1'!$H$7),FALSE))+IF(ISERROR(VLOOKUP($A67,'Round 2'!$A$7:$I$306,COLUMN('Round 2'!$H$7),FALSE)),0,VLOOKUP($A67,'Round 2'!$A$7:$I$306,COLUMN('Round 2'!$H$7),FALSE))+IF(ISERROR(VLOOKUP($A67,'Round 3'!$A$7:$I$306,COLUMN('Round 3'!$H$7),FALSE)),0,VLOOKUP($A67,'Round 3'!$A$7:$I$306,COLUMN('Round 3'!$H$7),FALSE)))</f>
        <v/>
      </c>
      <c r="K67" s="75" t="str">
        <f t="shared" si="0"/>
        <v/>
      </c>
      <c r="L67" s="77" t="str">
        <f t="shared" si="1"/>
        <v/>
      </c>
      <c r="M67" s="78"/>
      <c r="N67" s="79" t="str">
        <f t="shared" si="2"/>
        <v/>
      </c>
      <c r="O67" s="3" t="str">
        <f t="shared" si="3"/>
        <v/>
      </c>
      <c r="P67" s="3" t="str">
        <f t="shared" si="4"/>
        <v/>
      </c>
      <c r="Q67" s="3">
        <f t="shared" si="5"/>
        <v>-10</v>
      </c>
      <c r="R67" s="3" t="str">
        <f t="shared" si="6"/>
        <v/>
      </c>
      <c r="S67" s="3" t="str">
        <f t="shared" si="7"/>
        <v/>
      </c>
      <c r="T67" s="3">
        <f t="shared" si="8"/>
        <v>0</v>
      </c>
      <c r="U67" s="79" t="str">
        <f ca="1">IF(N('Final Round'!$J$14)&gt;0,IF(ISBLANK($A67),"",IF($N67&gt;5,$N67,VLOOKUP($A67,'Final Round'!$A$14:$K$18,COLUMN('Final Round'!$J$1),FALSE))),"")</f>
        <v/>
      </c>
      <c r="V67" s="3" t="str">
        <f t="shared" ca="1" si="9"/>
        <v/>
      </c>
      <c r="W67" s="3" t="str">
        <f t="shared" si="10"/>
        <v/>
      </c>
      <c r="X67" s="3" t="str">
        <f t="shared" si="11"/>
        <v/>
      </c>
      <c r="Y67" s="3">
        <f t="shared" si="12"/>
        <v>0</v>
      </c>
      <c r="Z67" s="3" t="str">
        <f t="shared" ca="1" si="13"/>
        <v/>
      </c>
      <c r="AA67" s="3">
        <f t="shared" ca="1" si="14"/>
        <v>0</v>
      </c>
      <c r="AB67" s="80" t="str">
        <f>IF(ISBLANK($A67),"",5+4*(I67+IF(AA67=0,0,VLOOKUP($A67,'Final Round'!$A$14:$K$18,COLUMN('Final Round'!$G$1),FALSE)))+8*(H67+IF(AA67=0,0,IF(VLOOKUP($A67,'Final Round'!$A$14:$K$18,COLUMN('Final Round'!$J$1),FALSE)=1,1,0)))+$AA67)</f>
        <v/>
      </c>
    </row>
    <row r="68" spans="1:28" x14ac:dyDescent="0.2">
      <c r="A68" s="59"/>
      <c r="B68" s="60"/>
      <c r="C68" s="60"/>
      <c r="D68" s="60"/>
      <c r="E68" s="61"/>
      <c r="F68" s="62" t="str">
        <f>IF(ISBLANK($A68),"",SUM(IF(ISNA(IF(VLOOKUP($A68,'Round 1'!$A$7:$J$306,COLUMN('Round 1'!$H$7),FALSE),1,NA())),0,1),IF(ISNA(IF(VLOOKUP($A68,'Round 2'!$A$7:$J$306,COLUMN('Round 1'!$H$7),FALSE),1,NA())),0,1),IF(ISNA(IF(VLOOKUP($A68,'Round 3'!$A$7:$J$306,COLUMN('Round 1'!$H$7),FALSE),1,NA())),0,1),IF(ISNA(IF(VLOOKUP($A68,'Final Round'!$A$14:$K$18,1,FALSE),1,NA())),0,1)))</f>
        <v/>
      </c>
      <c r="G68" s="63"/>
      <c r="H68" s="64" t="str">
        <f>IF(ISBLANK($A68),"",IF(ISERROR(VLOOKUP($A68,'Round 1'!$A$7:$I$306,COLUMN('Round 1'!$G$7),FALSE)),0,VLOOKUP($A68,'Round 1'!$A$7:$I$306,COLUMN('Round 1'!$G$7),FALSE))+IF(ISERROR(VLOOKUP($A68,'Round 2'!$A$7:$I$306,COLUMN('Round 2'!$G$7),FALSE)),0,VLOOKUP($A68,'Round 2'!$A$7:$I$306,COLUMN('Round 2'!$G$7),FALSE))+IF(ISERROR(VLOOKUP($A68,'Round 3'!$A$7:$I$306,COLUMN('Round 3'!$G$7),FALSE)),0,VLOOKUP($A68,'Round 3'!$A$7:$I$306,COLUMN('Round 3'!$G$7),FALSE)))</f>
        <v/>
      </c>
      <c r="I68" s="64" t="str">
        <f>IF(ISBLANK($A68),"",IF(ISERROR(VLOOKUP($A68,'Round 1'!$A$7:$I$306,COLUMN('Round 1'!$F$7),FALSE)),0,VLOOKUP($A68,'Round 1'!$A$7:$I$306,COLUMN('Round 1'!$F$7),FALSE))+IF(ISERROR(VLOOKUP($A68,'Round 2'!$A$7:$I$306,COLUMN('Round 2'!$F$7),FALSE)),0,VLOOKUP($A68,'Round 2'!$A$7:$I$306,COLUMN('Round 2'!$F$7),FALSE))+IF(ISERROR(VLOOKUP($A68,'Round 3'!$A$7:$I$306,COLUMN('Round 3'!$F$7),FALSE)),0,VLOOKUP($A68,'Round 3'!$A$7:$I$306,COLUMN('Round 3'!$F$7),FALSE)))</f>
        <v/>
      </c>
      <c r="J68" s="65" t="str">
        <f>IF(ISBLANK($A68),"",IF(ISERROR(VLOOKUP($A68,'Round 1'!$A$7:$I$306,COLUMN('Round 1'!$H$7),FALSE)),0,VLOOKUP($A68,'Round 1'!$A$7:$I$306,COLUMN('Round 1'!$H$7),FALSE))+IF(ISERROR(VLOOKUP($A68,'Round 2'!$A$7:$I$306,COLUMN('Round 2'!$H$7),FALSE)),0,VLOOKUP($A68,'Round 2'!$A$7:$I$306,COLUMN('Round 2'!$H$7),FALSE))+IF(ISERROR(VLOOKUP($A68,'Round 3'!$A$7:$I$306,COLUMN('Round 3'!$H$7),FALSE)),0,VLOOKUP($A68,'Round 3'!$A$7:$I$306,COLUMN('Round 3'!$H$7),FALSE)))</f>
        <v/>
      </c>
      <c r="K68" s="64" t="str">
        <f t="shared" si="0"/>
        <v/>
      </c>
      <c r="L68" s="66" t="str">
        <f t="shared" si="1"/>
        <v/>
      </c>
      <c r="M68" s="67"/>
      <c r="N68" s="68" t="str">
        <f t="shared" si="2"/>
        <v/>
      </c>
      <c r="O68" s="3" t="str">
        <f t="shared" si="3"/>
        <v/>
      </c>
      <c r="P68" s="3" t="str">
        <f t="shared" si="4"/>
        <v/>
      </c>
      <c r="Q68" s="3">
        <f t="shared" si="5"/>
        <v>-10</v>
      </c>
      <c r="R68" s="3" t="str">
        <f t="shared" si="6"/>
        <v/>
      </c>
      <c r="S68" s="3" t="str">
        <f t="shared" si="7"/>
        <v/>
      </c>
      <c r="T68" s="3">
        <f t="shared" si="8"/>
        <v>0</v>
      </c>
      <c r="U68" s="68" t="str">
        <f ca="1">IF(N('Final Round'!$J$14)&gt;0,IF(ISBLANK($A68),"",IF($N68&gt;5,$N68,VLOOKUP($A68,'Final Round'!$A$14:$K$18,COLUMN('Final Round'!$J$1),FALSE))),"")</f>
        <v/>
      </c>
      <c r="V68" s="3" t="str">
        <f t="shared" ca="1" si="9"/>
        <v/>
      </c>
      <c r="W68" s="3" t="str">
        <f t="shared" si="10"/>
        <v/>
      </c>
      <c r="X68" s="3" t="str">
        <f t="shared" si="11"/>
        <v/>
      </c>
      <c r="Y68" s="3">
        <f t="shared" si="12"/>
        <v>0</v>
      </c>
      <c r="Z68" s="3" t="str">
        <f t="shared" ca="1" si="13"/>
        <v/>
      </c>
      <c r="AA68" s="3">
        <f t="shared" ca="1" si="14"/>
        <v>0</v>
      </c>
      <c r="AB68" s="69" t="str">
        <f>IF(ISBLANK($A68),"",5+4*(I68+IF(AA68=0,0,VLOOKUP($A68,'Final Round'!$A$14:$K$18,COLUMN('Final Round'!$G$1),FALSE)))+8*(H68+IF(AA68=0,0,IF(VLOOKUP($A68,'Final Round'!$A$14:$K$18,COLUMN('Final Round'!$J$1),FALSE)=1,1,0)))+$AA68)</f>
        <v/>
      </c>
    </row>
    <row r="69" spans="1:28" x14ac:dyDescent="0.2">
      <c r="A69" s="70"/>
      <c r="B69" s="71"/>
      <c r="C69" s="71"/>
      <c r="D69" s="71"/>
      <c r="E69" s="72"/>
      <c r="F69" s="73" t="str">
        <f>IF(ISBLANK($A69),"",SUM(IF(ISNA(IF(VLOOKUP($A69,'Round 1'!$A$7:$J$306,COLUMN('Round 1'!$H$7),FALSE),1,NA())),0,1),IF(ISNA(IF(VLOOKUP($A69,'Round 2'!$A$7:$J$306,COLUMN('Round 1'!$H$7),FALSE),1,NA())),0,1),IF(ISNA(IF(VLOOKUP($A69,'Round 3'!$A$7:$J$306,COLUMN('Round 1'!$H$7),FALSE),1,NA())),0,1),IF(ISNA(IF(VLOOKUP($A69,'Final Round'!$A$14:$K$18,1,FALSE),1,NA())),0,1)))</f>
        <v/>
      </c>
      <c r="G69" s="74"/>
      <c r="H69" s="75" t="str">
        <f>IF(ISBLANK($A69),"",IF(ISERROR(VLOOKUP($A69,'Round 1'!$A$7:$I$306,COLUMN('Round 1'!$G$7),FALSE)),0,VLOOKUP($A69,'Round 1'!$A$7:$I$306,COLUMN('Round 1'!$G$7),FALSE))+IF(ISERROR(VLOOKUP($A69,'Round 2'!$A$7:$I$306,COLUMN('Round 2'!$G$7),FALSE)),0,VLOOKUP($A69,'Round 2'!$A$7:$I$306,COLUMN('Round 2'!$G$7),FALSE))+IF(ISERROR(VLOOKUP($A69,'Round 3'!$A$7:$I$306,COLUMN('Round 3'!$G$7),FALSE)),0,VLOOKUP($A69,'Round 3'!$A$7:$I$306,COLUMN('Round 3'!$G$7),FALSE)))</f>
        <v/>
      </c>
      <c r="I69" s="75" t="str">
        <f>IF(ISBLANK($A69),"",IF(ISERROR(VLOOKUP($A69,'Round 1'!$A$7:$I$306,COLUMN('Round 1'!$F$7),FALSE)),0,VLOOKUP($A69,'Round 1'!$A$7:$I$306,COLUMN('Round 1'!$F$7),FALSE))+IF(ISERROR(VLOOKUP($A69,'Round 2'!$A$7:$I$306,COLUMN('Round 2'!$F$7),FALSE)),0,VLOOKUP($A69,'Round 2'!$A$7:$I$306,COLUMN('Round 2'!$F$7),FALSE))+IF(ISERROR(VLOOKUP($A69,'Round 3'!$A$7:$I$306,COLUMN('Round 3'!$F$7),FALSE)),0,VLOOKUP($A69,'Round 3'!$A$7:$I$306,COLUMN('Round 3'!$F$7),FALSE)))</f>
        <v/>
      </c>
      <c r="J69" s="76" t="str">
        <f>IF(ISBLANK($A69),"",IF(ISERROR(VLOOKUP($A69,'Round 1'!$A$7:$I$306,COLUMN('Round 1'!$H$7),FALSE)),0,VLOOKUP($A69,'Round 1'!$A$7:$I$306,COLUMN('Round 1'!$H$7),FALSE))+IF(ISERROR(VLOOKUP($A69,'Round 2'!$A$7:$I$306,COLUMN('Round 2'!$H$7),FALSE)),0,VLOOKUP($A69,'Round 2'!$A$7:$I$306,COLUMN('Round 2'!$H$7),FALSE))+IF(ISERROR(VLOOKUP($A69,'Round 3'!$A$7:$I$306,COLUMN('Round 3'!$H$7),FALSE)),0,VLOOKUP($A69,'Round 3'!$A$7:$I$306,COLUMN('Round 3'!$H$7),FALSE)))</f>
        <v/>
      </c>
      <c r="K69" s="75" t="str">
        <f t="shared" si="0"/>
        <v/>
      </c>
      <c r="L69" s="77" t="str">
        <f t="shared" si="1"/>
        <v/>
      </c>
      <c r="M69" s="78"/>
      <c r="N69" s="79" t="str">
        <f t="shared" si="2"/>
        <v/>
      </c>
      <c r="O69" s="3" t="str">
        <f t="shared" si="3"/>
        <v/>
      </c>
      <c r="P69" s="3" t="str">
        <f t="shared" si="4"/>
        <v/>
      </c>
      <c r="Q69" s="3">
        <f t="shared" si="5"/>
        <v>-10</v>
      </c>
      <c r="R69" s="3" t="str">
        <f t="shared" si="6"/>
        <v/>
      </c>
      <c r="S69" s="3" t="str">
        <f t="shared" si="7"/>
        <v/>
      </c>
      <c r="T69" s="3">
        <f t="shared" si="8"/>
        <v>0</v>
      </c>
      <c r="U69" s="79" t="str">
        <f ca="1">IF(N('Final Round'!$J$14)&gt;0,IF(ISBLANK($A69),"",IF($N69&gt;5,$N69,VLOOKUP($A69,'Final Round'!$A$14:$K$18,COLUMN('Final Round'!$J$1),FALSE))),"")</f>
        <v/>
      </c>
      <c r="V69" s="3" t="str">
        <f t="shared" ca="1" si="9"/>
        <v/>
      </c>
      <c r="W69" s="3" t="str">
        <f t="shared" si="10"/>
        <v/>
      </c>
      <c r="X69" s="3" t="str">
        <f t="shared" si="11"/>
        <v/>
      </c>
      <c r="Y69" s="3">
        <f t="shared" si="12"/>
        <v>0</v>
      </c>
      <c r="Z69" s="3" t="str">
        <f t="shared" ca="1" si="13"/>
        <v/>
      </c>
      <c r="AA69" s="3">
        <f t="shared" ca="1" si="14"/>
        <v>0</v>
      </c>
      <c r="AB69" s="80" t="str">
        <f>IF(ISBLANK($A69),"",5+4*(I69+IF(AA69=0,0,VLOOKUP($A69,'Final Round'!$A$14:$K$18,COLUMN('Final Round'!$G$1),FALSE)))+8*(H69+IF(AA69=0,0,IF(VLOOKUP($A69,'Final Round'!$A$14:$K$18,COLUMN('Final Round'!$J$1),FALSE)=1,1,0)))+$AA69)</f>
        <v/>
      </c>
    </row>
    <row r="70" spans="1:28" x14ac:dyDescent="0.2">
      <c r="A70" s="59"/>
      <c r="B70" s="60"/>
      <c r="C70" s="60"/>
      <c r="D70" s="60"/>
      <c r="E70" s="61"/>
      <c r="F70" s="62" t="str">
        <f>IF(ISBLANK($A70),"",SUM(IF(ISNA(IF(VLOOKUP($A70,'Round 1'!$A$7:$J$306,COLUMN('Round 1'!$H$7),FALSE),1,NA())),0,1),IF(ISNA(IF(VLOOKUP($A70,'Round 2'!$A$7:$J$306,COLUMN('Round 1'!$H$7),FALSE),1,NA())),0,1),IF(ISNA(IF(VLOOKUP($A70,'Round 3'!$A$7:$J$306,COLUMN('Round 1'!$H$7),FALSE),1,NA())),0,1),IF(ISNA(IF(VLOOKUP($A70,'Final Round'!$A$14:$K$18,1,FALSE),1,NA())),0,1)))</f>
        <v/>
      </c>
      <c r="G70" s="63"/>
      <c r="H70" s="64" t="str">
        <f>IF(ISBLANK($A70),"",IF(ISERROR(VLOOKUP($A70,'Round 1'!$A$7:$I$306,COLUMN('Round 1'!$G$7),FALSE)),0,VLOOKUP($A70,'Round 1'!$A$7:$I$306,COLUMN('Round 1'!$G$7),FALSE))+IF(ISERROR(VLOOKUP($A70,'Round 2'!$A$7:$I$306,COLUMN('Round 2'!$G$7),FALSE)),0,VLOOKUP($A70,'Round 2'!$A$7:$I$306,COLUMN('Round 2'!$G$7),FALSE))+IF(ISERROR(VLOOKUP($A70,'Round 3'!$A$7:$I$306,COLUMN('Round 3'!$G$7),FALSE)),0,VLOOKUP($A70,'Round 3'!$A$7:$I$306,COLUMN('Round 3'!$G$7),FALSE)))</f>
        <v/>
      </c>
      <c r="I70" s="64" t="str">
        <f>IF(ISBLANK($A70),"",IF(ISERROR(VLOOKUP($A70,'Round 1'!$A$7:$I$306,COLUMN('Round 1'!$F$7),FALSE)),0,VLOOKUP($A70,'Round 1'!$A$7:$I$306,COLUMN('Round 1'!$F$7),FALSE))+IF(ISERROR(VLOOKUP($A70,'Round 2'!$A$7:$I$306,COLUMN('Round 2'!$F$7),FALSE)),0,VLOOKUP($A70,'Round 2'!$A$7:$I$306,COLUMN('Round 2'!$F$7),FALSE))+IF(ISERROR(VLOOKUP($A70,'Round 3'!$A$7:$I$306,COLUMN('Round 3'!$F$7),FALSE)),0,VLOOKUP($A70,'Round 3'!$A$7:$I$306,COLUMN('Round 3'!$F$7),FALSE)))</f>
        <v/>
      </c>
      <c r="J70" s="65" t="str">
        <f>IF(ISBLANK($A70),"",IF(ISERROR(VLOOKUP($A70,'Round 1'!$A$7:$I$306,COLUMN('Round 1'!$H$7),FALSE)),0,VLOOKUP($A70,'Round 1'!$A$7:$I$306,COLUMN('Round 1'!$H$7),FALSE))+IF(ISERROR(VLOOKUP($A70,'Round 2'!$A$7:$I$306,COLUMN('Round 2'!$H$7),FALSE)),0,VLOOKUP($A70,'Round 2'!$A$7:$I$306,COLUMN('Round 2'!$H$7),FALSE))+IF(ISERROR(VLOOKUP($A70,'Round 3'!$A$7:$I$306,COLUMN('Round 3'!$H$7),FALSE)),0,VLOOKUP($A70,'Round 3'!$A$7:$I$306,COLUMN('Round 3'!$H$7),FALSE)))</f>
        <v/>
      </c>
      <c r="K70" s="64" t="str">
        <f t="shared" si="0"/>
        <v/>
      </c>
      <c r="L70" s="66" t="str">
        <f t="shared" si="1"/>
        <v/>
      </c>
      <c r="M70" s="67"/>
      <c r="N70" s="68" t="str">
        <f t="shared" si="2"/>
        <v/>
      </c>
      <c r="O70" s="3" t="str">
        <f t="shared" si="3"/>
        <v/>
      </c>
      <c r="P70" s="3" t="str">
        <f t="shared" si="4"/>
        <v/>
      </c>
      <c r="Q70" s="3">
        <f t="shared" si="5"/>
        <v>-10</v>
      </c>
      <c r="R70" s="3" t="str">
        <f t="shared" si="6"/>
        <v/>
      </c>
      <c r="S70" s="3" t="str">
        <f t="shared" si="7"/>
        <v/>
      </c>
      <c r="T70" s="3">
        <f t="shared" si="8"/>
        <v>0</v>
      </c>
      <c r="U70" s="68" t="str">
        <f ca="1">IF(N('Final Round'!$J$14)&gt;0,IF(ISBLANK($A70),"",IF($N70&gt;5,$N70,VLOOKUP($A70,'Final Round'!$A$14:$K$18,COLUMN('Final Round'!$J$1),FALSE))),"")</f>
        <v/>
      </c>
      <c r="V70" s="3" t="str">
        <f t="shared" ca="1" si="9"/>
        <v/>
      </c>
      <c r="W70" s="3" t="str">
        <f t="shared" si="10"/>
        <v/>
      </c>
      <c r="X70" s="3" t="str">
        <f t="shared" si="11"/>
        <v/>
      </c>
      <c r="Y70" s="3">
        <f t="shared" si="12"/>
        <v>0</v>
      </c>
      <c r="Z70" s="3" t="str">
        <f t="shared" ca="1" si="13"/>
        <v/>
      </c>
      <c r="AA70" s="3">
        <f t="shared" ca="1" si="14"/>
        <v>0</v>
      </c>
      <c r="AB70" s="69" t="str">
        <f>IF(ISBLANK($A70),"",5+4*(I70+IF(AA70=0,0,VLOOKUP($A70,'Final Round'!$A$14:$K$18,COLUMN('Final Round'!$G$1),FALSE)))+8*(H70+IF(AA70=0,0,IF(VLOOKUP($A70,'Final Round'!$A$14:$K$18,COLUMN('Final Round'!$J$1),FALSE)=1,1,0)))+$AA70)</f>
        <v/>
      </c>
    </row>
    <row r="71" spans="1:28" x14ac:dyDescent="0.2">
      <c r="A71" s="70"/>
      <c r="B71" s="71"/>
      <c r="C71" s="71"/>
      <c r="D71" s="71"/>
      <c r="E71" s="72"/>
      <c r="F71" s="73" t="str">
        <f>IF(ISBLANK($A71),"",SUM(IF(ISNA(IF(VLOOKUP($A71,'Round 1'!$A$7:$J$306,COLUMN('Round 1'!$H$7),FALSE),1,NA())),0,1),IF(ISNA(IF(VLOOKUP($A71,'Round 2'!$A$7:$J$306,COLUMN('Round 1'!$H$7),FALSE),1,NA())),0,1),IF(ISNA(IF(VLOOKUP($A71,'Round 3'!$A$7:$J$306,COLUMN('Round 1'!$H$7),FALSE),1,NA())),0,1),IF(ISNA(IF(VLOOKUP($A71,'Final Round'!$A$14:$K$18,1,FALSE),1,NA())),0,1)))</f>
        <v/>
      </c>
      <c r="G71" s="74"/>
      <c r="H71" s="75" t="str">
        <f>IF(ISBLANK($A71),"",IF(ISERROR(VLOOKUP($A71,'Round 1'!$A$7:$I$306,COLUMN('Round 1'!$G$7),FALSE)),0,VLOOKUP($A71,'Round 1'!$A$7:$I$306,COLUMN('Round 1'!$G$7),FALSE))+IF(ISERROR(VLOOKUP($A71,'Round 2'!$A$7:$I$306,COLUMN('Round 2'!$G$7),FALSE)),0,VLOOKUP($A71,'Round 2'!$A$7:$I$306,COLUMN('Round 2'!$G$7),FALSE))+IF(ISERROR(VLOOKUP($A71,'Round 3'!$A$7:$I$306,COLUMN('Round 3'!$G$7),FALSE)),0,VLOOKUP($A71,'Round 3'!$A$7:$I$306,COLUMN('Round 3'!$G$7),FALSE)))</f>
        <v/>
      </c>
      <c r="I71" s="75" t="str">
        <f>IF(ISBLANK($A71),"",IF(ISERROR(VLOOKUP($A71,'Round 1'!$A$7:$I$306,COLUMN('Round 1'!$F$7),FALSE)),0,VLOOKUP($A71,'Round 1'!$A$7:$I$306,COLUMN('Round 1'!$F$7),FALSE))+IF(ISERROR(VLOOKUP($A71,'Round 2'!$A$7:$I$306,COLUMN('Round 2'!$F$7),FALSE)),0,VLOOKUP($A71,'Round 2'!$A$7:$I$306,COLUMN('Round 2'!$F$7),FALSE))+IF(ISERROR(VLOOKUP($A71,'Round 3'!$A$7:$I$306,COLUMN('Round 3'!$F$7),FALSE)),0,VLOOKUP($A71,'Round 3'!$A$7:$I$306,COLUMN('Round 3'!$F$7),FALSE)))</f>
        <v/>
      </c>
      <c r="J71" s="76" t="str">
        <f>IF(ISBLANK($A71),"",IF(ISERROR(VLOOKUP($A71,'Round 1'!$A$7:$I$306,COLUMN('Round 1'!$H$7),FALSE)),0,VLOOKUP($A71,'Round 1'!$A$7:$I$306,COLUMN('Round 1'!$H$7),FALSE))+IF(ISERROR(VLOOKUP($A71,'Round 2'!$A$7:$I$306,COLUMN('Round 2'!$H$7),FALSE)),0,VLOOKUP($A71,'Round 2'!$A$7:$I$306,COLUMN('Round 2'!$H$7),FALSE))+IF(ISERROR(VLOOKUP($A71,'Round 3'!$A$7:$I$306,COLUMN('Round 3'!$H$7),FALSE)),0,VLOOKUP($A71,'Round 3'!$A$7:$I$306,COLUMN('Round 3'!$H$7),FALSE)))</f>
        <v/>
      </c>
      <c r="K71" s="75" t="str">
        <f t="shared" ref="K71:K102" si="15">IF(ISBLANK(A71),"",RANK(P71,$P$7:$P$306))</f>
        <v/>
      </c>
      <c r="L71" s="77" t="str">
        <f t="shared" ref="L71:L102" si="16">IF(ISBLANK($G71),IF($K71&gt;5,"",IF(AND(ISNA(MATCH(K71+1,$K$7:$K$306,0)),$K71&lt;$A$4),"TIE","")),"DQ")</f>
        <v/>
      </c>
      <c r="M71" s="78"/>
      <c r="N71" s="79" t="str">
        <f t="shared" ref="N71:N102" si="17">IF(ISBLANK($G71),$R71,"DQ")</f>
        <v/>
      </c>
      <c r="O71" s="3" t="str">
        <f t="shared" ref="O71:O102" si="18">IF(ISBLANK(A71),"",$H71*$O$6+$I71)</f>
        <v/>
      </c>
      <c r="P71" s="3" t="str">
        <f t="shared" ref="P71:P102" si="19">IF(ISBLANK(A71),"",$O71*10*$P$6+$J71)</f>
        <v/>
      </c>
      <c r="Q71" s="3">
        <f t="shared" ref="Q71:Q102" si="20">IF(ISBLANK($G71),IF(ISBLANK($A71),-10,$P71*$Q$6+IF($M71&gt;0,$Q$6-1-$M71,0)),-1)</f>
        <v>-10</v>
      </c>
      <c r="R71" s="3" t="str">
        <f t="shared" ref="R71:R102" si="21">IF(ISBLANK($A71),"",RANK($Q71,$Q$7:$Q$306))</f>
        <v/>
      </c>
      <c r="S71" s="3" t="str">
        <f t="shared" ref="S71:S102" si="22">IF(ISNA(MATCH($R71+1,$R$7:$R$306,0)),IF($R71=MAX($A$7:$A$306),$R71,-1),$R71)</f>
        <v/>
      </c>
      <c r="T71" s="3">
        <f t="shared" ref="T71:T102" si="23">$A71</f>
        <v>0</v>
      </c>
      <c r="U71" s="79" t="str">
        <f ca="1">IF(N('Final Round'!$J$14)&gt;0,IF(ISBLANK($A71),"",IF($N71&gt;5,$N71,VLOOKUP($A71,'Final Round'!$A$14:$K$18,COLUMN('Final Round'!$J$1),FALSE))),"")</f>
        <v/>
      </c>
      <c r="V71" s="3" t="str">
        <f t="shared" ref="V71:V102" ca="1" si="24">IF(ISNUMBER($U71),$U71,$R71)</f>
        <v/>
      </c>
      <c r="W71" s="3" t="str">
        <f t="shared" ref="W71:W102" si="25">IF(ISBLANK($A71),"",($V$6-$V71)*$W$6+$W$6-$A71)</f>
        <v/>
      </c>
      <c r="X71" s="3" t="str">
        <f t="shared" ref="X71:X102" si="26">IF(ISBLANK($A71),"",RANK($W71,$W$7:$W$306))</f>
        <v/>
      </c>
      <c r="Y71" s="3">
        <f t="shared" ref="Y71:Y102" si="27">$A71</f>
        <v>0</v>
      </c>
      <c r="Z71" s="3" t="str">
        <f t="shared" ref="Z71:Z102" ca="1" si="28">IF($U71="",$N71,$U71)</f>
        <v/>
      </c>
      <c r="AA71" s="3">
        <f t="shared" ca="1" si="14"/>
        <v>0</v>
      </c>
      <c r="AB71" s="80" t="str">
        <f>IF(ISBLANK($A71),"",5+4*(I71+IF(AA71=0,0,VLOOKUP($A71,'Final Round'!$A$14:$K$18,COLUMN('Final Round'!$G$1),FALSE)))+8*(H71+IF(AA71=0,0,IF(VLOOKUP($A71,'Final Round'!$A$14:$K$18,COLUMN('Final Round'!$J$1),FALSE)=1,1,0)))+$AA71)</f>
        <v/>
      </c>
    </row>
    <row r="72" spans="1:28" x14ac:dyDescent="0.2">
      <c r="A72" s="59"/>
      <c r="B72" s="60"/>
      <c r="C72" s="60"/>
      <c r="D72" s="60"/>
      <c r="E72" s="61"/>
      <c r="F72" s="62" t="str">
        <f>IF(ISBLANK($A72),"",SUM(IF(ISNA(IF(VLOOKUP($A72,'Round 1'!$A$7:$J$306,COLUMN('Round 1'!$H$7),FALSE),1,NA())),0,1),IF(ISNA(IF(VLOOKUP($A72,'Round 2'!$A$7:$J$306,COLUMN('Round 1'!$H$7),FALSE),1,NA())),0,1),IF(ISNA(IF(VLOOKUP($A72,'Round 3'!$A$7:$J$306,COLUMN('Round 1'!$H$7),FALSE),1,NA())),0,1),IF(ISNA(IF(VLOOKUP($A72,'Final Round'!$A$14:$K$18,1,FALSE),1,NA())),0,1)))</f>
        <v/>
      </c>
      <c r="G72" s="63"/>
      <c r="H72" s="64" t="str">
        <f>IF(ISBLANK($A72),"",IF(ISERROR(VLOOKUP($A72,'Round 1'!$A$7:$I$306,COLUMN('Round 1'!$G$7),FALSE)),0,VLOOKUP($A72,'Round 1'!$A$7:$I$306,COLUMN('Round 1'!$G$7),FALSE))+IF(ISERROR(VLOOKUP($A72,'Round 2'!$A$7:$I$306,COLUMN('Round 2'!$G$7),FALSE)),0,VLOOKUP($A72,'Round 2'!$A$7:$I$306,COLUMN('Round 2'!$G$7),FALSE))+IF(ISERROR(VLOOKUP($A72,'Round 3'!$A$7:$I$306,COLUMN('Round 3'!$G$7),FALSE)),0,VLOOKUP($A72,'Round 3'!$A$7:$I$306,COLUMN('Round 3'!$G$7),FALSE)))</f>
        <v/>
      </c>
      <c r="I72" s="64" t="str">
        <f>IF(ISBLANK($A72),"",IF(ISERROR(VLOOKUP($A72,'Round 1'!$A$7:$I$306,COLUMN('Round 1'!$F$7),FALSE)),0,VLOOKUP($A72,'Round 1'!$A$7:$I$306,COLUMN('Round 1'!$F$7),FALSE))+IF(ISERROR(VLOOKUP($A72,'Round 2'!$A$7:$I$306,COLUMN('Round 2'!$F$7),FALSE)),0,VLOOKUP($A72,'Round 2'!$A$7:$I$306,COLUMN('Round 2'!$F$7),FALSE))+IF(ISERROR(VLOOKUP($A72,'Round 3'!$A$7:$I$306,COLUMN('Round 3'!$F$7),FALSE)),0,VLOOKUP($A72,'Round 3'!$A$7:$I$306,COLUMN('Round 3'!$F$7),FALSE)))</f>
        <v/>
      </c>
      <c r="J72" s="65" t="str">
        <f>IF(ISBLANK($A72),"",IF(ISERROR(VLOOKUP($A72,'Round 1'!$A$7:$I$306,COLUMN('Round 1'!$H$7),FALSE)),0,VLOOKUP($A72,'Round 1'!$A$7:$I$306,COLUMN('Round 1'!$H$7),FALSE))+IF(ISERROR(VLOOKUP($A72,'Round 2'!$A$7:$I$306,COLUMN('Round 2'!$H$7),FALSE)),0,VLOOKUP($A72,'Round 2'!$A$7:$I$306,COLUMN('Round 2'!$H$7),FALSE))+IF(ISERROR(VLOOKUP($A72,'Round 3'!$A$7:$I$306,COLUMN('Round 3'!$H$7),FALSE)),0,VLOOKUP($A72,'Round 3'!$A$7:$I$306,COLUMN('Round 3'!$H$7),FALSE)))</f>
        <v/>
      </c>
      <c r="K72" s="64" t="str">
        <f t="shared" si="15"/>
        <v/>
      </c>
      <c r="L72" s="66" t="str">
        <f t="shared" si="16"/>
        <v/>
      </c>
      <c r="M72" s="67"/>
      <c r="N72" s="68" t="str">
        <f t="shared" si="17"/>
        <v/>
      </c>
      <c r="O72" s="3" t="str">
        <f t="shared" si="18"/>
        <v/>
      </c>
      <c r="P72" s="3" t="str">
        <f t="shared" si="19"/>
        <v/>
      </c>
      <c r="Q72" s="3">
        <f t="shared" si="20"/>
        <v>-10</v>
      </c>
      <c r="R72" s="3" t="str">
        <f t="shared" si="21"/>
        <v/>
      </c>
      <c r="S72" s="3" t="str">
        <f t="shared" si="22"/>
        <v/>
      </c>
      <c r="T72" s="3">
        <f t="shared" si="23"/>
        <v>0</v>
      </c>
      <c r="U72" s="68" t="str">
        <f ca="1">IF(N('Final Round'!$J$14)&gt;0,IF(ISBLANK($A72),"",IF($N72&gt;5,$N72,VLOOKUP($A72,'Final Round'!$A$14:$K$18,COLUMN('Final Round'!$J$1),FALSE))),"")</f>
        <v/>
      </c>
      <c r="V72" s="3" t="str">
        <f t="shared" ca="1" si="24"/>
        <v/>
      </c>
      <c r="W72" s="3" t="str">
        <f t="shared" si="25"/>
        <v/>
      </c>
      <c r="X72" s="3" t="str">
        <f t="shared" si="26"/>
        <v/>
      </c>
      <c r="Y72" s="3">
        <f t="shared" si="27"/>
        <v>0</v>
      </c>
      <c r="Z72" s="3" t="str">
        <f t="shared" ca="1" si="28"/>
        <v/>
      </c>
      <c r="AA72" s="3">
        <f t="shared" ref="AA72:AA135" ca="1" si="29">IF($U72&lt;6,INDEX($AA$1:$AA$5,$Z72)*$Z$2,0)</f>
        <v>0</v>
      </c>
      <c r="AB72" s="69" t="str">
        <f>IF(ISBLANK($A72),"",5+4*(I72+IF(AA72=0,0,VLOOKUP($A72,'Final Round'!$A$14:$K$18,COLUMN('Final Round'!$G$1),FALSE)))+8*(H72+IF(AA72=0,0,IF(VLOOKUP($A72,'Final Round'!$A$14:$K$18,COLUMN('Final Round'!$J$1),FALSE)=1,1,0)))+$AA72)</f>
        <v/>
      </c>
    </row>
    <row r="73" spans="1:28" x14ac:dyDescent="0.2">
      <c r="A73" s="70"/>
      <c r="B73" s="71"/>
      <c r="C73" s="71"/>
      <c r="D73" s="71"/>
      <c r="E73" s="72"/>
      <c r="F73" s="73" t="str">
        <f>IF(ISBLANK($A73),"",SUM(IF(ISNA(IF(VLOOKUP($A73,'Round 1'!$A$7:$J$306,COLUMN('Round 1'!$H$7),FALSE),1,NA())),0,1),IF(ISNA(IF(VLOOKUP($A73,'Round 2'!$A$7:$J$306,COLUMN('Round 1'!$H$7),FALSE),1,NA())),0,1),IF(ISNA(IF(VLOOKUP($A73,'Round 3'!$A$7:$J$306,COLUMN('Round 1'!$H$7),FALSE),1,NA())),0,1),IF(ISNA(IF(VLOOKUP($A73,'Final Round'!$A$14:$K$18,1,FALSE),1,NA())),0,1)))</f>
        <v/>
      </c>
      <c r="G73" s="74"/>
      <c r="H73" s="75" t="str">
        <f>IF(ISBLANK($A73),"",IF(ISERROR(VLOOKUP($A73,'Round 1'!$A$7:$I$306,COLUMN('Round 1'!$G$7),FALSE)),0,VLOOKUP($A73,'Round 1'!$A$7:$I$306,COLUMN('Round 1'!$G$7),FALSE))+IF(ISERROR(VLOOKUP($A73,'Round 2'!$A$7:$I$306,COLUMN('Round 2'!$G$7),FALSE)),0,VLOOKUP($A73,'Round 2'!$A$7:$I$306,COLUMN('Round 2'!$G$7),FALSE))+IF(ISERROR(VLOOKUP($A73,'Round 3'!$A$7:$I$306,COLUMN('Round 3'!$G$7),FALSE)),0,VLOOKUP($A73,'Round 3'!$A$7:$I$306,COLUMN('Round 3'!$G$7),FALSE)))</f>
        <v/>
      </c>
      <c r="I73" s="75" t="str">
        <f>IF(ISBLANK($A73),"",IF(ISERROR(VLOOKUP($A73,'Round 1'!$A$7:$I$306,COLUMN('Round 1'!$F$7),FALSE)),0,VLOOKUP($A73,'Round 1'!$A$7:$I$306,COLUMN('Round 1'!$F$7),FALSE))+IF(ISERROR(VLOOKUP($A73,'Round 2'!$A$7:$I$306,COLUMN('Round 2'!$F$7),FALSE)),0,VLOOKUP($A73,'Round 2'!$A$7:$I$306,COLUMN('Round 2'!$F$7),FALSE))+IF(ISERROR(VLOOKUP($A73,'Round 3'!$A$7:$I$306,COLUMN('Round 3'!$F$7),FALSE)),0,VLOOKUP($A73,'Round 3'!$A$7:$I$306,COLUMN('Round 3'!$F$7),FALSE)))</f>
        <v/>
      </c>
      <c r="J73" s="76" t="str">
        <f>IF(ISBLANK($A73),"",IF(ISERROR(VLOOKUP($A73,'Round 1'!$A$7:$I$306,COLUMN('Round 1'!$H$7),FALSE)),0,VLOOKUP($A73,'Round 1'!$A$7:$I$306,COLUMN('Round 1'!$H$7),FALSE))+IF(ISERROR(VLOOKUP($A73,'Round 2'!$A$7:$I$306,COLUMN('Round 2'!$H$7),FALSE)),0,VLOOKUP($A73,'Round 2'!$A$7:$I$306,COLUMN('Round 2'!$H$7),FALSE))+IF(ISERROR(VLOOKUP($A73,'Round 3'!$A$7:$I$306,COLUMN('Round 3'!$H$7),FALSE)),0,VLOOKUP($A73,'Round 3'!$A$7:$I$306,COLUMN('Round 3'!$H$7),FALSE)))</f>
        <v/>
      </c>
      <c r="K73" s="75" t="str">
        <f t="shared" si="15"/>
        <v/>
      </c>
      <c r="L73" s="77" t="str">
        <f t="shared" si="16"/>
        <v/>
      </c>
      <c r="M73" s="78"/>
      <c r="N73" s="79" t="str">
        <f t="shared" si="17"/>
        <v/>
      </c>
      <c r="O73" s="3" t="str">
        <f t="shared" si="18"/>
        <v/>
      </c>
      <c r="P73" s="3" t="str">
        <f t="shared" si="19"/>
        <v/>
      </c>
      <c r="Q73" s="3">
        <f t="shared" si="20"/>
        <v>-10</v>
      </c>
      <c r="R73" s="3" t="str">
        <f t="shared" si="21"/>
        <v/>
      </c>
      <c r="S73" s="3" t="str">
        <f t="shared" si="22"/>
        <v/>
      </c>
      <c r="T73" s="3">
        <f t="shared" si="23"/>
        <v>0</v>
      </c>
      <c r="U73" s="79" t="str">
        <f ca="1">IF(N('Final Round'!$J$14)&gt;0,IF(ISBLANK($A73),"",IF($N73&gt;5,$N73,VLOOKUP($A73,'Final Round'!$A$14:$K$18,COLUMN('Final Round'!$J$1),FALSE))),"")</f>
        <v/>
      </c>
      <c r="V73" s="3" t="str">
        <f t="shared" ca="1" si="24"/>
        <v/>
      </c>
      <c r="W73" s="3" t="str">
        <f t="shared" si="25"/>
        <v/>
      </c>
      <c r="X73" s="3" t="str">
        <f t="shared" si="26"/>
        <v/>
      </c>
      <c r="Y73" s="3">
        <f t="shared" si="27"/>
        <v>0</v>
      </c>
      <c r="Z73" s="3" t="str">
        <f t="shared" ca="1" si="28"/>
        <v/>
      </c>
      <c r="AA73" s="3">
        <f t="shared" ca="1" si="29"/>
        <v>0</v>
      </c>
      <c r="AB73" s="80" t="str">
        <f>IF(ISBLANK($A73),"",5+4*(I73+IF(AA73=0,0,VLOOKUP($A73,'Final Round'!$A$14:$K$18,COLUMN('Final Round'!$G$1),FALSE)))+8*(H73+IF(AA73=0,0,IF(VLOOKUP($A73,'Final Round'!$A$14:$K$18,COLUMN('Final Round'!$J$1),FALSE)=1,1,0)))+$AA73)</f>
        <v/>
      </c>
    </row>
    <row r="74" spans="1:28" x14ac:dyDescent="0.2">
      <c r="A74" s="59"/>
      <c r="B74" s="60"/>
      <c r="C74" s="60"/>
      <c r="D74" s="60"/>
      <c r="E74" s="61"/>
      <c r="F74" s="62" t="str">
        <f>IF(ISBLANK($A74),"",SUM(IF(ISNA(IF(VLOOKUP($A74,'Round 1'!$A$7:$J$306,COLUMN('Round 1'!$H$7),FALSE),1,NA())),0,1),IF(ISNA(IF(VLOOKUP($A74,'Round 2'!$A$7:$J$306,COLUMN('Round 1'!$H$7),FALSE),1,NA())),0,1),IF(ISNA(IF(VLOOKUP($A74,'Round 3'!$A$7:$J$306,COLUMN('Round 1'!$H$7),FALSE),1,NA())),0,1),IF(ISNA(IF(VLOOKUP($A74,'Final Round'!$A$14:$K$18,1,FALSE),1,NA())),0,1)))</f>
        <v/>
      </c>
      <c r="G74" s="63"/>
      <c r="H74" s="64" t="str">
        <f>IF(ISBLANK($A74),"",IF(ISERROR(VLOOKUP($A74,'Round 1'!$A$7:$I$306,COLUMN('Round 1'!$G$7),FALSE)),0,VLOOKUP($A74,'Round 1'!$A$7:$I$306,COLUMN('Round 1'!$G$7),FALSE))+IF(ISERROR(VLOOKUP($A74,'Round 2'!$A$7:$I$306,COLUMN('Round 2'!$G$7),FALSE)),0,VLOOKUP($A74,'Round 2'!$A$7:$I$306,COLUMN('Round 2'!$G$7),FALSE))+IF(ISERROR(VLOOKUP($A74,'Round 3'!$A$7:$I$306,COLUMN('Round 3'!$G$7),FALSE)),0,VLOOKUP($A74,'Round 3'!$A$7:$I$306,COLUMN('Round 3'!$G$7),FALSE)))</f>
        <v/>
      </c>
      <c r="I74" s="64" t="str">
        <f>IF(ISBLANK($A74),"",IF(ISERROR(VLOOKUP($A74,'Round 1'!$A$7:$I$306,COLUMN('Round 1'!$F$7),FALSE)),0,VLOOKUP($A74,'Round 1'!$A$7:$I$306,COLUMN('Round 1'!$F$7),FALSE))+IF(ISERROR(VLOOKUP($A74,'Round 2'!$A$7:$I$306,COLUMN('Round 2'!$F$7),FALSE)),0,VLOOKUP($A74,'Round 2'!$A$7:$I$306,COLUMN('Round 2'!$F$7),FALSE))+IF(ISERROR(VLOOKUP($A74,'Round 3'!$A$7:$I$306,COLUMN('Round 3'!$F$7),FALSE)),0,VLOOKUP($A74,'Round 3'!$A$7:$I$306,COLUMN('Round 3'!$F$7),FALSE)))</f>
        <v/>
      </c>
      <c r="J74" s="65" t="str">
        <f>IF(ISBLANK($A74),"",IF(ISERROR(VLOOKUP($A74,'Round 1'!$A$7:$I$306,COLUMN('Round 1'!$H$7),FALSE)),0,VLOOKUP($A74,'Round 1'!$A$7:$I$306,COLUMN('Round 1'!$H$7),FALSE))+IF(ISERROR(VLOOKUP($A74,'Round 2'!$A$7:$I$306,COLUMN('Round 2'!$H$7),FALSE)),0,VLOOKUP($A74,'Round 2'!$A$7:$I$306,COLUMN('Round 2'!$H$7),FALSE))+IF(ISERROR(VLOOKUP($A74,'Round 3'!$A$7:$I$306,COLUMN('Round 3'!$H$7),FALSE)),0,VLOOKUP($A74,'Round 3'!$A$7:$I$306,COLUMN('Round 3'!$H$7),FALSE)))</f>
        <v/>
      </c>
      <c r="K74" s="64" t="str">
        <f t="shared" si="15"/>
        <v/>
      </c>
      <c r="L74" s="66" t="str">
        <f t="shared" si="16"/>
        <v/>
      </c>
      <c r="M74" s="67"/>
      <c r="N74" s="68" t="str">
        <f t="shared" si="17"/>
        <v/>
      </c>
      <c r="O74" s="3" t="str">
        <f t="shared" si="18"/>
        <v/>
      </c>
      <c r="P74" s="3" t="str">
        <f t="shared" si="19"/>
        <v/>
      </c>
      <c r="Q74" s="3">
        <f t="shared" si="20"/>
        <v>-10</v>
      </c>
      <c r="R74" s="3" t="str">
        <f t="shared" si="21"/>
        <v/>
      </c>
      <c r="S74" s="3" t="str">
        <f t="shared" si="22"/>
        <v/>
      </c>
      <c r="T74" s="3">
        <f t="shared" si="23"/>
        <v>0</v>
      </c>
      <c r="U74" s="68" t="str">
        <f ca="1">IF(N('Final Round'!$J$14)&gt;0,IF(ISBLANK($A74),"",IF($N74&gt;5,$N74,VLOOKUP($A74,'Final Round'!$A$14:$K$18,COLUMN('Final Round'!$J$1),FALSE))),"")</f>
        <v/>
      </c>
      <c r="V74" s="3" t="str">
        <f t="shared" ca="1" si="24"/>
        <v/>
      </c>
      <c r="W74" s="3" t="str">
        <f t="shared" si="25"/>
        <v/>
      </c>
      <c r="X74" s="3" t="str">
        <f t="shared" si="26"/>
        <v/>
      </c>
      <c r="Y74" s="3">
        <f t="shared" si="27"/>
        <v>0</v>
      </c>
      <c r="Z74" s="3" t="str">
        <f t="shared" ca="1" si="28"/>
        <v/>
      </c>
      <c r="AA74" s="3">
        <f t="shared" ca="1" si="29"/>
        <v>0</v>
      </c>
      <c r="AB74" s="69" t="str">
        <f>IF(ISBLANK($A74),"",5+4*(I74+IF(AA74=0,0,VLOOKUP($A74,'Final Round'!$A$14:$K$18,COLUMN('Final Round'!$G$1),FALSE)))+8*(H74+IF(AA74=0,0,IF(VLOOKUP($A74,'Final Round'!$A$14:$K$18,COLUMN('Final Round'!$J$1),FALSE)=1,1,0)))+$AA74)</f>
        <v/>
      </c>
    </row>
    <row r="75" spans="1:28" x14ac:dyDescent="0.2">
      <c r="A75" s="70"/>
      <c r="B75" s="71"/>
      <c r="C75" s="71"/>
      <c r="D75" s="71"/>
      <c r="E75" s="72"/>
      <c r="F75" s="73" t="str">
        <f>IF(ISBLANK($A75),"",SUM(IF(ISNA(IF(VLOOKUP($A75,'Round 1'!$A$7:$J$306,COLUMN('Round 1'!$H$7),FALSE),1,NA())),0,1),IF(ISNA(IF(VLOOKUP($A75,'Round 2'!$A$7:$J$306,COLUMN('Round 1'!$H$7),FALSE),1,NA())),0,1),IF(ISNA(IF(VLOOKUP($A75,'Round 3'!$A$7:$J$306,COLUMN('Round 1'!$H$7),FALSE),1,NA())),0,1),IF(ISNA(IF(VLOOKUP($A75,'Final Round'!$A$14:$K$18,1,FALSE),1,NA())),0,1)))</f>
        <v/>
      </c>
      <c r="G75" s="74"/>
      <c r="H75" s="75" t="str">
        <f>IF(ISBLANK($A75),"",IF(ISERROR(VLOOKUP($A75,'Round 1'!$A$7:$I$306,COLUMN('Round 1'!$G$7),FALSE)),0,VLOOKUP($A75,'Round 1'!$A$7:$I$306,COLUMN('Round 1'!$G$7),FALSE))+IF(ISERROR(VLOOKUP($A75,'Round 2'!$A$7:$I$306,COLUMN('Round 2'!$G$7),FALSE)),0,VLOOKUP($A75,'Round 2'!$A$7:$I$306,COLUMN('Round 2'!$G$7),FALSE))+IF(ISERROR(VLOOKUP($A75,'Round 3'!$A$7:$I$306,COLUMN('Round 3'!$G$7),FALSE)),0,VLOOKUP($A75,'Round 3'!$A$7:$I$306,COLUMN('Round 3'!$G$7),FALSE)))</f>
        <v/>
      </c>
      <c r="I75" s="75" t="str">
        <f>IF(ISBLANK($A75),"",IF(ISERROR(VLOOKUP($A75,'Round 1'!$A$7:$I$306,COLUMN('Round 1'!$F$7),FALSE)),0,VLOOKUP($A75,'Round 1'!$A$7:$I$306,COLUMN('Round 1'!$F$7),FALSE))+IF(ISERROR(VLOOKUP($A75,'Round 2'!$A$7:$I$306,COLUMN('Round 2'!$F$7),FALSE)),0,VLOOKUP($A75,'Round 2'!$A$7:$I$306,COLUMN('Round 2'!$F$7),FALSE))+IF(ISERROR(VLOOKUP($A75,'Round 3'!$A$7:$I$306,COLUMN('Round 3'!$F$7),FALSE)),0,VLOOKUP($A75,'Round 3'!$A$7:$I$306,COLUMN('Round 3'!$F$7),FALSE)))</f>
        <v/>
      </c>
      <c r="J75" s="76" t="str">
        <f>IF(ISBLANK($A75),"",IF(ISERROR(VLOOKUP($A75,'Round 1'!$A$7:$I$306,COLUMN('Round 1'!$H$7),FALSE)),0,VLOOKUP($A75,'Round 1'!$A$7:$I$306,COLUMN('Round 1'!$H$7),FALSE))+IF(ISERROR(VLOOKUP($A75,'Round 2'!$A$7:$I$306,COLUMN('Round 2'!$H$7),FALSE)),0,VLOOKUP($A75,'Round 2'!$A$7:$I$306,COLUMN('Round 2'!$H$7),FALSE))+IF(ISERROR(VLOOKUP($A75,'Round 3'!$A$7:$I$306,COLUMN('Round 3'!$H$7),FALSE)),0,VLOOKUP($A75,'Round 3'!$A$7:$I$306,COLUMN('Round 3'!$H$7),FALSE)))</f>
        <v/>
      </c>
      <c r="K75" s="75" t="str">
        <f t="shared" si="15"/>
        <v/>
      </c>
      <c r="L75" s="77" t="str">
        <f t="shared" si="16"/>
        <v/>
      </c>
      <c r="M75" s="78"/>
      <c r="N75" s="79" t="str">
        <f t="shared" si="17"/>
        <v/>
      </c>
      <c r="O75" s="3" t="str">
        <f t="shared" si="18"/>
        <v/>
      </c>
      <c r="P75" s="3" t="str">
        <f t="shared" si="19"/>
        <v/>
      </c>
      <c r="Q75" s="3">
        <f t="shared" si="20"/>
        <v>-10</v>
      </c>
      <c r="R75" s="3" t="str">
        <f t="shared" si="21"/>
        <v/>
      </c>
      <c r="S75" s="3" t="str">
        <f t="shared" si="22"/>
        <v/>
      </c>
      <c r="T75" s="3">
        <f t="shared" si="23"/>
        <v>0</v>
      </c>
      <c r="U75" s="79" t="str">
        <f ca="1">IF(N('Final Round'!$J$14)&gt;0,IF(ISBLANK($A75),"",IF($N75&gt;5,$N75,VLOOKUP($A75,'Final Round'!$A$14:$K$18,COLUMN('Final Round'!$J$1),FALSE))),"")</f>
        <v/>
      </c>
      <c r="V75" s="3" t="str">
        <f t="shared" ca="1" si="24"/>
        <v/>
      </c>
      <c r="W75" s="3" t="str">
        <f t="shared" si="25"/>
        <v/>
      </c>
      <c r="X75" s="3" t="str">
        <f t="shared" si="26"/>
        <v/>
      </c>
      <c r="Y75" s="3">
        <f t="shared" si="27"/>
        <v>0</v>
      </c>
      <c r="Z75" s="3" t="str">
        <f t="shared" ca="1" si="28"/>
        <v/>
      </c>
      <c r="AA75" s="3">
        <f t="shared" ca="1" si="29"/>
        <v>0</v>
      </c>
      <c r="AB75" s="80" t="str">
        <f>IF(ISBLANK($A75),"",5+4*(I75+IF(AA75=0,0,VLOOKUP($A75,'Final Round'!$A$14:$K$18,COLUMN('Final Round'!$G$1),FALSE)))+8*(H75+IF(AA75=0,0,IF(VLOOKUP($A75,'Final Round'!$A$14:$K$18,COLUMN('Final Round'!$J$1),FALSE)=1,1,0)))+$AA75)</f>
        <v/>
      </c>
    </row>
    <row r="76" spans="1:28" x14ac:dyDescent="0.2">
      <c r="A76" s="59"/>
      <c r="B76" s="60"/>
      <c r="C76" s="60"/>
      <c r="D76" s="60"/>
      <c r="E76" s="61"/>
      <c r="F76" s="62" t="str">
        <f>IF(ISBLANK($A76),"",SUM(IF(ISNA(IF(VLOOKUP($A76,'Round 1'!$A$7:$J$306,COLUMN('Round 1'!$H$7),FALSE),1,NA())),0,1),IF(ISNA(IF(VLOOKUP($A76,'Round 2'!$A$7:$J$306,COLUMN('Round 1'!$H$7),FALSE),1,NA())),0,1),IF(ISNA(IF(VLOOKUP($A76,'Round 3'!$A$7:$J$306,COLUMN('Round 1'!$H$7),FALSE),1,NA())),0,1),IF(ISNA(IF(VLOOKUP($A76,'Final Round'!$A$14:$K$18,1,FALSE),1,NA())),0,1)))</f>
        <v/>
      </c>
      <c r="G76" s="63"/>
      <c r="H76" s="64" t="str">
        <f>IF(ISBLANK($A76),"",IF(ISERROR(VLOOKUP($A76,'Round 1'!$A$7:$I$306,COLUMN('Round 1'!$G$7),FALSE)),0,VLOOKUP($A76,'Round 1'!$A$7:$I$306,COLUMN('Round 1'!$G$7),FALSE))+IF(ISERROR(VLOOKUP($A76,'Round 2'!$A$7:$I$306,COLUMN('Round 2'!$G$7),FALSE)),0,VLOOKUP($A76,'Round 2'!$A$7:$I$306,COLUMN('Round 2'!$G$7),FALSE))+IF(ISERROR(VLOOKUP($A76,'Round 3'!$A$7:$I$306,COLUMN('Round 3'!$G$7),FALSE)),0,VLOOKUP($A76,'Round 3'!$A$7:$I$306,COLUMN('Round 3'!$G$7),FALSE)))</f>
        <v/>
      </c>
      <c r="I76" s="64" t="str">
        <f>IF(ISBLANK($A76),"",IF(ISERROR(VLOOKUP($A76,'Round 1'!$A$7:$I$306,COLUMN('Round 1'!$F$7),FALSE)),0,VLOOKUP($A76,'Round 1'!$A$7:$I$306,COLUMN('Round 1'!$F$7),FALSE))+IF(ISERROR(VLOOKUP($A76,'Round 2'!$A$7:$I$306,COLUMN('Round 2'!$F$7),FALSE)),0,VLOOKUP($A76,'Round 2'!$A$7:$I$306,COLUMN('Round 2'!$F$7),FALSE))+IF(ISERROR(VLOOKUP($A76,'Round 3'!$A$7:$I$306,COLUMN('Round 3'!$F$7),FALSE)),0,VLOOKUP($A76,'Round 3'!$A$7:$I$306,COLUMN('Round 3'!$F$7),FALSE)))</f>
        <v/>
      </c>
      <c r="J76" s="65" t="str">
        <f>IF(ISBLANK($A76),"",IF(ISERROR(VLOOKUP($A76,'Round 1'!$A$7:$I$306,COLUMN('Round 1'!$H$7),FALSE)),0,VLOOKUP($A76,'Round 1'!$A$7:$I$306,COLUMN('Round 1'!$H$7),FALSE))+IF(ISERROR(VLOOKUP($A76,'Round 2'!$A$7:$I$306,COLUMN('Round 2'!$H$7),FALSE)),0,VLOOKUP($A76,'Round 2'!$A$7:$I$306,COLUMN('Round 2'!$H$7),FALSE))+IF(ISERROR(VLOOKUP($A76,'Round 3'!$A$7:$I$306,COLUMN('Round 3'!$H$7),FALSE)),0,VLOOKUP($A76,'Round 3'!$A$7:$I$306,COLUMN('Round 3'!$H$7),FALSE)))</f>
        <v/>
      </c>
      <c r="K76" s="64" t="str">
        <f t="shared" si="15"/>
        <v/>
      </c>
      <c r="L76" s="66" t="str">
        <f t="shared" si="16"/>
        <v/>
      </c>
      <c r="M76" s="67"/>
      <c r="N76" s="68" t="str">
        <f t="shared" si="17"/>
        <v/>
      </c>
      <c r="O76" s="3" t="str">
        <f t="shared" si="18"/>
        <v/>
      </c>
      <c r="P76" s="3" t="str">
        <f t="shared" si="19"/>
        <v/>
      </c>
      <c r="Q76" s="3">
        <f t="shared" si="20"/>
        <v>-10</v>
      </c>
      <c r="R76" s="3" t="str">
        <f t="shared" si="21"/>
        <v/>
      </c>
      <c r="S76" s="3" t="str">
        <f t="shared" si="22"/>
        <v/>
      </c>
      <c r="T76" s="3">
        <f t="shared" si="23"/>
        <v>0</v>
      </c>
      <c r="U76" s="68" t="str">
        <f ca="1">IF(N('Final Round'!$J$14)&gt;0,IF(ISBLANK($A76),"",IF($N76&gt;5,$N76,VLOOKUP($A76,'Final Round'!$A$14:$K$18,COLUMN('Final Round'!$J$1),FALSE))),"")</f>
        <v/>
      </c>
      <c r="V76" s="3" t="str">
        <f t="shared" ca="1" si="24"/>
        <v/>
      </c>
      <c r="W76" s="3" t="str">
        <f t="shared" si="25"/>
        <v/>
      </c>
      <c r="X76" s="3" t="str">
        <f t="shared" si="26"/>
        <v/>
      </c>
      <c r="Y76" s="3">
        <f t="shared" si="27"/>
        <v>0</v>
      </c>
      <c r="Z76" s="3" t="str">
        <f t="shared" ca="1" si="28"/>
        <v/>
      </c>
      <c r="AA76" s="3">
        <f t="shared" ca="1" si="29"/>
        <v>0</v>
      </c>
      <c r="AB76" s="69" t="str">
        <f>IF(ISBLANK($A76),"",5+4*(I76+IF(AA76=0,0,VLOOKUP($A76,'Final Round'!$A$14:$K$18,COLUMN('Final Round'!$G$1),FALSE)))+8*(H76+IF(AA76=0,0,IF(VLOOKUP($A76,'Final Round'!$A$14:$K$18,COLUMN('Final Round'!$J$1),FALSE)=1,1,0)))+$AA76)</f>
        <v/>
      </c>
    </row>
    <row r="77" spans="1:28" x14ac:dyDescent="0.2">
      <c r="A77" s="70"/>
      <c r="B77" s="71"/>
      <c r="C77" s="71"/>
      <c r="D77" s="71"/>
      <c r="E77" s="72"/>
      <c r="F77" s="73" t="str">
        <f>IF(ISBLANK($A77),"",SUM(IF(ISNA(IF(VLOOKUP($A77,'Round 1'!$A$7:$J$306,COLUMN('Round 1'!$H$7),FALSE),1,NA())),0,1),IF(ISNA(IF(VLOOKUP($A77,'Round 2'!$A$7:$J$306,COLUMN('Round 1'!$H$7),FALSE),1,NA())),0,1),IF(ISNA(IF(VLOOKUP($A77,'Round 3'!$A$7:$J$306,COLUMN('Round 1'!$H$7),FALSE),1,NA())),0,1),IF(ISNA(IF(VLOOKUP($A77,'Final Round'!$A$14:$K$18,1,FALSE),1,NA())),0,1)))</f>
        <v/>
      </c>
      <c r="G77" s="74"/>
      <c r="H77" s="75" t="str">
        <f>IF(ISBLANK($A77),"",IF(ISERROR(VLOOKUP($A77,'Round 1'!$A$7:$I$306,COLUMN('Round 1'!$G$7),FALSE)),0,VLOOKUP($A77,'Round 1'!$A$7:$I$306,COLUMN('Round 1'!$G$7),FALSE))+IF(ISERROR(VLOOKUP($A77,'Round 2'!$A$7:$I$306,COLUMN('Round 2'!$G$7),FALSE)),0,VLOOKUP($A77,'Round 2'!$A$7:$I$306,COLUMN('Round 2'!$G$7),FALSE))+IF(ISERROR(VLOOKUP($A77,'Round 3'!$A$7:$I$306,COLUMN('Round 3'!$G$7),FALSE)),0,VLOOKUP($A77,'Round 3'!$A$7:$I$306,COLUMN('Round 3'!$G$7),FALSE)))</f>
        <v/>
      </c>
      <c r="I77" s="75" t="str">
        <f>IF(ISBLANK($A77),"",IF(ISERROR(VLOOKUP($A77,'Round 1'!$A$7:$I$306,COLUMN('Round 1'!$F$7),FALSE)),0,VLOOKUP($A77,'Round 1'!$A$7:$I$306,COLUMN('Round 1'!$F$7),FALSE))+IF(ISERROR(VLOOKUP($A77,'Round 2'!$A$7:$I$306,COLUMN('Round 2'!$F$7),FALSE)),0,VLOOKUP($A77,'Round 2'!$A$7:$I$306,COLUMN('Round 2'!$F$7),FALSE))+IF(ISERROR(VLOOKUP($A77,'Round 3'!$A$7:$I$306,COLUMN('Round 3'!$F$7),FALSE)),0,VLOOKUP($A77,'Round 3'!$A$7:$I$306,COLUMN('Round 3'!$F$7),FALSE)))</f>
        <v/>
      </c>
      <c r="J77" s="76" t="str">
        <f>IF(ISBLANK($A77),"",IF(ISERROR(VLOOKUP($A77,'Round 1'!$A$7:$I$306,COLUMN('Round 1'!$H$7),FALSE)),0,VLOOKUP($A77,'Round 1'!$A$7:$I$306,COLUMN('Round 1'!$H$7),FALSE))+IF(ISERROR(VLOOKUP($A77,'Round 2'!$A$7:$I$306,COLUMN('Round 2'!$H$7),FALSE)),0,VLOOKUP($A77,'Round 2'!$A$7:$I$306,COLUMN('Round 2'!$H$7),FALSE))+IF(ISERROR(VLOOKUP($A77,'Round 3'!$A$7:$I$306,COLUMN('Round 3'!$H$7),FALSE)),0,VLOOKUP($A77,'Round 3'!$A$7:$I$306,COLUMN('Round 3'!$H$7),FALSE)))</f>
        <v/>
      </c>
      <c r="K77" s="75" t="str">
        <f t="shared" si="15"/>
        <v/>
      </c>
      <c r="L77" s="77" t="str">
        <f t="shared" si="16"/>
        <v/>
      </c>
      <c r="M77" s="78"/>
      <c r="N77" s="79" t="str">
        <f t="shared" si="17"/>
        <v/>
      </c>
      <c r="O77" s="3" t="str">
        <f t="shared" si="18"/>
        <v/>
      </c>
      <c r="P77" s="3" t="str">
        <f t="shared" si="19"/>
        <v/>
      </c>
      <c r="Q77" s="3">
        <f t="shared" si="20"/>
        <v>-10</v>
      </c>
      <c r="R77" s="3" t="str">
        <f t="shared" si="21"/>
        <v/>
      </c>
      <c r="S77" s="3" t="str">
        <f t="shared" si="22"/>
        <v/>
      </c>
      <c r="T77" s="3">
        <f t="shared" si="23"/>
        <v>0</v>
      </c>
      <c r="U77" s="79" t="str">
        <f ca="1">IF(N('Final Round'!$J$14)&gt;0,IF(ISBLANK($A77),"",IF($N77&gt;5,$N77,VLOOKUP($A77,'Final Round'!$A$14:$K$18,COLUMN('Final Round'!$J$1),FALSE))),"")</f>
        <v/>
      </c>
      <c r="V77" s="3" t="str">
        <f t="shared" ca="1" si="24"/>
        <v/>
      </c>
      <c r="W77" s="3" t="str">
        <f t="shared" si="25"/>
        <v/>
      </c>
      <c r="X77" s="3" t="str">
        <f t="shared" si="26"/>
        <v/>
      </c>
      <c r="Y77" s="3">
        <f t="shared" si="27"/>
        <v>0</v>
      </c>
      <c r="Z77" s="3" t="str">
        <f t="shared" ca="1" si="28"/>
        <v/>
      </c>
      <c r="AA77" s="3">
        <f t="shared" ca="1" si="29"/>
        <v>0</v>
      </c>
      <c r="AB77" s="80" t="str">
        <f>IF(ISBLANK($A77),"",5+4*(I77+IF(AA77=0,0,VLOOKUP($A77,'Final Round'!$A$14:$K$18,COLUMN('Final Round'!$G$1),FALSE)))+8*(H77+IF(AA77=0,0,IF(VLOOKUP($A77,'Final Round'!$A$14:$K$18,COLUMN('Final Round'!$J$1),FALSE)=1,1,0)))+$AA77)</f>
        <v/>
      </c>
    </row>
    <row r="78" spans="1:28" x14ac:dyDescent="0.2">
      <c r="A78" s="59"/>
      <c r="B78" s="60"/>
      <c r="C78" s="60"/>
      <c r="D78" s="60"/>
      <c r="E78" s="61"/>
      <c r="F78" s="62" t="str">
        <f>IF(ISBLANK($A78),"",SUM(IF(ISNA(IF(VLOOKUP($A78,'Round 1'!$A$7:$J$306,COLUMN('Round 1'!$H$7),FALSE),1,NA())),0,1),IF(ISNA(IF(VLOOKUP($A78,'Round 2'!$A$7:$J$306,COLUMN('Round 1'!$H$7),FALSE),1,NA())),0,1),IF(ISNA(IF(VLOOKUP($A78,'Round 3'!$A$7:$J$306,COLUMN('Round 1'!$H$7),FALSE),1,NA())),0,1),IF(ISNA(IF(VLOOKUP($A78,'Final Round'!$A$14:$K$18,1,FALSE),1,NA())),0,1)))</f>
        <v/>
      </c>
      <c r="G78" s="63"/>
      <c r="H78" s="64" t="str">
        <f>IF(ISBLANK($A78),"",IF(ISERROR(VLOOKUP($A78,'Round 1'!$A$7:$I$306,COLUMN('Round 1'!$G$7),FALSE)),0,VLOOKUP($A78,'Round 1'!$A$7:$I$306,COLUMN('Round 1'!$G$7),FALSE))+IF(ISERROR(VLOOKUP($A78,'Round 2'!$A$7:$I$306,COLUMN('Round 2'!$G$7),FALSE)),0,VLOOKUP($A78,'Round 2'!$A$7:$I$306,COLUMN('Round 2'!$G$7),FALSE))+IF(ISERROR(VLOOKUP($A78,'Round 3'!$A$7:$I$306,COLUMN('Round 3'!$G$7),FALSE)),0,VLOOKUP($A78,'Round 3'!$A$7:$I$306,COLUMN('Round 3'!$G$7),FALSE)))</f>
        <v/>
      </c>
      <c r="I78" s="64" t="str">
        <f>IF(ISBLANK($A78),"",IF(ISERROR(VLOOKUP($A78,'Round 1'!$A$7:$I$306,COLUMN('Round 1'!$F$7),FALSE)),0,VLOOKUP($A78,'Round 1'!$A$7:$I$306,COLUMN('Round 1'!$F$7),FALSE))+IF(ISERROR(VLOOKUP($A78,'Round 2'!$A$7:$I$306,COLUMN('Round 2'!$F$7),FALSE)),0,VLOOKUP($A78,'Round 2'!$A$7:$I$306,COLUMN('Round 2'!$F$7),FALSE))+IF(ISERROR(VLOOKUP($A78,'Round 3'!$A$7:$I$306,COLUMN('Round 3'!$F$7),FALSE)),0,VLOOKUP($A78,'Round 3'!$A$7:$I$306,COLUMN('Round 3'!$F$7),FALSE)))</f>
        <v/>
      </c>
      <c r="J78" s="65" t="str">
        <f>IF(ISBLANK($A78),"",IF(ISERROR(VLOOKUP($A78,'Round 1'!$A$7:$I$306,COLUMN('Round 1'!$H$7),FALSE)),0,VLOOKUP($A78,'Round 1'!$A$7:$I$306,COLUMN('Round 1'!$H$7),FALSE))+IF(ISERROR(VLOOKUP($A78,'Round 2'!$A$7:$I$306,COLUMN('Round 2'!$H$7),FALSE)),0,VLOOKUP($A78,'Round 2'!$A$7:$I$306,COLUMN('Round 2'!$H$7),FALSE))+IF(ISERROR(VLOOKUP($A78,'Round 3'!$A$7:$I$306,COLUMN('Round 3'!$H$7),FALSE)),0,VLOOKUP($A78,'Round 3'!$A$7:$I$306,COLUMN('Round 3'!$H$7),FALSE)))</f>
        <v/>
      </c>
      <c r="K78" s="64" t="str">
        <f t="shared" si="15"/>
        <v/>
      </c>
      <c r="L78" s="66" t="str">
        <f t="shared" si="16"/>
        <v/>
      </c>
      <c r="M78" s="67"/>
      <c r="N78" s="68" t="str">
        <f t="shared" si="17"/>
        <v/>
      </c>
      <c r="O78" s="3" t="str">
        <f t="shared" si="18"/>
        <v/>
      </c>
      <c r="P78" s="3" t="str">
        <f t="shared" si="19"/>
        <v/>
      </c>
      <c r="Q78" s="3">
        <f t="shared" si="20"/>
        <v>-10</v>
      </c>
      <c r="R78" s="3" t="str">
        <f t="shared" si="21"/>
        <v/>
      </c>
      <c r="S78" s="3" t="str">
        <f t="shared" si="22"/>
        <v/>
      </c>
      <c r="T78" s="3">
        <f t="shared" si="23"/>
        <v>0</v>
      </c>
      <c r="U78" s="68" t="str">
        <f ca="1">IF(N('Final Round'!$J$14)&gt;0,IF(ISBLANK($A78),"",IF($N78&gt;5,$N78,VLOOKUP($A78,'Final Round'!$A$14:$K$18,COLUMN('Final Round'!$J$1),FALSE))),"")</f>
        <v/>
      </c>
      <c r="V78" s="3" t="str">
        <f t="shared" ca="1" si="24"/>
        <v/>
      </c>
      <c r="W78" s="3" t="str">
        <f t="shared" si="25"/>
        <v/>
      </c>
      <c r="X78" s="3" t="str">
        <f t="shared" si="26"/>
        <v/>
      </c>
      <c r="Y78" s="3">
        <f t="shared" si="27"/>
        <v>0</v>
      </c>
      <c r="Z78" s="3" t="str">
        <f t="shared" ca="1" si="28"/>
        <v/>
      </c>
      <c r="AA78" s="3">
        <f t="shared" ca="1" si="29"/>
        <v>0</v>
      </c>
      <c r="AB78" s="69" t="str">
        <f>IF(ISBLANK($A78),"",5+4*(I78+IF(AA78=0,0,VLOOKUP($A78,'Final Round'!$A$14:$K$18,COLUMN('Final Round'!$G$1),FALSE)))+8*(H78+IF(AA78=0,0,IF(VLOOKUP($A78,'Final Round'!$A$14:$K$18,COLUMN('Final Round'!$J$1),FALSE)=1,1,0)))+$AA78)</f>
        <v/>
      </c>
    </row>
    <row r="79" spans="1:28" x14ac:dyDescent="0.2">
      <c r="A79" s="70"/>
      <c r="B79" s="71"/>
      <c r="C79" s="71"/>
      <c r="D79" s="71"/>
      <c r="E79" s="72"/>
      <c r="F79" s="73" t="str">
        <f>IF(ISBLANK($A79),"",SUM(IF(ISNA(IF(VLOOKUP($A79,'Round 1'!$A$7:$J$306,COLUMN('Round 1'!$H$7),FALSE),1,NA())),0,1),IF(ISNA(IF(VLOOKUP($A79,'Round 2'!$A$7:$J$306,COLUMN('Round 1'!$H$7),FALSE),1,NA())),0,1),IF(ISNA(IF(VLOOKUP($A79,'Round 3'!$A$7:$J$306,COLUMN('Round 1'!$H$7),FALSE),1,NA())),0,1),IF(ISNA(IF(VLOOKUP($A79,'Final Round'!$A$14:$K$18,1,FALSE),1,NA())),0,1)))</f>
        <v/>
      </c>
      <c r="G79" s="74"/>
      <c r="H79" s="75" t="str">
        <f>IF(ISBLANK($A79),"",IF(ISERROR(VLOOKUP($A79,'Round 1'!$A$7:$I$306,COLUMN('Round 1'!$G$7),FALSE)),0,VLOOKUP($A79,'Round 1'!$A$7:$I$306,COLUMN('Round 1'!$G$7),FALSE))+IF(ISERROR(VLOOKUP($A79,'Round 2'!$A$7:$I$306,COLUMN('Round 2'!$G$7),FALSE)),0,VLOOKUP($A79,'Round 2'!$A$7:$I$306,COLUMN('Round 2'!$G$7),FALSE))+IF(ISERROR(VLOOKUP($A79,'Round 3'!$A$7:$I$306,COLUMN('Round 3'!$G$7),FALSE)),0,VLOOKUP($A79,'Round 3'!$A$7:$I$306,COLUMN('Round 3'!$G$7),FALSE)))</f>
        <v/>
      </c>
      <c r="I79" s="75" t="str">
        <f>IF(ISBLANK($A79),"",IF(ISERROR(VLOOKUP($A79,'Round 1'!$A$7:$I$306,COLUMN('Round 1'!$F$7),FALSE)),0,VLOOKUP($A79,'Round 1'!$A$7:$I$306,COLUMN('Round 1'!$F$7),FALSE))+IF(ISERROR(VLOOKUP($A79,'Round 2'!$A$7:$I$306,COLUMN('Round 2'!$F$7),FALSE)),0,VLOOKUP($A79,'Round 2'!$A$7:$I$306,COLUMN('Round 2'!$F$7),FALSE))+IF(ISERROR(VLOOKUP($A79,'Round 3'!$A$7:$I$306,COLUMN('Round 3'!$F$7),FALSE)),0,VLOOKUP($A79,'Round 3'!$A$7:$I$306,COLUMN('Round 3'!$F$7),FALSE)))</f>
        <v/>
      </c>
      <c r="J79" s="76" t="str">
        <f>IF(ISBLANK($A79),"",IF(ISERROR(VLOOKUP($A79,'Round 1'!$A$7:$I$306,COLUMN('Round 1'!$H$7),FALSE)),0,VLOOKUP($A79,'Round 1'!$A$7:$I$306,COLUMN('Round 1'!$H$7),FALSE))+IF(ISERROR(VLOOKUP($A79,'Round 2'!$A$7:$I$306,COLUMN('Round 2'!$H$7),FALSE)),0,VLOOKUP($A79,'Round 2'!$A$7:$I$306,COLUMN('Round 2'!$H$7),FALSE))+IF(ISERROR(VLOOKUP($A79,'Round 3'!$A$7:$I$306,COLUMN('Round 3'!$H$7),FALSE)),0,VLOOKUP($A79,'Round 3'!$A$7:$I$306,COLUMN('Round 3'!$H$7),FALSE)))</f>
        <v/>
      </c>
      <c r="K79" s="75" t="str">
        <f t="shared" si="15"/>
        <v/>
      </c>
      <c r="L79" s="77" t="str">
        <f t="shared" si="16"/>
        <v/>
      </c>
      <c r="M79" s="78"/>
      <c r="N79" s="79" t="str">
        <f t="shared" si="17"/>
        <v/>
      </c>
      <c r="O79" s="3" t="str">
        <f t="shared" si="18"/>
        <v/>
      </c>
      <c r="P79" s="3" t="str">
        <f t="shared" si="19"/>
        <v/>
      </c>
      <c r="Q79" s="3">
        <f t="shared" si="20"/>
        <v>-10</v>
      </c>
      <c r="R79" s="3" t="str">
        <f t="shared" si="21"/>
        <v/>
      </c>
      <c r="S79" s="3" t="str">
        <f t="shared" si="22"/>
        <v/>
      </c>
      <c r="T79" s="3">
        <f t="shared" si="23"/>
        <v>0</v>
      </c>
      <c r="U79" s="79" t="str">
        <f ca="1">IF(N('Final Round'!$J$14)&gt;0,IF(ISBLANK($A79),"",IF($N79&gt;5,$N79,VLOOKUP($A79,'Final Round'!$A$14:$K$18,COLUMN('Final Round'!$J$1),FALSE))),"")</f>
        <v/>
      </c>
      <c r="V79" s="3" t="str">
        <f t="shared" ca="1" si="24"/>
        <v/>
      </c>
      <c r="W79" s="3" t="str">
        <f t="shared" si="25"/>
        <v/>
      </c>
      <c r="X79" s="3" t="str">
        <f t="shared" si="26"/>
        <v/>
      </c>
      <c r="Y79" s="3">
        <f t="shared" si="27"/>
        <v>0</v>
      </c>
      <c r="Z79" s="3" t="str">
        <f t="shared" ca="1" si="28"/>
        <v/>
      </c>
      <c r="AA79" s="3">
        <f t="shared" ca="1" si="29"/>
        <v>0</v>
      </c>
      <c r="AB79" s="80" t="str">
        <f>IF(ISBLANK($A79),"",5+4*(I79+IF(AA79=0,0,VLOOKUP($A79,'Final Round'!$A$14:$K$18,COLUMN('Final Round'!$G$1),FALSE)))+8*(H79+IF(AA79=0,0,IF(VLOOKUP($A79,'Final Round'!$A$14:$K$18,COLUMN('Final Round'!$J$1),FALSE)=1,1,0)))+$AA79)</f>
        <v/>
      </c>
    </row>
    <row r="80" spans="1:28" x14ac:dyDescent="0.2">
      <c r="A80" s="59"/>
      <c r="B80" s="60"/>
      <c r="C80" s="60"/>
      <c r="D80" s="60"/>
      <c r="E80" s="61"/>
      <c r="F80" s="62" t="str">
        <f>IF(ISBLANK($A80),"",SUM(IF(ISNA(IF(VLOOKUP($A80,'Round 1'!$A$7:$J$306,COLUMN('Round 1'!$H$7),FALSE),1,NA())),0,1),IF(ISNA(IF(VLOOKUP($A80,'Round 2'!$A$7:$J$306,COLUMN('Round 1'!$H$7),FALSE),1,NA())),0,1),IF(ISNA(IF(VLOOKUP($A80,'Round 3'!$A$7:$J$306,COLUMN('Round 1'!$H$7),FALSE),1,NA())),0,1),IF(ISNA(IF(VLOOKUP($A80,'Final Round'!$A$14:$K$18,1,FALSE),1,NA())),0,1)))</f>
        <v/>
      </c>
      <c r="G80" s="63"/>
      <c r="H80" s="64" t="str">
        <f>IF(ISBLANK($A80),"",IF(ISERROR(VLOOKUP($A80,'Round 1'!$A$7:$I$306,COLUMN('Round 1'!$G$7),FALSE)),0,VLOOKUP($A80,'Round 1'!$A$7:$I$306,COLUMN('Round 1'!$G$7),FALSE))+IF(ISERROR(VLOOKUP($A80,'Round 2'!$A$7:$I$306,COLUMN('Round 2'!$G$7),FALSE)),0,VLOOKUP($A80,'Round 2'!$A$7:$I$306,COLUMN('Round 2'!$G$7),FALSE))+IF(ISERROR(VLOOKUP($A80,'Round 3'!$A$7:$I$306,COLUMN('Round 3'!$G$7),FALSE)),0,VLOOKUP($A80,'Round 3'!$A$7:$I$306,COLUMN('Round 3'!$G$7),FALSE)))</f>
        <v/>
      </c>
      <c r="I80" s="64" t="str">
        <f>IF(ISBLANK($A80),"",IF(ISERROR(VLOOKUP($A80,'Round 1'!$A$7:$I$306,COLUMN('Round 1'!$F$7),FALSE)),0,VLOOKUP($A80,'Round 1'!$A$7:$I$306,COLUMN('Round 1'!$F$7),FALSE))+IF(ISERROR(VLOOKUP($A80,'Round 2'!$A$7:$I$306,COLUMN('Round 2'!$F$7),FALSE)),0,VLOOKUP($A80,'Round 2'!$A$7:$I$306,COLUMN('Round 2'!$F$7),FALSE))+IF(ISERROR(VLOOKUP($A80,'Round 3'!$A$7:$I$306,COLUMN('Round 3'!$F$7),FALSE)),0,VLOOKUP($A80,'Round 3'!$A$7:$I$306,COLUMN('Round 3'!$F$7),FALSE)))</f>
        <v/>
      </c>
      <c r="J80" s="65" t="str">
        <f>IF(ISBLANK($A80),"",IF(ISERROR(VLOOKUP($A80,'Round 1'!$A$7:$I$306,COLUMN('Round 1'!$H$7),FALSE)),0,VLOOKUP($A80,'Round 1'!$A$7:$I$306,COLUMN('Round 1'!$H$7),FALSE))+IF(ISERROR(VLOOKUP($A80,'Round 2'!$A$7:$I$306,COLUMN('Round 2'!$H$7),FALSE)),0,VLOOKUP($A80,'Round 2'!$A$7:$I$306,COLUMN('Round 2'!$H$7),FALSE))+IF(ISERROR(VLOOKUP($A80,'Round 3'!$A$7:$I$306,COLUMN('Round 3'!$H$7),FALSE)),0,VLOOKUP($A80,'Round 3'!$A$7:$I$306,COLUMN('Round 3'!$H$7),FALSE)))</f>
        <v/>
      </c>
      <c r="K80" s="64" t="str">
        <f t="shared" si="15"/>
        <v/>
      </c>
      <c r="L80" s="66" t="str">
        <f t="shared" si="16"/>
        <v/>
      </c>
      <c r="M80" s="67"/>
      <c r="N80" s="68" t="str">
        <f t="shared" si="17"/>
        <v/>
      </c>
      <c r="O80" s="3" t="str">
        <f t="shared" si="18"/>
        <v/>
      </c>
      <c r="P80" s="3" t="str">
        <f t="shared" si="19"/>
        <v/>
      </c>
      <c r="Q80" s="3">
        <f t="shared" si="20"/>
        <v>-10</v>
      </c>
      <c r="R80" s="3" t="str">
        <f t="shared" si="21"/>
        <v/>
      </c>
      <c r="S80" s="3" t="str">
        <f t="shared" si="22"/>
        <v/>
      </c>
      <c r="T80" s="3">
        <f t="shared" si="23"/>
        <v>0</v>
      </c>
      <c r="U80" s="68" t="str">
        <f ca="1">IF(N('Final Round'!$J$14)&gt;0,IF(ISBLANK($A80),"",IF($N80&gt;5,$N80,VLOOKUP($A80,'Final Round'!$A$14:$K$18,COLUMN('Final Round'!$J$1),FALSE))),"")</f>
        <v/>
      </c>
      <c r="V80" s="3" t="str">
        <f t="shared" ca="1" si="24"/>
        <v/>
      </c>
      <c r="W80" s="3" t="str">
        <f t="shared" si="25"/>
        <v/>
      </c>
      <c r="X80" s="3" t="str">
        <f t="shared" si="26"/>
        <v/>
      </c>
      <c r="Y80" s="3">
        <f t="shared" si="27"/>
        <v>0</v>
      </c>
      <c r="Z80" s="3" t="str">
        <f t="shared" ca="1" si="28"/>
        <v/>
      </c>
      <c r="AA80" s="3">
        <f t="shared" ca="1" si="29"/>
        <v>0</v>
      </c>
      <c r="AB80" s="69" t="str">
        <f>IF(ISBLANK($A80),"",5+4*(I80+IF(AA80=0,0,VLOOKUP($A80,'Final Round'!$A$14:$K$18,COLUMN('Final Round'!$G$1),FALSE)))+8*(H80+IF(AA80=0,0,IF(VLOOKUP($A80,'Final Round'!$A$14:$K$18,COLUMN('Final Round'!$J$1),FALSE)=1,1,0)))+$AA80)</f>
        <v/>
      </c>
    </row>
    <row r="81" spans="1:28" x14ac:dyDescent="0.2">
      <c r="A81" s="70"/>
      <c r="B81" s="71"/>
      <c r="C81" s="71"/>
      <c r="D81" s="71"/>
      <c r="E81" s="72"/>
      <c r="F81" s="73" t="str">
        <f>IF(ISBLANK($A81),"",SUM(IF(ISNA(IF(VLOOKUP($A81,'Round 1'!$A$7:$J$306,COLUMN('Round 1'!$H$7),FALSE),1,NA())),0,1),IF(ISNA(IF(VLOOKUP($A81,'Round 2'!$A$7:$J$306,COLUMN('Round 1'!$H$7),FALSE),1,NA())),0,1),IF(ISNA(IF(VLOOKUP($A81,'Round 3'!$A$7:$J$306,COLUMN('Round 1'!$H$7),FALSE),1,NA())),0,1),IF(ISNA(IF(VLOOKUP($A81,'Final Round'!$A$14:$K$18,1,FALSE),1,NA())),0,1)))</f>
        <v/>
      </c>
      <c r="G81" s="74"/>
      <c r="H81" s="75" t="str">
        <f>IF(ISBLANK($A81),"",IF(ISERROR(VLOOKUP($A81,'Round 1'!$A$7:$I$306,COLUMN('Round 1'!$G$7),FALSE)),0,VLOOKUP($A81,'Round 1'!$A$7:$I$306,COLUMN('Round 1'!$G$7),FALSE))+IF(ISERROR(VLOOKUP($A81,'Round 2'!$A$7:$I$306,COLUMN('Round 2'!$G$7),FALSE)),0,VLOOKUP($A81,'Round 2'!$A$7:$I$306,COLUMN('Round 2'!$G$7),FALSE))+IF(ISERROR(VLOOKUP($A81,'Round 3'!$A$7:$I$306,COLUMN('Round 3'!$G$7),FALSE)),0,VLOOKUP($A81,'Round 3'!$A$7:$I$306,COLUMN('Round 3'!$G$7),FALSE)))</f>
        <v/>
      </c>
      <c r="I81" s="75" t="str">
        <f>IF(ISBLANK($A81),"",IF(ISERROR(VLOOKUP($A81,'Round 1'!$A$7:$I$306,COLUMN('Round 1'!$F$7),FALSE)),0,VLOOKUP($A81,'Round 1'!$A$7:$I$306,COLUMN('Round 1'!$F$7),FALSE))+IF(ISERROR(VLOOKUP($A81,'Round 2'!$A$7:$I$306,COLUMN('Round 2'!$F$7),FALSE)),0,VLOOKUP($A81,'Round 2'!$A$7:$I$306,COLUMN('Round 2'!$F$7),FALSE))+IF(ISERROR(VLOOKUP($A81,'Round 3'!$A$7:$I$306,COLUMN('Round 3'!$F$7),FALSE)),0,VLOOKUP($A81,'Round 3'!$A$7:$I$306,COLUMN('Round 3'!$F$7),FALSE)))</f>
        <v/>
      </c>
      <c r="J81" s="76" t="str">
        <f>IF(ISBLANK($A81),"",IF(ISERROR(VLOOKUP($A81,'Round 1'!$A$7:$I$306,COLUMN('Round 1'!$H$7),FALSE)),0,VLOOKUP($A81,'Round 1'!$A$7:$I$306,COLUMN('Round 1'!$H$7),FALSE))+IF(ISERROR(VLOOKUP($A81,'Round 2'!$A$7:$I$306,COLUMN('Round 2'!$H$7),FALSE)),0,VLOOKUP($A81,'Round 2'!$A$7:$I$306,COLUMN('Round 2'!$H$7),FALSE))+IF(ISERROR(VLOOKUP($A81,'Round 3'!$A$7:$I$306,COLUMN('Round 3'!$H$7),FALSE)),0,VLOOKUP($A81,'Round 3'!$A$7:$I$306,COLUMN('Round 3'!$H$7),FALSE)))</f>
        <v/>
      </c>
      <c r="K81" s="75" t="str">
        <f t="shared" si="15"/>
        <v/>
      </c>
      <c r="L81" s="77" t="str">
        <f t="shared" si="16"/>
        <v/>
      </c>
      <c r="M81" s="78"/>
      <c r="N81" s="79" t="str">
        <f t="shared" si="17"/>
        <v/>
      </c>
      <c r="O81" s="3" t="str">
        <f t="shared" si="18"/>
        <v/>
      </c>
      <c r="P81" s="3" t="str">
        <f t="shared" si="19"/>
        <v/>
      </c>
      <c r="Q81" s="3">
        <f t="shared" si="20"/>
        <v>-10</v>
      </c>
      <c r="R81" s="3" t="str">
        <f t="shared" si="21"/>
        <v/>
      </c>
      <c r="S81" s="3" t="str">
        <f t="shared" si="22"/>
        <v/>
      </c>
      <c r="T81" s="3">
        <f t="shared" si="23"/>
        <v>0</v>
      </c>
      <c r="U81" s="79" t="str">
        <f ca="1">IF(N('Final Round'!$J$14)&gt;0,IF(ISBLANK($A81),"",IF($N81&gt;5,$N81,VLOOKUP($A81,'Final Round'!$A$14:$K$18,COLUMN('Final Round'!$J$1),FALSE))),"")</f>
        <v/>
      </c>
      <c r="V81" s="3" t="str">
        <f t="shared" ca="1" si="24"/>
        <v/>
      </c>
      <c r="W81" s="3" t="str">
        <f t="shared" si="25"/>
        <v/>
      </c>
      <c r="X81" s="3" t="str">
        <f t="shared" si="26"/>
        <v/>
      </c>
      <c r="Y81" s="3">
        <f t="shared" si="27"/>
        <v>0</v>
      </c>
      <c r="Z81" s="3" t="str">
        <f t="shared" ca="1" si="28"/>
        <v/>
      </c>
      <c r="AA81" s="3">
        <f t="shared" ca="1" si="29"/>
        <v>0</v>
      </c>
      <c r="AB81" s="80" t="str">
        <f>IF(ISBLANK($A81),"",5+4*(I81+IF(AA81=0,0,VLOOKUP($A81,'Final Round'!$A$14:$K$18,COLUMN('Final Round'!$G$1),FALSE)))+8*(H81+IF(AA81=0,0,IF(VLOOKUP($A81,'Final Round'!$A$14:$K$18,COLUMN('Final Round'!$J$1),FALSE)=1,1,0)))+$AA81)</f>
        <v/>
      </c>
    </row>
    <row r="82" spans="1:28" x14ac:dyDescent="0.2">
      <c r="A82" s="59"/>
      <c r="B82" s="60"/>
      <c r="C82" s="60"/>
      <c r="D82" s="60"/>
      <c r="E82" s="61"/>
      <c r="F82" s="62" t="str">
        <f>IF(ISBLANK($A82),"",SUM(IF(ISNA(IF(VLOOKUP($A82,'Round 1'!$A$7:$J$306,COLUMN('Round 1'!$H$7),FALSE),1,NA())),0,1),IF(ISNA(IF(VLOOKUP($A82,'Round 2'!$A$7:$J$306,COLUMN('Round 1'!$H$7),FALSE),1,NA())),0,1),IF(ISNA(IF(VLOOKUP($A82,'Round 3'!$A$7:$J$306,COLUMN('Round 1'!$H$7),FALSE),1,NA())),0,1),IF(ISNA(IF(VLOOKUP($A82,'Final Round'!$A$14:$K$18,1,FALSE),1,NA())),0,1)))</f>
        <v/>
      </c>
      <c r="G82" s="63"/>
      <c r="H82" s="64" t="str">
        <f>IF(ISBLANK($A82),"",IF(ISERROR(VLOOKUP($A82,'Round 1'!$A$7:$I$306,COLUMN('Round 1'!$G$7),FALSE)),0,VLOOKUP($A82,'Round 1'!$A$7:$I$306,COLUMN('Round 1'!$G$7),FALSE))+IF(ISERROR(VLOOKUP($A82,'Round 2'!$A$7:$I$306,COLUMN('Round 2'!$G$7),FALSE)),0,VLOOKUP($A82,'Round 2'!$A$7:$I$306,COLUMN('Round 2'!$G$7),FALSE))+IF(ISERROR(VLOOKUP($A82,'Round 3'!$A$7:$I$306,COLUMN('Round 3'!$G$7),FALSE)),0,VLOOKUP($A82,'Round 3'!$A$7:$I$306,COLUMN('Round 3'!$G$7),FALSE)))</f>
        <v/>
      </c>
      <c r="I82" s="64" t="str">
        <f>IF(ISBLANK($A82),"",IF(ISERROR(VLOOKUP($A82,'Round 1'!$A$7:$I$306,COLUMN('Round 1'!$F$7),FALSE)),0,VLOOKUP($A82,'Round 1'!$A$7:$I$306,COLUMN('Round 1'!$F$7),FALSE))+IF(ISERROR(VLOOKUP($A82,'Round 2'!$A$7:$I$306,COLUMN('Round 2'!$F$7),FALSE)),0,VLOOKUP($A82,'Round 2'!$A$7:$I$306,COLUMN('Round 2'!$F$7),FALSE))+IF(ISERROR(VLOOKUP($A82,'Round 3'!$A$7:$I$306,COLUMN('Round 3'!$F$7),FALSE)),0,VLOOKUP($A82,'Round 3'!$A$7:$I$306,COLUMN('Round 3'!$F$7),FALSE)))</f>
        <v/>
      </c>
      <c r="J82" s="65" t="str">
        <f>IF(ISBLANK($A82),"",IF(ISERROR(VLOOKUP($A82,'Round 1'!$A$7:$I$306,COLUMN('Round 1'!$H$7),FALSE)),0,VLOOKUP($A82,'Round 1'!$A$7:$I$306,COLUMN('Round 1'!$H$7),FALSE))+IF(ISERROR(VLOOKUP($A82,'Round 2'!$A$7:$I$306,COLUMN('Round 2'!$H$7),FALSE)),0,VLOOKUP($A82,'Round 2'!$A$7:$I$306,COLUMN('Round 2'!$H$7),FALSE))+IF(ISERROR(VLOOKUP($A82,'Round 3'!$A$7:$I$306,COLUMN('Round 3'!$H$7),FALSE)),0,VLOOKUP($A82,'Round 3'!$A$7:$I$306,COLUMN('Round 3'!$H$7),FALSE)))</f>
        <v/>
      </c>
      <c r="K82" s="64" t="str">
        <f t="shared" si="15"/>
        <v/>
      </c>
      <c r="L82" s="66" t="str">
        <f t="shared" si="16"/>
        <v/>
      </c>
      <c r="M82" s="67"/>
      <c r="N82" s="68" t="str">
        <f t="shared" si="17"/>
        <v/>
      </c>
      <c r="O82" s="3" t="str">
        <f t="shared" si="18"/>
        <v/>
      </c>
      <c r="P82" s="3" t="str">
        <f t="shared" si="19"/>
        <v/>
      </c>
      <c r="Q82" s="3">
        <f t="shared" si="20"/>
        <v>-10</v>
      </c>
      <c r="R82" s="3" t="str">
        <f t="shared" si="21"/>
        <v/>
      </c>
      <c r="S82" s="3" t="str">
        <f t="shared" si="22"/>
        <v/>
      </c>
      <c r="T82" s="3">
        <f t="shared" si="23"/>
        <v>0</v>
      </c>
      <c r="U82" s="68" t="str">
        <f ca="1">IF(N('Final Round'!$J$14)&gt;0,IF(ISBLANK($A82),"",IF($N82&gt;5,$N82,VLOOKUP($A82,'Final Round'!$A$14:$K$18,COLUMN('Final Round'!$J$1),FALSE))),"")</f>
        <v/>
      </c>
      <c r="V82" s="3" t="str">
        <f t="shared" ca="1" si="24"/>
        <v/>
      </c>
      <c r="W82" s="3" t="str">
        <f t="shared" si="25"/>
        <v/>
      </c>
      <c r="X82" s="3" t="str">
        <f t="shared" si="26"/>
        <v/>
      </c>
      <c r="Y82" s="3">
        <f t="shared" si="27"/>
        <v>0</v>
      </c>
      <c r="Z82" s="3" t="str">
        <f t="shared" ca="1" si="28"/>
        <v/>
      </c>
      <c r="AA82" s="3">
        <f t="shared" ca="1" si="29"/>
        <v>0</v>
      </c>
      <c r="AB82" s="69" t="str">
        <f>IF(ISBLANK($A82),"",5+4*(I82+IF(AA82=0,0,VLOOKUP($A82,'Final Round'!$A$14:$K$18,COLUMN('Final Round'!$G$1),FALSE)))+8*(H82+IF(AA82=0,0,IF(VLOOKUP($A82,'Final Round'!$A$14:$K$18,COLUMN('Final Round'!$J$1),FALSE)=1,1,0)))+$AA82)</f>
        <v/>
      </c>
    </row>
    <row r="83" spans="1:28" x14ac:dyDescent="0.2">
      <c r="A83" s="70"/>
      <c r="B83" s="71"/>
      <c r="C83" s="71"/>
      <c r="D83" s="71"/>
      <c r="E83" s="72"/>
      <c r="F83" s="73" t="str">
        <f>IF(ISBLANK($A83),"",SUM(IF(ISNA(IF(VLOOKUP($A83,'Round 1'!$A$7:$J$306,COLUMN('Round 1'!$H$7),FALSE),1,NA())),0,1),IF(ISNA(IF(VLOOKUP($A83,'Round 2'!$A$7:$J$306,COLUMN('Round 1'!$H$7),FALSE),1,NA())),0,1),IF(ISNA(IF(VLOOKUP($A83,'Round 3'!$A$7:$J$306,COLUMN('Round 1'!$H$7),FALSE),1,NA())),0,1),IF(ISNA(IF(VLOOKUP($A83,'Final Round'!$A$14:$K$18,1,FALSE),1,NA())),0,1)))</f>
        <v/>
      </c>
      <c r="G83" s="74"/>
      <c r="H83" s="75" t="str">
        <f>IF(ISBLANK($A83),"",IF(ISERROR(VLOOKUP($A83,'Round 1'!$A$7:$I$306,COLUMN('Round 1'!$G$7),FALSE)),0,VLOOKUP($A83,'Round 1'!$A$7:$I$306,COLUMN('Round 1'!$G$7),FALSE))+IF(ISERROR(VLOOKUP($A83,'Round 2'!$A$7:$I$306,COLUMN('Round 2'!$G$7),FALSE)),0,VLOOKUP($A83,'Round 2'!$A$7:$I$306,COLUMN('Round 2'!$G$7),FALSE))+IF(ISERROR(VLOOKUP($A83,'Round 3'!$A$7:$I$306,COLUMN('Round 3'!$G$7),FALSE)),0,VLOOKUP($A83,'Round 3'!$A$7:$I$306,COLUMN('Round 3'!$G$7),FALSE)))</f>
        <v/>
      </c>
      <c r="I83" s="75" t="str">
        <f>IF(ISBLANK($A83),"",IF(ISERROR(VLOOKUP($A83,'Round 1'!$A$7:$I$306,COLUMN('Round 1'!$F$7),FALSE)),0,VLOOKUP($A83,'Round 1'!$A$7:$I$306,COLUMN('Round 1'!$F$7),FALSE))+IF(ISERROR(VLOOKUP($A83,'Round 2'!$A$7:$I$306,COLUMN('Round 2'!$F$7),FALSE)),0,VLOOKUP($A83,'Round 2'!$A$7:$I$306,COLUMN('Round 2'!$F$7),FALSE))+IF(ISERROR(VLOOKUP($A83,'Round 3'!$A$7:$I$306,COLUMN('Round 3'!$F$7),FALSE)),0,VLOOKUP($A83,'Round 3'!$A$7:$I$306,COLUMN('Round 3'!$F$7),FALSE)))</f>
        <v/>
      </c>
      <c r="J83" s="76" t="str">
        <f>IF(ISBLANK($A83),"",IF(ISERROR(VLOOKUP($A83,'Round 1'!$A$7:$I$306,COLUMN('Round 1'!$H$7),FALSE)),0,VLOOKUP($A83,'Round 1'!$A$7:$I$306,COLUMN('Round 1'!$H$7),FALSE))+IF(ISERROR(VLOOKUP($A83,'Round 2'!$A$7:$I$306,COLUMN('Round 2'!$H$7),FALSE)),0,VLOOKUP($A83,'Round 2'!$A$7:$I$306,COLUMN('Round 2'!$H$7),FALSE))+IF(ISERROR(VLOOKUP($A83,'Round 3'!$A$7:$I$306,COLUMN('Round 3'!$H$7),FALSE)),0,VLOOKUP($A83,'Round 3'!$A$7:$I$306,COLUMN('Round 3'!$H$7),FALSE)))</f>
        <v/>
      </c>
      <c r="K83" s="75" t="str">
        <f t="shared" si="15"/>
        <v/>
      </c>
      <c r="L83" s="77" t="str">
        <f t="shared" si="16"/>
        <v/>
      </c>
      <c r="M83" s="78"/>
      <c r="N83" s="79" t="str">
        <f t="shared" si="17"/>
        <v/>
      </c>
      <c r="O83" s="3" t="str">
        <f t="shared" si="18"/>
        <v/>
      </c>
      <c r="P83" s="3" t="str">
        <f t="shared" si="19"/>
        <v/>
      </c>
      <c r="Q83" s="3">
        <f t="shared" si="20"/>
        <v>-10</v>
      </c>
      <c r="R83" s="3" t="str">
        <f t="shared" si="21"/>
        <v/>
      </c>
      <c r="S83" s="3" t="str">
        <f t="shared" si="22"/>
        <v/>
      </c>
      <c r="T83" s="3">
        <f t="shared" si="23"/>
        <v>0</v>
      </c>
      <c r="U83" s="79" t="str">
        <f ca="1">IF(N('Final Round'!$J$14)&gt;0,IF(ISBLANK($A83),"",IF($N83&gt;5,$N83,VLOOKUP($A83,'Final Round'!$A$14:$K$18,COLUMN('Final Round'!$J$1),FALSE))),"")</f>
        <v/>
      </c>
      <c r="V83" s="3" t="str">
        <f t="shared" ca="1" si="24"/>
        <v/>
      </c>
      <c r="W83" s="3" t="str">
        <f t="shared" si="25"/>
        <v/>
      </c>
      <c r="X83" s="3" t="str">
        <f t="shared" si="26"/>
        <v/>
      </c>
      <c r="Y83" s="3">
        <f t="shared" si="27"/>
        <v>0</v>
      </c>
      <c r="Z83" s="3" t="str">
        <f t="shared" ca="1" si="28"/>
        <v/>
      </c>
      <c r="AA83" s="3">
        <f t="shared" ca="1" si="29"/>
        <v>0</v>
      </c>
      <c r="AB83" s="80" t="str">
        <f>IF(ISBLANK($A83),"",5+4*(I83+IF(AA83=0,0,VLOOKUP($A83,'Final Round'!$A$14:$K$18,COLUMN('Final Round'!$G$1),FALSE)))+8*(H83+IF(AA83=0,0,IF(VLOOKUP($A83,'Final Round'!$A$14:$K$18,COLUMN('Final Round'!$J$1),FALSE)=1,1,0)))+$AA83)</f>
        <v/>
      </c>
    </row>
    <row r="84" spans="1:28" x14ac:dyDescent="0.2">
      <c r="A84" s="59"/>
      <c r="B84" s="60"/>
      <c r="C84" s="60"/>
      <c r="D84" s="60"/>
      <c r="E84" s="61"/>
      <c r="F84" s="62" t="str">
        <f>IF(ISBLANK($A84),"",SUM(IF(ISNA(IF(VLOOKUP($A84,'Round 1'!$A$7:$J$306,COLUMN('Round 1'!$H$7),FALSE),1,NA())),0,1),IF(ISNA(IF(VLOOKUP($A84,'Round 2'!$A$7:$J$306,COLUMN('Round 1'!$H$7),FALSE),1,NA())),0,1),IF(ISNA(IF(VLOOKUP($A84,'Round 3'!$A$7:$J$306,COLUMN('Round 1'!$H$7),FALSE),1,NA())),0,1),IF(ISNA(IF(VLOOKUP($A84,'Final Round'!$A$14:$K$18,1,FALSE),1,NA())),0,1)))</f>
        <v/>
      </c>
      <c r="G84" s="63"/>
      <c r="H84" s="64" t="str">
        <f>IF(ISBLANK($A84),"",IF(ISERROR(VLOOKUP($A84,'Round 1'!$A$7:$I$306,COLUMN('Round 1'!$G$7),FALSE)),0,VLOOKUP($A84,'Round 1'!$A$7:$I$306,COLUMN('Round 1'!$G$7),FALSE))+IF(ISERROR(VLOOKUP($A84,'Round 2'!$A$7:$I$306,COLUMN('Round 2'!$G$7),FALSE)),0,VLOOKUP($A84,'Round 2'!$A$7:$I$306,COLUMN('Round 2'!$G$7),FALSE))+IF(ISERROR(VLOOKUP($A84,'Round 3'!$A$7:$I$306,COLUMN('Round 3'!$G$7),FALSE)),0,VLOOKUP($A84,'Round 3'!$A$7:$I$306,COLUMN('Round 3'!$G$7),FALSE)))</f>
        <v/>
      </c>
      <c r="I84" s="64" t="str">
        <f>IF(ISBLANK($A84),"",IF(ISERROR(VLOOKUP($A84,'Round 1'!$A$7:$I$306,COLUMN('Round 1'!$F$7),FALSE)),0,VLOOKUP($A84,'Round 1'!$A$7:$I$306,COLUMN('Round 1'!$F$7),FALSE))+IF(ISERROR(VLOOKUP($A84,'Round 2'!$A$7:$I$306,COLUMN('Round 2'!$F$7),FALSE)),0,VLOOKUP($A84,'Round 2'!$A$7:$I$306,COLUMN('Round 2'!$F$7),FALSE))+IF(ISERROR(VLOOKUP($A84,'Round 3'!$A$7:$I$306,COLUMN('Round 3'!$F$7),FALSE)),0,VLOOKUP($A84,'Round 3'!$A$7:$I$306,COLUMN('Round 3'!$F$7),FALSE)))</f>
        <v/>
      </c>
      <c r="J84" s="65" t="str">
        <f>IF(ISBLANK($A84),"",IF(ISERROR(VLOOKUP($A84,'Round 1'!$A$7:$I$306,COLUMN('Round 1'!$H$7),FALSE)),0,VLOOKUP($A84,'Round 1'!$A$7:$I$306,COLUMN('Round 1'!$H$7),FALSE))+IF(ISERROR(VLOOKUP($A84,'Round 2'!$A$7:$I$306,COLUMN('Round 2'!$H$7),FALSE)),0,VLOOKUP($A84,'Round 2'!$A$7:$I$306,COLUMN('Round 2'!$H$7),FALSE))+IF(ISERROR(VLOOKUP($A84,'Round 3'!$A$7:$I$306,COLUMN('Round 3'!$H$7),FALSE)),0,VLOOKUP($A84,'Round 3'!$A$7:$I$306,COLUMN('Round 3'!$H$7),FALSE)))</f>
        <v/>
      </c>
      <c r="K84" s="64" t="str">
        <f t="shared" si="15"/>
        <v/>
      </c>
      <c r="L84" s="66" t="str">
        <f t="shared" si="16"/>
        <v/>
      </c>
      <c r="M84" s="67"/>
      <c r="N84" s="68" t="str">
        <f t="shared" si="17"/>
        <v/>
      </c>
      <c r="O84" s="3" t="str">
        <f t="shared" si="18"/>
        <v/>
      </c>
      <c r="P84" s="3" t="str">
        <f t="shared" si="19"/>
        <v/>
      </c>
      <c r="Q84" s="3">
        <f t="shared" si="20"/>
        <v>-10</v>
      </c>
      <c r="R84" s="3" t="str">
        <f t="shared" si="21"/>
        <v/>
      </c>
      <c r="S84" s="3" t="str">
        <f t="shared" si="22"/>
        <v/>
      </c>
      <c r="T84" s="3">
        <f t="shared" si="23"/>
        <v>0</v>
      </c>
      <c r="U84" s="68" t="str">
        <f ca="1">IF(N('Final Round'!$J$14)&gt;0,IF(ISBLANK($A84),"",IF($N84&gt;5,$N84,VLOOKUP($A84,'Final Round'!$A$14:$K$18,COLUMN('Final Round'!$J$1),FALSE))),"")</f>
        <v/>
      </c>
      <c r="V84" s="3" t="str">
        <f t="shared" ca="1" si="24"/>
        <v/>
      </c>
      <c r="W84" s="3" t="str">
        <f t="shared" si="25"/>
        <v/>
      </c>
      <c r="X84" s="3" t="str">
        <f t="shared" si="26"/>
        <v/>
      </c>
      <c r="Y84" s="3">
        <f t="shared" si="27"/>
        <v>0</v>
      </c>
      <c r="Z84" s="3" t="str">
        <f t="shared" ca="1" si="28"/>
        <v/>
      </c>
      <c r="AA84" s="3">
        <f t="shared" ca="1" si="29"/>
        <v>0</v>
      </c>
      <c r="AB84" s="69" t="str">
        <f>IF(ISBLANK($A84),"",5+4*(I84+IF(AA84=0,0,VLOOKUP($A84,'Final Round'!$A$14:$K$18,COLUMN('Final Round'!$G$1),FALSE)))+8*(H84+IF(AA84=0,0,IF(VLOOKUP($A84,'Final Round'!$A$14:$K$18,COLUMN('Final Round'!$J$1),FALSE)=1,1,0)))+$AA84)</f>
        <v/>
      </c>
    </row>
    <row r="85" spans="1:28" x14ac:dyDescent="0.2">
      <c r="A85" s="70"/>
      <c r="B85" s="71"/>
      <c r="C85" s="71"/>
      <c r="D85" s="71"/>
      <c r="E85" s="72"/>
      <c r="F85" s="73" t="str">
        <f>IF(ISBLANK($A85),"",SUM(IF(ISNA(IF(VLOOKUP($A85,'Round 1'!$A$7:$J$306,COLUMN('Round 1'!$H$7),FALSE),1,NA())),0,1),IF(ISNA(IF(VLOOKUP($A85,'Round 2'!$A$7:$J$306,COLUMN('Round 1'!$H$7),FALSE),1,NA())),0,1),IF(ISNA(IF(VLOOKUP($A85,'Round 3'!$A$7:$J$306,COLUMN('Round 1'!$H$7),FALSE),1,NA())),0,1),IF(ISNA(IF(VLOOKUP($A85,'Final Round'!$A$14:$K$18,1,FALSE),1,NA())),0,1)))</f>
        <v/>
      </c>
      <c r="G85" s="74"/>
      <c r="H85" s="75" t="str">
        <f>IF(ISBLANK($A85),"",IF(ISERROR(VLOOKUP($A85,'Round 1'!$A$7:$I$306,COLUMN('Round 1'!$G$7),FALSE)),0,VLOOKUP($A85,'Round 1'!$A$7:$I$306,COLUMN('Round 1'!$G$7),FALSE))+IF(ISERROR(VLOOKUP($A85,'Round 2'!$A$7:$I$306,COLUMN('Round 2'!$G$7),FALSE)),0,VLOOKUP($A85,'Round 2'!$A$7:$I$306,COLUMN('Round 2'!$G$7),FALSE))+IF(ISERROR(VLOOKUP($A85,'Round 3'!$A$7:$I$306,COLUMN('Round 3'!$G$7),FALSE)),0,VLOOKUP($A85,'Round 3'!$A$7:$I$306,COLUMN('Round 3'!$G$7),FALSE)))</f>
        <v/>
      </c>
      <c r="I85" s="75" t="str">
        <f>IF(ISBLANK($A85),"",IF(ISERROR(VLOOKUP($A85,'Round 1'!$A$7:$I$306,COLUMN('Round 1'!$F$7),FALSE)),0,VLOOKUP($A85,'Round 1'!$A$7:$I$306,COLUMN('Round 1'!$F$7),FALSE))+IF(ISERROR(VLOOKUP($A85,'Round 2'!$A$7:$I$306,COLUMN('Round 2'!$F$7),FALSE)),0,VLOOKUP($A85,'Round 2'!$A$7:$I$306,COLUMN('Round 2'!$F$7),FALSE))+IF(ISERROR(VLOOKUP($A85,'Round 3'!$A$7:$I$306,COLUMN('Round 3'!$F$7),FALSE)),0,VLOOKUP($A85,'Round 3'!$A$7:$I$306,COLUMN('Round 3'!$F$7),FALSE)))</f>
        <v/>
      </c>
      <c r="J85" s="76" t="str">
        <f>IF(ISBLANK($A85),"",IF(ISERROR(VLOOKUP($A85,'Round 1'!$A$7:$I$306,COLUMN('Round 1'!$H$7),FALSE)),0,VLOOKUP($A85,'Round 1'!$A$7:$I$306,COLUMN('Round 1'!$H$7),FALSE))+IF(ISERROR(VLOOKUP($A85,'Round 2'!$A$7:$I$306,COLUMN('Round 2'!$H$7),FALSE)),0,VLOOKUP($A85,'Round 2'!$A$7:$I$306,COLUMN('Round 2'!$H$7),FALSE))+IF(ISERROR(VLOOKUP($A85,'Round 3'!$A$7:$I$306,COLUMN('Round 3'!$H$7),FALSE)),0,VLOOKUP($A85,'Round 3'!$A$7:$I$306,COLUMN('Round 3'!$H$7),FALSE)))</f>
        <v/>
      </c>
      <c r="K85" s="75" t="str">
        <f t="shared" si="15"/>
        <v/>
      </c>
      <c r="L85" s="77" t="str">
        <f t="shared" si="16"/>
        <v/>
      </c>
      <c r="M85" s="78"/>
      <c r="N85" s="79" t="str">
        <f t="shared" si="17"/>
        <v/>
      </c>
      <c r="O85" s="3" t="str">
        <f t="shared" si="18"/>
        <v/>
      </c>
      <c r="P85" s="3" t="str">
        <f t="shared" si="19"/>
        <v/>
      </c>
      <c r="Q85" s="3">
        <f t="shared" si="20"/>
        <v>-10</v>
      </c>
      <c r="R85" s="3" t="str">
        <f t="shared" si="21"/>
        <v/>
      </c>
      <c r="S85" s="3" t="str">
        <f t="shared" si="22"/>
        <v/>
      </c>
      <c r="T85" s="3">
        <f t="shared" si="23"/>
        <v>0</v>
      </c>
      <c r="U85" s="79" t="str">
        <f ca="1">IF(N('Final Round'!$J$14)&gt;0,IF(ISBLANK($A85),"",IF($N85&gt;5,$N85,VLOOKUP($A85,'Final Round'!$A$14:$K$18,COLUMN('Final Round'!$J$1),FALSE))),"")</f>
        <v/>
      </c>
      <c r="V85" s="3" t="str">
        <f t="shared" ca="1" si="24"/>
        <v/>
      </c>
      <c r="W85" s="3" t="str">
        <f t="shared" si="25"/>
        <v/>
      </c>
      <c r="X85" s="3" t="str">
        <f t="shared" si="26"/>
        <v/>
      </c>
      <c r="Y85" s="3">
        <f t="shared" si="27"/>
        <v>0</v>
      </c>
      <c r="Z85" s="3" t="str">
        <f t="shared" ca="1" si="28"/>
        <v/>
      </c>
      <c r="AA85" s="3">
        <f t="shared" ca="1" si="29"/>
        <v>0</v>
      </c>
      <c r="AB85" s="80" t="str">
        <f>IF(ISBLANK($A85),"",5+4*(I85+IF(AA85=0,0,VLOOKUP($A85,'Final Round'!$A$14:$K$18,COLUMN('Final Round'!$G$1),FALSE)))+8*(H85+IF(AA85=0,0,IF(VLOOKUP($A85,'Final Round'!$A$14:$K$18,COLUMN('Final Round'!$J$1),FALSE)=1,1,0)))+$AA85)</f>
        <v/>
      </c>
    </row>
    <row r="86" spans="1:28" x14ac:dyDescent="0.2">
      <c r="A86" s="59"/>
      <c r="B86" s="60"/>
      <c r="C86" s="60"/>
      <c r="D86" s="60"/>
      <c r="E86" s="61"/>
      <c r="F86" s="62" t="str">
        <f>IF(ISBLANK($A86),"",SUM(IF(ISNA(IF(VLOOKUP($A86,'Round 1'!$A$7:$J$306,COLUMN('Round 1'!$H$7),FALSE),1,NA())),0,1),IF(ISNA(IF(VLOOKUP($A86,'Round 2'!$A$7:$J$306,COLUMN('Round 1'!$H$7),FALSE),1,NA())),0,1),IF(ISNA(IF(VLOOKUP($A86,'Round 3'!$A$7:$J$306,COLUMN('Round 1'!$H$7),FALSE),1,NA())),0,1),IF(ISNA(IF(VLOOKUP($A86,'Final Round'!$A$14:$K$18,1,FALSE),1,NA())),0,1)))</f>
        <v/>
      </c>
      <c r="G86" s="63"/>
      <c r="H86" s="64" t="str">
        <f>IF(ISBLANK($A86),"",IF(ISERROR(VLOOKUP($A86,'Round 1'!$A$7:$I$306,COLUMN('Round 1'!$G$7),FALSE)),0,VLOOKUP($A86,'Round 1'!$A$7:$I$306,COLUMN('Round 1'!$G$7),FALSE))+IF(ISERROR(VLOOKUP($A86,'Round 2'!$A$7:$I$306,COLUMN('Round 2'!$G$7),FALSE)),0,VLOOKUP($A86,'Round 2'!$A$7:$I$306,COLUMN('Round 2'!$G$7),FALSE))+IF(ISERROR(VLOOKUP($A86,'Round 3'!$A$7:$I$306,COLUMN('Round 3'!$G$7),FALSE)),0,VLOOKUP($A86,'Round 3'!$A$7:$I$306,COLUMN('Round 3'!$G$7),FALSE)))</f>
        <v/>
      </c>
      <c r="I86" s="64" t="str">
        <f>IF(ISBLANK($A86),"",IF(ISERROR(VLOOKUP($A86,'Round 1'!$A$7:$I$306,COLUMN('Round 1'!$F$7),FALSE)),0,VLOOKUP($A86,'Round 1'!$A$7:$I$306,COLUMN('Round 1'!$F$7),FALSE))+IF(ISERROR(VLOOKUP($A86,'Round 2'!$A$7:$I$306,COLUMN('Round 2'!$F$7),FALSE)),0,VLOOKUP($A86,'Round 2'!$A$7:$I$306,COLUMN('Round 2'!$F$7),FALSE))+IF(ISERROR(VLOOKUP($A86,'Round 3'!$A$7:$I$306,COLUMN('Round 3'!$F$7),FALSE)),0,VLOOKUP($A86,'Round 3'!$A$7:$I$306,COLUMN('Round 3'!$F$7),FALSE)))</f>
        <v/>
      </c>
      <c r="J86" s="65" t="str">
        <f>IF(ISBLANK($A86),"",IF(ISERROR(VLOOKUP($A86,'Round 1'!$A$7:$I$306,COLUMN('Round 1'!$H$7),FALSE)),0,VLOOKUP($A86,'Round 1'!$A$7:$I$306,COLUMN('Round 1'!$H$7),FALSE))+IF(ISERROR(VLOOKUP($A86,'Round 2'!$A$7:$I$306,COLUMN('Round 2'!$H$7),FALSE)),0,VLOOKUP($A86,'Round 2'!$A$7:$I$306,COLUMN('Round 2'!$H$7),FALSE))+IF(ISERROR(VLOOKUP($A86,'Round 3'!$A$7:$I$306,COLUMN('Round 3'!$H$7),FALSE)),0,VLOOKUP($A86,'Round 3'!$A$7:$I$306,COLUMN('Round 3'!$H$7),FALSE)))</f>
        <v/>
      </c>
      <c r="K86" s="64" t="str">
        <f t="shared" si="15"/>
        <v/>
      </c>
      <c r="L86" s="66" t="str">
        <f t="shared" si="16"/>
        <v/>
      </c>
      <c r="M86" s="67"/>
      <c r="N86" s="68" t="str">
        <f t="shared" si="17"/>
        <v/>
      </c>
      <c r="O86" s="3" t="str">
        <f t="shared" si="18"/>
        <v/>
      </c>
      <c r="P86" s="3" t="str">
        <f t="shared" si="19"/>
        <v/>
      </c>
      <c r="Q86" s="3">
        <f t="shared" si="20"/>
        <v>-10</v>
      </c>
      <c r="R86" s="3" t="str">
        <f t="shared" si="21"/>
        <v/>
      </c>
      <c r="S86" s="3" t="str">
        <f t="shared" si="22"/>
        <v/>
      </c>
      <c r="T86" s="3">
        <f t="shared" si="23"/>
        <v>0</v>
      </c>
      <c r="U86" s="68" t="str">
        <f ca="1">IF(N('Final Round'!$J$14)&gt;0,IF(ISBLANK($A86),"",IF($N86&gt;5,$N86,VLOOKUP($A86,'Final Round'!$A$14:$K$18,COLUMN('Final Round'!$J$1),FALSE))),"")</f>
        <v/>
      </c>
      <c r="V86" s="3" t="str">
        <f t="shared" ca="1" si="24"/>
        <v/>
      </c>
      <c r="W86" s="3" t="str">
        <f t="shared" si="25"/>
        <v/>
      </c>
      <c r="X86" s="3" t="str">
        <f t="shared" si="26"/>
        <v/>
      </c>
      <c r="Y86" s="3">
        <f t="shared" si="27"/>
        <v>0</v>
      </c>
      <c r="Z86" s="3" t="str">
        <f t="shared" ca="1" si="28"/>
        <v/>
      </c>
      <c r="AA86" s="3">
        <f t="shared" ca="1" si="29"/>
        <v>0</v>
      </c>
      <c r="AB86" s="69" t="str">
        <f>IF(ISBLANK($A86),"",5+4*(I86+IF(AA86=0,0,VLOOKUP($A86,'Final Round'!$A$14:$K$18,COLUMN('Final Round'!$G$1),FALSE)))+8*(H86+IF(AA86=0,0,IF(VLOOKUP($A86,'Final Round'!$A$14:$K$18,COLUMN('Final Round'!$J$1),FALSE)=1,1,0)))+$AA86)</f>
        <v/>
      </c>
    </row>
    <row r="87" spans="1:28" x14ac:dyDescent="0.2">
      <c r="A87" s="70"/>
      <c r="B87" s="71"/>
      <c r="C87" s="71"/>
      <c r="D87" s="71"/>
      <c r="E87" s="72"/>
      <c r="F87" s="73" t="str">
        <f>IF(ISBLANK($A87),"",SUM(IF(ISNA(IF(VLOOKUP($A87,'Round 1'!$A$7:$J$306,COLUMN('Round 1'!$H$7),FALSE),1,NA())),0,1),IF(ISNA(IF(VLOOKUP($A87,'Round 2'!$A$7:$J$306,COLUMN('Round 1'!$H$7),FALSE),1,NA())),0,1),IF(ISNA(IF(VLOOKUP($A87,'Round 3'!$A$7:$J$306,COLUMN('Round 1'!$H$7),FALSE),1,NA())),0,1),IF(ISNA(IF(VLOOKUP($A87,'Final Round'!$A$14:$K$18,1,FALSE),1,NA())),0,1)))</f>
        <v/>
      </c>
      <c r="G87" s="74"/>
      <c r="H87" s="75" t="str">
        <f>IF(ISBLANK($A87),"",IF(ISERROR(VLOOKUP($A87,'Round 1'!$A$7:$I$306,COLUMN('Round 1'!$G$7),FALSE)),0,VLOOKUP($A87,'Round 1'!$A$7:$I$306,COLUMN('Round 1'!$G$7),FALSE))+IF(ISERROR(VLOOKUP($A87,'Round 2'!$A$7:$I$306,COLUMN('Round 2'!$G$7),FALSE)),0,VLOOKUP($A87,'Round 2'!$A$7:$I$306,COLUMN('Round 2'!$G$7),FALSE))+IF(ISERROR(VLOOKUP($A87,'Round 3'!$A$7:$I$306,COLUMN('Round 3'!$G$7),FALSE)),0,VLOOKUP($A87,'Round 3'!$A$7:$I$306,COLUMN('Round 3'!$G$7),FALSE)))</f>
        <v/>
      </c>
      <c r="I87" s="75" t="str">
        <f>IF(ISBLANK($A87),"",IF(ISERROR(VLOOKUP($A87,'Round 1'!$A$7:$I$306,COLUMN('Round 1'!$F$7),FALSE)),0,VLOOKUP($A87,'Round 1'!$A$7:$I$306,COLUMN('Round 1'!$F$7),FALSE))+IF(ISERROR(VLOOKUP($A87,'Round 2'!$A$7:$I$306,COLUMN('Round 2'!$F$7),FALSE)),0,VLOOKUP($A87,'Round 2'!$A$7:$I$306,COLUMN('Round 2'!$F$7),FALSE))+IF(ISERROR(VLOOKUP($A87,'Round 3'!$A$7:$I$306,COLUMN('Round 3'!$F$7),FALSE)),0,VLOOKUP($A87,'Round 3'!$A$7:$I$306,COLUMN('Round 3'!$F$7),FALSE)))</f>
        <v/>
      </c>
      <c r="J87" s="76" t="str">
        <f>IF(ISBLANK($A87),"",IF(ISERROR(VLOOKUP($A87,'Round 1'!$A$7:$I$306,COLUMN('Round 1'!$H$7),FALSE)),0,VLOOKUP($A87,'Round 1'!$A$7:$I$306,COLUMN('Round 1'!$H$7),FALSE))+IF(ISERROR(VLOOKUP($A87,'Round 2'!$A$7:$I$306,COLUMN('Round 2'!$H$7),FALSE)),0,VLOOKUP($A87,'Round 2'!$A$7:$I$306,COLUMN('Round 2'!$H$7),FALSE))+IF(ISERROR(VLOOKUP($A87,'Round 3'!$A$7:$I$306,COLUMN('Round 3'!$H$7),FALSE)),0,VLOOKUP($A87,'Round 3'!$A$7:$I$306,COLUMN('Round 3'!$H$7),FALSE)))</f>
        <v/>
      </c>
      <c r="K87" s="75" t="str">
        <f t="shared" si="15"/>
        <v/>
      </c>
      <c r="L87" s="77" t="str">
        <f t="shared" si="16"/>
        <v/>
      </c>
      <c r="M87" s="78"/>
      <c r="N87" s="79" t="str">
        <f t="shared" si="17"/>
        <v/>
      </c>
      <c r="O87" s="3" t="str">
        <f t="shared" si="18"/>
        <v/>
      </c>
      <c r="P87" s="3" t="str">
        <f t="shared" si="19"/>
        <v/>
      </c>
      <c r="Q87" s="3">
        <f t="shared" si="20"/>
        <v>-10</v>
      </c>
      <c r="R87" s="3" t="str">
        <f t="shared" si="21"/>
        <v/>
      </c>
      <c r="S87" s="3" t="str">
        <f t="shared" si="22"/>
        <v/>
      </c>
      <c r="T87" s="3">
        <f t="shared" si="23"/>
        <v>0</v>
      </c>
      <c r="U87" s="79" t="str">
        <f ca="1">IF(N('Final Round'!$J$14)&gt;0,IF(ISBLANK($A87),"",IF($N87&gt;5,$N87,VLOOKUP($A87,'Final Round'!$A$14:$K$18,COLUMN('Final Round'!$J$1),FALSE))),"")</f>
        <v/>
      </c>
      <c r="V87" s="3" t="str">
        <f t="shared" ca="1" si="24"/>
        <v/>
      </c>
      <c r="W87" s="3" t="str">
        <f t="shared" si="25"/>
        <v/>
      </c>
      <c r="X87" s="3" t="str">
        <f t="shared" si="26"/>
        <v/>
      </c>
      <c r="Y87" s="3">
        <f t="shared" si="27"/>
        <v>0</v>
      </c>
      <c r="Z87" s="3" t="str">
        <f t="shared" ca="1" si="28"/>
        <v/>
      </c>
      <c r="AA87" s="3">
        <f t="shared" ca="1" si="29"/>
        <v>0</v>
      </c>
      <c r="AB87" s="80" t="str">
        <f>IF(ISBLANK($A87),"",5+4*(I87+IF(AA87=0,0,VLOOKUP($A87,'Final Round'!$A$14:$K$18,COLUMN('Final Round'!$G$1),FALSE)))+8*(H87+IF(AA87=0,0,IF(VLOOKUP($A87,'Final Round'!$A$14:$K$18,COLUMN('Final Round'!$J$1),FALSE)=1,1,0)))+$AA87)</f>
        <v/>
      </c>
    </row>
    <row r="88" spans="1:28" x14ac:dyDescent="0.2">
      <c r="A88" s="59"/>
      <c r="B88" s="60"/>
      <c r="C88" s="60"/>
      <c r="D88" s="60"/>
      <c r="E88" s="61"/>
      <c r="F88" s="62" t="str">
        <f>IF(ISBLANK($A88),"",SUM(IF(ISNA(IF(VLOOKUP($A88,'Round 1'!$A$7:$J$306,COLUMN('Round 1'!$H$7),FALSE),1,NA())),0,1),IF(ISNA(IF(VLOOKUP($A88,'Round 2'!$A$7:$J$306,COLUMN('Round 1'!$H$7),FALSE),1,NA())),0,1),IF(ISNA(IF(VLOOKUP($A88,'Round 3'!$A$7:$J$306,COLUMN('Round 1'!$H$7),FALSE),1,NA())),0,1),IF(ISNA(IF(VLOOKUP($A88,'Final Round'!$A$14:$K$18,1,FALSE),1,NA())),0,1)))</f>
        <v/>
      </c>
      <c r="G88" s="63"/>
      <c r="H88" s="64" t="str">
        <f>IF(ISBLANK($A88),"",IF(ISERROR(VLOOKUP($A88,'Round 1'!$A$7:$I$306,COLUMN('Round 1'!$G$7),FALSE)),0,VLOOKUP($A88,'Round 1'!$A$7:$I$306,COLUMN('Round 1'!$G$7),FALSE))+IF(ISERROR(VLOOKUP($A88,'Round 2'!$A$7:$I$306,COLUMN('Round 2'!$G$7),FALSE)),0,VLOOKUP($A88,'Round 2'!$A$7:$I$306,COLUMN('Round 2'!$G$7),FALSE))+IF(ISERROR(VLOOKUP($A88,'Round 3'!$A$7:$I$306,COLUMN('Round 3'!$G$7),FALSE)),0,VLOOKUP($A88,'Round 3'!$A$7:$I$306,COLUMN('Round 3'!$G$7),FALSE)))</f>
        <v/>
      </c>
      <c r="I88" s="64" t="str">
        <f>IF(ISBLANK($A88),"",IF(ISERROR(VLOOKUP($A88,'Round 1'!$A$7:$I$306,COLUMN('Round 1'!$F$7),FALSE)),0,VLOOKUP($A88,'Round 1'!$A$7:$I$306,COLUMN('Round 1'!$F$7),FALSE))+IF(ISERROR(VLOOKUP($A88,'Round 2'!$A$7:$I$306,COLUMN('Round 2'!$F$7),FALSE)),0,VLOOKUP($A88,'Round 2'!$A$7:$I$306,COLUMN('Round 2'!$F$7),FALSE))+IF(ISERROR(VLOOKUP($A88,'Round 3'!$A$7:$I$306,COLUMN('Round 3'!$F$7),FALSE)),0,VLOOKUP($A88,'Round 3'!$A$7:$I$306,COLUMN('Round 3'!$F$7),FALSE)))</f>
        <v/>
      </c>
      <c r="J88" s="65" t="str">
        <f>IF(ISBLANK($A88),"",IF(ISERROR(VLOOKUP($A88,'Round 1'!$A$7:$I$306,COLUMN('Round 1'!$H$7),FALSE)),0,VLOOKUP($A88,'Round 1'!$A$7:$I$306,COLUMN('Round 1'!$H$7),FALSE))+IF(ISERROR(VLOOKUP($A88,'Round 2'!$A$7:$I$306,COLUMN('Round 2'!$H$7),FALSE)),0,VLOOKUP($A88,'Round 2'!$A$7:$I$306,COLUMN('Round 2'!$H$7),FALSE))+IF(ISERROR(VLOOKUP($A88,'Round 3'!$A$7:$I$306,COLUMN('Round 3'!$H$7),FALSE)),0,VLOOKUP($A88,'Round 3'!$A$7:$I$306,COLUMN('Round 3'!$H$7),FALSE)))</f>
        <v/>
      </c>
      <c r="K88" s="64" t="str">
        <f t="shared" si="15"/>
        <v/>
      </c>
      <c r="L88" s="66" t="str">
        <f t="shared" si="16"/>
        <v/>
      </c>
      <c r="M88" s="67"/>
      <c r="N88" s="68" t="str">
        <f t="shared" si="17"/>
        <v/>
      </c>
      <c r="O88" s="3" t="str">
        <f t="shared" si="18"/>
        <v/>
      </c>
      <c r="P88" s="3" t="str">
        <f t="shared" si="19"/>
        <v/>
      </c>
      <c r="Q88" s="3">
        <f t="shared" si="20"/>
        <v>-10</v>
      </c>
      <c r="R88" s="3" t="str">
        <f t="shared" si="21"/>
        <v/>
      </c>
      <c r="S88" s="3" t="str">
        <f t="shared" si="22"/>
        <v/>
      </c>
      <c r="T88" s="3">
        <f t="shared" si="23"/>
        <v>0</v>
      </c>
      <c r="U88" s="68" t="str">
        <f ca="1">IF(N('Final Round'!$J$14)&gt;0,IF(ISBLANK($A88),"",IF($N88&gt;5,$N88,VLOOKUP($A88,'Final Round'!$A$14:$K$18,COLUMN('Final Round'!$J$1),FALSE))),"")</f>
        <v/>
      </c>
      <c r="V88" s="3" t="str">
        <f t="shared" ca="1" si="24"/>
        <v/>
      </c>
      <c r="W88" s="3" t="str">
        <f t="shared" si="25"/>
        <v/>
      </c>
      <c r="X88" s="3" t="str">
        <f t="shared" si="26"/>
        <v/>
      </c>
      <c r="Y88" s="3">
        <f t="shared" si="27"/>
        <v>0</v>
      </c>
      <c r="Z88" s="3" t="str">
        <f t="shared" ca="1" si="28"/>
        <v/>
      </c>
      <c r="AA88" s="3">
        <f t="shared" ca="1" si="29"/>
        <v>0</v>
      </c>
      <c r="AB88" s="69" t="str">
        <f>IF(ISBLANK($A88),"",5+4*(I88+IF(AA88=0,0,VLOOKUP($A88,'Final Round'!$A$14:$K$18,COLUMN('Final Round'!$G$1),FALSE)))+8*(H88+IF(AA88=0,0,IF(VLOOKUP($A88,'Final Round'!$A$14:$K$18,COLUMN('Final Round'!$J$1),FALSE)=1,1,0)))+$AA88)</f>
        <v/>
      </c>
    </row>
    <row r="89" spans="1:28" x14ac:dyDescent="0.2">
      <c r="A89" s="70"/>
      <c r="B89" s="71"/>
      <c r="C89" s="71"/>
      <c r="D89" s="71"/>
      <c r="E89" s="72"/>
      <c r="F89" s="73" t="str">
        <f>IF(ISBLANK($A89),"",SUM(IF(ISNA(IF(VLOOKUP($A89,'Round 1'!$A$7:$J$306,COLUMN('Round 1'!$H$7),FALSE),1,NA())),0,1),IF(ISNA(IF(VLOOKUP($A89,'Round 2'!$A$7:$J$306,COLUMN('Round 1'!$H$7),FALSE),1,NA())),0,1),IF(ISNA(IF(VLOOKUP($A89,'Round 3'!$A$7:$J$306,COLUMN('Round 1'!$H$7),FALSE),1,NA())),0,1),IF(ISNA(IF(VLOOKUP($A89,'Final Round'!$A$14:$K$18,1,FALSE),1,NA())),0,1)))</f>
        <v/>
      </c>
      <c r="G89" s="74"/>
      <c r="H89" s="75" t="str">
        <f>IF(ISBLANK($A89),"",IF(ISERROR(VLOOKUP($A89,'Round 1'!$A$7:$I$306,COLUMN('Round 1'!$G$7),FALSE)),0,VLOOKUP($A89,'Round 1'!$A$7:$I$306,COLUMN('Round 1'!$G$7),FALSE))+IF(ISERROR(VLOOKUP($A89,'Round 2'!$A$7:$I$306,COLUMN('Round 2'!$G$7),FALSE)),0,VLOOKUP($A89,'Round 2'!$A$7:$I$306,COLUMN('Round 2'!$G$7),FALSE))+IF(ISERROR(VLOOKUP($A89,'Round 3'!$A$7:$I$306,COLUMN('Round 3'!$G$7),FALSE)),0,VLOOKUP($A89,'Round 3'!$A$7:$I$306,COLUMN('Round 3'!$G$7),FALSE)))</f>
        <v/>
      </c>
      <c r="I89" s="75" t="str">
        <f>IF(ISBLANK($A89),"",IF(ISERROR(VLOOKUP($A89,'Round 1'!$A$7:$I$306,COLUMN('Round 1'!$F$7),FALSE)),0,VLOOKUP($A89,'Round 1'!$A$7:$I$306,COLUMN('Round 1'!$F$7),FALSE))+IF(ISERROR(VLOOKUP($A89,'Round 2'!$A$7:$I$306,COLUMN('Round 2'!$F$7),FALSE)),0,VLOOKUP($A89,'Round 2'!$A$7:$I$306,COLUMN('Round 2'!$F$7),FALSE))+IF(ISERROR(VLOOKUP($A89,'Round 3'!$A$7:$I$306,COLUMN('Round 3'!$F$7),FALSE)),0,VLOOKUP($A89,'Round 3'!$A$7:$I$306,COLUMN('Round 3'!$F$7),FALSE)))</f>
        <v/>
      </c>
      <c r="J89" s="76" t="str">
        <f>IF(ISBLANK($A89),"",IF(ISERROR(VLOOKUP($A89,'Round 1'!$A$7:$I$306,COLUMN('Round 1'!$H$7),FALSE)),0,VLOOKUP($A89,'Round 1'!$A$7:$I$306,COLUMN('Round 1'!$H$7),FALSE))+IF(ISERROR(VLOOKUP($A89,'Round 2'!$A$7:$I$306,COLUMN('Round 2'!$H$7),FALSE)),0,VLOOKUP($A89,'Round 2'!$A$7:$I$306,COLUMN('Round 2'!$H$7),FALSE))+IF(ISERROR(VLOOKUP($A89,'Round 3'!$A$7:$I$306,COLUMN('Round 3'!$H$7),FALSE)),0,VLOOKUP($A89,'Round 3'!$A$7:$I$306,COLUMN('Round 3'!$H$7),FALSE)))</f>
        <v/>
      </c>
      <c r="K89" s="75" t="str">
        <f t="shared" si="15"/>
        <v/>
      </c>
      <c r="L89" s="77" t="str">
        <f t="shared" si="16"/>
        <v/>
      </c>
      <c r="M89" s="78"/>
      <c r="N89" s="79" t="str">
        <f t="shared" si="17"/>
        <v/>
      </c>
      <c r="O89" s="3" t="str">
        <f t="shared" si="18"/>
        <v/>
      </c>
      <c r="P89" s="3" t="str">
        <f t="shared" si="19"/>
        <v/>
      </c>
      <c r="Q89" s="3">
        <f t="shared" si="20"/>
        <v>-10</v>
      </c>
      <c r="R89" s="3" t="str">
        <f t="shared" si="21"/>
        <v/>
      </c>
      <c r="S89" s="3" t="str">
        <f t="shared" si="22"/>
        <v/>
      </c>
      <c r="T89" s="3">
        <f t="shared" si="23"/>
        <v>0</v>
      </c>
      <c r="U89" s="79" t="str">
        <f ca="1">IF(N('Final Round'!$J$14)&gt;0,IF(ISBLANK($A89),"",IF($N89&gt;5,$N89,VLOOKUP($A89,'Final Round'!$A$14:$K$18,COLUMN('Final Round'!$J$1),FALSE))),"")</f>
        <v/>
      </c>
      <c r="V89" s="3" t="str">
        <f t="shared" ca="1" si="24"/>
        <v/>
      </c>
      <c r="W89" s="3" t="str">
        <f t="shared" si="25"/>
        <v/>
      </c>
      <c r="X89" s="3" t="str">
        <f t="shared" si="26"/>
        <v/>
      </c>
      <c r="Y89" s="3">
        <f t="shared" si="27"/>
        <v>0</v>
      </c>
      <c r="Z89" s="3" t="str">
        <f t="shared" ca="1" si="28"/>
        <v/>
      </c>
      <c r="AA89" s="3">
        <f t="shared" ca="1" si="29"/>
        <v>0</v>
      </c>
      <c r="AB89" s="80" t="str">
        <f>IF(ISBLANK($A89),"",5+4*(I89+IF(AA89=0,0,VLOOKUP($A89,'Final Round'!$A$14:$K$18,COLUMN('Final Round'!$G$1),FALSE)))+8*(H89+IF(AA89=0,0,IF(VLOOKUP($A89,'Final Round'!$A$14:$K$18,COLUMN('Final Round'!$J$1),FALSE)=1,1,0)))+$AA89)</f>
        <v/>
      </c>
    </row>
    <row r="90" spans="1:28" x14ac:dyDescent="0.2">
      <c r="A90" s="59"/>
      <c r="B90" s="60"/>
      <c r="C90" s="60"/>
      <c r="D90" s="60"/>
      <c r="E90" s="61"/>
      <c r="F90" s="62" t="str">
        <f>IF(ISBLANK($A90),"",SUM(IF(ISNA(IF(VLOOKUP($A90,'Round 1'!$A$7:$J$306,COLUMN('Round 1'!$H$7),FALSE),1,NA())),0,1),IF(ISNA(IF(VLOOKUP($A90,'Round 2'!$A$7:$J$306,COLUMN('Round 1'!$H$7),FALSE),1,NA())),0,1),IF(ISNA(IF(VLOOKUP($A90,'Round 3'!$A$7:$J$306,COLUMN('Round 1'!$H$7),FALSE),1,NA())),0,1),IF(ISNA(IF(VLOOKUP($A90,'Final Round'!$A$14:$K$18,1,FALSE),1,NA())),0,1)))</f>
        <v/>
      </c>
      <c r="G90" s="63"/>
      <c r="H90" s="64" t="str">
        <f>IF(ISBLANK($A90),"",IF(ISERROR(VLOOKUP($A90,'Round 1'!$A$7:$I$306,COLUMN('Round 1'!$G$7),FALSE)),0,VLOOKUP($A90,'Round 1'!$A$7:$I$306,COLUMN('Round 1'!$G$7),FALSE))+IF(ISERROR(VLOOKUP($A90,'Round 2'!$A$7:$I$306,COLUMN('Round 2'!$G$7),FALSE)),0,VLOOKUP($A90,'Round 2'!$A$7:$I$306,COLUMN('Round 2'!$G$7),FALSE))+IF(ISERROR(VLOOKUP($A90,'Round 3'!$A$7:$I$306,COLUMN('Round 3'!$G$7),FALSE)),0,VLOOKUP($A90,'Round 3'!$A$7:$I$306,COLUMN('Round 3'!$G$7),FALSE)))</f>
        <v/>
      </c>
      <c r="I90" s="64" t="str">
        <f>IF(ISBLANK($A90),"",IF(ISERROR(VLOOKUP($A90,'Round 1'!$A$7:$I$306,COLUMN('Round 1'!$F$7),FALSE)),0,VLOOKUP($A90,'Round 1'!$A$7:$I$306,COLUMN('Round 1'!$F$7),FALSE))+IF(ISERROR(VLOOKUP($A90,'Round 2'!$A$7:$I$306,COLUMN('Round 2'!$F$7),FALSE)),0,VLOOKUP($A90,'Round 2'!$A$7:$I$306,COLUMN('Round 2'!$F$7),FALSE))+IF(ISERROR(VLOOKUP($A90,'Round 3'!$A$7:$I$306,COLUMN('Round 3'!$F$7),FALSE)),0,VLOOKUP($A90,'Round 3'!$A$7:$I$306,COLUMN('Round 3'!$F$7),FALSE)))</f>
        <v/>
      </c>
      <c r="J90" s="65" t="str">
        <f>IF(ISBLANK($A90),"",IF(ISERROR(VLOOKUP($A90,'Round 1'!$A$7:$I$306,COLUMN('Round 1'!$H$7),FALSE)),0,VLOOKUP($A90,'Round 1'!$A$7:$I$306,COLUMN('Round 1'!$H$7),FALSE))+IF(ISERROR(VLOOKUP($A90,'Round 2'!$A$7:$I$306,COLUMN('Round 2'!$H$7),FALSE)),0,VLOOKUP($A90,'Round 2'!$A$7:$I$306,COLUMN('Round 2'!$H$7),FALSE))+IF(ISERROR(VLOOKUP($A90,'Round 3'!$A$7:$I$306,COLUMN('Round 3'!$H$7),FALSE)),0,VLOOKUP($A90,'Round 3'!$A$7:$I$306,COLUMN('Round 3'!$H$7),FALSE)))</f>
        <v/>
      </c>
      <c r="K90" s="64" t="str">
        <f t="shared" si="15"/>
        <v/>
      </c>
      <c r="L90" s="66" t="str">
        <f t="shared" si="16"/>
        <v/>
      </c>
      <c r="M90" s="67"/>
      <c r="N90" s="68" t="str">
        <f t="shared" si="17"/>
        <v/>
      </c>
      <c r="O90" s="3" t="str">
        <f t="shared" si="18"/>
        <v/>
      </c>
      <c r="P90" s="3" t="str">
        <f t="shared" si="19"/>
        <v/>
      </c>
      <c r="Q90" s="3">
        <f t="shared" si="20"/>
        <v>-10</v>
      </c>
      <c r="R90" s="3" t="str">
        <f t="shared" si="21"/>
        <v/>
      </c>
      <c r="S90" s="3" t="str">
        <f t="shared" si="22"/>
        <v/>
      </c>
      <c r="T90" s="3">
        <f t="shared" si="23"/>
        <v>0</v>
      </c>
      <c r="U90" s="68" t="str">
        <f ca="1">IF(N('Final Round'!$J$14)&gt;0,IF(ISBLANK($A90),"",IF($N90&gt;5,$N90,VLOOKUP($A90,'Final Round'!$A$14:$K$18,COLUMN('Final Round'!$J$1),FALSE))),"")</f>
        <v/>
      </c>
      <c r="V90" s="3" t="str">
        <f t="shared" ca="1" si="24"/>
        <v/>
      </c>
      <c r="W90" s="3" t="str">
        <f t="shared" si="25"/>
        <v/>
      </c>
      <c r="X90" s="3" t="str">
        <f t="shared" si="26"/>
        <v/>
      </c>
      <c r="Y90" s="3">
        <f t="shared" si="27"/>
        <v>0</v>
      </c>
      <c r="Z90" s="3" t="str">
        <f t="shared" ca="1" si="28"/>
        <v/>
      </c>
      <c r="AA90" s="3">
        <f t="shared" ca="1" si="29"/>
        <v>0</v>
      </c>
      <c r="AB90" s="69" t="str">
        <f>IF(ISBLANK($A90),"",5+4*(I90+IF(AA90=0,0,VLOOKUP($A90,'Final Round'!$A$14:$K$18,COLUMN('Final Round'!$G$1),FALSE)))+8*(H90+IF(AA90=0,0,IF(VLOOKUP($A90,'Final Round'!$A$14:$K$18,COLUMN('Final Round'!$J$1),FALSE)=1,1,0)))+$AA90)</f>
        <v/>
      </c>
    </row>
    <row r="91" spans="1:28" x14ac:dyDescent="0.2">
      <c r="A91" s="70"/>
      <c r="B91" s="71"/>
      <c r="C91" s="71"/>
      <c r="D91" s="71"/>
      <c r="E91" s="72"/>
      <c r="F91" s="73" t="str">
        <f>IF(ISBLANK($A91),"",SUM(IF(ISNA(IF(VLOOKUP($A91,'Round 1'!$A$7:$J$306,COLUMN('Round 1'!$H$7),FALSE),1,NA())),0,1),IF(ISNA(IF(VLOOKUP($A91,'Round 2'!$A$7:$J$306,COLUMN('Round 1'!$H$7),FALSE),1,NA())),0,1),IF(ISNA(IF(VLOOKUP($A91,'Round 3'!$A$7:$J$306,COLUMN('Round 1'!$H$7),FALSE),1,NA())),0,1),IF(ISNA(IF(VLOOKUP($A91,'Final Round'!$A$14:$K$18,1,FALSE),1,NA())),0,1)))</f>
        <v/>
      </c>
      <c r="G91" s="74"/>
      <c r="H91" s="75" t="str">
        <f>IF(ISBLANK($A91),"",IF(ISERROR(VLOOKUP($A91,'Round 1'!$A$7:$I$306,COLUMN('Round 1'!$G$7),FALSE)),0,VLOOKUP($A91,'Round 1'!$A$7:$I$306,COLUMN('Round 1'!$G$7),FALSE))+IF(ISERROR(VLOOKUP($A91,'Round 2'!$A$7:$I$306,COLUMN('Round 2'!$G$7),FALSE)),0,VLOOKUP($A91,'Round 2'!$A$7:$I$306,COLUMN('Round 2'!$G$7),FALSE))+IF(ISERROR(VLOOKUP($A91,'Round 3'!$A$7:$I$306,COLUMN('Round 3'!$G$7),FALSE)),0,VLOOKUP($A91,'Round 3'!$A$7:$I$306,COLUMN('Round 3'!$G$7),FALSE)))</f>
        <v/>
      </c>
      <c r="I91" s="75" t="str">
        <f>IF(ISBLANK($A91),"",IF(ISERROR(VLOOKUP($A91,'Round 1'!$A$7:$I$306,COLUMN('Round 1'!$F$7),FALSE)),0,VLOOKUP($A91,'Round 1'!$A$7:$I$306,COLUMN('Round 1'!$F$7),FALSE))+IF(ISERROR(VLOOKUP($A91,'Round 2'!$A$7:$I$306,COLUMN('Round 2'!$F$7),FALSE)),0,VLOOKUP($A91,'Round 2'!$A$7:$I$306,COLUMN('Round 2'!$F$7),FALSE))+IF(ISERROR(VLOOKUP($A91,'Round 3'!$A$7:$I$306,COLUMN('Round 3'!$F$7),FALSE)),0,VLOOKUP($A91,'Round 3'!$A$7:$I$306,COLUMN('Round 3'!$F$7),FALSE)))</f>
        <v/>
      </c>
      <c r="J91" s="76" t="str">
        <f>IF(ISBLANK($A91),"",IF(ISERROR(VLOOKUP($A91,'Round 1'!$A$7:$I$306,COLUMN('Round 1'!$H$7),FALSE)),0,VLOOKUP($A91,'Round 1'!$A$7:$I$306,COLUMN('Round 1'!$H$7),FALSE))+IF(ISERROR(VLOOKUP($A91,'Round 2'!$A$7:$I$306,COLUMN('Round 2'!$H$7),FALSE)),0,VLOOKUP($A91,'Round 2'!$A$7:$I$306,COLUMN('Round 2'!$H$7),FALSE))+IF(ISERROR(VLOOKUP($A91,'Round 3'!$A$7:$I$306,COLUMN('Round 3'!$H$7),FALSE)),0,VLOOKUP($A91,'Round 3'!$A$7:$I$306,COLUMN('Round 3'!$H$7),FALSE)))</f>
        <v/>
      </c>
      <c r="K91" s="75" t="str">
        <f t="shared" si="15"/>
        <v/>
      </c>
      <c r="L91" s="77" t="str">
        <f t="shared" si="16"/>
        <v/>
      </c>
      <c r="M91" s="78"/>
      <c r="N91" s="79" t="str">
        <f t="shared" si="17"/>
        <v/>
      </c>
      <c r="O91" s="3" t="str">
        <f t="shared" si="18"/>
        <v/>
      </c>
      <c r="P91" s="3" t="str">
        <f t="shared" si="19"/>
        <v/>
      </c>
      <c r="Q91" s="3">
        <f t="shared" si="20"/>
        <v>-10</v>
      </c>
      <c r="R91" s="3" t="str">
        <f t="shared" si="21"/>
        <v/>
      </c>
      <c r="S91" s="3" t="str">
        <f t="shared" si="22"/>
        <v/>
      </c>
      <c r="T91" s="3">
        <f t="shared" si="23"/>
        <v>0</v>
      </c>
      <c r="U91" s="79" t="str">
        <f ca="1">IF(N('Final Round'!$J$14)&gt;0,IF(ISBLANK($A91),"",IF($N91&gt;5,$N91,VLOOKUP($A91,'Final Round'!$A$14:$K$18,COLUMN('Final Round'!$J$1),FALSE))),"")</f>
        <v/>
      </c>
      <c r="V91" s="3" t="str">
        <f t="shared" ca="1" si="24"/>
        <v/>
      </c>
      <c r="W91" s="3" t="str">
        <f t="shared" si="25"/>
        <v/>
      </c>
      <c r="X91" s="3" t="str">
        <f t="shared" si="26"/>
        <v/>
      </c>
      <c r="Y91" s="3">
        <f t="shared" si="27"/>
        <v>0</v>
      </c>
      <c r="Z91" s="3" t="str">
        <f t="shared" ca="1" si="28"/>
        <v/>
      </c>
      <c r="AA91" s="3">
        <f t="shared" ca="1" si="29"/>
        <v>0</v>
      </c>
      <c r="AB91" s="80" t="str">
        <f>IF(ISBLANK($A91),"",5+4*(I91+IF(AA91=0,0,VLOOKUP($A91,'Final Round'!$A$14:$K$18,COLUMN('Final Round'!$G$1),FALSE)))+8*(H91+IF(AA91=0,0,IF(VLOOKUP($A91,'Final Round'!$A$14:$K$18,COLUMN('Final Round'!$J$1),FALSE)=1,1,0)))+$AA91)</f>
        <v/>
      </c>
    </row>
    <row r="92" spans="1:28" x14ac:dyDescent="0.2">
      <c r="A92" s="59"/>
      <c r="B92" s="60"/>
      <c r="C92" s="60"/>
      <c r="D92" s="60"/>
      <c r="E92" s="61"/>
      <c r="F92" s="62" t="str">
        <f>IF(ISBLANK($A92),"",SUM(IF(ISNA(IF(VLOOKUP($A92,'Round 1'!$A$7:$J$306,COLUMN('Round 1'!$H$7),FALSE),1,NA())),0,1),IF(ISNA(IF(VLOOKUP($A92,'Round 2'!$A$7:$J$306,COLUMN('Round 1'!$H$7),FALSE),1,NA())),0,1),IF(ISNA(IF(VLOOKUP($A92,'Round 3'!$A$7:$J$306,COLUMN('Round 1'!$H$7),FALSE),1,NA())),0,1),IF(ISNA(IF(VLOOKUP($A92,'Final Round'!$A$14:$K$18,1,FALSE),1,NA())),0,1)))</f>
        <v/>
      </c>
      <c r="G92" s="63"/>
      <c r="H92" s="64" t="str">
        <f>IF(ISBLANK($A92),"",IF(ISERROR(VLOOKUP($A92,'Round 1'!$A$7:$I$306,COLUMN('Round 1'!$G$7),FALSE)),0,VLOOKUP($A92,'Round 1'!$A$7:$I$306,COLUMN('Round 1'!$G$7),FALSE))+IF(ISERROR(VLOOKUP($A92,'Round 2'!$A$7:$I$306,COLUMN('Round 2'!$G$7),FALSE)),0,VLOOKUP($A92,'Round 2'!$A$7:$I$306,COLUMN('Round 2'!$G$7),FALSE))+IF(ISERROR(VLOOKUP($A92,'Round 3'!$A$7:$I$306,COLUMN('Round 3'!$G$7),FALSE)),0,VLOOKUP($A92,'Round 3'!$A$7:$I$306,COLUMN('Round 3'!$G$7),FALSE)))</f>
        <v/>
      </c>
      <c r="I92" s="64" t="str">
        <f>IF(ISBLANK($A92),"",IF(ISERROR(VLOOKUP($A92,'Round 1'!$A$7:$I$306,COLUMN('Round 1'!$F$7),FALSE)),0,VLOOKUP($A92,'Round 1'!$A$7:$I$306,COLUMN('Round 1'!$F$7),FALSE))+IF(ISERROR(VLOOKUP($A92,'Round 2'!$A$7:$I$306,COLUMN('Round 2'!$F$7),FALSE)),0,VLOOKUP($A92,'Round 2'!$A$7:$I$306,COLUMN('Round 2'!$F$7),FALSE))+IF(ISERROR(VLOOKUP($A92,'Round 3'!$A$7:$I$306,COLUMN('Round 3'!$F$7),FALSE)),0,VLOOKUP($A92,'Round 3'!$A$7:$I$306,COLUMN('Round 3'!$F$7),FALSE)))</f>
        <v/>
      </c>
      <c r="J92" s="65" t="str">
        <f>IF(ISBLANK($A92),"",IF(ISERROR(VLOOKUP($A92,'Round 1'!$A$7:$I$306,COLUMN('Round 1'!$H$7),FALSE)),0,VLOOKUP($A92,'Round 1'!$A$7:$I$306,COLUMN('Round 1'!$H$7),FALSE))+IF(ISERROR(VLOOKUP($A92,'Round 2'!$A$7:$I$306,COLUMN('Round 2'!$H$7),FALSE)),0,VLOOKUP($A92,'Round 2'!$A$7:$I$306,COLUMN('Round 2'!$H$7),FALSE))+IF(ISERROR(VLOOKUP($A92,'Round 3'!$A$7:$I$306,COLUMN('Round 3'!$H$7),FALSE)),0,VLOOKUP($A92,'Round 3'!$A$7:$I$306,COLUMN('Round 3'!$H$7),FALSE)))</f>
        <v/>
      </c>
      <c r="K92" s="64" t="str">
        <f t="shared" si="15"/>
        <v/>
      </c>
      <c r="L92" s="66" t="str">
        <f t="shared" si="16"/>
        <v/>
      </c>
      <c r="M92" s="67"/>
      <c r="N92" s="68" t="str">
        <f t="shared" si="17"/>
        <v/>
      </c>
      <c r="O92" s="3" t="str">
        <f t="shared" si="18"/>
        <v/>
      </c>
      <c r="P92" s="3" t="str">
        <f t="shared" si="19"/>
        <v/>
      </c>
      <c r="Q92" s="3">
        <f t="shared" si="20"/>
        <v>-10</v>
      </c>
      <c r="R92" s="3" t="str">
        <f t="shared" si="21"/>
        <v/>
      </c>
      <c r="S92" s="3" t="str">
        <f t="shared" si="22"/>
        <v/>
      </c>
      <c r="T92" s="3">
        <f t="shared" si="23"/>
        <v>0</v>
      </c>
      <c r="U92" s="68" t="str">
        <f ca="1">IF(N('Final Round'!$J$14)&gt;0,IF(ISBLANK($A92),"",IF($N92&gt;5,$N92,VLOOKUP($A92,'Final Round'!$A$14:$K$18,COLUMN('Final Round'!$J$1),FALSE))),"")</f>
        <v/>
      </c>
      <c r="V92" s="3" t="str">
        <f t="shared" ca="1" si="24"/>
        <v/>
      </c>
      <c r="W92" s="3" t="str">
        <f t="shared" si="25"/>
        <v/>
      </c>
      <c r="X92" s="3" t="str">
        <f t="shared" si="26"/>
        <v/>
      </c>
      <c r="Y92" s="3">
        <f t="shared" si="27"/>
        <v>0</v>
      </c>
      <c r="Z92" s="3" t="str">
        <f t="shared" ca="1" si="28"/>
        <v/>
      </c>
      <c r="AA92" s="3">
        <f t="shared" ca="1" si="29"/>
        <v>0</v>
      </c>
      <c r="AB92" s="69" t="str">
        <f>IF(ISBLANK($A92),"",5+4*(I92+IF(AA92=0,0,VLOOKUP($A92,'Final Round'!$A$14:$K$18,COLUMN('Final Round'!$G$1),FALSE)))+8*(H92+IF(AA92=0,0,IF(VLOOKUP($A92,'Final Round'!$A$14:$K$18,COLUMN('Final Round'!$J$1),FALSE)=1,1,0)))+$AA92)</f>
        <v/>
      </c>
    </row>
    <row r="93" spans="1:28" x14ac:dyDescent="0.2">
      <c r="A93" s="70"/>
      <c r="B93" s="71"/>
      <c r="C93" s="71"/>
      <c r="D93" s="71"/>
      <c r="E93" s="72"/>
      <c r="F93" s="73" t="str">
        <f>IF(ISBLANK($A93),"",SUM(IF(ISNA(IF(VLOOKUP($A93,'Round 1'!$A$7:$J$306,COLUMN('Round 1'!$H$7),FALSE),1,NA())),0,1),IF(ISNA(IF(VLOOKUP($A93,'Round 2'!$A$7:$J$306,COLUMN('Round 1'!$H$7),FALSE),1,NA())),0,1),IF(ISNA(IF(VLOOKUP($A93,'Round 3'!$A$7:$J$306,COLUMN('Round 1'!$H$7),FALSE),1,NA())),0,1),IF(ISNA(IF(VLOOKUP($A93,'Final Round'!$A$14:$K$18,1,FALSE),1,NA())),0,1)))</f>
        <v/>
      </c>
      <c r="G93" s="74"/>
      <c r="H93" s="75" t="str">
        <f>IF(ISBLANK($A93),"",IF(ISERROR(VLOOKUP($A93,'Round 1'!$A$7:$I$306,COLUMN('Round 1'!$G$7),FALSE)),0,VLOOKUP($A93,'Round 1'!$A$7:$I$306,COLUMN('Round 1'!$G$7),FALSE))+IF(ISERROR(VLOOKUP($A93,'Round 2'!$A$7:$I$306,COLUMN('Round 2'!$G$7),FALSE)),0,VLOOKUP($A93,'Round 2'!$A$7:$I$306,COLUMN('Round 2'!$G$7),FALSE))+IF(ISERROR(VLOOKUP($A93,'Round 3'!$A$7:$I$306,COLUMN('Round 3'!$G$7),FALSE)),0,VLOOKUP($A93,'Round 3'!$A$7:$I$306,COLUMN('Round 3'!$G$7),FALSE)))</f>
        <v/>
      </c>
      <c r="I93" s="75" t="str">
        <f>IF(ISBLANK($A93),"",IF(ISERROR(VLOOKUP($A93,'Round 1'!$A$7:$I$306,COLUMN('Round 1'!$F$7),FALSE)),0,VLOOKUP($A93,'Round 1'!$A$7:$I$306,COLUMN('Round 1'!$F$7),FALSE))+IF(ISERROR(VLOOKUP($A93,'Round 2'!$A$7:$I$306,COLUMN('Round 2'!$F$7),FALSE)),0,VLOOKUP($A93,'Round 2'!$A$7:$I$306,COLUMN('Round 2'!$F$7),FALSE))+IF(ISERROR(VLOOKUP($A93,'Round 3'!$A$7:$I$306,COLUMN('Round 3'!$F$7),FALSE)),0,VLOOKUP($A93,'Round 3'!$A$7:$I$306,COLUMN('Round 3'!$F$7),FALSE)))</f>
        <v/>
      </c>
      <c r="J93" s="76" t="str">
        <f>IF(ISBLANK($A93),"",IF(ISERROR(VLOOKUP($A93,'Round 1'!$A$7:$I$306,COLUMN('Round 1'!$H$7),FALSE)),0,VLOOKUP($A93,'Round 1'!$A$7:$I$306,COLUMN('Round 1'!$H$7),FALSE))+IF(ISERROR(VLOOKUP($A93,'Round 2'!$A$7:$I$306,COLUMN('Round 2'!$H$7),FALSE)),0,VLOOKUP($A93,'Round 2'!$A$7:$I$306,COLUMN('Round 2'!$H$7),FALSE))+IF(ISERROR(VLOOKUP($A93,'Round 3'!$A$7:$I$306,COLUMN('Round 3'!$H$7),FALSE)),0,VLOOKUP($A93,'Round 3'!$A$7:$I$306,COLUMN('Round 3'!$H$7),FALSE)))</f>
        <v/>
      </c>
      <c r="K93" s="75" t="str">
        <f t="shared" si="15"/>
        <v/>
      </c>
      <c r="L93" s="77" t="str">
        <f t="shared" si="16"/>
        <v/>
      </c>
      <c r="M93" s="78"/>
      <c r="N93" s="79" t="str">
        <f t="shared" si="17"/>
        <v/>
      </c>
      <c r="O93" s="3" t="str">
        <f t="shared" si="18"/>
        <v/>
      </c>
      <c r="P93" s="3" t="str">
        <f t="shared" si="19"/>
        <v/>
      </c>
      <c r="Q93" s="3">
        <f t="shared" si="20"/>
        <v>-10</v>
      </c>
      <c r="R93" s="3" t="str">
        <f t="shared" si="21"/>
        <v/>
      </c>
      <c r="S93" s="3" t="str">
        <f t="shared" si="22"/>
        <v/>
      </c>
      <c r="T93" s="3">
        <f t="shared" si="23"/>
        <v>0</v>
      </c>
      <c r="U93" s="79" t="str">
        <f ca="1">IF(N('Final Round'!$J$14)&gt;0,IF(ISBLANK($A93),"",IF($N93&gt;5,$N93,VLOOKUP($A93,'Final Round'!$A$14:$K$18,COLUMN('Final Round'!$J$1),FALSE))),"")</f>
        <v/>
      </c>
      <c r="V93" s="3" t="str">
        <f t="shared" ca="1" si="24"/>
        <v/>
      </c>
      <c r="W93" s="3" t="str">
        <f t="shared" si="25"/>
        <v/>
      </c>
      <c r="X93" s="3" t="str">
        <f t="shared" si="26"/>
        <v/>
      </c>
      <c r="Y93" s="3">
        <f t="shared" si="27"/>
        <v>0</v>
      </c>
      <c r="Z93" s="3" t="str">
        <f t="shared" ca="1" si="28"/>
        <v/>
      </c>
      <c r="AA93" s="3">
        <f t="shared" ca="1" si="29"/>
        <v>0</v>
      </c>
      <c r="AB93" s="80" t="str">
        <f>IF(ISBLANK($A93),"",5+4*(I93+IF(AA93=0,0,VLOOKUP($A93,'Final Round'!$A$14:$K$18,COLUMN('Final Round'!$G$1),FALSE)))+8*(H93+IF(AA93=0,0,IF(VLOOKUP($A93,'Final Round'!$A$14:$K$18,COLUMN('Final Round'!$J$1),FALSE)=1,1,0)))+$AA93)</f>
        <v/>
      </c>
    </row>
    <row r="94" spans="1:28" x14ac:dyDescent="0.2">
      <c r="A94" s="59"/>
      <c r="B94" s="60"/>
      <c r="C94" s="60"/>
      <c r="D94" s="60"/>
      <c r="E94" s="61"/>
      <c r="F94" s="62" t="str">
        <f>IF(ISBLANK($A94),"",SUM(IF(ISNA(IF(VLOOKUP($A94,'Round 1'!$A$7:$J$306,COLUMN('Round 1'!$H$7),FALSE),1,NA())),0,1),IF(ISNA(IF(VLOOKUP($A94,'Round 2'!$A$7:$J$306,COLUMN('Round 1'!$H$7),FALSE),1,NA())),0,1),IF(ISNA(IF(VLOOKUP($A94,'Round 3'!$A$7:$J$306,COLUMN('Round 1'!$H$7),FALSE),1,NA())),0,1),IF(ISNA(IF(VLOOKUP($A94,'Final Round'!$A$14:$K$18,1,FALSE),1,NA())),0,1)))</f>
        <v/>
      </c>
      <c r="G94" s="63"/>
      <c r="H94" s="64" t="str">
        <f>IF(ISBLANK($A94),"",IF(ISERROR(VLOOKUP($A94,'Round 1'!$A$7:$I$306,COLUMN('Round 1'!$G$7),FALSE)),0,VLOOKUP($A94,'Round 1'!$A$7:$I$306,COLUMN('Round 1'!$G$7),FALSE))+IF(ISERROR(VLOOKUP($A94,'Round 2'!$A$7:$I$306,COLUMN('Round 2'!$G$7),FALSE)),0,VLOOKUP($A94,'Round 2'!$A$7:$I$306,COLUMN('Round 2'!$G$7),FALSE))+IF(ISERROR(VLOOKUP($A94,'Round 3'!$A$7:$I$306,COLUMN('Round 3'!$G$7),FALSE)),0,VLOOKUP($A94,'Round 3'!$A$7:$I$306,COLUMN('Round 3'!$G$7),FALSE)))</f>
        <v/>
      </c>
      <c r="I94" s="64" t="str">
        <f>IF(ISBLANK($A94),"",IF(ISERROR(VLOOKUP($A94,'Round 1'!$A$7:$I$306,COLUMN('Round 1'!$F$7),FALSE)),0,VLOOKUP($A94,'Round 1'!$A$7:$I$306,COLUMN('Round 1'!$F$7),FALSE))+IF(ISERROR(VLOOKUP($A94,'Round 2'!$A$7:$I$306,COLUMN('Round 2'!$F$7),FALSE)),0,VLOOKUP($A94,'Round 2'!$A$7:$I$306,COLUMN('Round 2'!$F$7),FALSE))+IF(ISERROR(VLOOKUP($A94,'Round 3'!$A$7:$I$306,COLUMN('Round 3'!$F$7),FALSE)),0,VLOOKUP($A94,'Round 3'!$A$7:$I$306,COLUMN('Round 3'!$F$7),FALSE)))</f>
        <v/>
      </c>
      <c r="J94" s="65" t="str">
        <f>IF(ISBLANK($A94),"",IF(ISERROR(VLOOKUP($A94,'Round 1'!$A$7:$I$306,COLUMN('Round 1'!$H$7),FALSE)),0,VLOOKUP($A94,'Round 1'!$A$7:$I$306,COLUMN('Round 1'!$H$7),FALSE))+IF(ISERROR(VLOOKUP($A94,'Round 2'!$A$7:$I$306,COLUMN('Round 2'!$H$7),FALSE)),0,VLOOKUP($A94,'Round 2'!$A$7:$I$306,COLUMN('Round 2'!$H$7),FALSE))+IF(ISERROR(VLOOKUP($A94,'Round 3'!$A$7:$I$306,COLUMN('Round 3'!$H$7),FALSE)),0,VLOOKUP($A94,'Round 3'!$A$7:$I$306,COLUMN('Round 3'!$H$7),FALSE)))</f>
        <v/>
      </c>
      <c r="K94" s="64" t="str">
        <f t="shared" si="15"/>
        <v/>
      </c>
      <c r="L94" s="66" t="str">
        <f t="shared" si="16"/>
        <v/>
      </c>
      <c r="M94" s="67"/>
      <c r="N94" s="68" t="str">
        <f t="shared" si="17"/>
        <v/>
      </c>
      <c r="O94" s="3" t="str">
        <f t="shared" si="18"/>
        <v/>
      </c>
      <c r="P94" s="3" t="str">
        <f t="shared" si="19"/>
        <v/>
      </c>
      <c r="Q94" s="3">
        <f t="shared" si="20"/>
        <v>-10</v>
      </c>
      <c r="R94" s="3" t="str">
        <f t="shared" si="21"/>
        <v/>
      </c>
      <c r="S94" s="3" t="str">
        <f t="shared" si="22"/>
        <v/>
      </c>
      <c r="T94" s="3">
        <f t="shared" si="23"/>
        <v>0</v>
      </c>
      <c r="U94" s="68" t="str">
        <f ca="1">IF(N('Final Round'!$J$14)&gt;0,IF(ISBLANK($A94),"",IF($N94&gt;5,$N94,VLOOKUP($A94,'Final Round'!$A$14:$K$18,COLUMN('Final Round'!$J$1),FALSE))),"")</f>
        <v/>
      </c>
      <c r="V94" s="3" t="str">
        <f t="shared" ca="1" si="24"/>
        <v/>
      </c>
      <c r="W94" s="3" t="str">
        <f t="shared" si="25"/>
        <v/>
      </c>
      <c r="X94" s="3" t="str">
        <f t="shared" si="26"/>
        <v/>
      </c>
      <c r="Y94" s="3">
        <f t="shared" si="27"/>
        <v>0</v>
      </c>
      <c r="Z94" s="3" t="str">
        <f t="shared" ca="1" si="28"/>
        <v/>
      </c>
      <c r="AA94" s="3">
        <f t="shared" ca="1" si="29"/>
        <v>0</v>
      </c>
      <c r="AB94" s="69" t="str">
        <f>IF(ISBLANK($A94),"",5+4*(I94+IF(AA94=0,0,VLOOKUP($A94,'Final Round'!$A$14:$K$18,COLUMN('Final Round'!$G$1),FALSE)))+8*(H94+IF(AA94=0,0,IF(VLOOKUP($A94,'Final Round'!$A$14:$K$18,COLUMN('Final Round'!$J$1),FALSE)=1,1,0)))+$AA94)</f>
        <v/>
      </c>
    </row>
    <row r="95" spans="1:28" x14ac:dyDescent="0.2">
      <c r="A95" s="70"/>
      <c r="B95" s="71"/>
      <c r="C95" s="71"/>
      <c r="D95" s="71"/>
      <c r="E95" s="72"/>
      <c r="F95" s="73" t="str">
        <f>IF(ISBLANK($A95),"",SUM(IF(ISNA(IF(VLOOKUP($A95,'Round 1'!$A$7:$J$306,COLUMN('Round 1'!$H$7),FALSE),1,NA())),0,1),IF(ISNA(IF(VLOOKUP($A95,'Round 2'!$A$7:$J$306,COLUMN('Round 1'!$H$7),FALSE),1,NA())),0,1),IF(ISNA(IF(VLOOKUP($A95,'Round 3'!$A$7:$J$306,COLUMN('Round 1'!$H$7),FALSE),1,NA())),0,1),IF(ISNA(IF(VLOOKUP($A95,'Final Round'!$A$14:$K$18,1,FALSE),1,NA())),0,1)))</f>
        <v/>
      </c>
      <c r="G95" s="74"/>
      <c r="H95" s="75" t="str">
        <f>IF(ISBLANK($A95),"",IF(ISERROR(VLOOKUP($A95,'Round 1'!$A$7:$I$306,COLUMN('Round 1'!$G$7),FALSE)),0,VLOOKUP($A95,'Round 1'!$A$7:$I$306,COLUMN('Round 1'!$G$7),FALSE))+IF(ISERROR(VLOOKUP($A95,'Round 2'!$A$7:$I$306,COLUMN('Round 2'!$G$7),FALSE)),0,VLOOKUP($A95,'Round 2'!$A$7:$I$306,COLUMN('Round 2'!$G$7),FALSE))+IF(ISERROR(VLOOKUP($A95,'Round 3'!$A$7:$I$306,COLUMN('Round 3'!$G$7),FALSE)),0,VLOOKUP($A95,'Round 3'!$A$7:$I$306,COLUMN('Round 3'!$G$7),FALSE)))</f>
        <v/>
      </c>
      <c r="I95" s="75" t="str">
        <f>IF(ISBLANK($A95),"",IF(ISERROR(VLOOKUP($A95,'Round 1'!$A$7:$I$306,COLUMN('Round 1'!$F$7),FALSE)),0,VLOOKUP($A95,'Round 1'!$A$7:$I$306,COLUMN('Round 1'!$F$7),FALSE))+IF(ISERROR(VLOOKUP($A95,'Round 2'!$A$7:$I$306,COLUMN('Round 2'!$F$7),FALSE)),0,VLOOKUP($A95,'Round 2'!$A$7:$I$306,COLUMN('Round 2'!$F$7),FALSE))+IF(ISERROR(VLOOKUP($A95,'Round 3'!$A$7:$I$306,COLUMN('Round 3'!$F$7),FALSE)),0,VLOOKUP($A95,'Round 3'!$A$7:$I$306,COLUMN('Round 3'!$F$7),FALSE)))</f>
        <v/>
      </c>
      <c r="J95" s="76" t="str">
        <f>IF(ISBLANK($A95),"",IF(ISERROR(VLOOKUP($A95,'Round 1'!$A$7:$I$306,COLUMN('Round 1'!$H$7),FALSE)),0,VLOOKUP($A95,'Round 1'!$A$7:$I$306,COLUMN('Round 1'!$H$7),FALSE))+IF(ISERROR(VLOOKUP($A95,'Round 2'!$A$7:$I$306,COLUMN('Round 2'!$H$7),FALSE)),0,VLOOKUP($A95,'Round 2'!$A$7:$I$306,COLUMN('Round 2'!$H$7),FALSE))+IF(ISERROR(VLOOKUP($A95,'Round 3'!$A$7:$I$306,COLUMN('Round 3'!$H$7),FALSE)),0,VLOOKUP($A95,'Round 3'!$A$7:$I$306,COLUMN('Round 3'!$H$7),FALSE)))</f>
        <v/>
      </c>
      <c r="K95" s="75" t="str">
        <f t="shared" si="15"/>
        <v/>
      </c>
      <c r="L95" s="77" t="str">
        <f t="shared" si="16"/>
        <v/>
      </c>
      <c r="M95" s="78"/>
      <c r="N95" s="79" t="str">
        <f t="shared" si="17"/>
        <v/>
      </c>
      <c r="O95" s="3" t="str">
        <f t="shared" si="18"/>
        <v/>
      </c>
      <c r="P95" s="3" t="str">
        <f t="shared" si="19"/>
        <v/>
      </c>
      <c r="Q95" s="3">
        <f t="shared" si="20"/>
        <v>-10</v>
      </c>
      <c r="R95" s="3" t="str">
        <f t="shared" si="21"/>
        <v/>
      </c>
      <c r="S95" s="3" t="str">
        <f t="shared" si="22"/>
        <v/>
      </c>
      <c r="T95" s="3">
        <f t="shared" si="23"/>
        <v>0</v>
      </c>
      <c r="U95" s="79" t="str">
        <f ca="1">IF(N('Final Round'!$J$14)&gt;0,IF(ISBLANK($A95),"",IF($N95&gt;5,$N95,VLOOKUP($A95,'Final Round'!$A$14:$K$18,COLUMN('Final Round'!$J$1),FALSE))),"")</f>
        <v/>
      </c>
      <c r="V95" s="3" t="str">
        <f t="shared" ca="1" si="24"/>
        <v/>
      </c>
      <c r="W95" s="3" t="str">
        <f t="shared" si="25"/>
        <v/>
      </c>
      <c r="X95" s="3" t="str">
        <f t="shared" si="26"/>
        <v/>
      </c>
      <c r="Y95" s="3">
        <f t="shared" si="27"/>
        <v>0</v>
      </c>
      <c r="Z95" s="3" t="str">
        <f t="shared" ca="1" si="28"/>
        <v/>
      </c>
      <c r="AA95" s="3">
        <f t="shared" ca="1" si="29"/>
        <v>0</v>
      </c>
      <c r="AB95" s="80" t="str">
        <f>IF(ISBLANK($A95),"",5+4*(I95+IF(AA95=0,0,VLOOKUP($A95,'Final Round'!$A$14:$K$18,COLUMN('Final Round'!$G$1),FALSE)))+8*(H95+IF(AA95=0,0,IF(VLOOKUP($A95,'Final Round'!$A$14:$K$18,COLUMN('Final Round'!$J$1),FALSE)=1,1,0)))+$AA95)</f>
        <v/>
      </c>
    </row>
    <row r="96" spans="1:28" x14ac:dyDescent="0.2">
      <c r="A96" s="59"/>
      <c r="B96" s="60"/>
      <c r="C96" s="60"/>
      <c r="D96" s="60"/>
      <c r="E96" s="61"/>
      <c r="F96" s="62" t="str">
        <f>IF(ISBLANK($A96),"",SUM(IF(ISNA(IF(VLOOKUP($A96,'Round 1'!$A$7:$J$306,COLUMN('Round 1'!$H$7),FALSE),1,NA())),0,1),IF(ISNA(IF(VLOOKUP($A96,'Round 2'!$A$7:$J$306,COLUMN('Round 1'!$H$7),FALSE),1,NA())),0,1),IF(ISNA(IF(VLOOKUP($A96,'Round 3'!$A$7:$J$306,COLUMN('Round 1'!$H$7),FALSE),1,NA())),0,1),IF(ISNA(IF(VLOOKUP($A96,'Final Round'!$A$14:$K$18,1,FALSE),1,NA())),0,1)))</f>
        <v/>
      </c>
      <c r="G96" s="63"/>
      <c r="H96" s="64" t="str">
        <f>IF(ISBLANK($A96),"",IF(ISERROR(VLOOKUP($A96,'Round 1'!$A$7:$I$306,COLUMN('Round 1'!$G$7),FALSE)),0,VLOOKUP($A96,'Round 1'!$A$7:$I$306,COLUMN('Round 1'!$G$7),FALSE))+IF(ISERROR(VLOOKUP($A96,'Round 2'!$A$7:$I$306,COLUMN('Round 2'!$G$7),FALSE)),0,VLOOKUP($A96,'Round 2'!$A$7:$I$306,COLUMN('Round 2'!$G$7),FALSE))+IF(ISERROR(VLOOKUP($A96,'Round 3'!$A$7:$I$306,COLUMN('Round 3'!$G$7),FALSE)),0,VLOOKUP($A96,'Round 3'!$A$7:$I$306,COLUMN('Round 3'!$G$7),FALSE)))</f>
        <v/>
      </c>
      <c r="I96" s="64" t="str">
        <f>IF(ISBLANK($A96),"",IF(ISERROR(VLOOKUP($A96,'Round 1'!$A$7:$I$306,COLUMN('Round 1'!$F$7),FALSE)),0,VLOOKUP($A96,'Round 1'!$A$7:$I$306,COLUMN('Round 1'!$F$7),FALSE))+IF(ISERROR(VLOOKUP($A96,'Round 2'!$A$7:$I$306,COLUMN('Round 2'!$F$7),FALSE)),0,VLOOKUP($A96,'Round 2'!$A$7:$I$306,COLUMN('Round 2'!$F$7),FALSE))+IF(ISERROR(VLOOKUP($A96,'Round 3'!$A$7:$I$306,COLUMN('Round 3'!$F$7),FALSE)),0,VLOOKUP($A96,'Round 3'!$A$7:$I$306,COLUMN('Round 3'!$F$7),FALSE)))</f>
        <v/>
      </c>
      <c r="J96" s="65" t="str">
        <f>IF(ISBLANK($A96),"",IF(ISERROR(VLOOKUP($A96,'Round 1'!$A$7:$I$306,COLUMN('Round 1'!$H$7),FALSE)),0,VLOOKUP($A96,'Round 1'!$A$7:$I$306,COLUMN('Round 1'!$H$7),FALSE))+IF(ISERROR(VLOOKUP($A96,'Round 2'!$A$7:$I$306,COLUMN('Round 2'!$H$7),FALSE)),0,VLOOKUP($A96,'Round 2'!$A$7:$I$306,COLUMN('Round 2'!$H$7),FALSE))+IF(ISERROR(VLOOKUP($A96,'Round 3'!$A$7:$I$306,COLUMN('Round 3'!$H$7),FALSE)),0,VLOOKUP($A96,'Round 3'!$A$7:$I$306,COLUMN('Round 3'!$H$7),FALSE)))</f>
        <v/>
      </c>
      <c r="K96" s="64" t="str">
        <f t="shared" si="15"/>
        <v/>
      </c>
      <c r="L96" s="66" t="str">
        <f t="shared" si="16"/>
        <v/>
      </c>
      <c r="M96" s="67"/>
      <c r="N96" s="68" t="str">
        <f t="shared" si="17"/>
        <v/>
      </c>
      <c r="O96" s="3" t="str">
        <f t="shared" si="18"/>
        <v/>
      </c>
      <c r="P96" s="3" t="str">
        <f t="shared" si="19"/>
        <v/>
      </c>
      <c r="Q96" s="3">
        <f t="shared" si="20"/>
        <v>-10</v>
      </c>
      <c r="R96" s="3" t="str">
        <f t="shared" si="21"/>
        <v/>
      </c>
      <c r="S96" s="3" t="str">
        <f t="shared" si="22"/>
        <v/>
      </c>
      <c r="T96" s="3">
        <f t="shared" si="23"/>
        <v>0</v>
      </c>
      <c r="U96" s="68" t="str">
        <f ca="1">IF(N('Final Round'!$J$14)&gt;0,IF(ISBLANK($A96),"",IF($N96&gt;5,$N96,VLOOKUP($A96,'Final Round'!$A$14:$K$18,COLUMN('Final Round'!$J$1),FALSE))),"")</f>
        <v/>
      </c>
      <c r="V96" s="3" t="str">
        <f t="shared" ca="1" si="24"/>
        <v/>
      </c>
      <c r="W96" s="3" t="str">
        <f t="shared" si="25"/>
        <v/>
      </c>
      <c r="X96" s="3" t="str">
        <f t="shared" si="26"/>
        <v/>
      </c>
      <c r="Y96" s="3">
        <f t="shared" si="27"/>
        <v>0</v>
      </c>
      <c r="Z96" s="3" t="str">
        <f t="shared" ca="1" si="28"/>
        <v/>
      </c>
      <c r="AA96" s="3">
        <f t="shared" ca="1" si="29"/>
        <v>0</v>
      </c>
      <c r="AB96" s="69" t="str">
        <f>IF(ISBLANK($A96),"",5+4*(I96+IF(AA96=0,0,VLOOKUP($A96,'Final Round'!$A$14:$K$18,COLUMN('Final Round'!$G$1),FALSE)))+8*(H96+IF(AA96=0,0,IF(VLOOKUP($A96,'Final Round'!$A$14:$K$18,COLUMN('Final Round'!$J$1),FALSE)=1,1,0)))+$AA96)</f>
        <v/>
      </c>
    </row>
    <row r="97" spans="1:28" x14ac:dyDescent="0.2">
      <c r="A97" s="70"/>
      <c r="B97" s="71"/>
      <c r="C97" s="71"/>
      <c r="D97" s="71"/>
      <c r="E97" s="72"/>
      <c r="F97" s="73" t="str">
        <f>IF(ISBLANK($A97),"",SUM(IF(ISNA(IF(VLOOKUP($A97,'Round 1'!$A$7:$J$306,COLUMN('Round 1'!$H$7),FALSE),1,NA())),0,1),IF(ISNA(IF(VLOOKUP($A97,'Round 2'!$A$7:$J$306,COLUMN('Round 1'!$H$7),FALSE),1,NA())),0,1),IF(ISNA(IF(VLOOKUP($A97,'Round 3'!$A$7:$J$306,COLUMN('Round 1'!$H$7),FALSE),1,NA())),0,1),IF(ISNA(IF(VLOOKUP($A97,'Final Round'!$A$14:$K$18,1,FALSE),1,NA())),0,1)))</f>
        <v/>
      </c>
      <c r="G97" s="74"/>
      <c r="H97" s="75" t="str">
        <f>IF(ISBLANK($A97),"",IF(ISERROR(VLOOKUP($A97,'Round 1'!$A$7:$I$306,COLUMN('Round 1'!$G$7),FALSE)),0,VLOOKUP($A97,'Round 1'!$A$7:$I$306,COLUMN('Round 1'!$G$7),FALSE))+IF(ISERROR(VLOOKUP($A97,'Round 2'!$A$7:$I$306,COLUMN('Round 2'!$G$7),FALSE)),0,VLOOKUP($A97,'Round 2'!$A$7:$I$306,COLUMN('Round 2'!$G$7),FALSE))+IF(ISERROR(VLOOKUP($A97,'Round 3'!$A$7:$I$306,COLUMN('Round 3'!$G$7),FALSE)),0,VLOOKUP($A97,'Round 3'!$A$7:$I$306,COLUMN('Round 3'!$G$7),FALSE)))</f>
        <v/>
      </c>
      <c r="I97" s="75" t="str">
        <f>IF(ISBLANK($A97),"",IF(ISERROR(VLOOKUP($A97,'Round 1'!$A$7:$I$306,COLUMN('Round 1'!$F$7),FALSE)),0,VLOOKUP($A97,'Round 1'!$A$7:$I$306,COLUMN('Round 1'!$F$7),FALSE))+IF(ISERROR(VLOOKUP($A97,'Round 2'!$A$7:$I$306,COLUMN('Round 2'!$F$7),FALSE)),0,VLOOKUP($A97,'Round 2'!$A$7:$I$306,COLUMN('Round 2'!$F$7),FALSE))+IF(ISERROR(VLOOKUP($A97,'Round 3'!$A$7:$I$306,COLUMN('Round 3'!$F$7),FALSE)),0,VLOOKUP($A97,'Round 3'!$A$7:$I$306,COLUMN('Round 3'!$F$7),FALSE)))</f>
        <v/>
      </c>
      <c r="J97" s="76" t="str">
        <f>IF(ISBLANK($A97),"",IF(ISERROR(VLOOKUP($A97,'Round 1'!$A$7:$I$306,COLUMN('Round 1'!$H$7),FALSE)),0,VLOOKUP($A97,'Round 1'!$A$7:$I$306,COLUMN('Round 1'!$H$7),FALSE))+IF(ISERROR(VLOOKUP($A97,'Round 2'!$A$7:$I$306,COLUMN('Round 2'!$H$7),FALSE)),0,VLOOKUP($A97,'Round 2'!$A$7:$I$306,COLUMN('Round 2'!$H$7),FALSE))+IF(ISERROR(VLOOKUP($A97,'Round 3'!$A$7:$I$306,COLUMN('Round 3'!$H$7),FALSE)),0,VLOOKUP($A97,'Round 3'!$A$7:$I$306,COLUMN('Round 3'!$H$7),FALSE)))</f>
        <v/>
      </c>
      <c r="K97" s="75" t="str">
        <f t="shared" si="15"/>
        <v/>
      </c>
      <c r="L97" s="77" t="str">
        <f t="shared" si="16"/>
        <v/>
      </c>
      <c r="M97" s="78"/>
      <c r="N97" s="79" t="str">
        <f t="shared" si="17"/>
        <v/>
      </c>
      <c r="O97" s="3" t="str">
        <f t="shared" si="18"/>
        <v/>
      </c>
      <c r="P97" s="3" t="str">
        <f t="shared" si="19"/>
        <v/>
      </c>
      <c r="Q97" s="3">
        <f t="shared" si="20"/>
        <v>-10</v>
      </c>
      <c r="R97" s="3" t="str">
        <f t="shared" si="21"/>
        <v/>
      </c>
      <c r="S97" s="3" t="str">
        <f t="shared" si="22"/>
        <v/>
      </c>
      <c r="T97" s="3">
        <f t="shared" si="23"/>
        <v>0</v>
      </c>
      <c r="U97" s="79" t="str">
        <f ca="1">IF(N('Final Round'!$J$14)&gt;0,IF(ISBLANK($A97),"",IF($N97&gt;5,$N97,VLOOKUP($A97,'Final Round'!$A$14:$K$18,COLUMN('Final Round'!$J$1),FALSE))),"")</f>
        <v/>
      </c>
      <c r="V97" s="3" t="str">
        <f t="shared" ca="1" si="24"/>
        <v/>
      </c>
      <c r="W97" s="3" t="str">
        <f t="shared" si="25"/>
        <v/>
      </c>
      <c r="X97" s="3" t="str">
        <f t="shared" si="26"/>
        <v/>
      </c>
      <c r="Y97" s="3">
        <f t="shared" si="27"/>
        <v>0</v>
      </c>
      <c r="Z97" s="3" t="str">
        <f t="shared" ca="1" si="28"/>
        <v/>
      </c>
      <c r="AA97" s="3">
        <f t="shared" ca="1" si="29"/>
        <v>0</v>
      </c>
      <c r="AB97" s="80" t="str">
        <f>IF(ISBLANK($A97),"",5+4*(I97+IF(AA97=0,0,VLOOKUP($A97,'Final Round'!$A$14:$K$18,COLUMN('Final Round'!$G$1),FALSE)))+8*(H97+IF(AA97=0,0,IF(VLOOKUP($A97,'Final Round'!$A$14:$K$18,COLUMN('Final Round'!$J$1),FALSE)=1,1,0)))+$AA97)</f>
        <v/>
      </c>
    </row>
    <row r="98" spans="1:28" x14ac:dyDescent="0.2">
      <c r="A98" s="59"/>
      <c r="B98" s="60"/>
      <c r="C98" s="60"/>
      <c r="D98" s="60"/>
      <c r="E98" s="61"/>
      <c r="F98" s="62" t="str">
        <f>IF(ISBLANK($A98),"",SUM(IF(ISNA(IF(VLOOKUP($A98,'Round 1'!$A$7:$J$306,COLUMN('Round 1'!$H$7),FALSE),1,NA())),0,1),IF(ISNA(IF(VLOOKUP($A98,'Round 2'!$A$7:$J$306,COLUMN('Round 1'!$H$7),FALSE),1,NA())),0,1),IF(ISNA(IF(VLOOKUP($A98,'Round 3'!$A$7:$J$306,COLUMN('Round 1'!$H$7),FALSE),1,NA())),0,1),IF(ISNA(IF(VLOOKUP($A98,'Final Round'!$A$14:$K$18,1,FALSE),1,NA())),0,1)))</f>
        <v/>
      </c>
      <c r="G98" s="63"/>
      <c r="H98" s="64" t="str">
        <f>IF(ISBLANK($A98),"",IF(ISERROR(VLOOKUP($A98,'Round 1'!$A$7:$I$306,COLUMN('Round 1'!$G$7),FALSE)),0,VLOOKUP($A98,'Round 1'!$A$7:$I$306,COLUMN('Round 1'!$G$7),FALSE))+IF(ISERROR(VLOOKUP($A98,'Round 2'!$A$7:$I$306,COLUMN('Round 2'!$G$7),FALSE)),0,VLOOKUP($A98,'Round 2'!$A$7:$I$306,COLUMN('Round 2'!$G$7),FALSE))+IF(ISERROR(VLOOKUP($A98,'Round 3'!$A$7:$I$306,COLUMN('Round 3'!$G$7),FALSE)),0,VLOOKUP($A98,'Round 3'!$A$7:$I$306,COLUMN('Round 3'!$G$7),FALSE)))</f>
        <v/>
      </c>
      <c r="I98" s="64" t="str">
        <f>IF(ISBLANK($A98),"",IF(ISERROR(VLOOKUP($A98,'Round 1'!$A$7:$I$306,COLUMN('Round 1'!$F$7),FALSE)),0,VLOOKUP($A98,'Round 1'!$A$7:$I$306,COLUMN('Round 1'!$F$7),FALSE))+IF(ISERROR(VLOOKUP($A98,'Round 2'!$A$7:$I$306,COLUMN('Round 2'!$F$7),FALSE)),0,VLOOKUP($A98,'Round 2'!$A$7:$I$306,COLUMN('Round 2'!$F$7),FALSE))+IF(ISERROR(VLOOKUP($A98,'Round 3'!$A$7:$I$306,COLUMN('Round 3'!$F$7),FALSE)),0,VLOOKUP($A98,'Round 3'!$A$7:$I$306,COLUMN('Round 3'!$F$7),FALSE)))</f>
        <v/>
      </c>
      <c r="J98" s="65" t="str">
        <f>IF(ISBLANK($A98),"",IF(ISERROR(VLOOKUP($A98,'Round 1'!$A$7:$I$306,COLUMN('Round 1'!$H$7),FALSE)),0,VLOOKUP($A98,'Round 1'!$A$7:$I$306,COLUMN('Round 1'!$H$7),FALSE))+IF(ISERROR(VLOOKUP($A98,'Round 2'!$A$7:$I$306,COLUMN('Round 2'!$H$7),FALSE)),0,VLOOKUP($A98,'Round 2'!$A$7:$I$306,COLUMN('Round 2'!$H$7),FALSE))+IF(ISERROR(VLOOKUP($A98,'Round 3'!$A$7:$I$306,COLUMN('Round 3'!$H$7),FALSE)),0,VLOOKUP($A98,'Round 3'!$A$7:$I$306,COLUMN('Round 3'!$H$7),FALSE)))</f>
        <v/>
      </c>
      <c r="K98" s="64" t="str">
        <f t="shared" si="15"/>
        <v/>
      </c>
      <c r="L98" s="66" t="str">
        <f t="shared" si="16"/>
        <v/>
      </c>
      <c r="M98" s="67"/>
      <c r="N98" s="68" t="str">
        <f t="shared" si="17"/>
        <v/>
      </c>
      <c r="O98" s="3" t="str">
        <f t="shared" si="18"/>
        <v/>
      </c>
      <c r="P98" s="3" t="str">
        <f t="shared" si="19"/>
        <v/>
      </c>
      <c r="Q98" s="3">
        <f t="shared" si="20"/>
        <v>-10</v>
      </c>
      <c r="R98" s="3" t="str">
        <f t="shared" si="21"/>
        <v/>
      </c>
      <c r="S98" s="3" t="str">
        <f t="shared" si="22"/>
        <v/>
      </c>
      <c r="T98" s="3">
        <f t="shared" si="23"/>
        <v>0</v>
      </c>
      <c r="U98" s="68" t="str">
        <f ca="1">IF(N('Final Round'!$J$14)&gt;0,IF(ISBLANK($A98),"",IF($N98&gt;5,$N98,VLOOKUP($A98,'Final Round'!$A$14:$K$18,COLUMN('Final Round'!$J$1),FALSE))),"")</f>
        <v/>
      </c>
      <c r="V98" s="3" t="str">
        <f t="shared" ca="1" si="24"/>
        <v/>
      </c>
      <c r="W98" s="3" t="str">
        <f t="shared" si="25"/>
        <v/>
      </c>
      <c r="X98" s="3" t="str">
        <f t="shared" si="26"/>
        <v/>
      </c>
      <c r="Y98" s="3">
        <f t="shared" si="27"/>
        <v>0</v>
      </c>
      <c r="Z98" s="3" t="str">
        <f t="shared" ca="1" si="28"/>
        <v/>
      </c>
      <c r="AA98" s="3">
        <f t="shared" ca="1" si="29"/>
        <v>0</v>
      </c>
      <c r="AB98" s="69" t="str">
        <f>IF(ISBLANK($A98),"",5+4*(I98+IF(AA98=0,0,VLOOKUP($A98,'Final Round'!$A$14:$K$18,COLUMN('Final Round'!$G$1),FALSE)))+8*(H98+IF(AA98=0,0,IF(VLOOKUP($A98,'Final Round'!$A$14:$K$18,COLUMN('Final Round'!$J$1),FALSE)=1,1,0)))+$AA98)</f>
        <v/>
      </c>
    </row>
    <row r="99" spans="1:28" x14ac:dyDescent="0.2">
      <c r="A99" s="70"/>
      <c r="B99" s="71"/>
      <c r="C99" s="71"/>
      <c r="D99" s="71"/>
      <c r="E99" s="72"/>
      <c r="F99" s="73" t="str">
        <f>IF(ISBLANK($A99),"",SUM(IF(ISNA(IF(VLOOKUP($A99,'Round 1'!$A$7:$J$306,COLUMN('Round 1'!$H$7),FALSE),1,NA())),0,1),IF(ISNA(IF(VLOOKUP($A99,'Round 2'!$A$7:$J$306,COLUMN('Round 1'!$H$7),FALSE),1,NA())),0,1),IF(ISNA(IF(VLOOKUP($A99,'Round 3'!$A$7:$J$306,COLUMN('Round 1'!$H$7),FALSE),1,NA())),0,1),IF(ISNA(IF(VLOOKUP($A99,'Final Round'!$A$14:$K$18,1,FALSE),1,NA())),0,1)))</f>
        <v/>
      </c>
      <c r="G99" s="74"/>
      <c r="H99" s="75" t="str">
        <f>IF(ISBLANK($A99),"",IF(ISERROR(VLOOKUP($A99,'Round 1'!$A$7:$I$306,COLUMN('Round 1'!$G$7),FALSE)),0,VLOOKUP($A99,'Round 1'!$A$7:$I$306,COLUMN('Round 1'!$G$7),FALSE))+IF(ISERROR(VLOOKUP($A99,'Round 2'!$A$7:$I$306,COLUMN('Round 2'!$G$7),FALSE)),0,VLOOKUP($A99,'Round 2'!$A$7:$I$306,COLUMN('Round 2'!$G$7),FALSE))+IF(ISERROR(VLOOKUP($A99,'Round 3'!$A$7:$I$306,COLUMN('Round 3'!$G$7),FALSE)),0,VLOOKUP($A99,'Round 3'!$A$7:$I$306,COLUMN('Round 3'!$G$7),FALSE)))</f>
        <v/>
      </c>
      <c r="I99" s="75" t="str">
        <f>IF(ISBLANK($A99),"",IF(ISERROR(VLOOKUP($A99,'Round 1'!$A$7:$I$306,COLUMN('Round 1'!$F$7),FALSE)),0,VLOOKUP($A99,'Round 1'!$A$7:$I$306,COLUMN('Round 1'!$F$7),FALSE))+IF(ISERROR(VLOOKUP($A99,'Round 2'!$A$7:$I$306,COLUMN('Round 2'!$F$7),FALSE)),0,VLOOKUP($A99,'Round 2'!$A$7:$I$306,COLUMN('Round 2'!$F$7),FALSE))+IF(ISERROR(VLOOKUP($A99,'Round 3'!$A$7:$I$306,COLUMN('Round 3'!$F$7),FALSE)),0,VLOOKUP($A99,'Round 3'!$A$7:$I$306,COLUMN('Round 3'!$F$7),FALSE)))</f>
        <v/>
      </c>
      <c r="J99" s="76" t="str">
        <f>IF(ISBLANK($A99),"",IF(ISERROR(VLOOKUP($A99,'Round 1'!$A$7:$I$306,COLUMN('Round 1'!$H$7),FALSE)),0,VLOOKUP($A99,'Round 1'!$A$7:$I$306,COLUMN('Round 1'!$H$7),FALSE))+IF(ISERROR(VLOOKUP($A99,'Round 2'!$A$7:$I$306,COLUMN('Round 2'!$H$7),FALSE)),0,VLOOKUP($A99,'Round 2'!$A$7:$I$306,COLUMN('Round 2'!$H$7),FALSE))+IF(ISERROR(VLOOKUP($A99,'Round 3'!$A$7:$I$306,COLUMN('Round 3'!$H$7),FALSE)),0,VLOOKUP($A99,'Round 3'!$A$7:$I$306,COLUMN('Round 3'!$H$7),FALSE)))</f>
        <v/>
      </c>
      <c r="K99" s="75" t="str">
        <f t="shared" si="15"/>
        <v/>
      </c>
      <c r="L99" s="77" t="str">
        <f t="shared" si="16"/>
        <v/>
      </c>
      <c r="M99" s="78"/>
      <c r="N99" s="79" t="str">
        <f t="shared" si="17"/>
        <v/>
      </c>
      <c r="O99" s="3" t="str">
        <f t="shared" si="18"/>
        <v/>
      </c>
      <c r="P99" s="3" t="str">
        <f t="shared" si="19"/>
        <v/>
      </c>
      <c r="Q99" s="3">
        <f t="shared" si="20"/>
        <v>-10</v>
      </c>
      <c r="R99" s="3" t="str">
        <f t="shared" si="21"/>
        <v/>
      </c>
      <c r="S99" s="3" t="str">
        <f t="shared" si="22"/>
        <v/>
      </c>
      <c r="T99" s="3">
        <f t="shared" si="23"/>
        <v>0</v>
      </c>
      <c r="U99" s="79" t="str">
        <f ca="1">IF(N('Final Round'!$J$14)&gt;0,IF(ISBLANK($A99),"",IF($N99&gt;5,$N99,VLOOKUP($A99,'Final Round'!$A$14:$K$18,COLUMN('Final Round'!$J$1),FALSE))),"")</f>
        <v/>
      </c>
      <c r="V99" s="3" t="str">
        <f t="shared" ca="1" si="24"/>
        <v/>
      </c>
      <c r="W99" s="3" t="str">
        <f t="shared" si="25"/>
        <v/>
      </c>
      <c r="X99" s="3" t="str">
        <f t="shared" si="26"/>
        <v/>
      </c>
      <c r="Y99" s="3">
        <f t="shared" si="27"/>
        <v>0</v>
      </c>
      <c r="Z99" s="3" t="str">
        <f t="shared" ca="1" si="28"/>
        <v/>
      </c>
      <c r="AA99" s="3">
        <f t="shared" ca="1" si="29"/>
        <v>0</v>
      </c>
      <c r="AB99" s="80" t="str">
        <f>IF(ISBLANK($A99),"",5+4*(I99+IF(AA99=0,0,VLOOKUP($A99,'Final Round'!$A$14:$K$18,COLUMN('Final Round'!$G$1),FALSE)))+8*(H99+IF(AA99=0,0,IF(VLOOKUP($A99,'Final Round'!$A$14:$K$18,COLUMN('Final Round'!$J$1),FALSE)=1,1,0)))+$AA99)</f>
        <v/>
      </c>
    </row>
    <row r="100" spans="1:28" x14ac:dyDescent="0.2">
      <c r="A100" s="59"/>
      <c r="B100" s="60"/>
      <c r="C100" s="60"/>
      <c r="D100" s="60"/>
      <c r="E100" s="61"/>
      <c r="F100" s="62" t="str">
        <f>IF(ISBLANK($A100),"",SUM(IF(ISNA(IF(VLOOKUP($A100,'Round 1'!$A$7:$J$306,COLUMN('Round 1'!$H$7),FALSE),1,NA())),0,1),IF(ISNA(IF(VLOOKUP($A100,'Round 2'!$A$7:$J$306,COLUMN('Round 1'!$H$7),FALSE),1,NA())),0,1),IF(ISNA(IF(VLOOKUP($A100,'Round 3'!$A$7:$J$306,COLUMN('Round 1'!$H$7),FALSE),1,NA())),0,1),IF(ISNA(IF(VLOOKUP($A100,'Final Round'!$A$14:$K$18,1,FALSE),1,NA())),0,1)))</f>
        <v/>
      </c>
      <c r="G100" s="63"/>
      <c r="H100" s="64" t="str">
        <f>IF(ISBLANK($A100),"",IF(ISERROR(VLOOKUP($A100,'Round 1'!$A$7:$I$306,COLUMN('Round 1'!$G$7),FALSE)),0,VLOOKUP($A100,'Round 1'!$A$7:$I$306,COLUMN('Round 1'!$G$7),FALSE))+IF(ISERROR(VLOOKUP($A100,'Round 2'!$A$7:$I$306,COLUMN('Round 2'!$G$7),FALSE)),0,VLOOKUP($A100,'Round 2'!$A$7:$I$306,COLUMN('Round 2'!$G$7),FALSE))+IF(ISERROR(VLOOKUP($A100,'Round 3'!$A$7:$I$306,COLUMN('Round 3'!$G$7),FALSE)),0,VLOOKUP($A100,'Round 3'!$A$7:$I$306,COLUMN('Round 3'!$G$7),FALSE)))</f>
        <v/>
      </c>
      <c r="I100" s="64" t="str">
        <f>IF(ISBLANK($A100),"",IF(ISERROR(VLOOKUP($A100,'Round 1'!$A$7:$I$306,COLUMN('Round 1'!$F$7),FALSE)),0,VLOOKUP($A100,'Round 1'!$A$7:$I$306,COLUMN('Round 1'!$F$7),FALSE))+IF(ISERROR(VLOOKUP($A100,'Round 2'!$A$7:$I$306,COLUMN('Round 2'!$F$7),FALSE)),0,VLOOKUP($A100,'Round 2'!$A$7:$I$306,COLUMN('Round 2'!$F$7),FALSE))+IF(ISERROR(VLOOKUP($A100,'Round 3'!$A$7:$I$306,COLUMN('Round 3'!$F$7),FALSE)),0,VLOOKUP($A100,'Round 3'!$A$7:$I$306,COLUMN('Round 3'!$F$7),FALSE)))</f>
        <v/>
      </c>
      <c r="J100" s="65" t="str">
        <f>IF(ISBLANK($A100),"",IF(ISERROR(VLOOKUP($A100,'Round 1'!$A$7:$I$306,COLUMN('Round 1'!$H$7),FALSE)),0,VLOOKUP($A100,'Round 1'!$A$7:$I$306,COLUMN('Round 1'!$H$7),FALSE))+IF(ISERROR(VLOOKUP($A100,'Round 2'!$A$7:$I$306,COLUMN('Round 2'!$H$7),FALSE)),0,VLOOKUP($A100,'Round 2'!$A$7:$I$306,COLUMN('Round 2'!$H$7),FALSE))+IF(ISERROR(VLOOKUP($A100,'Round 3'!$A$7:$I$306,COLUMN('Round 3'!$H$7),FALSE)),0,VLOOKUP($A100,'Round 3'!$A$7:$I$306,COLUMN('Round 3'!$H$7),FALSE)))</f>
        <v/>
      </c>
      <c r="K100" s="64" t="str">
        <f t="shared" si="15"/>
        <v/>
      </c>
      <c r="L100" s="66" t="str">
        <f t="shared" si="16"/>
        <v/>
      </c>
      <c r="M100" s="67"/>
      <c r="N100" s="68" t="str">
        <f t="shared" si="17"/>
        <v/>
      </c>
      <c r="O100" s="3" t="str">
        <f t="shared" si="18"/>
        <v/>
      </c>
      <c r="P100" s="3" t="str">
        <f t="shared" si="19"/>
        <v/>
      </c>
      <c r="Q100" s="3">
        <f t="shared" si="20"/>
        <v>-10</v>
      </c>
      <c r="R100" s="3" t="str">
        <f t="shared" si="21"/>
        <v/>
      </c>
      <c r="S100" s="3" t="str">
        <f t="shared" si="22"/>
        <v/>
      </c>
      <c r="T100" s="3">
        <f t="shared" si="23"/>
        <v>0</v>
      </c>
      <c r="U100" s="68" t="str">
        <f ca="1">IF(N('Final Round'!$J$14)&gt;0,IF(ISBLANK($A100),"",IF($N100&gt;5,$N100,VLOOKUP($A100,'Final Round'!$A$14:$K$18,COLUMN('Final Round'!$J$1),FALSE))),"")</f>
        <v/>
      </c>
      <c r="V100" s="3" t="str">
        <f t="shared" ca="1" si="24"/>
        <v/>
      </c>
      <c r="W100" s="3" t="str">
        <f t="shared" si="25"/>
        <v/>
      </c>
      <c r="X100" s="3" t="str">
        <f t="shared" si="26"/>
        <v/>
      </c>
      <c r="Y100" s="3">
        <f t="shared" si="27"/>
        <v>0</v>
      </c>
      <c r="Z100" s="3" t="str">
        <f t="shared" ca="1" si="28"/>
        <v/>
      </c>
      <c r="AA100" s="3">
        <f t="shared" ca="1" si="29"/>
        <v>0</v>
      </c>
      <c r="AB100" s="69" t="str">
        <f>IF(ISBLANK($A100),"",5+4*(I100+IF(AA100=0,0,VLOOKUP($A100,'Final Round'!$A$14:$K$18,COLUMN('Final Round'!$G$1),FALSE)))+8*(H100+IF(AA100=0,0,IF(VLOOKUP($A100,'Final Round'!$A$14:$K$18,COLUMN('Final Round'!$J$1),FALSE)=1,1,0)))+$AA100)</f>
        <v/>
      </c>
    </row>
    <row r="101" spans="1:28" x14ac:dyDescent="0.2">
      <c r="A101" s="70"/>
      <c r="B101" s="71"/>
      <c r="C101" s="71"/>
      <c r="D101" s="71"/>
      <c r="E101" s="72"/>
      <c r="F101" s="73" t="str">
        <f>IF(ISBLANK($A101),"",SUM(IF(ISNA(IF(VLOOKUP($A101,'Round 1'!$A$7:$J$306,COLUMN('Round 1'!$H$7),FALSE),1,NA())),0,1),IF(ISNA(IF(VLOOKUP($A101,'Round 2'!$A$7:$J$306,COLUMN('Round 1'!$H$7),FALSE),1,NA())),0,1),IF(ISNA(IF(VLOOKUP($A101,'Round 3'!$A$7:$J$306,COLUMN('Round 1'!$H$7),FALSE),1,NA())),0,1),IF(ISNA(IF(VLOOKUP($A101,'Final Round'!$A$14:$K$18,1,FALSE),1,NA())),0,1)))</f>
        <v/>
      </c>
      <c r="G101" s="74"/>
      <c r="H101" s="75" t="str">
        <f>IF(ISBLANK($A101),"",IF(ISERROR(VLOOKUP($A101,'Round 1'!$A$7:$I$306,COLUMN('Round 1'!$G$7),FALSE)),0,VLOOKUP($A101,'Round 1'!$A$7:$I$306,COLUMN('Round 1'!$G$7),FALSE))+IF(ISERROR(VLOOKUP($A101,'Round 2'!$A$7:$I$306,COLUMN('Round 2'!$G$7),FALSE)),0,VLOOKUP($A101,'Round 2'!$A$7:$I$306,COLUMN('Round 2'!$G$7),FALSE))+IF(ISERROR(VLOOKUP($A101,'Round 3'!$A$7:$I$306,COLUMN('Round 3'!$G$7),FALSE)),0,VLOOKUP($A101,'Round 3'!$A$7:$I$306,COLUMN('Round 3'!$G$7),FALSE)))</f>
        <v/>
      </c>
      <c r="I101" s="75" t="str">
        <f>IF(ISBLANK($A101),"",IF(ISERROR(VLOOKUP($A101,'Round 1'!$A$7:$I$306,COLUMN('Round 1'!$F$7),FALSE)),0,VLOOKUP($A101,'Round 1'!$A$7:$I$306,COLUMN('Round 1'!$F$7),FALSE))+IF(ISERROR(VLOOKUP($A101,'Round 2'!$A$7:$I$306,COLUMN('Round 2'!$F$7),FALSE)),0,VLOOKUP($A101,'Round 2'!$A$7:$I$306,COLUMN('Round 2'!$F$7),FALSE))+IF(ISERROR(VLOOKUP($A101,'Round 3'!$A$7:$I$306,COLUMN('Round 3'!$F$7),FALSE)),0,VLOOKUP($A101,'Round 3'!$A$7:$I$306,COLUMN('Round 3'!$F$7),FALSE)))</f>
        <v/>
      </c>
      <c r="J101" s="76" t="str">
        <f>IF(ISBLANK($A101),"",IF(ISERROR(VLOOKUP($A101,'Round 1'!$A$7:$I$306,COLUMN('Round 1'!$H$7),FALSE)),0,VLOOKUP($A101,'Round 1'!$A$7:$I$306,COLUMN('Round 1'!$H$7),FALSE))+IF(ISERROR(VLOOKUP($A101,'Round 2'!$A$7:$I$306,COLUMN('Round 2'!$H$7),FALSE)),0,VLOOKUP($A101,'Round 2'!$A$7:$I$306,COLUMN('Round 2'!$H$7),FALSE))+IF(ISERROR(VLOOKUP($A101,'Round 3'!$A$7:$I$306,COLUMN('Round 3'!$H$7),FALSE)),0,VLOOKUP($A101,'Round 3'!$A$7:$I$306,COLUMN('Round 3'!$H$7),FALSE)))</f>
        <v/>
      </c>
      <c r="K101" s="75" t="str">
        <f t="shared" si="15"/>
        <v/>
      </c>
      <c r="L101" s="77" t="str">
        <f t="shared" si="16"/>
        <v/>
      </c>
      <c r="M101" s="78"/>
      <c r="N101" s="79" t="str">
        <f t="shared" si="17"/>
        <v/>
      </c>
      <c r="O101" s="3" t="str">
        <f t="shared" si="18"/>
        <v/>
      </c>
      <c r="P101" s="3" t="str">
        <f t="shared" si="19"/>
        <v/>
      </c>
      <c r="Q101" s="3">
        <f t="shared" si="20"/>
        <v>-10</v>
      </c>
      <c r="R101" s="3" t="str">
        <f t="shared" si="21"/>
        <v/>
      </c>
      <c r="S101" s="3" t="str">
        <f t="shared" si="22"/>
        <v/>
      </c>
      <c r="T101" s="3">
        <f t="shared" si="23"/>
        <v>0</v>
      </c>
      <c r="U101" s="79" t="str">
        <f ca="1">IF(N('Final Round'!$J$14)&gt;0,IF(ISBLANK($A101),"",IF($N101&gt;5,$N101,VLOOKUP($A101,'Final Round'!$A$14:$K$18,COLUMN('Final Round'!$J$1),FALSE))),"")</f>
        <v/>
      </c>
      <c r="V101" s="3" t="str">
        <f t="shared" ca="1" si="24"/>
        <v/>
      </c>
      <c r="W101" s="3" t="str">
        <f t="shared" si="25"/>
        <v/>
      </c>
      <c r="X101" s="3" t="str">
        <f t="shared" si="26"/>
        <v/>
      </c>
      <c r="Y101" s="3">
        <f t="shared" si="27"/>
        <v>0</v>
      </c>
      <c r="Z101" s="3" t="str">
        <f t="shared" ca="1" si="28"/>
        <v/>
      </c>
      <c r="AA101" s="3">
        <f t="shared" ca="1" si="29"/>
        <v>0</v>
      </c>
      <c r="AB101" s="80" t="str">
        <f>IF(ISBLANK($A101),"",5+4*(I101+IF(AA101=0,0,VLOOKUP($A101,'Final Round'!$A$14:$K$18,COLUMN('Final Round'!$G$1),FALSE)))+8*(H101+IF(AA101=0,0,IF(VLOOKUP($A101,'Final Round'!$A$14:$K$18,COLUMN('Final Round'!$J$1),FALSE)=1,1,0)))+$AA101)</f>
        <v/>
      </c>
    </row>
    <row r="102" spans="1:28" x14ac:dyDescent="0.2">
      <c r="A102" s="59"/>
      <c r="B102" s="60"/>
      <c r="C102" s="60"/>
      <c r="D102" s="60"/>
      <c r="E102" s="61"/>
      <c r="F102" s="62" t="str">
        <f>IF(ISBLANK($A102),"",SUM(IF(ISNA(IF(VLOOKUP($A102,'Round 1'!$A$7:$J$306,COLUMN('Round 1'!$H$7),FALSE),1,NA())),0,1),IF(ISNA(IF(VLOOKUP($A102,'Round 2'!$A$7:$J$306,COLUMN('Round 1'!$H$7),FALSE),1,NA())),0,1),IF(ISNA(IF(VLOOKUP($A102,'Round 3'!$A$7:$J$306,COLUMN('Round 1'!$H$7),FALSE),1,NA())),0,1),IF(ISNA(IF(VLOOKUP($A102,'Final Round'!$A$14:$K$18,1,FALSE),1,NA())),0,1)))</f>
        <v/>
      </c>
      <c r="G102" s="63"/>
      <c r="H102" s="64" t="str">
        <f>IF(ISBLANK($A102),"",IF(ISERROR(VLOOKUP($A102,'Round 1'!$A$7:$I$306,COLUMN('Round 1'!$G$7),FALSE)),0,VLOOKUP($A102,'Round 1'!$A$7:$I$306,COLUMN('Round 1'!$G$7),FALSE))+IF(ISERROR(VLOOKUP($A102,'Round 2'!$A$7:$I$306,COLUMN('Round 2'!$G$7),FALSE)),0,VLOOKUP($A102,'Round 2'!$A$7:$I$306,COLUMN('Round 2'!$G$7),FALSE))+IF(ISERROR(VLOOKUP($A102,'Round 3'!$A$7:$I$306,COLUMN('Round 3'!$G$7),FALSE)),0,VLOOKUP($A102,'Round 3'!$A$7:$I$306,COLUMN('Round 3'!$G$7),FALSE)))</f>
        <v/>
      </c>
      <c r="I102" s="64" t="str">
        <f>IF(ISBLANK($A102),"",IF(ISERROR(VLOOKUP($A102,'Round 1'!$A$7:$I$306,COLUMN('Round 1'!$F$7),FALSE)),0,VLOOKUP($A102,'Round 1'!$A$7:$I$306,COLUMN('Round 1'!$F$7),FALSE))+IF(ISERROR(VLOOKUP($A102,'Round 2'!$A$7:$I$306,COLUMN('Round 2'!$F$7),FALSE)),0,VLOOKUP($A102,'Round 2'!$A$7:$I$306,COLUMN('Round 2'!$F$7),FALSE))+IF(ISERROR(VLOOKUP($A102,'Round 3'!$A$7:$I$306,COLUMN('Round 3'!$F$7),FALSE)),0,VLOOKUP($A102,'Round 3'!$A$7:$I$306,COLUMN('Round 3'!$F$7),FALSE)))</f>
        <v/>
      </c>
      <c r="J102" s="65" t="str">
        <f>IF(ISBLANK($A102),"",IF(ISERROR(VLOOKUP($A102,'Round 1'!$A$7:$I$306,COLUMN('Round 1'!$H$7),FALSE)),0,VLOOKUP($A102,'Round 1'!$A$7:$I$306,COLUMN('Round 1'!$H$7),FALSE))+IF(ISERROR(VLOOKUP($A102,'Round 2'!$A$7:$I$306,COLUMN('Round 2'!$H$7),FALSE)),0,VLOOKUP($A102,'Round 2'!$A$7:$I$306,COLUMN('Round 2'!$H$7),FALSE))+IF(ISERROR(VLOOKUP($A102,'Round 3'!$A$7:$I$306,COLUMN('Round 3'!$H$7),FALSE)),0,VLOOKUP($A102,'Round 3'!$A$7:$I$306,COLUMN('Round 3'!$H$7),FALSE)))</f>
        <v/>
      </c>
      <c r="K102" s="64" t="str">
        <f t="shared" si="15"/>
        <v/>
      </c>
      <c r="L102" s="66" t="str">
        <f t="shared" si="16"/>
        <v/>
      </c>
      <c r="M102" s="67"/>
      <c r="N102" s="68" t="str">
        <f t="shared" si="17"/>
        <v/>
      </c>
      <c r="O102" s="3" t="str">
        <f t="shared" si="18"/>
        <v/>
      </c>
      <c r="P102" s="3" t="str">
        <f t="shared" si="19"/>
        <v/>
      </c>
      <c r="Q102" s="3">
        <f t="shared" si="20"/>
        <v>-10</v>
      </c>
      <c r="R102" s="3" t="str">
        <f t="shared" si="21"/>
        <v/>
      </c>
      <c r="S102" s="3" t="str">
        <f t="shared" si="22"/>
        <v/>
      </c>
      <c r="T102" s="3">
        <f t="shared" si="23"/>
        <v>0</v>
      </c>
      <c r="U102" s="68" t="str">
        <f ca="1">IF(N('Final Round'!$J$14)&gt;0,IF(ISBLANK($A102),"",IF($N102&gt;5,$N102,VLOOKUP($A102,'Final Round'!$A$14:$K$18,COLUMN('Final Round'!$J$1),FALSE))),"")</f>
        <v/>
      </c>
      <c r="V102" s="3" t="str">
        <f t="shared" ca="1" si="24"/>
        <v/>
      </c>
      <c r="W102" s="3" t="str">
        <f t="shared" si="25"/>
        <v/>
      </c>
      <c r="X102" s="3" t="str">
        <f t="shared" si="26"/>
        <v/>
      </c>
      <c r="Y102" s="3">
        <f t="shared" si="27"/>
        <v>0</v>
      </c>
      <c r="Z102" s="3" t="str">
        <f t="shared" ca="1" si="28"/>
        <v/>
      </c>
      <c r="AA102" s="3">
        <f t="shared" ca="1" si="29"/>
        <v>0</v>
      </c>
      <c r="AB102" s="69" t="str">
        <f>IF(ISBLANK($A102),"",5+4*(I102+IF(AA102=0,0,VLOOKUP($A102,'Final Round'!$A$14:$K$18,COLUMN('Final Round'!$G$1),FALSE)))+8*(H102+IF(AA102=0,0,IF(VLOOKUP($A102,'Final Round'!$A$14:$K$18,COLUMN('Final Round'!$J$1),FALSE)=1,1,0)))+$AA102)</f>
        <v/>
      </c>
    </row>
    <row r="103" spans="1:28" x14ac:dyDescent="0.2">
      <c r="A103" s="70"/>
      <c r="B103" s="71"/>
      <c r="C103" s="71"/>
      <c r="D103" s="71"/>
      <c r="E103" s="72"/>
      <c r="F103" s="73" t="str">
        <f>IF(ISBLANK($A103),"",SUM(IF(ISNA(IF(VLOOKUP($A103,'Round 1'!$A$7:$J$306,COLUMN('Round 1'!$H$7),FALSE),1,NA())),0,1),IF(ISNA(IF(VLOOKUP($A103,'Round 2'!$A$7:$J$306,COLUMN('Round 1'!$H$7),FALSE),1,NA())),0,1),IF(ISNA(IF(VLOOKUP($A103,'Round 3'!$A$7:$J$306,COLUMN('Round 1'!$H$7),FALSE),1,NA())),0,1),IF(ISNA(IF(VLOOKUP($A103,'Final Round'!$A$14:$K$18,1,FALSE),1,NA())),0,1)))</f>
        <v/>
      </c>
      <c r="G103" s="74"/>
      <c r="H103" s="75" t="str">
        <f>IF(ISBLANK($A103),"",IF(ISERROR(VLOOKUP($A103,'Round 1'!$A$7:$I$306,COLUMN('Round 1'!$G$7),FALSE)),0,VLOOKUP($A103,'Round 1'!$A$7:$I$306,COLUMN('Round 1'!$G$7),FALSE))+IF(ISERROR(VLOOKUP($A103,'Round 2'!$A$7:$I$306,COLUMN('Round 2'!$G$7),FALSE)),0,VLOOKUP($A103,'Round 2'!$A$7:$I$306,COLUMN('Round 2'!$G$7),FALSE))+IF(ISERROR(VLOOKUP($A103,'Round 3'!$A$7:$I$306,COLUMN('Round 3'!$G$7),FALSE)),0,VLOOKUP($A103,'Round 3'!$A$7:$I$306,COLUMN('Round 3'!$G$7),FALSE)))</f>
        <v/>
      </c>
      <c r="I103" s="75" t="str">
        <f>IF(ISBLANK($A103),"",IF(ISERROR(VLOOKUP($A103,'Round 1'!$A$7:$I$306,COLUMN('Round 1'!$F$7),FALSE)),0,VLOOKUP($A103,'Round 1'!$A$7:$I$306,COLUMN('Round 1'!$F$7),FALSE))+IF(ISERROR(VLOOKUP($A103,'Round 2'!$A$7:$I$306,COLUMN('Round 2'!$F$7),FALSE)),0,VLOOKUP($A103,'Round 2'!$A$7:$I$306,COLUMN('Round 2'!$F$7),FALSE))+IF(ISERROR(VLOOKUP($A103,'Round 3'!$A$7:$I$306,COLUMN('Round 3'!$F$7),FALSE)),0,VLOOKUP($A103,'Round 3'!$A$7:$I$306,COLUMN('Round 3'!$F$7),FALSE)))</f>
        <v/>
      </c>
      <c r="J103" s="76" t="str">
        <f>IF(ISBLANK($A103),"",IF(ISERROR(VLOOKUP($A103,'Round 1'!$A$7:$I$306,COLUMN('Round 1'!$H$7),FALSE)),0,VLOOKUP($A103,'Round 1'!$A$7:$I$306,COLUMN('Round 1'!$H$7),FALSE))+IF(ISERROR(VLOOKUP($A103,'Round 2'!$A$7:$I$306,COLUMN('Round 2'!$H$7),FALSE)),0,VLOOKUP($A103,'Round 2'!$A$7:$I$306,COLUMN('Round 2'!$H$7),FALSE))+IF(ISERROR(VLOOKUP($A103,'Round 3'!$A$7:$I$306,COLUMN('Round 3'!$H$7),FALSE)),0,VLOOKUP($A103,'Round 3'!$A$7:$I$306,COLUMN('Round 3'!$H$7),FALSE)))</f>
        <v/>
      </c>
      <c r="K103" s="75" t="str">
        <f t="shared" ref="K103:K134" si="30">IF(ISBLANK(A103),"",RANK(P103,$P$7:$P$306))</f>
        <v/>
      </c>
      <c r="L103" s="77" t="str">
        <f t="shared" ref="L103:L134" si="31">IF(ISBLANK($G103),IF($K103&gt;5,"",IF(AND(ISNA(MATCH(K103+1,$K$7:$K$306,0)),$K103&lt;$A$4),"TIE","")),"DQ")</f>
        <v/>
      </c>
      <c r="M103" s="78"/>
      <c r="N103" s="79" t="str">
        <f t="shared" ref="N103:N134" si="32">IF(ISBLANK($G103),$R103,"DQ")</f>
        <v/>
      </c>
      <c r="O103" s="3" t="str">
        <f t="shared" ref="O103:O134" si="33">IF(ISBLANK(A103),"",$H103*$O$6+$I103)</f>
        <v/>
      </c>
      <c r="P103" s="3" t="str">
        <f t="shared" ref="P103:P134" si="34">IF(ISBLANK(A103),"",$O103*10*$P$6+$J103)</f>
        <v/>
      </c>
      <c r="Q103" s="3">
        <f t="shared" ref="Q103:Q134" si="35">IF(ISBLANK($G103),IF(ISBLANK($A103),-10,$P103*$Q$6+IF($M103&gt;0,$Q$6-1-$M103,0)),-1)</f>
        <v>-10</v>
      </c>
      <c r="R103" s="3" t="str">
        <f t="shared" ref="R103:R134" si="36">IF(ISBLANK($A103),"",RANK($Q103,$Q$7:$Q$306))</f>
        <v/>
      </c>
      <c r="S103" s="3" t="str">
        <f t="shared" ref="S103:S134" si="37">IF(ISNA(MATCH($R103+1,$R$7:$R$306,0)),IF($R103=MAX($A$7:$A$306),$R103,-1),$R103)</f>
        <v/>
      </c>
      <c r="T103" s="3">
        <f t="shared" ref="T103:T134" si="38">$A103</f>
        <v>0</v>
      </c>
      <c r="U103" s="79" t="str">
        <f ca="1">IF(N('Final Round'!$J$14)&gt;0,IF(ISBLANK($A103),"",IF($N103&gt;5,$N103,VLOOKUP($A103,'Final Round'!$A$14:$K$18,COLUMN('Final Round'!$J$1),FALSE))),"")</f>
        <v/>
      </c>
      <c r="V103" s="3" t="str">
        <f t="shared" ref="V103:V134" ca="1" si="39">IF(ISNUMBER($U103),$U103,$R103)</f>
        <v/>
      </c>
      <c r="W103" s="3" t="str">
        <f t="shared" ref="W103:W134" si="40">IF(ISBLANK($A103),"",($V$6-$V103)*$W$6+$W$6-$A103)</f>
        <v/>
      </c>
      <c r="X103" s="3" t="str">
        <f t="shared" ref="X103:X134" si="41">IF(ISBLANK($A103),"",RANK($W103,$W$7:$W$306))</f>
        <v/>
      </c>
      <c r="Y103" s="3">
        <f t="shared" ref="Y103:Y134" si="42">$A103</f>
        <v>0</v>
      </c>
      <c r="Z103" s="3" t="str">
        <f t="shared" ref="Z103:Z134" ca="1" si="43">IF($U103="",$N103,$U103)</f>
        <v/>
      </c>
      <c r="AA103" s="3">
        <f t="shared" ca="1" si="29"/>
        <v>0</v>
      </c>
      <c r="AB103" s="80" t="str">
        <f>IF(ISBLANK($A103),"",5+4*(I103+IF(AA103=0,0,VLOOKUP($A103,'Final Round'!$A$14:$K$18,COLUMN('Final Round'!$G$1),FALSE)))+8*(H103+IF(AA103=0,0,IF(VLOOKUP($A103,'Final Round'!$A$14:$K$18,COLUMN('Final Round'!$J$1),FALSE)=1,1,0)))+$AA103)</f>
        <v/>
      </c>
    </row>
    <row r="104" spans="1:28" x14ac:dyDescent="0.2">
      <c r="A104" s="59"/>
      <c r="B104" s="60"/>
      <c r="C104" s="60"/>
      <c r="D104" s="60"/>
      <c r="E104" s="61"/>
      <c r="F104" s="62" t="str">
        <f>IF(ISBLANK($A104),"",SUM(IF(ISNA(IF(VLOOKUP($A104,'Round 1'!$A$7:$J$306,COLUMN('Round 1'!$H$7),FALSE),1,NA())),0,1),IF(ISNA(IF(VLOOKUP($A104,'Round 2'!$A$7:$J$306,COLUMN('Round 1'!$H$7),FALSE),1,NA())),0,1),IF(ISNA(IF(VLOOKUP($A104,'Round 3'!$A$7:$J$306,COLUMN('Round 1'!$H$7),FALSE),1,NA())),0,1),IF(ISNA(IF(VLOOKUP($A104,'Final Round'!$A$14:$K$18,1,FALSE),1,NA())),0,1)))</f>
        <v/>
      </c>
      <c r="G104" s="63"/>
      <c r="H104" s="64" t="str">
        <f>IF(ISBLANK($A104),"",IF(ISERROR(VLOOKUP($A104,'Round 1'!$A$7:$I$306,COLUMN('Round 1'!$G$7),FALSE)),0,VLOOKUP($A104,'Round 1'!$A$7:$I$306,COLUMN('Round 1'!$G$7),FALSE))+IF(ISERROR(VLOOKUP($A104,'Round 2'!$A$7:$I$306,COLUMN('Round 2'!$G$7),FALSE)),0,VLOOKUP($A104,'Round 2'!$A$7:$I$306,COLUMN('Round 2'!$G$7),FALSE))+IF(ISERROR(VLOOKUP($A104,'Round 3'!$A$7:$I$306,COLUMN('Round 3'!$G$7),FALSE)),0,VLOOKUP($A104,'Round 3'!$A$7:$I$306,COLUMN('Round 3'!$G$7),FALSE)))</f>
        <v/>
      </c>
      <c r="I104" s="64" t="str">
        <f>IF(ISBLANK($A104),"",IF(ISERROR(VLOOKUP($A104,'Round 1'!$A$7:$I$306,COLUMN('Round 1'!$F$7),FALSE)),0,VLOOKUP($A104,'Round 1'!$A$7:$I$306,COLUMN('Round 1'!$F$7),FALSE))+IF(ISERROR(VLOOKUP($A104,'Round 2'!$A$7:$I$306,COLUMN('Round 2'!$F$7),FALSE)),0,VLOOKUP($A104,'Round 2'!$A$7:$I$306,COLUMN('Round 2'!$F$7),FALSE))+IF(ISERROR(VLOOKUP($A104,'Round 3'!$A$7:$I$306,COLUMN('Round 3'!$F$7),FALSE)),0,VLOOKUP($A104,'Round 3'!$A$7:$I$306,COLUMN('Round 3'!$F$7),FALSE)))</f>
        <v/>
      </c>
      <c r="J104" s="65" t="str">
        <f>IF(ISBLANK($A104),"",IF(ISERROR(VLOOKUP($A104,'Round 1'!$A$7:$I$306,COLUMN('Round 1'!$H$7),FALSE)),0,VLOOKUP($A104,'Round 1'!$A$7:$I$306,COLUMN('Round 1'!$H$7),FALSE))+IF(ISERROR(VLOOKUP($A104,'Round 2'!$A$7:$I$306,COLUMN('Round 2'!$H$7),FALSE)),0,VLOOKUP($A104,'Round 2'!$A$7:$I$306,COLUMN('Round 2'!$H$7),FALSE))+IF(ISERROR(VLOOKUP($A104,'Round 3'!$A$7:$I$306,COLUMN('Round 3'!$H$7),FALSE)),0,VLOOKUP($A104,'Round 3'!$A$7:$I$306,COLUMN('Round 3'!$H$7),FALSE)))</f>
        <v/>
      </c>
      <c r="K104" s="64" t="str">
        <f t="shared" si="30"/>
        <v/>
      </c>
      <c r="L104" s="66" t="str">
        <f t="shared" si="31"/>
        <v/>
      </c>
      <c r="M104" s="67"/>
      <c r="N104" s="68" t="str">
        <f t="shared" si="32"/>
        <v/>
      </c>
      <c r="O104" s="3" t="str">
        <f t="shared" si="33"/>
        <v/>
      </c>
      <c r="P104" s="3" t="str">
        <f t="shared" si="34"/>
        <v/>
      </c>
      <c r="Q104" s="3">
        <f t="shared" si="35"/>
        <v>-10</v>
      </c>
      <c r="R104" s="3" t="str">
        <f t="shared" si="36"/>
        <v/>
      </c>
      <c r="S104" s="3" t="str">
        <f t="shared" si="37"/>
        <v/>
      </c>
      <c r="T104" s="3">
        <f t="shared" si="38"/>
        <v>0</v>
      </c>
      <c r="U104" s="68" t="str">
        <f ca="1">IF(N('Final Round'!$J$14)&gt;0,IF(ISBLANK($A104),"",IF($N104&gt;5,$N104,VLOOKUP($A104,'Final Round'!$A$14:$K$18,COLUMN('Final Round'!$J$1),FALSE))),"")</f>
        <v/>
      </c>
      <c r="V104" s="3" t="str">
        <f t="shared" ca="1" si="39"/>
        <v/>
      </c>
      <c r="W104" s="3" t="str">
        <f t="shared" si="40"/>
        <v/>
      </c>
      <c r="X104" s="3" t="str">
        <f t="shared" si="41"/>
        <v/>
      </c>
      <c r="Y104" s="3">
        <f t="shared" si="42"/>
        <v>0</v>
      </c>
      <c r="Z104" s="3" t="str">
        <f t="shared" ca="1" si="43"/>
        <v/>
      </c>
      <c r="AA104" s="3">
        <f t="shared" ca="1" si="29"/>
        <v>0</v>
      </c>
      <c r="AB104" s="69" t="str">
        <f>IF(ISBLANK($A104),"",5+4*(I104+IF(AA104=0,0,VLOOKUP($A104,'Final Round'!$A$14:$K$18,COLUMN('Final Round'!$G$1),FALSE)))+8*(H104+IF(AA104=0,0,IF(VLOOKUP($A104,'Final Round'!$A$14:$K$18,COLUMN('Final Round'!$J$1),FALSE)=1,1,0)))+$AA104)</f>
        <v/>
      </c>
    </row>
    <row r="105" spans="1:28" x14ac:dyDescent="0.2">
      <c r="A105" s="70"/>
      <c r="B105" s="71"/>
      <c r="C105" s="71"/>
      <c r="D105" s="71"/>
      <c r="E105" s="72"/>
      <c r="F105" s="73" t="str">
        <f>IF(ISBLANK($A105),"",SUM(IF(ISNA(IF(VLOOKUP($A105,'Round 1'!$A$7:$J$306,COLUMN('Round 1'!$H$7),FALSE),1,NA())),0,1),IF(ISNA(IF(VLOOKUP($A105,'Round 2'!$A$7:$J$306,COLUMN('Round 1'!$H$7),FALSE),1,NA())),0,1),IF(ISNA(IF(VLOOKUP($A105,'Round 3'!$A$7:$J$306,COLUMN('Round 1'!$H$7),FALSE),1,NA())),0,1),IF(ISNA(IF(VLOOKUP($A105,'Final Round'!$A$14:$K$18,1,FALSE),1,NA())),0,1)))</f>
        <v/>
      </c>
      <c r="G105" s="74"/>
      <c r="H105" s="75" t="str">
        <f>IF(ISBLANK($A105),"",IF(ISERROR(VLOOKUP($A105,'Round 1'!$A$7:$I$306,COLUMN('Round 1'!$G$7),FALSE)),0,VLOOKUP($A105,'Round 1'!$A$7:$I$306,COLUMN('Round 1'!$G$7),FALSE))+IF(ISERROR(VLOOKUP($A105,'Round 2'!$A$7:$I$306,COLUMN('Round 2'!$G$7),FALSE)),0,VLOOKUP($A105,'Round 2'!$A$7:$I$306,COLUMN('Round 2'!$G$7),FALSE))+IF(ISERROR(VLOOKUP($A105,'Round 3'!$A$7:$I$306,COLUMN('Round 3'!$G$7),FALSE)),0,VLOOKUP($A105,'Round 3'!$A$7:$I$306,COLUMN('Round 3'!$G$7),FALSE)))</f>
        <v/>
      </c>
      <c r="I105" s="75" t="str">
        <f>IF(ISBLANK($A105),"",IF(ISERROR(VLOOKUP($A105,'Round 1'!$A$7:$I$306,COLUMN('Round 1'!$F$7),FALSE)),0,VLOOKUP($A105,'Round 1'!$A$7:$I$306,COLUMN('Round 1'!$F$7),FALSE))+IF(ISERROR(VLOOKUP($A105,'Round 2'!$A$7:$I$306,COLUMN('Round 2'!$F$7),FALSE)),0,VLOOKUP($A105,'Round 2'!$A$7:$I$306,COLUMN('Round 2'!$F$7),FALSE))+IF(ISERROR(VLOOKUP($A105,'Round 3'!$A$7:$I$306,COLUMN('Round 3'!$F$7),FALSE)),0,VLOOKUP($A105,'Round 3'!$A$7:$I$306,COLUMN('Round 3'!$F$7),FALSE)))</f>
        <v/>
      </c>
      <c r="J105" s="76" t="str">
        <f>IF(ISBLANK($A105),"",IF(ISERROR(VLOOKUP($A105,'Round 1'!$A$7:$I$306,COLUMN('Round 1'!$H$7),FALSE)),0,VLOOKUP($A105,'Round 1'!$A$7:$I$306,COLUMN('Round 1'!$H$7),FALSE))+IF(ISERROR(VLOOKUP($A105,'Round 2'!$A$7:$I$306,COLUMN('Round 2'!$H$7),FALSE)),0,VLOOKUP($A105,'Round 2'!$A$7:$I$306,COLUMN('Round 2'!$H$7),FALSE))+IF(ISERROR(VLOOKUP($A105,'Round 3'!$A$7:$I$306,COLUMN('Round 3'!$H$7),FALSE)),0,VLOOKUP($A105,'Round 3'!$A$7:$I$306,COLUMN('Round 3'!$H$7),FALSE)))</f>
        <v/>
      </c>
      <c r="K105" s="75" t="str">
        <f t="shared" si="30"/>
        <v/>
      </c>
      <c r="L105" s="77" t="str">
        <f t="shared" si="31"/>
        <v/>
      </c>
      <c r="M105" s="78"/>
      <c r="N105" s="79" t="str">
        <f t="shared" si="32"/>
        <v/>
      </c>
      <c r="O105" s="3" t="str">
        <f t="shared" si="33"/>
        <v/>
      </c>
      <c r="P105" s="3" t="str">
        <f t="shared" si="34"/>
        <v/>
      </c>
      <c r="Q105" s="3">
        <f t="shared" si="35"/>
        <v>-10</v>
      </c>
      <c r="R105" s="3" t="str">
        <f t="shared" si="36"/>
        <v/>
      </c>
      <c r="S105" s="3" t="str">
        <f t="shared" si="37"/>
        <v/>
      </c>
      <c r="T105" s="3">
        <f t="shared" si="38"/>
        <v>0</v>
      </c>
      <c r="U105" s="79" t="str">
        <f ca="1">IF(N('Final Round'!$J$14)&gt;0,IF(ISBLANK($A105),"",IF($N105&gt;5,$N105,VLOOKUP($A105,'Final Round'!$A$14:$K$18,COLUMN('Final Round'!$J$1),FALSE))),"")</f>
        <v/>
      </c>
      <c r="V105" s="3" t="str">
        <f t="shared" ca="1" si="39"/>
        <v/>
      </c>
      <c r="W105" s="3" t="str">
        <f t="shared" si="40"/>
        <v/>
      </c>
      <c r="X105" s="3" t="str">
        <f t="shared" si="41"/>
        <v/>
      </c>
      <c r="Y105" s="3">
        <f t="shared" si="42"/>
        <v>0</v>
      </c>
      <c r="Z105" s="3" t="str">
        <f t="shared" ca="1" si="43"/>
        <v/>
      </c>
      <c r="AA105" s="3">
        <f t="shared" ca="1" si="29"/>
        <v>0</v>
      </c>
      <c r="AB105" s="80" t="str">
        <f>IF(ISBLANK($A105),"",5+4*(I105+IF(AA105=0,0,VLOOKUP($A105,'Final Round'!$A$14:$K$18,COLUMN('Final Round'!$G$1),FALSE)))+8*(H105+IF(AA105=0,0,IF(VLOOKUP($A105,'Final Round'!$A$14:$K$18,COLUMN('Final Round'!$J$1),FALSE)=1,1,0)))+$AA105)</f>
        <v/>
      </c>
    </row>
    <row r="106" spans="1:28" x14ac:dyDescent="0.2">
      <c r="A106" s="59"/>
      <c r="B106" s="60"/>
      <c r="C106" s="60"/>
      <c r="D106" s="60"/>
      <c r="E106" s="61"/>
      <c r="F106" s="62" t="str">
        <f>IF(ISBLANK($A106),"",SUM(IF(ISNA(IF(VLOOKUP($A106,'Round 1'!$A$7:$J$306,COLUMN('Round 1'!$H$7),FALSE),1,NA())),0,1),IF(ISNA(IF(VLOOKUP($A106,'Round 2'!$A$7:$J$306,COLUMN('Round 1'!$H$7),FALSE),1,NA())),0,1),IF(ISNA(IF(VLOOKUP($A106,'Round 3'!$A$7:$J$306,COLUMN('Round 1'!$H$7),FALSE),1,NA())),0,1),IF(ISNA(IF(VLOOKUP($A106,'Final Round'!$A$14:$K$18,1,FALSE),1,NA())),0,1)))</f>
        <v/>
      </c>
      <c r="G106" s="63"/>
      <c r="H106" s="64" t="str">
        <f>IF(ISBLANK($A106),"",IF(ISERROR(VLOOKUP($A106,'Round 1'!$A$7:$I$306,COLUMN('Round 1'!$G$7),FALSE)),0,VLOOKUP($A106,'Round 1'!$A$7:$I$306,COLUMN('Round 1'!$G$7),FALSE))+IF(ISERROR(VLOOKUP($A106,'Round 2'!$A$7:$I$306,COLUMN('Round 2'!$G$7),FALSE)),0,VLOOKUP($A106,'Round 2'!$A$7:$I$306,COLUMN('Round 2'!$G$7),FALSE))+IF(ISERROR(VLOOKUP($A106,'Round 3'!$A$7:$I$306,COLUMN('Round 3'!$G$7),FALSE)),0,VLOOKUP($A106,'Round 3'!$A$7:$I$306,COLUMN('Round 3'!$G$7),FALSE)))</f>
        <v/>
      </c>
      <c r="I106" s="64" t="str">
        <f>IF(ISBLANK($A106),"",IF(ISERROR(VLOOKUP($A106,'Round 1'!$A$7:$I$306,COLUMN('Round 1'!$F$7),FALSE)),0,VLOOKUP($A106,'Round 1'!$A$7:$I$306,COLUMN('Round 1'!$F$7),FALSE))+IF(ISERROR(VLOOKUP($A106,'Round 2'!$A$7:$I$306,COLUMN('Round 2'!$F$7),FALSE)),0,VLOOKUP($A106,'Round 2'!$A$7:$I$306,COLUMN('Round 2'!$F$7),FALSE))+IF(ISERROR(VLOOKUP($A106,'Round 3'!$A$7:$I$306,COLUMN('Round 3'!$F$7),FALSE)),0,VLOOKUP($A106,'Round 3'!$A$7:$I$306,COLUMN('Round 3'!$F$7),FALSE)))</f>
        <v/>
      </c>
      <c r="J106" s="65" t="str">
        <f>IF(ISBLANK($A106),"",IF(ISERROR(VLOOKUP($A106,'Round 1'!$A$7:$I$306,COLUMN('Round 1'!$H$7),FALSE)),0,VLOOKUP($A106,'Round 1'!$A$7:$I$306,COLUMN('Round 1'!$H$7),FALSE))+IF(ISERROR(VLOOKUP($A106,'Round 2'!$A$7:$I$306,COLUMN('Round 2'!$H$7),FALSE)),0,VLOOKUP($A106,'Round 2'!$A$7:$I$306,COLUMN('Round 2'!$H$7),FALSE))+IF(ISERROR(VLOOKUP($A106,'Round 3'!$A$7:$I$306,COLUMN('Round 3'!$H$7),FALSE)),0,VLOOKUP($A106,'Round 3'!$A$7:$I$306,COLUMN('Round 3'!$H$7),FALSE)))</f>
        <v/>
      </c>
      <c r="K106" s="64" t="str">
        <f t="shared" si="30"/>
        <v/>
      </c>
      <c r="L106" s="66" t="str">
        <f t="shared" si="31"/>
        <v/>
      </c>
      <c r="M106" s="67"/>
      <c r="N106" s="68" t="str">
        <f t="shared" si="32"/>
        <v/>
      </c>
      <c r="O106" s="3" t="str">
        <f t="shared" si="33"/>
        <v/>
      </c>
      <c r="P106" s="3" t="str">
        <f t="shared" si="34"/>
        <v/>
      </c>
      <c r="Q106" s="3">
        <f t="shared" si="35"/>
        <v>-10</v>
      </c>
      <c r="R106" s="3" t="str">
        <f t="shared" si="36"/>
        <v/>
      </c>
      <c r="S106" s="3" t="str">
        <f t="shared" si="37"/>
        <v/>
      </c>
      <c r="T106" s="3">
        <f t="shared" si="38"/>
        <v>0</v>
      </c>
      <c r="U106" s="68" t="str">
        <f ca="1">IF(N('Final Round'!$J$14)&gt;0,IF(ISBLANK($A106),"",IF($N106&gt;5,$N106,VLOOKUP($A106,'Final Round'!$A$14:$K$18,COLUMN('Final Round'!$J$1),FALSE))),"")</f>
        <v/>
      </c>
      <c r="V106" s="3" t="str">
        <f t="shared" ca="1" si="39"/>
        <v/>
      </c>
      <c r="W106" s="3" t="str">
        <f t="shared" si="40"/>
        <v/>
      </c>
      <c r="X106" s="3" t="str">
        <f t="shared" si="41"/>
        <v/>
      </c>
      <c r="Y106" s="3">
        <f t="shared" si="42"/>
        <v>0</v>
      </c>
      <c r="Z106" s="3" t="str">
        <f t="shared" ca="1" si="43"/>
        <v/>
      </c>
      <c r="AA106" s="3">
        <f t="shared" ca="1" si="29"/>
        <v>0</v>
      </c>
      <c r="AB106" s="69" t="str">
        <f>IF(ISBLANK($A106),"",5+4*(I106+IF(AA106=0,0,VLOOKUP($A106,'Final Round'!$A$14:$K$18,COLUMN('Final Round'!$G$1),FALSE)))+8*(H106+IF(AA106=0,0,IF(VLOOKUP($A106,'Final Round'!$A$14:$K$18,COLUMN('Final Round'!$J$1),FALSE)=1,1,0)))+$AA106)</f>
        <v/>
      </c>
    </row>
    <row r="107" spans="1:28" x14ac:dyDescent="0.2">
      <c r="A107" s="70"/>
      <c r="B107" s="71"/>
      <c r="C107" s="71"/>
      <c r="D107" s="71"/>
      <c r="E107" s="72"/>
      <c r="F107" s="73" t="str">
        <f>IF(ISBLANK($A107),"",SUM(IF(ISNA(IF(VLOOKUP($A107,'Round 1'!$A$7:$J$306,COLUMN('Round 1'!$H$7),FALSE),1,NA())),0,1),IF(ISNA(IF(VLOOKUP($A107,'Round 2'!$A$7:$J$306,COLUMN('Round 1'!$H$7),FALSE),1,NA())),0,1),IF(ISNA(IF(VLOOKUP($A107,'Round 3'!$A$7:$J$306,COLUMN('Round 1'!$H$7),FALSE),1,NA())),0,1),IF(ISNA(IF(VLOOKUP($A107,'Final Round'!$A$14:$K$18,1,FALSE),1,NA())),0,1)))</f>
        <v/>
      </c>
      <c r="G107" s="74"/>
      <c r="H107" s="75" t="str">
        <f>IF(ISBLANK($A107),"",IF(ISERROR(VLOOKUP($A107,'Round 1'!$A$7:$I$306,COLUMN('Round 1'!$G$7),FALSE)),0,VLOOKUP($A107,'Round 1'!$A$7:$I$306,COLUMN('Round 1'!$G$7),FALSE))+IF(ISERROR(VLOOKUP($A107,'Round 2'!$A$7:$I$306,COLUMN('Round 2'!$G$7),FALSE)),0,VLOOKUP($A107,'Round 2'!$A$7:$I$306,COLUMN('Round 2'!$G$7),FALSE))+IF(ISERROR(VLOOKUP($A107,'Round 3'!$A$7:$I$306,COLUMN('Round 3'!$G$7),FALSE)),0,VLOOKUP($A107,'Round 3'!$A$7:$I$306,COLUMN('Round 3'!$G$7),FALSE)))</f>
        <v/>
      </c>
      <c r="I107" s="75" t="str">
        <f>IF(ISBLANK($A107),"",IF(ISERROR(VLOOKUP($A107,'Round 1'!$A$7:$I$306,COLUMN('Round 1'!$F$7),FALSE)),0,VLOOKUP($A107,'Round 1'!$A$7:$I$306,COLUMN('Round 1'!$F$7),FALSE))+IF(ISERROR(VLOOKUP($A107,'Round 2'!$A$7:$I$306,COLUMN('Round 2'!$F$7),FALSE)),0,VLOOKUP($A107,'Round 2'!$A$7:$I$306,COLUMN('Round 2'!$F$7),FALSE))+IF(ISERROR(VLOOKUP($A107,'Round 3'!$A$7:$I$306,COLUMN('Round 3'!$F$7),FALSE)),0,VLOOKUP($A107,'Round 3'!$A$7:$I$306,COLUMN('Round 3'!$F$7),FALSE)))</f>
        <v/>
      </c>
      <c r="J107" s="76" t="str">
        <f>IF(ISBLANK($A107),"",IF(ISERROR(VLOOKUP($A107,'Round 1'!$A$7:$I$306,COLUMN('Round 1'!$H$7),FALSE)),0,VLOOKUP($A107,'Round 1'!$A$7:$I$306,COLUMN('Round 1'!$H$7),FALSE))+IF(ISERROR(VLOOKUP($A107,'Round 2'!$A$7:$I$306,COLUMN('Round 2'!$H$7),FALSE)),0,VLOOKUP($A107,'Round 2'!$A$7:$I$306,COLUMN('Round 2'!$H$7),FALSE))+IF(ISERROR(VLOOKUP($A107,'Round 3'!$A$7:$I$306,COLUMN('Round 3'!$H$7),FALSE)),0,VLOOKUP($A107,'Round 3'!$A$7:$I$306,COLUMN('Round 3'!$H$7),FALSE)))</f>
        <v/>
      </c>
      <c r="K107" s="75" t="str">
        <f t="shared" si="30"/>
        <v/>
      </c>
      <c r="L107" s="77" t="str">
        <f t="shared" si="31"/>
        <v/>
      </c>
      <c r="M107" s="78"/>
      <c r="N107" s="79" t="str">
        <f t="shared" si="32"/>
        <v/>
      </c>
      <c r="O107" s="3" t="str">
        <f t="shared" si="33"/>
        <v/>
      </c>
      <c r="P107" s="3" t="str">
        <f t="shared" si="34"/>
        <v/>
      </c>
      <c r="Q107" s="3">
        <f t="shared" si="35"/>
        <v>-10</v>
      </c>
      <c r="R107" s="3" t="str">
        <f t="shared" si="36"/>
        <v/>
      </c>
      <c r="S107" s="3" t="str">
        <f t="shared" si="37"/>
        <v/>
      </c>
      <c r="T107" s="3">
        <f t="shared" si="38"/>
        <v>0</v>
      </c>
      <c r="U107" s="79" t="str">
        <f ca="1">IF(N('Final Round'!$J$14)&gt;0,IF(ISBLANK($A107),"",IF($N107&gt;5,$N107,VLOOKUP($A107,'Final Round'!$A$14:$K$18,COLUMN('Final Round'!$J$1),FALSE))),"")</f>
        <v/>
      </c>
      <c r="V107" s="3" t="str">
        <f t="shared" ca="1" si="39"/>
        <v/>
      </c>
      <c r="W107" s="3" t="str">
        <f t="shared" si="40"/>
        <v/>
      </c>
      <c r="X107" s="3" t="str">
        <f t="shared" si="41"/>
        <v/>
      </c>
      <c r="Y107" s="3">
        <f t="shared" si="42"/>
        <v>0</v>
      </c>
      <c r="Z107" s="3" t="str">
        <f t="shared" ca="1" si="43"/>
        <v/>
      </c>
      <c r="AA107" s="3">
        <f t="shared" ca="1" si="29"/>
        <v>0</v>
      </c>
      <c r="AB107" s="80" t="str">
        <f>IF(ISBLANK($A107),"",5+4*(I107+IF(AA107=0,0,VLOOKUP($A107,'Final Round'!$A$14:$K$18,COLUMN('Final Round'!$G$1),FALSE)))+8*(H107+IF(AA107=0,0,IF(VLOOKUP($A107,'Final Round'!$A$14:$K$18,COLUMN('Final Round'!$J$1),FALSE)=1,1,0)))+$AA107)</f>
        <v/>
      </c>
    </row>
    <row r="108" spans="1:28" x14ac:dyDescent="0.2">
      <c r="A108" s="59"/>
      <c r="B108" s="60"/>
      <c r="C108" s="60"/>
      <c r="D108" s="60"/>
      <c r="E108" s="61"/>
      <c r="F108" s="62" t="str">
        <f>IF(ISBLANK($A108),"",SUM(IF(ISNA(IF(VLOOKUP($A108,'Round 1'!$A$7:$J$306,COLUMN('Round 1'!$H$7),FALSE),1,NA())),0,1),IF(ISNA(IF(VLOOKUP($A108,'Round 2'!$A$7:$J$306,COLUMN('Round 1'!$H$7),FALSE),1,NA())),0,1),IF(ISNA(IF(VLOOKUP($A108,'Round 3'!$A$7:$J$306,COLUMN('Round 1'!$H$7),FALSE),1,NA())),0,1),IF(ISNA(IF(VLOOKUP($A108,'Final Round'!$A$14:$K$18,1,FALSE),1,NA())),0,1)))</f>
        <v/>
      </c>
      <c r="G108" s="63"/>
      <c r="H108" s="64" t="str">
        <f>IF(ISBLANK($A108),"",IF(ISERROR(VLOOKUP($A108,'Round 1'!$A$7:$I$306,COLUMN('Round 1'!$G$7),FALSE)),0,VLOOKUP($A108,'Round 1'!$A$7:$I$306,COLUMN('Round 1'!$G$7),FALSE))+IF(ISERROR(VLOOKUP($A108,'Round 2'!$A$7:$I$306,COLUMN('Round 2'!$G$7),FALSE)),0,VLOOKUP($A108,'Round 2'!$A$7:$I$306,COLUMN('Round 2'!$G$7),FALSE))+IF(ISERROR(VLOOKUP($A108,'Round 3'!$A$7:$I$306,COLUMN('Round 3'!$G$7),FALSE)),0,VLOOKUP($A108,'Round 3'!$A$7:$I$306,COLUMN('Round 3'!$G$7),FALSE)))</f>
        <v/>
      </c>
      <c r="I108" s="64" t="str">
        <f>IF(ISBLANK($A108),"",IF(ISERROR(VLOOKUP($A108,'Round 1'!$A$7:$I$306,COLUMN('Round 1'!$F$7),FALSE)),0,VLOOKUP($A108,'Round 1'!$A$7:$I$306,COLUMN('Round 1'!$F$7),FALSE))+IF(ISERROR(VLOOKUP($A108,'Round 2'!$A$7:$I$306,COLUMN('Round 2'!$F$7),FALSE)),0,VLOOKUP($A108,'Round 2'!$A$7:$I$306,COLUMN('Round 2'!$F$7),FALSE))+IF(ISERROR(VLOOKUP($A108,'Round 3'!$A$7:$I$306,COLUMN('Round 3'!$F$7),FALSE)),0,VLOOKUP($A108,'Round 3'!$A$7:$I$306,COLUMN('Round 3'!$F$7),FALSE)))</f>
        <v/>
      </c>
      <c r="J108" s="65" t="str">
        <f>IF(ISBLANK($A108),"",IF(ISERROR(VLOOKUP($A108,'Round 1'!$A$7:$I$306,COLUMN('Round 1'!$H$7),FALSE)),0,VLOOKUP($A108,'Round 1'!$A$7:$I$306,COLUMN('Round 1'!$H$7),FALSE))+IF(ISERROR(VLOOKUP($A108,'Round 2'!$A$7:$I$306,COLUMN('Round 2'!$H$7),FALSE)),0,VLOOKUP($A108,'Round 2'!$A$7:$I$306,COLUMN('Round 2'!$H$7),FALSE))+IF(ISERROR(VLOOKUP($A108,'Round 3'!$A$7:$I$306,COLUMN('Round 3'!$H$7),FALSE)),0,VLOOKUP($A108,'Round 3'!$A$7:$I$306,COLUMN('Round 3'!$H$7),FALSE)))</f>
        <v/>
      </c>
      <c r="K108" s="64" t="str">
        <f t="shared" si="30"/>
        <v/>
      </c>
      <c r="L108" s="66" t="str">
        <f t="shared" si="31"/>
        <v/>
      </c>
      <c r="M108" s="67"/>
      <c r="N108" s="68" t="str">
        <f t="shared" si="32"/>
        <v/>
      </c>
      <c r="O108" s="3" t="str">
        <f t="shared" si="33"/>
        <v/>
      </c>
      <c r="P108" s="3" t="str">
        <f t="shared" si="34"/>
        <v/>
      </c>
      <c r="Q108" s="3">
        <f t="shared" si="35"/>
        <v>-10</v>
      </c>
      <c r="R108" s="3" t="str">
        <f t="shared" si="36"/>
        <v/>
      </c>
      <c r="S108" s="3" t="str">
        <f t="shared" si="37"/>
        <v/>
      </c>
      <c r="T108" s="3">
        <f t="shared" si="38"/>
        <v>0</v>
      </c>
      <c r="U108" s="68" t="str">
        <f ca="1">IF(N('Final Round'!$J$14)&gt;0,IF(ISBLANK($A108),"",IF($N108&gt;5,$N108,VLOOKUP($A108,'Final Round'!$A$14:$K$18,COLUMN('Final Round'!$J$1),FALSE))),"")</f>
        <v/>
      </c>
      <c r="V108" s="3" t="str">
        <f t="shared" ca="1" si="39"/>
        <v/>
      </c>
      <c r="W108" s="3" t="str">
        <f t="shared" si="40"/>
        <v/>
      </c>
      <c r="X108" s="3" t="str">
        <f t="shared" si="41"/>
        <v/>
      </c>
      <c r="Y108" s="3">
        <f t="shared" si="42"/>
        <v>0</v>
      </c>
      <c r="Z108" s="3" t="str">
        <f t="shared" ca="1" si="43"/>
        <v/>
      </c>
      <c r="AA108" s="3">
        <f t="shared" ca="1" si="29"/>
        <v>0</v>
      </c>
      <c r="AB108" s="69" t="str">
        <f>IF(ISBLANK($A108),"",5+4*(I108+IF(AA108=0,0,VLOOKUP($A108,'Final Round'!$A$14:$K$18,COLUMN('Final Round'!$G$1),FALSE)))+8*(H108+IF(AA108=0,0,IF(VLOOKUP($A108,'Final Round'!$A$14:$K$18,COLUMN('Final Round'!$J$1),FALSE)=1,1,0)))+$AA108)</f>
        <v/>
      </c>
    </row>
    <row r="109" spans="1:28" x14ac:dyDescent="0.2">
      <c r="A109" s="70"/>
      <c r="B109" s="71"/>
      <c r="C109" s="71"/>
      <c r="D109" s="71"/>
      <c r="E109" s="72"/>
      <c r="F109" s="73" t="str">
        <f>IF(ISBLANK($A109),"",SUM(IF(ISNA(IF(VLOOKUP($A109,'Round 1'!$A$7:$J$306,COLUMN('Round 1'!$H$7),FALSE),1,NA())),0,1),IF(ISNA(IF(VLOOKUP($A109,'Round 2'!$A$7:$J$306,COLUMN('Round 1'!$H$7),FALSE),1,NA())),0,1),IF(ISNA(IF(VLOOKUP($A109,'Round 3'!$A$7:$J$306,COLUMN('Round 1'!$H$7),FALSE),1,NA())),0,1),IF(ISNA(IF(VLOOKUP($A109,'Final Round'!$A$14:$K$18,1,FALSE),1,NA())),0,1)))</f>
        <v/>
      </c>
      <c r="G109" s="74"/>
      <c r="H109" s="75" t="str">
        <f>IF(ISBLANK($A109),"",IF(ISERROR(VLOOKUP($A109,'Round 1'!$A$7:$I$306,COLUMN('Round 1'!$G$7),FALSE)),0,VLOOKUP($A109,'Round 1'!$A$7:$I$306,COLUMN('Round 1'!$G$7),FALSE))+IF(ISERROR(VLOOKUP($A109,'Round 2'!$A$7:$I$306,COLUMN('Round 2'!$G$7),FALSE)),0,VLOOKUP($A109,'Round 2'!$A$7:$I$306,COLUMN('Round 2'!$G$7),FALSE))+IF(ISERROR(VLOOKUP($A109,'Round 3'!$A$7:$I$306,COLUMN('Round 3'!$G$7),FALSE)),0,VLOOKUP($A109,'Round 3'!$A$7:$I$306,COLUMN('Round 3'!$G$7),FALSE)))</f>
        <v/>
      </c>
      <c r="I109" s="75" t="str">
        <f>IF(ISBLANK($A109),"",IF(ISERROR(VLOOKUP($A109,'Round 1'!$A$7:$I$306,COLUMN('Round 1'!$F$7),FALSE)),0,VLOOKUP($A109,'Round 1'!$A$7:$I$306,COLUMN('Round 1'!$F$7),FALSE))+IF(ISERROR(VLOOKUP($A109,'Round 2'!$A$7:$I$306,COLUMN('Round 2'!$F$7),FALSE)),0,VLOOKUP($A109,'Round 2'!$A$7:$I$306,COLUMN('Round 2'!$F$7),FALSE))+IF(ISERROR(VLOOKUP($A109,'Round 3'!$A$7:$I$306,COLUMN('Round 3'!$F$7),FALSE)),0,VLOOKUP($A109,'Round 3'!$A$7:$I$306,COLUMN('Round 3'!$F$7),FALSE)))</f>
        <v/>
      </c>
      <c r="J109" s="76" t="str">
        <f>IF(ISBLANK($A109),"",IF(ISERROR(VLOOKUP($A109,'Round 1'!$A$7:$I$306,COLUMN('Round 1'!$H$7),FALSE)),0,VLOOKUP($A109,'Round 1'!$A$7:$I$306,COLUMN('Round 1'!$H$7),FALSE))+IF(ISERROR(VLOOKUP($A109,'Round 2'!$A$7:$I$306,COLUMN('Round 2'!$H$7),FALSE)),0,VLOOKUP($A109,'Round 2'!$A$7:$I$306,COLUMN('Round 2'!$H$7),FALSE))+IF(ISERROR(VLOOKUP($A109,'Round 3'!$A$7:$I$306,COLUMN('Round 3'!$H$7),FALSE)),0,VLOOKUP($A109,'Round 3'!$A$7:$I$306,COLUMN('Round 3'!$H$7),FALSE)))</f>
        <v/>
      </c>
      <c r="K109" s="75" t="str">
        <f t="shared" si="30"/>
        <v/>
      </c>
      <c r="L109" s="77" t="str">
        <f t="shared" si="31"/>
        <v/>
      </c>
      <c r="M109" s="78"/>
      <c r="N109" s="79" t="str">
        <f t="shared" si="32"/>
        <v/>
      </c>
      <c r="O109" s="3" t="str">
        <f t="shared" si="33"/>
        <v/>
      </c>
      <c r="P109" s="3" t="str">
        <f t="shared" si="34"/>
        <v/>
      </c>
      <c r="Q109" s="3">
        <f t="shared" si="35"/>
        <v>-10</v>
      </c>
      <c r="R109" s="3" t="str">
        <f t="shared" si="36"/>
        <v/>
      </c>
      <c r="S109" s="3" t="str">
        <f t="shared" si="37"/>
        <v/>
      </c>
      <c r="T109" s="3">
        <f t="shared" si="38"/>
        <v>0</v>
      </c>
      <c r="U109" s="79" t="str">
        <f ca="1">IF(N('Final Round'!$J$14)&gt;0,IF(ISBLANK($A109),"",IF($N109&gt;5,$N109,VLOOKUP($A109,'Final Round'!$A$14:$K$18,COLUMN('Final Round'!$J$1),FALSE))),"")</f>
        <v/>
      </c>
      <c r="V109" s="3" t="str">
        <f t="shared" ca="1" si="39"/>
        <v/>
      </c>
      <c r="W109" s="3" t="str">
        <f t="shared" si="40"/>
        <v/>
      </c>
      <c r="X109" s="3" t="str">
        <f t="shared" si="41"/>
        <v/>
      </c>
      <c r="Y109" s="3">
        <f t="shared" si="42"/>
        <v>0</v>
      </c>
      <c r="Z109" s="3" t="str">
        <f t="shared" ca="1" si="43"/>
        <v/>
      </c>
      <c r="AA109" s="3">
        <f t="shared" ca="1" si="29"/>
        <v>0</v>
      </c>
      <c r="AB109" s="80" t="str">
        <f>IF(ISBLANK($A109),"",5+4*(I109+IF(AA109=0,0,VLOOKUP($A109,'Final Round'!$A$14:$K$18,COLUMN('Final Round'!$G$1),FALSE)))+8*(H109+IF(AA109=0,0,IF(VLOOKUP($A109,'Final Round'!$A$14:$K$18,COLUMN('Final Round'!$J$1),FALSE)=1,1,0)))+$AA109)</f>
        <v/>
      </c>
    </row>
    <row r="110" spans="1:28" x14ac:dyDescent="0.2">
      <c r="A110" s="59"/>
      <c r="B110" s="60"/>
      <c r="C110" s="60"/>
      <c r="D110" s="60"/>
      <c r="E110" s="61"/>
      <c r="F110" s="62" t="str">
        <f>IF(ISBLANK($A110),"",SUM(IF(ISNA(IF(VLOOKUP($A110,'Round 1'!$A$7:$J$306,COLUMN('Round 1'!$H$7),FALSE),1,NA())),0,1),IF(ISNA(IF(VLOOKUP($A110,'Round 2'!$A$7:$J$306,COLUMN('Round 1'!$H$7),FALSE),1,NA())),0,1),IF(ISNA(IF(VLOOKUP($A110,'Round 3'!$A$7:$J$306,COLUMN('Round 1'!$H$7),FALSE),1,NA())),0,1),IF(ISNA(IF(VLOOKUP($A110,'Final Round'!$A$14:$K$18,1,FALSE),1,NA())),0,1)))</f>
        <v/>
      </c>
      <c r="G110" s="63"/>
      <c r="H110" s="64" t="str">
        <f>IF(ISBLANK($A110),"",IF(ISERROR(VLOOKUP($A110,'Round 1'!$A$7:$I$306,COLUMN('Round 1'!$G$7),FALSE)),0,VLOOKUP($A110,'Round 1'!$A$7:$I$306,COLUMN('Round 1'!$G$7),FALSE))+IF(ISERROR(VLOOKUP($A110,'Round 2'!$A$7:$I$306,COLUMN('Round 2'!$G$7),FALSE)),0,VLOOKUP($A110,'Round 2'!$A$7:$I$306,COLUMN('Round 2'!$G$7),FALSE))+IF(ISERROR(VLOOKUP($A110,'Round 3'!$A$7:$I$306,COLUMN('Round 3'!$G$7),FALSE)),0,VLOOKUP($A110,'Round 3'!$A$7:$I$306,COLUMN('Round 3'!$G$7),FALSE)))</f>
        <v/>
      </c>
      <c r="I110" s="64" t="str">
        <f>IF(ISBLANK($A110),"",IF(ISERROR(VLOOKUP($A110,'Round 1'!$A$7:$I$306,COLUMN('Round 1'!$F$7),FALSE)),0,VLOOKUP($A110,'Round 1'!$A$7:$I$306,COLUMN('Round 1'!$F$7),FALSE))+IF(ISERROR(VLOOKUP($A110,'Round 2'!$A$7:$I$306,COLUMN('Round 2'!$F$7),FALSE)),0,VLOOKUP($A110,'Round 2'!$A$7:$I$306,COLUMN('Round 2'!$F$7),FALSE))+IF(ISERROR(VLOOKUP($A110,'Round 3'!$A$7:$I$306,COLUMN('Round 3'!$F$7),FALSE)),0,VLOOKUP($A110,'Round 3'!$A$7:$I$306,COLUMN('Round 3'!$F$7),FALSE)))</f>
        <v/>
      </c>
      <c r="J110" s="65" t="str">
        <f>IF(ISBLANK($A110),"",IF(ISERROR(VLOOKUP($A110,'Round 1'!$A$7:$I$306,COLUMN('Round 1'!$H$7),FALSE)),0,VLOOKUP($A110,'Round 1'!$A$7:$I$306,COLUMN('Round 1'!$H$7),FALSE))+IF(ISERROR(VLOOKUP($A110,'Round 2'!$A$7:$I$306,COLUMN('Round 2'!$H$7),FALSE)),0,VLOOKUP($A110,'Round 2'!$A$7:$I$306,COLUMN('Round 2'!$H$7),FALSE))+IF(ISERROR(VLOOKUP($A110,'Round 3'!$A$7:$I$306,COLUMN('Round 3'!$H$7),FALSE)),0,VLOOKUP($A110,'Round 3'!$A$7:$I$306,COLUMN('Round 3'!$H$7),FALSE)))</f>
        <v/>
      </c>
      <c r="K110" s="64" t="str">
        <f t="shared" si="30"/>
        <v/>
      </c>
      <c r="L110" s="66" t="str">
        <f t="shared" si="31"/>
        <v/>
      </c>
      <c r="M110" s="67"/>
      <c r="N110" s="68" t="str">
        <f t="shared" si="32"/>
        <v/>
      </c>
      <c r="O110" s="3" t="str">
        <f t="shared" si="33"/>
        <v/>
      </c>
      <c r="P110" s="3" t="str">
        <f t="shared" si="34"/>
        <v/>
      </c>
      <c r="Q110" s="3">
        <f t="shared" si="35"/>
        <v>-10</v>
      </c>
      <c r="R110" s="3" t="str">
        <f t="shared" si="36"/>
        <v/>
      </c>
      <c r="S110" s="3" t="str">
        <f t="shared" si="37"/>
        <v/>
      </c>
      <c r="T110" s="3">
        <f t="shared" si="38"/>
        <v>0</v>
      </c>
      <c r="U110" s="68" t="str">
        <f ca="1">IF(N('Final Round'!$J$14)&gt;0,IF(ISBLANK($A110),"",IF($N110&gt;5,$N110,VLOOKUP($A110,'Final Round'!$A$14:$K$18,COLUMN('Final Round'!$J$1),FALSE))),"")</f>
        <v/>
      </c>
      <c r="V110" s="3" t="str">
        <f t="shared" ca="1" si="39"/>
        <v/>
      </c>
      <c r="W110" s="3" t="str">
        <f t="shared" si="40"/>
        <v/>
      </c>
      <c r="X110" s="3" t="str">
        <f t="shared" si="41"/>
        <v/>
      </c>
      <c r="Y110" s="3">
        <f t="shared" si="42"/>
        <v>0</v>
      </c>
      <c r="Z110" s="3" t="str">
        <f t="shared" ca="1" si="43"/>
        <v/>
      </c>
      <c r="AA110" s="3">
        <f t="shared" ca="1" si="29"/>
        <v>0</v>
      </c>
      <c r="AB110" s="69" t="str">
        <f>IF(ISBLANK($A110),"",5+4*(I110+IF(AA110=0,0,VLOOKUP($A110,'Final Round'!$A$14:$K$18,COLUMN('Final Round'!$G$1),FALSE)))+8*(H110+IF(AA110=0,0,IF(VLOOKUP($A110,'Final Round'!$A$14:$K$18,COLUMN('Final Round'!$J$1),FALSE)=1,1,0)))+$AA110)</f>
        <v/>
      </c>
    </row>
    <row r="111" spans="1:28" x14ac:dyDescent="0.2">
      <c r="A111" s="70"/>
      <c r="B111" s="71"/>
      <c r="C111" s="71"/>
      <c r="D111" s="71"/>
      <c r="E111" s="72"/>
      <c r="F111" s="73" t="str">
        <f>IF(ISBLANK($A111),"",SUM(IF(ISNA(IF(VLOOKUP($A111,'Round 1'!$A$7:$J$306,COLUMN('Round 1'!$H$7),FALSE),1,NA())),0,1),IF(ISNA(IF(VLOOKUP($A111,'Round 2'!$A$7:$J$306,COLUMN('Round 1'!$H$7),FALSE),1,NA())),0,1),IF(ISNA(IF(VLOOKUP($A111,'Round 3'!$A$7:$J$306,COLUMN('Round 1'!$H$7),FALSE),1,NA())),0,1),IF(ISNA(IF(VLOOKUP($A111,'Final Round'!$A$14:$K$18,1,FALSE),1,NA())),0,1)))</f>
        <v/>
      </c>
      <c r="G111" s="74"/>
      <c r="H111" s="75" t="str">
        <f>IF(ISBLANK($A111),"",IF(ISERROR(VLOOKUP($A111,'Round 1'!$A$7:$I$306,COLUMN('Round 1'!$G$7),FALSE)),0,VLOOKUP($A111,'Round 1'!$A$7:$I$306,COLUMN('Round 1'!$G$7),FALSE))+IF(ISERROR(VLOOKUP($A111,'Round 2'!$A$7:$I$306,COLUMN('Round 2'!$G$7),FALSE)),0,VLOOKUP($A111,'Round 2'!$A$7:$I$306,COLUMN('Round 2'!$G$7),FALSE))+IF(ISERROR(VLOOKUP($A111,'Round 3'!$A$7:$I$306,COLUMN('Round 3'!$G$7),FALSE)),0,VLOOKUP($A111,'Round 3'!$A$7:$I$306,COLUMN('Round 3'!$G$7),FALSE)))</f>
        <v/>
      </c>
      <c r="I111" s="75" t="str">
        <f>IF(ISBLANK($A111),"",IF(ISERROR(VLOOKUP($A111,'Round 1'!$A$7:$I$306,COLUMN('Round 1'!$F$7),FALSE)),0,VLOOKUP($A111,'Round 1'!$A$7:$I$306,COLUMN('Round 1'!$F$7),FALSE))+IF(ISERROR(VLOOKUP($A111,'Round 2'!$A$7:$I$306,COLUMN('Round 2'!$F$7),FALSE)),0,VLOOKUP($A111,'Round 2'!$A$7:$I$306,COLUMN('Round 2'!$F$7),FALSE))+IF(ISERROR(VLOOKUP($A111,'Round 3'!$A$7:$I$306,COLUMN('Round 3'!$F$7),FALSE)),0,VLOOKUP($A111,'Round 3'!$A$7:$I$306,COLUMN('Round 3'!$F$7),FALSE)))</f>
        <v/>
      </c>
      <c r="J111" s="76" t="str">
        <f>IF(ISBLANK($A111),"",IF(ISERROR(VLOOKUP($A111,'Round 1'!$A$7:$I$306,COLUMN('Round 1'!$H$7),FALSE)),0,VLOOKUP($A111,'Round 1'!$A$7:$I$306,COLUMN('Round 1'!$H$7),FALSE))+IF(ISERROR(VLOOKUP($A111,'Round 2'!$A$7:$I$306,COLUMN('Round 2'!$H$7),FALSE)),0,VLOOKUP($A111,'Round 2'!$A$7:$I$306,COLUMN('Round 2'!$H$7),FALSE))+IF(ISERROR(VLOOKUP($A111,'Round 3'!$A$7:$I$306,COLUMN('Round 3'!$H$7),FALSE)),0,VLOOKUP($A111,'Round 3'!$A$7:$I$306,COLUMN('Round 3'!$H$7),FALSE)))</f>
        <v/>
      </c>
      <c r="K111" s="75" t="str">
        <f t="shared" si="30"/>
        <v/>
      </c>
      <c r="L111" s="77" t="str">
        <f t="shared" si="31"/>
        <v/>
      </c>
      <c r="M111" s="78"/>
      <c r="N111" s="79" t="str">
        <f t="shared" si="32"/>
        <v/>
      </c>
      <c r="O111" s="3" t="str">
        <f t="shared" si="33"/>
        <v/>
      </c>
      <c r="P111" s="3" t="str">
        <f t="shared" si="34"/>
        <v/>
      </c>
      <c r="Q111" s="3">
        <f t="shared" si="35"/>
        <v>-10</v>
      </c>
      <c r="R111" s="3" t="str">
        <f t="shared" si="36"/>
        <v/>
      </c>
      <c r="S111" s="3" t="str">
        <f t="shared" si="37"/>
        <v/>
      </c>
      <c r="T111" s="3">
        <f t="shared" si="38"/>
        <v>0</v>
      </c>
      <c r="U111" s="79" t="str">
        <f ca="1">IF(N('Final Round'!$J$14)&gt;0,IF(ISBLANK($A111),"",IF($N111&gt;5,$N111,VLOOKUP($A111,'Final Round'!$A$14:$K$18,COLUMN('Final Round'!$J$1),FALSE))),"")</f>
        <v/>
      </c>
      <c r="V111" s="3" t="str">
        <f t="shared" ca="1" si="39"/>
        <v/>
      </c>
      <c r="W111" s="3" t="str">
        <f t="shared" si="40"/>
        <v/>
      </c>
      <c r="X111" s="3" t="str">
        <f t="shared" si="41"/>
        <v/>
      </c>
      <c r="Y111" s="3">
        <f t="shared" si="42"/>
        <v>0</v>
      </c>
      <c r="Z111" s="3" t="str">
        <f t="shared" ca="1" si="43"/>
        <v/>
      </c>
      <c r="AA111" s="3">
        <f t="shared" ca="1" si="29"/>
        <v>0</v>
      </c>
      <c r="AB111" s="80" t="str">
        <f>IF(ISBLANK($A111),"",5+4*(I111+IF(AA111=0,0,VLOOKUP($A111,'Final Round'!$A$14:$K$18,COLUMN('Final Round'!$G$1),FALSE)))+8*(H111+IF(AA111=0,0,IF(VLOOKUP($A111,'Final Round'!$A$14:$K$18,COLUMN('Final Round'!$J$1),FALSE)=1,1,0)))+$AA111)</f>
        <v/>
      </c>
    </row>
    <row r="112" spans="1:28" x14ac:dyDescent="0.2">
      <c r="A112" s="59"/>
      <c r="B112" s="60"/>
      <c r="C112" s="60"/>
      <c r="D112" s="60"/>
      <c r="E112" s="61"/>
      <c r="F112" s="62" t="str">
        <f>IF(ISBLANK($A112),"",SUM(IF(ISNA(IF(VLOOKUP($A112,'Round 1'!$A$7:$J$306,COLUMN('Round 1'!$H$7),FALSE),1,NA())),0,1),IF(ISNA(IF(VLOOKUP($A112,'Round 2'!$A$7:$J$306,COLUMN('Round 1'!$H$7),FALSE),1,NA())),0,1),IF(ISNA(IF(VLOOKUP($A112,'Round 3'!$A$7:$J$306,COLUMN('Round 1'!$H$7),FALSE),1,NA())),0,1),IF(ISNA(IF(VLOOKUP($A112,'Final Round'!$A$14:$K$18,1,FALSE),1,NA())),0,1)))</f>
        <v/>
      </c>
      <c r="G112" s="63"/>
      <c r="H112" s="64" t="str">
        <f>IF(ISBLANK($A112),"",IF(ISERROR(VLOOKUP($A112,'Round 1'!$A$7:$I$306,COLUMN('Round 1'!$G$7),FALSE)),0,VLOOKUP($A112,'Round 1'!$A$7:$I$306,COLUMN('Round 1'!$G$7),FALSE))+IF(ISERROR(VLOOKUP($A112,'Round 2'!$A$7:$I$306,COLUMN('Round 2'!$G$7),FALSE)),0,VLOOKUP($A112,'Round 2'!$A$7:$I$306,COLUMN('Round 2'!$G$7),FALSE))+IF(ISERROR(VLOOKUP($A112,'Round 3'!$A$7:$I$306,COLUMN('Round 3'!$G$7),FALSE)),0,VLOOKUP($A112,'Round 3'!$A$7:$I$306,COLUMN('Round 3'!$G$7),FALSE)))</f>
        <v/>
      </c>
      <c r="I112" s="64" t="str">
        <f>IF(ISBLANK($A112),"",IF(ISERROR(VLOOKUP($A112,'Round 1'!$A$7:$I$306,COLUMN('Round 1'!$F$7),FALSE)),0,VLOOKUP($A112,'Round 1'!$A$7:$I$306,COLUMN('Round 1'!$F$7),FALSE))+IF(ISERROR(VLOOKUP($A112,'Round 2'!$A$7:$I$306,COLUMN('Round 2'!$F$7),FALSE)),0,VLOOKUP($A112,'Round 2'!$A$7:$I$306,COLUMN('Round 2'!$F$7),FALSE))+IF(ISERROR(VLOOKUP($A112,'Round 3'!$A$7:$I$306,COLUMN('Round 3'!$F$7),FALSE)),0,VLOOKUP($A112,'Round 3'!$A$7:$I$306,COLUMN('Round 3'!$F$7),FALSE)))</f>
        <v/>
      </c>
      <c r="J112" s="65" t="str">
        <f>IF(ISBLANK($A112),"",IF(ISERROR(VLOOKUP($A112,'Round 1'!$A$7:$I$306,COLUMN('Round 1'!$H$7),FALSE)),0,VLOOKUP($A112,'Round 1'!$A$7:$I$306,COLUMN('Round 1'!$H$7),FALSE))+IF(ISERROR(VLOOKUP($A112,'Round 2'!$A$7:$I$306,COLUMN('Round 2'!$H$7),FALSE)),0,VLOOKUP($A112,'Round 2'!$A$7:$I$306,COLUMN('Round 2'!$H$7),FALSE))+IF(ISERROR(VLOOKUP($A112,'Round 3'!$A$7:$I$306,COLUMN('Round 3'!$H$7),FALSE)),0,VLOOKUP($A112,'Round 3'!$A$7:$I$306,COLUMN('Round 3'!$H$7),FALSE)))</f>
        <v/>
      </c>
      <c r="K112" s="64" t="str">
        <f t="shared" si="30"/>
        <v/>
      </c>
      <c r="L112" s="66" t="str">
        <f t="shared" si="31"/>
        <v/>
      </c>
      <c r="M112" s="67"/>
      <c r="N112" s="68" t="str">
        <f t="shared" si="32"/>
        <v/>
      </c>
      <c r="O112" s="3" t="str">
        <f t="shared" si="33"/>
        <v/>
      </c>
      <c r="P112" s="3" t="str">
        <f t="shared" si="34"/>
        <v/>
      </c>
      <c r="Q112" s="3">
        <f t="shared" si="35"/>
        <v>-10</v>
      </c>
      <c r="R112" s="3" t="str">
        <f t="shared" si="36"/>
        <v/>
      </c>
      <c r="S112" s="3" t="str">
        <f t="shared" si="37"/>
        <v/>
      </c>
      <c r="T112" s="3">
        <f t="shared" si="38"/>
        <v>0</v>
      </c>
      <c r="U112" s="68" t="str">
        <f ca="1">IF(N('Final Round'!$J$14)&gt;0,IF(ISBLANK($A112),"",IF($N112&gt;5,$N112,VLOOKUP($A112,'Final Round'!$A$14:$K$18,COLUMN('Final Round'!$J$1),FALSE))),"")</f>
        <v/>
      </c>
      <c r="V112" s="3" t="str">
        <f t="shared" ca="1" si="39"/>
        <v/>
      </c>
      <c r="W112" s="3" t="str">
        <f t="shared" si="40"/>
        <v/>
      </c>
      <c r="X112" s="3" t="str">
        <f t="shared" si="41"/>
        <v/>
      </c>
      <c r="Y112" s="3">
        <f t="shared" si="42"/>
        <v>0</v>
      </c>
      <c r="Z112" s="3" t="str">
        <f t="shared" ca="1" si="43"/>
        <v/>
      </c>
      <c r="AA112" s="3">
        <f t="shared" ca="1" si="29"/>
        <v>0</v>
      </c>
      <c r="AB112" s="69" t="str">
        <f>IF(ISBLANK($A112),"",5+4*(I112+IF(AA112=0,0,VLOOKUP($A112,'Final Round'!$A$14:$K$18,COLUMN('Final Round'!$G$1),FALSE)))+8*(H112+IF(AA112=0,0,IF(VLOOKUP($A112,'Final Round'!$A$14:$K$18,COLUMN('Final Round'!$J$1),FALSE)=1,1,0)))+$AA112)</f>
        <v/>
      </c>
    </row>
    <row r="113" spans="1:28" x14ac:dyDescent="0.2">
      <c r="A113" s="70"/>
      <c r="B113" s="71"/>
      <c r="C113" s="71"/>
      <c r="D113" s="71"/>
      <c r="E113" s="72"/>
      <c r="F113" s="73" t="str">
        <f>IF(ISBLANK($A113),"",SUM(IF(ISNA(IF(VLOOKUP($A113,'Round 1'!$A$7:$J$306,COLUMN('Round 1'!$H$7),FALSE),1,NA())),0,1),IF(ISNA(IF(VLOOKUP($A113,'Round 2'!$A$7:$J$306,COLUMN('Round 1'!$H$7),FALSE),1,NA())),0,1),IF(ISNA(IF(VLOOKUP($A113,'Round 3'!$A$7:$J$306,COLUMN('Round 1'!$H$7),FALSE),1,NA())),0,1),IF(ISNA(IF(VLOOKUP($A113,'Final Round'!$A$14:$K$18,1,FALSE),1,NA())),0,1)))</f>
        <v/>
      </c>
      <c r="G113" s="74"/>
      <c r="H113" s="75" t="str">
        <f>IF(ISBLANK($A113),"",IF(ISERROR(VLOOKUP($A113,'Round 1'!$A$7:$I$306,COLUMN('Round 1'!$G$7),FALSE)),0,VLOOKUP($A113,'Round 1'!$A$7:$I$306,COLUMN('Round 1'!$G$7),FALSE))+IF(ISERROR(VLOOKUP($A113,'Round 2'!$A$7:$I$306,COLUMN('Round 2'!$G$7),FALSE)),0,VLOOKUP($A113,'Round 2'!$A$7:$I$306,COLUMN('Round 2'!$G$7),FALSE))+IF(ISERROR(VLOOKUP($A113,'Round 3'!$A$7:$I$306,COLUMN('Round 3'!$G$7),FALSE)),0,VLOOKUP($A113,'Round 3'!$A$7:$I$306,COLUMN('Round 3'!$G$7),FALSE)))</f>
        <v/>
      </c>
      <c r="I113" s="75" t="str">
        <f>IF(ISBLANK($A113),"",IF(ISERROR(VLOOKUP($A113,'Round 1'!$A$7:$I$306,COLUMN('Round 1'!$F$7),FALSE)),0,VLOOKUP($A113,'Round 1'!$A$7:$I$306,COLUMN('Round 1'!$F$7),FALSE))+IF(ISERROR(VLOOKUP($A113,'Round 2'!$A$7:$I$306,COLUMN('Round 2'!$F$7),FALSE)),0,VLOOKUP($A113,'Round 2'!$A$7:$I$306,COLUMN('Round 2'!$F$7),FALSE))+IF(ISERROR(VLOOKUP($A113,'Round 3'!$A$7:$I$306,COLUMN('Round 3'!$F$7),FALSE)),0,VLOOKUP($A113,'Round 3'!$A$7:$I$306,COLUMN('Round 3'!$F$7),FALSE)))</f>
        <v/>
      </c>
      <c r="J113" s="76" t="str">
        <f>IF(ISBLANK($A113),"",IF(ISERROR(VLOOKUP($A113,'Round 1'!$A$7:$I$306,COLUMN('Round 1'!$H$7),FALSE)),0,VLOOKUP($A113,'Round 1'!$A$7:$I$306,COLUMN('Round 1'!$H$7),FALSE))+IF(ISERROR(VLOOKUP($A113,'Round 2'!$A$7:$I$306,COLUMN('Round 2'!$H$7),FALSE)),0,VLOOKUP($A113,'Round 2'!$A$7:$I$306,COLUMN('Round 2'!$H$7),FALSE))+IF(ISERROR(VLOOKUP($A113,'Round 3'!$A$7:$I$306,COLUMN('Round 3'!$H$7),FALSE)),0,VLOOKUP($A113,'Round 3'!$A$7:$I$306,COLUMN('Round 3'!$H$7),FALSE)))</f>
        <v/>
      </c>
      <c r="K113" s="75" t="str">
        <f t="shared" si="30"/>
        <v/>
      </c>
      <c r="L113" s="77" t="str">
        <f t="shared" si="31"/>
        <v/>
      </c>
      <c r="M113" s="78"/>
      <c r="N113" s="79" t="str">
        <f t="shared" si="32"/>
        <v/>
      </c>
      <c r="O113" s="3" t="str">
        <f t="shared" si="33"/>
        <v/>
      </c>
      <c r="P113" s="3" t="str">
        <f t="shared" si="34"/>
        <v/>
      </c>
      <c r="Q113" s="3">
        <f t="shared" si="35"/>
        <v>-10</v>
      </c>
      <c r="R113" s="3" t="str">
        <f t="shared" si="36"/>
        <v/>
      </c>
      <c r="S113" s="3" t="str">
        <f t="shared" si="37"/>
        <v/>
      </c>
      <c r="T113" s="3">
        <f t="shared" si="38"/>
        <v>0</v>
      </c>
      <c r="U113" s="79" t="str">
        <f ca="1">IF(N('Final Round'!$J$14)&gt;0,IF(ISBLANK($A113),"",IF($N113&gt;5,$N113,VLOOKUP($A113,'Final Round'!$A$14:$K$18,COLUMN('Final Round'!$J$1),FALSE))),"")</f>
        <v/>
      </c>
      <c r="V113" s="3" t="str">
        <f t="shared" ca="1" si="39"/>
        <v/>
      </c>
      <c r="W113" s="3" t="str">
        <f t="shared" si="40"/>
        <v/>
      </c>
      <c r="X113" s="3" t="str">
        <f t="shared" si="41"/>
        <v/>
      </c>
      <c r="Y113" s="3">
        <f t="shared" si="42"/>
        <v>0</v>
      </c>
      <c r="Z113" s="3" t="str">
        <f t="shared" ca="1" si="43"/>
        <v/>
      </c>
      <c r="AA113" s="3">
        <f t="shared" ca="1" si="29"/>
        <v>0</v>
      </c>
      <c r="AB113" s="80" t="str">
        <f>IF(ISBLANK($A113),"",5+4*(I113+IF(AA113=0,0,VLOOKUP($A113,'Final Round'!$A$14:$K$18,COLUMN('Final Round'!$G$1),FALSE)))+8*(H113+IF(AA113=0,0,IF(VLOOKUP($A113,'Final Round'!$A$14:$K$18,COLUMN('Final Round'!$J$1),FALSE)=1,1,0)))+$AA113)</f>
        <v/>
      </c>
    </row>
    <row r="114" spans="1:28" x14ac:dyDescent="0.2">
      <c r="A114" s="59"/>
      <c r="B114" s="60"/>
      <c r="C114" s="60"/>
      <c r="D114" s="60"/>
      <c r="E114" s="61"/>
      <c r="F114" s="62" t="str">
        <f>IF(ISBLANK($A114),"",SUM(IF(ISNA(IF(VLOOKUP($A114,'Round 1'!$A$7:$J$306,COLUMN('Round 1'!$H$7),FALSE),1,NA())),0,1),IF(ISNA(IF(VLOOKUP($A114,'Round 2'!$A$7:$J$306,COLUMN('Round 1'!$H$7),FALSE),1,NA())),0,1),IF(ISNA(IF(VLOOKUP($A114,'Round 3'!$A$7:$J$306,COLUMN('Round 1'!$H$7),FALSE),1,NA())),0,1),IF(ISNA(IF(VLOOKUP($A114,'Final Round'!$A$14:$K$18,1,FALSE),1,NA())),0,1)))</f>
        <v/>
      </c>
      <c r="G114" s="63"/>
      <c r="H114" s="64" t="str">
        <f>IF(ISBLANK($A114),"",IF(ISERROR(VLOOKUP($A114,'Round 1'!$A$7:$I$306,COLUMN('Round 1'!$G$7),FALSE)),0,VLOOKUP($A114,'Round 1'!$A$7:$I$306,COLUMN('Round 1'!$G$7),FALSE))+IF(ISERROR(VLOOKUP($A114,'Round 2'!$A$7:$I$306,COLUMN('Round 2'!$G$7),FALSE)),0,VLOOKUP($A114,'Round 2'!$A$7:$I$306,COLUMN('Round 2'!$G$7),FALSE))+IF(ISERROR(VLOOKUP($A114,'Round 3'!$A$7:$I$306,COLUMN('Round 3'!$G$7),FALSE)),0,VLOOKUP($A114,'Round 3'!$A$7:$I$306,COLUMN('Round 3'!$G$7),FALSE)))</f>
        <v/>
      </c>
      <c r="I114" s="64" t="str">
        <f>IF(ISBLANK($A114),"",IF(ISERROR(VLOOKUP($A114,'Round 1'!$A$7:$I$306,COLUMN('Round 1'!$F$7),FALSE)),0,VLOOKUP($A114,'Round 1'!$A$7:$I$306,COLUMN('Round 1'!$F$7),FALSE))+IF(ISERROR(VLOOKUP($A114,'Round 2'!$A$7:$I$306,COLUMN('Round 2'!$F$7),FALSE)),0,VLOOKUP($A114,'Round 2'!$A$7:$I$306,COLUMN('Round 2'!$F$7),FALSE))+IF(ISERROR(VLOOKUP($A114,'Round 3'!$A$7:$I$306,COLUMN('Round 3'!$F$7),FALSE)),0,VLOOKUP($A114,'Round 3'!$A$7:$I$306,COLUMN('Round 3'!$F$7),FALSE)))</f>
        <v/>
      </c>
      <c r="J114" s="65" t="str">
        <f>IF(ISBLANK($A114),"",IF(ISERROR(VLOOKUP($A114,'Round 1'!$A$7:$I$306,COLUMN('Round 1'!$H$7),FALSE)),0,VLOOKUP($A114,'Round 1'!$A$7:$I$306,COLUMN('Round 1'!$H$7),FALSE))+IF(ISERROR(VLOOKUP($A114,'Round 2'!$A$7:$I$306,COLUMN('Round 2'!$H$7),FALSE)),0,VLOOKUP($A114,'Round 2'!$A$7:$I$306,COLUMN('Round 2'!$H$7),FALSE))+IF(ISERROR(VLOOKUP($A114,'Round 3'!$A$7:$I$306,COLUMN('Round 3'!$H$7),FALSE)),0,VLOOKUP($A114,'Round 3'!$A$7:$I$306,COLUMN('Round 3'!$H$7),FALSE)))</f>
        <v/>
      </c>
      <c r="K114" s="64" t="str">
        <f t="shared" si="30"/>
        <v/>
      </c>
      <c r="L114" s="66" t="str">
        <f t="shared" si="31"/>
        <v/>
      </c>
      <c r="M114" s="67"/>
      <c r="N114" s="68" t="str">
        <f t="shared" si="32"/>
        <v/>
      </c>
      <c r="O114" s="3" t="str">
        <f t="shared" si="33"/>
        <v/>
      </c>
      <c r="P114" s="3" t="str">
        <f t="shared" si="34"/>
        <v/>
      </c>
      <c r="Q114" s="3">
        <f t="shared" si="35"/>
        <v>-10</v>
      </c>
      <c r="R114" s="3" t="str">
        <f t="shared" si="36"/>
        <v/>
      </c>
      <c r="S114" s="3" t="str">
        <f t="shared" si="37"/>
        <v/>
      </c>
      <c r="T114" s="3">
        <f t="shared" si="38"/>
        <v>0</v>
      </c>
      <c r="U114" s="68" t="str">
        <f ca="1">IF(N('Final Round'!$J$14)&gt;0,IF(ISBLANK($A114),"",IF($N114&gt;5,$N114,VLOOKUP($A114,'Final Round'!$A$14:$K$18,COLUMN('Final Round'!$J$1),FALSE))),"")</f>
        <v/>
      </c>
      <c r="V114" s="3" t="str">
        <f t="shared" ca="1" si="39"/>
        <v/>
      </c>
      <c r="W114" s="3" t="str">
        <f t="shared" si="40"/>
        <v/>
      </c>
      <c r="X114" s="3" t="str">
        <f t="shared" si="41"/>
        <v/>
      </c>
      <c r="Y114" s="3">
        <f t="shared" si="42"/>
        <v>0</v>
      </c>
      <c r="Z114" s="3" t="str">
        <f t="shared" ca="1" si="43"/>
        <v/>
      </c>
      <c r="AA114" s="3">
        <f t="shared" ca="1" si="29"/>
        <v>0</v>
      </c>
      <c r="AB114" s="69" t="str">
        <f>IF(ISBLANK($A114),"",5+4*(I114+IF(AA114=0,0,VLOOKUP($A114,'Final Round'!$A$14:$K$18,COLUMN('Final Round'!$G$1),FALSE)))+8*(H114+IF(AA114=0,0,IF(VLOOKUP($A114,'Final Round'!$A$14:$K$18,COLUMN('Final Round'!$J$1),FALSE)=1,1,0)))+$AA114)</f>
        <v/>
      </c>
    </row>
    <row r="115" spans="1:28" x14ac:dyDescent="0.2">
      <c r="A115" s="70"/>
      <c r="B115" s="71"/>
      <c r="C115" s="71"/>
      <c r="D115" s="71"/>
      <c r="E115" s="72"/>
      <c r="F115" s="73" t="str">
        <f>IF(ISBLANK($A115),"",SUM(IF(ISNA(IF(VLOOKUP($A115,'Round 1'!$A$7:$J$306,COLUMN('Round 1'!$H$7),FALSE),1,NA())),0,1),IF(ISNA(IF(VLOOKUP($A115,'Round 2'!$A$7:$J$306,COLUMN('Round 1'!$H$7),FALSE),1,NA())),0,1),IF(ISNA(IF(VLOOKUP($A115,'Round 3'!$A$7:$J$306,COLUMN('Round 1'!$H$7),FALSE),1,NA())),0,1),IF(ISNA(IF(VLOOKUP($A115,'Final Round'!$A$14:$K$18,1,FALSE),1,NA())),0,1)))</f>
        <v/>
      </c>
      <c r="G115" s="74"/>
      <c r="H115" s="75" t="str">
        <f>IF(ISBLANK($A115),"",IF(ISERROR(VLOOKUP($A115,'Round 1'!$A$7:$I$306,COLUMN('Round 1'!$G$7),FALSE)),0,VLOOKUP($A115,'Round 1'!$A$7:$I$306,COLUMN('Round 1'!$G$7),FALSE))+IF(ISERROR(VLOOKUP($A115,'Round 2'!$A$7:$I$306,COLUMN('Round 2'!$G$7),FALSE)),0,VLOOKUP($A115,'Round 2'!$A$7:$I$306,COLUMN('Round 2'!$G$7),FALSE))+IF(ISERROR(VLOOKUP($A115,'Round 3'!$A$7:$I$306,COLUMN('Round 3'!$G$7),FALSE)),0,VLOOKUP($A115,'Round 3'!$A$7:$I$306,COLUMN('Round 3'!$G$7),FALSE)))</f>
        <v/>
      </c>
      <c r="I115" s="75" t="str">
        <f>IF(ISBLANK($A115),"",IF(ISERROR(VLOOKUP($A115,'Round 1'!$A$7:$I$306,COLUMN('Round 1'!$F$7),FALSE)),0,VLOOKUP($A115,'Round 1'!$A$7:$I$306,COLUMN('Round 1'!$F$7),FALSE))+IF(ISERROR(VLOOKUP($A115,'Round 2'!$A$7:$I$306,COLUMN('Round 2'!$F$7),FALSE)),0,VLOOKUP($A115,'Round 2'!$A$7:$I$306,COLUMN('Round 2'!$F$7),FALSE))+IF(ISERROR(VLOOKUP($A115,'Round 3'!$A$7:$I$306,COLUMN('Round 3'!$F$7),FALSE)),0,VLOOKUP($A115,'Round 3'!$A$7:$I$306,COLUMN('Round 3'!$F$7),FALSE)))</f>
        <v/>
      </c>
      <c r="J115" s="76" t="str">
        <f>IF(ISBLANK($A115),"",IF(ISERROR(VLOOKUP($A115,'Round 1'!$A$7:$I$306,COLUMN('Round 1'!$H$7),FALSE)),0,VLOOKUP($A115,'Round 1'!$A$7:$I$306,COLUMN('Round 1'!$H$7),FALSE))+IF(ISERROR(VLOOKUP($A115,'Round 2'!$A$7:$I$306,COLUMN('Round 2'!$H$7),FALSE)),0,VLOOKUP($A115,'Round 2'!$A$7:$I$306,COLUMN('Round 2'!$H$7),FALSE))+IF(ISERROR(VLOOKUP($A115,'Round 3'!$A$7:$I$306,COLUMN('Round 3'!$H$7),FALSE)),0,VLOOKUP($A115,'Round 3'!$A$7:$I$306,COLUMN('Round 3'!$H$7),FALSE)))</f>
        <v/>
      </c>
      <c r="K115" s="75" t="str">
        <f t="shared" si="30"/>
        <v/>
      </c>
      <c r="L115" s="77" t="str">
        <f t="shared" si="31"/>
        <v/>
      </c>
      <c r="M115" s="78"/>
      <c r="N115" s="79" t="str">
        <f t="shared" si="32"/>
        <v/>
      </c>
      <c r="O115" s="3" t="str">
        <f t="shared" si="33"/>
        <v/>
      </c>
      <c r="P115" s="3" t="str">
        <f t="shared" si="34"/>
        <v/>
      </c>
      <c r="Q115" s="3">
        <f t="shared" si="35"/>
        <v>-10</v>
      </c>
      <c r="R115" s="3" t="str">
        <f t="shared" si="36"/>
        <v/>
      </c>
      <c r="S115" s="3" t="str">
        <f t="shared" si="37"/>
        <v/>
      </c>
      <c r="T115" s="3">
        <f t="shared" si="38"/>
        <v>0</v>
      </c>
      <c r="U115" s="79" t="str">
        <f ca="1">IF(N('Final Round'!$J$14)&gt;0,IF(ISBLANK($A115),"",IF($N115&gt;5,$N115,VLOOKUP($A115,'Final Round'!$A$14:$K$18,COLUMN('Final Round'!$J$1),FALSE))),"")</f>
        <v/>
      </c>
      <c r="V115" s="3" t="str">
        <f t="shared" ca="1" si="39"/>
        <v/>
      </c>
      <c r="W115" s="3" t="str">
        <f t="shared" si="40"/>
        <v/>
      </c>
      <c r="X115" s="3" t="str">
        <f t="shared" si="41"/>
        <v/>
      </c>
      <c r="Y115" s="3">
        <f t="shared" si="42"/>
        <v>0</v>
      </c>
      <c r="Z115" s="3" t="str">
        <f t="shared" ca="1" si="43"/>
        <v/>
      </c>
      <c r="AA115" s="3">
        <f t="shared" ca="1" si="29"/>
        <v>0</v>
      </c>
      <c r="AB115" s="80" t="str">
        <f>IF(ISBLANK($A115),"",5+4*(I115+IF(AA115=0,0,VLOOKUP($A115,'Final Round'!$A$14:$K$18,COLUMN('Final Round'!$G$1),FALSE)))+8*(H115+IF(AA115=0,0,IF(VLOOKUP($A115,'Final Round'!$A$14:$K$18,COLUMN('Final Round'!$J$1),FALSE)=1,1,0)))+$AA115)</f>
        <v/>
      </c>
    </row>
    <row r="116" spans="1:28" x14ac:dyDescent="0.2">
      <c r="A116" s="59"/>
      <c r="B116" s="60"/>
      <c r="C116" s="60"/>
      <c r="D116" s="60"/>
      <c r="E116" s="61"/>
      <c r="F116" s="62" t="str">
        <f>IF(ISBLANK($A116),"",SUM(IF(ISNA(IF(VLOOKUP($A116,'Round 1'!$A$7:$J$306,COLUMN('Round 1'!$H$7),FALSE),1,NA())),0,1),IF(ISNA(IF(VLOOKUP($A116,'Round 2'!$A$7:$J$306,COLUMN('Round 1'!$H$7),FALSE),1,NA())),0,1),IF(ISNA(IF(VLOOKUP($A116,'Round 3'!$A$7:$J$306,COLUMN('Round 1'!$H$7),FALSE),1,NA())),0,1),IF(ISNA(IF(VLOOKUP($A116,'Final Round'!$A$14:$K$18,1,FALSE),1,NA())),0,1)))</f>
        <v/>
      </c>
      <c r="G116" s="63"/>
      <c r="H116" s="64" t="str">
        <f>IF(ISBLANK($A116),"",IF(ISERROR(VLOOKUP($A116,'Round 1'!$A$7:$I$306,COLUMN('Round 1'!$G$7),FALSE)),0,VLOOKUP($A116,'Round 1'!$A$7:$I$306,COLUMN('Round 1'!$G$7),FALSE))+IF(ISERROR(VLOOKUP($A116,'Round 2'!$A$7:$I$306,COLUMN('Round 2'!$G$7),FALSE)),0,VLOOKUP($A116,'Round 2'!$A$7:$I$306,COLUMN('Round 2'!$G$7),FALSE))+IF(ISERROR(VLOOKUP($A116,'Round 3'!$A$7:$I$306,COLUMN('Round 3'!$G$7),FALSE)),0,VLOOKUP($A116,'Round 3'!$A$7:$I$306,COLUMN('Round 3'!$G$7),FALSE)))</f>
        <v/>
      </c>
      <c r="I116" s="64" t="str">
        <f>IF(ISBLANK($A116),"",IF(ISERROR(VLOOKUP($A116,'Round 1'!$A$7:$I$306,COLUMN('Round 1'!$F$7),FALSE)),0,VLOOKUP($A116,'Round 1'!$A$7:$I$306,COLUMN('Round 1'!$F$7),FALSE))+IF(ISERROR(VLOOKUP($A116,'Round 2'!$A$7:$I$306,COLUMN('Round 2'!$F$7),FALSE)),0,VLOOKUP($A116,'Round 2'!$A$7:$I$306,COLUMN('Round 2'!$F$7),FALSE))+IF(ISERROR(VLOOKUP($A116,'Round 3'!$A$7:$I$306,COLUMN('Round 3'!$F$7),FALSE)),0,VLOOKUP($A116,'Round 3'!$A$7:$I$306,COLUMN('Round 3'!$F$7),FALSE)))</f>
        <v/>
      </c>
      <c r="J116" s="65" t="str">
        <f>IF(ISBLANK($A116),"",IF(ISERROR(VLOOKUP($A116,'Round 1'!$A$7:$I$306,COLUMN('Round 1'!$H$7),FALSE)),0,VLOOKUP($A116,'Round 1'!$A$7:$I$306,COLUMN('Round 1'!$H$7),FALSE))+IF(ISERROR(VLOOKUP($A116,'Round 2'!$A$7:$I$306,COLUMN('Round 2'!$H$7),FALSE)),0,VLOOKUP($A116,'Round 2'!$A$7:$I$306,COLUMN('Round 2'!$H$7),FALSE))+IF(ISERROR(VLOOKUP($A116,'Round 3'!$A$7:$I$306,COLUMN('Round 3'!$H$7),FALSE)),0,VLOOKUP($A116,'Round 3'!$A$7:$I$306,COLUMN('Round 3'!$H$7),FALSE)))</f>
        <v/>
      </c>
      <c r="K116" s="64" t="str">
        <f t="shared" si="30"/>
        <v/>
      </c>
      <c r="L116" s="66" t="str">
        <f t="shared" si="31"/>
        <v/>
      </c>
      <c r="M116" s="67"/>
      <c r="N116" s="68" t="str">
        <f t="shared" si="32"/>
        <v/>
      </c>
      <c r="O116" s="3" t="str">
        <f t="shared" si="33"/>
        <v/>
      </c>
      <c r="P116" s="3" t="str">
        <f t="shared" si="34"/>
        <v/>
      </c>
      <c r="Q116" s="3">
        <f t="shared" si="35"/>
        <v>-10</v>
      </c>
      <c r="R116" s="3" t="str">
        <f t="shared" si="36"/>
        <v/>
      </c>
      <c r="S116" s="3" t="str">
        <f t="shared" si="37"/>
        <v/>
      </c>
      <c r="T116" s="3">
        <f t="shared" si="38"/>
        <v>0</v>
      </c>
      <c r="U116" s="68" t="str">
        <f ca="1">IF(N('Final Round'!$J$14)&gt;0,IF(ISBLANK($A116),"",IF($N116&gt;5,$N116,VLOOKUP($A116,'Final Round'!$A$14:$K$18,COLUMN('Final Round'!$J$1),FALSE))),"")</f>
        <v/>
      </c>
      <c r="V116" s="3" t="str">
        <f t="shared" ca="1" si="39"/>
        <v/>
      </c>
      <c r="W116" s="3" t="str">
        <f t="shared" si="40"/>
        <v/>
      </c>
      <c r="X116" s="3" t="str">
        <f t="shared" si="41"/>
        <v/>
      </c>
      <c r="Y116" s="3">
        <f t="shared" si="42"/>
        <v>0</v>
      </c>
      <c r="Z116" s="3" t="str">
        <f t="shared" ca="1" si="43"/>
        <v/>
      </c>
      <c r="AA116" s="3">
        <f t="shared" ca="1" si="29"/>
        <v>0</v>
      </c>
      <c r="AB116" s="69" t="str">
        <f>IF(ISBLANK($A116),"",5+4*(I116+IF(AA116=0,0,VLOOKUP($A116,'Final Round'!$A$14:$K$18,COLUMN('Final Round'!$G$1),FALSE)))+8*(H116+IF(AA116=0,0,IF(VLOOKUP($A116,'Final Round'!$A$14:$K$18,COLUMN('Final Round'!$J$1),FALSE)=1,1,0)))+$AA116)</f>
        <v/>
      </c>
    </row>
    <row r="117" spans="1:28" x14ac:dyDescent="0.2">
      <c r="A117" s="70"/>
      <c r="B117" s="71"/>
      <c r="C117" s="71"/>
      <c r="D117" s="71"/>
      <c r="E117" s="72"/>
      <c r="F117" s="73" t="str">
        <f>IF(ISBLANK($A117),"",SUM(IF(ISNA(IF(VLOOKUP($A117,'Round 1'!$A$7:$J$306,COLUMN('Round 1'!$H$7),FALSE),1,NA())),0,1),IF(ISNA(IF(VLOOKUP($A117,'Round 2'!$A$7:$J$306,COLUMN('Round 1'!$H$7),FALSE),1,NA())),0,1),IF(ISNA(IF(VLOOKUP($A117,'Round 3'!$A$7:$J$306,COLUMN('Round 1'!$H$7),FALSE),1,NA())),0,1),IF(ISNA(IF(VLOOKUP($A117,'Final Round'!$A$14:$K$18,1,FALSE),1,NA())),0,1)))</f>
        <v/>
      </c>
      <c r="G117" s="74"/>
      <c r="H117" s="75" t="str">
        <f>IF(ISBLANK($A117),"",IF(ISERROR(VLOOKUP($A117,'Round 1'!$A$7:$I$306,COLUMN('Round 1'!$G$7),FALSE)),0,VLOOKUP($A117,'Round 1'!$A$7:$I$306,COLUMN('Round 1'!$G$7),FALSE))+IF(ISERROR(VLOOKUP($A117,'Round 2'!$A$7:$I$306,COLUMN('Round 2'!$G$7),FALSE)),0,VLOOKUP($A117,'Round 2'!$A$7:$I$306,COLUMN('Round 2'!$G$7),FALSE))+IF(ISERROR(VLOOKUP($A117,'Round 3'!$A$7:$I$306,COLUMN('Round 3'!$G$7),FALSE)),0,VLOOKUP($A117,'Round 3'!$A$7:$I$306,COLUMN('Round 3'!$G$7),FALSE)))</f>
        <v/>
      </c>
      <c r="I117" s="75" t="str">
        <f>IF(ISBLANK($A117),"",IF(ISERROR(VLOOKUP($A117,'Round 1'!$A$7:$I$306,COLUMN('Round 1'!$F$7),FALSE)),0,VLOOKUP($A117,'Round 1'!$A$7:$I$306,COLUMN('Round 1'!$F$7),FALSE))+IF(ISERROR(VLOOKUP($A117,'Round 2'!$A$7:$I$306,COLUMN('Round 2'!$F$7),FALSE)),0,VLOOKUP($A117,'Round 2'!$A$7:$I$306,COLUMN('Round 2'!$F$7),FALSE))+IF(ISERROR(VLOOKUP($A117,'Round 3'!$A$7:$I$306,COLUMN('Round 3'!$F$7),FALSE)),0,VLOOKUP($A117,'Round 3'!$A$7:$I$306,COLUMN('Round 3'!$F$7),FALSE)))</f>
        <v/>
      </c>
      <c r="J117" s="76" t="str">
        <f>IF(ISBLANK($A117),"",IF(ISERROR(VLOOKUP($A117,'Round 1'!$A$7:$I$306,COLUMN('Round 1'!$H$7),FALSE)),0,VLOOKUP($A117,'Round 1'!$A$7:$I$306,COLUMN('Round 1'!$H$7),FALSE))+IF(ISERROR(VLOOKUP($A117,'Round 2'!$A$7:$I$306,COLUMN('Round 2'!$H$7),FALSE)),0,VLOOKUP($A117,'Round 2'!$A$7:$I$306,COLUMN('Round 2'!$H$7),FALSE))+IF(ISERROR(VLOOKUP($A117,'Round 3'!$A$7:$I$306,COLUMN('Round 3'!$H$7),FALSE)),0,VLOOKUP($A117,'Round 3'!$A$7:$I$306,COLUMN('Round 3'!$H$7),FALSE)))</f>
        <v/>
      </c>
      <c r="K117" s="75" t="str">
        <f t="shared" si="30"/>
        <v/>
      </c>
      <c r="L117" s="77" t="str">
        <f t="shared" si="31"/>
        <v/>
      </c>
      <c r="M117" s="78"/>
      <c r="N117" s="79" t="str">
        <f t="shared" si="32"/>
        <v/>
      </c>
      <c r="O117" s="3" t="str">
        <f t="shared" si="33"/>
        <v/>
      </c>
      <c r="P117" s="3" t="str">
        <f t="shared" si="34"/>
        <v/>
      </c>
      <c r="Q117" s="3">
        <f t="shared" si="35"/>
        <v>-10</v>
      </c>
      <c r="R117" s="3" t="str">
        <f t="shared" si="36"/>
        <v/>
      </c>
      <c r="S117" s="3" t="str">
        <f t="shared" si="37"/>
        <v/>
      </c>
      <c r="T117" s="3">
        <f t="shared" si="38"/>
        <v>0</v>
      </c>
      <c r="U117" s="79" t="str">
        <f ca="1">IF(N('Final Round'!$J$14)&gt;0,IF(ISBLANK($A117),"",IF($N117&gt;5,$N117,VLOOKUP($A117,'Final Round'!$A$14:$K$18,COLUMN('Final Round'!$J$1),FALSE))),"")</f>
        <v/>
      </c>
      <c r="V117" s="3" t="str">
        <f t="shared" ca="1" si="39"/>
        <v/>
      </c>
      <c r="W117" s="3" t="str">
        <f t="shared" si="40"/>
        <v/>
      </c>
      <c r="X117" s="3" t="str">
        <f t="shared" si="41"/>
        <v/>
      </c>
      <c r="Y117" s="3">
        <f t="shared" si="42"/>
        <v>0</v>
      </c>
      <c r="Z117" s="3" t="str">
        <f t="shared" ca="1" si="43"/>
        <v/>
      </c>
      <c r="AA117" s="3">
        <f t="shared" ca="1" si="29"/>
        <v>0</v>
      </c>
      <c r="AB117" s="80" t="str">
        <f>IF(ISBLANK($A117),"",5+4*(I117+IF(AA117=0,0,VLOOKUP($A117,'Final Round'!$A$14:$K$18,COLUMN('Final Round'!$G$1),FALSE)))+8*(H117+IF(AA117=0,0,IF(VLOOKUP($A117,'Final Round'!$A$14:$K$18,COLUMN('Final Round'!$J$1),FALSE)=1,1,0)))+$AA117)</f>
        <v/>
      </c>
    </row>
    <row r="118" spans="1:28" x14ac:dyDescent="0.2">
      <c r="A118" s="59"/>
      <c r="B118" s="60"/>
      <c r="C118" s="60"/>
      <c r="D118" s="60"/>
      <c r="E118" s="61"/>
      <c r="F118" s="62" t="str">
        <f>IF(ISBLANK($A118),"",SUM(IF(ISNA(IF(VLOOKUP($A118,'Round 1'!$A$7:$J$306,COLUMN('Round 1'!$H$7),FALSE),1,NA())),0,1),IF(ISNA(IF(VLOOKUP($A118,'Round 2'!$A$7:$J$306,COLUMN('Round 1'!$H$7),FALSE),1,NA())),0,1),IF(ISNA(IF(VLOOKUP($A118,'Round 3'!$A$7:$J$306,COLUMN('Round 1'!$H$7),FALSE),1,NA())),0,1),IF(ISNA(IF(VLOOKUP($A118,'Final Round'!$A$14:$K$18,1,FALSE),1,NA())),0,1)))</f>
        <v/>
      </c>
      <c r="G118" s="63"/>
      <c r="H118" s="64" t="str">
        <f>IF(ISBLANK($A118),"",IF(ISERROR(VLOOKUP($A118,'Round 1'!$A$7:$I$306,COLUMN('Round 1'!$G$7),FALSE)),0,VLOOKUP($A118,'Round 1'!$A$7:$I$306,COLUMN('Round 1'!$G$7),FALSE))+IF(ISERROR(VLOOKUP($A118,'Round 2'!$A$7:$I$306,COLUMN('Round 2'!$G$7),FALSE)),0,VLOOKUP($A118,'Round 2'!$A$7:$I$306,COLUMN('Round 2'!$G$7),FALSE))+IF(ISERROR(VLOOKUP($A118,'Round 3'!$A$7:$I$306,COLUMN('Round 3'!$G$7),FALSE)),0,VLOOKUP($A118,'Round 3'!$A$7:$I$306,COLUMN('Round 3'!$G$7),FALSE)))</f>
        <v/>
      </c>
      <c r="I118" s="64" t="str">
        <f>IF(ISBLANK($A118),"",IF(ISERROR(VLOOKUP($A118,'Round 1'!$A$7:$I$306,COLUMN('Round 1'!$F$7),FALSE)),0,VLOOKUP($A118,'Round 1'!$A$7:$I$306,COLUMN('Round 1'!$F$7),FALSE))+IF(ISERROR(VLOOKUP($A118,'Round 2'!$A$7:$I$306,COLUMN('Round 2'!$F$7),FALSE)),0,VLOOKUP($A118,'Round 2'!$A$7:$I$306,COLUMN('Round 2'!$F$7),FALSE))+IF(ISERROR(VLOOKUP($A118,'Round 3'!$A$7:$I$306,COLUMN('Round 3'!$F$7),FALSE)),0,VLOOKUP($A118,'Round 3'!$A$7:$I$306,COLUMN('Round 3'!$F$7),FALSE)))</f>
        <v/>
      </c>
      <c r="J118" s="65" t="str">
        <f>IF(ISBLANK($A118),"",IF(ISERROR(VLOOKUP($A118,'Round 1'!$A$7:$I$306,COLUMN('Round 1'!$H$7),FALSE)),0,VLOOKUP($A118,'Round 1'!$A$7:$I$306,COLUMN('Round 1'!$H$7),FALSE))+IF(ISERROR(VLOOKUP($A118,'Round 2'!$A$7:$I$306,COLUMN('Round 2'!$H$7),FALSE)),0,VLOOKUP($A118,'Round 2'!$A$7:$I$306,COLUMN('Round 2'!$H$7),FALSE))+IF(ISERROR(VLOOKUP($A118,'Round 3'!$A$7:$I$306,COLUMN('Round 3'!$H$7),FALSE)),0,VLOOKUP($A118,'Round 3'!$A$7:$I$306,COLUMN('Round 3'!$H$7),FALSE)))</f>
        <v/>
      </c>
      <c r="K118" s="64" t="str">
        <f t="shared" si="30"/>
        <v/>
      </c>
      <c r="L118" s="66" t="str">
        <f t="shared" si="31"/>
        <v/>
      </c>
      <c r="M118" s="67"/>
      <c r="N118" s="68" t="str">
        <f t="shared" si="32"/>
        <v/>
      </c>
      <c r="O118" s="3" t="str">
        <f t="shared" si="33"/>
        <v/>
      </c>
      <c r="P118" s="3" t="str">
        <f t="shared" si="34"/>
        <v/>
      </c>
      <c r="Q118" s="3">
        <f t="shared" si="35"/>
        <v>-10</v>
      </c>
      <c r="R118" s="3" t="str">
        <f t="shared" si="36"/>
        <v/>
      </c>
      <c r="S118" s="3" t="str">
        <f t="shared" si="37"/>
        <v/>
      </c>
      <c r="T118" s="3">
        <f t="shared" si="38"/>
        <v>0</v>
      </c>
      <c r="U118" s="68" t="str">
        <f ca="1">IF(N('Final Round'!$J$14)&gt;0,IF(ISBLANK($A118),"",IF($N118&gt;5,$N118,VLOOKUP($A118,'Final Round'!$A$14:$K$18,COLUMN('Final Round'!$J$1),FALSE))),"")</f>
        <v/>
      </c>
      <c r="V118" s="3" t="str">
        <f t="shared" ca="1" si="39"/>
        <v/>
      </c>
      <c r="W118" s="3" t="str">
        <f t="shared" si="40"/>
        <v/>
      </c>
      <c r="X118" s="3" t="str">
        <f t="shared" si="41"/>
        <v/>
      </c>
      <c r="Y118" s="3">
        <f t="shared" si="42"/>
        <v>0</v>
      </c>
      <c r="Z118" s="3" t="str">
        <f t="shared" ca="1" si="43"/>
        <v/>
      </c>
      <c r="AA118" s="3">
        <f t="shared" ca="1" si="29"/>
        <v>0</v>
      </c>
      <c r="AB118" s="69" t="str">
        <f>IF(ISBLANK($A118),"",5+4*(I118+IF(AA118=0,0,VLOOKUP($A118,'Final Round'!$A$14:$K$18,COLUMN('Final Round'!$G$1),FALSE)))+8*(H118+IF(AA118=0,0,IF(VLOOKUP($A118,'Final Round'!$A$14:$K$18,COLUMN('Final Round'!$J$1),FALSE)=1,1,0)))+$AA118)</f>
        <v/>
      </c>
    </row>
    <row r="119" spans="1:28" x14ac:dyDescent="0.2">
      <c r="A119" s="70"/>
      <c r="B119" s="71"/>
      <c r="C119" s="71"/>
      <c r="D119" s="71"/>
      <c r="E119" s="72"/>
      <c r="F119" s="73" t="str">
        <f>IF(ISBLANK($A119),"",SUM(IF(ISNA(IF(VLOOKUP($A119,'Round 1'!$A$7:$J$306,COLUMN('Round 1'!$H$7),FALSE),1,NA())),0,1),IF(ISNA(IF(VLOOKUP($A119,'Round 2'!$A$7:$J$306,COLUMN('Round 1'!$H$7),FALSE),1,NA())),0,1),IF(ISNA(IF(VLOOKUP($A119,'Round 3'!$A$7:$J$306,COLUMN('Round 1'!$H$7),FALSE),1,NA())),0,1),IF(ISNA(IF(VLOOKUP($A119,'Final Round'!$A$14:$K$18,1,FALSE),1,NA())),0,1)))</f>
        <v/>
      </c>
      <c r="G119" s="74"/>
      <c r="H119" s="75" t="str">
        <f>IF(ISBLANK($A119),"",IF(ISERROR(VLOOKUP($A119,'Round 1'!$A$7:$I$306,COLUMN('Round 1'!$G$7),FALSE)),0,VLOOKUP($A119,'Round 1'!$A$7:$I$306,COLUMN('Round 1'!$G$7),FALSE))+IF(ISERROR(VLOOKUP($A119,'Round 2'!$A$7:$I$306,COLUMN('Round 2'!$G$7),FALSE)),0,VLOOKUP($A119,'Round 2'!$A$7:$I$306,COLUMN('Round 2'!$G$7),FALSE))+IF(ISERROR(VLOOKUP($A119,'Round 3'!$A$7:$I$306,COLUMN('Round 3'!$G$7),FALSE)),0,VLOOKUP($A119,'Round 3'!$A$7:$I$306,COLUMN('Round 3'!$G$7),FALSE)))</f>
        <v/>
      </c>
      <c r="I119" s="75" t="str">
        <f>IF(ISBLANK($A119),"",IF(ISERROR(VLOOKUP($A119,'Round 1'!$A$7:$I$306,COLUMN('Round 1'!$F$7),FALSE)),0,VLOOKUP($A119,'Round 1'!$A$7:$I$306,COLUMN('Round 1'!$F$7),FALSE))+IF(ISERROR(VLOOKUP($A119,'Round 2'!$A$7:$I$306,COLUMN('Round 2'!$F$7),FALSE)),0,VLOOKUP($A119,'Round 2'!$A$7:$I$306,COLUMN('Round 2'!$F$7),FALSE))+IF(ISERROR(VLOOKUP($A119,'Round 3'!$A$7:$I$306,COLUMN('Round 3'!$F$7),FALSE)),0,VLOOKUP($A119,'Round 3'!$A$7:$I$306,COLUMN('Round 3'!$F$7),FALSE)))</f>
        <v/>
      </c>
      <c r="J119" s="76" t="str">
        <f>IF(ISBLANK($A119),"",IF(ISERROR(VLOOKUP($A119,'Round 1'!$A$7:$I$306,COLUMN('Round 1'!$H$7),FALSE)),0,VLOOKUP($A119,'Round 1'!$A$7:$I$306,COLUMN('Round 1'!$H$7),FALSE))+IF(ISERROR(VLOOKUP($A119,'Round 2'!$A$7:$I$306,COLUMN('Round 2'!$H$7),FALSE)),0,VLOOKUP($A119,'Round 2'!$A$7:$I$306,COLUMN('Round 2'!$H$7),FALSE))+IF(ISERROR(VLOOKUP($A119,'Round 3'!$A$7:$I$306,COLUMN('Round 3'!$H$7),FALSE)),0,VLOOKUP($A119,'Round 3'!$A$7:$I$306,COLUMN('Round 3'!$H$7),FALSE)))</f>
        <v/>
      </c>
      <c r="K119" s="75" t="str">
        <f t="shared" si="30"/>
        <v/>
      </c>
      <c r="L119" s="77" t="str">
        <f t="shared" si="31"/>
        <v/>
      </c>
      <c r="M119" s="78"/>
      <c r="N119" s="79" t="str">
        <f t="shared" si="32"/>
        <v/>
      </c>
      <c r="O119" s="3" t="str">
        <f t="shared" si="33"/>
        <v/>
      </c>
      <c r="P119" s="3" t="str">
        <f t="shared" si="34"/>
        <v/>
      </c>
      <c r="Q119" s="3">
        <f t="shared" si="35"/>
        <v>-10</v>
      </c>
      <c r="R119" s="3" t="str">
        <f t="shared" si="36"/>
        <v/>
      </c>
      <c r="S119" s="3" t="str">
        <f t="shared" si="37"/>
        <v/>
      </c>
      <c r="T119" s="3">
        <f t="shared" si="38"/>
        <v>0</v>
      </c>
      <c r="U119" s="79" t="str">
        <f ca="1">IF(N('Final Round'!$J$14)&gt;0,IF(ISBLANK($A119),"",IF($N119&gt;5,$N119,VLOOKUP($A119,'Final Round'!$A$14:$K$18,COLUMN('Final Round'!$J$1),FALSE))),"")</f>
        <v/>
      </c>
      <c r="V119" s="3" t="str">
        <f t="shared" ca="1" si="39"/>
        <v/>
      </c>
      <c r="W119" s="3" t="str">
        <f t="shared" si="40"/>
        <v/>
      </c>
      <c r="X119" s="3" t="str">
        <f t="shared" si="41"/>
        <v/>
      </c>
      <c r="Y119" s="3">
        <f t="shared" si="42"/>
        <v>0</v>
      </c>
      <c r="Z119" s="3" t="str">
        <f t="shared" ca="1" si="43"/>
        <v/>
      </c>
      <c r="AA119" s="3">
        <f t="shared" ca="1" si="29"/>
        <v>0</v>
      </c>
      <c r="AB119" s="80" t="str">
        <f>IF(ISBLANK($A119),"",5+4*(I119+IF(AA119=0,0,VLOOKUP($A119,'Final Round'!$A$14:$K$18,COLUMN('Final Round'!$G$1),FALSE)))+8*(H119+IF(AA119=0,0,IF(VLOOKUP($A119,'Final Round'!$A$14:$K$18,COLUMN('Final Round'!$J$1),FALSE)=1,1,0)))+$AA119)</f>
        <v/>
      </c>
    </row>
    <row r="120" spans="1:28" x14ac:dyDescent="0.2">
      <c r="A120" s="59"/>
      <c r="B120" s="60"/>
      <c r="C120" s="60"/>
      <c r="D120" s="60"/>
      <c r="E120" s="61"/>
      <c r="F120" s="62" t="str">
        <f>IF(ISBLANK($A120),"",SUM(IF(ISNA(IF(VLOOKUP($A120,'Round 1'!$A$7:$J$306,COLUMN('Round 1'!$H$7),FALSE),1,NA())),0,1),IF(ISNA(IF(VLOOKUP($A120,'Round 2'!$A$7:$J$306,COLUMN('Round 1'!$H$7),FALSE),1,NA())),0,1),IF(ISNA(IF(VLOOKUP($A120,'Round 3'!$A$7:$J$306,COLUMN('Round 1'!$H$7),FALSE),1,NA())),0,1),IF(ISNA(IF(VLOOKUP($A120,'Final Round'!$A$14:$K$18,1,FALSE),1,NA())),0,1)))</f>
        <v/>
      </c>
      <c r="G120" s="63"/>
      <c r="H120" s="64" t="str">
        <f>IF(ISBLANK($A120),"",IF(ISERROR(VLOOKUP($A120,'Round 1'!$A$7:$I$306,COLUMN('Round 1'!$G$7),FALSE)),0,VLOOKUP($A120,'Round 1'!$A$7:$I$306,COLUMN('Round 1'!$G$7),FALSE))+IF(ISERROR(VLOOKUP($A120,'Round 2'!$A$7:$I$306,COLUMN('Round 2'!$G$7),FALSE)),0,VLOOKUP($A120,'Round 2'!$A$7:$I$306,COLUMN('Round 2'!$G$7),FALSE))+IF(ISERROR(VLOOKUP($A120,'Round 3'!$A$7:$I$306,COLUMN('Round 3'!$G$7),FALSE)),0,VLOOKUP($A120,'Round 3'!$A$7:$I$306,COLUMN('Round 3'!$G$7),FALSE)))</f>
        <v/>
      </c>
      <c r="I120" s="64" t="str">
        <f>IF(ISBLANK($A120),"",IF(ISERROR(VLOOKUP($A120,'Round 1'!$A$7:$I$306,COLUMN('Round 1'!$F$7),FALSE)),0,VLOOKUP($A120,'Round 1'!$A$7:$I$306,COLUMN('Round 1'!$F$7),FALSE))+IF(ISERROR(VLOOKUP($A120,'Round 2'!$A$7:$I$306,COLUMN('Round 2'!$F$7),FALSE)),0,VLOOKUP($A120,'Round 2'!$A$7:$I$306,COLUMN('Round 2'!$F$7),FALSE))+IF(ISERROR(VLOOKUP($A120,'Round 3'!$A$7:$I$306,COLUMN('Round 3'!$F$7),FALSE)),0,VLOOKUP($A120,'Round 3'!$A$7:$I$306,COLUMN('Round 3'!$F$7),FALSE)))</f>
        <v/>
      </c>
      <c r="J120" s="65" t="str">
        <f>IF(ISBLANK($A120),"",IF(ISERROR(VLOOKUP($A120,'Round 1'!$A$7:$I$306,COLUMN('Round 1'!$H$7),FALSE)),0,VLOOKUP($A120,'Round 1'!$A$7:$I$306,COLUMN('Round 1'!$H$7),FALSE))+IF(ISERROR(VLOOKUP($A120,'Round 2'!$A$7:$I$306,COLUMN('Round 2'!$H$7),FALSE)),0,VLOOKUP($A120,'Round 2'!$A$7:$I$306,COLUMN('Round 2'!$H$7),FALSE))+IF(ISERROR(VLOOKUP($A120,'Round 3'!$A$7:$I$306,COLUMN('Round 3'!$H$7),FALSE)),0,VLOOKUP($A120,'Round 3'!$A$7:$I$306,COLUMN('Round 3'!$H$7),FALSE)))</f>
        <v/>
      </c>
      <c r="K120" s="64" t="str">
        <f t="shared" si="30"/>
        <v/>
      </c>
      <c r="L120" s="66" t="str">
        <f t="shared" si="31"/>
        <v/>
      </c>
      <c r="M120" s="67"/>
      <c r="N120" s="68" t="str">
        <f t="shared" si="32"/>
        <v/>
      </c>
      <c r="O120" s="3" t="str">
        <f t="shared" si="33"/>
        <v/>
      </c>
      <c r="P120" s="3" t="str">
        <f t="shared" si="34"/>
        <v/>
      </c>
      <c r="Q120" s="3">
        <f t="shared" si="35"/>
        <v>-10</v>
      </c>
      <c r="R120" s="3" t="str">
        <f t="shared" si="36"/>
        <v/>
      </c>
      <c r="S120" s="3" t="str">
        <f t="shared" si="37"/>
        <v/>
      </c>
      <c r="T120" s="3">
        <f t="shared" si="38"/>
        <v>0</v>
      </c>
      <c r="U120" s="68" t="str">
        <f ca="1">IF(N('Final Round'!$J$14)&gt;0,IF(ISBLANK($A120),"",IF($N120&gt;5,$N120,VLOOKUP($A120,'Final Round'!$A$14:$K$18,COLUMN('Final Round'!$J$1),FALSE))),"")</f>
        <v/>
      </c>
      <c r="V120" s="3" t="str">
        <f t="shared" ca="1" si="39"/>
        <v/>
      </c>
      <c r="W120" s="3" t="str">
        <f t="shared" si="40"/>
        <v/>
      </c>
      <c r="X120" s="3" t="str">
        <f t="shared" si="41"/>
        <v/>
      </c>
      <c r="Y120" s="3">
        <f t="shared" si="42"/>
        <v>0</v>
      </c>
      <c r="Z120" s="3" t="str">
        <f t="shared" ca="1" si="43"/>
        <v/>
      </c>
      <c r="AA120" s="3">
        <f t="shared" ca="1" si="29"/>
        <v>0</v>
      </c>
      <c r="AB120" s="69" t="str">
        <f>IF(ISBLANK($A120),"",5+4*(I120+IF(AA120=0,0,VLOOKUP($A120,'Final Round'!$A$14:$K$18,COLUMN('Final Round'!$G$1),FALSE)))+8*(H120+IF(AA120=0,0,IF(VLOOKUP($A120,'Final Round'!$A$14:$K$18,COLUMN('Final Round'!$J$1),FALSE)=1,1,0)))+$AA120)</f>
        <v/>
      </c>
    </row>
    <row r="121" spans="1:28" x14ac:dyDescent="0.2">
      <c r="A121" s="70"/>
      <c r="B121" s="71"/>
      <c r="C121" s="71"/>
      <c r="D121" s="71"/>
      <c r="E121" s="72"/>
      <c r="F121" s="73" t="str">
        <f>IF(ISBLANK($A121),"",SUM(IF(ISNA(IF(VLOOKUP($A121,'Round 1'!$A$7:$J$306,COLUMN('Round 1'!$H$7),FALSE),1,NA())),0,1),IF(ISNA(IF(VLOOKUP($A121,'Round 2'!$A$7:$J$306,COLUMN('Round 1'!$H$7),FALSE),1,NA())),0,1),IF(ISNA(IF(VLOOKUP($A121,'Round 3'!$A$7:$J$306,COLUMN('Round 1'!$H$7),FALSE),1,NA())),0,1),IF(ISNA(IF(VLOOKUP($A121,'Final Round'!$A$14:$K$18,1,FALSE),1,NA())),0,1)))</f>
        <v/>
      </c>
      <c r="G121" s="74"/>
      <c r="H121" s="75" t="str">
        <f>IF(ISBLANK($A121),"",IF(ISERROR(VLOOKUP($A121,'Round 1'!$A$7:$I$306,COLUMN('Round 1'!$G$7),FALSE)),0,VLOOKUP($A121,'Round 1'!$A$7:$I$306,COLUMN('Round 1'!$G$7),FALSE))+IF(ISERROR(VLOOKUP($A121,'Round 2'!$A$7:$I$306,COLUMN('Round 2'!$G$7),FALSE)),0,VLOOKUP($A121,'Round 2'!$A$7:$I$306,COLUMN('Round 2'!$G$7),FALSE))+IF(ISERROR(VLOOKUP($A121,'Round 3'!$A$7:$I$306,COLUMN('Round 3'!$G$7),FALSE)),0,VLOOKUP($A121,'Round 3'!$A$7:$I$306,COLUMN('Round 3'!$G$7),FALSE)))</f>
        <v/>
      </c>
      <c r="I121" s="75" t="str">
        <f>IF(ISBLANK($A121),"",IF(ISERROR(VLOOKUP($A121,'Round 1'!$A$7:$I$306,COLUMN('Round 1'!$F$7),FALSE)),0,VLOOKUP($A121,'Round 1'!$A$7:$I$306,COLUMN('Round 1'!$F$7),FALSE))+IF(ISERROR(VLOOKUP($A121,'Round 2'!$A$7:$I$306,COLUMN('Round 2'!$F$7),FALSE)),0,VLOOKUP($A121,'Round 2'!$A$7:$I$306,COLUMN('Round 2'!$F$7),FALSE))+IF(ISERROR(VLOOKUP($A121,'Round 3'!$A$7:$I$306,COLUMN('Round 3'!$F$7),FALSE)),0,VLOOKUP($A121,'Round 3'!$A$7:$I$306,COLUMN('Round 3'!$F$7),FALSE)))</f>
        <v/>
      </c>
      <c r="J121" s="76" t="str">
        <f>IF(ISBLANK($A121),"",IF(ISERROR(VLOOKUP($A121,'Round 1'!$A$7:$I$306,COLUMN('Round 1'!$H$7),FALSE)),0,VLOOKUP($A121,'Round 1'!$A$7:$I$306,COLUMN('Round 1'!$H$7),FALSE))+IF(ISERROR(VLOOKUP($A121,'Round 2'!$A$7:$I$306,COLUMN('Round 2'!$H$7),FALSE)),0,VLOOKUP($A121,'Round 2'!$A$7:$I$306,COLUMN('Round 2'!$H$7),FALSE))+IF(ISERROR(VLOOKUP($A121,'Round 3'!$A$7:$I$306,COLUMN('Round 3'!$H$7),FALSE)),0,VLOOKUP($A121,'Round 3'!$A$7:$I$306,COLUMN('Round 3'!$H$7),FALSE)))</f>
        <v/>
      </c>
      <c r="K121" s="75" t="str">
        <f t="shared" si="30"/>
        <v/>
      </c>
      <c r="L121" s="77" t="str">
        <f t="shared" si="31"/>
        <v/>
      </c>
      <c r="M121" s="78"/>
      <c r="N121" s="79" t="str">
        <f t="shared" si="32"/>
        <v/>
      </c>
      <c r="O121" s="3" t="str">
        <f t="shared" si="33"/>
        <v/>
      </c>
      <c r="P121" s="3" t="str">
        <f t="shared" si="34"/>
        <v/>
      </c>
      <c r="Q121" s="3">
        <f t="shared" si="35"/>
        <v>-10</v>
      </c>
      <c r="R121" s="3" t="str">
        <f t="shared" si="36"/>
        <v/>
      </c>
      <c r="S121" s="3" t="str">
        <f t="shared" si="37"/>
        <v/>
      </c>
      <c r="T121" s="3">
        <f t="shared" si="38"/>
        <v>0</v>
      </c>
      <c r="U121" s="79" t="str">
        <f ca="1">IF(N('Final Round'!$J$14)&gt;0,IF(ISBLANK($A121),"",IF($N121&gt;5,$N121,VLOOKUP($A121,'Final Round'!$A$14:$K$18,COLUMN('Final Round'!$J$1),FALSE))),"")</f>
        <v/>
      </c>
      <c r="V121" s="3" t="str">
        <f t="shared" ca="1" si="39"/>
        <v/>
      </c>
      <c r="W121" s="3" t="str">
        <f t="shared" si="40"/>
        <v/>
      </c>
      <c r="X121" s="3" t="str">
        <f t="shared" si="41"/>
        <v/>
      </c>
      <c r="Y121" s="3">
        <f t="shared" si="42"/>
        <v>0</v>
      </c>
      <c r="Z121" s="3" t="str">
        <f t="shared" ca="1" si="43"/>
        <v/>
      </c>
      <c r="AA121" s="3">
        <f t="shared" ca="1" si="29"/>
        <v>0</v>
      </c>
      <c r="AB121" s="80" t="str">
        <f>IF(ISBLANK($A121),"",5+4*(I121+IF(AA121=0,0,VLOOKUP($A121,'Final Round'!$A$14:$K$18,COLUMN('Final Round'!$G$1),FALSE)))+8*(H121+IF(AA121=0,0,IF(VLOOKUP($A121,'Final Round'!$A$14:$K$18,COLUMN('Final Round'!$J$1),FALSE)=1,1,0)))+$AA121)</f>
        <v/>
      </c>
    </row>
    <row r="122" spans="1:28" x14ac:dyDescent="0.2">
      <c r="A122" s="59"/>
      <c r="B122" s="60"/>
      <c r="C122" s="60"/>
      <c r="D122" s="60"/>
      <c r="E122" s="61"/>
      <c r="F122" s="62" t="str">
        <f>IF(ISBLANK($A122),"",SUM(IF(ISNA(IF(VLOOKUP($A122,'Round 1'!$A$7:$J$306,COLUMN('Round 1'!$H$7),FALSE),1,NA())),0,1),IF(ISNA(IF(VLOOKUP($A122,'Round 2'!$A$7:$J$306,COLUMN('Round 1'!$H$7),FALSE),1,NA())),0,1),IF(ISNA(IF(VLOOKUP($A122,'Round 3'!$A$7:$J$306,COLUMN('Round 1'!$H$7),FALSE),1,NA())),0,1),IF(ISNA(IF(VLOOKUP($A122,'Final Round'!$A$14:$K$18,1,FALSE),1,NA())),0,1)))</f>
        <v/>
      </c>
      <c r="G122" s="63"/>
      <c r="H122" s="64" t="str">
        <f>IF(ISBLANK($A122),"",IF(ISERROR(VLOOKUP($A122,'Round 1'!$A$7:$I$306,COLUMN('Round 1'!$G$7),FALSE)),0,VLOOKUP($A122,'Round 1'!$A$7:$I$306,COLUMN('Round 1'!$G$7),FALSE))+IF(ISERROR(VLOOKUP($A122,'Round 2'!$A$7:$I$306,COLUMN('Round 2'!$G$7),FALSE)),0,VLOOKUP($A122,'Round 2'!$A$7:$I$306,COLUMN('Round 2'!$G$7),FALSE))+IF(ISERROR(VLOOKUP($A122,'Round 3'!$A$7:$I$306,COLUMN('Round 3'!$G$7),FALSE)),0,VLOOKUP($A122,'Round 3'!$A$7:$I$306,COLUMN('Round 3'!$G$7),FALSE)))</f>
        <v/>
      </c>
      <c r="I122" s="64" t="str">
        <f>IF(ISBLANK($A122),"",IF(ISERROR(VLOOKUP($A122,'Round 1'!$A$7:$I$306,COLUMN('Round 1'!$F$7),FALSE)),0,VLOOKUP($A122,'Round 1'!$A$7:$I$306,COLUMN('Round 1'!$F$7),FALSE))+IF(ISERROR(VLOOKUP($A122,'Round 2'!$A$7:$I$306,COLUMN('Round 2'!$F$7),FALSE)),0,VLOOKUP($A122,'Round 2'!$A$7:$I$306,COLUMN('Round 2'!$F$7),FALSE))+IF(ISERROR(VLOOKUP($A122,'Round 3'!$A$7:$I$306,COLUMN('Round 3'!$F$7),FALSE)),0,VLOOKUP($A122,'Round 3'!$A$7:$I$306,COLUMN('Round 3'!$F$7),FALSE)))</f>
        <v/>
      </c>
      <c r="J122" s="65" t="str">
        <f>IF(ISBLANK($A122),"",IF(ISERROR(VLOOKUP($A122,'Round 1'!$A$7:$I$306,COLUMN('Round 1'!$H$7),FALSE)),0,VLOOKUP($A122,'Round 1'!$A$7:$I$306,COLUMN('Round 1'!$H$7),FALSE))+IF(ISERROR(VLOOKUP($A122,'Round 2'!$A$7:$I$306,COLUMN('Round 2'!$H$7),FALSE)),0,VLOOKUP($A122,'Round 2'!$A$7:$I$306,COLUMN('Round 2'!$H$7),FALSE))+IF(ISERROR(VLOOKUP($A122,'Round 3'!$A$7:$I$306,COLUMN('Round 3'!$H$7),FALSE)),0,VLOOKUP($A122,'Round 3'!$A$7:$I$306,COLUMN('Round 3'!$H$7),FALSE)))</f>
        <v/>
      </c>
      <c r="K122" s="64" t="str">
        <f t="shared" si="30"/>
        <v/>
      </c>
      <c r="L122" s="66" t="str">
        <f t="shared" si="31"/>
        <v/>
      </c>
      <c r="M122" s="67"/>
      <c r="N122" s="68" t="str">
        <f t="shared" si="32"/>
        <v/>
      </c>
      <c r="O122" s="3" t="str">
        <f t="shared" si="33"/>
        <v/>
      </c>
      <c r="P122" s="3" t="str">
        <f t="shared" si="34"/>
        <v/>
      </c>
      <c r="Q122" s="3">
        <f t="shared" si="35"/>
        <v>-10</v>
      </c>
      <c r="R122" s="3" t="str">
        <f t="shared" si="36"/>
        <v/>
      </c>
      <c r="S122" s="3" t="str">
        <f t="shared" si="37"/>
        <v/>
      </c>
      <c r="T122" s="3">
        <f t="shared" si="38"/>
        <v>0</v>
      </c>
      <c r="U122" s="68" t="str">
        <f ca="1">IF(N('Final Round'!$J$14)&gt;0,IF(ISBLANK($A122),"",IF($N122&gt;5,$N122,VLOOKUP($A122,'Final Round'!$A$14:$K$18,COLUMN('Final Round'!$J$1),FALSE))),"")</f>
        <v/>
      </c>
      <c r="V122" s="3" t="str">
        <f t="shared" ca="1" si="39"/>
        <v/>
      </c>
      <c r="W122" s="3" t="str">
        <f t="shared" si="40"/>
        <v/>
      </c>
      <c r="X122" s="3" t="str">
        <f t="shared" si="41"/>
        <v/>
      </c>
      <c r="Y122" s="3">
        <f t="shared" si="42"/>
        <v>0</v>
      </c>
      <c r="Z122" s="3" t="str">
        <f t="shared" ca="1" si="43"/>
        <v/>
      </c>
      <c r="AA122" s="3">
        <f t="shared" ca="1" si="29"/>
        <v>0</v>
      </c>
      <c r="AB122" s="69" t="str">
        <f>IF(ISBLANK($A122),"",5+4*(I122+IF(AA122=0,0,VLOOKUP($A122,'Final Round'!$A$14:$K$18,COLUMN('Final Round'!$G$1),FALSE)))+8*(H122+IF(AA122=0,0,IF(VLOOKUP($A122,'Final Round'!$A$14:$K$18,COLUMN('Final Round'!$J$1),FALSE)=1,1,0)))+$AA122)</f>
        <v/>
      </c>
    </row>
    <row r="123" spans="1:28" x14ac:dyDescent="0.2">
      <c r="A123" s="70"/>
      <c r="B123" s="71"/>
      <c r="C123" s="71"/>
      <c r="D123" s="71"/>
      <c r="E123" s="72"/>
      <c r="F123" s="73" t="str">
        <f>IF(ISBLANK($A123),"",SUM(IF(ISNA(IF(VLOOKUP($A123,'Round 1'!$A$7:$J$306,COLUMN('Round 1'!$H$7),FALSE),1,NA())),0,1),IF(ISNA(IF(VLOOKUP($A123,'Round 2'!$A$7:$J$306,COLUMN('Round 1'!$H$7),FALSE),1,NA())),0,1),IF(ISNA(IF(VLOOKUP($A123,'Round 3'!$A$7:$J$306,COLUMN('Round 1'!$H$7),FALSE),1,NA())),0,1),IF(ISNA(IF(VLOOKUP($A123,'Final Round'!$A$14:$K$18,1,FALSE),1,NA())),0,1)))</f>
        <v/>
      </c>
      <c r="G123" s="74"/>
      <c r="H123" s="75" t="str">
        <f>IF(ISBLANK($A123),"",IF(ISERROR(VLOOKUP($A123,'Round 1'!$A$7:$I$306,COLUMN('Round 1'!$G$7),FALSE)),0,VLOOKUP($A123,'Round 1'!$A$7:$I$306,COLUMN('Round 1'!$G$7),FALSE))+IF(ISERROR(VLOOKUP($A123,'Round 2'!$A$7:$I$306,COLUMN('Round 2'!$G$7),FALSE)),0,VLOOKUP($A123,'Round 2'!$A$7:$I$306,COLUMN('Round 2'!$G$7),FALSE))+IF(ISERROR(VLOOKUP($A123,'Round 3'!$A$7:$I$306,COLUMN('Round 3'!$G$7),FALSE)),0,VLOOKUP($A123,'Round 3'!$A$7:$I$306,COLUMN('Round 3'!$G$7),FALSE)))</f>
        <v/>
      </c>
      <c r="I123" s="75" t="str">
        <f>IF(ISBLANK($A123),"",IF(ISERROR(VLOOKUP($A123,'Round 1'!$A$7:$I$306,COLUMN('Round 1'!$F$7),FALSE)),0,VLOOKUP($A123,'Round 1'!$A$7:$I$306,COLUMN('Round 1'!$F$7),FALSE))+IF(ISERROR(VLOOKUP($A123,'Round 2'!$A$7:$I$306,COLUMN('Round 2'!$F$7),FALSE)),0,VLOOKUP($A123,'Round 2'!$A$7:$I$306,COLUMN('Round 2'!$F$7),FALSE))+IF(ISERROR(VLOOKUP($A123,'Round 3'!$A$7:$I$306,COLUMN('Round 3'!$F$7),FALSE)),0,VLOOKUP($A123,'Round 3'!$A$7:$I$306,COLUMN('Round 3'!$F$7),FALSE)))</f>
        <v/>
      </c>
      <c r="J123" s="76" t="str">
        <f>IF(ISBLANK($A123),"",IF(ISERROR(VLOOKUP($A123,'Round 1'!$A$7:$I$306,COLUMN('Round 1'!$H$7),FALSE)),0,VLOOKUP($A123,'Round 1'!$A$7:$I$306,COLUMN('Round 1'!$H$7),FALSE))+IF(ISERROR(VLOOKUP($A123,'Round 2'!$A$7:$I$306,COLUMN('Round 2'!$H$7),FALSE)),0,VLOOKUP($A123,'Round 2'!$A$7:$I$306,COLUMN('Round 2'!$H$7),FALSE))+IF(ISERROR(VLOOKUP($A123,'Round 3'!$A$7:$I$306,COLUMN('Round 3'!$H$7),FALSE)),0,VLOOKUP($A123,'Round 3'!$A$7:$I$306,COLUMN('Round 3'!$H$7),FALSE)))</f>
        <v/>
      </c>
      <c r="K123" s="75" t="str">
        <f t="shared" si="30"/>
        <v/>
      </c>
      <c r="L123" s="77" t="str">
        <f t="shared" si="31"/>
        <v/>
      </c>
      <c r="M123" s="78"/>
      <c r="N123" s="79" t="str">
        <f t="shared" si="32"/>
        <v/>
      </c>
      <c r="O123" s="3" t="str">
        <f t="shared" si="33"/>
        <v/>
      </c>
      <c r="P123" s="3" t="str">
        <f t="shared" si="34"/>
        <v/>
      </c>
      <c r="Q123" s="3">
        <f t="shared" si="35"/>
        <v>-10</v>
      </c>
      <c r="R123" s="3" t="str">
        <f t="shared" si="36"/>
        <v/>
      </c>
      <c r="S123" s="3" t="str">
        <f t="shared" si="37"/>
        <v/>
      </c>
      <c r="T123" s="3">
        <f t="shared" si="38"/>
        <v>0</v>
      </c>
      <c r="U123" s="79" t="str">
        <f ca="1">IF(N('Final Round'!$J$14)&gt;0,IF(ISBLANK($A123),"",IF($N123&gt;5,$N123,VLOOKUP($A123,'Final Round'!$A$14:$K$18,COLUMN('Final Round'!$J$1),FALSE))),"")</f>
        <v/>
      </c>
      <c r="V123" s="3" t="str">
        <f t="shared" ca="1" si="39"/>
        <v/>
      </c>
      <c r="W123" s="3" t="str">
        <f t="shared" si="40"/>
        <v/>
      </c>
      <c r="X123" s="3" t="str">
        <f t="shared" si="41"/>
        <v/>
      </c>
      <c r="Y123" s="3">
        <f t="shared" si="42"/>
        <v>0</v>
      </c>
      <c r="Z123" s="3" t="str">
        <f t="shared" ca="1" si="43"/>
        <v/>
      </c>
      <c r="AA123" s="3">
        <f t="shared" ca="1" si="29"/>
        <v>0</v>
      </c>
      <c r="AB123" s="80" t="str">
        <f>IF(ISBLANK($A123),"",5+4*(I123+IF(AA123=0,0,VLOOKUP($A123,'Final Round'!$A$14:$K$18,COLUMN('Final Round'!$G$1),FALSE)))+8*(H123+IF(AA123=0,0,IF(VLOOKUP($A123,'Final Round'!$A$14:$K$18,COLUMN('Final Round'!$J$1),FALSE)=1,1,0)))+$AA123)</f>
        <v/>
      </c>
    </row>
    <row r="124" spans="1:28" x14ac:dyDescent="0.2">
      <c r="A124" s="59"/>
      <c r="B124" s="60"/>
      <c r="C124" s="60"/>
      <c r="D124" s="60"/>
      <c r="E124" s="61"/>
      <c r="F124" s="62" t="str">
        <f>IF(ISBLANK($A124),"",SUM(IF(ISNA(IF(VLOOKUP($A124,'Round 1'!$A$7:$J$306,COLUMN('Round 1'!$H$7),FALSE),1,NA())),0,1),IF(ISNA(IF(VLOOKUP($A124,'Round 2'!$A$7:$J$306,COLUMN('Round 1'!$H$7),FALSE),1,NA())),0,1),IF(ISNA(IF(VLOOKUP($A124,'Round 3'!$A$7:$J$306,COLUMN('Round 1'!$H$7),FALSE),1,NA())),0,1),IF(ISNA(IF(VLOOKUP($A124,'Final Round'!$A$14:$K$18,1,FALSE),1,NA())),0,1)))</f>
        <v/>
      </c>
      <c r="G124" s="63"/>
      <c r="H124" s="64" t="str">
        <f>IF(ISBLANK($A124),"",IF(ISERROR(VLOOKUP($A124,'Round 1'!$A$7:$I$306,COLUMN('Round 1'!$G$7),FALSE)),0,VLOOKUP($A124,'Round 1'!$A$7:$I$306,COLUMN('Round 1'!$G$7),FALSE))+IF(ISERROR(VLOOKUP($A124,'Round 2'!$A$7:$I$306,COLUMN('Round 2'!$G$7),FALSE)),0,VLOOKUP($A124,'Round 2'!$A$7:$I$306,COLUMN('Round 2'!$G$7),FALSE))+IF(ISERROR(VLOOKUP($A124,'Round 3'!$A$7:$I$306,COLUMN('Round 3'!$G$7),FALSE)),0,VLOOKUP($A124,'Round 3'!$A$7:$I$306,COLUMN('Round 3'!$G$7),FALSE)))</f>
        <v/>
      </c>
      <c r="I124" s="64" t="str">
        <f>IF(ISBLANK($A124),"",IF(ISERROR(VLOOKUP($A124,'Round 1'!$A$7:$I$306,COLUMN('Round 1'!$F$7),FALSE)),0,VLOOKUP($A124,'Round 1'!$A$7:$I$306,COLUMN('Round 1'!$F$7),FALSE))+IF(ISERROR(VLOOKUP($A124,'Round 2'!$A$7:$I$306,COLUMN('Round 2'!$F$7),FALSE)),0,VLOOKUP($A124,'Round 2'!$A$7:$I$306,COLUMN('Round 2'!$F$7),FALSE))+IF(ISERROR(VLOOKUP($A124,'Round 3'!$A$7:$I$306,COLUMN('Round 3'!$F$7),FALSE)),0,VLOOKUP($A124,'Round 3'!$A$7:$I$306,COLUMN('Round 3'!$F$7),FALSE)))</f>
        <v/>
      </c>
      <c r="J124" s="65" t="str">
        <f>IF(ISBLANK($A124),"",IF(ISERROR(VLOOKUP($A124,'Round 1'!$A$7:$I$306,COLUMN('Round 1'!$H$7),FALSE)),0,VLOOKUP($A124,'Round 1'!$A$7:$I$306,COLUMN('Round 1'!$H$7),FALSE))+IF(ISERROR(VLOOKUP($A124,'Round 2'!$A$7:$I$306,COLUMN('Round 2'!$H$7),FALSE)),0,VLOOKUP($A124,'Round 2'!$A$7:$I$306,COLUMN('Round 2'!$H$7),FALSE))+IF(ISERROR(VLOOKUP($A124,'Round 3'!$A$7:$I$306,COLUMN('Round 3'!$H$7),FALSE)),0,VLOOKUP($A124,'Round 3'!$A$7:$I$306,COLUMN('Round 3'!$H$7),FALSE)))</f>
        <v/>
      </c>
      <c r="K124" s="64" t="str">
        <f t="shared" si="30"/>
        <v/>
      </c>
      <c r="L124" s="66" t="str">
        <f t="shared" si="31"/>
        <v/>
      </c>
      <c r="M124" s="67"/>
      <c r="N124" s="68" t="str">
        <f t="shared" si="32"/>
        <v/>
      </c>
      <c r="O124" s="3" t="str">
        <f t="shared" si="33"/>
        <v/>
      </c>
      <c r="P124" s="3" t="str">
        <f t="shared" si="34"/>
        <v/>
      </c>
      <c r="Q124" s="3">
        <f t="shared" si="35"/>
        <v>-10</v>
      </c>
      <c r="R124" s="3" t="str">
        <f t="shared" si="36"/>
        <v/>
      </c>
      <c r="S124" s="3" t="str">
        <f t="shared" si="37"/>
        <v/>
      </c>
      <c r="T124" s="3">
        <f t="shared" si="38"/>
        <v>0</v>
      </c>
      <c r="U124" s="68" t="str">
        <f ca="1">IF(N('Final Round'!$J$14)&gt;0,IF(ISBLANK($A124),"",IF($N124&gt;5,$N124,VLOOKUP($A124,'Final Round'!$A$14:$K$18,COLUMN('Final Round'!$J$1),FALSE))),"")</f>
        <v/>
      </c>
      <c r="V124" s="3" t="str">
        <f t="shared" ca="1" si="39"/>
        <v/>
      </c>
      <c r="W124" s="3" t="str">
        <f t="shared" si="40"/>
        <v/>
      </c>
      <c r="X124" s="3" t="str">
        <f t="shared" si="41"/>
        <v/>
      </c>
      <c r="Y124" s="3">
        <f t="shared" si="42"/>
        <v>0</v>
      </c>
      <c r="Z124" s="3" t="str">
        <f t="shared" ca="1" si="43"/>
        <v/>
      </c>
      <c r="AA124" s="3">
        <f t="shared" ca="1" si="29"/>
        <v>0</v>
      </c>
      <c r="AB124" s="69" t="str">
        <f>IF(ISBLANK($A124),"",5+4*(I124+IF(AA124=0,0,VLOOKUP($A124,'Final Round'!$A$14:$K$18,COLUMN('Final Round'!$G$1),FALSE)))+8*(H124+IF(AA124=0,0,IF(VLOOKUP($A124,'Final Round'!$A$14:$K$18,COLUMN('Final Round'!$J$1),FALSE)=1,1,0)))+$AA124)</f>
        <v/>
      </c>
    </row>
    <row r="125" spans="1:28" x14ac:dyDescent="0.2">
      <c r="A125" s="70"/>
      <c r="B125" s="71"/>
      <c r="C125" s="71"/>
      <c r="D125" s="71"/>
      <c r="E125" s="72"/>
      <c r="F125" s="73" t="str">
        <f>IF(ISBLANK($A125),"",SUM(IF(ISNA(IF(VLOOKUP($A125,'Round 1'!$A$7:$J$306,COLUMN('Round 1'!$H$7),FALSE),1,NA())),0,1),IF(ISNA(IF(VLOOKUP($A125,'Round 2'!$A$7:$J$306,COLUMN('Round 1'!$H$7),FALSE),1,NA())),0,1),IF(ISNA(IF(VLOOKUP($A125,'Round 3'!$A$7:$J$306,COLUMN('Round 1'!$H$7),FALSE),1,NA())),0,1),IF(ISNA(IF(VLOOKUP($A125,'Final Round'!$A$14:$K$18,1,FALSE),1,NA())),0,1)))</f>
        <v/>
      </c>
      <c r="G125" s="74"/>
      <c r="H125" s="75" t="str">
        <f>IF(ISBLANK($A125),"",IF(ISERROR(VLOOKUP($A125,'Round 1'!$A$7:$I$306,COLUMN('Round 1'!$G$7),FALSE)),0,VLOOKUP($A125,'Round 1'!$A$7:$I$306,COLUMN('Round 1'!$G$7),FALSE))+IF(ISERROR(VLOOKUP($A125,'Round 2'!$A$7:$I$306,COLUMN('Round 2'!$G$7),FALSE)),0,VLOOKUP($A125,'Round 2'!$A$7:$I$306,COLUMN('Round 2'!$G$7),FALSE))+IF(ISERROR(VLOOKUP($A125,'Round 3'!$A$7:$I$306,COLUMN('Round 3'!$G$7),FALSE)),0,VLOOKUP($A125,'Round 3'!$A$7:$I$306,COLUMN('Round 3'!$G$7),FALSE)))</f>
        <v/>
      </c>
      <c r="I125" s="75" t="str">
        <f>IF(ISBLANK($A125),"",IF(ISERROR(VLOOKUP($A125,'Round 1'!$A$7:$I$306,COLUMN('Round 1'!$F$7),FALSE)),0,VLOOKUP($A125,'Round 1'!$A$7:$I$306,COLUMN('Round 1'!$F$7),FALSE))+IF(ISERROR(VLOOKUP($A125,'Round 2'!$A$7:$I$306,COLUMN('Round 2'!$F$7),FALSE)),0,VLOOKUP($A125,'Round 2'!$A$7:$I$306,COLUMN('Round 2'!$F$7),FALSE))+IF(ISERROR(VLOOKUP($A125,'Round 3'!$A$7:$I$306,COLUMN('Round 3'!$F$7),FALSE)),0,VLOOKUP($A125,'Round 3'!$A$7:$I$306,COLUMN('Round 3'!$F$7),FALSE)))</f>
        <v/>
      </c>
      <c r="J125" s="76" t="str">
        <f>IF(ISBLANK($A125),"",IF(ISERROR(VLOOKUP($A125,'Round 1'!$A$7:$I$306,COLUMN('Round 1'!$H$7),FALSE)),0,VLOOKUP($A125,'Round 1'!$A$7:$I$306,COLUMN('Round 1'!$H$7),FALSE))+IF(ISERROR(VLOOKUP($A125,'Round 2'!$A$7:$I$306,COLUMN('Round 2'!$H$7),FALSE)),0,VLOOKUP($A125,'Round 2'!$A$7:$I$306,COLUMN('Round 2'!$H$7),FALSE))+IF(ISERROR(VLOOKUP($A125,'Round 3'!$A$7:$I$306,COLUMN('Round 3'!$H$7),FALSE)),0,VLOOKUP($A125,'Round 3'!$A$7:$I$306,COLUMN('Round 3'!$H$7),FALSE)))</f>
        <v/>
      </c>
      <c r="K125" s="75" t="str">
        <f t="shared" si="30"/>
        <v/>
      </c>
      <c r="L125" s="77" t="str">
        <f t="shared" si="31"/>
        <v/>
      </c>
      <c r="M125" s="78"/>
      <c r="N125" s="79" t="str">
        <f t="shared" si="32"/>
        <v/>
      </c>
      <c r="O125" s="3" t="str">
        <f t="shared" si="33"/>
        <v/>
      </c>
      <c r="P125" s="3" t="str">
        <f t="shared" si="34"/>
        <v/>
      </c>
      <c r="Q125" s="3">
        <f t="shared" si="35"/>
        <v>-10</v>
      </c>
      <c r="R125" s="3" t="str">
        <f t="shared" si="36"/>
        <v/>
      </c>
      <c r="S125" s="3" t="str">
        <f t="shared" si="37"/>
        <v/>
      </c>
      <c r="T125" s="3">
        <f t="shared" si="38"/>
        <v>0</v>
      </c>
      <c r="U125" s="79" t="str">
        <f ca="1">IF(N('Final Round'!$J$14)&gt;0,IF(ISBLANK($A125),"",IF($N125&gt;5,$N125,VLOOKUP($A125,'Final Round'!$A$14:$K$18,COLUMN('Final Round'!$J$1),FALSE))),"")</f>
        <v/>
      </c>
      <c r="V125" s="3" t="str">
        <f t="shared" ca="1" si="39"/>
        <v/>
      </c>
      <c r="W125" s="3" t="str">
        <f t="shared" si="40"/>
        <v/>
      </c>
      <c r="X125" s="3" t="str">
        <f t="shared" si="41"/>
        <v/>
      </c>
      <c r="Y125" s="3">
        <f t="shared" si="42"/>
        <v>0</v>
      </c>
      <c r="Z125" s="3" t="str">
        <f t="shared" ca="1" si="43"/>
        <v/>
      </c>
      <c r="AA125" s="3">
        <f t="shared" ca="1" si="29"/>
        <v>0</v>
      </c>
      <c r="AB125" s="80" t="str">
        <f>IF(ISBLANK($A125),"",5+4*(I125+IF(AA125=0,0,VLOOKUP($A125,'Final Round'!$A$14:$K$18,COLUMN('Final Round'!$G$1),FALSE)))+8*(H125+IF(AA125=0,0,IF(VLOOKUP($A125,'Final Round'!$A$14:$K$18,COLUMN('Final Round'!$J$1),FALSE)=1,1,0)))+$AA125)</f>
        <v/>
      </c>
    </row>
    <row r="126" spans="1:28" x14ac:dyDescent="0.2">
      <c r="A126" s="59"/>
      <c r="B126" s="60"/>
      <c r="C126" s="60"/>
      <c r="D126" s="60"/>
      <c r="E126" s="61"/>
      <c r="F126" s="62" t="str">
        <f>IF(ISBLANK($A126),"",SUM(IF(ISNA(IF(VLOOKUP($A126,'Round 1'!$A$7:$J$306,COLUMN('Round 1'!$H$7),FALSE),1,NA())),0,1),IF(ISNA(IF(VLOOKUP($A126,'Round 2'!$A$7:$J$306,COLUMN('Round 1'!$H$7),FALSE),1,NA())),0,1),IF(ISNA(IF(VLOOKUP($A126,'Round 3'!$A$7:$J$306,COLUMN('Round 1'!$H$7),FALSE),1,NA())),0,1),IF(ISNA(IF(VLOOKUP($A126,'Final Round'!$A$14:$K$18,1,FALSE),1,NA())),0,1)))</f>
        <v/>
      </c>
      <c r="G126" s="63"/>
      <c r="H126" s="64" t="str">
        <f>IF(ISBLANK($A126),"",IF(ISERROR(VLOOKUP($A126,'Round 1'!$A$7:$I$306,COLUMN('Round 1'!$G$7),FALSE)),0,VLOOKUP($A126,'Round 1'!$A$7:$I$306,COLUMN('Round 1'!$G$7),FALSE))+IF(ISERROR(VLOOKUP($A126,'Round 2'!$A$7:$I$306,COLUMN('Round 2'!$G$7),FALSE)),0,VLOOKUP($A126,'Round 2'!$A$7:$I$306,COLUMN('Round 2'!$G$7),FALSE))+IF(ISERROR(VLOOKUP($A126,'Round 3'!$A$7:$I$306,COLUMN('Round 3'!$G$7),FALSE)),0,VLOOKUP($A126,'Round 3'!$A$7:$I$306,COLUMN('Round 3'!$G$7),FALSE)))</f>
        <v/>
      </c>
      <c r="I126" s="64" t="str">
        <f>IF(ISBLANK($A126),"",IF(ISERROR(VLOOKUP($A126,'Round 1'!$A$7:$I$306,COLUMN('Round 1'!$F$7),FALSE)),0,VLOOKUP($A126,'Round 1'!$A$7:$I$306,COLUMN('Round 1'!$F$7),FALSE))+IF(ISERROR(VLOOKUP($A126,'Round 2'!$A$7:$I$306,COLUMN('Round 2'!$F$7),FALSE)),0,VLOOKUP($A126,'Round 2'!$A$7:$I$306,COLUMN('Round 2'!$F$7),FALSE))+IF(ISERROR(VLOOKUP($A126,'Round 3'!$A$7:$I$306,COLUMN('Round 3'!$F$7),FALSE)),0,VLOOKUP($A126,'Round 3'!$A$7:$I$306,COLUMN('Round 3'!$F$7),FALSE)))</f>
        <v/>
      </c>
      <c r="J126" s="65" t="str">
        <f>IF(ISBLANK($A126),"",IF(ISERROR(VLOOKUP($A126,'Round 1'!$A$7:$I$306,COLUMN('Round 1'!$H$7),FALSE)),0,VLOOKUP($A126,'Round 1'!$A$7:$I$306,COLUMN('Round 1'!$H$7),FALSE))+IF(ISERROR(VLOOKUP($A126,'Round 2'!$A$7:$I$306,COLUMN('Round 2'!$H$7),FALSE)),0,VLOOKUP($A126,'Round 2'!$A$7:$I$306,COLUMN('Round 2'!$H$7),FALSE))+IF(ISERROR(VLOOKUP($A126,'Round 3'!$A$7:$I$306,COLUMN('Round 3'!$H$7),FALSE)),0,VLOOKUP($A126,'Round 3'!$A$7:$I$306,COLUMN('Round 3'!$H$7),FALSE)))</f>
        <v/>
      </c>
      <c r="K126" s="64" t="str">
        <f t="shared" si="30"/>
        <v/>
      </c>
      <c r="L126" s="66" t="str">
        <f t="shared" si="31"/>
        <v/>
      </c>
      <c r="M126" s="67"/>
      <c r="N126" s="68" t="str">
        <f t="shared" si="32"/>
        <v/>
      </c>
      <c r="O126" s="3" t="str">
        <f t="shared" si="33"/>
        <v/>
      </c>
      <c r="P126" s="3" t="str">
        <f t="shared" si="34"/>
        <v/>
      </c>
      <c r="Q126" s="3">
        <f t="shared" si="35"/>
        <v>-10</v>
      </c>
      <c r="R126" s="3" t="str">
        <f t="shared" si="36"/>
        <v/>
      </c>
      <c r="S126" s="3" t="str">
        <f t="shared" si="37"/>
        <v/>
      </c>
      <c r="T126" s="3">
        <f t="shared" si="38"/>
        <v>0</v>
      </c>
      <c r="U126" s="68" t="str">
        <f ca="1">IF(N('Final Round'!$J$14)&gt;0,IF(ISBLANK($A126),"",IF($N126&gt;5,$N126,VLOOKUP($A126,'Final Round'!$A$14:$K$18,COLUMN('Final Round'!$J$1),FALSE))),"")</f>
        <v/>
      </c>
      <c r="V126" s="3" t="str">
        <f t="shared" ca="1" si="39"/>
        <v/>
      </c>
      <c r="W126" s="3" t="str">
        <f t="shared" si="40"/>
        <v/>
      </c>
      <c r="X126" s="3" t="str">
        <f t="shared" si="41"/>
        <v/>
      </c>
      <c r="Y126" s="3">
        <f t="shared" si="42"/>
        <v>0</v>
      </c>
      <c r="Z126" s="3" t="str">
        <f t="shared" ca="1" si="43"/>
        <v/>
      </c>
      <c r="AA126" s="3">
        <f t="shared" ca="1" si="29"/>
        <v>0</v>
      </c>
      <c r="AB126" s="69" t="str">
        <f>IF(ISBLANK($A126),"",5+4*(I126+IF(AA126=0,0,VLOOKUP($A126,'Final Round'!$A$14:$K$18,COLUMN('Final Round'!$G$1),FALSE)))+8*(H126+IF(AA126=0,0,IF(VLOOKUP($A126,'Final Round'!$A$14:$K$18,COLUMN('Final Round'!$J$1),FALSE)=1,1,0)))+$AA126)</f>
        <v/>
      </c>
    </row>
    <row r="127" spans="1:28" x14ac:dyDescent="0.2">
      <c r="A127" s="70"/>
      <c r="B127" s="71"/>
      <c r="C127" s="71"/>
      <c r="D127" s="71"/>
      <c r="E127" s="72"/>
      <c r="F127" s="73" t="str">
        <f>IF(ISBLANK($A127),"",SUM(IF(ISNA(IF(VLOOKUP($A127,'Round 1'!$A$7:$J$306,COLUMN('Round 1'!$H$7),FALSE),1,NA())),0,1),IF(ISNA(IF(VLOOKUP($A127,'Round 2'!$A$7:$J$306,COLUMN('Round 1'!$H$7),FALSE),1,NA())),0,1),IF(ISNA(IF(VLOOKUP($A127,'Round 3'!$A$7:$J$306,COLUMN('Round 1'!$H$7),FALSE),1,NA())),0,1),IF(ISNA(IF(VLOOKUP($A127,'Final Round'!$A$14:$K$18,1,FALSE),1,NA())),0,1)))</f>
        <v/>
      </c>
      <c r="G127" s="74"/>
      <c r="H127" s="75" t="str">
        <f>IF(ISBLANK($A127),"",IF(ISERROR(VLOOKUP($A127,'Round 1'!$A$7:$I$306,COLUMN('Round 1'!$G$7),FALSE)),0,VLOOKUP($A127,'Round 1'!$A$7:$I$306,COLUMN('Round 1'!$G$7),FALSE))+IF(ISERROR(VLOOKUP($A127,'Round 2'!$A$7:$I$306,COLUMN('Round 2'!$G$7),FALSE)),0,VLOOKUP($A127,'Round 2'!$A$7:$I$306,COLUMN('Round 2'!$G$7),FALSE))+IF(ISERROR(VLOOKUP($A127,'Round 3'!$A$7:$I$306,COLUMN('Round 3'!$G$7),FALSE)),0,VLOOKUP($A127,'Round 3'!$A$7:$I$306,COLUMN('Round 3'!$G$7),FALSE)))</f>
        <v/>
      </c>
      <c r="I127" s="75" t="str">
        <f>IF(ISBLANK($A127),"",IF(ISERROR(VLOOKUP($A127,'Round 1'!$A$7:$I$306,COLUMN('Round 1'!$F$7),FALSE)),0,VLOOKUP($A127,'Round 1'!$A$7:$I$306,COLUMN('Round 1'!$F$7),FALSE))+IF(ISERROR(VLOOKUP($A127,'Round 2'!$A$7:$I$306,COLUMN('Round 2'!$F$7),FALSE)),0,VLOOKUP($A127,'Round 2'!$A$7:$I$306,COLUMN('Round 2'!$F$7),FALSE))+IF(ISERROR(VLOOKUP($A127,'Round 3'!$A$7:$I$306,COLUMN('Round 3'!$F$7),FALSE)),0,VLOOKUP($A127,'Round 3'!$A$7:$I$306,COLUMN('Round 3'!$F$7),FALSE)))</f>
        <v/>
      </c>
      <c r="J127" s="76" t="str">
        <f>IF(ISBLANK($A127),"",IF(ISERROR(VLOOKUP($A127,'Round 1'!$A$7:$I$306,COLUMN('Round 1'!$H$7),FALSE)),0,VLOOKUP($A127,'Round 1'!$A$7:$I$306,COLUMN('Round 1'!$H$7),FALSE))+IF(ISERROR(VLOOKUP($A127,'Round 2'!$A$7:$I$306,COLUMN('Round 2'!$H$7),FALSE)),0,VLOOKUP($A127,'Round 2'!$A$7:$I$306,COLUMN('Round 2'!$H$7),FALSE))+IF(ISERROR(VLOOKUP($A127,'Round 3'!$A$7:$I$306,COLUMN('Round 3'!$H$7),FALSE)),0,VLOOKUP($A127,'Round 3'!$A$7:$I$306,COLUMN('Round 3'!$H$7),FALSE)))</f>
        <v/>
      </c>
      <c r="K127" s="75" t="str">
        <f t="shared" si="30"/>
        <v/>
      </c>
      <c r="L127" s="77" t="str">
        <f t="shared" si="31"/>
        <v/>
      </c>
      <c r="M127" s="78"/>
      <c r="N127" s="79" t="str">
        <f t="shared" si="32"/>
        <v/>
      </c>
      <c r="O127" s="3" t="str">
        <f t="shared" si="33"/>
        <v/>
      </c>
      <c r="P127" s="3" t="str">
        <f t="shared" si="34"/>
        <v/>
      </c>
      <c r="Q127" s="3">
        <f t="shared" si="35"/>
        <v>-10</v>
      </c>
      <c r="R127" s="3" t="str">
        <f t="shared" si="36"/>
        <v/>
      </c>
      <c r="S127" s="3" t="str">
        <f t="shared" si="37"/>
        <v/>
      </c>
      <c r="T127" s="3">
        <f t="shared" si="38"/>
        <v>0</v>
      </c>
      <c r="U127" s="79" t="str">
        <f ca="1">IF(N('Final Round'!$J$14)&gt;0,IF(ISBLANK($A127),"",IF($N127&gt;5,$N127,VLOOKUP($A127,'Final Round'!$A$14:$K$18,COLUMN('Final Round'!$J$1),FALSE))),"")</f>
        <v/>
      </c>
      <c r="V127" s="3" t="str">
        <f t="shared" ca="1" si="39"/>
        <v/>
      </c>
      <c r="W127" s="3" t="str">
        <f t="shared" si="40"/>
        <v/>
      </c>
      <c r="X127" s="3" t="str">
        <f t="shared" si="41"/>
        <v/>
      </c>
      <c r="Y127" s="3">
        <f t="shared" si="42"/>
        <v>0</v>
      </c>
      <c r="Z127" s="3" t="str">
        <f t="shared" ca="1" si="43"/>
        <v/>
      </c>
      <c r="AA127" s="3">
        <f t="shared" ca="1" si="29"/>
        <v>0</v>
      </c>
      <c r="AB127" s="80" t="str">
        <f>IF(ISBLANK($A127),"",5+4*(I127+IF(AA127=0,0,VLOOKUP($A127,'Final Round'!$A$14:$K$18,COLUMN('Final Round'!$G$1),FALSE)))+8*(H127+IF(AA127=0,0,IF(VLOOKUP($A127,'Final Round'!$A$14:$K$18,COLUMN('Final Round'!$J$1),FALSE)=1,1,0)))+$AA127)</f>
        <v/>
      </c>
    </row>
    <row r="128" spans="1:28" x14ac:dyDescent="0.2">
      <c r="A128" s="59"/>
      <c r="B128" s="60"/>
      <c r="C128" s="60"/>
      <c r="D128" s="60"/>
      <c r="E128" s="61"/>
      <c r="F128" s="62" t="str">
        <f>IF(ISBLANK($A128),"",SUM(IF(ISNA(IF(VLOOKUP($A128,'Round 1'!$A$7:$J$306,COLUMN('Round 1'!$H$7),FALSE),1,NA())),0,1),IF(ISNA(IF(VLOOKUP($A128,'Round 2'!$A$7:$J$306,COLUMN('Round 1'!$H$7),FALSE),1,NA())),0,1),IF(ISNA(IF(VLOOKUP($A128,'Round 3'!$A$7:$J$306,COLUMN('Round 1'!$H$7),FALSE),1,NA())),0,1),IF(ISNA(IF(VLOOKUP($A128,'Final Round'!$A$14:$K$18,1,FALSE),1,NA())),0,1)))</f>
        <v/>
      </c>
      <c r="G128" s="63"/>
      <c r="H128" s="64" t="str">
        <f>IF(ISBLANK($A128),"",IF(ISERROR(VLOOKUP($A128,'Round 1'!$A$7:$I$306,COLUMN('Round 1'!$G$7),FALSE)),0,VLOOKUP($A128,'Round 1'!$A$7:$I$306,COLUMN('Round 1'!$G$7),FALSE))+IF(ISERROR(VLOOKUP($A128,'Round 2'!$A$7:$I$306,COLUMN('Round 2'!$G$7),FALSE)),0,VLOOKUP($A128,'Round 2'!$A$7:$I$306,COLUMN('Round 2'!$G$7),FALSE))+IF(ISERROR(VLOOKUP($A128,'Round 3'!$A$7:$I$306,COLUMN('Round 3'!$G$7),FALSE)),0,VLOOKUP($A128,'Round 3'!$A$7:$I$306,COLUMN('Round 3'!$G$7),FALSE)))</f>
        <v/>
      </c>
      <c r="I128" s="64" t="str">
        <f>IF(ISBLANK($A128),"",IF(ISERROR(VLOOKUP($A128,'Round 1'!$A$7:$I$306,COLUMN('Round 1'!$F$7),FALSE)),0,VLOOKUP($A128,'Round 1'!$A$7:$I$306,COLUMN('Round 1'!$F$7),FALSE))+IF(ISERROR(VLOOKUP($A128,'Round 2'!$A$7:$I$306,COLUMN('Round 2'!$F$7),FALSE)),0,VLOOKUP($A128,'Round 2'!$A$7:$I$306,COLUMN('Round 2'!$F$7),FALSE))+IF(ISERROR(VLOOKUP($A128,'Round 3'!$A$7:$I$306,COLUMN('Round 3'!$F$7),FALSE)),0,VLOOKUP($A128,'Round 3'!$A$7:$I$306,COLUMN('Round 3'!$F$7),FALSE)))</f>
        <v/>
      </c>
      <c r="J128" s="65" t="str">
        <f>IF(ISBLANK($A128),"",IF(ISERROR(VLOOKUP($A128,'Round 1'!$A$7:$I$306,COLUMN('Round 1'!$H$7),FALSE)),0,VLOOKUP($A128,'Round 1'!$A$7:$I$306,COLUMN('Round 1'!$H$7),FALSE))+IF(ISERROR(VLOOKUP($A128,'Round 2'!$A$7:$I$306,COLUMN('Round 2'!$H$7),FALSE)),0,VLOOKUP($A128,'Round 2'!$A$7:$I$306,COLUMN('Round 2'!$H$7),FALSE))+IF(ISERROR(VLOOKUP($A128,'Round 3'!$A$7:$I$306,COLUMN('Round 3'!$H$7),FALSE)),0,VLOOKUP($A128,'Round 3'!$A$7:$I$306,COLUMN('Round 3'!$H$7),FALSE)))</f>
        <v/>
      </c>
      <c r="K128" s="64" t="str">
        <f t="shared" si="30"/>
        <v/>
      </c>
      <c r="L128" s="66" t="str">
        <f t="shared" si="31"/>
        <v/>
      </c>
      <c r="M128" s="67"/>
      <c r="N128" s="68" t="str">
        <f t="shared" si="32"/>
        <v/>
      </c>
      <c r="O128" s="3" t="str">
        <f t="shared" si="33"/>
        <v/>
      </c>
      <c r="P128" s="3" t="str">
        <f t="shared" si="34"/>
        <v/>
      </c>
      <c r="Q128" s="3">
        <f t="shared" si="35"/>
        <v>-10</v>
      </c>
      <c r="R128" s="3" t="str">
        <f t="shared" si="36"/>
        <v/>
      </c>
      <c r="S128" s="3" t="str">
        <f t="shared" si="37"/>
        <v/>
      </c>
      <c r="T128" s="3">
        <f t="shared" si="38"/>
        <v>0</v>
      </c>
      <c r="U128" s="68" t="str">
        <f ca="1">IF(N('Final Round'!$J$14)&gt;0,IF(ISBLANK($A128),"",IF($N128&gt;5,$N128,VLOOKUP($A128,'Final Round'!$A$14:$K$18,COLUMN('Final Round'!$J$1),FALSE))),"")</f>
        <v/>
      </c>
      <c r="V128" s="3" t="str">
        <f t="shared" ca="1" si="39"/>
        <v/>
      </c>
      <c r="W128" s="3" t="str">
        <f t="shared" si="40"/>
        <v/>
      </c>
      <c r="X128" s="3" t="str">
        <f t="shared" si="41"/>
        <v/>
      </c>
      <c r="Y128" s="3">
        <f t="shared" si="42"/>
        <v>0</v>
      </c>
      <c r="Z128" s="3" t="str">
        <f t="shared" ca="1" si="43"/>
        <v/>
      </c>
      <c r="AA128" s="3">
        <f t="shared" ca="1" si="29"/>
        <v>0</v>
      </c>
      <c r="AB128" s="69" t="str">
        <f>IF(ISBLANK($A128),"",5+4*(I128+IF(AA128=0,0,VLOOKUP($A128,'Final Round'!$A$14:$K$18,COLUMN('Final Round'!$G$1),FALSE)))+8*(H128+IF(AA128=0,0,IF(VLOOKUP($A128,'Final Round'!$A$14:$K$18,COLUMN('Final Round'!$J$1),FALSE)=1,1,0)))+$AA128)</f>
        <v/>
      </c>
    </row>
    <row r="129" spans="1:28" x14ac:dyDescent="0.2">
      <c r="A129" s="70"/>
      <c r="B129" s="71"/>
      <c r="C129" s="71"/>
      <c r="D129" s="71"/>
      <c r="E129" s="72"/>
      <c r="F129" s="73" t="str">
        <f>IF(ISBLANK($A129),"",SUM(IF(ISNA(IF(VLOOKUP($A129,'Round 1'!$A$7:$J$306,COLUMN('Round 1'!$H$7),FALSE),1,NA())),0,1),IF(ISNA(IF(VLOOKUP($A129,'Round 2'!$A$7:$J$306,COLUMN('Round 1'!$H$7),FALSE),1,NA())),0,1),IF(ISNA(IF(VLOOKUP($A129,'Round 3'!$A$7:$J$306,COLUMN('Round 1'!$H$7),FALSE),1,NA())),0,1),IF(ISNA(IF(VLOOKUP($A129,'Final Round'!$A$14:$K$18,1,FALSE),1,NA())),0,1)))</f>
        <v/>
      </c>
      <c r="G129" s="74"/>
      <c r="H129" s="75" t="str">
        <f>IF(ISBLANK($A129),"",IF(ISERROR(VLOOKUP($A129,'Round 1'!$A$7:$I$306,COLUMN('Round 1'!$G$7),FALSE)),0,VLOOKUP($A129,'Round 1'!$A$7:$I$306,COLUMN('Round 1'!$G$7),FALSE))+IF(ISERROR(VLOOKUP($A129,'Round 2'!$A$7:$I$306,COLUMN('Round 2'!$G$7),FALSE)),0,VLOOKUP($A129,'Round 2'!$A$7:$I$306,COLUMN('Round 2'!$G$7),FALSE))+IF(ISERROR(VLOOKUP($A129,'Round 3'!$A$7:$I$306,COLUMN('Round 3'!$G$7),FALSE)),0,VLOOKUP($A129,'Round 3'!$A$7:$I$306,COLUMN('Round 3'!$G$7),FALSE)))</f>
        <v/>
      </c>
      <c r="I129" s="75" t="str">
        <f>IF(ISBLANK($A129),"",IF(ISERROR(VLOOKUP($A129,'Round 1'!$A$7:$I$306,COLUMN('Round 1'!$F$7),FALSE)),0,VLOOKUP($A129,'Round 1'!$A$7:$I$306,COLUMN('Round 1'!$F$7),FALSE))+IF(ISERROR(VLOOKUP($A129,'Round 2'!$A$7:$I$306,COLUMN('Round 2'!$F$7),FALSE)),0,VLOOKUP($A129,'Round 2'!$A$7:$I$306,COLUMN('Round 2'!$F$7),FALSE))+IF(ISERROR(VLOOKUP($A129,'Round 3'!$A$7:$I$306,COLUMN('Round 3'!$F$7),FALSE)),0,VLOOKUP($A129,'Round 3'!$A$7:$I$306,COLUMN('Round 3'!$F$7),FALSE)))</f>
        <v/>
      </c>
      <c r="J129" s="76" t="str">
        <f>IF(ISBLANK($A129),"",IF(ISERROR(VLOOKUP($A129,'Round 1'!$A$7:$I$306,COLUMN('Round 1'!$H$7),FALSE)),0,VLOOKUP($A129,'Round 1'!$A$7:$I$306,COLUMN('Round 1'!$H$7),FALSE))+IF(ISERROR(VLOOKUP($A129,'Round 2'!$A$7:$I$306,COLUMN('Round 2'!$H$7),FALSE)),0,VLOOKUP($A129,'Round 2'!$A$7:$I$306,COLUMN('Round 2'!$H$7),FALSE))+IF(ISERROR(VLOOKUP($A129,'Round 3'!$A$7:$I$306,COLUMN('Round 3'!$H$7),FALSE)),0,VLOOKUP($A129,'Round 3'!$A$7:$I$306,COLUMN('Round 3'!$H$7),FALSE)))</f>
        <v/>
      </c>
      <c r="K129" s="75" t="str">
        <f t="shared" si="30"/>
        <v/>
      </c>
      <c r="L129" s="77" t="str">
        <f t="shared" si="31"/>
        <v/>
      </c>
      <c r="M129" s="78"/>
      <c r="N129" s="79" t="str">
        <f t="shared" si="32"/>
        <v/>
      </c>
      <c r="O129" s="3" t="str">
        <f t="shared" si="33"/>
        <v/>
      </c>
      <c r="P129" s="3" t="str">
        <f t="shared" si="34"/>
        <v/>
      </c>
      <c r="Q129" s="3">
        <f t="shared" si="35"/>
        <v>-10</v>
      </c>
      <c r="R129" s="3" t="str">
        <f t="shared" si="36"/>
        <v/>
      </c>
      <c r="S129" s="3" t="str">
        <f t="shared" si="37"/>
        <v/>
      </c>
      <c r="T129" s="3">
        <f t="shared" si="38"/>
        <v>0</v>
      </c>
      <c r="U129" s="79" t="str">
        <f ca="1">IF(N('Final Round'!$J$14)&gt;0,IF(ISBLANK($A129),"",IF($N129&gt;5,$N129,VLOOKUP($A129,'Final Round'!$A$14:$K$18,COLUMN('Final Round'!$J$1),FALSE))),"")</f>
        <v/>
      </c>
      <c r="V129" s="3" t="str">
        <f t="shared" ca="1" si="39"/>
        <v/>
      </c>
      <c r="W129" s="3" t="str">
        <f t="shared" si="40"/>
        <v/>
      </c>
      <c r="X129" s="3" t="str">
        <f t="shared" si="41"/>
        <v/>
      </c>
      <c r="Y129" s="3">
        <f t="shared" si="42"/>
        <v>0</v>
      </c>
      <c r="Z129" s="3" t="str">
        <f t="shared" ca="1" si="43"/>
        <v/>
      </c>
      <c r="AA129" s="3">
        <f t="shared" ca="1" si="29"/>
        <v>0</v>
      </c>
      <c r="AB129" s="80" t="str">
        <f>IF(ISBLANK($A129),"",5+4*(I129+IF(AA129=0,0,VLOOKUP($A129,'Final Round'!$A$14:$K$18,COLUMN('Final Round'!$G$1),FALSE)))+8*(H129+IF(AA129=0,0,IF(VLOOKUP($A129,'Final Round'!$A$14:$K$18,COLUMN('Final Round'!$J$1),FALSE)=1,1,0)))+$AA129)</f>
        <v/>
      </c>
    </row>
    <row r="130" spans="1:28" x14ac:dyDescent="0.2">
      <c r="A130" s="59"/>
      <c r="B130" s="60"/>
      <c r="C130" s="60"/>
      <c r="D130" s="60"/>
      <c r="E130" s="61"/>
      <c r="F130" s="62" t="str">
        <f>IF(ISBLANK($A130),"",SUM(IF(ISNA(IF(VLOOKUP($A130,'Round 1'!$A$7:$J$306,COLUMN('Round 1'!$H$7),FALSE),1,NA())),0,1),IF(ISNA(IF(VLOOKUP($A130,'Round 2'!$A$7:$J$306,COLUMN('Round 1'!$H$7),FALSE),1,NA())),0,1),IF(ISNA(IF(VLOOKUP($A130,'Round 3'!$A$7:$J$306,COLUMN('Round 1'!$H$7),FALSE),1,NA())),0,1),IF(ISNA(IF(VLOOKUP($A130,'Final Round'!$A$14:$K$18,1,FALSE),1,NA())),0,1)))</f>
        <v/>
      </c>
      <c r="G130" s="63"/>
      <c r="H130" s="64" t="str">
        <f>IF(ISBLANK($A130),"",IF(ISERROR(VLOOKUP($A130,'Round 1'!$A$7:$I$306,COLUMN('Round 1'!$G$7),FALSE)),0,VLOOKUP($A130,'Round 1'!$A$7:$I$306,COLUMN('Round 1'!$G$7),FALSE))+IF(ISERROR(VLOOKUP($A130,'Round 2'!$A$7:$I$306,COLUMN('Round 2'!$G$7),FALSE)),0,VLOOKUP($A130,'Round 2'!$A$7:$I$306,COLUMN('Round 2'!$G$7),FALSE))+IF(ISERROR(VLOOKUP($A130,'Round 3'!$A$7:$I$306,COLUMN('Round 3'!$G$7),FALSE)),0,VLOOKUP($A130,'Round 3'!$A$7:$I$306,COLUMN('Round 3'!$G$7),FALSE)))</f>
        <v/>
      </c>
      <c r="I130" s="64" t="str">
        <f>IF(ISBLANK($A130),"",IF(ISERROR(VLOOKUP($A130,'Round 1'!$A$7:$I$306,COLUMN('Round 1'!$F$7),FALSE)),0,VLOOKUP($A130,'Round 1'!$A$7:$I$306,COLUMN('Round 1'!$F$7),FALSE))+IF(ISERROR(VLOOKUP($A130,'Round 2'!$A$7:$I$306,COLUMN('Round 2'!$F$7),FALSE)),0,VLOOKUP($A130,'Round 2'!$A$7:$I$306,COLUMN('Round 2'!$F$7),FALSE))+IF(ISERROR(VLOOKUP($A130,'Round 3'!$A$7:$I$306,COLUMN('Round 3'!$F$7),FALSE)),0,VLOOKUP($A130,'Round 3'!$A$7:$I$306,COLUMN('Round 3'!$F$7),FALSE)))</f>
        <v/>
      </c>
      <c r="J130" s="65" t="str">
        <f>IF(ISBLANK($A130),"",IF(ISERROR(VLOOKUP($A130,'Round 1'!$A$7:$I$306,COLUMN('Round 1'!$H$7),FALSE)),0,VLOOKUP($A130,'Round 1'!$A$7:$I$306,COLUMN('Round 1'!$H$7),FALSE))+IF(ISERROR(VLOOKUP($A130,'Round 2'!$A$7:$I$306,COLUMN('Round 2'!$H$7),FALSE)),0,VLOOKUP($A130,'Round 2'!$A$7:$I$306,COLUMN('Round 2'!$H$7),FALSE))+IF(ISERROR(VLOOKUP($A130,'Round 3'!$A$7:$I$306,COLUMN('Round 3'!$H$7),FALSE)),0,VLOOKUP($A130,'Round 3'!$A$7:$I$306,COLUMN('Round 3'!$H$7),FALSE)))</f>
        <v/>
      </c>
      <c r="K130" s="64" t="str">
        <f t="shared" si="30"/>
        <v/>
      </c>
      <c r="L130" s="66" t="str">
        <f t="shared" si="31"/>
        <v/>
      </c>
      <c r="M130" s="67"/>
      <c r="N130" s="68" t="str">
        <f t="shared" si="32"/>
        <v/>
      </c>
      <c r="O130" s="3" t="str">
        <f t="shared" si="33"/>
        <v/>
      </c>
      <c r="P130" s="3" t="str">
        <f t="shared" si="34"/>
        <v/>
      </c>
      <c r="Q130" s="3">
        <f t="shared" si="35"/>
        <v>-10</v>
      </c>
      <c r="R130" s="3" t="str">
        <f t="shared" si="36"/>
        <v/>
      </c>
      <c r="S130" s="3" t="str">
        <f t="shared" si="37"/>
        <v/>
      </c>
      <c r="T130" s="3">
        <f t="shared" si="38"/>
        <v>0</v>
      </c>
      <c r="U130" s="68" t="str">
        <f ca="1">IF(N('Final Round'!$J$14)&gt;0,IF(ISBLANK($A130),"",IF($N130&gt;5,$N130,VLOOKUP($A130,'Final Round'!$A$14:$K$18,COLUMN('Final Round'!$J$1),FALSE))),"")</f>
        <v/>
      </c>
      <c r="V130" s="3" t="str">
        <f t="shared" ca="1" si="39"/>
        <v/>
      </c>
      <c r="W130" s="3" t="str">
        <f t="shared" si="40"/>
        <v/>
      </c>
      <c r="X130" s="3" t="str">
        <f t="shared" si="41"/>
        <v/>
      </c>
      <c r="Y130" s="3">
        <f t="shared" si="42"/>
        <v>0</v>
      </c>
      <c r="Z130" s="3" t="str">
        <f t="shared" ca="1" si="43"/>
        <v/>
      </c>
      <c r="AA130" s="3">
        <f t="shared" ca="1" si="29"/>
        <v>0</v>
      </c>
      <c r="AB130" s="69" t="str">
        <f>IF(ISBLANK($A130),"",5+4*(I130+IF(AA130=0,0,VLOOKUP($A130,'Final Round'!$A$14:$K$18,COLUMN('Final Round'!$G$1),FALSE)))+8*(H130+IF(AA130=0,0,IF(VLOOKUP($A130,'Final Round'!$A$14:$K$18,COLUMN('Final Round'!$J$1),FALSE)=1,1,0)))+$AA130)</f>
        <v/>
      </c>
    </row>
    <row r="131" spans="1:28" x14ac:dyDescent="0.2">
      <c r="A131" s="70"/>
      <c r="B131" s="71"/>
      <c r="C131" s="71"/>
      <c r="D131" s="71"/>
      <c r="E131" s="72"/>
      <c r="F131" s="73" t="str">
        <f>IF(ISBLANK($A131),"",SUM(IF(ISNA(IF(VLOOKUP($A131,'Round 1'!$A$7:$J$306,COLUMN('Round 1'!$H$7),FALSE),1,NA())),0,1),IF(ISNA(IF(VLOOKUP($A131,'Round 2'!$A$7:$J$306,COLUMN('Round 1'!$H$7),FALSE),1,NA())),0,1),IF(ISNA(IF(VLOOKUP($A131,'Round 3'!$A$7:$J$306,COLUMN('Round 1'!$H$7),FALSE),1,NA())),0,1),IF(ISNA(IF(VLOOKUP($A131,'Final Round'!$A$14:$K$18,1,FALSE),1,NA())),0,1)))</f>
        <v/>
      </c>
      <c r="G131" s="74"/>
      <c r="H131" s="75" t="str">
        <f>IF(ISBLANK($A131),"",IF(ISERROR(VLOOKUP($A131,'Round 1'!$A$7:$I$306,COLUMN('Round 1'!$G$7),FALSE)),0,VLOOKUP($A131,'Round 1'!$A$7:$I$306,COLUMN('Round 1'!$G$7),FALSE))+IF(ISERROR(VLOOKUP($A131,'Round 2'!$A$7:$I$306,COLUMN('Round 2'!$G$7),FALSE)),0,VLOOKUP($A131,'Round 2'!$A$7:$I$306,COLUMN('Round 2'!$G$7),FALSE))+IF(ISERROR(VLOOKUP($A131,'Round 3'!$A$7:$I$306,COLUMN('Round 3'!$G$7),FALSE)),0,VLOOKUP($A131,'Round 3'!$A$7:$I$306,COLUMN('Round 3'!$G$7),FALSE)))</f>
        <v/>
      </c>
      <c r="I131" s="75" t="str">
        <f>IF(ISBLANK($A131),"",IF(ISERROR(VLOOKUP($A131,'Round 1'!$A$7:$I$306,COLUMN('Round 1'!$F$7),FALSE)),0,VLOOKUP($A131,'Round 1'!$A$7:$I$306,COLUMN('Round 1'!$F$7),FALSE))+IF(ISERROR(VLOOKUP($A131,'Round 2'!$A$7:$I$306,COLUMN('Round 2'!$F$7),FALSE)),0,VLOOKUP($A131,'Round 2'!$A$7:$I$306,COLUMN('Round 2'!$F$7),FALSE))+IF(ISERROR(VLOOKUP($A131,'Round 3'!$A$7:$I$306,COLUMN('Round 3'!$F$7),FALSE)),0,VLOOKUP($A131,'Round 3'!$A$7:$I$306,COLUMN('Round 3'!$F$7),FALSE)))</f>
        <v/>
      </c>
      <c r="J131" s="76" t="str">
        <f>IF(ISBLANK($A131),"",IF(ISERROR(VLOOKUP($A131,'Round 1'!$A$7:$I$306,COLUMN('Round 1'!$H$7),FALSE)),0,VLOOKUP($A131,'Round 1'!$A$7:$I$306,COLUMN('Round 1'!$H$7),FALSE))+IF(ISERROR(VLOOKUP($A131,'Round 2'!$A$7:$I$306,COLUMN('Round 2'!$H$7),FALSE)),0,VLOOKUP($A131,'Round 2'!$A$7:$I$306,COLUMN('Round 2'!$H$7),FALSE))+IF(ISERROR(VLOOKUP($A131,'Round 3'!$A$7:$I$306,COLUMN('Round 3'!$H$7),FALSE)),0,VLOOKUP($A131,'Round 3'!$A$7:$I$306,COLUMN('Round 3'!$H$7),FALSE)))</f>
        <v/>
      </c>
      <c r="K131" s="75" t="str">
        <f t="shared" si="30"/>
        <v/>
      </c>
      <c r="L131" s="77" t="str">
        <f t="shared" si="31"/>
        <v/>
      </c>
      <c r="M131" s="78"/>
      <c r="N131" s="79" t="str">
        <f t="shared" si="32"/>
        <v/>
      </c>
      <c r="O131" s="3" t="str">
        <f t="shared" si="33"/>
        <v/>
      </c>
      <c r="P131" s="3" t="str">
        <f t="shared" si="34"/>
        <v/>
      </c>
      <c r="Q131" s="3">
        <f t="shared" si="35"/>
        <v>-10</v>
      </c>
      <c r="R131" s="3" t="str">
        <f t="shared" si="36"/>
        <v/>
      </c>
      <c r="S131" s="3" t="str">
        <f t="shared" si="37"/>
        <v/>
      </c>
      <c r="T131" s="3">
        <f t="shared" si="38"/>
        <v>0</v>
      </c>
      <c r="U131" s="79" t="str">
        <f ca="1">IF(N('Final Round'!$J$14)&gt;0,IF(ISBLANK($A131),"",IF($N131&gt;5,$N131,VLOOKUP($A131,'Final Round'!$A$14:$K$18,COLUMN('Final Round'!$J$1),FALSE))),"")</f>
        <v/>
      </c>
      <c r="V131" s="3" t="str">
        <f t="shared" ca="1" si="39"/>
        <v/>
      </c>
      <c r="W131" s="3" t="str">
        <f t="shared" si="40"/>
        <v/>
      </c>
      <c r="X131" s="3" t="str">
        <f t="shared" si="41"/>
        <v/>
      </c>
      <c r="Y131" s="3">
        <f t="shared" si="42"/>
        <v>0</v>
      </c>
      <c r="Z131" s="3" t="str">
        <f t="shared" ca="1" si="43"/>
        <v/>
      </c>
      <c r="AA131" s="3">
        <f t="shared" ca="1" si="29"/>
        <v>0</v>
      </c>
      <c r="AB131" s="80" t="str">
        <f>IF(ISBLANK($A131),"",5+4*(I131+IF(AA131=0,0,VLOOKUP($A131,'Final Round'!$A$14:$K$18,COLUMN('Final Round'!$G$1),FALSE)))+8*(H131+IF(AA131=0,0,IF(VLOOKUP($A131,'Final Round'!$A$14:$K$18,COLUMN('Final Round'!$J$1),FALSE)=1,1,0)))+$AA131)</f>
        <v/>
      </c>
    </row>
    <row r="132" spans="1:28" x14ac:dyDescent="0.2">
      <c r="A132" s="59"/>
      <c r="B132" s="60"/>
      <c r="C132" s="60"/>
      <c r="D132" s="60"/>
      <c r="E132" s="61"/>
      <c r="F132" s="62" t="str">
        <f>IF(ISBLANK($A132),"",SUM(IF(ISNA(IF(VLOOKUP($A132,'Round 1'!$A$7:$J$306,COLUMN('Round 1'!$H$7),FALSE),1,NA())),0,1),IF(ISNA(IF(VLOOKUP($A132,'Round 2'!$A$7:$J$306,COLUMN('Round 1'!$H$7),FALSE),1,NA())),0,1),IF(ISNA(IF(VLOOKUP($A132,'Round 3'!$A$7:$J$306,COLUMN('Round 1'!$H$7),FALSE),1,NA())),0,1),IF(ISNA(IF(VLOOKUP($A132,'Final Round'!$A$14:$K$18,1,FALSE),1,NA())),0,1)))</f>
        <v/>
      </c>
      <c r="G132" s="63"/>
      <c r="H132" s="64" t="str">
        <f>IF(ISBLANK($A132),"",IF(ISERROR(VLOOKUP($A132,'Round 1'!$A$7:$I$306,COLUMN('Round 1'!$G$7),FALSE)),0,VLOOKUP($A132,'Round 1'!$A$7:$I$306,COLUMN('Round 1'!$G$7),FALSE))+IF(ISERROR(VLOOKUP($A132,'Round 2'!$A$7:$I$306,COLUMN('Round 2'!$G$7),FALSE)),0,VLOOKUP($A132,'Round 2'!$A$7:$I$306,COLUMN('Round 2'!$G$7),FALSE))+IF(ISERROR(VLOOKUP($A132,'Round 3'!$A$7:$I$306,COLUMN('Round 3'!$G$7),FALSE)),0,VLOOKUP($A132,'Round 3'!$A$7:$I$306,COLUMN('Round 3'!$G$7),FALSE)))</f>
        <v/>
      </c>
      <c r="I132" s="64" t="str">
        <f>IF(ISBLANK($A132),"",IF(ISERROR(VLOOKUP($A132,'Round 1'!$A$7:$I$306,COLUMN('Round 1'!$F$7),FALSE)),0,VLOOKUP($A132,'Round 1'!$A$7:$I$306,COLUMN('Round 1'!$F$7),FALSE))+IF(ISERROR(VLOOKUP($A132,'Round 2'!$A$7:$I$306,COLUMN('Round 2'!$F$7),FALSE)),0,VLOOKUP($A132,'Round 2'!$A$7:$I$306,COLUMN('Round 2'!$F$7),FALSE))+IF(ISERROR(VLOOKUP($A132,'Round 3'!$A$7:$I$306,COLUMN('Round 3'!$F$7),FALSE)),0,VLOOKUP($A132,'Round 3'!$A$7:$I$306,COLUMN('Round 3'!$F$7),FALSE)))</f>
        <v/>
      </c>
      <c r="J132" s="65" t="str">
        <f>IF(ISBLANK($A132),"",IF(ISERROR(VLOOKUP($A132,'Round 1'!$A$7:$I$306,COLUMN('Round 1'!$H$7),FALSE)),0,VLOOKUP($A132,'Round 1'!$A$7:$I$306,COLUMN('Round 1'!$H$7),FALSE))+IF(ISERROR(VLOOKUP($A132,'Round 2'!$A$7:$I$306,COLUMN('Round 2'!$H$7),FALSE)),0,VLOOKUP($A132,'Round 2'!$A$7:$I$306,COLUMN('Round 2'!$H$7),FALSE))+IF(ISERROR(VLOOKUP($A132,'Round 3'!$A$7:$I$306,COLUMN('Round 3'!$H$7),FALSE)),0,VLOOKUP($A132,'Round 3'!$A$7:$I$306,COLUMN('Round 3'!$H$7),FALSE)))</f>
        <v/>
      </c>
      <c r="K132" s="64" t="str">
        <f t="shared" si="30"/>
        <v/>
      </c>
      <c r="L132" s="66" t="str">
        <f t="shared" si="31"/>
        <v/>
      </c>
      <c r="M132" s="67"/>
      <c r="N132" s="68" t="str">
        <f t="shared" si="32"/>
        <v/>
      </c>
      <c r="O132" s="3" t="str">
        <f t="shared" si="33"/>
        <v/>
      </c>
      <c r="P132" s="3" t="str">
        <f t="shared" si="34"/>
        <v/>
      </c>
      <c r="Q132" s="3">
        <f t="shared" si="35"/>
        <v>-10</v>
      </c>
      <c r="R132" s="3" t="str">
        <f t="shared" si="36"/>
        <v/>
      </c>
      <c r="S132" s="3" t="str">
        <f t="shared" si="37"/>
        <v/>
      </c>
      <c r="T132" s="3">
        <f t="shared" si="38"/>
        <v>0</v>
      </c>
      <c r="U132" s="68" t="str">
        <f ca="1">IF(N('Final Round'!$J$14)&gt;0,IF(ISBLANK($A132),"",IF($N132&gt;5,$N132,VLOOKUP($A132,'Final Round'!$A$14:$K$18,COLUMN('Final Round'!$J$1),FALSE))),"")</f>
        <v/>
      </c>
      <c r="V132" s="3" t="str">
        <f t="shared" ca="1" si="39"/>
        <v/>
      </c>
      <c r="W132" s="3" t="str">
        <f t="shared" si="40"/>
        <v/>
      </c>
      <c r="X132" s="3" t="str">
        <f t="shared" si="41"/>
        <v/>
      </c>
      <c r="Y132" s="3">
        <f t="shared" si="42"/>
        <v>0</v>
      </c>
      <c r="Z132" s="3" t="str">
        <f t="shared" ca="1" si="43"/>
        <v/>
      </c>
      <c r="AA132" s="3">
        <f t="shared" ca="1" si="29"/>
        <v>0</v>
      </c>
      <c r="AB132" s="69" t="str">
        <f>IF(ISBLANK($A132),"",5+4*(I132+IF(AA132=0,0,VLOOKUP($A132,'Final Round'!$A$14:$K$18,COLUMN('Final Round'!$G$1),FALSE)))+8*(H132+IF(AA132=0,0,IF(VLOOKUP($A132,'Final Round'!$A$14:$K$18,COLUMN('Final Round'!$J$1),FALSE)=1,1,0)))+$AA132)</f>
        <v/>
      </c>
    </row>
    <row r="133" spans="1:28" x14ac:dyDescent="0.2">
      <c r="A133" s="70"/>
      <c r="B133" s="71"/>
      <c r="C133" s="71"/>
      <c r="D133" s="71"/>
      <c r="E133" s="72"/>
      <c r="F133" s="73" t="str">
        <f>IF(ISBLANK($A133),"",SUM(IF(ISNA(IF(VLOOKUP($A133,'Round 1'!$A$7:$J$306,COLUMN('Round 1'!$H$7),FALSE),1,NA())),0,1),IF(ISNA(IF(VLOOKUP($A133,'Round 2'!$A$7:$J$306,COLUMN('Round 1'!$H$7),FALSE),1,NA())),0,1),IF(ISNA(IF(VLOOKUP($A133,'Round 3'!$A$7:$J$306,COLUMN('Round 1'!$H$7),FALSE),1,NA())),0,1),IF(ISNA(IF(VLOOKUP($A133,'Final Round'!$A$14:$K$18,1,FALSE),1,NA())),0,1)))</f>
        <v/>
      </c>
      <c r="G133" s="74"/>
      <c r="H133" s="75" t="str">
        <f>IF(ISBLANK($A133),"",IF(ISERROR(VLOOKUP($A133,'Round 1'!$A$7:$I$306,COLUMN('Round 1'!$G$7),FALSE)),0,VLOOKUP($A133,'Round 1'!$A$7:$I$306,COLUMN('Round 1'!$G$7),FALSE))+IF(ISERROR(VLOOKUP($A133,'Round 2'!$A$7:$I$306,COLUMN('Round 2'!$G$7),FALSE)),0,VLOOKUP($A133,'Round 2'!$A$7:$I$306,COLUMN('Round 2'!$G$7),FALSE))+IF(ISERROR(VLOOKUP($A133,'Round 3'!$A$7:$I$306,COLUMN('Round 3'!$G$7),FALSE)),0,VLOOKUP($A133,'Round 3'!$A$7:$I$306,COLUMN('Round 3'!$G$7),FALSE)))</f>
        <v/>
      </c>
      <c r="I133" s="75" t="str">
        <f>IF(ISBLANK($A133),"",IF(ISERROR(VLOOKUP($A133,'Round 1'!$A$7:$I$306,COLUMN('Round 1'!$F$7),FALSE)),0,VLOOKUP($A133,'Round 1'!$A$7:$I$306,COLUMN('Round 1'!$F$7),FALSE))+IF(ISERROR(VLOOKUP($A133,'Round 2'!$A$7:$I$306,COLUMN('Round 2'!$F$7),FALSE)),0,VLOOKUP($A133,'Round 2'!$A$7:$I$306,COLUMN('Round 2'!$F$7),FALSE))+IF(ISERROR(VLOOKUP($A133,'Round 3'!$A$7:$I$306,COLUMN('Round 3'!$F$7),FALSE)),0,VLOOKUP($A133,'Round 3'!$A$7:$I$306,COLUMN('Round 3'!$F$7),FALSE)))</f>
        <v/>
      </c>
      <c r="J133" s="76" t="str">
        <f>IF(ISBLANK($A133),"",IF(ISERROR(VLOOKUP($A133,'Round 1'!$A$7:$I$306,COLUMN('Round 1'!$H$7),FALSE)),0,VLOOKUP($A133,'Round 1'!$A$7:$I$306,COLUMN('Round 1'!$H$7),FALSE))+IF(ISERROR(VLOOKUP($A133,'Round 2'!$A$7:$I$306,COLUMN('Round 2'!$H$7),FALSE)),0,VLOOKUP($A133,'Round 2'!$A$7:$I$306,COLUMN('Round 2'!$H$7),FALSE))+IF(ISERROR(VLOOKUP($A133,'Round 3'!$A$7:$I$306,COLUMN('Round 3'!$H$7),FALSE)),0,VLOOKUP($A133,'Round 3'!$A$7:$I$306,COLUMN('Round 3'!$H$7),FALSE)))</f>
        <v/>
      </c>
      <c r="K133" s="75" t="str">
        <f t="shared" si="30"/>
        <v/>
      </c>
      <c r="L133" s="77" t="str">
        <f t="shared" si="31"/>
        <v/>
      </c>
      <c r="M133" s="78"/>
      <c r="N133" s="79" t="str">
        <f t="shared" si="32"/>
        <v/>
      </c>
      <c r="O133" s="3" t="str">
        <f t="shared" si="33"/>
        <v/>
      </c>
      <c r="P133" s="3" t="str">
        <f t="shared" si="34"/>
        <v/>
      </c>
      <c r="Q133" s="3">
        <f t="shared" si="35"/>
        <v>-10</v>
      </c>
      <c r="R133" s="3" t="str">
        <f t="shared" si="36"/>
        <v/>
      </c>
      <c r="S133" s="3" t="str">
        <f t="shared" si="37"/>
        <v/>
      </c>
      <c r="T133" s="3">
        <f t="shared" si="38"/>
        <v>0</v>
      </c>
      <c r="U133" s="79" t="str">
        <f ca="1">IF(N('Final Round'!$J$14)&gt;0,IF(ISBLANK($A133),"",IF($N133&gt;5,$N133,VLOOKUP($A133,'Final Round'!$A$14:$K$18,COLUMN('Final Round'!$J$1),FALSE))),"")</f>
        <v/>
      </c>
      <c r="V133" s="3" t="str">
        <f t="shared" ca="1" si="39"/>
        <v/>
      </c>
      <c r="W133" s="3" t="str">
        <f t="shared" si="40"/>
        <v/>
      </c>
      <c r="X133" s="3" t="str">
        <f t="shared" si="41"/>
        <v/>
      </c>
      <c r="Y133" s="3">
        <f t="shared" si="42"/>
        <v>0</v>
      </c>
      <c r="Z133" s="3" t="str">
        <f t="shared" ca="1" si="43"/>
        <v/>
      </c>
      <c r="AA133" s="3">
        <f t="shared" ca="1" si="29"/>
        <v>0</v>
      </c>
      <c r="AB133" s="80" t="str">
        <f>IF(ISBLANK($A133),"",5+4*(I133+IF(AA133=0,0,VLOOKUP($A133,'Final Round'!$A$14:$K$18,COLUMN('Final Round'!$G$1),FALSE)))+8*(H133+IF(AA133=0,0,IF(VLOOKUP($A133,'Final Round'!$A$14:$K$18,COLUMN('Final Round'!$J$1),FALSE)=1,1,0)))+$AA133)</f>
        <v/>
      </c>
    </row>
    <row r="134" spans="1:28" x14ac:dyDescent="0.2">
      <c r="A134" s="59"/>
      <c r="B134" s="60"/>
      <c r="C134" s="60"/>
      <c r="D134" s="60"/>
      <c r="E134" s="61"/>
      <c r="F134" s="62" t="str">
        <f>IF(ISBLANK($A134),"",SUM(IF(ISNA(IF(VLOOKUP($A134,'Round 1'!$A$7:$J$306,COLUMN('Round 1'!$H$7),FALSE),1,NA())),0,1),IF(ISNA(IF(VLOOKUP($A134,'Round 2'!$A$7:$J$306,COLUMN('Round 1'!$H$7),FALSE),1,NA())),0,1),IF(ISNA(IF(VLOOKUP($A134,'Round 3'!$A$7:$J$306,COLUMN('Round 1'!$H$7),FALSE),1,NA())),0,1),IF(ISNA(IF(VLOOKUP($A134,'Final Round'!$A$14:$K$18,1,FALSE),1,NA())),0,1)))</f>
        <v/>
      </c>
      <c r="G134" s="63"/>
      <c r="H134" s="64" t="str">
        <f>IF(ISBLANK($A134),"",IF(ISERROR(VLOOKUP($A134,'Round 1'!$A$7:$I$306,COLUMN('Round 1'!$G$7),FALSE)),0,VLOOKUP($A134,'Round 1'!$A$7:$I$306,COLUMN('Round 1'!$G$7),FALSE))+IF(ISERROR(VLOOKUP($A134,'Round 2'!$A$7:$I$306,COLUMN('Round 2'!$G$7),FALSE)),0,VLOOKUP($A134,'Round 2'!$A$7:$I$306,COLUMN('Round 2'!$G$7),FALSE))+IF(ISERROR(VLOOKUP($A134,'Round 3'!$A$7:$I$306,COLUMN('Round 3'!$G$7),FALSE)),0,VLOOKUP($A134,'Round 3'!$A$7:$I$306,COLUMN('Round 3'!$G$7),FALSE)))</f>
        <v/>
      </c>
      <c r="I134" s="64" t="str">
        <f>IF(ISBLANK($A134),"",IF(ISERROR(VLOOKUP($A134,'Round 1'!$A$7:$I$306,COLUMN('Round 1'!$F$7),FALSE)),0,VLOOKUP($A134,'Round 1'!$A$7:$I$306,COLUMN('Round 1'!$F$7),FALSE))+IF(ISERROR(VLOOKUP($A134,'Round 2'!$A$7:$I$306,COLUMN('Round 2'!$F$7),FALSE)),0,VLOOKUP($A134,'Round 2'!$A$7:$I$306,COLUMN('Round 2'!$F$7),FALSE))+IF(ISERROR(VLOOKUP($A134,'Round 3'!$A$7:$I$306,COLUMN('Round 3'!$F$7),FALSE)),0,VLOOKUP($A134,'Round 3'!$A$7:$I$306,COLUMN('Round 3'!$F$7),FALSE)))</f>
        <v/>
      </c>
      <c r="J134" s="65" t="str">
        <f>IF(ISBLANK($A134),"",IF(ISERROR(VLOOKUP($A134,'Round 1'!$A$7:$I$306,COLUMN('Round 1'!$H$7),FALSE)),0,VLOOKUP($A134,'Round 1'!$A$7:$I$306,COLUMN('Round 1'!$H$7),FALSE))+IF(ISERROR(VLOOKUP($A134,'Round 2'!$A$7:$I$306,COLUMN('Round 2'!$H$7),FALSE)),0,VLOOKUP($A134,'Round 2'!$A$7:$I$306,COLUMN('Round 2'!$H$7),FALSE))+IF(ISERROR(VLOOKUP($A134,'Round 3'!$A$7:$I$306,COLUMN('Round 3'!$H$7),FALSE)),0,VLOOKUP($A134,'Round 3'!$A$7:$I$306,COLUMN('Round 3'!$H$7),FALSE)))</f>
        <v/>
      </c>
      <c r="K134" s="64" t="str">
        <f t="shared" si="30"/>
        <v/>
      </c>
      <c r="L134" s="66" t="str">
        <f t="shared" si="31"/>
        <v/>
      </c>
      <c r="M134" s="67"/>
      <c r="N134" s="68" t="str">
        <f t="shared" si="32"/>
        <v/>
      </c>
      <c r="O134" s="3" t="str">
        <f t="shared" si="33"/>
        <v/>
      </c>
      <c r="P134" s="3" t="str">
        <f t="shared" si="34"/>
        <v/>
      </c>
      <c r="Q134" s="3">
        <f t="shared" si="35"/>
        <v>-10</v>
      </c>
      <c r="R134" s="3" t="str">
        <f t="shared" si="36"/>
        <v/>
      </c>
      <c r="S134" s="3" t="str">
        <f t="shared" si="37"/>
        <v/>
      </c>
      <c r="T134" s="3">
        <f t="shared" si="38"/>
        <v>0</v>
      </c>
      <c r="U134" s="68" t="str">
        <f ca="1">IF(N('Final Round'!$J$14)&gt;0,IF(ISBLANK($A134),"",IF($N134&gt;5,$N134,VLOOKUP($A134,'Final Round'!$A$14:$K$18,COLUMN('Final Round'!$J$1),FALSE))),"")</f>
        <v/>
      </c>
      <c r="V134" s="3" t="str">
        <f t="shared" ca="1" si="39"/>
        <v/>
      </c>
      <c r="W134" s="3" t="str">
        <f t="shared" si="40"/>
        <v/>
      </c>
      <c r="X134" s="3" t="str">
        <f t="shared" si="41"/>
        <v/>
      </c>
      <c r="Y134" s="3">
        <f t="shared" si="42"/>
        <v>0</v>
      </c>
      <c r="Z134" s="3" t="str">
        <f t="shared" ca="1" si="43"/>
        <v/>
      </c>
      <c r="AA134" s="3">
        <f t="shared" ca="1" si="29"/>
        <v>0</v>
      </c>
      <c r="AB134" s="69" t="str">
        <f>IF(ISBLANK($A134),"",5+4*(I134+IF(AA134=0,0,VLOOKUP($A134,'Final Round'!$A$14:$K$18,COLUMN('Final Round'!$G$1),FALSE)))+8*(H134+IF(AA134=0,0,IF(VLOOKUP($A134,'Final Round'!$A$14:$K$18,COLUMN('Final Round'!$J$1),FALSE)=1,1,0)))+$AA134)</f>
        <v/>
      </c>
    </row>
    <row r="135" spans="1:28" x14ac:dyDescent="0.2">
      <c r="A135" s="70"/>
      <c r="B135" s="71"/>
      <c r="C135" s="71"/>
      <c r="D135" s="71"/>
      <c r="E135" s="72"/>
      <c r="F135" s="73" t="str">
        <f>IF(ISBLANK($A135),"",SUM(IF(ISNA(IF(VLOOKUP($A135,'Round 1'!$A$7:$J$306,COLUMN('Round 1'!$H$7),FALSE),1,NA())),0,1),IF(ISNA(IF(VLOOKUP($A135,'Round 2'!$A$7:$J$306,COLUMN('Round 1'!$H$7),FALSE),1,NA())),0,1),IF(ISNA(IF(VLOOKUP($A135,'Round 3'!$A$7:$J$306,COLUMN('Round 1'!$H$7),FALSE),1,NA())),0,1),IF(ISNA(IF(VLOOKUP($A135,'Final Round'!$A$14:$K$18,1,FALSE),1,NA())),0,1)))</f>
        <v/>
      </c>
      <c r="G135" s="74"/>
      <c r="H135" s="75" t="str">
        <f>IF(ISBLANK($A135),"",IF(ISERROR(VLOOKUP($A135,'Round 1'!$A$7:$I$306,COLUMN('Round 1'!$G$7),FALSE)),0,VLOOKUP($A135,'Round 1'!$A$7:$I$306,COLUMN('Round 1'!$G$7),FALSE))+IF(ISERROR(VLOOKUP($A135,'Round 2'!$A$7:$I$306,COLUMN('Round 2'!$G$7),FALSE)),0,VLOOKUP($A135,'Round 2'!$A$7:$I$306,COLUMN('Round 2'!$G$7),FALSE))+IF(ISERROR(VLOOKUP($A135,'Round 3'!$A$7:$I$306,COLUMN('Round 3'!$G$7),FALSE)),0,VLOOKUP($A135,'Round 3'!$A$7:$I$306,COLUMN('Round 3'!$G$7),FALSE)))</f>
        <v/>
      </c>
      <c r="I135" s="75" t="str">
        <f>IF(ISBLANK($A135),"",IF(ISERROR(VLOOKUP($A135,'Round 1'!$A$7:$I$306,COLUMN('Round 1'!$F$7),FALSE)),0,VLOOKUP($A135,'Round 1'!$A$7:$I$306,COLUMN('Round 1'!$F$7),FALSE))+IF(ISERROR(VLOOKUP($A135,'Round 2'!$A$7:$I$306,COLUMN('Round 2'!$F$7),FALSE)),0,VLOOKUP($A135,'Round 2'!$A$7:$I$306,COLUMN('Round 2'!$F$7),FALSE))+IF(ISERROR(VLOOKUP($A135,'Round 3'!$A$7:$I$306,COLUMN('Round 3'!$F$7),FALSE)),0,VLOOKUP($A135,'Round 3'!$A$7:$I$306,COLUMN('Round 3'!$F$7),FALSE)))</f>
        <v/>
      </c>
      <c r="J135" s="76" t="str">
        <f>IF(ISBLANK($A135),"",IF(ISERROR(VLOOKUP($A135,'Round 1'!$A$7:$I$306,COLUMN('Round 1'!$H$7),FALSE)),0,VLOOKUP($A135,'Round 1'!$A$7:$I$306,COLUMN('Round 1'!$H$7),FALSE))+IF(ISERROR(VLOOKUP($A135,'Round 2'!$A$7:$I$306,COLUMN('Round 2'!$H$7),FALSE)),0,VLOOKUP($A135,'Round 2'!$A$7:$I$306,COLUMN('Round 2'!$H$7),FALSE))+IF(ISERROR(VLOOKUP($A135,'Round 3'!$A$7:$I$306,COLUMN('Round 3'!$H$7),FALSE)),0,VLOOKUP($A135,'Round 3'!$A$7:$I$306,COLUMN('Round 3'!$H$7),FALSE)))</f>
        <v/>
      </c>
      <c r="K135" s="75" t="str">
        <f t="shared" ref="K135:K166" si="44">IF(ISBLANK(A135),"",RANK(P135,$P$7:$P$306))</f>
        <v/>
      </c>
      <c r="L135" s="77" t="str">
        <f t="shared" ref="L135:L166" si="45">IF(ISBLANK($G135),IF($K135&gt;5,"",IF(AND(ISNA(MATCH(K135+1,$K$7:$K$306,0)),$K135&lt;$A$4),"TIE","")),"DQ")</f>
        <v/>
      </c>
      <c r="M135" s="78"/>
      <c r="N135" s="79" t="str">
        <f t="shared" ref="N135:N166" si="46">IF(ISBLANK($G135),$R135,"DQ")</f>
        <v/>
      </c>
      <c r="O135" s="3" t="str">
        <f t="shared" ref="O135:O166" si="47">IF(ISBLANK(A135),"",$H135*$O$6+$I135)</f>
        <v/>
      </c>
      <c r="P135" s="3" t="str">
        <f t="shared" ref="P135:P166" si="48">IF(ISBLANK(A135),"",$O135*10*$P$6+$J135)</f>
        <v/>
      </c>
      <c r="Q135" s="3">
        <f t="shared" ref="Q135:Q166" si="49">IF(ISBLANK($G135),IF(ISBLANK($A135),-10,$P135*$Q$6+IF($M135&gt;0,$Q$6-1-$M135,0)),-1)</f>
        <v>-10</v>
      </c>
      <c r="R135" s="3" t="str">
        <f t="shared" ref="R135:R166" si="50">IF(ISBLANK($A135),"",RANK($Q135,$Q$7:$Q$306))</f>
        <v/>
      </c>
      <c r="S135" s="3" t="str">
        <f t="shared" ref="S135:S166" si="51">IF(ISNA(MATCH($R135+1,$R$7:$R$306,0)),IF($R135=MAX($A$7:$A$306),$R135,-1),$R135)</f>
        <v/>
      </c>
      <c r="T135" s="3">
        <f t="shared" ref="T135:T166" si="52">$A135</f>
        <v>0</v>
      </c>
      <c r="U135" s="79" t="str">
        <f ca="1">IF(N('Final Round'!$J$14)&gt;0,IF(ISBLANK($A135),"",IF($N135&gt;5,$N135,VLOOKUP($A135,'Final Round'!$A$14:$K$18,COLUMN('Final Round'!$J$1),FALSE))),"")</f>
        <v/>
      </c>
      <c r="V135" s="3" t="str">
        <f t="shared" ref="V135:V166" ca="1" si="53">IF(ISNUMBER($U135),$U135,$R135)</f>
        <v/>
      </c>
      <c r="W135" s="3" t="str">
        <f t="shared" ref="W135:W166" si="54">IF(ISBLANK($A135),"",($V$6-$V135)*$W$6+$W$6-$A135)</f>
        <v/>
      </c>
      <c r="X135" s="3" t="str">
        <f t="shared" ref="X135:X166" si="55">IF(ISBLANK($A135),"",RANK($W135,$W$7:$W$306))</f>
        <v/>
      </c>
      <c r="Y135" s="3">
        <f t="shared" ref="Y135:Y166" si="56">$A135</f>
        <v>0</v>
      </c>
      <c r="Z135" s="3" t="str">
        <f t="shared" ref="Z135:Z166" ca="1" si="57">IF($U135="",$N135,$U135)</f>
        <v/>
      </c>
      <c r="AA135" s="3">
        <f t="shared" ca="1" si="29"/>
        <v>0</v>
      </c>
      <c r="AB135" s="80" t="str">
        <f>IF(ISBLANK($A135),"",5+4*(I135+IF(AA135=0,0,VLOOKUP($A135,'Final Round'!$A$14:$K$18,COLUMN('Final Round'!$G$1),FALSE)))+8*(H135+IF(AA135=0,0,IF(VLOOKUP($A135,'Final Round'!$A$14:$K$18,COLUMN('Final Round'!$J$1),FALSE)=1,1,0)))+$AA135)</f>
        <v/>
      </c>
    </row>
    <row r="136" spans="1:28" x14ac:dyDescent="0.2">
      <c r="A136" s="59"/>
      <c r="B136" s="60"/>
      <c r="C136" s="60"/>
      <c r="D136" s="60"/>
      <c r="E136" s="61"/>
      <c r="F136" s="62" t="str">
        <f>IF(ISBLANK($A136),"",SUM(IF(ISNA(IF(VLOOKUP($A136,'Round 1'!$A$7:$J$306,COLUMN('Round 1'!$H$7),FALSE),1,NA())),0,1),IF(ISNA(IF(VLOOKUP($A136,'Round 2'!$A$7:$J$306,COLUMN('Round 1'!$H$7),FALSE),1,NA())),0,1),IF(ISNA(IF(VLOOKUP($A136,'Round 3'!$A$7:$J$306,COLUMN('Round 1'!$H$7),FALSE),1,NA())),0,1),IF(ISNA(IF(VLOOKUP($A136,'Final Round'!$A$14:$K$18,1,FALSE),1,NA())),0,1)))</f>
        <v/>
      </c>
      <c r="G136" s="63"/>
      <c r="H136" s="64" t="str">
        <f>IF(ISBLANK($A136),"",IF(ISERROR(VLOOKUP($A136,'Round 1'!$A$7:$I$306,COLUMN('Round 1'!$G$7),FALSE)),0,VLOOKUP($A136,'Round 1'!$A$7:$I$306,COLUMN('Round 1'!$G$7),FALSE))+IF(ISERROR(VLOOKUP($A136,'Round 2'!$A$7:$I$306,COLUMN('Round 2'!$G$7),FALSE)),0,VLOOKUP($A136,'Round 2'!$A$7:$I$306,COLUMN('Round 2'!$G$7),FALSE))+IF(ISERROR(VLOOKUP($A136,'Round 3'!$A$7:$I$306,COLUMN('Round 3'!$G$7),FALSE)),0,VLOOKUP($A136,'Round 3'!$A$7:$I$306,COLUMN('Round 3'!$G$7),FALSE)))</f>
        <v/>
      </c>
      <c r="I136" s="64" t="str">
        <f>IF(ISBLANK($A136),"",IF(ISERROR(VLOOKUP($A136,'Round 1'!$A$7:$I$306,COLUMN('Round 1'!$F$7),FALSE)),0,VLOOKUP($A136,'Round 1'!$A$7:$I$306,COLUMN('Round 1'!$F$7),FALSE))+IF(ISERROR(VLOOKUP($A136,'Round 2'!$A$7:$I$306,COLUMN('Round 2'!$F$7),FALSE)),0,VLOOKUP($A136,'Round 2'!$A$7:$I$306,COLUMN('Round 2'!$F$7),FALSE))+IF(ISERROR(VLOOKUP($A136,'Round 3'!$A$7:$I$306,COLUMN('Round 3'!$F$7),FALSE)),0,VLOOKUP($A136,'Round 3'!$A$7:$I$306,COLUMN('Round 3'!$F$7),FALSE)))</f>
        <v/>
      </c>
      <c r="J136" s="65" t="str">
        <f>IF(ISBLANK($A136),"",IF(ISERROR(VLOOKUP($A136,'Round 1'!$A$7:$I$306,COLUMN('Round 1'!$H$7),FALSE)),0,VLOOKUP($A136,'Round 1'!$A$7:$I$306,COLUMN('Round 1'!$H$7),FALSE))+IF(ISERROR(VLOOKUP($A136,'Round 2'!$A$7:$I$306,COLUMN('Round 2'!$H$7),FALSE)),0,VLOOKUP($A136,'Round 2'!$A$7:$I$306,COLUMN('Round 2'!$H$7),FALSE))+IF(ISERROR(VLOOKUP($A136,'Round 3'!$A$7:$I$306,COLUMN('Round 3'!$H$7),FALSE)),0,VLOOKUP($A136,'Round 3'!$A$7:$I$306,COLUMN('Round 3'!$H$7),FALSE)))</f>
        <v/>
      </c>
      <c r="K136" s="64" t="str">
        <f t="shared" si="44"/>
        <v/>
      </c>
      <c r="L136" s="66" t="str">
        <f t="shared" si="45"/>
        <v/>
      </c>
      <c r="M136" s="67"/>
      <c r="N136" s="68" t="str">
        <f t="shared" si="46"/>
        <v/>
      </c>
      <c r="O136" s="3" t="str">
        <f t="shared" si="47"/>
        <v/>
      </c>
      <c r="P136" s="3" t="str">
        <f t="shared" si="48"/>
        <v/>
      </c>
      <c r="Q136" s="3">
        <f t="shared" si="49"/>
        <v>-10</v>
      </c>
      <c r="R136" s="3" t="str">
        <f t="shared" si="50"/>
        <v/>
      </c>
      <c r="S136" s="3" t="str">
        <f t="shared" si="51"/>
        <v/>
      </c>
      <c r="T136" s="3">
        <f t="shared" si="52"/>
        <v>0</v>
      </c>
      <c r="U136" s="68" t="str">
        <f ca="1">IF(N('Final Round'!$J$14)&gt;0,IF(ISBLANK($A136),"",IF($N136&gt;5,$N136,VLOOKUP($A136,'Final Round'!$A$14:$K$18,COLUMN('Final Round'!$J$1),FALSE))),"")</f>
        <v/>
      </c>
      <c r="V136" s="3" t="str">
        <f t="shared" ca="1" si="53"/>
        <v/>
      </c>
      <c r="W136" s="3" t="str">
        <f t="shared" si="54"/>
        <v/>
      </c>
      <c r="X136" s="3" t="str">
        <f t="shared" si="55"/>
        <v/>
      </c>
      <c r="Y136" s="3">
        <f t="shared" si="56"/>
        <v>0</v>
      </c>
      <c r="Z136" s="3" t="str">
        <f t="shared" ca="1" si="57"/>
        <v/>
      </c>
      <c r="AA136" s="3">
        <f t="shared" ref="AA136:AA199" ca="1" si="58">IF($U136&lt;6,INDEX($AA$1:$AA$5,$Z136)*$Z$2,0)</f>
        <v>0</v>
      </c>
      <c r="AB136" s="69" t="str">
        <f>IF(ISBLANK($A136),"",5+4*(I136+IF(AA136=0,0,VLOOKUP($A136,'Final Round'!$A$14:$K$18,COLUMN('Final Round'!$G$1),FALSE)))+8*(H136+IF(AA136=0,0,IF(VLOOKUP($A136,'Final Round'!$A$14:$K$18,COLUMN('Final Round'!$J$1),FALSE)=1,1,0)))+$AA136)</f>
        <v/>
      </c>
    </row>
    <row r="137" spans="1:28" x14ac:dyDescent="0.2">
      <c r="A137" s="70"/>
      <c r="B137" s="71"/>
      <c r="C137" s="71"/>
      <c r="D137" s="71"/>
      <c r="E137" s="72"/>
      <c r="F137" s="73" t="str">
        <f>IF(ISBLANK($A137),"",SUM(IF(ISNA(IF(VLOOKUP($A137,'Round 1'!$A$7:$J$306,COLUMN('Round 1'!$H$7),FALSE),1,NA())),0,1),IF(ISNA(IF(VLOOKUP($A137,'Round 2'!$A$7:$J$306,COLUMN('Round 1'!$H$7),FALSE),1,NA())),0,1),IF(ISNA(IF(VLOOKUP($A137,'Round 3'!$A$7:$J$306,COLUMN('Round 1'!$H$7),FALSE),1,NA())),0,1),IF(ISNA(IF(VLOOKUP($A137,'Final Round'!$A$14:$K$18,1,FALSE),1,NA())),0,1)))</f>
        <v/>
      </c>
      <c r="G137" s="74"/>
      <c r="H137" s="75" t="str">
        <f>IF(ISBLANK($A137),"",IF(ISERROR(VLOOKUP($A137,'Round 1'!$A$7:$I$306,COLUMN('Round 1'!$G$7),FALSE)),0,VLOOKUP($A137,'Round 1'!$A$7:$I$306,COLUMN('Round 1'!$G$7),FALSE))+IF(ISERROR(VLOOKUP($A137,'Round 2'!$A$7:$I$306,COLUMN('Round 2'!$G$7),FALSE)),0,VLOOKUP($A137,'Round 2'!$A$7:$I$306,COLUMN('Round 2'!$G$7),FALSE))+IF(ISERROR(VLOOKUP($A137,'Round 3'!$A$7:$I$306,COLUMN('Round 3'!$G$7),FALSE)),0,VLOOKUP($A137,'Round 3'!$A$7:$I$306,COLUMN('Round 3'!$G$7),FALSE)))</f>
        <v/>
      </c>
      <c r="I137" s="75" t="str">
        <f>IF(ISBLANK($A137),"",IF(ISERROR(VLOOKUP($A137,'Round 1'!$A$7:$I$306,COLUMN('Round 1'!$F$7),FALSE)),0,VLOOKUP($A137,'Round 1'!$A$7:$I$306,COLUMN('Round 1'!$F$7),FALSE))+IF(ISERROR(VLOOKUP($A137,'Round 2'!$A$7:$I$306,COLUMN('Round 2'!$F$7),FALSE)),0,VLOOKUP($A137,'Round 2'!$A$7:$I$306,COLUMN('Round 2'!$F$7),FALSE))+IF(ISERROR(VLOOKUP($A137,'Round 3'!$A$7:$I$306,COLUMN('Round 3'!$F$7),FALSE)),0,VLOOKUP($A137,'Round 3'!$A$7:$I$306,COLUMN('Round 3'!$F$7),FALSE)))</f>
        <v/>
      </c>
      <c r="J137" s="76" t="str">
        <f>IF(ISBLANK($A137),"",IF(ISERROR(VLOOKUP($A137,'Round 1'!$A$7:$I$306,COLUMN('Round 1'!$H$7),FALSE)),0,VLOOKUP($A137,'Round 1'!$A$7:$I$306,COLUMN('Round 1'!$H$7),FALSE))+IF(ISERROR(VLOOKUP($A137,'Round 2'!$A$7:$I$306,COLUMN('Round 2'!$H$7),FALSE)),0,VLOOKUP($A137,'Round 2'!$A$7:$I$306,COLUMN('Round 2'!$H$7),FALSE))+IF(ISERROR(VLOOKUP($A137,'Round 3'!$A$7:$I$306,COLUMN('Round 3'!$H$7),FALSE)),0,VLOOKUP($A137,'Round 3'!$A$7:$I$306,COLUMN('Round 3'!$H$7),FALSE)))</f>
        <v/>
      </c>
      <c r="K137" s="75" t="str">
        <f t="shared" si="44"/>
        <v/>
      </c>
      <c r="L137" s="77" t="str">
        <f t="shared" si="45"/>
        <v/>
      </c>
      <c r="M137" s="78"/>
      <c r="N137" s="79" t="str">
        <f t="shared" si="46"/>
        <v/>
      </c>
      <c r="O137" s="3" t="str">
        <f t="shared" si="47"/>
        <v/>
      </c>
      <c r="P137" s="3" t="str">
        <f t="shared" si="48"/>
        <v/>
      </c>
      <c r="Q137" s="3">
        <f t="shared" si="49"/>
        <v>-10</v>
      </c>
      <c r="R137" s="3" t="str">
        <f t="shared" si="50"/>
        <v/>
      </c>
      <c r="S137" s="3" t="str">
        <f t="shared" si="51"/>
        <v/>
      </c>
      <c r="T137" s="3">
        <f t="shared" si="52"/>
        <v>0</v>
      </c>
      <c r="U137" s="79" t="str">
        <f ca="1">IF(N('Final Round'!$J$14)&gt;0,IF(ISBLANK($A137),"",IF($N137&gt;5,$N137,VLOOKUP($A137,'Final Round'!$A$14:$K$18,COLUMN('Final Round'!$J$1),FALSE))),"")</f>
        <v/>
      </c>
      <c r="V137" s="3" t="str">
        <f t="shared" ca="1" si="53"/>
        <v/>
      </c>
      <c r="W137" s="3" t="str">
        <f t="shared" si="54"/>
        <v/>
      </c>
      <c r="X137" s="3" t="str">
        <f t="shared" si="55"/>
        <v/>
      </c>
      <c r="Y137" s="3">
        <f t="shared" si="56"/>
        <v>0</v>
      </c>
      <c r="Z137" s="3" t="str">
        <f t="shared" ca="1" si="57"/>
        <v/>
      </c>
      <c r="AA137" s="3">
        <f t="shared" ca="1" si="58"/>
        <v>0</v>
      </c>
      <c r="AB137" s="80" t="str">
        <f>IF(ISBLANK($A137),"",5+4*(I137+IF(AA137=0,0,VLOOKUP($A137,'Final Round'!$A$14:$K$18,COLUMN('Final Round'!$G$1),FALSE)))+8*(H137+IF(AA137=0,0,IF(VLOOKUP($A137,'Final Round'!$A$14:$K$18,COLUMN('Final Round'!$J$1),FALSE)=1,1,0)))+$AA137)</f>
        <v/>
      </c>
    </row>
    <row r="138" spans="1:28" x14ac:dyDescent="0.2">
      <c r="A138" s="59"/>
      <c r="B138" s="60"/>
      <c r="C138" s="60"/>
      <c r="D138" s="60"/>
      <c r="E138" s="61"/>
      <c r="F138" s="62" t="str">
        <f>IF(ISBLANK($A138),"",SUM(IF(ISNA(IF(VLOOKUP($A138,'Round 1'!$A$7:$J$306,COLUMN('Round 1'!$H$7),FALSE),1,NA())),0,1),IF(ISNA(IF(VLOOKUP($A138,'Round 2'!$A$7:$J$306,COLUMN('Round 1'!$H$7),FALSE),1,NA())),0,1),IF(ISNA(IF(VLOOKUP($A138,'Round 3'!$A$7:$J$306,COLUMN('Round 1'!$H$7),FALSE),1,NA())),0,1),IF(ISNA(IF(VLOOKUP($A138,'Final Round'!$A$14:$K$18,1,FALSE),1,NA())),0,1)))</f>
        <v/>
      </c>
      <c r="G138" s="63"/>
      <c r="H138" s="64" t="str">
        <f>IF(ISBLANK($A138),"",IF(ISERROR(VLOOKUP($A138,'Round 1'!$A$7:$I$306,COLUMN('Round 1'!$G$7),FALSE)),0,VLOOKUP($A138,'Round 1'!$A$7:$I$306,COLUMN('Round 1'!$G$7),FALSE))+IF(ISERROR(VLOOKUP($A138,'Round 2'!$A$7:$I$306,COLUMN('Round 2'!$G$7),FALSE)),0,VLOOKUP($A138,'Round 2'!$A$7:$I$306,COLUMN('Round 2'!$G$7),FALSE))+IF(ISERROR(VLOOKUP($A138,'Round 3'!$A$7:$I$306,COLUMN('Round 3'!$G$7),FALSE)),0,VLOOKUP($A138,'Round 3'!$A$7:$I$306,COLUMN('Round 3'!$G$7),FALSE)))</f>
        <v/>
      </c>
      <c r="I138" s="64" t="str">
        <f>IF(ISBLANK($A138),"",IF(ISERROR(VLOOKUP($A138,'Round 1'!$A$7:$I$306,COLUMN('Round 1'!$F$7),FALSE)),0,VLOOKUP($A138,'Round 1'!$A$7:$I$306,COLUMN('Round 1'!$F$7),FALSE))+IF(ISERROR(VLOOKUP($A138,'Round 2'!$A$7:$I$306,COLUMN('Round 2'!$F$7),FALSE)),0,VLOOKUP($A138,'Round 2'!$A$7:$I$306,COLUMN('Round 2'!$F$7),FALSE))+IF(ISERROR(VLOOKUP($A138,'Round 3'!$A$7:$I$306,COLUMN('Round 3'!$F$7),FALSE)),0,VLOOKUP($A138,'Round 3'!$A$7:$I$306,COLUMN('Round 3'!$F$7),FALSE)))</f>
        <v/>
      </c>
      <c r="J138" s="65" t="str">
        <f>IF(ISBLANK($A138),"",IF(ISERROR(VLOOKUP($A138,'Round 1'!$A$7:$I$306,COLUMN('Round 1'!$H$7),FALSE)),0,VLOOKUP($A138,'Round 1'!$A$7:$I$306,COLUMN('Round 1'!$H$7),FALSE))+IF(ISERROR(VLOOKUP($A138,'Round 2'!$A$7:$I$306,COLUMN('Round 2'!$H$7),FALSE)),0,VLOOKUP($A138,'Round 2'!$A$7:$I$306,COLUMN('Round 2'!$H$7),FALSE))+IF(ISERROR(VLOOKUP($A138,'Round 3'!$A$7:$I$306,COLUMN('Round 3'!$H$7),FALSE)),0,VLOOKUP($A138,'Round 3'!$A$7:$I$306,COLUMN('Round 3'!$H$7),FALSE)))</f>
        <v/>
      </c>
      <c r="K138" s="64" t="str">
        <f t="shared" si="44"/>
        <v/>
      </c>
      <c r="L138" s="66" t="str">
        <f t="shared" si="45"/>
        <v/>
      </c>
      <c r="M138" s="67"/>
      <c r="N138" s="68" t="str">
        <f t="shared" si="46"/>
        <v/>
      </c>
      <c r="O138" s="3" t="str">
        <f t="shared" si="47"/>
        <v/>
      </c>
      <c r="P138" s="3" t="str">
        <f t="shared" si="48"/>
        <v/>
      </c>
      <c r="Q138" s="3">
        <f t="shared" si="49"/>
        <v>-10</v>
      </c>
      <c r="R138" s="3" t="str">
        <f t="shared" si="50"/>
        <v/>
      </c>
      <c r="S138" s="3" t="str">
        <f t="shared" si="51"/>
        <v/>
      </c>
      <c r="T138" s="3">
        <f t="shared" si="52"/>
        <v>0</v>
      </c>
      <c r="U138" s="68" t="str">
        <f ca="1">IF(N('Final Round'!$J$14)&gt;0,IF(ISBLANK($A138),"",IF($N138&gt;5,$N138,VLOOKUP($A138,'Final Round'!$A$14:$K$18,COLUMN('Final Round'!$J$1),FALSE))),"")</f>
        <v/>
      </c>
      <c r="V138" s="3" t="str">
        <f t="shared" ca="1" si="53"/>
        <v/>
      </c>
      <c r="W138" s="3" t="str">
        <f t="shared" si="54"/>
        <v/>
      </c>
      <c r="X138" s="3" t="str">
        <f t="shared" si="55"/>
        <v/>
      </c>
      <c r="Y138" s="3">
        <f t="shared" si="56"/>
        <v>0</v>
      </c>
      <c r="Z138" s="3" t="str">
        <f t="shared" ca="1" si="57"/>
        <v/>
      </c>
      <c r="AA138" s="3">
        <f t="shared" ca="1" si="58"/>
        <v>0</v>
      </c>
      <c r="AB138" s="69" t="str">
        <f>IF(ISBLANK($A138),"",5+4*(I138+IF(AA138=0,0,VLOOKUP($A138,'Final Round'!$A$14:$K$18,COLUMN('Final Round'!$G$1),FALSE)))+8*(H138+IF(AA138=0,0,IF(VLOOKUP($A138,'Final Round'!$A$14:$K$18,COLUMN('Final Round'!$J$1),FALSE)=1,1,0)))+$AA138)</f>
        <v/>
      </c>
    </row>
    <row r="139" spans="1:28" x14ac:dyDescent="0.2">
      <c r="A139" s="70"/>
      <c r="B139" s="71"/>
      <c r="C139" s="71"/>
      <c r="D139" s="71"/>
      <c r="E139" s="72"/>
      <c r="F139" s="73" t="str">
        <f>IF(ISBLANK($A139),"",SUM(IF(ISNA(IF(VLOOKUP($A139,'Round 1'!$A$7:$J$306,COLUMN('Round 1'!$H$7),FALSE),1,NA())),0,1),IF(ISNA(IF(VLOOKUP($A139,'Round 2'!$A$7:$J$306,COLUMN('Round 1'!$H$7),FALSE),1,NA())),0,1),IF(ISNA(IF(VLOOKUP($A139,'Round 3'!$A$7:$J$306,COLUMN('Round 1'!$H$7),FALSE),1,NA())),0,1),IF(ISNA(IF(VLOOKUP($A139,'Final Round'!$A$14:$K$18,1,FALSE),1,NA())),0,1)))</f>
        <v/>
      </c>
      <c r="G139" s="74"/>
      <c r="H139" s="75" t="str">
        <f>IF(ISBLANK($A139),"",IF(ISERROR(VLOOKUP($A139,'Round 1'!$A$7:$I$306,COLUMN('Round 1'!$G$7),FALSE)),0,VLOOKUP($A139,'Round 1'!$A$7:$I$306,COLUMN('Round 1'!$G$7),FALSE))+IF(ISERROR(VLOOKUP($A139,'Round 2'!$A$7:$I$306,COLUMN('Round 2'!$G$7),FALSE)),0,VLOOKUP($A139,'Round 2'!$A$7:$I$306,COLUMN('Round 2'!$G$7),FALSE))+IF(ISERROR(VLOOKUP($A139,'Round 3'!$A$7:$I$306,COLUMN('Round 3'!$G$7),FALSE)),0,VLOOKUP($A139,'Round 3'!$A$7:$I$306,COLUMN('Round 3'!$G$7),FALSE)))</f>
        <v/>
      </c>
      <c r="I139" s="75" t="str">
        <f>IF(ISBLANK($A139),"",IF(ISERROR(VLOOKUP($A139,'Round 1'!$A$7:$I$306,COLUMN('Round 1'!$F$7),FALSE)),0,VLOOKUP($A139,'Round 1'!$A$7:$I$306,COLUMN('Round 1'!$F$7),FALSE))+IF(ISERROR(VLOOKUP($A139,'Round 2'!$A$7:$I$306,COLUMN('Round 2'!$F$7),FALSE)),0,VLOOKUP($A139,'Round 2'!$A$7:$I$306,COLUMN('Round 2'!$F$7),FALSE))+IF(ISERROR(VLOOKUP($A139,'Round 3'!$A$7:$I$306,COLUMN('Round 3'!$F$7),FALSE)),0,VLOOKUP($A139,'Round 3'!$A$7:$I$306,COLUMN('Round 3'!$F$7),FALSE)))</f>
        <v/>
      </c>
      <c r="J139" s="76" t="str">
        <f>IF(ISBLANK($A139),"",IF(ISERROR(VLOOKUP($A139,'Round 1'!$A$7:$I$306,COLUMN('Round 1'!$H$7),FALSE)),0,VLOOKUP($A139,'Round 1'!$A$7:$I$306,COLUMN('Round 1'!$H$7),FALSE))+IF(ISERROR(VLOOKUP($A139,'Round 2'!$A$7:$I$306,COLUMN('Round 2'!$H$7),FALSE)),0,VLOOKUP($A139,'Round 2'!$A$7:$I$306,COLUMN('Round 2'!$H$7),FALSE))+IF(ISERROR(VLOOKUP($A139,'Round 3'!$A$7:$I$306,COLUMN('Round 3'!$H$7),FALSE)),0,VLOOKUP($A139,'Round 3'!$A$7:$I$306,COLUMN('Round 3'!$H$7),FALSE)))</f>
        <v/>
      </c>
      <c r="K139" s="75" t="str">
        <f t="shared" si="44"/>
        <v/>
      </c>
      <c r="L139" s="77" t="str">
        <f t="shared" si="45"/>
        <v/>
      </c>
      <c r="M139" s="78"/>
      <c r="N139" s="79" t="str">
        <f t="shared" si="46"/>
        <v/>
      </c>
      <c r="O139" s="3" t="str">
        <f t="shared" si="47"/>
        <v/>
      </c>
      <c r="P139" s="3" t="str">
        <f t="shared" si="48"/>
        <v/>
      </c>
      <c r="Q139" s="3">
        <f t="shared" si="49"/>
        <v>-10</v>
      </c>
      <c r="R139" s="3" t="str">
        <f t="shared" si="50"/>
        <v/>
      </c>
      <c r="S139" s="3" t="str">
        <f t="shared" si="51"/>
        <v/>
      </c>
      <c r="T139" s="3">
        <f t="shared" si="52"/>
        <v>0</v>
      </c>
      <c r="U139" s="79" t="str">
        <f ca="1">IF(N('Final Round'!$J$14)&gt;0,IF(ISBLANK($A139),"",IF($N139&gt;5,$N139,VLOOKUP($A139,'Final Round'!$A$14:$K$18,COLUMN('Final Round'!$J$1),FALSE))),"")</f>
        <v/>
      </c>
      <c r="V139" s="3" t="str">
        <f t="shared" ca="1" si="53"/>
        <v/>
      </c>
      <c r="W139" s="3" t="str">
        <f t="shared" si="54"/>
        <v/>
      </c>
      <c r="X139" s="3" t="str">
        <f t="shared" si="55"/>
        <v/>
      </c>
      <c r="Y139" s="3">
        <f t="shared" si="56"/>
        <v>0</v>
      </c>
      <c r="Z139" s="3" t="str">
        <f t="shared" ca="1" si="57"/>
        <v/>
      </c>
      <c r="AA139" s="3">
        <f t="shared" ca="1" si="58"/>
        <v>0</v>
      </c>
      <c r="AB139" s="80" t="str">
        <f>IF(ISBLANK($A139),"",5+4*(I139+IF(AA139=0,0,VLOOKUP($A139,'Final Round'!$A$14:$K$18,COLUMN('Final Round'!$G$1),FALSE)))+8*(H139+IF(AA139=0,0,IF(VLOOKUP($A139,'Final Round'!$A$14:$K$18,COLUMN('Final Round'!$J$1),FALSE)=1,1,0)))+$AA139)</f>
        <v/>
      </c>
    </row>
    <row r="140" spans="1:28" x14ac:dyDescent="0.2">
      <c r="A140" s="59"/>
      <c r="B140" s="60"/>
      <c r="C140" s="60"/>
      <c r="D140" s="60"/>
      <c r="E140" s="61"/>
      <c r="F140" s="62" t="str">
        <f>IF(ISBLANK($A140),"",SUM(IF(ISNA(IF(VLOOKUP($A140,'Round 1'!$A$7:$J$306,COLUMN('Round 1'!$H$7),FALSE),1,NA())),0,1),IF(ISNA(IF(VLOOKUP($A140,'Round 2'!$A$7:$J$306,COLUMN('Round 1'!$H$7),FALSE),1,NA())),0,1),IF(ISNA(IF(VLOOKUP($A140,'Round 3'!$A$7:$J$306,COLUMN('Round 1'!$H$7),FALSE),1,NA())),0,1),IF(ISNA(IF(VLOOKUP($A140,'Final Round'!$A$14:$K$18,1,FALSE),1,NA())),0,1)))</f>
        <v/>
      </c>
      <c r="G140" s="63"/>
      <c r="H140" s="64" t="str">
        <f>IF(ISBLANK($A140),"",IF(ISERROR(VLOOKUP($A140,'Round 1'!$A$7:$I$306,COLUMN('Round 1'!$G$7),FALSE)),0,VLOOKUP($A140,'Round 1'!$A$7:$I$306,COLUMN('Round 1'!$G$7),FALSE))+IF(ISERROR(VLOOKUP($A140,'Round 2'!$A$7:$I$306,COLUMN('Round 2'!$G$7),FALSE)),0,VLOOKUP($A140,'Round 2'!$A$7:$I$306,COLUMN('Round 2'!$G$7),FALSE))+IF(ISERROR(VLOOKUP($A140,'Round 3'!$A$7:$I$306,COLUMN('Round 3'!$G$7),FALSE)),0,VLOOKUP($A140,'Round 3'!$A$7:$I$306,COLUMN('Round 3'!$G$7),FALSE)))</f>
        <v/>
      </c>
      <c r="I140" s="64" t="str">
        <f>IF(ISBLANK($A140),"",IF(ISERROR(VLOOKUP($A140,'Round 1'!$A$7:$I$306,COLUMN('Round 1'!$F$7),FALSE)),0,VLOOKUP($A140,'Round 1'!$A$7:$I$306,COLUMN('Round 1'!$F$7),FALSE))+IF(ISERROR(VLOOKUP($A140,'Round 2'!$A$7:$I$306,COLUMN('Round 2'!$F$7),FALSE)),0,VLOOKUP($A140,'Round 2'!$A$7:$I$306,COLUMN('Round 2'!$F$7),FALSE))+IF(ISERROR(VLOOKUP($A140,'Round 3'!$A$7:$I$306,COLUMN('Round 3'!$F$7),FALSE)),0,VLOOKUP($A140,'Round 3'!$A$7:$I$306,COLUMN('Round 3'!$F$7),FALSE)))</f>
        <v/>
      </c>
      <c r="J140" s="65" t="str">
        <f>IF(ISBLANK($A140),"",IF(ISERROR(VLOOKUP($A140,'Round 1'!$A$7:$I$306,COLUMN('Round 1'!$H$7),FALSE)),0,VLOOKUP($A140,'Round 1'!$A$7:$I$306,COLUMN('Round 1'!$H$7),FALSE))+IF(ISERROR(VLOOKUP($A140,'Round 2'!$A$7:$I$306,COLUMN('Round 2'!$H$7),FALSE)),0,VLOOKUP($A140,'Round 2'!$A$7:$I$306,COLUMN('Round 2'!$H$7),FALSE))+IF(ISERROR(VLOOKUP($A140,'Round 3'!$A$7:$I$306,COLUMN('Round 3'!$H$7),FALSE)),0,VLOOKUP($A140,'Round 3'!$A$7:$I$306,COLUMN('Round 3'!$H$7),FALSE)))</f>
        <v/>
      </c>
      <c r="K140" s="64" t="str">
        <f t="shared" si="44"/>
        <v/>
      </c>
      <c r="L140" s="66" t="str">
        <f t="shared" si="45"/>
        <v/>
      </c>
      <c r="M140" s="67"/>
      <c r="N140" s="68" t="str">
        <f t="shared" si="46"/>
        <v/>
      </c>
      <c r="O140" s="3" t="str">
        <f t="shared" si="47"/>
        <v/>
      </c>
      <c r="P140" s="3" t="str">
        <f t="shared" si="48"/>
        <v/>
      </c>
      <c r="Q140" s="3">
        <f t="shared" si="49"/>
        <v>-10</v>
      </c>
      <c r="R140" s="3" t="str">
        <f t="shared" si="50"/>
        <v/>
      </c>
      <c r="S140" s="3" t="str">
        <f t="shared" si="51"/>
        <v/>
      </c>
      <c r="T140" s="3">
        <f t="shared" si="52"/>
        <v>0</v>
      </c>
      <c r="U140" s="68" t="str">
        <f ca="1">IF(N('Final Round'!$J$14)&gt;0,IF(ISBLANK($A140),"",IF($N140&gt;5,$N140,VLOOKUP($A140,'Final Round'!$A$14:$K$18,COLUMN('Final Round'!$J$1),FALSE))),"")</f>
        <v/>
      </c>
      <c r="V140" s="3" t="str">
        <f t="shared" ca="1" si="53"/>
        <v/>
      </c>
      <c r="W140" s="3" t="str">
        <f t="shared" si="54"/>
        <v/>
      </c>
      <c r="X140" s="3" t="str">
        <f t="shared" si="55"/>
        <v/>
      </c>
      <c r="Y140" s="3">
        <f t="shared" si="56"/>
        <v>0</v>
      </c>
      <c r="Z140" s="3" t="str">
        <f t="shared" ca="1" si="57"/>
        <v/>
      </c>
      <c r="AA140" s="3">
        <f t="shared" ca="1" si="58"/>
        <v>0</v>
      </c>
      <c r="AB140" s="69" t="str">
        <f>IF(ISBLANK($A140),"",5+4*(I140+IF(AA140=0,0,VLOOKUP($A140,'Final Round'!$A$14:$K$18,COLUMN('Final Round'!$G$1),FALSE)))+8*(H140+IF(AA140=0,0,IF(VLOOKUP($A140,'Final Round'!$A$14:$K$18,COLUMN('Final Round'!$J$1),FALSE)=1,1,0)))+$AA140)</f>
        <v/>
      </c>
    </row>
    <row r="141" spans="1:28" x14ac:dyDescent="0.2">
      <c r="A141" s="70"/>
      <c r="B141" s="71"/>
      <c r="C141" s="71"/>
      <c r="D141" s="71"/>
      <c r="E141" s="72"/>
      <c r="F141" s="73" t="str">
        <f>IF(ISBLANK($A141),"",SUM(IF(ISNA(IF(VLOOKUP($A141,'Round 1'!$A$7:$J$306,COLUMN('Round 1'!$H$7),FALSE),1,NA())),0,1),IF(ISNA(IF(VLOOKUP($A141,'Round 2'!$A$7:$J$306,COLUMN('Round 1'!$H$7),FALSE),1,NA())),0,1),IF(ISNA(IF(VLOOKUP($A141,'Round 3'!$A$7:$J$306,COLUMN('Round 1'!$H$7),FALSE),1,NA())),0,1),IF(ISNA(IF(VLOOKUP($A141,'Final Round'!$A$14:$K$18,1,FALSE),1,NA())),0,1)))</f>
        <v/>
      </c>
      <c r="G141" s="74"/>
      <c r="H141" s="75" t="str">
        <f>IF(ISBLANK($A141),"",IF(ISERROR(VLOOKUP($A141,'Round 1'!$A$7:$I$306,COLUMN('Round 1'!$G$7),FALSE)),0,VLOOKUP($A141,'Round 1'!$A$7:$I$306,COLUMN('Round 1'!$G$7),FALSE))+IF(ISERROR(VLOOKUP($A141,'Round 2'!$A$7:$I$306,COLUMN('Round 2'!$G$7),FALSE)),0,VLOOKUP($A141,'Round 2'!$A$7:$I$306,COLUMN('Round 2'!$G$7),FALSE))+IF(ISERROR(VLOOKUP($A141,'Round 3'!$A$7:$I$306,COLUMN('Round 3'!$G$7),FALSE)),0,VLOOKUP($A141,'Round 3'!$A$7:$I$306,COLUMN('Round 3'!$G$7),FALSE)))</f>
        <v/>
      </c>
      <c r="I141" s="75" t="str">
        <f>IF(ISBLANK($A141),"",IF(ISERROR(VLOOKUP($A141,'Round 1'!$A$7:$I$306,COLUMN('Round 1'!$F$7),FALSE)),0,VLOOKUP($A141,'Round 1'!$A$7:$I$306,COLUMN('Round 1'!$F$7),FALSE))+IF(ISERROR(VLOOKUP($A141,'Round 2'!$A$7:$I$306,COLUMN('Round 2'!$F$7),FALSE)),0,VLOOKUP($A141,'Round 2'!$A$7:$I$306,COLUMN('Round 2'!$F$7),FALSE))+IF(ISERROR(VLOOKUP($A141,'Round 3'!$A$7:$I$306,COLUMN('Round 3'!$F$7),FALSE)),0,VLOOKUP($A141,'Round 3'!$A$7:$I$306,COLUMN('Round 3'!$F$7),FALSE)))</f>
        <v/>
      </c>
      <c r="J141" s="76" t="str">
        <f>IF(ISBLANK($A141),"",IF(ISERROR(VLOOKUP($A141,'Round 1'!$A$7:$I$306,COLUMN('Round 1'!$H$7),FALSE)),0,VLOOKUP($A141,'Round 1'!$A$7:$I$306,COLUMN('Round 1'!$H$7),FALSE))+IF(ISERROR(VLOOKUP($A141,'Round 2'!$A$7:$I$306,COLUMN('Round 2'!$H$7),FALSE)),0,VLOOKUP($A141,'Round 2'!$A$7:$I$306,COLUMN('Round 2'!$H$7),FALSE))+IF(ISERROR(VLOOKUP($A141,'Round 3'!$A$7:$I$306,COLUMN('Round 3'!$H$7),FALSE)),0,VLOOKUP($A141,'Round 3'!$A$7:$I$306,COLUMN('Round 3'!$H$7),FALSE)))</f>
        <v/>
      </c>
      <c r="K141" s="75" t="str">
        <f t="shared" si="44"/>
        <v/>
      </c>
      <c r="L141" s="77" t="str">
        <f t="shared" si="45"/>
        <v/>
      </c>
      <c r="M141" s="78"/>
      <c r="N141" s="79" t="str">
        <f t="shared" si="46"/>
        <v/>
      </c>
      <c r="O141" s="3" t="str">
        <f t="shared" si="47"/>
        <v/>
      </c>
      <c r="P141" s="3" t="str">
        <f t="shared" si="48"/>
        <v/>
      </c>
      <c r="Q141" s="3">
        <f t="shared" si="49"/>
        <v>-10</v>
      </c>
      <c r="R141" s="3" t="str">
        <f t="shared" si="50"/>
        <v/>
      </c>
      <c r="S141" s="3" t="str">
        <f t="shared" si="51"/>
        <v/>
      </c>
      <c r="T141" s="3">
        <f t="shared" si="52"/>
        <v>0</v>
      </c>
      <c r="U141" s="79" t="str">
        <f ca="1">IF(N('Final Round'!$J$14)&gt;0,IF(ISBLANK($A141),"",IF($N141&gt;5,$N141,VLOOKUP($A141,'Final Round'!$A$14:$K$18,COLUMN('Final Round'!$J$1),FALSE))),"")</f>
        <v/>
      </c>
      <c r="V141" s="3" t="str">
        <f t="shared" ca="1" si="53"/>
        <v/>
      </c>
      <c r="W141" s="3" t="str">
        <f t="shared" si="54"/>
        <v/>
      </c>
      <c r="X141" s="3" t="str">
        <f t="shared" si="55"/>
        <v/>
      </c>
      <c r="Y141" s="3">
        <f t="shared" si="56"/>
        <v>0</v>
      </c>
      <c r="Z141" s="3" t="str">
        <f t="shared" ca="1" si="57"/>
        <v/>
      </c>
      <c r="AA141" s="3">
        <f t="shared" ca="1" si="58"/>
        <v>0</v>
      </c>
      <c r="AB141" s="80" t="str">
        <f>IF(ISBLANK($A141),"",5+4*(I141+IF(AA141=0,0,VLOOKUP($A141,'Final Round'!$A$14:$K$18,COLUMN('Final Round'!$G$1),FALSE)))+8*(H141+IF(AA141=0,0,IF(VLOOKUP($A141,'Final Round'!$A$14:$K$18,COLUMN('Final Round'!$J$1),FALSE)=1,1,0)))+$AA141)</f>
        <v/>
      </c>
    </row>
    <row r="142" spans="1:28" x14ac:dyDescent="0.2">
      <c r="A142" s="59"/>
      <c r="B142" s="60"/>
      <c r="C142" s="60"/>
      <c r="D142" s="60"/>
      <c r="E142" s="61"/>
      <c r="F142" s="62" t="str">
        <f>IF(ISBLANK($A142),"",SUM(IF(ISNA(IF(VLOOKUP($A142,'Round 1'!$A$7:$J$306,COLUMN('Round 1'!$H$7),FALSE),1,NA())),0,1),IF(ISNA(IF(VLOOKUP($A142,'Round 2'!$A$7:$J$306,COLUMN('Round 1'!$H$7),FALSE),1,NA())),0,1),IF(ISNA(IF(VLOOKUP($A142,'Round 3'!$A$7:$J$306,COLUMN('Round 1'!$H$7),FALSE),1,NA())),0,1),IF(ISNA(IF(VLOOKUP($A142,'Final Round'!$A$14:$K$18,1,FALSE),1,NA())),0,1)))</f>
        <v/>
      </c>
      <c r="G142" s="63"/>
      <c r="H142" s="64" t="str">
        <f>IF(ISBLANK($A142),"",IF(ISERROR(VLOOKUP($A142,'Round 1'!$A$7:$I$306,COLUMN('Round 1'!$G$7),FALSE)),0,VLOOKUP($A142,'Round 1'!$A$7:$I$306,COLUMN('Round 1'!$G$7),FALSE))+IF(ISERROR(VLOOKUP($A142,'Round 2'!$A$7:$I$306,COLUMN('Round 2'!$G$7),FALSE)),0,VLOOKUP($A142,'Round 2'!$A$7:$I$306,COLUMN('Round 2'!$G$7),FALSE))+IF(ISERROR(VLOOKUP($A142,'Round 3'!$A$7:$I$306,COLUMN('Round 3'!$G$7),FALSE)),0,VLOOKUP($A142,'Round 3'!$A$7:$I$306,COLUMN('Round 3'!$G$7),FALSE)))</f>
        <v/>
      </c>
      <c r="I142" s="64" t="str">
        <f>IF(ISBLANK($A142),"",IF(ISERROR(VLOOKUP($A142,'Round 1'!$A$7:$I$306,COLUMN('Round 1'!$F$7),FALSE)),0,VLOOKUP($A142,'Round 1'!$A$7:$I$306,COLUMN('Round 1'!$F$7),FALSE))+IF(ISERROR(VLOOKUP($A142,'Round 2'!$A$7:$I$306,COLUMN('Round 2'!$F$7),FALSE)),0,VLOOKUP($A142,'Round 2'!$A$7:$I$306,COLUMN('Round 2'!$F$7),FALSE))+IF(ISERROR(VLOOKUP($A142,'Round 3'!$A$7:$I$306,COLUMN('Round 3'!$F$7),FALSE)),0,VLOOKUP($A142,'Round 3'!$A$7:$I$306,COLUMN('Round 3'!$F$7),FALSE)))</f>
        <v/>
      </c>
      <c r="J142" s="65" t="str">
        <f>IF(ISBLANK($A142),"",IF(ISERROR(VLOOKUP($A142,'Round 1'!$A$7:$I$306,COLUMN('Round 1'!$H$7),FALSE)),0,VLOOKUP($A142,'Round 1'!$A$7:$I$306,COLUMN('Round 1'!$H$7),FALSE))+IF(ISERROR(VLOOKUP($A142,'Round 2'!$A$7:$I$306,COLUMN('Round 2'!$H$7),FALSE)),0,VLOOKUP($A142,'Round 2'!$A$7:$I$306,COLUMN('Round 2'!$H$7),FALSE))+IF(ISERROR(VLOOKUP($A142,'Round 3'!$A$7:$I$306,COLUMN('Round 3'!$H$7),FALSE)),0,VLOOKUP($A142,'Round 3'!$A$7:$I$306,COLUMN('Round 3'!$H$7),FALSE)))</f>
        <v/>
      </c>
      <c r="K142" s="64" t="str">
        <f t="shared" si="44"/>
        <v/>
      </c>
      <c r="L142" s="66" t="str">
        <f t="shared" si="45"/>
        <v/>
      </c>
      <c r="M142" s="67"/>
      <c r="N142" s="68" t="str">
        <f t="shared" si="46"/>
        <v/>
      </c>
      <c r="O142" s="3" t="str">
        <f t="shared" si="47"/>
        <v/>
      </c>
      <c r="P142" s="3" t="str">
        <f t="shared" si="48"/>
        <v/>
      </c>
      <c r="Q142" s="3">
        <f t="shared" si="49"/>
        <v>-10</v>
      </c>
      <c r="R142" s="3" t="str">
        <f t="shared" si="50"/>
        <v/>
      </c>
      <c r="S142" s="3" t="str">
        <f t="shared" si="51"/>
        <v/>
      </c>
      <c r="T142" s="3">
        <f t="shared" si="52"/>
        <v>0</v>
      </c>
      <c r="U142" s="68" t="str">
        <f ca="1">IF(N('Final Round'!$J$14)&gt;0,IF(ISBLANK($A142),"",IF($N142&gt;5,$N142,VLOOKUP($A142,'Final Round'!$A$14:$K$18,COLUMN('Final Round'!$J$1),FALSE))),"")</f>
        <v/>
      </c>
      <c r="V142" s="3" t="str">
        <f t="shared" ca="1" si="53"/>
        <v/>
      </c>
      <c r="W142" s="3" t="str">
        <f t="shared" si="54"/>
        <v/>
      </c>
      <c r="X142" s="3" t="str">
        <f t="shared" si="55"/>
        <v/>
      </c>
      <c r="Y142" s="3">
        <f t="shared" si="56"/>
        <v>0</v>
      </c>
      <c r="Z142" s="3" t="str">
        <f t="shared" ca="1" si="57"/>
        <v/>
      </c>
      <c r="AA142" s="3">
        <f t="shared" ca="1" si="58"/>
        <v>0</v>
      </c>
      <c r="AB142" s="69" t="str">
        <f>IF(ISBLANK($A142),"",5+4*(I142+IF(AA142=0,0,VLOOKUP($A142,'Final Round'!$A$14:$K$18,COLUMN('Final Round'!$G$1),FALSE)))+8*(H142+IF(AA142=0,0,IF(VLOOKUP($A142,'Final Round'!$A$14:$K$18,COLUMN('Final Round'!$J$1),FALSE)=1,1,0)))+$AA142)</f>
        <v/>
      </c>
    </row>
    <row r="143" spans="1:28" x14ac:dyDescent="0.2">
      <c r="A143" s="70"/>
      <c r="B143" s="71"/>
      <c r="C143" s="71"/>
      <c r="D143" s="71"/>
      <c r="E143" s="72"/>
      <c r="F143" s="73" t="str">
        <f>IF(ISBLANK($A143),"",SUM(IF(ISNA(IF(VLOOKUP($A143,'Round 1'!$A$7:$J$306,COLUMN('Round 1'!$H$7),FALSE),1,NA())),0,1),IF(ISNA(IF(VLOOKUP($A143,'Round 2'!$A$7:$J$306,COLUMN('Round 1'!$H$7),FALSE),1,NA())),0,1),IF(ISNA(IF(VLOOKUP($A143,'Round 3'!$A$7:$J$306,COLUMN('Round 1'!$H$7),FALSE),1,NA())),0,1),IF(ISNA(IF(VLOOKUP($A143,'Final Round'!$A$14:$K$18,1,FALSE),1,NA())),0,1)))</f>
        <v/>
      </c>
      <c r="G143" s="74"/>
      <c r="H143" s="75" t="str">
        <f>IF(ISBLANK($A143),"",IF(ISERROR(VLOOKUP($A143,'Round 1'!$A$7:$I$306,COLUMN('Round 1'!$G$7),FALSE)),0,VLOOKUP($A143,'Round 1'!$A$7:$I$306,COLUMN('Round 1'!$G$7),FALSE))+IF(ISERROR(VLOOKUP($A143,'Round 2'!$A$7:$I$306,COLUMN('Round 2'!$G$7),FALSE)),0,VLOOKUP($A143,'Round 2'!$A$7:$I$306,COLUMN('Round 2'!$G$7),FALSE))+IF(ISERROR(VLOOKUP($A143,'Round 3'!$A$7:$I$306,COLUMN('Round 3'!$G$7),FALSE)),0,VLOOKUP($A143,'Round 3'!$A$7:$I$306,COLUMN('Round 3'!$G$7),FALSE)))</f>
        <v/>
      </c>
      <c r="I143" s="75" t="str">
        <f>IF(ISBLANK($A143),"",IF(ISERROR(VLOOKUP($A143,'Round 1'!$A$7:$I$306,COLUMN('Round 1'!$F$7),FALSE)),0,VLOOKUP($A143,'Round 1'!$A$7:$I$306,COLUMN('Round 1'!$F$7),FALSE))+IF(ISERROR(VLOOKUP($A143,'Round 2'!$A$7:$I$306,COLUMN('Round 2'!$F$7),FALSE)),0,VLOOKUP($A143,'Round 2'!$A$7:$I$306,COLUMN('Round 2'!$F$7),FALSE))+IF(ISERROR(VLOOKUP($A143,'Round 3'!$A$7:$I$306,COLUMN('Round 3'!$F$7),FALSE)),0,VLOOKUP($A143,'Round 3'!$A$7:$I$306,COLUMN('Round 3'!$F$7),FALSE)))</f>
        <v/>
      </c>
      <c r="J143" s="76" t="str">
        <f>IF(ISBLANK($A143),"",IF(ISERROR(VLOOKUP($A143,'Round 1'!$A$7:$I$306,COLUMN('Round 1'!$H$7),FALSE)),0,VLOOKUP($A143,'Round 1'!$A$7:$I$306,COLUMN('Round 1'!$H$7),FALSE))+IF(ISERROR(VLOOKUP($A143,'Round 2'!$A$7:$I$306,COLUMN('Round 2'!$H$7),FALSE)),0,VLOOKUP($A143,'Round 2'!$A$7:$I$306,COLUMN('Round 2'!$H$7),FALSE))+IF(ISERROR(VLOOKUP($A143,'Round 3'!$A$7:$I$306,COLUMN('Round 3'!$H$7),FALSE)),0,VLOOKUP($A143,'Round 3'!$A$7:$I$306,COLUMN('Round 3'!$H$7),FALSE)))</f>
        <v/>
      </c>
      <c r="K143" s="75" t="str">
        <f t="shared" si="44"/>
        <v/>
      </c>
      <c r="L143" s="77" t="str">
        <f t="shared" si="45"/>
        <v/>
      </c>
      <c r="M143" s="78"/>
      <c r="N143" s="79" t="str">
        <f t="shared" si="46"/>
        <v/>
      </c>
      <c r="O143" s="3" t="str">
        <f t="shared" si="47"/>
        <v/>
      </c>
      <c r="P143" s="3" t="str">
        <f t="shared" si="48"/>
        <v/>
      </c>
      <c r="Q143" s="3">
        <f t="shared" si="49"/>
        <v>-10</v>
      </c>
      <c r="R143" s="3" t="str">
        <f t="shared" si="50"/>
        <v/>
      </c>
      <c r="S143" s="3" t="str">
        <f t="shared" si="51"/>
        <v/>
      </c>
      <c r="T143" s="3">
        <f t="shared" si="52"/>
        <v>0</v>
      </c>
      <c r="U143" s="79" t="str">
        <f ca="1">IF(N('Final Round'!$J$14)&gt;0,IF(ISBLANK($A143),"",IF($N143&gt;5,$N143,VLOOKUP($A143,'Final Round'!$A$14:$K$18,COLUMN('Final Round'!$J$1),FALSE))),"")</f>
        <v/>
      </c>
      <c r="V143" s="3" t="str">
        <f t="shared" ca="1" si="53"/>
        <v/>
      </c>
      <c r="W143" s="3" t="str">
        <f t="shared" si="54"/>
        <v/>
      </c>
      <c r="X143" s="3" t="str">
        <f t="shared" si="55"/>
        <v/>
      </c>
      <c r="Y143" s="3">
        <f t="shared" si="56"/>
        <v>0</v>
      </c>
      <c r="Z143" s="3" t="str">
        <f t="shared" ca="1" si="57"/>
        <v/>
      </c>
      <c r="AA143" s="3">
        <f t="shared" ca="1" si="58"/>
        <v>0</v>
      </c>
      <c r="AB143" s="80" t="str">
        <f>IF(ISBLANK($A143),"",5+4*(I143+IF(AA143=0,0,VLOOKUP($A143,'Final Round'!$A$14:$K$18,COLUMN('Final Round'!$G$1),FALSE)))+8*(H143+IF(AA143=0,0,IF(VLOOKUP($A143,'Final Round'!$A$14:$K$18,COLUMN('Final Round'!$J$1),FALSE)=1,1,0)))+$AA143)</f>
        <v/>
      </c>
    </row>
    <row r="144" spans="1:28" x14ac:dyDescent="0.2">
      <c r="A144" s="59"/>
      <c r="B144" s="60"/>
      <c r="C144" s="60"/>
      <c r="D144" s="60"/>
      <c r="E144" s="61"/>
      <c r="F144" s="62" t="str">
        <f>IF(ISBLANK($A144),"",SUM(IF(ISNA(IF(VLOOKUP($A144,'Round 1'!$A$7:$J$306,COLUMN('Round 1'!$H$7),FALSE),1,NA())),0,1),IF(ISNA(IF(VLOOKUP($A144,'Round 2'!$A$7:$J$306,COLUMN('Round 1'!$H$7),FALSE),1,NA())),0,1),IF(ISNA(IF(VLOOKUP($A144,'Round 3'!$A$7:$J$306,COLUMN('Round 1'!$H$7),FALSE),1,NA())),0,1),IF(ISNA(IF(VLOOKUP($A144,'Final Round'!$A$14:$K$18,1,FALSE),1,NA())),0,1)))</f>
        <v/>
      </c>
      <c r="G144" s="63"/>
      <c r="H144" s="64" t="str">
        <f>IF(ISBLANK($A144),"",IF(ISERROR(VLOOKUP($A144,'Round 1'!$A$7:$I$306,COLUMN('Round 1'!$G$7),FALSE)),0,VLOOKUP($A144,'Round 1'!$A$7:$I$306,COLUMN('Round 1'!$G$7),FALSE))+IF(ISERROR(VLOOKUP($A144,'Round 2'!$A$7:$I$306,COLUMN('Round 2'!$G$7),FALSE)),0,VLOOKUP($A144,'Round 2'!$A$7:$I$306,COLUMN('Round 2'!$G$7),FALSE))+IF(ISERROR(VLOOKUP($A144,'Round 3'!$A$7:$I$306,COLUMN('Round 3'!$G$7),FALSE)),0,VLOOKUP($A144,'Round 3'!$A$7:$I$306,COLUMN('Round 3'!$G$7),FALSE)))</f>
        <v/>
      </c>
      <c r="I144" s="64" t="str">
        <f>IF(ISBLANK($A144),"",IF(ISERROR(VLOOKUP($A144,'Round 1'!$A$7:$I$306,COLUMN('Round 1'!$F$7),FALSE)),0,VLOOKUP($A144,'Round 1'!$A$7:$I$306,COLUMN('Round 1'!$F$7),FALSE))+IF(ISERROR(VLOOKUP($A144,'Round 2'!$A$7:$I$306,COLUMN('Round 2'!$F$7),FALSE)),0,VLOOKUP($A144,'Round 2'!$A$7:$I$306,COLUMN('Round 2'!$F$7),FALSE))+IF(ISERROR(VLOOKUP($A144,'Round 3'!$A$7:$I$306,COLUMN('Round 3'!$F$7),FALSE)),0,VLOOKUP($A144,'Round 3'!$A$7:$I$306,COLUMN('Round 3'!$F$7),FALSE)))</f>
        <v/>
      </c>
      <c r="J144" s="65" t="str">
        <f>IF(ISBLANK($A144),"",IF(ISERROR(VLOOKUP($A144,'Round 1'!$A$7:$I$306,COLUMN('Round 1'!$H$7),FALSE)),0,VLOOKUP($A144,'Round 1'!$A$7:$I$306,COLUMN('Round 1'!$H$7),FALSE))+IF(ISERROR(VLOOKUP($A144,'Round 2'!$A$7:$I$306,COLUMN('Round 2'!$H$7),FALSE)),0,VLOOKUP($A144,'Round 2'!$A$7:$I$306,COLUMN('Round 2'!$H$7),FALSE))+IF(ISERROR(VLOOKUP($A144,'Round 3'!$A$7:$I$306,COLUMN('Round 3'!$H$7),FALSE)),0,VLOOKUP($A144,'Round 3'!$A$7:$I$306,COLUMN('Round 3'!$H$7),FALSE)))</f>
        <v/>
      </c>
      <c r="K144" s="64" t="str">
        <f t="shared" si="44"/>
        <v/>
      </c>
      <c r="L144" s="66" t="str">
        <f t="shared" si="45"/>
        <v/>
      </c>
      <c r="M144" s="67"/>
      <c r="N144" s="68" t="str">
        <f t="shared" si="46"/>
        <v/>
      </c>
      <c r="O144" s="3" t="str">
        <f t="shared" si="47"/>
        <v/>
      </c>
      <c r="P144" s="3" t="str">
        <f t="shared" si="48"/>
        <v/>
      </c>
      <c r="Q144" s="3">
        <f t="shared" si="49"/>
        <v>-10</v>
      </c>
      <c r="R144" s="3" t="str">
        <f t="shared" si="50"/>
        <v/>
      </c>
      <c r="S144" s="3" t="str">
        <f t="shared" si="51"/>
        <v/>
      </c>
      <c r="T144" s="3">
        <f t="shared" si="52"/>
        <v>0</v>
      </c>
      <c r="U144" s="68" t="str">
        <f ca="1">IF(N('Final Round'!$J$14)&gt;0,IF(ISBLANK($A144),"",IF($N144&gt;5,$N144,VLOOKUP($A144,'Final Round'!$A$14:$K$18,COLUMN('Final Round'!$J$1),FALSE))),"")</f>
        <v/>
      </c>
      <c r="V144" s="3" t="str">
        <f t="shared" ca="1" si="53"/>
        <v/>
      </c>
      <c r="W144" s="3" t="str">
        <f t="shared" si="54"/>
        <v/>
      </c>
      <c r="X144" s="3" t="str">
        <f t="shared" si="55"/>
        <v/>
      </c>
      <c r="Y144" s="3">
        <f t="shared" si="56"/>
        <v>0</v>
      </c>
      <c r="Z144" s="3" t="str">
        <f t="shared" ca="1" si="57"/>
        <v/>
      </c>
      <c r="AA144" s="3">
        <f t="shared" ca="1" si="58"/>
        <v>0</v>
      </c>
      <c r="AB144" s="69" t="str">
        <f>IF(ISBLANK($A144),"",5+4*(I144+IF(AA144=0,0,VLOOKUP($A144,'Final Round'!$A$14:$K$18,COLUMN('Final Round'!$G$1),FALSE)))+8*(H144+IF(AA144=0,0,IF(VLOOKUP($A144,'Final Round'!$A$14:$K$18,COLUMN('Final Round'!$J$1),FALSE)=1,1,0)))+$AA144)</f>
        <v/>
      </c>
    </row>
    <row r="145" spans="1:28" x14ac:dyDescent="0.2">
      <c r="A145" s="70"/>
      <c r="B145" s="71"/>
      <c r="C145" s="71"/>
      <c r="D145" s="71"/>
      <c r="E145" s="72"/>
      <c r="F145" s="73" t="str">
        <f>IF(ISBLANK($A145),"",SUM(IF(ISNA(IF(VLOOKUP($A145,'Round 1'!$A$7:$J$306,COLUMN('Round 1'!$H$7),FALSE),1,NA())),0,1),IF(ISNA(IF(VLOOKUP($A145,'Round 2'!$A$7:$J$306,COLUMN('Round 1'!$H$7),FALSE),1,NA())),0,1),IF(ISNA(IF(VLOOKUP($A145,'Round 3'!$A$7:$J$306,COLUMN('Round 1'!$H$7),FALSE),1,NA())),0,1),IF(ISNA(IF(VLOOKUP($A145,'Final Round'!$A$14:$K$18,1,FALSE),1,NA())),0,1)))</f>
        <v/>
      </c>
      <c r="G145" s="74"/>
      <c r="H145" s="75" t="str">
        <f>IF(ISBLANK($A145),"",IF(ISERROR(VLOOKUP($A145,'Round 1'!$A$7:$I$306,COLUMN('Round 1'!$G$7),FALSE)),0,VLOOKUP($A145,'Round 1'!$A$7:$I$306,COLUMN('Round 1'!$G$7),FALSE))+IF(ISERROR(VLOOKUP($A145,'Round 2'!$A$7:$I$306,COLUMN('Round 2'!$G$7),FALSE)),0,VLOOKUP($A145,'Round 2'!$A$7:$I$306,COLUMN('Round 2'!$G$7),FALSE))+IF(ISERROR(VLOOKUP($A145,'Round 3'!$A$7:$I$306,COLUMN('Round 3'!$G$7),FALSE)),0,VLOOKUP($A145,'Round 3'!$A$7:$I$306,COLUMN('Round 3'!$G$7),FALSE)))</f>
        <v/>
      </c>
      <c r="I145" s="75" t="str">
        <f>IF(ISBLANK($A145),"",IF(ISERROR(VLOOKUP($A145,'Round 1'!$A$7:$I$306,COLUMN('Round 1'!$F$7),FALSE)),0,VLOOKUP($A145,'Round 1'!$A$7:$I$306,COLUMN('Round 1'!$F$7),FALSE))+IF(ISERROR(VLOOKUP($A145,'Round 2'!$A$7:$I$306,COLUMN('Round 2'!$F$7),FALSE)),0,VLOOKUP($A145,'Round 2'!$A$7:$I$306,COLUMN('Round 2'!$F$7),FALSE))+IF(ISERROR(VLOOKUP($A145,'Round 3'!$A$7:$I$306,COLUMN('Round 3'!$F$7),FALSE)),0,VLOOKUP($A145,'Round 3'!$A$7:$I$306,COLUMN('Round 3'!$F$7),FALSE)))</f>
        <v/>
      </c>
      <c r="J145" s="76" t="str">
        <f>IF(ISBLANK($A145),"",IF(ISERROR(VLOOKUP($A145,'Round 1'!$A$7:$I$306,COLUMN('Round 1'!$H$7),FALSE)),0,VLOOKUP($A145,'Round 1'!$A$7:$I$306,COLUMN('Round 1'!$H$7),FALSE))+IF(ISERROR(VLOOKUP($A145,'Round 2'!$A$7:$I$306,COLUMN('Round 2'!$H$7),FALSE)),0,VLOOKUP($A145,'Round 2'!$A$7:$I$306,COLUMN('Round 2'!$H$7),FALSE))+IF(ISERROR(VLOOKUP($A145,'Round 3'!$A$7:$I$306,COLUMN('Round 3'!$H$7),FALSE)),0,VLOOKUP($A145,'Round 3'!$A$7:$I$306,COLUMN('Round 3'!$H$7),FALSE)))</f>
        <v/>
      </c>
      <c r="K145" s="75" t="str">
        <f t="shared" si="44"/>
        <v/>
      </c>
      <c r="L145" s="77" t="str">
        <f t="shared" si="45"/>
        <v/>
      </c>
      <c r="M145" s="78"/>
      <c r="N145" s="79" t="str">
        <f t="shared" si="46"/>
        <v/>
      </c>
      <c r="O145" s="3" t="str">
        <f t="shared" si="47"/>
        <v/>
      </c>
      <c r="P145" s="3" t="str">
        <f t="shared" si="48"/>
        <v/>
      </c>
      <c r="Q145" s="3">
        <f t="shared" si="49"/>
        <v>-10</v>
      </c>
      <c r="R145" s="3" t="str">
        <f t="shared" si="50"/>
        <v/>
      </c>
      <c r="S145" s="3" t="str">
        <f t="shared" si="51"/>
        <v/>
      </c>
      <c r="T145" s="3">
        <f t="shared" si="52"/>
        <v>0</v>
      </c>
      <c r="U145" s="79" t="str">
        <f ca="1">IF(N('Final Round'!$J$14)&gt;0,IF(ISBLANK($A145),"",IF($N145&gt;5,$N145,VLOOKUP($A145,'Final Round'!$A$14:$K$18,COLUMN('Final Round'!$J$1),FALSE))),"")</f>
        <v/>
      </c>
      <c r="V145" s="3" t="str">
        <f t="shared" ca="1" si="53"/>
        <v/>
      </c>
      <c r="W145" s="3" t="str">
        <f t="shared" si="54"/>
        <v/>
      </c>
      <c r="X145" s="3" t="str">
        <f t="shared" si="55"/>
        <v/>
      </c>
      <c r="Y145" s="3">
        <f t="shared" si="56"/>
        <v>0</v>
      </c>
      <c r="Z145" s="3" t="str">
        <f t="shared" ca="1" si="57"/>
        <v/>
      </c>
      <c r="AA145" s="3">
        <f t="shared" ca="1" si="58"/>
        <v>0</v>
      </c>
      <c r="AB145" s="80" t="str">
        <f>IF(ISBLANK($A145),"",5+4*(I145+IF(AA145=0,0,VLOOKUP($A145,'Final Round'!$A$14:$K$18,COLUMN('Final Round'!$G$1),FALSE)))+8*(H145+IF(AA145=0,0,IF(VLOOKUP($A145,'Final Round'!$A$14:$K$18,COLUMN('Final Round'!$J$1),FALSE)=1,1,0)))+$AA145)</f>
        <v/>
      </c>
    </row>
    <row r="146" spans="1:28" x14ac:dyDescent="0.2">
      <c r="A146" s="59"/>
      <c r="B146" s="60"/>
      <c r="C146" s="60"/>
      <c r="D146" s="60"/>
      <c r="E146" s="61"/>
      <c r="F146" s="62" t="str">
        <f>IF(ISBLANK($A146),"",SUM(IF(ISNA(IF(VLOOKUP($A146,'Round 1'!$A$7:$J$306,COLUMN('Round 1'!$H$7),FALSE),1,NA())),0,1),IF(ISNA(IF(VLOOKUP($A146,'Round 2'!$A$7:$J$306,COLUMN('Round 1'!$H$7),FALSE),1,NA())),0,1),IF(ISNA(IF(VLOOKUP($A146,'Round 3'!$A$7:$J$306,COLUMN('Round 1'!$H$7),FALSE),1,NA())),0,1),IF(ISNA(IF(VLOOKUP($A146,'Final Round'!$A$14:$K$18,1,FALSE),1,NA())),0,1)))</f>
        <v/>
      </c>
      <c r="G146" s="63"/>
      <c r="H146" s="64" t="str">
        <f>IF(ISBLANK($A146),"",IF(ISERROR(VLOOKUP($A146,'Round 1'!$A$7:$I$306,COLUMN('Round 1'!$G$7),FALSE)),0,VLOOKUP($A146,'Round 1'!$A$7:$I$306,COLUMN('Round 1'!$G$7),FALSE))+IF(ISERROR(VLOOKUP($A146,'Round 2'!$A$7:$I$306,COLUMN('Round 2'!$G$7),FALSE)),0,VLOOKUP($A146,'Round 2'!$A$7:$I$306,COLUMN('Round 2'!$G$7),FALSE))+IF(ISERROR(VLOOKUP($A146,'Round 3'!$A$7:$I$306,COLUMN('Round 3'!$G$7),FALSE)),0,VLOOKUP($A146,'Round 3'!$A$7:$I$306,COLUMN('Round 3'!$G$7),FALSE)))</f>
        <v/>
      </c>
      <c r="I146" s="64" t="str">
        <f>IF(ISBLANK($A146),"",IF(ISERROR(VLOOKUP($A146,'Round 1'!$A$7:$I$306,COLUMN('Round 1'!$F$7),FALSE)),0,VLOOKUP($A146,'Round 1'!$A$7:$I$306,COLUMN('Round 1'!$F$7),FALSE))+IF(ISERROR(VLOOKUP($A146,'Round 2'!$A$7:$I$306,COLUMN('Round 2'!$F$7),FALSE)),0,VLOOKUP($A146,'Round 2'!$A$7:$I$306,COLUMN('Round 2'!$F$7),FALSE))+IF(ISERROR(VLOOKUP($A146,'Round 3'!$A$7:$I$306,COLUMN('Round 3'!$F$7),FALSE)),0,VLOOKUP($A146,'Round 3'!$A$7:$I$306,COLUMN('Round 3'!$F$7),FALSE)))</f>
        <v/>
      </c>
      <c r="J146" s="65" t="str">
        <f>IF(ISBLANK($A146),"",IF(ISERROR(VLOOKUP($A146,'Round 1'!$A$7:$I$306,COLUMN('Round 1'!$H$7),FALSE)),0,VLOOKUP($A146,'Round 1'!$A$7:$I$306,COLUMN('Round 1'!$H$7),FALSE))+IF(ISERROR(VLOOKUP($A146,'Round 2'!$A$7:$I$306,COLUMN('Round 2'!$H$7),FALSE)),0,VLOOKUP($A146,'Round 2'!$A$7:$I$306,COLUMN('Round 2'!$H$7),FALSE))+IF(ISERROR(VLOOKUP($A146,'Round 3'!$A$7:$I$306,COLUMN('Round 3'!$H$7),FALSE)),0,VLOOKUP($A146,'Round 3'!$A$7:$I$306,COLUMN('Round 3'!$H$7),FALSE)))</f>
        <v/>
      </c>
      <c r="K146" s="64" t="str">
        <f t="shared" si="44"/>
        <v/>
      </c>
      <c r="L146" s="66" t="str">
        <f t="shared" si="45"/>
        <v/>
      </c>
      <c r="M146" s="67"/>
      <c r="N146" s="68" t="str">
        <f t="shared" si="46"/>
        <v/>
      </c>
      <c r="O146" s="3" t="str">
        <f t="shared" si="47"/>
        <v/>
      </c>
      <c r="P146" s="3" t="str">
        <f t="shared" si="48"/>
        <v/>
      </c>
      <c r="Q146" s="3">
        <f t="shared" si="49"/>
        <v>-10</v>
      </c>
      <c r="R146" s="3" t="str">
        <f t="shared" si="50"/>
        <v/>
      </c>
      <c r="S146" s="3" t="str">
        <f t="shared" si="51"/>
        <v/>
      </c>
      <c r="T146" s="3">
        <f t="shared" si="52"/>
        <v>0</v>
      </c>
      <c r="U146" s="68" t="str">
        <f ca="1">IF(N('Final Round'!$J$14)&gt;0,IF(ISBLANK($A146),"",IF($N146&gt;5,$N146,VLOOKUP($A146,'Final Round'!$A$14:$K$18,COLUMN('Final Round'!$J$1),FALSE))),"")</f>
        <v/>
      </c>
      <c r="V146" s="3" t="str">
        <f t="shared" ca="1" si="53"/>
        <v/>
      </c>
      <c r="W146" s="3" t="str">
        <f t="shared" si="54"/>
        <v/>
      </c>
      <c r="X146" s="3" t="str">
        <f t="shared" si="55"/>
        <v/>
      </c>
      <c r="Y146" s="3">
        <f t="shared" si="56"/>
        <v>0</v>
      </c>
      <c r="Z146" s="3" t="str">
        <f t="shared" ca="1" si="57"/>
        <v/>
      </c>
      <c r="AA146" s="3">
        <f t="shared" ca="1" si="58"/>
        <v>0</v>
      </c>
      <c r="AB146" s="69" t="str">
        <f>IF(ISBLANK($A146),"",5+4*(I146+IF(AA146=0,0,VLOOKUP($A146,'Final Round'!$A$14:$K$18,COLUMN('Final Round'!$G$1),FALSE)))+8*(H146+IF(AA146=0,0,IF(VLOOKUP($A146,'Final Round'!$A$14:$K$18,COLUMN('Final Round'!$J$1),FALSE)=1,1,0)))+$AA146)</f>
        <v/>
      </c>
    </row>
    <row r="147" spans="1:28" x14ac:dyDescent="0.2">
      <c r="A147" s="70"/>
      <c r="B147" s="71"/>
      <c r="C147" s="71"/>
      <c r="D147" s="71"/>
      <c r="E147" s="72"/>
      <c r="F147" s="73" t="str">
        <f>IF(ISBLANK($A147),"",SUM(IF(ISNA(IF(VLOOKUP($A147,'Round 1'!$A$7:$J$306,COLUMN('Round 1'!$H$7),FALSE),1,NA())),0,1),IF(ISNA(IF(VLOOKUP($A147,'Round 2'!$A$7:$J$306,COLUMN('Round 1'!$H$7),FALSE),1,NA())),0,1),IF(ISNA(IF(VLOOKUP($A147,'Round 3'!$A$7:$J$306,COLUMN('Round 1'!$H$7),FALSE),1,NA())),0,1),IF(ISNA(IF(VLOOKUP($A147,'Final Round'!$A$14:$K$18,1,FALSE),1,NA())),0,1)))</f>
        <v/>
      </c>
      <c r="G147" s="74"/>
      <c r="H147" s="75" t="str">
        <f>IF(ISBLANK($A147),"",IF(ISERROR(VLOOKUP($A147,'Round 1'!$A$7:$I$306,COLUMN('Round 1'!$G$7),FALSE)),0,VLOOKUP($A147,'Round 1'!$A$7:$I$306,COLUMN('Round 1'!$G$7),FALSE))+IF(ISERROR(VLOOKUP($A147,'Round 2'!$A$7:$I$306,COLUMN('Round 2'!$G$7),FALSE)),0,VLOOKUP($A147,'Round 2'!$A$7:$I$306,COLUMN('Round 2'!$G$7),FALSE))+IF(ISERROR(VLOOKUP($A147,'Round 3'!$A$7:$I$306,COLUMN('Round 3'!$G$7),FALSE)),0,VLOOKUP($A147,'Round 3'!$A$7:$I$306,COLUMN('Round 3'!$G$7),FALSE)))</f>
        <v/>
      </c>
      <c r="I147" s="75" t="str">
        <f>IF(ISBLANK($A147),"",IF(ISERROR(VLOOKUP($A147,'Round 1'!$A$7:$I$306,COLUMN('Round 1'!$F$7),FALSE)),0,VLOOKUP($A147,'Round 1'!$A$7:$I$306,COLUMN('Round 1'!$F$7),FALSE))+IF(ISERROR(VLOOKUP($A147,'Round 2'!$A$7:$I$306,COLUMN('Round 2'!$F$7),FALSE)),0,VLOOKUP($A147,'Round 2'!$A$7:$I$306,COLUMN('Round 2'!$F$7),FALSE))+IF(ISERROR(VLOOKUP($A147,'Round 3'!$A$7:$I$306,COLUMN('Round 3'!$F$7),FALSE)),0,VLOOKUP($A147,'Round 3'!$A$7:$I$306,COLUMN('Round 3'!$F$7),FALSE)))</f>
        <v/>
      </c>
      <c r="J147" s="76" t="str">
        <f>IF(ISBLANK($A147),"",IF(ISERROR(VLOOKUP($A147,'Round 1'!$A$7:$I$306,COLUMN('Round 1'!$H$7),FALSE)),0,VLOOKUP($A147,'Round 1'!$A$7:$I$306,COLUMN('Round 1'!$H$7),FALSE))+IF(ISERROR(VLOOKUP($A147,'Round 2'!$A$7:$I$306,COLUMN('Round 2'!$H$7),FALSE)),0,VLOOKUP($A147,'Round 2'!$A$7:$I$306,COLUMN('Round 2'!$H$7),FALSE))+IF(ISERROR(VLOOKUP($A147,'Round 3'!$A$7:$I$306,COLUMN('Round 3'!$H$7),FALSE)),0,VLOOKUP($A147,'Round 3'!$A$7:$I$306,COLUMN('Round 3'!$H$7),FALSE)))</f>
        <v/>
      </c>
      <c r="K147" s="75" t="str">
        <f t="shared" si="44"/>
        <v/>
      </c>
      <c r="L147" s="77" t="str">
        <f t="shared" si="45"/>
        <v/>
      </c>
      <c r="M147" s="78"/>
      <c r="N147" s="79" t="str">
        <f t="shared" si="46"/>
        <v/>
      </c>
      <c r="O147" s="3" t="str">
        <f t="shared" si="47"/>
        <v/>
      </c>
      <c r="P147" s="3" t="str">
        <f t="shared" si="48"/>
        <v/>
      </c>
      <c r="Q147" s="3">
        <f t="shared" si="49"/>
        <v>-10</v>
      </c>
      <c r="R147" s="3" t="str">
        <f t="shared" si="50"/>
        <v/>
      </c>
      <c r="S147" s="3" t="str">
        <f t="shared" si="51"/>
        <v/>
      </c>
      <c r="T147" s="3">
        <f t="shared" si="52"/>
        <v>0</v>
      </c>
      <c r="U147" s="79" t="str">
        <f ca="1">IF(N('Final Round'!$J$14)&gt;0,IF(ISBLANK($A147),"",IF($N147&gt;5,$N147,VLOOKUP($A147,'Final Round'!$A$14:$K$18,COLUMN('Final Round'!$J$1),FALSE))),"")</f>
        <v/>
      </c>
      <c r="V147" s="3" t="str">
        <f t="shared" ca="1" si="53"/>
        <v/>
      </c>
      <c r="W147" s="3" t="str">
        <f t="shared" si="54"/>
        <v/>
      </c>
      <c r="X147" s="3" t="str">
        <f t="shared" si="55"/>
        <v/>
      </c>
      <c r="Y147" s="3">
        <f t="shared" si="56"/>
        <v>0</v>
      </c>
      <c r="Z147" s="3" t="str">
        <f t="shared" ca="1" si="57"/>
        <v/>
      </c>
      <c r="AA147" s="3">
        <f t="shared" ca="1" si="58"/>
        <v>0</v>
      </c>
      <c r="AB147" s="80" t="str">
        <f>IF(ISBLANK($A147),"",5+4*(I147+IF(AA147=0,0,VLOOKUP($A147,'Final Round'!$A$14:$K$18,COLUMN('Final Round'!$G$1),FALSE)))+8*(H147+IF(AA147=0,0,IF(VLOOKUP($A147,'Final Round'!$A$14:$K$18,COLUMN('Final Round'!$J$1),FALSE)=1,1,0)))+$AA147)</f>
        <v/>
      </c>
    </row>
    <row r="148" spans="1:28" x14ac:dyDescent="0.2">
      <c r="A148" s="59"/>
      <c r="B148" s="60"/>
      <c r="C148" s="60"/>
      <c r="D148" s="60"/>
      <c r="E148" s="61"/>
      <c r="F148" s="62" t="str">
        <f>IF(ISBLANK($A148),"",SUM(IF(ISNA(IF(VLOOKUP($A148,'Round 1'!$A$7:$J$306,COLUMN('Round 1'!$H$7),FALSE),1,NA())),0,1),IF(ISNA(IF(VLOOKUP($A148,'Round 2'!$A$7:$J$306,COLUMN('Round 1'!$H$7),FALSE),1,NA())),0,1),IF(ISNA(IF(VLOOKUP($A148,'Round 3'!$A$7:$J$306,COLUMN('Round 1'!$H$7),FALSE),1,NA())),0,1),IF(ISNA(IF(VLOOKUP($A148,'Final Round'!$A$14:$K$18,1,FALSE),1,NA())),0,1)))</f>
        <v/>
      </c>
      <c r="G148" s="63"/>
      <c r="H148" s="64" t="str">
        <f>IF(ISBLANK($A148),"",IF(ISERROR(VLOOKUP($A148,'Round 1'!$A$7:$I$306,COLUMN('Round 1'!$G$7),FALSE)),0,VLOOKUP($A148,'Round 1'!$A$7:$I$306,COLUMN('Round 1'!$G$7),FALSE))+IF(ISERROR(VLOOKUP($A148,'Round 2'!$A$7:$I$306,COLUMN('Round 2'!$G$7),FALSE)),0,VLOOKUP($A148,'Round 2'!$A$7:$I$306,COLUMN('Round 2'!$G$7),FALSE))+IF(ISERROR(VLOOKUP($A148,'Round 3'!$A$7:$I$306,COLUMN('Round 3'!$G$7),FALSE)),0,VLOOKUP($A148,'Round 3'!$A$7:$I$306,COLUMN('Round 3'!$G$7),FALSE)))</f>
        <v/>
      </c>
      <c r="I148" s="64" t="str">
        <f>IF(ISBLANK($A148),"",IF(ISERROR(VLOOKUP($A148,'Round 1'!$A$7:$I$306,COLUMN('Round 1'!$F$7),FALSE)),0,VLOOKUP($A148,'Round 1'!$A$7:$I$306,COLUMN('Round 1'!$F$7),FALSE))+IF(ISERROR(VLOOKUP($A148,'Round 2'!$A$7:$I$306,COLUMN('Round 2'!$F$7),FALSE)),0,VLOOKUP($A148,'Round 2'!$A$7:$I$306,COLUMN('Round 2'!$F$7),FALSE))+IF(ISERROR(VLOOKUP($A148,'Round 3'!$A$7:$I$306,COLUMN('Round 3'!$F$7),FALSE)),0,VLOOKUP($A148,'Round 3'!$A$7:$I$306,COLUMN('Round 3'!$F$7),FALSE)))</f>
        <v/>
      </c>
      <c r="J148" s="65" t="str">
        <f>IF(ISBLANK($A148),"",IF(ISERROR(VLOOKUP($A148,'Round 1'!$A$7:$I$306,COLUMN('Round 1'!$H$7),FALSE)),0,VLOOKUP($A148,'Round 1'!$A$7:$I$306,COLUMN('Round 1'!$H$7),FALSE))+IF(ISERROR(VLOOKUP($A148,'Round 2'!$A$7:$I$306,COLUMN('Round 2'!$H$7),FALSE)),0,VLOOKUP($A148,'Round 2'!$A$7:$I$306,COLUMN('Round 2'!$H$7),FALSE))+IF(ISERROR(VLOOKUP($A148,'Round 3'!$A$7:$I$306,COLUMN('Round 3'!$H$7),FALSE)),0,VLOOKUP($A148,'Round 3'!$A$7:$I$306,COLUMN('Round 3'!$H$7),FALSE)))</f>
        <v/>
      </c>
      <c r="K148" s="64" t="str">
        <f t="shared" si="44"/>
        <v/>
      </c>
      <c r="L148" s="66" t="str">
        <f t="shared" si="45"/>
        <v/>
      </c>
      <c r="M148" s="67"/>
      <c r="N148" s="68" t="str">
        <f t="shared" si="46"/>
        <v/>
      </c>
      <c r="O148" s="3" t="str">
        <f t="shared" si="47"/>
        <v/>
      </c>
      <c r="P148" s="3" t="str">
        <f t="shared" si="48"/>
        <v/>
      </c>
      <c r="Q148" s="3">
        <f t="shared" si="49"/>
        <v>-10</v>
      </c>
      <c r="R148" s="3" t="str">
        <f t="shared" si="50"/>
        <v/>
      </c>
      <c r="S148" s="3" t="str">
        <f t="shared" si="51"/>
        <v/>
      </c>
      <c r="T148" s="3">
        <f t="shared" si="52"/>
        <v>0</v>
      </c>
      <c r="U148" s="68" t="str">
        <f ca="1">IF(N('Final Round'!$J$14)&gt;0,IF(ISBLANK($A148),"",IF($N148&gt;5,$N148,VLOOKUP($A148,'Final Round'!$A$14:$K$18,COLUMN('Final Round'!$J$1),FALSE))),"")</f>
        <v/>
      </c>
      <c r="V148" s="3" t="str">
        <f t="shared" ca="1" si="53"/>
        <v/>
      </c>
      <c r="W148" s="3" t="str">
        <f t="shared" si="54"/>
        <v/>
      </c>
      <c r="X148" s="3" t="str">
        <f t="shared" si="55"/>
        <v/>
      </c>
      <c r="Y148" s="3">
        <f t="shared" si="56"/>
        <v>0</v>
      </c>
      <c r="Z148" s="3" t="str">
        <f t="shared" ca="1" si="57"/>
        <v/>
      </c>
      <c r="AA148" s="3">
        <f t="shared" ca="1" si="58"/>
        <v>0</v>
      </c>
      <c r="AB148" s="69" t="str">
        <f>IF(ISBLANK($A148),"",5+4*(I148+IF(AA148=0,0,VLOOKUP($A148,'Final Round'!$A$14:$K$18,COLUMN('Final Round'!$G$1),FALSE)))+8*(H148+IF(AA148=0,0,IF(VLOOKUP($A148,'Final Round'!$A$14:$K$18,COLUMN('Final Round'!$J$1),FALSE)=1,1,0)))+$AA148)</f>
        <v/>
      </c>
    </row>
    <row r="149" spans="1:28" x14ac:dyDescent="0.2">
      <c r="A149" s="70"/>
      <c r="B149" s="71"/>
      <c r="C149" s="71"/>
      <c r="D149" s="71"/>
      <c r="E149" s="72"/>
      <c r="F149" s="73" t="str">
        <f>IF(ISBLANK($A149),"",SUM(IF(ISNA(IF(VLOOKUP($A149,'Round 1'!$A$7:$J$306,COLUMN('Round 1'!$H$7),FALSE),1,NA())),0,1),IF(ISNA(IF(VLOOKUP($A149,'Round 2'!$A$7:$J$306,COLUMN('Round 1'!$H$7),FALSE),1,NA())),0,1),IF(ISNA(IF(VLOOKUP($A149,'Round 3'!$A$7:$J$306,COLUMN('Round 1'!$H$7),FALSE),1,NA())),0,1),IF(ISNA(IF(VLOOKUP($A149,'Final Round'!$A$14:$K$18,1,FALSE),1,NA())),0,1)))</f>
        <v/>
      </c>
      <c r="G149" s="74"/>
      <c r="H149" s="75" t="str">
        <f>IF(ISBLANK($A149),"",IF(ISERROR(VLOOKUP($A149,'Round 1'!$A$7:$I$306,COLUMN('Round 1'!$G$7),FALSE)),0,VLOOKUP($A149,'Round 1'!$A$7:$I$306,COLUMN('Round 1'!$G$7),FALSE))+IF(ISERROR(VLOOKUP($A149,'Round 2'!$A$7:$I$306,COLUMN('Round 2'!$G$7),FALSE)),0,VLOOKUP($A149,'Round 2'!$A$7:$I$306,COLUMN('Round 2'!$G$7),FALSE))+IF(ISERROR(VLOOKUP($A149,'Round 3'!$A$7:$I$306,COLUMN('Round 3'!$G$7),FALSE)),0,VLOOKUP($A149,'Round 3'!$A$7:$I$306,COLUMN('Round 3'!$G$7),FALSE)))</f>
        <v/>
      </c>
      <c r="I149" s="75" t="str">
        <f>IF(ISBLANK($A149),"",IF(ISERROR(VLOOKUP($A149,'Round 1'!$A$7:$I$306,COLUMN('Round 1'!$F$7),FALSE)),0,VLOOKUP($A149,'Round 1'!$A$7:$I$306,COLUMN('Round 1'!$F$7),FALSE))+IF(ISERROR(VLOOKUP($A149,'Round 2'!$A$7:$I$306,COLUMN('Round 2'!$F$7),FALSE)),0,VLOOKUP($A149,'Round 2'!$A$7:$I$306,COLUMN('Round 2'!$F$7),FALSE))+IF(ISERROR(VLOOKUP($A149,'Round 3'!$A$7:$I$306,COLUMN('Round 3'!$F$7),FALSE)),0,VLOOKUP($A149,'Round 3'!$A$7:$I$306,COLUMN('Round 3'!$F$7),FALSE)))</f>
        <v/>
      </c>
      <c r="J149" s="76" t="str">
        <f>IF(ISBLANK($A149),"",IF(ISERROR(VLOOKUP($A149,'Round 1'!$A$7:$I$306,COLUMN('Round 1'!$H$7),FALSE)),0,VLOOKUP($A149,'Round 1'!$A$7:$I$306,COLUMN('Round 1'!$H$7),FALSE))+IF(ISERROR(VLOOKUP($A149,'Round 2'!$A$7:$I$306,COLUMN('Round 2'!$H$7),FALSE)),0,VLOOKUP($A149,'Round 2'!$A$7:$I$306,COLUMN('Round 2'!$H$7),FALSE))+IF(ISERROR(VLOOKUP($A149,'Round 3'!$A$7:$I$306,COLUMN('Round 3'!$H$7),FALSE)),0,VLOOKUP($A149,'Round 3'!$A$7:$I$306,COLUMN('Round 3'!$H$7),FALSE)))</f>
        <v/>
      </c>
      <c r="K149" s="75" t="str">
        <f t="shared" si="44"/>
        <v/>
      </c>
      <c r="L149" s="77" t="str">
        <f t="shared" si="45"/>
        <v/>
      </c>
      <c r="M149" s="78"/>
      <c r="N149" s="79" t="str">
        <f t="shared" si="46"/>
        <v/>
      </c>
      <c r="O149" s="3" t="str">
        <f t="shared" si="47"/>
        <v/>
      </c>
      <c r="P149" s="3" t="str">
        <f t="shared" si="48"/>
        <v/>
      </c>
      <c r="Q149" s="3">
        <f t="shared" si="49"/>
        <v>-10</v>
      </c>
      <c r="R149" s="3" t="str">
        <f t="shared" si="50"/>
        <v/>
      </c>
      <c r="S149" s="3" t="str">
        <f t="shared" si="51"/>
        <v/>
      </c>
      <c r="T149" s="3">
        <f t="shared" si="52"/>
        <v>0</v>
      </c>
      <c r="U149" s="79" t="str">
        <f ca="1">IF(N('Final Round'!$J$14)&gt;0,IF(ISBLANK($A149),"",IF($N149&gt;5,$N149,VLOOKUP($A149,'Final Round'!$A$14:$K$18,COLUMN('Final Round'!$J$1),FALSE))),"")</f>
        <v/>
      </c>
      <c r="V149" s="3" t="str">
        <f t="shared" ca="1" si="53"/>
        <v/>
      </c>
      <c r="W149" s="3" t="str">
        <f t="shared" si="54"/>
        <v/>
      </c>
      <c r="X149" s="3" t="str">
        <f t="shared" si="55"/>
        <v/>
      </c>
      <c r="Y149" s="3">
        <f t="shared" si="56"/>
        <v>0</v>
      </c>
      <c r="Z149" s="3" t="str">
        <f t="shared" ca="1" si="57"/>
        <v/>
      </c>
      <c r="AA149" s="3">
        <f t="shared" ca="1" si="58"/>
        <v>0</v>
      </c>
      <c r="AB149" s="80" t="str">
        <f>IF(ISBLANK($A149),"",5+4*(I149+IF(AA149=0,0,VLOOKUP($A149,'Final Round'!$A$14:$K$18,COLUMN('Final Round'!$G$1),FALSE)))+8*(H149+IF(AA149=0,0,IF(VLOOKUP($A149,'Final Round'!$A$14:$K$18,COLUMN('Final Round'!$J$1),FALSE)=1,1,0)))+$AA149)</f>
        <v/>
      </c>
    </row>
    <row r="150" spans="1:28" x14ac:dyDescent="0.2">
      <c r="A150" s="59"/>
      <c r="B150" s="60"/>
      <c r="C150" s="60"/>
      <c r="D150" s="60"/>
      <c r="E150" s="61"/>
      <c r="F150" s="62" t="str">
        <f>IF(ISBLANK($A150),"",SUM(IF(ISNA(IF(VLOOKUP($A150,'Round 1'!$A$7:$J$306,COLUMN('Round 1'!$H$7),FALSE),1,NA())),0,1),IF(ISNA(IF(VLOOKUP($A150,'Round 2'!$A$7:$J$306,COLUMN('Round 1'!$H$7),FALSE),1,NA())),0,1),IF(ISNA(IF(VLOOKUP($A150,'Round 3'!$A$7:$J$306,COLUMN('Round 1'!$H$7),FALSE),1,NA())),0,1),IF(ISNA(IF(VLOOKUP($A150,'Final Round'!$A$14:$K$18,1,FALSE),1,NA())),0,1)))</f>
        <v/>
      </c>
      <c r="G150" s="63"/>
      <c r="H150" s="64" t="str">
        <f>IF(ISBLANK($A150),"",IF(ISERROR(VLOOKUP($A150,'Round 1'!$A$7:$I$306,COLUMN('Round 1'!$G$7),FALSE)),0,VLOOKUP($A150,'Round 1'!$A$7:$I$306,COLUMN('Round 1'!$G$7),FALSE))+IF(ISERROR(VLOOKUP($A150,'Round 2'!$A$7:$I$306,COLUMN('Round 2'!$G$7),FALSE)),0,VLOOKUP($A150,'Round 2'!$A$7:$I$306,COLUMN('Round 2'!$G$7),FALSE))+IF(ISERROR(VLOOKUP($A150,'Round 3'!$A$7:$I$306,COLUMN('Round 3'!$G$7),FALSE)),0,VLOOKUP($A150,'Round 3'!$A$7:$I$306,COLUMN('Round 3'!$G$7),FALSE)))</f>
        <v/>
      </c>
      <c r="I150" s="64" t="str">
        <f>IF(ISBLANK($A150),"",IF(ISERROR(VLOOKUP($A150,'Round 1'!$A$7:$I$306,COLUMN('Round 1'!$F$7),FALSE)),0,VLOOKUP($A150,'Round 1'!$A$7:$I$306,COLUMN('Round 1'!$F$7),FALSE))+IF(ISERROR(VLOOKUP($A150,'Round 2'!$A$7:$I$306,COLUMN('Round 2'!$F$7),FALSE)),0,VLOOKUP($A150,'Round 2'!$A$7:$I$306,COLUMN('Round 2'!$F$7),FALSE))+IF(ISERROR(VLOOKUP($A150,'Round 3'!$A$7:$I$306,COLUMN('Round 3'!$F$7),FALSE)),0,VLOOKUP($A150,'Round 3'!$A$7:$I$306,COLUMN('Round 3'!$F$7),FALSE)))</f>
        <v/>
      </c>
      <c r="J150" s="65" t="str">
        <f>IF(ISBLANK($A150),"",IF(ISERROR(VLOOKUP($A150,'Round 1'!$A$7:$I$306,COLUMN('Round 1'!$H$7),FALSE)),0,VLOOKUP($A150,'Round 1'!$A$7:$I$306,COLUMN('Round 1'!$H$7),FALSE))+IF(ISERROR(VLOOKUP($A150,'Round 2'!$A$7:$I$306,COLUMN('Round 2'!$H$7),FALSE)),0,VLOOKUP($A150,'Round 2'!$A$7:$I$306,COLUMN('Round 2'!$H$7),FALSE))+IF(ISERROR(VLOOKUP($A150,'Round 3'!$A$7:$I$306,COLUMN('Round 3'!$H$7),FALSE)),0,VLOOKUP($A150,'Round 3'!$A$7:$I$306,COLUMN('Round 3'!$H$7),FALSE)))</f>
        <v/>
      </c>
      <c r="K150" s="64" t="str">
        <f t="shared" si="44"/>
        <v/>
      </c>
      <c r="L150" s="66" t="str">
        <f t="shared" si="45"/>
        <v/>
      </c>
      <c r="M150" s="67"/>
      <c r="N150" s="68" t="str">
        <f t="shared" si="46"/>
        <v/>
      </c>
      <c r="O150" s="3" t="str">
        <f t="shared" si="47"/>
        <v/>
      </c>
      <c r="P150" s="3" t="str">
        <f t="shared" si="48"/>
        <v/>
      </c>
      <c r="Q150" s="3">
        <f t="shared" si="49"/>
        <v>-10</v>
      </c>
      <c r="R150" s="3" t="str">
        <f t="shared" si="50"/>
        <v/>
      </c>
      <c r="S150" s="3" t="str">
        <f t="shared" si="51"/>
        <v/>
      </c>
      <c r="T150" s="3">
        <f t="shared" si="52"/>
        <v>0</v>
      </c>
      <c r="U150" s="68" t="str">
        <f ca="1">IF(N('Final Round'!$J$14)&gt;0,IF(ISBLANK($A150),"",IF($N150&gt;5,$N150,VLOOKUP($A150,'Final Round'!$A$14:$K$18,COLUMN('Final Round'!$J$1),FALSE))),"")</f>
        <v/>
      </c>
      <c r="V150" s="3" t="str">
        <f t="shared" ca="1" si="53"/>
        <v/>
      </c>
      <c r="W150" s="3" t="str">
        <f t="shared" si="54"/>
        <v/>
      </c>
      <c r="X150" s="3" t="str">
        <f t="shared" si="55"/>
        <v/>
      </c>
      <c r="Y150" s="3">
        <f t="shared" si="56"/>
        <v>0</v>
      </c>
      <c r="Z150" s="3" t="str">
        <f t="shared" ca="1" si="57"/>
        <v/>
      </c>
      <c r="AA150" s="3">
        <f t="shared" ca="1" si="58"/>
        <v>0</v>
      </c>
      <c r="AB150" s="69" t="str">
        <f>IF(ISBLANK($A150),"",5+4*(I150+IF(AA150=0,0,VLOOKUP($A150,'Final Round'!$A$14:$K$18,COLUMN('Final Round'!$G$1),FALSE)))+8*(H150+IF(AA150=0,0,IF(VLOOKUP($A150,'Final Round'!$A$14:$K$18,COLUMN('Final Round'!$J$1),FALSE)=1,1,0)))+$AA150)</f>
        <v/>
      </c>
    </row>
    <row r="151" spans="1:28" x14ac:dyDescent="0.2">
      <c r="A151" s="70"/>
      <c r="B151" s="71"/>
      <c r="C151" s="71"/>
      <c r="D151" s="71"/>
      <c r="E151" s="72"/>
      <c r="F151" s="73" t="str">
        <f>IF(ISBLANK($A151),"",SUM(IF(ISNA(IF(VLOOKUP($A151,'Round 1'!$A$7:$J$306,COLUMN('Round 1'!$H$7),FALSE),1,NA())),0,1),IF(ISNA(IF(VLOOKUP($A151,'Round 2'!$A$7:$J$306,COLUMN('Round 1'!$H$7),FALSE),1,NA())),0,1),IF(ISNA(IF(VLOOKUP($A151,'Round 3'!$A$7:$J$306,COLUMN('Round 1'!$H$7),FALSE),1,NA())),0,1),IF(ISNA(IF(VLOOKUP($A151,'Final Round'!$A$14:$K$18,1,FALSE),1,NA())),0,1)))</f>
        <v/>
      </c>
      <c r="G151" s="74"/>
      <c r="H151" s="75" t="str">
        <f>IF(ISBLANK($A151),"",IF(ISERROR(VLOOKUP($A151,'Round 1'!$A$7:$I$306,COLUMN('Round 1'!$G$7),FALSE)),0,VLOOKUP($A151,'Round 1'!$A$7:$I$306,COLUMN('Round 1'!$G$7),FALSE))+IF(ISERROR(VLOOKUP($A151,'Round 2'!$A$7:$I$306,COLUMN('Round 2'!$G$7),FALSE)),0,VLOOKUP($A151,'Round 2'!$A$7:$I$306,COLUMN('Round 2'!$G$7),FALSE))+IF(ISERROR(VLOOKUP($A151,'Round 3'!$A$7:$I$306,COLUMN('Round 3'!$G$7),FALSE)),0,VLOOKUP($A151,'Round 3'!$A$7:$I$306,COLUMN('Round 3'!$G$7),FALSE)))</f>
        <v/>
      </c>
      <c r="I151" s="75" t="str">
        <f>IF(ISBLANK($A151),"",IF(ISERROR(VLOOKUP($A151,'Round 1'!$A$7:$I$306,COLUMN('Round 1'!$F$7),FALSE)),0,VLOOKUP($A151,'Round 1'!$A$7:$I$306,COLUMN('Round 1'!$F$7),FALSE))+IF(ISERROR(VLOOKUP($A151,'Round 2'!$A$7:$I$306,COLUMN('Round 2'!$F$7),FALSE)),0,VLOOKUP($A151,'Round 2'!$A$7:$I$306,COLUMN('Round 2'!$F$7),FALSE))+IF(ISERROR(VLOOKUP($A151,'Round 3'!$A$7:$I$306,COLUMN('Round 3'!$F$7),FALSE)),0,VLOOKUP($A151,'Round 3'!$A$7:$I$306,COLUMN('Round 3'!$F$7),FALSE)))</f>
        <v/>
      </c>
      <c r="J151" s="76" t="str">
        <f>IF(ISBLANK($A151),"",IF(ISERROR(VLOOKUP($A151,'Round 1'!$A$7:$I$306,COLUMN('Round 1'!$H$7),FALSE)),0,VLOOKUP($A151,'Round 1'!$A$7:$I$306,COLUMN('Round 1'!$H$7),FALSE))+IF(ISERROR(VLOOKUP($A151,'Round 2'!$A$7:$I$306,COLUMN('Round 2'!$H$7),FALSE)),0,VLOOKUP($A151,'Round 2'!$A$7:$I$306,COLUMN('Round 2'!$H$7),FALSE))+IF(ISERROR(VLOOKUP($A151,'Round 3'!$A$7:$I$306,COLUMN('Round 3'!$H$7),FALSE)),0,VLOOKUP($A151,'Round 3'!$A$7:$I$306,COLUMN('Round 3'!$H$7),FALSE)))</f>
        <v/>
      </c>
      <c r="K151" s="75" t="str">
        <f t="shared" si="44"/>
        <v/>
      </c>
      <c r="L151" s="77" t="str">
        <f t="shared" si="45"/>
        <v/>
      </c>
      <c r="M151" s="78"/>
      <c r="N151" s="79" t="str">
        <f t="shared" si="46"/>
        <v/>
      </c>
      <c r="O151" s="3" t="str">
        <f t="shared" si="47"/>
        <v/>
      </c>
      <c r="P151" s="3" t="str">
        <f t="shared" si="48"/>
        <v/>
      </c>
      <c r="Q151" s="3">
        <f t="shared" si="49"/>
        <v>-10</v>
      </c>
      <c r="R151" s="3" t="str">
        <f t="shared" si="50"/>
        <v/>
      </c>
      <c r="S151" s="3" t="str">
        <f t="shared" si="51"/>
        <v/>
      </c>
      <c r="T151" s="3">
        <f t="shared" si="52"/>
        <v>0</v>
      </c>
      <c r="U151" s="79" t="str">
        <f ca="1">IF(N('Final Round'!$J$14)&gt;0,IF(ISBLANK($A151),"",IF($N151&gt;5,$N151,VLOOKUP($A151,'Final Round'!$A$14:$K$18,COLUMN('Final Round'!$J$1),FALSE))),"")</f>
        <v/>
      </c>
      <c r="V151" s="3" t="str">
        <f t="shared" ca="1" si="53"/>
        <v/>
      </c>
      <c r="W151" s="3" t="str">
        <f t="shared" si="54"/>
        <v/>
      </c>
      <c r="X151" s="3" t="str">
        <f t="shared" si="55"/>
        <v/>
      </c>
      <c r="Y151" s="3">
        <f t="shared" si="56"/>
        <v>0</v>
      </c>
      <c r="Z151" s="3" t="str">
        <f t="shared" ca="1" si="57"/>
        <v/>
      </c>
      <c r="AA151" s="3">
        <f t="shared" ca="1" si="58"/>
        <v>0</v>
      </c>
      <c r="AB151" s="80" t="str">
        <f>IF(ISBLANK($A151),"",5+4*(I151+IF(AA151=0,0,VLOOKUP($A151,'Final Round'!$A$14:$K$18,COLUMN('Final Round'!$G$1),FALSE)))+8*(H151+IF(AA151=0,0,IF(VLOOKUP($A151,'Final Round'!$A$14:$K$18,COLUMN('Final Round'!$J$1),FALSE)=1,1,0)))+$AA151)</f>
        <v/>
      </c>
    </row>
    <row r="152" spans="1:28" x14ac:dyDescent="0.2">
      <c r="A152" s="59"/>
      <c r="B152" s="60"/>
      <c r="C152" s="60"/>
      <c r="D152" s="60"/>
      <c r="E152" s="61"/>
      <c r="F152" s="62" t="str">
        <f>IF(ISBLANK($A152),"",SUM(IF(ISNA(IF(VLOOKUP($A152,'Round 1'!$A$7:$J$306,COLUMN('Round 1'!$H$7),FALSE),1,NA())),0,1),IF(ISNA(IF(VLOOKUP($A152,'Round 2'!$A$7:$J$306,COLUMN('Round 1'!$H$7),FALSE),1,NA())),0,1),IF(ISNA(IF(VLOOKUP($A152,'Round 3'!$A$7:$J$306,COLUMN('Round 1'!$H$7),FALSE),1,NA())),0,1),IF(ISNA(IF(VLOOKUP($A152,'Final Round'!$A$14:$K$18,1,FALSE),1,NA())),0,1)))</f>
        <v/>
      </c>
      <c r="G152" s="63"/>
      <c r="H152" s="64" t="str">
        <f>IF(ISBLANK($A152),"",IF(ISERROR(VLOOKUP($A152,'Round 1'!$A$7:$I$306,COLUMN('Round 1'!$G$7),FALSE)),0,VLOOKUP($A152,'Round 1'!$A$7:$I$306,COLUMN('Round 1'!$G$7),FALSE))+IF(ISERROR(VLOOKUP($A152,'Round 2'!$A$7:$I$306,COLUMN('Round 2'!$G$7),FALSE)),0,VLOOKUP($A152,'Round 2'!$A$7:$I$306,COLUMN('Round 2'!$G$7),FALSE))+IF(ISERROR(VLOOKUP($A152,'Round 3'!$A$7:$I$306,COLUMN('Round 3'!$G$7),FALSE)),0,VLOOKUP($A152,'Round 3'!$A$7:$I$306,COLUMN('Round 3'!$G$7),FALSE)))</f>
        <v/>
      </c>
      <c r="I152" s="64" t="str">
        <f>IF(ISBLANK($A152),"",IF(ISERROR(VLOOKUP($A152,'Round 1'!$A$7:$I$306,COLUMN('Round 1'!$F$7),FALSE)),0,VLOOKUP($A152,'Round 1'!$A$7:$I$306,COLUMN('Round 1'!$F$7),FALSE))+IF(ISERROR(VLOOKUP($A152,'Round 2'!$A$7:$I$306,COLUMN('Round 2'!$F$7),FALSE)),0,VLOOKUP($A152,'Round 2'!$A$7:$I$306,COLUMN('Round 2'!$F$7),FALSE))+IF(ISERROR(VLOOKUP($A152,'Round 3'!$A$7:$I$306,COLUMN('Round 3'!$F$7),FALSE)),0,VLOOKUP($A152,'Round 3'!$A$7:$I$306,COLUMN('Round 3'!$F$7),FALSE)))</f>
        <v/>
      </c>
      <c r="J152" s="65" t="str">
        <f>IF(ISBLANK($A152),"",IF(ISERROR(VLOOKUP($A152,'Round 1'!$A$7:$I$306,COLUMN('Round 1'!$H$7),FALSE)),0,VLOOKUP($A152,'Round 1'!$A$7:$I$306,COLUMN('Round 1'!$H$7),FALSE))+IF(ISERROR(VLOOKUP($A152,'Round 2'!$A$7:$I$306,COLUMN('Round 2'!$H$7),FALSE)),0,VLOOKUP($A152,'Round 2'!$A$7:$I$306,COLUMN('Round 2'!$H$7),FALSE))+IF(ISERROR(VLOOKUP($A152,'Round 3'!$A$7:$I$306,COLUMN('Round 3'!$H$7),FALSE)),0,VLOOKUP($A152,'Round 3'!$A$7:$I$306,COLUMN('Round 3'!$H$7),FALSE)))</f>
        <v/>
      </c>
      <c r="K152" s="64" t="str">
        <f t="shared" si="44"/>
        <v/>
      </c>
      <c r="L152" s="66" t="str">
        <f t="shared" si="45"/>
        <v/>
      </c>
      <c r="M152" s="67"/>
      <c r="N152" s="68" t="str">
        <f t="shared" si="46"/>
        <v/>
      </c>
      <c r="O152" s="3" t="str">
        <f t="shared" si="47"/>
        <v/>
      </c>
      <c r="P152" s="3" t="str">
        <f t="shared" si="48"/>
        <v/>
      </c>
      <c r="Q152" s="3">
        <f t="shared" si="49"/>
        <v>-10</v>
      </c>
      <c r="R152" s="3" t="str">
        <f t="shared" si="50"/>
        <v/>
      </c>
      <c r="S152" s="3" t="str">
        <f t="shared" si="51"/>
        <v/>
      </c>
      <c r="T152" s="3">
        <f t="shared" si="52"/>
        <v>0</v>
      </c>
      <c r="U152" s="68" t="str">
        <f ca="1">IF(N('Final Round'!$J$14)&gt;0,IF(ISBLANK($A152),"",IF($N152&gt;5,$N152,VLOOKUP($A152,'Final Round'!$A$14:$K$18,COLUMN('Final Round'!$J$1),FALSE))),"")</f>
        <v/>
      </c>
      <c r="V152" s="3" t="str">
        <f t="shared" ca="1" si="53"/>
        <v/>
      </c>
      <c r="W152" s="3" t="str">
        <f t="shared" si="54"/>
        <v/>
      </c>
      <c r="X152" s="3" t="str">
        <f t="shared" si="55"/>
        <v/>
      </c>
      <c r="Y152" s="3">
        <f t="shared" si="56"/>
        <v>0</v>
      </c>
      <c r="Z152" s="3" t="str">
        <f t="shared" ca="1" si="57"/>
        <v/>
      </c>
      <c r="AA152" s="3">
        <f t="shared" ca="1" si="58"/>
        <v>0</v>
      </c>
      <c r="AB152" s="69" t="str">
        <f>IF(ISBLANK($A152),"",5+4*(I152+IF(AA152=0,0,VLOOKUP($A152,'Final Round'!$A$14:$K$18,COLUMN('Final Round'!$G$1),FALSE)))+8*(H152+IF(AA152=0,0,IF(VLOOKUP($A152,'Final Round'!$A$14:$K$18,COLUMN('Final Round'!$J$1),FALSE)=1,1,0)))+$AA152)</f>
        <v/>
      </c>
    </row>
    <row r="153" spans="1:28" x14ac:dyDescent="0.2">
      <c r="A153" s="70"/>
      <c r="B153" s="71"/>
      <c r="C153" s="71"/>
      <c r="D153" s="71"/>
      <c r="E153" s="72"/>
      <c r="F153" s="73" t="str">
        <f>IF(ISBLANK($A153),"",SUM(IF(ISNA(IF(VLOOKUP($A153,'Round 1'!$A$7:$J$306,COLUMN('Round 1'!$H$7),FALSE),1,NA())),0,1),IF(ISNA(IF(VLOOKUP($A153,'Round 2'!$A$7:$J$306,COLUMN('Round 1'!$H$7),FALSE),1,NA())),0,1),IF(ISNA(IF(VLOOKUP($A153,'Round 3'!$A$7:$J$306,COLUMN('Round 1'!$H$7),FALSE),1,NA())),0,1),IF(ISNA(IF(VLOOKUP($A153,'Final Round'!$A$14:$K$18,1,FALSE),1,NA())),0,1)))</f>
        <v/>
      </c>
      <c r="G153" s="74"/>
      <c r="H153" s="75" t="str">
        <f>IF(ISBLANK($A153),"",IF(ISERROR(VLOOKUP($A153,'Round 1'!$A$7:$I$306,COLUMN('Round 1'!$G$7),FALSE)),0,VLOOKUP($A153,'Round 1'!$A$7:$I$306,COLUMN('Round 1'!$G$7),FALSE))+IF(ISERROR(VLOOKUP($A153,'Round 2'!$A$7:$I$306,COLUMN('Round 2'!$G$7),FALSE)),0,VLOOKUP($A153,'Round 2'!$A$7:$I$306,COLUMN('Round 2'!$G$7),FALSE))+IF(ISERROR(VLOOKUP($A153,'Round 3'!$A$7:$I$306,COLUMN('Round 3'!$G$7),FALSE)),0,VLOOKUP($A153,'Round 3'!$A$7:$I$306,COLUMN('Round 3'!$G$7),FALSE)))</f>
        <v/>
      </c>
      <c r="I153" s="75" t="str">
        <f>IF(ISBLANK($A153),"",IF(ISERROR(VLOOKUP($A153,'Round 1'!$A$7:$I$306,COLUMN('Round 1'!$F$7),FALSE)),0,VLOOKUP($A153,'Round 1'!$A$7:$I$306,COLUMN('Round 1'!$F$7),FALSE))+IF(ISERROR(VLOOKUP($A153,'Round 2'!$A$7:$I$306,COLUMN('Round 2'!$F$7),FALSE)),0,VLOOKUP($A153,'Round 2'!$A$7:$I$306,COLUMN('Round 2'!$F$7),FALSE))+IF(ISERROR(VLOOKUP($A153,'Round 3'!$A$7:$I$306,COLUMN('Round 3'!$F$7),FALSE)),0,VLOOKUP($A153,'Round 3'!$A$7:$I$306,COLUMN('Round 3'!$F$7),FALSE)))</f>
        <v/>
      </c>
      <c r="J153" s="76" t="str">
        <f>IF(ISBLANK($A153),"",IF(ISERROR(VLOOKUP($A153,'Round 1'!$A$7:$I$306,COLUMN('Round 1'!$H$7),FALSE)),0,VLOOKUP($A153,'Round 1'!$A$7:$I$306,COLUMN('Round 1'!$H$7),FALSE))+IF(ISERROR(VLOOKUP($A153,'Round 2'!$A$7:$I$306,COLUMN('Round 2'!$H$7),FALSE)),0,VLOOKUP($A153,'Round 2'!$A$7:$I$306,COLUMN('Round 2'!$H$7),FALSE))+IF(ISERROR(VLOOKUP($A153,'Round 3'!$A$7:$I$306,COLUMN('Round 3'!$H$7),FALSE)),0,VLOOKUP($A153,'Round 3'!$A$7:$I$306,COLUMN('Round 3'!$H$7),FALSE)))</f>
        <v/>
      </c>
      <c r="K153" s="75" t="str">
        <f t="shared" si="44"/>
        <v/>
      </c>
      <c r="L153" s="77" t="str">
        <f t="shared" si="45"/>
        <v/>
      </c>
      <c r="M153" s="78"/>
      <c r="N153" s="79" t="str">
        <f t="shared" si="46"/>
        <v/>
      </c>
      <c r="O153" s="3" t="str">
        <f t="shared" si="47"/>
        <v/>
      </c>
      <c r="P153" s="3" t="str">
        <f t="shared" si="48"/>
        <v/>
      </c>
      <c r="Q153" s="3">
        <f t="shared" si="49"/>
        <v>-10</v>
      </c>
      <c r="R153" s="3" t="str">
        <f t="shared" si="50"/>
        <v/>
      </c>
      <c r="S153" s="3" t="str">
        <f t="shared" si="51"/>
        <v/>
      </c>
      <c r="T153" s="3">
        <f t="shared" si="52"/>
        <v>0</v>
      </c>
      <c r="U153" s="79" t="str">
        <f ca="1">IF(N('Final Round'!$J$14)&gt;0,IF(ISBLANK($A153),"",IF($N153&gt;5,$N153,VLOOKUP($A153,'Final Round'!$A$14:$K$18,COLUMN('Final Round'!$J$1),FALSE))),"")</f>
        <v/>
      </c>
      <c r="V153" s="3" t="str">
        <f t="shared" ca="1" si="53"/>
        <v/>
      </c>
      <c r="W153" s="3" t="str">
        <f t="shared" si="54"/>
        <v/>
      </c>
      <c r="X153" s="3" t="str">
        <f t="shared" si="55"/>
        <v/>
      </c>
      <c r="Y153" s="3">
        <f t="shared" si="56"/>
        <v>0</v>
      </c>
      <c r="Z153" s="3" t="str">
        <f t="shared" ca="1" si="57"/>
        <v/>
      </c>
      <c r="AA153" s="3">
        <f t="shared" ca="1" si="58"/>
        <v>0</v>
      </c>
      <c r="AB153" s="80" t="str">
        <f>IF(ISBLANK($A153),"",5+4*(I153+IF(AA153=0,0,VLOOKUP($A153,'Final Round'!$A$14:$K$18,COLUMN('Final Round'!$G$1),FALSE)))+8*(H153+IF(AA153=0,0,IF(VLOOKUP($A153,'Final Round'!$A$14:$K$18,COLUMN('Final Round'!$J$1),FALSE)=1,1,0)))+$AA153)</f>
        <v/>
      </c>
    </row>
    <row r="154" spans="1:28" x14ac:dyDescent="0.2">
      <c r="A154" s="59"/>
      <c r="B154" s="60"/>
      <c r="C154" s="60"/>
      <c r="D154" s="60"/>
      <c r="E154" s="61"/>
      <c r="F154" s="62" t="str">
        <f>IF(ISBLANK($A154),"",SUM(IF(ISNA(IF(VLOOKUP($A154,'Round 1'!$A$7:$J$306,COLUMN('Round 1'!$H$7),FALSE),1,NA())),0,1),IF(ISNA(IF(VLOOKUP($A154,'Round 2'!$A$7:$J$306,COLUMN('Round 1'!$H$7),FALSE),1,NA())),0,1),IF(ISNA(IF(VLOOKUP($A154,'Round 3'!$A$7:$J$306,COLUMN('Round 1'!$H$7),FALSE),1,NA())),0,1),IF(ISNA(IF(VLOOKUP($A154,'Final Round'!$A$14:$K$18,1,FALSE),1,NA())),0,1)))</f>
        <v/>
      </c>
      <c r="G154" s="63"/>
      <c r="H154" s="64" t="str">
        <f>IF(ISBLANK($A154),"",IF(ISERROR(VLOOKUP($A154,'Round 1'!$A$7:$I$306,COLUMN('Round 1'!$G$7),FALSE)),0,VLOOKUP($A154,'Round 1'!$A$7:$I$306,COLUMN('Round 1'!$G$7),FALSE))+IF(ISERROR(VLOOKUP($A154,'Round 2'!$A$7:$I$306,COLUMN('Round 2'!$G$7),FALSE)),0,VLOOKUP($A154,'Round 2'!$A$7:$I$306,COLUMN('Round 2'!$G$7),FALSE))+IF(ISERROR(VLOOKUP($A154,'Round 3'!$A$7:$I$306,COLUMN('Round 3'!$G$7),FALSE)),0,VLOOKUP($A154,'Round 3'!$A$7:$I$306,COLUMN('Round 3'!$G$7),FALSE)))</f>
        <v/>
      </c>
      <c r="I154" s="64" t="str">
        <f>IF(ISBLANK($A154),"",IF(ISERROR(VLOOKUP($A154,'Round 1'!$A$7:$I$306,COLUMN('Round 1'!$F$7),FALSE)),0,VLOOKUP($A154,'Round 1'!$A$7:$I$306,COLUMN('Round 1'!$F$7),FALSE))+IF(ISERROR(VLOOKUP($A154,'Round 2'!$A$7:$I$306,COLUMN('Round 2'!$F$7),FALSE)),0,VLOOKUP($A154,'Round 2'!$A$7:$I$306,COLUMN('Round 2'!$F$7),FALSE))+IF(ISERROR(VLOOKUP($A154,'Round 3'!$A$7:$I$306,COLUMN('Round 3'!$F$7),FALSE)),0,VLOOKUP($A154,'Round 3'!$A$7:$I$306,COLUMN('Round 3'!$F$7),FALSE)))</f>
        <v/>
      </c>
      <c r="J154" s="65" t="str">
        <f>IF(ISBLANK($A154),"",IF(ISERROR(VLOOKUP($A154,'Round 1'!$A$7:$I$306,COLUMN('Round 1'!$H$7),FALSE)),0,VLOOKUP($A154,'Round 1'!$A$7:$I$306,COLUMN('Round 1'!$H$7),FALSE))+IF(ISERROR(VLOOKUP($A154,'Round 2'!$A$7:$I$306,COLUMN('Round 2'!$H$7),FALSE)),0,VLOOKUP($A154,'Round 2'!$A$7:$I$306,COLUMN('Round 2'!$H$7),FALSE))+IF(ISERROR(VLOOKUP($A154,'Round 3'!$A$7:$I$306,COLUMN('Round 3'!$H$7),FALSE)),0,VLOOKUP($A154,'Round 3'!$A$7:$I$306,COLUMN('Round 3'!$H$7),FALSE)))</f>
        <v/>
      </c>
      <c r="K154" s="64" t="str">
        <f t="shared" si="44"/>
        <v/>
      </c>
      <c r="L154" s="66" t="str">
        <f t="shared" si="45"/>
        <v/>
      </c>
      <c r="M154" s="67"/>
      <c r="N154" s="68" t="str">
        <f t="shared" si="46"/>
        <v/>
      </c>
      <c r="O154" s="3" t="str">
        <f t="shared" si="47"/>
        <v/>
      </c>
      <c r="P154" s="3" t="str">
        <f t="shared" si="48"/>
        <v/>
      </c>
      <c r="Q154" s="3">
        <f t="shared" si="49"/>
        <v>-10</v>
      </c>
      <c r="R154" s="3" t="str">
        <f t="shared" si="50"/>
        <v/>
      </c>
      <c r="S154" s="3" t="str">
        <f t="shared" si="51"/>
        <v/>
      </c>
      <c r="T154" s="3">
        <f t="shared" si="52"/>
        <v>0</v>
      </c>
      <c r="U154" s="68" t="str">
        <f ca="1">IF(N('Final Round'!$J$14)&gt;0,IF(ISBLANK($A154),"",IF($N154&gt;5,$N154,VLOOKUP($A154,'Final Round'!$A$14:$K$18,COLUMN('Final Round'!$J$1),FALSE))),"")</f>
        <v/>
      </c>
      <c r="V154" s="3" t="str">
        <f t="shared" ca="1" si="53"/>
        <v/>
      </c>
      <c r="W154" s="3" t="str">
        <f t="shared" si="54"/>
        <v/>
      </c>
      <c r="X154" s="3" t="str">
        <f t="shared" si="55"/>
        <v/>
      </c>
      <c r="Y154" s="3">
        <f t="shared" si="56"/>
        <v>0</v>
      </c>
      <c r="Z154" s="3" t="str">
        <f t="shared" ca="1" si="57"/>
        <v/>
      </c>
      <c r="AA154" s="3">
        <f t="shared" ca="1" si="58"/>
        <v>0</v>
      </c>
      <c r="AB154" s="69" t="str">
        <f>IF(ISBLANK($A154),"",5+4*(I154+IF(AA154=0,0,VLOOKUP($A154,'Final Round'!$A$14:$K$18,COLUMN('Final Round'!$G$1),FALSE)))+8*(H154+IF(AA154=0,0,IF(VLOOKUP($A154,'Final Round'!$A$14:$K$18,COLUMN('Final Round'!$J$1),FALSE)=1,1,0)))+$AA154)</f>
        <v/>
      </c>
    </row>
    <row r="155" spans="1:28" x14ac:dyDescent="0.2">
      <c r="A155" s="70"/>
      <c r="B155" s="71"/>
      <c r="C155" s="71"/>
      <c r="D155" s="71"/>
      <c r="E155" s="72"/>
      <c r="F155" s="73" t="str">
        <f>IF(ISBLANK($A155),"",SUM(IF(ISNA(IF(VLOOKUP($A155,'Round 1'!$A$7:$J$306,COLUMN('Round 1'!$H$7),FALSE),1,NA())),0,1),IF(ISNA(IF(VLOOKUP($A155,'Round 2'!$A$7:$J$306,COLUMN('Round 1'!$H$7),FALSE),1,NA())),0,1),IF(ISNA(IF(VLOOKUP($A155,'Round 3'!$A$7:$J$306,COLUMN('Round 1'!$H$7),FALSE),1,NA())),0,1),IF(ISNA(IF(VLOOKUP($A155,'Final Round'!$A$14:$K$18,1,FALSE),1,NA())),0,1)))</f>
        <v/>
      </c>
      <c r="G155" s="74"/>
      <c r="H155" s="75" t="str">
        <f>IF(ISBLANK($A155),"",IF(ISERROR(VLOOKUP($A155,'Round 1'!$A$7:$I$306,COLUMN('Round 1'!$G$7),FALSE)),0,VLOOKUP($A155,'Round 1'!$A$7:$I$306,COLUMN('Round 1'!$G$7),FALSE))+IF(ISERROR(VLOOKUP($A155,'Round 2'!$A$7:$I$306,COLUMN('Round 2'!$G$7),FALSE)),0,VLOOKUP($A155,'Round 2'!$A$7:$I$306,COLUMN('Round 2'!$G$7),FALSE))+IF(ISERROR(VLOOKUP($A155,'Round 3'!$A$7:$I$306,COLUMN('Round 3'!$G$7),FALSE)),0,VLOOKUP($A155,'Round 3'!$A$7:$I$306,COLUMN('Round 3'!$G$7),FALSE)))</f>
        <v/>
      </c>
      <c r="I155" s="75" t="str">
        <f>IF(ISBLANK($A155),"",IF(ISERROR(VLOOKUP($A155,'Round 1'!$A$7:$I$306,COLUMN('Round 1'!$F$7),FALSE)),0,VLOOKUP($A155,'Round 1'!$A$7:$I$306,COLUMN('Round 1'!$F$7),FALSE))+IF(ISERROR(VLOOKUP($A155,'Round 2'!$A$7:$I$306,COLUMN('Round 2'!$F$7),FALSE)),0,VLOOKUP($A155,'Round 2'!$A$7:$I$306,COLUMN('Round 2'!$F$7),FALSE))+IF(ISERROR(VLOOKUP($A155,'Round 3'!$A$7:$I$306,COLUMN('Round 3'!$F$7),FALSE)),0,VLOOKUP($A155,'Round 3'!$A$7:$I$306,COLUMN('Round 3'!$F$7),FALSE)))</f>
        <v/>
      </c>
      <c r="J155" s="76" t="str">
        <f>IF(ISBLANK($A155),"",IF(ISERROR(VLOOKUP($A155,'Round 1'!$A$7:$I$306,COLUMN('Round 1'!$H$7),FALSE)),0,VLOOKUP($A155,'Round 1'!$A$7:$I$306,COLUMN('Round 1'!$H$7),FALSE))+IF(ISERROR(VLOOKUP($A155,'Round 2'!$A$7:$I$306,COLUMN('Round 2'!$H$7),FALSE)),0,VLOOKUP($A155,'Round 2'!$A$7:$I$306,COLUMN('Round 2'!$H$7),FALSE))+IF(ISERROR(VLOOKUP($A155,'Round 3'!$A$7:$I$306,COLUMN('Round 3'!$H$7),FALSE)),0,VLOOKUP($A155,'Round 3'!$A$7:$I$306,COLUMN('Round 3'!$H$7),FALSE)))</f>
        <v/>
      </c>
      <c r="K155" s="75" t="str">
        <f t="shared" si="44"/>
        <v/>
      </c>
      <c r="L155" s="77" t="str">
        <f t="shared" si="45"/>
        <v/>
      </c>
      <c r="M155" s="78"/>
      <c r="N155" s="79" t="str">
        <f t="shared" si="46"/>
        <v/>
      </c>
      <c r="O155" s="3" t="str">
        <f t="shared" si="47"/>
        <v/>
      </c>
      <c r="P155" s="3" t="str">
        <f t="shared" si="48"/>
        <v/>
      </c>
      <c r="Q155" s="3">
        <f t="shared" si="49"/>
        <v>-10</v>
      </c>
      <c r="R155" s="3" t="str">
        <f t="shared" si="50"/>
        <v/>
      </c>
      <c r="S155" s="3" t="str">
        <f t="shared" si="51"/>
        <v/>
      </c>
      <c r="T155" s="3">
        <f t="shared" si="52"/>
        <v>0</v>
      </c>
      <c r="U155" s="79" t="str">
        <f ca="1">IF(N('Final Round'!$J$14)&gt;0,IF(ISBLANK($A155),"",IF($N155&gt;5,$N155,VLOOKUP($A155,'Final Round'!$A$14:$K$18,COLUMN('Final Round'!$J$1),FALSE))),"")</f>
        <v/>
      </c>
      <c r="V155" s="3" t="str">
        <f t="shared" ca="1" si="53"/>
        <v/>
      </c>
      <c r="W155" s="3" t="str">
        <f t="shared" si="54"/>
        <v/>
      </c>
      <c r="X155" s="3" t="str">
        <f t="shared" si="55"/>
        <v/>
      </c>
      <c r="Y155" s="3">
        <f t="shared" si="56"/>
        <v>0</v>
      </c>
      <c r="Z155" s="3" t="str">
        <f t="shared" ca="1" si="57"/>
        <v/>
      </c>
      <c r="AA155" s="3">
        <f t="shared" ca="1" si="58"/>
        <v>0</v>
      </c>
      <c r="AB155" s="80" t="str">
        <f>IF(ISBLANK($A155),"",5+4*(I155+IF(AA155=0,0,VLOOKUP($A155,'Final Round'!$A$14:$K$18,COLUMN('Final Round'!$G$1),FALSE)))+8*(H155+IF(AA155=0,0,IF(VLOOKUP($A155,'Final Round'!$A$14:$K$18,COLUMN('Final Round'!$J$1),FALSE)=1,1,0)))+$AA155)</f>
        <v/>
      </c>
    </row>
    <row r="156" spans="1:28" x14ac:dyDescent="0.2">
      <c r="A156" s="59"/>
      <c r="B156" s="60"/>
      <c r="C156" s="60"/>
      <c r="D156" s="60"/>
      <c r="E156" s="61"/>
      <c r="F156" s="62" t="str">
        <f>IF(ISBLANK($A156),"",SUM(IF(ISNA(IF(VLOOKUP($A156,'Round 1'!$A$7:$J$306,COLUMN('Round 1'!$H$7),FALSE),1,NA())),0,1),IF(ISNA(IF(VLOOKUP($A156,'Round 2'!$A$7:$J$306,COLUMN('Round 1'!$H$7),FALSE),1,NA())),0,1),IF(ISNA(IF(VLOOKUP($A156,'Round 3'!$A$7:$J$306,COLUMN('Round 1'!$H$7),FALSE),1,NA())),0,1),IF(ISNA(IF(VLOOKUP($A156,'Final Round'!$A$14:$K$18,1,FALSE),1,NA())),0,1)))</f>
        <v/>
      </c>
      <c r="G156" s="63"/>
      <c r="H156" s="64" t="str">
        <f>IF(ISBLANK($A156),"",IF(ISERROR(VLOOKUP($A156,'Round 1'!$A$7:$I$306,COLUMN('Round 1'!$G$7),FALSE)),0,VLOOKUP($A156,'Round 1'!$A$7:$I$306,COLUMN('Round 1'!$G$7),FALSE))+IF(ISERROR(VLOOKUP($A156,'Round 2'!$A$7:$I$306,COLUMN('Round 2'!$G$7),FALSE)),0,VLOOKUP($A156,'Round 2'!$A$7:$I$306,COLUMN('Round 2'!$G$7),FALSE))+IF(ISERROR(VLOOKUP($A156,'Round 3'!$A$7:$I$306,COLUMN('Round 3'!$G$7),FALSE)),0,VLOOKUP($A156,'Round 3'!$A$7:$I$306,COLUMN('Round 3'!$G$7),FALSE)))</f>
        <v/>
      </c>
      <c r="I156" s="64" t="str">
        <f>IF(ISBLANK($A156),"",IF(ISERROR(VLOOKUP($A156,'Round 1'!$A$7:$I$306,COLUMN('Round 1'!$F$7),FALSE)),0,VLOOKUP($A156,'Round 1'!$A$7:$I$306,COLUMN('Round 1'!$F$7),FALSE))+IF(ISERROR(VLOOKUP($A156,'Round 2'!$A$7:$I$306,COLUMN('Round 2'!$F$7),FALSE)),0,VLOOKUP($A156,'Round 2'!$A$7:$I$306,COLUMN('Round 2'!$F$7),FALSE))+IF(ISERROR(VLOOKUP($A156,'Round 3'!$A$7:$I$306,COLUMN('Round 3'!$F$7),FALSE)),0,VLOOKUP($A156,'Round 3'!$A$7:$I$306,COLUMN('Round 3'!$F$7),FALSE)))</f>
        <v/>
      </c>
      <c r="J156" s="65" t="str">
        <f>IF(ISBLANK($A156),"",IF(ISERROR(VLOOKUP($A156,'Round 1'!$A$7:$I$306,COLUMN('Round 1'!$H$7),FALSE)),0,VLOOKUP($A156,'Round 1'!$A$7:$I$306,COLUMN('Round 1'!$H$7),FALSE))+IF(ISERROR(VLOOKUP($A156,'Round 2'!$A$7:$I$306,COLUMN('Round 2'!$H$7),FALSE)),0,VLOOKUP($A156,'Round 2'!$A$7:$I$306,COLUMN('Round 2'!$H$7),FALSE))+IF(ISERROR(VLOOKUP($A156,'Round 3'!$A$7:$I$306,COLUMN('Round 3'!$H$7),FALSE)),0,VLOOKUP($A156,'Round 3'!$A$7:$I$306,COLUMN('Round 3'!$H$7),FALSE)))</f>
        <v/>
      </c>
      <c r="K156" s="64" t="str">
        <f t="shared" si="44"/>
        <v/>
      </c>
      <c r="L156" s="66" t="str">
        <f t="shared" si="45"/>
        <v/>
      </c>
      <c r="M156" s="67"/>
      <c r="N156" s="68" t="str">
        <f t="shared" si="46"/>
        <v/>
      </c>
      <c r="O156" s="3" t="str">
        <f t="shared" si="47"/>
        <v/>
      </c>
      <c r="P156" s="3" t="str">
        <f t="shared" si="48"/>
        <v/>
      </c>
      <c r="Q156" s="3">
        <f t="shared" si="49"/>
        <v>-10</v>
      </c>
      <c r="R156" s="3" t="str">
        <f t="shared" si="50"/>
        <v/>
      </c>
      <c r="S156" s="3" t="str">
        <f t="shared" si="51"/>
        <v/>
      </c>
      <c r="T156" s="3">
        <f t="shared" si="52"/>
        <v>0</v>
      </c>
      <c r="U156" s="68" t="str">
        <f ca="1">IF(N('Final Round'!$J$14)&gt;0,IF(ISBLANK($A156),"",IF($N156&gt;5,$N156,VLOOKUP($A156,'Final Round'!$A$14:$K$18,COLUMN('Final Round'!$J$1),FALSE))),"")</f>
        <v/>
      </c>
      <c r="V156" s="3" t="str">
        <f t="shared" ca="1" si="53"/>
        <v/>
      </c>
      <c r="W156" s="3" t="str">
        <f t="shared" si="54"/>
        <v/>
      </c>
      <c r="X156" s="3" t="str">
        <f t="shared" si="55"/>
        <v/>
      </c>
      <c r="Y156" s="3">
        <f t="shared" si="56"/>
        <v>0</v>
      </c>
      <c r="Z156" s="3" t="str">
        <f t="shared" ca="1" si="57"/>
        <v/>
      </c>
      <c r="AA156" s="3">
        <f t="shared" ca="1" si="58"/>
        <v>0</v>
      </c>
      <c r="AB156" s="69" t="str">
        <f>IF(ISBLANK($A156),"",5+4*(I156+IF(AA156=0,0,VLOOKUP($A156,'Final Round'!$A$14:$K$18,COLUMN('Final Round'!$G$1),FALSE)))+8*(H156+IF(AA156=0,0,IF(VLOOKUP($A156,'Final Round'!$A$14:$K$18,COLUMN('Final Round'!$J$1),FALSE)=1,1,0)))+$AA156)</f>
        <v/>
      </c>
    </row>
    <row r="157" spans="1:28" x14ac:dyDescent="0.2">
      <c r="A157" s="70"/>
      <c r="B157" s="71"/>
      <c r="C157" s="71"/>
      <c r="D157" s="71"/>
      <c r="E157" s="72"/>
      <c r="F157" s="73" t="str">
        <f>IF(ISBLANK($A157),"",SUM(IF(ISNA(IF(VLOOKUP($A157,'Round 1'!$A$7:$J$306,COLUMN('Round 1'!$H$7),FALSE),1,NA())),0,1),IF(ISNA(IF(VLOOKUP($A157,'Round 2'!$A$7:$J$306,COLUMN('Round 1'!$H$7),FALSE),1,NA())),0,1),IF(ISNA(IF(VLOOKUP($A157,'Round 3'!$A$7:$J$306,COLUMN('Round 1'!$H$7),FALSE),1,NA())),0,1),IF(ISNA(IF(VLOOKUP($A157,'Final Round'!$A$14:$K$18,1,FALSE),1,NA())),0,1)))</f>
        <v/>
      </c>
      <c r="G157" s="74"/>
      <c r="H157" s="75" t="str">
        <f>IF(ISBLANK($A157),"",IF(ISERROR(VLOOKUP($A157,'Round 1'!$A$7:$I$306,COLUMN('Round 1'!$G$7),FALSE)),0,VLOOKUP($A157,'Round 1'!$A$7:$I$306,COLUMN('Round 1'!$G$7),FALSE))+IF(ISERROR(VLOOKUP($A157,'Round 2'!$A$7:$I$306,COLUMN('Round 2'!$G$7),FALSE)),0,VLOOKUP($A157,'Round 2'!$A$7:$I$306,COLUMN('Round 2'!$G$7),FALSE))+IF(ISERROR(VLOOKUP($A157,'Round 3'!$A$7:$I$306,COLUMN('Round 3'!$G$7),FALSE)),0,VLOOKUP($A157,'Round 3'!$A$7:$I$306,COLUMN('Round 3'!$G$7),FALSE)))</f>
        <v/>
      </c>
      <c r="I157" s="75" t="str">
        <f>IF(ISBLANK($A157),"",IF(ISERROR(VLOOKUP($A157,'Round 1'!$A$7:$I$306,COLUMN('Round 1'!$F$7),FALSE)),0,VLOOKUP($A157,'Round 1'!$A$7:$I$306,COLUMN('Round 1'!$F$7),FALSE))+IF(ISERROR(VLOOKUP($A157,'Round 2'!$A$7:$I$306,COLUMN('Round 2'!$F$7),FALSE)),0,VLOOKUP($A157,'Round 2'!$A$7:$I$306,COLUMN('Round 2'!$F$7),FALSE))+IF(ISERROR(VLOOKUP($A157,'Round 3'!$A$7:$I$306,COLUMN('Round 3'!$F$7),FALSE)),0,VLOOKUP($A157,'Round 3'!$A$7:$I$306,COLUMN('Round 3'!$F$7),FALSE)))</f>
        <v/>
      </c>
      <c r="J157" s="76" t="str">
        <f>IF(ISBLANK($A157),"",IF(ISERROR(VLOOKUP($A157,'Round 1'!$A$7:$I$306,COLUMN('Round 1'!$H$7),FALSE)),0,VLOOKUP($A157,'Round 1'!$A$7:$I$306,COLUMN('Round 1'!$H$7),FALSE))+IF(ISERROR(VLOOKUP($A157,'Round 2'!$A$7:$I$306,COLUMN('Round 2'!$H$7),FALSE)),0,VLOOKUP($A157,'Round 2'!$A$7:$I$306,COLUMN('Round 2'!$H$7),FALSE))+IF(ISERROR(VLOOKUP($A157,'Round 3'!$A$7:$I$306,COLUMN('Round 3'!$H$7),FALSE)),0,VLOOKUP($A157,'Round 3'!$A$7:$I$306,COLUMN('Round 3'!$H$7),FALSE)))</f>
        <v/>
      </c>
      <c r="K157" s="75" t="str">
        <f t="shared" si="44"/>
        <v/>
      </c>
      <c r="L157" s="77" t="str">
        <f t="shared" si="45"/>
        <v/>
      </c>
      <c r="M157" s="78"/>
      <c r="N157" s="79" t="str">
        <f t="shared" si="46"/>
        <v/>
      </c>
      <c r="O157" s="3" t="str">
        <f t="shared" si="47"/>
        <v/>
      </c>
      <c r="P157" s="3" t="str">
        <f t="shared" si="48"/>
        <v/>
      </c>
      <c r="Q157" s="3">
        <f t="shared" si="49"/>
        <v>-10</v>
      </c>
      <c r="R157" s="3" t="str">
        <f t="shared" si="50"/>
        <v/>
      </c>
      <c r="S157" s="3" t="str">
        <f t="shared" si="51"/>
        <v/>
      </c>
      <c r="T157" s="3">
        <f t="shared" si="52"/>
        <v>0</v>
      </c>
      <c r="U157" s="79" t="str">
        <f ca="1">IF(N('Final Round'!$J$14)&gt;0,IF(ISBLANK($A157),"",IF($N157&gt;5,$N157,VLOOKUP($A157,'Final Round'!$A$14:$K$18,COLUMN('Final Round'!$J$1),FALSE))),"")</f>
        <v/>
      </c>
      <c r="V157" s="3" t="str">
        <f t="shared" ca="1" si="53"/>
        <v/>
      </c>
      <c r="W157" s="3" t="str">
        <f t="shared" si="54"/>
        <v/>
      </c>
      <c r="X157" s="3" t="str">
        <f t="shared" si="55"/>
        <v/>
      </c>
      <c r="Y157" s="3">
        <f t="shared" si="56"/>
        <v>0</v>
      </c>
      <c r="Z157" s="3" t="str">
        <f t="shared" ca="1" si="57"/>
        <v/>
      </c>
      <c r="AA157" s="3">
        <f t="shared" ca="1" si="58"/>
        <v>0</v>
      </c>
      <c r="AB157" s="80" t="str">
        <f>IF(ISBLANK($A157),"",5+4*(I157+IF(AA157=0,0,VLOOKUP($A157,'Final Round'!$A$14:$K$18,COLUMN('Final Round'!$G$1),FALSE)))+8*(H157+IF(AA157=0,0,IF(VLOOKUP($A157,'Final Round'!$A$14:$K$18,COLUMN('Final Round'!$J$1),FALSE)=1,1,0)))+$AA157)</f>
        <v/>
      </c>
    </row>
    <row r="158" spans="1:28" x14ac:dyDescent="0.2">
      <c r="A158" s="59"/>
      <c r="B158" s="60"/>
      <c r="C158" s="60"/>
      <c r="D158" s="60"/>
      <c r="E158" s="61"/>
      <c r="F158" s="62" t="str">
        <f>IF(ISBLANK($A158),"",SUM(IF(ISNA(IF(VLOOKUP($A158,'Round 1'!$A$7:$J$306,COLUMN('Round 1'!$H$7),FALSE),1,NA())),0,1),IF(ISNA(IF(VLOOKUP($A158,'Round 2'!$A$7:$J$306,COLUMN('Round 1'!$H$7),FALSE),1,NA())),0,1),IF(ISNA(IF(VLOOKUP($A158,'Round 3'!$A$7:$J$306,COLUMN('Round 1'!$H$7),FALSE),1,NA())),0,1),IF(ISNA(IF(VLOOKUP($A158,'Final Round'!$A$14:$K$18,1,FALSE),1,NA())),0,1)))</f>
        <v/>
      </c>
      <c r="G158" s="63"/>
      <c r="H158" s="64" t="str">
        <f>IF(ISBLANK($A158),"",IF(ISERROR(VLOOKUP($A158,'Round 1'!$A$7:$I$306,COLUMN('Round 1'!$G$7),FALSE)),0,VLOOKUP($A158,'Round 1'!$A$7:$I$306,COLUMN('Round 1'!$G$7),FALSE))+IF(ISERROR(VLOOKUP($A158,'Round 2'!$A$7:$I$306,COLUMN('Round 2'!$G$7),FALSE)),0,VLOOKUP($A158,'Round 2'!$A$7:$I$306,COLUMN('Round 2'!$G$7),FALSE))+IF(ISERROR(VLOOKUP($A158,'Round 3'!$A$7:$I$306,COLUMN('Round 3'!$G$7),FALSE)),0,VLOOKUP($A158,'Round 3'!$A$7:$I$306,COLUMN('Round 3'!$G$7),FALSE)))</f>
        <v/>
      </c>
      <c r="I158" s="64" t="str">
        <f>IF(ISBLANK($A158),"",IF(ISERROR(VLOOKUP($A158,'Round 1'!$A$7:$I$306,COLUMN('Round 1'!$F$7),FALSE)),0,VLOOKUP($A158,'Round 1'!$A$7:$I$306,COLUMN('Round 1'!$F$7),FALSE))+IF(ISERROR(VLOOKUP($A158,'Round 2'!$A$7:$I$306,COLUMN('Round 2'!$F$7),FALSE)),0,VLOOKUP($A158,'Round 2'!$A$7:$I$306,COLUMN('Round 2'!$F$7),FALSE))+IF(ISERROR(VLOOKUP($A158,'Round 3'!$A$7:$I$306,COLUMN('Round 3'!$F$7),FALSE)),0,VLOOKUP($A158,'Round 3'!$A$7:$I$306,COLUMN('Round 3'!$F$7),FALSE)))</f>
        <v/>
      </c>
      <c r="J158" s="65" t="str">
        <f>IF(ISBLANK($A158),"",IF(ISERROR(VLOOKUP($A158,'Round 1'!$A$7:$I$306,COLUMN('Round 1'!$H$7),FALSE)),0,VLOOKUP($A158,'Round 1'!$A$7:$I$306,COLUMN('Round 1'!$H$7),FALSE))+IF(ISERROR(VLOOKUP($A158,'Round 2'!$A$7:$I$306,COLUMN('Round 2'!$H$7),FALSE)),0,VLOOKUP($A158,'Round 2'!$A$7:$I$306,COLUMN('Round 2'!$H$7),FALSE))+IF(ISERROR(VLOOKUP($A158,'Round 3'!$A$7:$I$306,COLUMN('Round 3'!$H$7),FALSE)),0,VLOOKUP($A158,'Round 3'!$A$7:$I$306,COLUMN('Round 3'!$H$7),FALSE)))</f>
        <v/>
      </c>
      <c r="K158" s="64" t="str">
        <f t="shared" si="44"/>
        <v/>
      </c>
      <c r="L158" s="66" t="str">
        <f t="shared" si="45"/>
        <v/>
      </c>
      <c r="M158" s="67"/>
      <c r="N158" s="68" t="str">
        <f t="shared" si="46"/>
        <v/>
      </c>
      <c r="O158" s="3" t="str">
        <f t="shared" si="47"/>
        <v/>
      </c>
      <c r="P158" s="3" t="str">
        <f t="shared" si="48"/>
        <v/>
      </c>
      <c r="Q158" s="3">
        <f t="shared" si="49"/>
        <v>-10</v>
      </c>
      <c r="R158" s="3" t="str">
        <f t="shared" si="50"/>
        <v/>
      </c>
      <c r="S158" s="3" t="str">
        <f t="shared" si="51"/>
        <v/>
      </c>
      <c r="T158" s="3">
        <f t="shared" si="52"/>
        <v>0</v>
      </c>
      <c r="U158" s="68" t="str">
        <f ca="1">IF(N('Final Round'!$J$14)&gt;0,IF(ISBLANK($A158),"",IF($N158&gt;5,$N158,VLOOKUP($A158,'Final Round'!$A$14:$K$18,COLUMN('Final Round'!$J$1),FALSE))),"")</f>
        <v/>
      </c>
      <c r="V158" s="3" t="str">
        <f t="shared" ca="1" si="53"/>
        <v/>
      </c>
      <c r="W158" s="3" t="str">
        <f t="shared" si="54"/>
        <v/>
      </c>
      <c r="X158" s="3" t="str">
        <f t="shared" si="55"/>
        <v/>
      </c>
      <c r="Y158" s="3">
        <f t="shared" si="56"/>
        <v>0</v>
      </c>
      <c r="Z158" s="3" t="str">
        <f t="shared" ca="1" si="57"/>
        <v/>
      </c>
      <c r="AA158" s="3">
        <f t="shared" ca="1" si="58"/>
        <v>0</v>
      </c>
      <c r="AB158" s="69" t="str">
        <f>IF(ISBLANK($A158),"",5+4*(I158+IF(AA158=0,0,VLOOKUP($A158,'Final Round'!$A$14:$K$18,COLUMN('Final Round'!$G$1),FALSE)))+8*(H158+IF(AA158=0,0,IF(VLOOKUP($A158,'Final Round'!$A$14:$K$18,COLUMN('Final Round'!$J$1),FALSE)=1,1,0)))+$AA158)</f>
        <v/>
      </c>
    </row>
    <row r="159" spans="1:28" x14ac:dyDescent="0.2">
      <c r="A159" s="70"/>
      <c r="B159" s="71"/>
      <c r="C159" s="71"/>
      <c r="D159" s="71"/>
      <c r="E159" s="72"/>
      <c r="F159" s="73" t="str">
        <f>IF(ISBLANK($A159),"",SUM(IF(ISNA(IF(VLOOKUP($A159,'Round 1'!$A$7:$J$306,COLUMN('Round 1'!$H$7),FALSE),1,NA())),0,1),IF(ISNA(IF(VLOOKUP($A159,'Round 2'!$A$7:$J$306,COLUMN('Round 1'!$H$7),FALSE),1,NA())),0,1),IF(ISNA(IF(VLOOKUP($A159,'Round 3'!$A$7:$J$306,COLUMN('Round 1'!$H$7),FALSE),1,NA())),0,1),IF(ISNA(IF(VLOOKUP($A159,'Final Round'!$A$14:$K$18,1,FALSE),1,NA())),0,1)))</f>
        <v/>
      </c>
      <c r="G159" s="74"/>
      <c r="H159" s="75" t="str">
        <f>IF(ISBLANK($A159),"",IF(ISERROR(VLOOKUP($A159,'Round 1'!$A$7:$I$306,COLUMN('Round 1'!$G$7),FALSE)),0,VLOOKUP($A159,'Round 1'!$A$7:$I$306,COLUMN('Round 1'!$G$7),FALSE))+IF(ISERROR(VLOOKUP($A159,'Round 2'!$A$7:$I$306,COLUMN('Round 2'!$G$7),FALSE)),0,VLOOKUP($A159,'Round 2'!$A$7:$I$306,COLUMN('Round 2'!$G$7),FALSE))+IF(ISERROR(VLOOKUP($A159,'Round 3'!$A$7:$I$306,COLUMN('Round 3'!$G$7),FALSE)),0,VLOOKUP($A159,'Round 3'!$A$7:$I$306,COLUMN('Round 3'!$G$7),FALSE)))</f>
        <v/>
      </c>
      <c r="I159" s="75" t="str">
        <f>IF(ISBLANK($A159),"",IF(ISERROR(VLOOKUP($A159,'Round 1'!$A$7:$I$306,COLUMN('Round 1'!$F$7),FALSE)),0,VLOOKUP($A159,'Round 1'!$A$7:$I$306,COLUMN('Round 1'!$F$7),FALSE))+IF(ISERROR(VLOOKUP($A159,'Round 2'!$A$7:$I$306,COLUMN('Round 2'!$F$7),FALSE)),0,VLOOKUP($A159,'Round 2'!$A$7:$I$306,COLUMN('Round 2'!$F$7),FALSE))+IF(ISERROR(VLOOKUP($A159,'Round 3'!$A$7:$I$306,COLUMN('Round 3'!$F$7),FALSE)),0,VLOOKUP($A159,'Round 3'!$A$7:$I$306,COLUMN('Round 3'!$F$7),FALSE)))</f>
        <v/>
      </c>
      <c r="J159" s="76" t="str">
        <f>IF(ISBLANK($A159),"",IF(ISERROR(VLOOKUP($A159,'Round 1'!$A$7:$I$306,COLUMN('Round 1'!$H$7),FALSE)),0,VLOOKUP($A159,'Round 1'!$A$7:$I$306,COLUMN('Round 1'!$H$7),FALSE))+IF(ISERROR(VLOOKUP($A159,'Round 2'!$A$7:$I$306,COLUMN('Round 2'!$H$7),FALSE)),0,VLOOKUP($A159,'Round 2'!$A$7:$I$306,COLUMN('Round 2'!$H$7),FALSE))+IF(ISERROR(VLOOKUP($A159,'Round 3'!$A$7:$I$306,COLUMN('Round 3'!$H$7),FALSE)),0,VLOOKUP($A159,'Round 3'!$A$7:$I$306,COLUMN('Round 3'!$H$7),FALSE)))</f>
        <v/>
      </c>
      <c r="K159" s="75" t="str">
        <f t="shared" si="44"/>
        <v/>
      </c>
      <c r="L159" s="77" t="str">
        <f t="shared" si="45"/>
        <v/>
      </c>
      <c r="M159" s="78"/>
      <c r="N159" s="79" t="str">
        <f t="shared" si="46"/>
        <v/>
      </c>
      <c r="O159" s="3" t="str">
        <f t="shared" si="47"/>
        <v/>
      </c>
      <c r="P159" s="3" t="str">
        <f t="shared" si="48"/>
        <v/>
      </c>
      <c r="Q159" s="3">
        <f t="shared" si="49"/>
        <v>-10</v>
      </c>
      <c r="R159" s="3" t="str">
        <f t="shared" si="50"/>
        <v/>
      </c>
      <c r="S159" s="3" t="str">
        <f t="shared" si="51"/>
        <v/>
      </c>
      <c r="T159" s="3">
        <f t="shared" si="52"/>
        <v>0</v>
      </c>
      <c r="U159" s="79" t="str">
        <f ca="1">IF(N('Final Round'!$J$14)&gt;0,IF(ISBLANK($A159),"",IF($N159&gt;5,$N159,VLOOKUP($A159,'Final Round'!$A$14:$K$18,COLUMN('Final Round'!$J$1),FALSE))),"")</f>
        <v/>
      </c>
      <c r="V159" s="3" t="str">
        <f t="shared" ca="1" si="53"/>
        <v/>
      </c>
      <c r="W159" s="3" t="str">
        <f t="shared" si="54"/>
        <v/>
      </c>
      <c r="X159" s="3" t="str">
        <f t="shared" si="55"/>
        <v/>
      </c>
      <c r="Y159" s="3">
        <f t="shared" si="56"/>
        <v>0</v>
      </c>
      <c r="Z159" s="3" t="str">
        <f t="shared" ca="1" si="57"/>
        <v/>
      </c>
      <c r="AA159" s="3">
        <f t="shared" ca="1" si="58"/>
        <v>0</v>
      </c>
      <c r="AB159" s="80" t="str">
        <f>IF(ISBLANK($A159),"",5+4*(I159+IF(AA159=0,0,VLOOKUP($A159,'Final Round'!$A$14:$K$18,COLUMN('Final Round'!$G$1),FALSE)))+8*(H159+IF(AA159=0,0,IF(VLOOKUP($A159,'Final Round'!$A$14:$K$18,COLUMN('Final Round'!$J$1),FALSE)=1,1,0)))+$AA159)</f>
        <v/>
      </c>
    </row>
    <row r="160" spans="1:28" x14ac:dyDescent="0.2">
      <c r="A160" s="59"/>
      <c r="B160" s="60"/>
      <c r="C160" s="60"/>
      <c r="D160" s="60"/>
      <c r="E160" s="61"/>
      <c r="F160" s="62" t="str">
        <f>IF(ISBLANK($A160),"",SUM(IF(ISNA(IF(VLOOKUP($A160,'Round 1'!$A$7:$J$306,COLUMN('Round 1'!$H$7),FALSE),1,NA())),0,1),IF(ISNA(IF(VLOOKUP($A160,'Round 2'!$A$7:$J$306,COLUMN('Round 1'!$H$7),FALSE),1,NA())),0,1),IF(ISNA(IF(VLOOKUP($A160,'Round 3'!$A$7:$J$306,COLUMN('Round 1'!$H$7),FALSE),1,NA())),0,1),IF(ISNA(IF(VLOOKUP($A160,'Final Round'!$A$14:$K$18,1,FALSE),1,NA())),0,1)))</f>
        <v/>
      </c>
      <c r="G160" s="63"/>
      <c r="H160" s="64" t="str">
        <f>IF(ISBLANK($A160),"",IF(ISERROR(VLOOKUP($A160,'Round 1'!$A$7:$I$306,COLUMN('Round 1'!$G$7),FALSE)),0,VLOOKUP($A160,'Round 1'!$A$7:$I$306,COLUMN('Round 1'!$G$7),FALSE))+IF(ISERROR(VLOOKUP($A160,'Round 2'!$A$7:$I$306,COLUMN('Round 2'!$G$7),FALSE)),0,VLOOKUP($A160,'Round 2'!$A$7:$I$306,COLUMN('Round 2'!$G$7),FALSE))+IF(ISERROR(VLOOKUP($A160,'Round 3'!$A$7:$I$306,COLUMN('Round 3'!$G$7),FALSE)),0,VLOOKUP($A160,'Round 3'!$A$7:$I$306,COLUMN('Round 3'!$G$7),FALSE)))</f>
        <v/>
      </c>
      <c r="I160" s="64" t="str">
        <f>IF(ISBLANK($A160),"",IF(ISERROR(VLOOKUP($A160,'Round 1'!$A$7:$I$306,COLUMN('Round 1'!$F$7),FALSE)),0,VLOOKUP($A160,'Round 1'!$A$7:$I$306,COLUMN('Round 1'!$F$7),FALSE))+IF(ISERROR(VLOOKUP($A160,'Round 2'!$A$7:$I$306,COLUMN('Round 2'!$F$7),FALSE)),0,VLOOKUP($A160,'Round 2'!$A$7:$I$306,COLUMN('Round 2'!$F$7),FALSE))+IF(ISERROR(VLOOKUP($A160,'Round 3'!$A$7:$I$306,COLUMN('Round 3'!$F$7),FALSE)),0,VLOOKUP($A160,'Round 3'!$A$7:$I$306,COLUMN('Round 3'!$F$7),FALSE)))</f>
        <v/>
      </c>
      <c r="J160" s="65" t="str">
        <f>IF(ISBLANK($A160),"",IF(ISERROR(VLOOKUP($A160,'Round 1'!$A$7:$I$306,COLUMN('Round 1'!$H$7),FALSE)),0,VLOOKUP($A160,'Round 1'!$A$7:$I$306,COLUMN('Round 1'!$H$7),FALSE))+IF(ISERROR(VLOOKUP($A160,'Round 2'!$A$7:$I$306,COLUMN('Round 2'!$H$7),FALSE)),0,VLOOKUP($A160,'Round 2'!$A$7:$I$306,COLUMN('Round 2'!$H$7),FALSE))+IF(ISERROR(VLOOKUP($A160,'Round 3'!$A$7:$I$306,COLUMN('Round 3'!$H$7),FALSE)),0,VLOOKUP($A160,'Round 3'!$A$7:$I$306,COLUMN('Round 3'!$H$7),FALSE)))</f>
        <v/>
      </c>
      <c r="K160" s="64" t="str">
        <f t="shared" si="44"/>
        <v/>
      </c>
      <c r="L160" s="66" t="str">
        <f t="shared" si="45"/>
        <v/>
      </c>
      <c r="M160" s="67"/>
      <c r="N160" s="68" t="str">
        <f t="shared" si="46"/>
        <v/>
      </c>
      <c r="O160" s="3" t="str">
        <f t="shared" si="47"/>
        <v/>
      </c>
      <c r="P160" s="3" t="str">
        <f t="shared" si="48"/>
        <v/>
      </c>
      <c r="Q160" s="3">
        <f t="shared" si="49"/>
        <v>-10</v>
      </c>
      <c r="R160" s="3" t="str">
        <f t="shared" si="50"/>
        <v/>
      </c>
      <c r="S160" s="3" t="str">
        <f t="shared" si="51"/>
        <v/>
      </c>
      <c r="T160" s="3">
        <f t="shared" si="52"/>
        <v>0</v>
      </c>
      <c r="U160" s="68" t="str">
        <f ca="1">IF(N('Final Round'!$J$14)&gt;0,IF(ISBLANK($A160),"",IF($N160&gt;5,$N160,VLOOKUP($A160,'Final Round'!$A$14:$K$18,COLUMN('Final Round'!$J$1),FALSE))),"")</f>
        <v/>
      </c>
      <c r="V160" s="3" t="str">
        <f t="shared" ca="1" si="53"/>
        <v/>
      </c>
      <c r="W160" s="3" t="str">
        <f t="shared" si="54"/>
        <v/>
      </c>
      <c r="X160" s="3" t="str">
        <f t="shared" si="55"/>
        <v/>
      </c>
      <c r="Y160" s="3">
        <f t="shared" si="56"/>
        <v>0</v>
      </c>
      <c r="Z160" s="3" t="str">
        <f t="shared" ca="1" si="57"/>
        <v/>
      </c>
      <c r="AA160" s="3">
        <f t="shared" ca="1" si="58"/>
        <v>0</v>
      </c>
      <c r="AB160" s="69" t="str">
        <f>IF(ISBLANK($A160),"",5+4*(I160+IF(AA160=0,0,VLOOKUP($A160,'Final Round'!$A$14:$K$18,COLUMN('Final Round'!$G$1),FALSE)))+8*(H160+IF(AA160=0,0,IF(VLOOKUP($A160,'Final Round'!$A$14:$K$18,COLUMN('Final Round'!$J$1),FALSE)=1,1,0)))+$AA160)</f>
        <v/>
      </c>
    </row>
    <row r="161" spans="1:28" x14ac:dyDescent="0.2">
      <c r="A161" s="70"/>
      <c r="B161" s="71"/>
      <c r="C161" s="71"/>
      <c r="D161" s="71"/>
      <c r="E161" s="72"/>
      <c r="F161" s="73" t="str">
        <f>IF(ISBLANK($A161),"",SUM(IF(ISNA(IF(VLOOKUP($A161,'Round 1'!$A$7:$J$306,COLUMN('Round 1'!$H$7),FALSE),1,NA())),0,1),IF(ISNA(IF(VLOOKUP($A161,'Round 2'!$A$7:$J$306,COLUMN('Round 1'!$H$7),FALSE),1,NA())),0,1),IF(ISNA(IF(VLOOKUP($A161,'Round 3'!$A$7:$J$306,COLUMN('Round 1'!$H$7),FALSE),1,NA())),0,1),IF(ISNA(IF(VLOOKUP($A161,'Final Round'!$A$14:$K$18,1,FALSE),1,NA())),0,1)))</f>
        <v/>
      </c>
      <c r="G161" s="74"/>
      <c r="H161" s="75" t="str">
        <f>IF(ISBLANK($A161),"",IF(ISERROR(VLOOKUP($A161,'Round 1'!$A$7:$I$306,COLUMN('Round 1'!$G$7),FALSE)),0,VLOOKUP($A161,'Round 1'!$A$7:$I$306,COLUMN('Round 1'!$G$7),FALSE))+IF(ISERROR(VLOOKUP($A161,'Round 2'!$A$7:$I$306,COLUMN('Round 2'!$G$7),FALSE)),0,VLOOKUP($A161,'Round 2'!$A$7:$I$306,COLUMN('Round 2'!$G$7),FALSE))+IF(ISERROR(VLOOKUP($A161,'Round 3'!$A$7:$I$306,COLUMN('Round 3'!$G$7),FALSE)),0,VLOOKUP($A161,'Round 3'!$A$7:$I$306,COLUMN('Round 3'!$G$7),FALSE)))</f>
        <v/>
      </c>
      <c r="I161" s="75" t="str">
        <f>IF(ISBLANK($A161),"",IF(ISERROR(VLOOKUP($A161,'Round 1'!$A$7:$I$306,COLUMN('Round 1'!$F$7),FALSE)),0,VLOOKUP($A161,'Round 1'!$A$7:$I$306,COLUMN('Round 1'!$F$7),FALSE))+IF(ISERROR(VLOOKUP($A161,'Round 2'!$A$7:$I$306,COLUMN('Round 2'!$F$7),FALSE)),0,VLOOKUP($A161,'Round 2'!$A$7:$I$306,COLUMN('Round 2'!$F$7),FALSE))+IF(ISERROR(VLOOKUP($A161,'Round 3'!$A$7:$I$306,COLUMN('Round 3'!$F$7),FALSE)),0,VLOOKUP($A161,'Round 3'!$A$7:$I$306,COLUMN('Round 3'!$F$7),FALSE)))</f>
        <v/>
      </c>
      <c r="J161" s="76" t="str">
        <f>IF(ISBLANK($A161),"",IF(ISERROR(VLOOKUP($A161,'Round 1'!$A$7:$I$306,COLUMN('Round 1'!$H$7),FALSE)),0,VLOOKUP($A161,'Round 1'!$A$7:$I$306,COLUMN('Round 1'!$H$7),FALSE))+IF(ISERROR(VLOOKUP($A161,'Round 2'!$A$7:$I$306,COLUMN('Round 2'!$H$7),FALSE)),0,VLOOKUP($A161,'Round 2'!$A$7:$I$306,COLUMN('Round 2'!$H$7),FALSE))+IF(ISERROR(VLOOKUP($A161,'Round 3'!$A$7:$I$306,COLUMN('Round 3'!$H$7),FALSE)),0,VLOOKUP($A161,'Round 3'!$A$7:$I$306,COLUMN('Round 3'!$H$7),FALSE)))</f>
        <v/>
      </c>
      <c r="K161" s="75" t="str">
        <f t="shared" si="44"/>
        <v/>
      </c>
      <c r="L161" s="77" t="str">
        <f t="shared" si="45"/>
        <v/>
      </c>
      <c r="M161" s="78"/>
      <c r="N161" s="79" t="str">
        <f t="shared" si="46"/>
        <v/>
      </c>
      <c r="O161" s="3" t="str">
        <f t="shared" si="47"/>
        <v/>
      </c>
      <c r="P161" s="3" t="str">
        <f t="shared" si="48"/>
        <v/>
      </c>
      <c r="Q161" s="3">
        <f t="shared" si="49"/>
        <v>-10</v>
      </c>
      <c r="R161" s="3" t="str">
        <f t="shared" si="50"/>
        <v/>
      </c>
      <c r="S161" s="3" t="str">
        <f t="shared" si="51"/>
        <v/>
      </c>
      <c r="T161" s="3">
        <f t="shared" si="52"/>
        <v>0</v>
      </c>
      <c r="U161" s="79" t="str">
        <f ca="1">IF(N('Final Round'!$J$14)&gt;0,IF(ISBLANK($A161),"",IF($N161&gt;5,$N161,VLOOKUP($A161,'Final Round'!$A$14:$K$18,COLUMN('Final Round'!$J$1),FALSE))),"")</f>
        <v/>
      </c>
      <c r="V161" s="3" t="str">
        <f t="shared" ca="1" si="53"/>
        <v/>
      </c>
      <c r="W161" s="3" t="str">
        <f t="shared" si="54"/>
        <v/>
      </c>
      <c r="X161" s="3" t="str">
        <f t="shared" si="55"/>
        <v/>
      </c>
      <c r="Y161" s="3">
        <f t="shared" si="56"/>
        <v>0</v>
      </c>
      <c r="Z161" s="3" t="str">
        <f t="shared" ca="1" si="57"/>
        <v/>
      </c>
      <c r="AA161" s="3">
        <f t="shared" ca="1" si="58"/>
        <v>0</v>
      </c>
      <c r="AB161" s="80" t="str">
        <f>IF(ISBLANK($A161),"",5+4*(I161+IF(AA161=0,0,VLOOKUP($A161,'Final Round'!$A$14:$K$18,COLUMN('Final Round'!$G$1),FALSE)))+8*(H161+IF(AA161=0,0,IF(VLOOKUP($A161,'Final Round'!$A$14:$K$18,COLUMN('Final Round'!$J$1),FALSE)=1,1,0)))+$AA161)</f>
        <v/>
      </c>
    </row>
    <row r="162" spans="1:28" x14ac:dyDescent="0.2">
      <c r="A162" s="59"/>
      <c r="B162" s="60"/>
      <c r="C162" s="60"/>
      <c r="D162" s="60"/>
      <c r="E162" s="61"/>
      <c r="F162" s="62" t="str">
        <f>IF(ISBLANK($A162),"",SUM(IF(ISNA(IF(VLOOKUP($A162,'Round 1'!$A$7:$J$306,COLUMN('Round 1'!$H$7),FALSE),1,NA())),0,1),IF(ISNA(IF(VLOOKUP($A162,'Round 2'!$A$7:$J$306,COLUMN('Round 1'!$H$7),FALSE),1,NA())),0,1),IF(ISNA(IF(VLOOKUP($A162,'Round 3'!$A$7:$J$306,COLUMN('Round 1'!$H$7),FALSE),1,NA())),0,1),IF(ISNA(IF(VLOOKUP($A162,'Final Round'!$A$14:$K$18,1,FALSE),1,NA())),0,1)))</f>
        <v/>
      </c>
      <c r="G162" s="63"/>
      <c r="H162" s="64" t="str">
        <f>IF(ISBLANK($A162),"",IF(ISERROR(VLOOKUP($A162,'Round 1'!$A$7:$I$306,COLUMN('Round 1'!$G$7),FALSE)),0,VLOOKUP($A162,'Round 1'!$A$7:$I$306,COLUMN('Round 1'!$G$7),FALSE))+IF(ISERROR(VLOOKUP($A162,'Round 2'!$A$7:$I$306,COLUMN('Round 2'!$G$7),FALSE)),0,VLOOKUP($A162,'Round 2'!$A$7:$I$306,COLUMN('Round 2'!$G$7),FALSE))+IF(ISERROR(VLOOKUP($A162,'Round 3'!$A$7:$I$306,COLUMN('Round 3'!$G$7),FALSE)),0,VLOOKUP($A162,'Round 3'!$A$7:$I$306,COLUMN('Round 3'!$G$7),FALSE)))</f>
        <v/>
      </c>
      <c r="I162" s="64" t="str">
        <f>IF(ISBLANK($A162),"",IF(ISERROR(VLOOKUP($A162,'Round 1'!$A$7:$I$306,COLUMN('Round 1'!$F$7),FALSE)),0,VLOOKUP($A162,'Round 1'!$A$7:$I$306,COLUMN('Round 1'!$F$7),FALSE))+IF(ISERROR(VLOOKUP($A162,'Round 2'!$A$7:$I$306,COLUMN('Round 2'!$F$7),FALSE)),0,VLOOKUP($A162,'Round 2'!$A$7:$I$306,COLUMN('Round 2'!$F$7),FALSE))+IF(ISERROR(VLOOKUP($A162,'Round 3'!$A$7:$I$306,COLUMN('Round 3'!$F$7),FALSE)),0,VLOOKUP($A162,'Round 3'!$A$7:$I$306,COLUMN('Round 3'!$F$7),FALSE)))</f>
        <v/>
      </c>
      <c r="J162" s="65" t="str">
        <f>IF(ISBLANK($A162),"",IF(ISERROR(VLOOKUP($A162,'Round 1'!$A$7:$I$306,COLUMN('Round 1'!$H$7),FALSE)),0,VLOOKUP($A162,'Round 1'!$A$7:$I$306,COLUMN('Round 1'!$H$7),FALSE))+IF(ISERROR(VLOOKUP($A162,'Round 2'!$A$7:$I$306,COLUMN('Round 2'!$H$7),FALSE)),0,VLOOKUP($A162,'Round 2'!$A$7:$I$306,COLUMN('Round 2'!$H$7),FALSE))+IF(ISERROR(VLOOKUP($A162,'Round 3'!$A$7:$I$306,COLUMN('Round 3'!$H$7),FALSE)),0,VLOOKUP($A162,'Round 3'!$A$7:$I$306,COLUMN('Round 3'!$H$7),FALSE)))</f>
        <v/>
      </c>
      <c r="K162" s="64" t="str">
        <f t="shared" si="44"/>
        <v/>
      </c>
      <c r="L162" s="66" t="str">
        <f t="shared" si="45"/>
        <v/>
      </c>
      <c r="M162" s="67"/>
      <c r="N162" s="68" t="str">
        <f t="shared" si="46"/>
        <v/>
      </c>
      <c r="O162" s="3" t="str">
        <f t="shared" si="47"/>
        <v/>
      </c>
      <c r="P162" s="3" t="str">
        <f t="shared" si="48"/>
        <v/>
      </c>
      <c r="Q162" s="3">
        <f t="shared" si="49"/>
        <v>-10</v>
      </c>
      <c r="R162" s="3" t="str">
        <f t="shared" si="50"/>
        <v/>
      </c>
      <c r="S162" s="3" t="str">
        <f t="shared" si="51"/>
        <v/>
      </c>
      <c r="T162" s="3">
        <f t="shared" si="52"/>
        <v>0</v>
      </c>
      <c r="U162" s="68" t="str">
        <f ca="1">IF(N('Final Round'!$J$14)&gt;0,IF(ISBLANK($A162),"",IF($N162&gt;5,$N162,VLOOKUP($A162,'Final Round'!$A$14:$K$18,COLUMN('Final Round'!$J$1),FALSE))),"")</f>
        <v/>
      </c>
      <c r="V162" s="3" t="str">
        <f t="shared" ca="1" si="53"/>
        <v/>
      </c>
      <c r="W162" s="3" t="str">
        <f t="shared" si="54"/>
        <v/>
      </c>
      <c r="X162" s="3" t="str">
        <f t="shared" si="55"/>
        <v/>
      </c>
      <c r="Y162" s="3">
        <f t="shared" si="56"/>
        <v>0</v>
      </c>
      <c r="Z162" s="3" t="str">
        <f t="shared" ca="1" si="57"/>
        <v/>
      </c>
      <c r="AA162" s="3">
        <f t="shared" ca="1" si="58"/>
        <v>0</v>
      </c>
      <c r="AB162" s="69" t="str">
        <f>IF(ISBLANK($A162),"",5+4*(I162+IF(AA162=0,0,VLOOKUP($A162,'Final Round'!$A$14:$K$18,COLUMN('Final Round'!$G$1),FALSE)))+8*(H162+IF(AA162=0,0,IF(VLOOKUP($A162,'Final Round'!$A$14:$K$18,COLUMN('Final Round'!$J$1),FALSE)=1,1,0)))+$AA162)</f>
        <v/>
      </c>
    </row>
    <row r="163" spans="1:28" x14ac:dyDescent="0.2">
      <c r="A163" s="70"/>
      <c r="B163" s="71"/>
      <c r="C163" s="71"/>
      <c r="D163" s="71"/>
      <c r="E163" s="72"/>
      <c r="F163" s="73" t="str">
        <f>IF(ISBLANK($A163),"",SUM(IF(ISNA(IF(VLOOKUP($A163,'Round 1'!$A$7:$J$306,COLUMN('Round 1'!$H$7),FALSE),1,NA())),0,1),IF(ISNA(IF(VLOOKUP($A163,'Round 2'!$A$7:$J$306,COLUMN('Round 1'!$H$7),FALSE),1,NA())),0,1),IF(ISNA(IF(VLOOKUP($A163,'Round 3'!$A$7:$J$306,COLUMN('Round 1'!$H$7),FALSE),1,NA())),0,1),IF(ISNA(IF(VLOOKUP($A163,'Final Round'!$A$14:$K$18,1,FALSE),1,NA())),0,1)))</f>
        <v/>
      </c>
      <c r="G163" s="74"/>
      <c r="H163" s="75" t="str">
        <f>IF(ISBLANK($A163),"",IF(ISERROR(VLOOKUP($A163,'Round 1'!$A$7:$I$306,COLUMN('Round 1'!$G$7),FALSE)),0,VLOOKUP($A163,'Round 1'!$A$7:$I$306,COLUMN('Round 1'!$G$7),FALSE))+IF(ISERROR(VLOOKUP($A163,'Round 2'!$A$7:$I$306,COLUMN('Round 2'!$G$7),FALSE)),0,VLOOKUP($A163,'Round 2'!$A$7:$I$306,COLUMN('Round 2'!$G$7),FALSE))+IF(ISERROR(VLOOKUP($A163,'Round 3'!$A$7:$I$306,COLUMN('Round 3'!$G$7),FALSE)),0,VLOOKUP($A163,'Round 3'!$A$7:$I$306,COLUMN('Round 3'!$G$7),FALSE)))</f>
        <v/>
      </c>
      <c r="I163" s="75" t="str">
        <f>IF(ISBLANK($A163),"",IF(ISERROR(VLOOKUP($A163,'Round 1'!$A$7:$I$306,COLUMN('Round 1'!$F$7),FALSE)),0,VLOOKUP($A163,'Round 1'!$A$7:$I$306,COLUMN('Round 1'!$F$7),FALSE))+IF(ISERROR(VLOOKUP($A163,'Round 2'!$A$7:$I$306,COLUMN('Round 2'!$F$7),FALSE)),0,VLOOKUP($A163,'Round 2'!$A$7:$I$306,COLUMN('Round 2'!$F$7),FALSE))+IF(ISERROR(VLOOKUP($A163,'Round 3'!$A$7:$I$306,COLUMN('Round 3'!$F$7),FALSE)),0,VLOOKUP($A163,'Round 3'!$A$7:$I$306,COLUMN('Round 3'!$F$7),FALSE)))</f>
        <v/>
      </c>
      <c r="J163" s="76" t="str">
        <f>IF(ISBLANK($A163),"",IF(ISERROR(VLOOKUP($A163,'Round 1'!$A$7:$I$306,COLUMN('Round 1'!$H$7),FALSE)),0,VLOOKUP($A163,'Round 1'!$A$7:$I$306,COLUMN('Round 1'!$H$7),FALSE))+IF(ISERROR(VLOOKUP($A163,'Round 2'!$A$7:$I$306,COLUMN('Round 2'!$H$7),FALSE)),0,VLOOKUP($A163,'Round 2'!$A$7:$I$306,COLUMN('Round 2'!$H$7),FALSE))+IF(ISERROR(VLOOKUP($A163,'Round 3'!$A$7:$I$306,COLUMN('Round 3'!$H$7),FALSE)),0,VLOOKUP($A163,'Round 3'!$A$7:$I$306,COLUMN('Round 3'!$H$7),FALSE)))</f>
        <v/>
      </c>
      <c r="K163" s="75" t="str">
        <f t="shared" si="44"/>
        <v/>
      </c>
      <c r="L163" s="77" t="str">
        <f t="shared" si="45"/>
        <v/>
      </c>
      <c r="M163" s="78"/>
      <c r="N163" s="79" t="str">
        <f t="shared" si="46"/>
        <v/>
      </c>
      <c r="O163" s="3" t="str">
        <f t="shared" si="47"/>
        <v/>
      </c>
      <c r="P163" s="3" t="str">
        <f t="shared" si="48"/>
        <v/>
      </c>
      <c r="Q163" s="3">
        <f t="shared" si="49"/>
        <v>-10</v>
      </c>
      <c r="R163" s="3" t="str">
        <f t="shared" si="50"/>
        <v/>
      </c>
      <c r="S163" s="3" t="str">
        <f t="shared" si="51"/>
        <v/>
      </c>
      <c r="T163" s="3">
        <f t="shared" si="52"/>
        <v>0</v>
      </c>
      <c r="U163" s="79" t="str">
        <f ca="1">IF(N('Final Round'!$J$14)&gt;0,IF(ISBLANK($A163),"",IF($N163&gt;5,$N163,VLOOKUP($A163,'Final Round'!$A$14:$K$18,COLUMN('Final Round'!$J$1),FALSE))),"")</f>
        <v/>
      </c>
      <c r="V163" s="3" t="str">
        <f t="shared" ca="1" si="53"/>
        <v/>
      </c>
      <c r="W163" s="3" t="str">
        <f t="shared" si="54"/>
        <v/>
      </c>
      <c r="X163" s="3" t="str">
        <f t="shared" si="55"/>
        <v/>
      </c>
      <c r="Y163" s="3">
        <f t="shared" si="56"/>
        <v>0</v>
      </c>
      <c r="Z163" s="3" t="str">
        <f t="shared" ca="1" si="57"/>
        <v/>
      </c>
      <c r="AA163" s="3">
        <f t="shared" ca="1" si="58"/>
        <v>0</v>
      </c>
      <c r="AB163" s="80" t="str">
        <f>IF(ISBLANK($A163),"",5+4*(I163+IF(AA163=0,0,VLOOKUP($A163,'Final Round'!$A$14:$K$18,COLUMN('Final Round'!$G$1),FALSE)))+8*(H163+IF(AA163=0,0,IF(VLOOKUP($A163,'Final Round'!$A$14:$K$18,COLUMN('Final Round'!$J$1),FALSE)=1,1,0)))+$AA163)</f>
        <v/>
      </c>
    </row>
    <row r="164" spans="1:28" x14ac:dyDescent="0.2">
      <c r="A164" s="59"/>
      <c r="B164" s="60"/>
      <c r="C164" s="60"/>
      <c r="D164" s="60"/>
      <c r="E164" s="61"/>
      <c r="F164" s="62" t="str">
        <f>IF(ISBLANK($A164),"",SUM(IF(ISNA(IF(VLOOKUP($A164,'Round 1'!$A$7:$J$306,COLUMN('Round 1'!$H$7),FALSE),1,NA())),0,1),IF(ISNA(IF(VLOOKUP($A164,'Round 2'!$A$7:$J$306,COLUMN('Round 1'!$H$7),FALSE),1,NA())),0,1),IF(ISNA(IF(VLOOKUP($A164,'Round 3'!$A$7:$J$306,COLUMN('Round 1'!$H$7),FALSE),1,NA())),0,1),IF(ISNA(IF(VLOOKUP($A164,'Final Round'!$A$14:$K$18,1,FALSE),1,NA())),0,1)))</f>
        <v/>
      </c>
      <c r="G164" s="63"/>
      <c r="H164" s="64" t="str">
        <f>IF(ISBLANK($A164),"",IF(ISERROR(VLOOKUP($A164,'Round 1'!$A$7:$I$306,COLUMN('Round 1'!$G$7),FALSE)),0,VLOOKUP($A164,'Round 1'!$A$7:$I$306,COLUMN('Round 1'!$G$7),FALSE))+IF(ISERROR(VLOOKUP($A164,'Round 2'!$A$7:$I$306,COLUMN('Round 2'!$G$7),FALSE)),0,VLOOKUP($A164,'Round 2'!$A$7:$I$306,COLUMN('Round 2'!$G$7),FALSE))+IF(ISERROR(VLOOKUP($A164,'Round 3'!$A$7:$I$306,COLUMN('Round 3'!$G$7),FALSE)),0,VLOOKUP($A164,'Round 3'!$A$7:$I$306,COLUMN('Round 3'!$G$7),FALSE)))</f>
        <v/>
      </c>
      <c r="I164" s="64" t="str">
        <f>IF(ISBLANK($A164),"",IF(ISERROR(VLOOKUP($A164,'Round 1'!$A$7:$I$306,COLUMN('Round 1'!$F$7),FALSE)),0,VLOOKUP($A164,'Round 1'!$A$7:$I$306,COLUMN('Round 1'!$F$7),FALSE))+IF(ISERROR(VLOOKUP($A164,'Round 2'!$A$7:$I$306,COLUMN('Round 2'!$F$7),FALSE)),0,VLOOKUP($A164,'Round 2'!$A$7:$I$306,COLUMN('Round 2'!$F$7),FALSE))+IF(ISERROR(VLOOKUP($A164,'Round 3'!$A$7:$I$306,COLUMN('Round 3'!$F$7),FALSE)),0,VLOOKUP($A164,'Round 3'!$A$7:$I$306,COLUMN('Round 3'!$F$7),FALSE)))</f>
        <v/>
      </c>
      <c r="J164" s="65" t="str">
        <f>IF(ISBLANK($A164),"",IF(ISERROR(VLOOKUP($A164,'Round 1'!$A$7:$I$306,COLUMN('Round 1'!$H$7),FALSE)),0,VLOOKUP($A164,'Round 1'!$A$7:$I$306,COLUMN('Round 1'!$H$7),FALSE))+IF(ISERROR(VLOOKUP($A164,'Round 2'!$A$7:$I$306,COLUMN('Round 2'!$H$7),FALSE)),0,VLOOKUP($A164,'Round 2'!$A$7:$I$306,COLUMN('Round 2'!$H$7),FALSE))+IF(ISERROR(VLOOKUP($A164,'Round 3'!$A$7:$I$306,COLUMN('Round 3'!$H$7),FALSE)),0,VLOOKUP($A164,'Round 3'!$A$7:$I$306,COLUMN('Round 3'!$H$7),FALSE)))</f>
        <v/>
      </c>
      <c r="K164" s="64" t="str">
        <f t="shared" si="44"/>
        <v/>
      </c>
      <c r="L164" s="66" t="str">
        <f t="shared" si="45"/>
        <v/>
      </c>
      <c r="M164" s="67"/>
      <c r="N164" s="68" t="str">
        <f t="shared" si="46"/>
        <v/>
      </c>
      <c r="O164" s="3" t="str">
        <f t="shared" si="47"/>
        <v/>
      </c>
      <c r="P164" s="3" t="str">
        <f t="shared" si="48"/>
        <v/>
      </c>
      <c r="Q164" s="3">
        <f t="shared" si="49"/>
        <v>-10</v>
      </c>
      <c r="R164" s="3" t="str">
        <f t="shared" si="50"/>
        <v/>
      </c>
      <c r="S164" s="3" t="str">
        <f t="shared" si="51"/>
        <v/>
      </c>
      <c r="T164" s="3">
        <f t="shared" si="52"/>
        <v>0</v>
      </c>
      <c r="U164" s="68" t="str">
        <f ca="1">IF(N('Final Round'!$J$14)&gt;0,IF(ISBLANK($A164),"",IF($N164&gt;5,$N164,VLOOKUP($A164,'Final Round'!$A$14:$K$18,COLUMN('Final Round'!$J$1),FALSE))),"")</f>
        <v/>
      </c>
      <c r="V164" s="3" t="str">
        <f t="shared" ca="1" si="53"/>
        <v/>
      </c>
      <c r="W164" s="3" t="str">
        <f t="shared" si="54"/>
        <v/>
      </c>
      <c r="X164" s="3" t="str">
        <f t="shared" si="55"/>
        <v/>
      </c>
      <c r="Y164" s="3">
        <f t="shared" si="56"/>
        <v>0</v>
      </c>
      <c r="Z164" s="3" t="str">
        <f t="shared" ca="1" si="57"/>
        <v/>
      </c>
      <c r="AA164" s="3">
        <f t="shared" ca="1" si="58"/>
        <v>0</v>
      </c>
      <c r="AB164" s="69" t="str">
        <f>IF(ISBLANK($A164),"",5+4*(I164+IF(AA164=0,0,VLOOKUP($A164,'Final Round'!$A$14:$K$18,COLUMN('Final Round'!$G$1),FALSE)))+8*(H164+IF(AA164=0,0,IF(VLOOKUP($A164,'Final Round'!$A$14:$K$18,COLUMN('Final Round'!$J$1),FALSE)=1,1,0)))+$AA164)</f>
        <v/>
      </c>
    </row>
    <row r="165" spans="1:28" x14ac:dyDescent="0.2">
      <c r="A165" s="70"/>
      <c r="B165" s="71"/>
      <c r="C165" s="71"/>
      <c r="D165" s="71"/>
      <c r="E165" s="72"/>
      <c r="F165" s="73" t="str">
        <f>IF(ISBLANK($A165),"",SUM(IF(ISNA(IF(VLOOKUP($A165,'Round 1'!$A$7:$J$306,COLUMN('Round 1'!$H$7),FALSE),1,NA())),0,1),IF(ISNA(IF(VLOOKUP($A165,'Round 2'!$A$7:$J$306,COLUMN('Round 1'!$H$7),FALSE),1,NA())),0,1),IF(ISNA(IF(VLOOKUP($A165,'Round 3'!$A$7:$J$306,COLUMN('Round 1'!$H$7),FALSE),1,NA())),0,1),IF(ISNA(IF(VLOOKUP($A165,'Final Round'!$A$14:$K$18,1,FALSE),1,NA())),0,1)))</f>
        <v/>
      </c>
      <c r="G165" s="74"/>
      <c r="H165" s="75" t="str">
        <f>IF(ISBLANK($A165),"",IF(ISERROR(VLOOKUP($A165,'Round 1'!$A$7:$I$306,COLUMN('Round 1'!$G$7),FALSE)),0,VLOOKUP($A165,'Round 1'!$A$7:$I$306,COLUMN('Round 1'!$G$7),FALSE))+IF(ISERROR(VLOOKUP($A165,'Round 2'!$A$7:$I$306,COLUMN('Round 2'!$G$7),FALSE)),0,VLOOKUP($A165,'Round 2'!$A$7:$I$306,COLUMN('Round 2'!$G$7),FALSE))+IF(ISERROR(VLOOKUP($A165,'Round 3'!$A$7:$I$306,COLUMN('Round 3'!$G$7),FALSE)),0,VLOOKUP($A165,'Round 3'!$A$7:$I$306,COLUMN('Round 3'!$G$7),FALSE)))</f>
        <v/>
      </c>
      <c r="I165" s="75" t="str">
        <f>IF(ISBLANK($A165),"",IF(ISERROR(VLOOKUP($A165,'Round 1'!$A$7:$I$306,COLUMN('Round 1'!$F$7),FALSE)),0,VLOOKUP($A165,'Round 1'!$A$7:$I$306,COLUMN('Round 1'!$F$7),FALSE))+IF(ISERROR(VLOOKUP($A165,'Round 2'!$A$7:$I$306,COLUMN('Round 2'!$F$7),FALSE)),0,VLOOKUP($A165,'Round 2'!$A$7:$I$306,COLUMN('Round 2'!$F$7),FALSE))+IF(ISERROR(VLOOKUP($A165,'Round 3'!$A$7:$I$306,COLUMN('Round 3'!$F$7),FALSE)),0,VLOOKUP($A165,'Round 3'!$A$7:$I$306,COLUMN('Round 3'!$F$7),FALSE)))</f>
        <v/>
      </c>
      <c r="J165" s="76" t="str">
        <f>IF(ISBLANK($A165),"",IF(ISERROR(VLOOKUP($A165,'Round 1'!$A$7:$I$306,COLUMN('Round 1'!$H$7),FALSE)),0,VLOOKUP($A165,'Round 1'!$A$7:$I$306,COLUMN('Round 1'!$H$7),FALSE))+IF(ISERROR(VLOOKUP($A165,'Round 2'!$A$7:$I$306,COLUMN('Round 2'!$H$7),FALSE)),0,VLOOKUP($A165,'Round 2'!$A$7:$I$306,COLUMN('Round 2'!$H$7),FALSE))+IF(ISERROR(VLOOKUP($A165,'Round 3'!$A$7:$I$306,COLUMN('Round 3'!$H$7),FALSE)),0,VLOOKUP($A165,'Round 3'!$A$7:$I$306,COLUMN('Round 3'!$H$7),FALSE)))</f>
        <v/>
      </c>
      <c r="K165" s="75" t="str">
        <f t="shared" si="44"/>
        <v/>
      </c>
      <c r="L165" s="77" t="str">
        <f t="shared" si="45"/>
        <v/>
      </c>
      <c r="M165" s="78"/>
      <c r="N165" s="79" t="str">
        <f t="shared" si="46"/>
        <v/>
      </c>
      <c r="O165" s="3" t="str">
        <f t="shared" si="47"/>
        <v/>
      </c>
      <c r="P165" s="3" t="str">
        <f t="shared" si="48"/>
        <v/>
      </c>
      <c r="Q165" s="3">
        <f t="shared" si="49"/>
        <v>-10</v>
      </c>
      <c r="R165" s="3" t="str">
        <f t="shared" si="50"/>
        <v/>
      </c>
      <c r="S165" s="3" t="str">
        <f t="shared" si="51"/>
        <v/>
      </c>
      <c r="T165" s="3">
        <f t="shared" si="52"/>
        <v>0</v>
      </c>
      <c r="U165" s="79" t="str">
        <f ca="1">IF(N('Final Round'!$J$14)&gt;0,IF(ISBLANK($A165),"",IF($N165&gt;5,$N165,VLOOKUP($A165,'Final Round'!$A$14:$K$18,COLUMN('Final Round'!$J$1),FALSE))),"")</f>
        <v/>
      </c>
      <c r="V165" s="3" t="str">
        <f t="shared" ca="1" si="53"/>
        <v/>
      </c>
      <c r="W165" s="3" t="str">
        <f t="shared" si="54"/>
        <v/>
      </c>
      <c r="X165" s="3" t="str">
        <f t="shared" si="55"/>
        <v/>
      </c>
      <c r="Y165" s="3">
        <f t="shared" si="56"/>
        <v>0</v>
      </c>
      <c r="Z165" s="3" t="str">
        <f t="shared" ca="1" si="57"/>
        <v/>
      </c>
      <c r="AA165" s="3">
        <f t="shared" ca="1" si="58"/>
        <v>0</v>
      </c>
      <c r="AB165" s="80" t="str">
        <f>IF(ISBLANK($A165),"",5+4*(I165+IF(AA165=0,0,VLOOKUP($A165,'Final Round'!$A$14:$K$18,COLUMN('Final Round'!$G$1),FALSE)))+8*(H165+IF(AA165=0,0,IF(VLOOKUP($A165,'Final Round'!$A$14:$K$18,COLUMN('Final Round'!$J$1),FALSE)=1,1,0)))+$AA165)</f>
        <v/>
      </c>
    </row>
    <row r="166" spans="1:28" x14ac:dyDescent="0.2">
      <c r="A166" s="59"/>
      <c r="B166" s="60"/>
      <c r="C166" s="60"/>
      <c r="D166" s="60"/>
      <c r="E166" s="61"/>
      <c r="F166" s="62" t="str">
        <f>IF(ISBLANK($A166),"",SUM(IF(ISNA(IF(VLOOKUP($A166,'Round 1'!$A$7:$J$306,COLUMN('Round 1'!$H$7),FALSE),1,NA())),0,1),IF(ISNA(IF(VLOOKUP($A166,'Round 2'!$A$7:$J$306,COLUMN('Round 1'!$H$7),FALSE),1,NA())),0,1),IF(ISNA(IF(VLOOKUP($A166,'Round 3'!$A$7:$J$306,COLUMN('Round 1'!$H$7),FALSE),1,NA())),0,1),IF(ISNA(IF(VLOOKUP($A166,'Final Round'!$A$14:$K$18,1,FALSE),1,NA())),0,1)))</f>
        <v/>
      </c>
      <c r="G166" s="63"/>
      <c r="H166" s="64" t="str">
        <f>IF(ISBLANK($A166),"",IF(ISERROR(VLOOKUP($A166,'Round 1'!$A$7:$I$306,COLUMN('Round 1'!$G$7),FALSE)),0,VLOOKUP($A166,'Round 1'!$A$7:$I$306,COLUMN('Round 1'!$G$7),FALSE))+IF(ISERROR(VLOOKUP($A166,'Round 2'!$A$7:$I$306,COLUMN('Round 2'!$G$7),FALSE)),0,VLOOKUP($A166,'Round 2'!$A$7:$I$306,COLUMN('Round 2'!$G$7),FALSE))+IF(ISERROR(VLOOKUP($A166,'Round 3'!$A$7:$I$306,COLUMN('Round 3'!$G$7),FALSE)),0,VLOOKUP($A166,'Round 3'!$A$7:$I$306,COLUMN('Round 3'!$G$7),FALSE)))</f>
        <v/>
      </c>
      <c r="I166" s="64" t="str">
        <f>IF(ISBLANK($A166),"",IF(ISERROR(VLOOKUP($A166,'Round 1'!$A$7:$I$306,COLUMN('Round 1'!$F$7),FALSE)),0,VLOOKUP($A166,'Round 1'!$A$7:$I$306,COLUMN('Round 1'!$F$7),FALSE))+IF(ISERROR(VLOOKUP($A166,'Round 2'!$A$7:$I$306,COLUMN('Round 2'!$F$7),FALSE)),0,VLOOKUP($A166,'Round 2'!$A$7:$I$306,COLUMN('Round 2'!$F$7),FALSE))+IF(ISERROR(VLOOKUP($A166,'Round 3'!$A$7:$I$306,COLUMN('Round 3'!$F$7),FALSE)),0,VLOOKUP($A166,'Round 3'!$A$7:$I$306,COLUMN('Round 3'!$F$7),FALSE)))</f>
        <v/>
      </c>
      <c r="J166" s="65" t="str">
        <f>IF(ISBLANK($A166),"",IF(ISERROR(VLOOKUP($A166,'Round 1'!$A$7:$I$306,COLUMN('Round 1'!$H$7),FALSE)),0,VLOOKUP($A166,'Round 1'!$A$7:$I$306,COLUMN('Round 1'!$H$7),FALSE))+IF(ISERROR(VLOOKUP($A166,'Round 2'!$A$7:$I$306,COLUMN('Round 2'!$H$7),FALSE)),0,VLOOKUP($A166,'Round 2'!$A$7:$I$306,COLUMN('Round 2'!$H$7),FALSE))+IF(ISERROR(VLOOKUP($A166,'Round 3'!$A$7:$I$306,COLUMN('Round 3'!$H$7),FALSE)),0,VLOOKUP($A166,'Round 3'!$A$7:$I$306,COLUMN('Round 3'!$H$7),FALSE)))</f>
        <v/>
      </c>
      <c r="K166" s="64" t="str">
        <f t="shared" si="44"/>
        <v/>
      </c>
      <c r="L166" s="66" t="str">
        <f t="shared" si="45"/>
        <v/>
      </c>
      <c r="M166" s="67"/>
      <c r="N166" s="68" t="str">
        <f t="shared" si="46"/>
        <v/>
      </c>
      <c r="O166" s="3" t="str">
        <f t="shared" si="47"/>
        <v/>
      </c>
      <c r="P166" s="3" t="str">
        <f t="shared" si="48"/>
        <v/>
      </c>
      <c r="Q166" s="3">
        <f t="shared" si="49"/>
        <v>-10</v>
      </c>
      <c r="R166" s="3" t="str">
        <f t="shared" si="50"/>
        <v/>
      </c>
      <c r="S166" s="3" t="str">
        <f t="shared" si="51"/>
        <v/>
      </c>
      <c r="T166" s="3">
        <f t="shared" si="52"/>
        <v>0</v>
      </c>
      <c r="U166" s="68" t="str">
        <f ca="1">IF(N('Final Round'!$J$14)&gt;0,IF(ISBLANK($A166),"",IF($N166&gt;5,$N166,VLOOKUP($A166,'Final Round'!$A$14:$K$18,COLUMN('Final Round'!$J$1),FALSE))),"")</f>
        <v/>
      </c>
      <c r="V166" s="3" t="str">
        <f t="shared" ca="1" si="53"/>
        <v/>
      </c>
      <c r="W166" s="3" t="str">
        <f t="shared" si="54"/>
        <v/>
      </c>
      <c r="X166" s="3" t="str">
        <f t="shared" si="55"/>
        <v/>
      </c>
      <c r="Y166" s="3">
        <f t="shared" si="56"/>
        <v>0</v>
      </c>
      <c r="Z166" s="3" t="str">
        <f t="shared" ca="1" si="57"/>
        <v/>
      </c>
      <c r="AA166" s="3">
        <f t="shared" ca="1" si="58"/>
        <v>0</v>
      </c>
      <c r="AB166" s="69" t="str">
        <f>IF(ISBLANK($A166),"",5+4*(I166+IF(AA166=0,0,VLOOKUP($A166,'Final Round'!$A$14:$K$18,COLUMN('Final Round'!$G$1),FALSE)))+8*(H166+IF(AA166=0,0,IF(VLOOKUP($A166,'Final Round'!$A$14:$K$18,COLUMN('Final Round'!$J$1),FALSE)=1,1,0)))+$AA166)</f>
        <v/>
      </c>
    </row>
    <row r="167" spans="1:28" x14ac:dyDescent="0.2">
      <c r="A167" s="70"/>
      <c r="B167" s="71"/>
      <c r="C167" s="71"/>
      <c r="D167" s="71"/>
      <c r="E167" s="72"/>
      <c r="F167" s="73" t="str">
        <f>IF(ISBLANK($A167),"",SUM(IF(ISNA(IF(VLOOKUP($A167,'Round 1'!$A$7:$J$306,COLUMN('Round 1'!$H$7),FALSE),1,NA())),0,1),IF(ISNA(IF(VLOOKUP($A167,'Round 2'!$A$7:$J$306,COLUMN('Round 1'!$H$7),FALSE),1,NA())),0,1),IF(ISNA(IF(VLOOKUP($A167,'Round 3'!$A$7:$J$306,COLUMN('Round 1'!$H$7),FALSE),1,NA())),0,1),IF(ISNA(IF(VLOOKUP($A167,'Final Round'!$A$14:$K$18,1,FALSE),1,NA())),0,1)))</f>
        <v/>
      </c>
      <c r="G167" s="74"/>
      <c r="H167" s="75" t="str">
        <f>IF(ISBLANK($A167),"",IF(ISERROR(VLOOKUP($A167,'Round 1'!$A$7:$I$306,COLUMN('Round 1'!$G$7),FALSE)),0,VLOOKUP($A167,'Round 1'!$A$7:$I$306,COLUMN('Round 1'!$G$7),FALSE))+IF(ISERROR(VLOOKUP($A167,'Round 2'!$A$7:$I$306,COLUMN('Round 2'!$G$7),FALSE)),0,VLOOKUP($A167,'Round 2'!$A$7:$I$306,COLUMN('Round 2'!$G$7),FALSE))+IF(ISERROR(VLOOKUP($A167,'Round 3'!$A$7:$I$306,COLUMN('Round 3'!$G$7),FALSE)),0,VLOOKUP($A167,'Round 3'!$A$7:$I$306,COLUMN('Round 3'!$G$7),FALSE)))</f>
        <v/>
      </c>
      <c r="I167" s="75" t="str">
        <f>IF(ISBLANK($A167),"",IF(ISERROR(VLOOKUP($A167,'Round 1'!$A$7:$I$306,COLUMN('Round 1'!$F$7),FALSE)),0,VLOOKUP($A167,'Round 1'!$A$7:$I$306,COLUMN('Round 1'!$F$7),FALSE))+IF(ISERROR(VLOOKUP($A167,'Round 2'!$A$7:$I$306,COLUMN('Round 2'!$F$7),FALSE)),0,VLOOKUP($A167,'Round 2'!$A$7:$I$306,COLUMN('Round 2'!$F$7),FALSE))+IF(ISERROR(VLOOKUP($A167,'Round 3'!$A$7:$I$306,COLUMN('Round 3'!$F$7),FALSE)),0,VLOOKUP($A167,'Round 3'!$A$7:$I$306,COLUMN('Round 3'!$F$7),FALSE)))</f>
        <v/>
      </c>
      <c r="J167" s="76" t="str">
        <f>IF(ISBLANK($A167),"",IF(ISERROR(VLOOKUP($A167,'Round 1'!$A$7:$I$306,COLUMN('Round 1'!$H$7),FALSE)),0,VLOOKUP($A167,'Round 1'!$A$7:$I$306,COLUMN('Round 1'!$H$7),FALSE))+IF(ISERROR(VLOOKUP($A167,'Round 2'!$A$7:$I$306,COLUMN('Round 2'!$H$7),FALSE)),0,VLOOKUP($A167,'Round 2'!$A$7:$I$306,COLUMN('Round 2'!$H$7),FALSE))+IF(ISERROR(VLOOKUP($A167,'Round 3'!$A$7:$I$306,COLUMN('Round 3'!$H$7),FALSE)),0,VLOOKUP($A167,'Round 3'!$A$7:$I$306,COLUMN('Round 3'!$H$7),FALSE)))</f>
        <v/>
      </c>
      <c r="K167" s="75" t="str">
        <f t="shared" ref="K167:K198" si="59">IF(ISBLANK(A167),"",RANK(P167,$P$7:$P$306))</f>
        <v/>
      </c>
      <c r="L167" s="77" t="str">
        <f t="shared" ref="L167:L198" si="60">IF(ISBLANK($G167),IF($K167&gt;5,"",IF(AND(ISNA(MATCH(K167+1,$K$7:$K$306,0)),$K167&lt;$A$4),"TIE","")),"DQ")</f>
        <v/>
      </c>
      <c r="M167" s="78"/>
      <c r="N167" s="79" t="str">
        <f t="shared" ref="N167:N198" si="61">IF(ISBLANK($G167),$R167,"DQ")</f>
        <v/>
      </c>
      <c r="O167" s="3" t="str">
        <f t="shared" ref="O167:O198" si="62">IF(ISBLANK(A167),"",$H167*$O$6+$I167)</f>
        <v/>
      </c>
      <c r="P167" s="3" t="str">
        <f t="shared" ref="P167:P198" si="63">IF(ISBLANK(A167),"",$O167*10*$P$6+$J167)</f>
        <v/>
      </c>
      <c r="Q167" s="3">
        <f t="shared" ref="Q167:Q198" si="64">IF(ISBLANK($G167),IF(ISBLANK($A167),-10,$P167*$Q$6+IF($M167&gt;0,$Q$6-1-$M167,0)),-1)</f>
        <v>-10</v>
      </c>
      <c r="R167" s="3" t="str">
        <f t="shared" ref="R167:R198" si="65">IF(ISBLANK($A167),"",RANK($Q167,$Q$7:$Q$306))</f>
        <v/>
      </c>
      <c r="S167" s="3" t="str">
        <f t="shared" ref="S167:S198" si="66">IF(ISNA(MATCH($R167+1,$R$7:$R$306,0)),IF($R167=MAX($A$7:$A$306),$R167,-1),$R167)</f>
        <v/>
      </c>
      <c r="T167" s="3">
        <f t="shared" ref="T167:T198" si="67">$A167</f>
        <v>0</v>
      </c>
      <c r="U167" s="79" t="str">
        <f ca="1">IF(N('Final Round'!$J$14)&gt;0,IF(ISBLANK($A167),"",IF($N167&gt;5,$N167,VLOOKUP($A167,'Final Round'!$A$14:$K$18,COLUMN('Final Round'!$J$1),FALSE))),"")</f>
        <v/>
      </c>
      <c r="V167" s="3" t="str">
        <f t="shared" ref="V167:V198" ca="1" si="68">IF(ISNUMBER($U167),$U167,$R167)</f>
        <v/>
      </c>
      <c r="W167" s="3" t="str">
        <f t="shared" ref="W167:W198" si="69">IF(ISBLANK($A167),"",($V$6-$V167)*$W$6+$W$6-$A167)</f>
        <v/>
      </c>
      <c r="X167" s="3" t="str">
        <f t="shared" ref="X167:X198" si="70">IF(ISBLANK($A167),"",RANK($W167,$W$7:$W$306))</f>
        <v/>
      </c>
      <c r="Y167" s="3">
        <f t="shared" ref="Y167:Y198" si="71">$A167</f>
        <v>0</v>
      </c>
      <c r="Z167" s="3" t="str">
        <f t="shared" ref="Z167:Z198" ca="1" si="72">IF($U167="",$N167,$U167)</f>
        <v/>
      </c>
      <c r="AA167" s="3">
        <f t="shared" ca="1" si="58"/>
        <v>0</v>
      </c>
      <c r="AB167" s="80" t="str">
        <f>IF(ISBLANK($A167),"",5+4*(I167+IF(AA167=0,0,VLOOKUP($A167,'Final Round'!$A$14:$K$18,COLUMN('Final Round'!$G$1),FALSE)))+8*(H167+IF(AA167=0,0,IF(VLOOKUP($A167,'Final Round'!$A$14:$K$18,COLUMN('Final Round'!$J$1),FALSE)=1,1,0)))+$AA167)</f>
        <v/>
      </c>
    </row>
    <row r="168" spans="1:28" x14ac:dyDescent="0.2">
      <c r="A168" s="59"/>
      <c r="B168" s="60"/>
      <c r="C168" s="60"/>
      <c r="D168" s="60"/>
      <c r="E168" s="61"/>
      <c r="F168" s="62" t="str">
        <f>IF(ISBLANK($A168),"",SUM(IF(ISNA(IF(VLOOKUP($A168,'Round 1'!$A$7:$J$306,COLUMN('Round 1'!$H$7),FALSE),1,NA())),0,1),IF(ISNA(IF(VLOOKUP($A168,'Round 2'!$A$7:$J$306,COLUMN('Round 1'!$H$7),FALSE),1,NA())),0,1),IF(ISNA(IF(VLOOKUP($A168,'Round 3'!$A$7:$J$306,COLUMN('Round 1'!$H$7),FALSE),1,NA())),0,1),IF(ISNA(IF(VLOOKUP($A168,'Final Round'!$A$14:$K$18,1,FALSE),1,NA())),0,1)))</f>
        <v/>
      </c>
      <c r="G168" s="63"/>
      <c r="H168" s="64" t="str">
        <f>IF(ISBLANK($A168),"",IF(ISERROR(VLOOKUP($A168,'Round 1'!$A$7:$I$306,COLUMN('Round 1'!$G$7),FALSE)),0,VLOOKUP($A168,'Round 1'!$A$7:$I$306,COLUMN('Round 1'!$G$7),FALSE))+IF(ISERROR(VLOOKUP($A168,'Round 2'!$A$7:$I$306,COLUMN('Round 2'!$G$7),FALSE)),0,VLOOKUP($A168,'Round 2'!$A$7:$I$306,COLUMN('Round 2'!$G$7),FALSE))+IF(ISERROR(VLOOKUP($A168,'Round 3'!$A$7:$I$306,COLUMN('Round 3'!$G$7),FALSE)),0,VLOOKUP($A168,'Round 3'!$A$7:$I$306,COLUMN('Round 3'!$G$7),FALSE)))</f>
        <v/>
      </c>
      <c r="I168" s="64" t="str">
        <f>IF(ISBLANK($A168),"",IF(ISERROR(VLOOKUP($A168,'Round 1'!$A$7:$I$306,COLUMN('Round 1'!$F$7),FALSE)),0,VLOOKUP($A168,'Round 1'!$A$7:$I$306,COLUMN('Round 1'!$F$7),FALSE))+IF(ISERROR(VLOOKUP($A168,'Round 2'!$A$7:$I$306,COLUMN('Round 2'!$F$7),FALSE)),0,VLOOKUP($A168,'Round 2'!$A$7:$I$306,COLUMN('Round 2'!$F$7),FALSE))+IF(ISERROR(VLOOKUP($A168,'Round 3'!$A$7:$I$306,COLUMN('Round 3'!$F$7),FALSE)),0,VLOOKUP($A168,'Round 3'!$A$7:$I$306,COLUMN('Round 3'!$F$7),FALSE)))</f>
        <v/>
      </c>
      <c r="J168" s="65" t="str">
        <f>IF(ISBLANK($A168),"",IF(ISERROR(VLOOKUP($A168,'Round 1'!$A$7:$I$306,COLUMN('Round 1'!$H$7),FALSE)),0,VLOOKUP($A168,'Round 1'!$A$7:$I$306,COLUMN('Round 1'!$H$7),FALSE))+IF(ISERROR(VLOOKUP($A168,'Round 2'!$A$7:$I$306,COLUMN('Round 2'!$H$7),FALSE)),0,VLOOKUP($A168,'Round 2'!$A$7:$I$306,COLUMN('Round 2'!$H$7),FALSE))+IF(ISERROR(VLOOKUP($A168,'Round 3'!$A$7:$I$306,COLUMN('Round 3'!$H$7),FALSE)),0,VLOOKUP($A168,'Round 3'!$A$7:$I$306,COLUMN('Round 3'!$H$7),FALSE)))</f>
        <v/>
      </c>
      <c r="K168" s="64" t="str">
        <f t="shared" si="59"/>
        <v/>
      </c>
      <c r="L168" s="66" t="str">
        <f t="shared" si="60"/>
        <v/>
      </c>
      <c r="M168" s="67"/>
      <c r="N168" s="68" t="str">
        <f t="shared" si="61"/>
        <v/>
      </c>
      <c r="O168" s="3" t="str">
        <f t="shared" si="62"/>
        <v/>
      </c>
      <c r="P168" s="3" t="str">
        <f t="shared" si="63"/>
        <v/>
      </c>
      <c r="Q168" s="3">
        <f t="shared" si="64"/>
        <v>-10</v>
      </c>
      <c r="R168" s="3" t="str">
        <f t="shared" si="65"/>
        <v/>
      </c>
      <c r="S168" s="3" t="str">
        <f t="shared" si="66"/>
        <v/>
      </c>
      <c r="T168" s="3">
        <f t="shared" si="67"/>
        <v>0</v>
      </c>
      <c r="U168" s="68" t="str">
        <f ca="1">IF(N('Final Round'!$J$14)&gt;0,IF(ISBLANK($A168),"",IF($N168&gt;5,$N168,VLOOKUP($A168,'Final Round'!$A$14:$K$18,COLUMN('Final Round'!$J$1),FALSE))),"")</f>
        <v/>
      </c>
      <c r="V168" s="3" t="str">
        <f t="shared" ca="1" si="68"/>
        <v/>
      </c>
      <c r="W168" s="3" t="str">
        <f t="shared" si="69"/>
        <v/>
      </c>
      <c r="X168" s="3" t="str">
        <f t="shared" si="70"/>
        <v/>
      </c>
      <c r="Y168" s="3">
        <f t="shared" si="71"/>
        <v>0</v>
      </c>
      <c r="Z168" s="3" t="str">
        <f t="shared" ca="1" si="72"/>
        <v/>
      </c>
      <c r="AA168" s="3">
        <f t="shared" ca="1" si="58"/>
        <v>0</v>
      </c>
      <c r="AB168" s="69" t="str">
        <f>IF(ISBLANK($A168),"",5+4*(I168+IF(AA168=0,0,VLOOKUP($A168,'Final Round'!$A$14:$K$18,COLUMN('Final Round'!$G$1),FALSE)))+8*(H168+IF(AA168=0,0,IF(VLOOKUP($A168,'Final Round'!$A$14:$K$18,COLUMN('Final Round'!$J$1),FALSE)=1,1,0)))+$AA168)</f>
        <v/>
      </c>
    </row>
    <row r="169" spans="1:28" x14ac:dyDescent="0.2">
      <c r="A169" s="70"/>
      <c r="B169" s="71"/>
      <c r="C169" s="71"/>
      <c r="D169" s="71"/>
      <c r="E169" s="72"/>
      <c r="F169" s="73" t="str">
        <f>IF(ISBLANK($A169),"",SUM(IF(ISNA(IF(VLOOKUP($A169,'Round 1'!$A$7:$J$306,COLUMN('Round 1'!$H$7),FALSE),1,NA())),0,1),IF(ISNA(IF(VLOOKUP($A169,'Round 2'!$A$7:$J$306,COLUMN('Round 1'!$H$7),FALSE),1,NA())),0,1),IF(ISNA(IF(VLOOKUP($A169,'Round 3'!$A$7:$J$306,COLUMN('Round 1'!$H$7),FALSE),1,NA())),0,1),IF(ISNA(IF(VLOOKUP($A169,'Final Round'!$A$14:$K$18,1,FALSE),1,NA())),0,1)))</f>
        <v/>
      </c>
      <c r="G169" s="74"/>
      <c r="H169" s="75" t="str">
        <f>IF(ISBLANK($A169),"",IF(ISERROR(VLOOKUP($A169,'Round 1'!$A$7:$I$306,COLUMN('Round 1'!$G$7),FALSE)),0,VLOOKUP($A169,'Round 1'!$A$7:$I$306,COLUMN('Round 1'!$G$7),FALSE))+IF(ISERROR(VLOOKUP($A169,'Round 2'!$A$7:$I$306,COLUMN('Round 2'!$G$7),FALSE)),0,VLOOKUP($A169,'Round 2'!$A$7:$I$306,COLUMN('Round 2'!$G$7),FALSE))+IF(ISERROR(VLOOKUP($A169,'Round 3'!$A$7:$I$306,COLUMN('Round 3'!$G$7),FALSE)),0,VLOOKUP($A169,'Round 3'!$A$7:$I$306,COLUMN('Round 3'!$G$7),FALSE)))</f>
        <v/>
      </c>
      <c r="I169" s="75" t="str">
        <f>IF(ISBLANK($A169),"",IF(ISERROR(VLOOKUP($A169,'Round 1'!$A$7:$I$306,COLUMN('Round 1'!$F$7),FALSE)),0,VLOOKUP($A169,'Round 1'!$A$7:$I$306,COLUMN('Round 1'!$F$7),FALSE))+IF(ISERROR(VLOOKUP($A169,'Round 2'!$A$7:$I$306,COLUMN('Round 2'!$F$7),FALSE)),0,VLOOKUP($A169,'Round 2'!$A$7:$I$306,COLUMN('Round 2'!$F$7),FALSE))+IF(ISERROR(VLOOKUP($A169,'Round 3'!$A$7:$I$306,COLUMN('Round 3'!$F$7),FALSE)),0,VLOOKUP($A169,'Round 3'!$A$7:$I$306,COLUMN('Round 3'!$F$7),FALSE)))</f>
        <v/>
      </c>
      <c r="J169" s="76" t="str">
        <f>IF(ISBLANK($A169),"",IF(ISERROR(VLOOKUP($A169,'Round 1'!$A$7:$I$306,COLUMN('Round 1'!$H$7),FALSE)),0,VLOOKUP($A169,'Round 1'!$A$7:$I$306,COLUMN('Round 1'!$H$7),FALSE))+IF(ISERROR(VLOOKUP($A169,'Round 2'!$A$7:$I$306,COLUMN('Round 2'!$H$7),FALSE)),0,VLOOKUP($A169,'Round 2'!$A$7:$I$306,COLUMN('Round 2'!$H$7),FALSE))+IF(ISERROR(VLOOKUP($A169,'Round 3'!$A$7:$I$306,COLUMN('Round 3'!$H$7),FALSE)),0,VLOOKUP($A169,'Round 3'!$A$7:$I$306,COLUMN('Round 3'!$H$7),FALSE)))</f>
        <v/>
      </c>
      <c r="K169" s="75" t="str">
        <f t="shared" si="59"/>
        <v/>
      </c>
      <c r="L169" s="77" t="str">
        <f t="shared" si="60"/>
        <v/>
      </c>
      <c r="M169" s="78"/>
      <c r="N169" s="79" t="str">
        <f t="shared" si="61"/>
        <v/>
      </c>
      <c r="O169" s="3" t="str">
        <f t="shared" si="62"/>
        <v/>
      </c>
      <c r="P169" s="3" t="str">
        <f t="shared" si="63"/>
        <v/>
      </c>
      <c r="Q169" s="3">
        <f t="shared" si="64"/>
        <v>-10</v>
      </c>
      <c r="R169" s="3" t="str">
        <f t="shared" si="65"/>
        <v/>
      </c>
      <c r="S169" s="3" t="str">
        <f t="shared" si="66"/>
        <v/>
      </c>
      <c r="T169" s="3">
        <f t="shared" si="67"/>
        <v>0</v>
      </c>
      <c r="U169" s="79" t="str">
        <f ca="1">IF(N('Final Round'!$J$14)&gt;0,IF(ISBLANK($A169),"",IF($N169&gt;5,$N169,VLOOKUP($A169,'Final Round'!$A$14:$K$18,COLUMN('Final Round'!$J$1),FALSE))),"")</f>
        <v/>
      </c>
      <c r="V169" s="3" t="str">
        <f t="shared" ca="1" si="68"/>
        <v/>
      </c>
      <c r="W169" s="3" t="str">
        <f t="shared" si="69"/>
        <v/>
      </c>
      <c r="X169" s="3" t="str">
        <f t="shared" si="70"/>
        <v/>
      </c>
      <c r="Y169" s="3">
        <f t="shared" si="71"/>
        <v>0</v>
      </c>
      <c r="Z169" s="3" t="str">
        <f t="shared" ca="1" si="72"/>
        <v/>
      </c>
      <c r="AA169" s="3">
        <f t="shared" ca="1" si="58"/>
        <v>0</v>
      </c>
      <c r="AB169" s="80" t="str">
        <f>IF(ISBLANK($A169),"",5+4*(I169+IF(AA169=0,0,VLOOKUP($A169,'Final Round'!$A$14:$K$18,COLUMN('Final Round'!$G$1),FALSE)))+8*(H169+IF(AA169=0,0,IF(VLOOKUP($A169,'Final Round'!$A$14:$K$18,COLUMN('Final Round'!$J$1),FALSE)=1,1,0)))+$AA169)</f>
        <v/>
      </c>
    </row>
    <row r="170" spans="1:28" x14ac:dyDescent="0.2">
      <c r="A170" s="59"/>
      <c r="B170" s="60"/>
      <c r="C170" s="60"/>
      <c r="D170" s="60"/>
      <c r="E170" s="61"/>
      <c r="F170" s="62" t="str">
        <f>IF(ISBLANK($A170),"",SUM(IF(ISNA(IF(VLOOKUP($A170,'Round 1'!$A$7:$J$306,COLUMN('Round 1'!$H$7),FALSE),1,NA())),0,1),IF(ISNA(IF(VLOOKUP($A170,'Round 2'!$A$7:$J$306,COLUMN('Round 1'!$H$7),FALSE),1,NA())),0,1),IF(ISNA(IF(VLOOKUP($A170,'Round 3'!$A$7:$J$306,COLUMN('Round 1'!$H$7),FALSE),1,NA())),0,1),IF(ISNA(IF(VLOOKUP($A170,'Final Round'!$A$14:$K$18,1,FALSE),1,NA())),0,1)))</f>
        <v/>
      </c>
      <c r="G170" s="63"/>
      <c r="H170" s="64" t="str">
        <f>IF(ISBLANK($A170),"",IF(ISERROR(VLOOKUP($A170,'Round 1'!$A$7:$I$306,COLUMN('Round 1'!$G$7),FALSE)),0,VLOOKUP($A170,'Round 1'!$A$7:$I$306,COLUMN('Round 1'!$G$7),FALSE))+IF(ISERROR(VLOOKUP($A170,'Round 2'!$A$7:$I$306,COLUMN('Round 2'!$G$7),FALSE)),0,VLOOKUP($A170,'Round 2'!$A$7:$I$306,COLUMN('Round 2'!$G$7),FALSE))+IF(ISERROR(VLOOKUP($A170,'Round 3'!$A$7:$I$306,COLUMN('Round 3'!$G$7),FALSE)),0,VLOOKUP($A170,'Round 3'!$A$7:$I$306,COLUMN('Round 3'!$G$7),FALSE)))</f>
        <v/>
      </c>
      <c r="I170" s="64" t="str">
        <f>IF(ISBLANK($A170),"",IF(ISERROR(VLOOKUP($A170,'Round 1'!$A$7:$I$306,COLUMN('Round 1'!$F$7),FALSE)),0,VLOOKUP($A170,'Round 1'!$A$7:$I$306,COLUMN('Round 1'!$F$7),FALSE))+IF(ISERROR(VLOOKUP($A170,'Round 2'!$A$7:$I$306,COLUMN('Round 2'!$F$7),FALSE)),0,VLOOKUP($A170,'Round 2'!$A$7:$I$306,COLUMN('Round 2'!$F$7),FALSE))+IF(ISERROR(VLOOKUP($A170,'Round 3'!$A$7:$I$306,COLUMN('Round 3'!$F$7),FALSE)),0,VLOOKUP($A170,'Round 3'!$A$7:$I$306,COLUMN('Round 3'!$F$7),FALSE)))</f>
        <v/>
      </c>
      <c r="J170" s="65" t="str">
        <f>IF(ISBLANK($A170),"",IF(ISERROR(VLOOKUP($A170,'Round 1'!$A$7:$I$306,COLUMN('Round 1'!$H$7),FALSE)),0,VLOOKUP($A170,'Round 1'!$A$7:$I$306,COLUMN('Round 1'!$H$7),FALSE))+IF(ISERROR(VLOOKUP($A170,'Round 2'!$A$7:$I$306,COLUMN('Round 2'!$H$7),FALSE)),0,VLOOKUP($A170,'Round 2'!$A$7:$I$306,COLUMN('Round 2'!$H$7),FALSE))+IF(ISERROR(VLOOKUP($A170,'Round 3'!$A$7:$I$306,COLUMN('Round 3'!$H$7),FALSE)),0,VLOOKUP($A170,'Round 3'!$A$7:$I$306,COLUMN('Round 3'!$H$7),FALSE)))</f>
        <v/>
      </c>
      <c r="K170" s="64" t="str">
        <f t="shared" si="59"/>
        <v/>
      </c>
      <c r="L170" s="66" t="str">
        <f t="shared" si="60"/>
        <v/>
      </c>
      <c r="M170" s="67"/>
      <c r="N170" s="68" t="str">
        <f t="shared" si="61"/>
        <v/>
      </c>
      <c r="O170" s="3" t="str">
        <f t="shared" si="62"/>
        <v/>
      </c>
      <c r="P170" s="3" t="str">
        <f t="shared" si="63"/>
        <v/>
      </c>
      <c r="Q170" s="3">
        <f t="shared" si="64"/>
        <v>-10</v>
      </c>
      <c r="R170" s="3" t="str">
        <f t="shared" si="65"/>
        <v/>
      </c>
      <c r="S170" s="3" t="str">
        <f t="shared" si="66"/>
        <v/>
      </c>
      <c r="T170" s="3">
        <f t="shared" si="67"/>
        <v>0</v>
      </c>
      <c r="U170" s="68" t="str">
        <f ca="1">IF(N('Final Round'!$J$14)&gt;0,IF(ISBLANK($A170),"",IF($N170&gt;5,$N170,VLOOKUP($A170,'Final Round'!$A$14:$K$18,COLUMN('Final Round'!$J$1),FALSE))),"")</f>
        <v/>
      </c>
      <c r="V170" s="3" t="str">
        <f t="shared" ca="1" si="68"/>
        <v/>
      </c>
      <c r="W170" s="3" t="str">
        <f t="shared" si="69"/>
        <v/>
      </c>
      <c r="X170" s="3" t="str">
        <f t="shared" si="70"/>
        <v/>
      </c>
      <c r="Y170" s="3">
        <f t="shared" si="71"/>
        <v>0</v>
      </c>
      <c r="Z170" s="3" t="str">
        <f t="shared" ca="1" si="72"/>
        <v/>
      </c>
      <c r="AA170" s="3">
        <f t="shared" ca="1" si="58"/>
        <v>0</v>
      </c>
      <c r="AB170" s="69" t="str">
        <f>IF(ISBLANK($A170),"",5+4*(I170+IF(AA170=0,0,VLOOKUP($A170,'Final Round'!$A$14:$K$18,COLUMN('Final Round'!$G$1),FALSE)))+8*(H170+IF(AA170=0,0,IF(VLOOKUP($A170,'Final Round'!$A$14:$K$18,COLUMN('Final Round'!$J$1),FALSE)=1,1,0)))+$AA170)</f>
        <v/>
      </c>
    </row>
    <row r="171" spans="1:28" x14ac:dyDescent="0.2">
      <c r="A171" s="70"/>
      <c r="B171" s="71"/>
      <c r="C171" s="71"/>
      <c r="D171" s="71"/>
      <c r="E171" s="72"/>
      <c r="F171" s="73" t="str">
        <f>IF(ISBLANK($A171),"",SUM(IF(ISNA(IF(VLOOKUP($A171,'Round 1'!$A$7:$J$306,COLUMN('Round 1'!$H$7),FALSE),1,NA())),0,1),IF(ISNA(IF(VLOOKUP($A171,'Round 2'!$A$7:$J$306,COLUMN('Round 1'!$H$7),FALSE),1,NA())),0,1),IF(ISNA(IF(VLOOKUP($A171,'Round 3'!$A$7:$J$306,COLUMN('Round 1'!$H$7),FALSE),1,NA())),0,1),IF(ISNA(IF(VLOOKUP($A171,'Final Round'!$A$14:$K$18,1,FALSE),1,NA())),0,1)))</f>
        <v/>
      </c>
      <c r="G171" s="74"/>
      <c r="H171" s="75" t="str">
        <f>IF(ISBLANK($A171),"",IF(ISERROR(VLOOKUP($A171,'Round 1'!$A$7:$I$306,COLUMN('Round 1'!$G$7),FALSE)),0,VLOOKUP($A171,'Round 1'!$A$7:$I$306,COLUMN('Round 1'!$G$7),FALSE))+IF(ISERROR(VLOOKUP($A171,'Round 2'!$A$7:$I$306,COLUMN('Round 2'!$G$7),FALSE)),0,VLOOKUP($A171,'Round 2'!$A$7:$I$306,COLUMN('Round 2'!$G$7),FALSE))+IF(ISERROR(VLOOKUP($A171,'Round 3'!$A$7:$I$306,COLUMN('Round 3'!$G$7),FALSE)),0,VLOOKUP($A171,'Round 3'!$A$7:$I$306,COLUMN('Round 3'!$G$7),FALSE)))</f>
        <v/>
      </c>
      <c r="I171" s="75" t="str">
        <f>IF(ISBLANK($A171),"",IF(ISERROR(VLOOKUP($A171,'Round 1'!$A$7:$I$306,COLUMN('Round 1'!$F$7),FALSE)),0,VLOOKUP($A171,'Round 1'!$A$7:$I$306,COLUMN('Round 1'!$F$7),FALSE))+IF(ISERROR(VLOOKUP($A171,'Round 2'!$A$7:$I$306,COLUMN('Round 2'!$F$7),FALSE)),0,VLOOKUP($A171,'Round 2'!$A$7:$I$306,COLUMN('Round 2'!$F$7),FALSE))+IF(ISERROR(VLOOKUP($A171,'Round 3'!$A$7:$I$306,COLUMN('Round 3'!$F$7),FALSE)),0,VLOOKUP($A171,'Round 3'!$A$7:$I$306,COLUMN('Round 3'!$F$7),FALSE)))</f>
        <v/>
      </c>
      <c r="J171" s="76" t="str">
        <f>IF(ISBLANK($A171),"",IF(ISERROR(VLOOKUP($A171,'Round 1'!$A$7:$I$306,COLUMN('Round 1'!$H$7),FALSE)),0,VLOOKUP($A171,'Round 1'!$A$7:$I$306,COLUMN('Round 1'!$H$7),FALSE))+IF(ISERROR(VLOOKUP($A171,'Round 2'!$A$7:$I$306,COLUMN('Round 2'!$H$7),FALSE)),0,VLOOKUP($A171,'Round 2'!$A$7:$I$306,COLUMN('Round 2'!$H$7),FALSE))+IF(ISERROR(VLOOKUP($A171,'Round 3'!$A$7:$I$306,COLUMN('Round 3'!$H$7),FALSE)),0,VLOOKUP($A171,'Round 3'!$A$7:$I$306,COLUMN('Round 3'!$H$7),FALSE)))</f>
        <v/>
      </c>
      <c r="K171" s="75" t="str">
        <f t="shared" si="59"/>
        <v/>
      </c>
      <c r="L171" s="77" t="str">
        <f t="shared" si="60"/>
        <v/>
      </c>
      <c r="M171" s="78"/>
      <c r="N171" s="79" t="str">
        <f t="shared" si="61"/>
        <v/>
      </c>
      <c r="O171" s="3" t="str">
        <f t="shared" si="62"/>
        <v/>
      </c>
      <c r="P171" s="3" t="str">
        <f t="shared" si="63"/>
        <v/>
      </c>
      <c r="Q171" s="3">
        <f t="shared" si="64"/>
        <v>-10</v>
      </c>
      <c r="R171" s="3" t="str">
        <f t="shared" si="65"/>
        <v/>
      </c>
      <c r="S171" s="3" t="str">
        <f t="shared" si="66"/>
        <v/>
      </c>
      <c r="T171" s="3">
        <f t="shared" si="67"/>
        <v>0</v>
      </c>
      <c r="U171" s="79" t="str">
        <f ca="1">IF(N('Final Round'!$J$14)&gt;0,IF(ISBLANK($A171),"",IF($N171&gt;5,$N171,VLOOKUP($A171,'Final Round'!$A$14:$K$18,COLUMN('Final Round'!$J$1),FALSE))),"")</f>
        <v/>
      </c>
      <c r="V171" s="3" t="str">
        <f t="shared" ca="1" si="68"/>
        <v/>
      </c>
      <c r="W171" s="3" t="str">
        <f t="shared" si="69"/>
        <v/>
      </c>
      <c r="X171" s="3" t="str">
        <f t="shared" si="70"/>
        <v/>
      </c>
      <c r="Y171" s="3">
        <f t="shared" si="71"/>
        <v>0</v>
      </c>
      <c r="Z171" s="3" t="str">
        <f t="shared" ca="1" si="72"/>
        <v/>
      </c>
      <c r="AA171" s="3">
        <f t="shared" ca="1" si="58"/>
        <v>0</v>
      </c>
      <c r="AB171" s="80" t="str">
        <f>IF(ISBLANK($A171),"",5+4*(I171+IF(AA171=0,0,VLOOKUP($A171,'Final Round'!$A$14:$K$18,COLUMN('Final Round'!$G$1),FALSE)))+8*(H171+IF(AA171=0,0,IF(VLOOKUP($A171,'Final Round'!$A$14:$K$18,COLUMN('Final Round'!$J$1),FALSE)=1,1,0)))+$AA171)</f>
        <v/>
      </c>
    </row>
    <row r="172" spans="1:28" x14ac:dyDescent="0.2">
      <c r="A172" s="59"/>
      <c r="B172" s="60"/>
      <c r="C172" s="60"/>
      <c r="D172" s="60"/>
      <c r="E172" s="61"/>
      <c r="F172" s="62" t="str">
        <f>IF(ISBLANK($A172),"",SUM(IF(ISNA(IF(VLOOKUP($A172,'Round 1'!$A$7:$J$306,COLUMN('Round 1'!$H$7),FALSE),1,NA())),0,1),IF(ISNA(IF(VLOOKUP($A172,'Round 2'!$A$7:$J$306,COLUMN('Round 1'!$H$7),FALSE),1,NA())),0,1),IF(ISNA(IF(VLOOKUP($A172,'Round 3'!$A$7:$J$306,COLUMN('Round 1'!$H$7),FALSE),1,NA())),0,1),IF(ISNA(IF(VLOOKUP($A172,'Final Round'!$A$14:$K$18,1,FALSE),1,NA())),0,1)))</f>
        <v/>
      </c>
      <c r="G172" s="63"/>
      <c r="H172" s="64" t="str">
        <f>IF(ISBLANK($A172),"",IF(ISERROR(VLOOKUP($A172,'Round 1'!$A$7:$I$306,COLUMN('Round 1'!$G$7),FALSE)),0,VLOOKUP($A172,'Round 1'!$A$7:$I$306,COLUMN('Round 1'!$G$7),FALSE))+IF(ISERROR(VLOOKUP($A172,'Round 2'!$A$7:$I$306,COLUMN('Round 2'!$G$7),FALSE)),0,VLOOKUP($A172,'Round 2'!$A$7:$I$306,COLUMN('Round 2'!$G$7),FALSE))+IF(ISERROR(VLOOKUP($A172,'Round 3'!$A$7:$I$306,COLUMN('Round 3'!$G$7),FALSE)),0,VLOOKUP($A172,'Round 3'!$A$7:$I$306,COLUMN('Round 3'!$G$7),FALSE)))</f>
        <v/>
      </c>
      <c r="I172" s="64" t="str">
        <f>IF(ISBLANK($A172),"",IF(ISERROR(VLOOKUP($A172,'Round 1'!$A$7:$I$306,COLUMN('Round 1'!$F$7),FALSE)),0,VLOOKUP($A172,'Round 1'!$A$7:$I$306,COLUMN('Round 1'!$F$7),FALSE))+IF(ISERROR(VLOOKUP($A172,'Round 2'!$A$7:$I$306,COLUMN('Round 2'!$F$7),FALSE)),0,VLOOKUP($A172,'Round 2'!$A$7:$I$306,COLUMN('Round 2'!$F$7),FALSE))+IF(ISERROR(VLOOKUP($A172,'Round 3'!$A$7:$I$306,COLUMN('Round 3'!$F$7),FALSE)),0,VLOOKUP($A172,'Round 3'!$A$7:$I$306,COLUMN('Round 3'!$F$7),FALSE)))</f>
        <v/>
      </c>
      <c r="J172" s="65" t="str">
        <f>IF(ISBLANK($A172),"",IF(ISERROR(VLOOKUP($A172,'Round 1'!$A$7:$I$306,COLUMN('Round 1'!$H$7),FALSE)),0,VLOOKUP($A172,'Round 1'!$A$7:$I$306,COLUMN('Round 1'!$H$7),FALSE))+IF(ISERROR(VLOOKUP($A172,'Round 2'!$A$7:$I$306,COLUMN('Round 2'!$H$7),FALSE)),0,VLOOKUP($A172,'Round 2'!$A$7:$I$306,COLUMN('Round 2'!$H$7),FALSE))+IF(ISERROR(VLOOKUP($A172,'Round 3'!$A$7:$I$306,COLUMN('Round 3'!$H$7),FALSE)),0,VLOOKUP($A172,'Round 3'!$A$7:$I$306,COLUMN('Round 3'!$H$7),FALSE)))</f>
        <v/>
      </c>
      <c r="K172" s="64" t="str">
        <f t="shared" si="59"/>
        <v/>
      </c>
      <c r="L172" s="66" t="str">
        <f t="shared" si="60"/>
        <v/>
      </c>
      <c r="M172" s="67"/>
      <c r="N172" s="68" t="str">
        <f t="shared" si="61"/>
        <v/>
      </c>
      <c r="O172" s="3" t="str">
        <f t="shared" si="62"/>
        <v/>
      </c>
      <c r="P172" s="3" t="str">
        <f t="shared" si="63"/>
        <v/>
      </c>
      <c r="Q172" s="3">
        <f t="shared" si="64"/>
        <v>-10</v>
      </c>
      <c r="R172" s="3" t="str">
        <f t="shared" si="65"/>
        <v/>
      </c>
      <c r="S172" s="3" t="str">
        <f t="shared" si="66"/>
        <v/>
      </c>
      <c r="T172" s="3">
        <f t="shared" si="67"/>
        <v>0</v>
      </c>
      <c r="U172" s="68" t="str">
        <f ca="1">IF(N('Final Round'!$J$14)&gt;0,IF(ISBLANK($A172),"",IF($N172&gt;5,$N172,VLOOKUP($A172,'Final Round'!$A$14:$K$18,COLUMN('Final Round'!$J$1),FALSE))),"")</f>
        <v/>
      </c>
      <c r="V172" s="3" t="str">
        <f t="shared" ca="1" si="68"/>
        <v/>
      </c>
      <c r="W172" s="3" t="str">
        <f t="shared" si="69"/>
        <v/>
      </c>
      <c r="X172" s="3" t="str">
        <f t="shared" si="70"/>
        <v/>
      </c>
      <c r="Y172" s="3">
        <f t="shared" si="71"/>
        <v>0</v>
      </c>
      <c r="Z172" s="3" t="str">
        <f t="shared" ca="1" si="72"/>
        <v/>
      </c>
      <c r="AA172" s="3">
        <f t="shared" ca="1" si="58"/>
        <v>0</v>
      </c>
      <c r="AB172" s="69" t="str">
        <f>IF(ISBLANK($A172),"",5+4*(I172+IF(AA172=0,0,VLOOKUP($A172,'Final Round'!$A$14:$K$18,COLUMN('Final Round'!$G$1),FALSE)))+8*(H172+IF(AA172=0,0,IF(VLOOKUP($A172,'Final Round'!$A$14:$K$18,COLUMN('Final Round'!$J$1),FALSE)=1,1,0)))+$AA172)</f>
        <v/>
      </c>
    </row>
    <row r="173" spans="1:28" x14ac:dyDescent="0.2">
      <c r="A173" s="70"/>
      <c r="B173" s="71"/>
      <c r="C173" s="71"/>
      <c r="D173" s="71"/>
      <c r="E173" s="72"/>
      <c r="F173" s="73" t="str">
        <f>IF(ISBLANK($A173),"",SUM(IF(ISNA(IF(VLOOKUP($A173,'Round 1'!$A$7:$J$306,COLUMN('Round 1'!$H$7),FALSE),1,NA())),0,1),IF(ISNA(IF(VLOOKUP($A173,'Round 2'!$A$7:$J$306,COLUMN('Round 1'!$H$7),FALSE),1,NA())),0,1),IF(ISNA(IF(VLOOKUP($A173,'Round 3'!$A$7:$J$306,COLUMN('Round 1'!$H$7),FALSE),1,NA())),0,1),IF(ISNA(IF(VLOOKUP($A173,'Final Round'!$A$14:$K$18,1,FALSE),1,NA())),0,1)))</f>
        <v/>
      </c>
      <c r="G173" s="74"/>
      <c r="H173" s="75" t="str">
        <f>IF(ISBLANK($A173),"",IF(ISERROR(VLOOKUP($A173,'Round 1'!$A$7:$I$306,COLUMN('Round 1'!$G$7),FALSE)),0,VLOOKUP($A173,'Round 1'!$A$7:$I$306,COLUMN('Round 1'!$G$7),FALSE))+IF(ISERROR(VLOOKUP($A173,'Round 2'!$A$7:$I$306,COLUMN('Round 2'!$G$7),FALSE)),0,VLOOKUP($A173,'Round 2'!$A$7:$I$306,COLUMN('Round 2'!$G$7),FALSE))+IF(ISERROR(VLOOKUP($A173,'Round 3'!$A$7:$I$306,COLUMN('Round 3'!$G$7),FALSE)),0,VLOOKUP($A173,'Round 3'!$A$7:$I$306,COLUMN('Round 3'!$G$7),FALSE)))</f>
        <v/>
      </c>
      <c r="I173" s="75" t="str">
        <f>IF(ISBLANK($A173),"",IF(ISERROR(VLOOKUP($A173,'Round 1'!$A$7:$I$306,COLUMN('Round 1'!$F$7),FALSE)),0,VLOOKUP($A173,'Round 1'!$A$7:$I$306,COLUMN('Round 1'!$F$7),FALSE))+IF(ISERROR(VLOOKUP($A173,'Round 2'!$A$7:$I$306,COLUMN('Round 2'!$F$7),FALSE)),0,VLOOKUP($A173,'Round 2'!$A$7:$I$306,COLUMN('Round 2'!$F$7),FALSE))+IF(ISERROR(VLOOKUP($A173,'Round 3'!$A$7:$I$306,COLUMN('Round 3'!$F$7),FALSE)),0,VLOOKUP($A173,'Round 3'!$A$7:$I$306,COLUMN('Round 3'!$F$7),FALSE)))</f>
        <v/>
      </c>
      <c r="J173" s="76" t="str">
        <f>IF(ISBLANK($A173),"",IF(ISERROR(VLOOKUP($A173,'Round 1'!$A$7:$I$306,COLUMN('Round 1'!$H$7),FALSE)),0,VLOOKUP($A173,'Round 1'!$A$7:$I$306,COLUMN('Round 1'!$H$7),FALSE))+IF(ISERROR(VLOOKUP($A173,'Round 2'!$A$7:$I$306,COLUMN('Round 2'!$H$7),FALSE)),0,VLOOKUP($A173,'Round 2'!$A$7:$I$306,COLUMN('Round 2'!$H$7),FALSE))+IF(ISERROR(VLOOKUP($A173,'Round 3'!$A$7:$I$306,COLUMN('Round 3'!$H$7),FALSE)),0,VLOOKUP($A173,'Round 3'!$A$7:$I$306,COLUMN('Round 3'!$H$7),FALSE)))</f>
        <v/>
      </c>
      <c r="K173" s="75" t="str">
        <f t="shared" si="59"/>
        <v/>
      </c>
      <c r="L173" s="77" t="str">
        <f t="shared" si="60"/>
        <v/>
      </c>
      <c r="M173" s="78"/>
      <c r="N173" s="79" t="str">
        <f t="shared" si="61"/>
        <v/>
      </c>
      <c r="O173" s="3" t="str">
        <f t="shared" si="62"/>
        <v/>
      </c>
      <c r="P173" s="3" t="str">
        <f t="shared" si="63"/>
        <v/>
      </c>
      <c r="Q173" s="3">
        <f t="shared" si="64"/>
        <v>-10</v>
      </c>
      <c r="R173" s="3" t="str">
        <f t="shared" si="65"/>
        <v/>
      </c>
      <c r="S173" s="3" t="str">
        <f t="shared" si="66"/>
        <v/>
      </c>
      <c r="T173" s="3">
        <f t="shared" si="67"/>
        <v>0</v>
      </c>
      <c r="U173" s="79" t="str">
        <f ca="1">IF(N('Final Round'!$J$14)&gt;0,IF(ISBLANK($A173),"",IF($N173&gt;5,$N173,VLOOKUP($A173,'Final Round'!$A$14:$K$18,COLUMN('Final Round'!$J$1),FALSE))),"")</f>
        <v/>
      </c>
      <c r="V173" s="3" t="str">
        <f t="shared" ca="1" si="68"/>
        <v/>
      </c>
      <c r="W173" s="3" t="str">
        <f t="shared" si="69"/>
        <v/>
      </c>
      <c r="X173" s="3" t="str">
        <f t="shared" si="70"/>
        <v/>
      </c>
      <c r="Y173" s="3">
        <f t="shared" si="71"/>
        <v>0</v>
      </c>
      <c r="Z173" s="3" t="str">
        <f t="shared" ca="1" si="72"/>
        <v/>
      </c>
      <c r="AA173" s="3">
        <f t="shared" ca="1" si="58"/>
        <v>0</v>
      </c>
      <c r="AB173" s="80" t="str">
        <f>IF(ISBLANK($A173),"",5+4*(I173+IF(AA173=0,0,VLOOKUP($A173,'Final Round'!$A$14:$K$18,COLUMN('Final Round'!$G$1),FALSE)))+8*(H173+IF(AA173=0,0,IF(VLOOKUP($A173,'Final Round'!$A$14:$K$18,COLUMN('Final Round'!$J$1),FALSE)=1,1,0)))+$AA173)</f>
        <v/>
      </c>
    </row>
    <row r="174" spans="1:28" x14ac:dyDescent="0.2">
      <c r="A174" s="59"/>
      <c r="B174" s="60"/>
      <c r="C174" s="60"/>
      <c r="D174" s="60"/>
      <c r="E174" s="61"/>
      <c r="F174" s="62" t="str">
        <f>IF(ISBLANK($A174),"",SUM(IF(ISNA(IF(VLOOKUP($A174,'Round 1'!$A$7:$J$306,COLUMN('Round 1'!$H$7),FALSE),1,NA())),0,1),IF(ISNA(IF(VLOOKUP($A174,'Round 2'!$A$7:$J$306,COLUMN('Round 1'!$H$7),FALSE),1,NA())),0,1),IF(ISNA(IF(VLOOKUP($A174,'Round 3'!$A$7:$J$306,COLUMN('Round 1'!$H$7),FALSE),1,NA())),0,1),IF(ISNA(IF(VLOOKUP($A174,'Final Round'!$A$14:$K$18,1,FALSE),1,NA())),0,1)))</f>
        <v/>
      </c>
      <c r="G174" s="63"/>
      <c r="H174" s="64" t="str">
        <f>IF(ISBLANK($A174),"",IF(ISERROR(VLOOKUP($A174,'Round 1'!$A$7:$I$306,COLUMN('Round 1'!$G$7),FALSE)),0,VLOOKUP($A174,'Round 1'!$A$7:$I$306,COLUMN('Round 1'!$G$7),FALSE))+IF(ISERROR(VLOOKUP($A174,'Round 2'!$A$7:$I$306,COLUMN('Round 2'!$G$7),FALSE)),0,VLOOKUP($A174,'Round 2'!$A$7:$I$306,COLUMN('Round 2'!$G$7),FALSE))+IF(ISERROR(VLOOKUP($A174,'Round 3'!$A$7:$I$306,COLUMN('Round 3'!$G$7),FALSE)),0,VLOOKUP($A174,'Round 3'!$A$7:$I$306,COLUMN('Round 3'!$G$7),FALSE)))</f>
        <v/>
      </c>
      <c r="I174" s="64" t="str">
        <f>IF(ISBLANK($A174),"",IF(ISERROR(VLOOKUP($A174,'Round 1'!$A$7:$I$306,COLUMN('Round 1'!$F$7),FALSE)),0,VLOOKUP($A174,'Round 1'!$A$7:$I$306,COLUMN('Round 1'!$F$7),FALSE))+IF(ISERROR(VLOOKUP($A174,'Round 2'!$A$7:$I$306,COLUMN('Round 2'!$F$7),FALSE)),0,VLOOKUP($A174,'Round 2'!$A$7:$I$306,COLUMN('Round 2'!$F$7),FALSE))+IF(ISERROR(VLOOKUP($A174,'Round 3'!$A$7:$I$306,COLUMN('Round 3'!$F$7),FALSE)),0,VLOOKUP($A174,'Round 3'!$A$7:$I$306,COLUMN('Round 3'!$F$7),FALSE)))</f>
        <v/>
      </c>
      <c r="J174" s="65" t="str">
        <f>IF(ISBLANK($A174),"",IF(ISERROR(VLOOKUP($A174,'Round 1'!$A$7:$I$306,COLUMN('Round 1'!$H$7),FALSE)),0,VLOOKUP($A174,'Round 1'!$A$7:$I$306,COLUMN('Round 1'!$H$7),FALSE))+IF(ISERROR(VLOOKUP($A174,'Round 2'!$A$7:$I$306,COLUMN('Round 2'!$H$7),FALSE)),0,VLOOKUP($A174,'Round 2'!$A$7:$I$306,COLUMN('Round 2'!$H$7),FALSE))+IF(ISERROR(VLOOKUP($A174,'Round 3'!$A$7:$I$306,COLUMN('Round 3'!$H$7),FALSE)),0,VLOOKUP($A174,'Round 3'!$A$7:$I$306,COLUMN('Round 3'!$H$7),FALSE)))</f>
        <v/>
      </c>
      <c r="K174" s="64" t="str">
        <f t="shared" si="59"/>
        <v/>
      </c>
      <c r="L174" s="66" t="str">
        <f t="shared" si="60"/>
        <v/>
      </c>
      <c r="M174" s="67"/>
      <c r="N174" s="68" t="str">
        <f t="shared" si="61"/>
        <v/>
      </c>
      <c r="O174" s="3" t="str">
        <f t="shared" si="62"/>
        <v/>
      </c>
      <c r="P174" s="3" t="str">
        <f t="shared" si="63"/>
        <v/>
      </c>
      <c r="Q174" s="3">
        <f t="shared" si="64"/>
        <v>-10</v>
      </c>
      <c r="R174" s="3" t="str">
        <f t="shared" si="65"/>
        <v/>
      </c>
      <c r="S174" s="3" t="str">
        <f t="shared" si="66"/>
        <v/>
      </c>
      <c r="T174" s="3">
        <f t="shared" si="67"/>
        <v>0</v>
      </c>
      <c r="U174" s="68" t="str">
        <f ca="1">IF(N('Final Round'!$J$14)&gt;0,IF(ISBLANK($A174),"",IF($N174&gt;5,$N174,VLOOKUP($A174,'Final Round'!$A$14:$K$18,COLUMN('Final Round'!$J$1),FALSE))),"")</f>
        <v/>
      </c>
      <c r="V174" s="3" t="str">
        <f t="shared" ca="1" si="68"/>
        <v/>
      </c>
      <c r="W174" s="3" t="str">
        <f t="shared" si="69"/>
        <v/>
      </c>
      <c r="X174" s="3" t="str">
        <f t="shared" si="70"/>
        <v/>
      </c>
      <c r="Y174" s="3">
        <f t="shared" si="71"/>
        <v>0</v>
      </c>
      <c r="Z174" s="3" t="str">
        <f t="shared" ca="1" si="72"/>
        <v/>
      </c>
      <c r="AA174" s="3">
        <f t="shared" ca="1" si="58"/>
        <v>0</v>
      </c>
      <c r="AB174" s="69" t="str">
        <f>IF(ISBLANK($A174),"",5+4*(I174+IF(AA174=0,0,VLOOKUP($A174,'Final Round'!$A$14:$K$18,COLUMN('Final Round'!$G$1),FALSE)))+8*(H174+IF(AA174=0,0,IF(VLOOKUP($A174,'Final Round'!$A$14:$K$18,COLUMN('Final Round'!$J$1),FALSE)=1,1,0)))+$AA174)</f>
        <v/>
      </c>
    </row>
    <row r="175" spans="1:28" x14ac:dyDescent="0.2">
      <c r="A175" s="70"/>
      <c r="B175" s="71"/>
      <c r="C175" s="71"/>
      <c r="D175" s="71"/>
      <c r="E175" s="72"/>
      <c r="F175" s="73" t="str">
        <f>IF(ISBLANK($A175),"",SUM(IF(ISNA(IF(VLOOKUP($A175,'Round 1'!$A$7:$J$306,COLUMN('Round 1'!$H$7),FALSE),1,NA())),0,1),IF(ISNA(IF(VLOOKUP($A175,'Round 2'!$A$7:$J$306,COLUMN('Round 1'!$H$7),FALSE),1,NA())),0,1),IF(ISNA(IF(VLOOKUP($A175,'Round 3'!$A$7:$J$306,COLUMN('Round 1'!$H$7),FALSE),1,NA())),0,1),IF(ISNA(IF(VLOOKUP($A175,'Final Round'!$A$14:$K$18,1,FALSE),1,NA())),0,1)))</f>
        <v/>
      </c>
      <c r="G175" s="74"/>
      <c r="H175" s="75" t="str">
        <f>IF(ISBLANK($A175),"",IF(ISERROR(VLOOKUP($A175,'Round 1'!$A$7:$I$306,COLUMN('Round 1'!$G$7),FALSE)),0,VLOOKUP($A175,'Round 1'!$A$7:$I$306,COLUMN('Round 1'!$G$7),FALSE))+IF(ISERROR(VLOOKUP($A175,'Round 2'!$A$7:$I$306,COLUMN('Round 2'!$G$7),FALSE)),0,VLOOKUP($A175,'Round 2'!$A$7:$I$306,COLUMN('Round 2'!$G$7),FALSE))+IF(ISERROR(VLOOKUP($A175,'Round 3'!$A$7:$I$306,COLUMN('Round 3'!$G$7),FALSE)),0,VLOOKUP($A175,'Round 3'!$A$7:$I$306,COLUMN('Round 3'!$G$7),FALSE)))</f>
        <v/>
      </c>
      <c r="I175" s="75" t="str">
        <f>IF(ISBLANK($A175),"",IF(ISERROR(VLOOKUP($A175,'Round 1'!$A$7:$I$306,COLUMN('Round 1'!$F$7),FALSE)),0,VLOOKUP($A175,'Round 1'!$A$7:$I$306,COLUMN('Round 1'!$F$7),FALSE))+IF(ISERROR(VLOOKUP($A175,'Round 2'!$A$7:$I$306,COLUMN('Round 2'!$F$7),FALSE)),0,VLOOKUP($A175,'Round 2'!$A$7:$I$306,COLUMN('Round 2'!$F$7),FALSE))+IF(ISERROR(VLOOKUP($A175,'Round 3'!$A$7:$I$306,COLUMN('Round 3'!$F$7),FALSE)),0,VLOOKUP($A175,'Round 3'!$A$7:$I$306,COLUMN('Round 3'!$F$7),FALSE)))</f>
        <v/>
      </c>
      <c r="J175" s="76" t="str">
        <f>IF(ISBLANK($A175),"",IF(ISERROR(VLOOKUP($A175,'Round 1'!$A$7:$I$306,COLUMN('Round 1'!$H$7),FALSE)),0,VLOOKUP($A175,'Round 1'!$A$7:$I$306,COLUMN('Round 1'!$H$7),FALSE))+IF(ISERROR(VLOOKUP($A175,'Round 2'!$A$7:$I$306,COLUMN('Round 2'!$H$7),FALSE)),0,VLOOKUP($A175,'Round 2'!$A$7:$I$306,COLUMN('Round 2'!$H$7),FALSE))+IF(ISERROR(VLOOKUP($A175,'Round 3'!$A$7:$I$306,COLUMN('Round 3'!$H$7),FALSE)),0,VLOOKUP($A175,'Round 3'!$A$7:$I$306,COLUMN('Round 3'!$H$7),FALSE)))</f>
        <v/>
      </c>
      <c r="K175" s="75" t="str">
        <f t="shared" si="59"/>
        <v/>
      </c>
      <c r="L175" s="77" t="str">
        <f t="shared" si="60"/>
        <v/>
      </c>
      <c r="M175" s="78"/>
      <c r="N175" s="79" t="str">
        <f t="shared" si="61"/>
        <v/>
      </c>
      <c r="O175" s="3" t="str">
        <f t="shared" si="62"/>
        <v/>
      </c>
      <c r="P175" s="3" t="str">
        <f t="shared" si="63"/>
        <v/>
      </c>
      <c r="Q175" s="3">
        <f t="shared" si="64"/>
        <v>-10</v>
      </c>
      <c r="R175" s="3" t="str">
        <f t="shared" si="65"/>
        <v/>
      </c>
      <c r="S175" s="3" t="str">
        <f t="shared" si="66"/>
        <v/>
      </c>
      <c r="T175" s="3">
        <f t="shared" si="67"/>
        <v>0</v>
      </c>
      <c r="U175" s="79" t="str">
        <f ca="1">IF(N('Final Round'!$J$14)&gt;0,IF(ISBLANK($A175),"",IF($N175&gt;5,$N175,VLOOKUP($A175,'Final Round'!$A$14:$K$18,COLUMN('Final Round'!$J$1),FALSE))),"")</f>
        <v/>
      </c>
      <c r="V175" s="3" t="str">
        <f t="shared" ca="1" si="68"/>
        <v/>
      </c>
      <c r="W175" s="3" t="str">
        <f t="shared" si="69"/>
        <v/>
      </c>
      <c r="X175" s="3" t="str">
        <f t="shared" si="70"/>
        <v/>
      </c>
      <c r="Y175" s="3">
        <f t="shared" si="71"/>
        <v>0</v>
      </c>
      <c r="Z175" s="3" t="str">
        <f t="shared" ca="1" si="72"/>
        <v/>
      </c>
      <c r="AA175" s="3">
        <f t="shared" ca="1" si="58"/>
        <v>0</v>
      </c>
      <c r="AB175" s="80" t="str">
        <f>IF(ISBLANK($A175),"",5+4*(I175+IF(AA175=0,0,VLOOKUP($A175,'Final Round'!$A$14:$K$18,COLUMN('Final Round'!$G$1),FALSE)))+8*(H175+IF(AA175=0,0,IF(VLOOKUP($A175,'Final Round'!$A$14:$K$18,COLUMN('Final Round'!$J$1),FALSE)=1,1,0)))+$AA175)</f>
        <v/>
      </c>
    </row>
    <row r="176" spans="1:28" x14ac:dyDescent="0.2">
      <c r="A176" s="59"/>
      <c r="B176" s="60"/>
      <c r="C176" s="60"/>
      <c r="D176" s="60"/>
      <c r="E176" s="61"/>
      <c r="F176" s="62" t="str">
        <f>IF(ISBLANK($A176),"",SUM(IF(ISNA(IF(VLOOKUP($A176,'Round 1'!$A$7:$J$306,COLUMN('Round 1'!$H$7),FALSE),1,NA())),0,1),IF(ISNA(IF(VLOOKUP($A176,'Round 2'!$A$7:$J$306,COLUMN('Round 1'!$H$7),FALSE),1,NA())),0,1),IF(ISNA(IF(VLOOKUP($A176,'Round 3'!$A$7:$J$306,COLUMN('Round 1'!$H$7),FALSE),1,NA())),0,1),IF(ISNA(IF(VLOOKUP($A176,'Final Round'!$A$14:$K$18,1,FALSE),1,NA())),0,1)))</f>
        <v/>
      </c>
      <c r="G176" s="63"/>
      <c r="H176" s="64" t="str">
        <f>IF(ISBLANK($A176),"",IF(ISERROR(VLOOKUP($A176,'Round 1'!$A$7:$I$306,COLUMN('Round 1'!$G$7),FALSE)),0,VLOOKUP($A176,'Round 1'!$A$7:$I$306,COLUMN('Round 1'!$G$7),FALSE))+IF(ISERROR(VLOOKUP($A176,'Round 2'!$A$7:$I$306,COLUMN('Round 2'!$G$7),FALSE)),0,VLOOKUP($A176,'Round 2'!$A$7:$I$306,COLUMN('Round 2'!$G$7),FALSE))+IF(ISERROR(VLOOKUP($A176,'Round 3'!$A$7:$I$306,COLUMN('Round 3'!$G$7),FALSE)),0,VLOOKUP($A176,'Round 3'!$A$7:$I$306,COLUMN('Round 3'!$G$7),FALSE)))</f>
        <v/>
      </c>
      <c r="I176" s="64" t="str">
        <f>IF(ISBLANK($A176),"",IF(ISERROR(VLOOKUP($A176,'Round 1'!$A$7:$I$306,COLUMN('Round 1'!$F$7),FALSE)),0,VLOOKUP($A176,'Round 1'!$A$7:$I$306,COLUMN('Round 1'!$F$7),FALSE))+IF(ISERROR(VLOOKUP($A176,'Round 2'!$A$7:$I$306,COLUMN('Round 2'!$F$7),FALSE)),0,VLOOKUP($A176,'Round 2'!$A$7:$I$306,COLUMN('Round 2'!$F$7),FALSE))+IF(ISERROR(VLOOKUP($A176,'Round 3'!$A$7:$I$306,COLUMN('Round 3'!$F$7),FALSE)),0,VLOOKUP($A176,'Round 3'!$A$7:$I$306,COLUMN('Round 3'!$F$7),FALSE)))</f>
        <v/>
      </c>
      <c r="J176" s="65" t="str">
        <f>IF(ISBLANK($A176),"",IF(ISERROR(VLOOKUP($A176,'Round 1'!$A$7:$I$306,COLUMN('Round 1'!$H$7),FALSE)),0,VLOOKUP($A176,'Round 1'!$A$7:$I$306,COLUMN('Round 1'!$H$7),FALSE))+IF(ISERROR(VLOOKUP($A176,'Round 2'!$A$7:$I$306,COLUMN('Round 2'!$H$7),FALSE)),0,VLOOKUP($A176,'Round 2'!$A$7:$I$306,COLUMN('Round 2'!$H$7),FALSE))+IF(ISERROR(VLOOKUP($A176,'Round 3'!$A$7:$I$306,COLUMN('Round 3'!$H$7),FALSE)),0,VLOOKUP($A176,'Round 3'!$A$7:$I$306,COLUMN('Round 3'!$H$7),FALSE)))</f>
        <v/>
      </c>
      <c r="K176" s="64" t="str">
        <f t="shared" si="59"/>
        <v/>
      </c>
      <c r="L176" s="66" t="str">
        <f t="shared" si="60"/>
        <v/>
      </c>
      <c r="M176" s="67"/>
      <c r="N176" s="68" t="str">
        <f t="shared" si="61"/>
        <v/>
      </c>
      <c r="O176" s="3" t="str">
        <f t="shared" si="62"/>
        <v/>
      </c>
      <c r="P176" s="3" t="str">
        <f t="shared" si="63"/>
        <v/>
      </c>
      <c r="Q176" s="3">
        <f t="shared" si="64"/>
        <v>-10</v>
      </c>
      <c r="R176" s="3" t="str">
        <f t="shared" si="65"/>
        <v/>
      </c>
      <c r="S176" s="3" t="str">
        <f t="shared" si="66"/>
        <v/>
      </c>
      <c r="T176" s="3">
        <f t="shared" si="67"/>
        <v>0</v>
      </c>
      <c r="U176" s="68" t="str">
        <f ca="1">IF(N('Final Round'!$J$14)&gt;0,IF(ISBLANK($A176),"",IF($N176&gt;5,$N176,VLOOKUP($A176,'Final Round'!$A$14:$K$18,COLUMN('Final Round'!$J$1),FALSE))),"")</f>
        <v/>
      </c>
      <c r="V176" s="3" t="str">
        <f t="shared" ca="1" si="68"/>
        <v/>
      </c>
      <c r="W176" s="3" t="str">
        <f t="shared" si="69"/>
        <v/>
      </c>
      <c r="X176" s="3" t="str">
        <f t="shared" si="70"/>
        <v/>
      </c>
      <c r="Y176" s="3">
        <f t="shared" si="71"/>
        <v>0</v>
      </c>
      <c r="Z176" s="3" t="str">
        <f t="shared" ca="1" si="72"/>
        <v/>
      </c>
      <c r="AA176" s="3">
        <f t="shared" ca="1" si="58"/>
        <v>0</v>
      </c>
      <c r="AB176" s="69" t="str">
        <f>IF(ISBLANK($A176),"",5+4*(I176+IF(AA176=0,0,VLOOKUP($A176,'Final Round'!$A$14:$K$18,COLUMN('Final Round'!$G$1),FALSE)))+8*(H176+IF(AA176=0,0,IF(VLOOKUP($A176,'Final Round'!$A$14:$K$18,COLUMN('Final Round'!$J$1),FALSE)=1,1,0)))+$AA176)</f>
        <v/>
      </c>
    </row>
    <row r="177" spans="1:28" x14ac:dyDescent="0.2">
      <c r="A177" s="70"/>
      <c r="B177" s="71"/>
      <c r="C177" s="71"/>
      <c r="D177" s="71"/>
      <c r="E177" s="72"/>
      <c r="F177" s="73" t="str">
        <f>IF(ISBLANK($A177),"",SUM(IF(ISNA(IF(VLOOKUP($A177,'Round 1'!$A$7:$J$306,COLUMN('Round 1'!$H$7),FALSE),1,NA())),0,1),IF(ISNA(IF(VLOOKUP($A177,'Round 2'!$A$7:$J$306,COLUMN('Round 1'!$H$7),FALSE),1,NA())),0,1),IF(ISNA(IF(VLOOKUP($A177,'Round 3'!$A$7:$J$306,COLUMN('Round 1'!$H$7),FALSE),1,NA())),0,1),IF(ISNA(IF(VLOOKUP($A177,'Final Round'!$A$14:$K$18,1,FALSE),1,NA())),0,1)))</f>
        <v/>
      </c>
      <c r="G177" s="74"/>
      <c r="H177" s="75" t="str">
        <f>IF(ISBLANK($A177),"",IF(ISERROR(VLOOKUP($A177,'Round 1'!$A$7:$I$306,COLUMN('Round 1'!$G$7),FALSE)),0,VLOOKUP($A177,'Round 1'!$A$7:$I$306,COLUMN('Round 1'!$G$7),FALSE))+IF(ISERROR(VLOOKUP($A177,'Round 2'!$A$7:$I$306,COLUMN('Round 2'!$G$7),FALSE)),0,VLOOKUP($A177,'Round 2'!$A$7:$I$306,COLUMN('Round 2'!$G$7),FALSE))+IF(ISERROR(VLOOKUP($A177,'Round 3'!$A$7:$I$306,COLUMN('Round 3'!$G$7),FALSE)),0,VLOOKUP($A177,'Round 3'!$A$7:$I$306,COLUMN('Round 3'!$G$7),FALSE)))</f>
        <v/>
      </c>
      <c r="I177" s="75" t="str">
        <f>IF(ISBLANK($A177),"",IF(ISERROR(VLOOKUP($A177,'Round 1'!$A$7:$I$306,COLUMN('Round 1'!$F$7),FALSE)),0,VLOOKUP($A177,'Round 1'!$A$7:$I$306,COLUMN('Round 1'!$F$7),FALSE))+IF(ISERROR(VLOOKUP($A177,'Round 2'!$A$7:$I$306,COLUMN('Round 2'!$F$7),FALSE)),0,VLOOKUP($A177,'Round 2'!$A$7:$I$306,COLUMN('Round 2'!$F$7),FALSE))+IF(ISERROR(VLOOKUP($A177,'Round 3'!$A$7:$I$306,COLUMN('Round 3'!$F$7),FALSE)),0,VLOOKUP($A177,'Round 3'!$A$7:$I$306,COLUMN('Round 3'!$F$7),FALSE)))</f>
        <v/>
      </c>
      <c r="J177" s="76" t="str">
        <f>IF(ISBLANK($A177),"",IF(ISERROR(VLOOKUP($A177,'Round 1'!$A$7:$I$306,COLUMN('Round 1'!$H$7),FALSE)),0,VLOOKUP($A177,'Round 1'!$A$7:$I$306,COLUMN('Round 1'!$H$7),FALSE))+IF(ISERROR(VLOOKUP($A177,'Round 2'!$A$7:$I$306,COLUMN('Round 2'!$H$7),FALSE)),0,VLOOKUP($A177,'Round 2'!$A$7:$I$306,COLUMN('Round 2'!$H$7),FALSE))+IF(ISERROR(VLOOKUP($A177,'Round 3'!$A$7:$I$306,COLUMN('Round 3'!$H$7),FALSE)),0,VLOOKUP($A177,'Round 3'!$A$7:$I$306,COLUMN('Round 3'!$H$7),FALSE)))</f>
        <v/>
      </c>
      <c r="K177" s="75" t="str">
        <f t="shared" si="59"/>
        <v/>
      </c>
      <c r="L177" s="77" t="str">
        <f t="shared" si="60"/>
        <v/>
      </c>
      <c r="M177" s="78"/>
      <c r="N177" s="79" t="str">
        <f t="shared" si="61"/>
        <v/>
      </c>
      <c r="O177" s="3" t="str">
        <f t="shared" si="62"/>
        <v/>
      </c>
      <c r="P177" s="3" t="str">
        <f t="shared" si="63"/>
        <v/>
      </c>
      <c r="Q177" s="3">
        <f t="shared" si="64"/>
        <v>-10</v>
      </c>
      <c r="R177" s="3" t="str">
        <f t="shared" si="65"/>
        <v/>
      </c>
      <c r="S177" s="3" t="str">
        <f t="shared" si="66"/>
        <v/>
      </c>
      <c r="T177" s="3">
        <f t="shared" si="67"/>
        <v>0</v>
      </c>
      <c r="U177" s="79" t="str">
        <f ca="1">IF(N('Final Round'!$J$14)&gt;0,IF(ISBLANK($A177),"",IF($N177&gt;5,$N177,VLOOKUP($A177,'Final Round'!$A$14:$K$18,COLUMN('Final Round'!$J$1),FALSE))),"")</f>
        <v/>
      </c>
      <c r="V177" s="3" t="str">
        <f t="shared" ca="1" si="68"/>
        <v/>
      </c>
      <c r="W177" s="3" t="str">
        <f t="shared" si="69"/>
        <v/>
      </c>
      <c r="X177" s="3" t="str">
        <f t="shared" si="70"/>
        <v/>
      </c>
      <c r="Y177" s="3">
        <f t="shared" si="71"/>
        <v>0</v>
      </c>
      <c r="Z177" s="3" t="str">
        <f t="shared" ca="1" si="72"/>
        <v/>
      </c>
      <c r="AA177" s="3">
        <f t="shared" ca="1" si="58"/>
        <v>0</v>
      </c>
      <c r="AB177" s="80" t="str">
        <f>IF(ISBLANK($A177),"",5+4*(I177+IF(AA177=0,0,VLOOKUP($A177,'Final Round'!$A$14:$K$18,COLUMN('Final Round'!$G$1),FALSE)))+8*(H177+IF(AA177=0,0,IF(VLOOKUP($A177,'Final Round'!$A$14:$K$18,COLUMN('Final Round'!$J$1),FALSE)=1,1,0)))+$AA177)</f>
        <v/>
      </c>
    </row>
    <row r="178" spans="1:28" x14ac:dyDescent="0.2">
      <c r="A178" s="59"/>
      <c r="B178" s="60"/>
      <c r="C178" s="60"/>
      <c r="D178" s="60"/>
      <c r="E178" s="61"/>
      <c r="F178" s="62" t="str">
        <f>IF(ISBLANK($A178),"",SUM(IF(ISNA(IF(VLOOKUP($A178,'Round 1'!$A$7:$J$306,COLUMN('Round 1'!$H$7),FALSE),1,NA())),0,1),IF(ISNA(IF(VLOOKUP($A178,'Round 2'!$A$7:$J$306,COLUMN('Round 1'!$H$7),FALSE),1,NA())),0,1),IF(ISNA(IF(VLOOKUP($A178,'Round 3'!$A$7:$J$306,COLUMN('Round 1'!$H$7),FALSE),1,NA())),0,1),IF(ISNA(IF(VLOOKUP($A178,'Final Round'!$A$14:$K$18,1,FALSE),1,NA())),0,1)))</f>
        <v/>
      </c>
      <c r="G178" s="63"/>
      <c r="H178" s="64" t="str">
        <f>IF(ISBLANK($A178),"",IF(ISERROR(VLOOKUP($A178,'Round 1'!$A$7:$I$306,COLUMN('Round 1'!$G$7),FALSE)),0,VLOOKUP($A178,'Round 1'!$A$7:$I$306,COLUMN('Round 1'!$G$7),FALSE))+IF(ISERROR(VLOOKUP($A178,'Round 2'!$A$7:$I$306,COLUMN('Round 2'!$G$7),FALSE)),0,VLOOKUP($A178,'Round 2'!$A$7:$I$306,COLUMN('Round 2'!$G$7),FALSE))+IF(ISERROR(VLOOKUP($A178,'Round 3'!$A$7:$I$306,COLUMN('Round 3'!$G$7),FALSE)),0,VLOOKUP($A178,'Round 3'!$A$7:$I$306,COLUMN('Round 3'!$G$7),FALSE)))</f>
        <v/>
      </c>
      <c r="I178" s="64" t="str">
        <f>IF(ISBLANK($A178),"",IF(ISERROR(VLOOKUP($A178,'Round 1'!$A$7:$I$306,COLUMN('Round 1'!$F$7),FALSE)),0,VLOOKUP($A178,'Round 1'!$A$7:$I$306,COLUMN('Round 1'!$F$7),FALSE))+IF(ISERROR(VLOOKUP($A178,'Round 2'!$A$7:$I$306,COLUMN('Round 2'!$F$7),FALSE)),0,VLOOKUP($A178,'Round 2'!$A$7:$I$306,COLUMN('Round 2'!$F$7),FALSE))+IF(ISERROR(VLOOKUP($A178,'Round 3'!$A$7:$I$306,COLUMN('Round 3'!$F$7),FALSE)),0,VLOOKUP($A178,'Round 3'!$A$7:$I$306,COLUMN('Round 3'!$F$7),FALSE)))</f>
        <v/>
      </c>
      <c r="J178" s="65" t="str">
        <f>IF(ISBLANK($A178),"",IF(ISERROR(VLOOKUP($A178,'Round 1'!$A$7:$I$306,COLUMN('Round 1'!$H$7),FALSE)),0,VLOOKUP($A178,'Round 1'!$A$7:$I$306,COLUMN('Round 1'!$H$7),FALSE))+IF(ISERROR(VLOOKUP($A178,'Round 2'!$A$7:$I$306,COLUMN('Round 2'!$H$7),FALSE)),0,VLOOKUP($A178,'Round 2'!$A$7:$I$306,COLUMN('Round 2'!$H$7),FALSE))+IF(ISERROR(VLOOKUP($A178,'Round 3'!$A$7:$I$306,COLUMN('Round 3'!$H$7),FALSE)),0,VLOOKUP($A178,'Round 3'!$A$7:$I$306,COLUMN('Round 3'!$H$7),FALSE)))</f>
        <v/>
      </c>
      <c r="K178" s="64" t="str">
        <f t="shared" si="59"/>
        <v/>
      </c>
      <c r="L178" s="66" t="str">
        <f t="shared" si="60"/>
        <v/>
      </c>
      <c r="M178" s="67"/>
      <c r="N178" s="68" t="str">
        <f t="shared" si="61"/>
        <v/>
      </c>
      <c r="O178" s="3" t="str">
        <f t="shared" si="62"/>
        <v/>
      </c>
      <c r="P178" s="3" t="str">
        <f t="shared" si="63"/>
        <v/>
      </c>
      <c r="Q178" s="3">
        <f t="shared" si="64"/>
        <v>-10</v>
      </c>
      <c r="R178" s="3" t="str">
        <f t="shared" si="65"/>
        <v/>
      </c>
      <c r="S178" s="3" t="str">
        <f t="shared" si="66"/>
        <v/>
      </c>
      <c r="T178" s="3">
        <f t="shared" si="67"/>
        <v>0</v>
      </c>
      <c r="U178" s="68" t="str">
        <f ca="1">IF(N('Final Round'!$J$14)&gt;0,IF(ISBLANK($A178),"",IF($N178&gt;5,$N178,VLOOKUP($A178,'Final Round'!$A$14:$K$18,COLUMN('Final Round'!$J$1),FALSE))),"")</f>
        <v/>
      </c>
      <c r="V178" s="3" t="str">
        <f t="shared" ca="1" si="68"/>
        <v/>
      </c>
      <c r="W178" s="3" t="str">
        <f t="shared" si="69"/>
        <v/>
      </c>
      <c r="X178" s="3" t="str">
        <f t="shared" si="70"/>
        <v/>
      </c>
      <c r="Y178" s="3">
        <f t="shared" si="71"/>
        <v>0</v>
      </c>
      <c r="Z178" s="3" t="str">
        <f t="shared" ca="1" si="72"/>
        <v/>
      </c>
      <c r="AA178" s="3">
        <f t="shared" ca="1" si="58"/>
        <v>0</v>
      </c>
      <c r="AB178" s="69" t="str">
        <f>IF(ISBLANK($A178),"",5+4*(I178+IF(AA178=0,0,VLOOKUP($A178,'Final Round'!$A$14:$K$18,COLUMN('Final Round'!$G$1),FALSE)))+8*(H178+IF(AA178=0,0,IF(VLOOKUP($A178,'Final Round'!$A$14:$K$18,COLUMN('Final Round'!$J$1),FALSE)=1,1,0)))+$AA178)</f>
        <v/>
      </c>
    </row>
    <row r="179" spans="1:28" x14ac:dyDescent="0.2">
      <c r="A179" s="70"/>
      <c r="B179" s="71"/>
      <c r="C179" s="71"/>
      <c r="D179" s="71"/>
      <c r="E179" s="72"/>
      <c r="F179" s="73" t="str">
        <f>IF(ISBLANK($A179),"",SUM(IF(ISNA(IF(VLOOKUP($A179,'Round 1'!$A$7:$J$306,COLUMN('Round 1'!$H$7),FALSE),1,NA())),0,1),IF(ISNA(IF(VLOOKUP($A179,'Round 2'!$A$7:$J$306,COLUMN('Round 1'!$H$7),FALSE),1,NA())),0,1),IF(ISNA(IF(VLOOKUP($A179,'Round 3'!$A$7:$J$306,COLUMN('Round 1'!$H$7),FALSE),1,NA())),0,1),IF(ISNA(IF(VLOOKUP($A179,'Final Round'!$A$14:$K$18,1,FALSE),1,NA())),0,1)))</f>
        <v/>
      </c>
      <c r="G179" s="74"/>
      <c r="H179" s="75" t="str">
        <f>IF(ISBLANK($A179),"",IF(ISERROR(VLOOKUP($A179,'Round 1'!$A$7:$I$306,COLUMN('Round 1'!$G$7),FALSE)),0,VLOOKUP($A179,'Round 1'!$A$7:$I$306,COLUMN('Round 1'!$G$7),FALSE))+IF(ISERROR(VLOOKUP($A179,'Round 2'!$A$7:$I$306,COLUMN('Round 2'!$G$7),FALSE)),0,VLOOKUP($A179,'Round 2'!$A$7:$I$306,COLUMN('Round 2'!$G$7),FALSE))+IF(ISERROR(VLOOKUP($A179,'Round 3'!$A$7:$I$306,COLUMN('Round 3'!$G$7),FALSE)),0,VLOOKUP($A179,'Round 3'!$A$7:$I$306,COLUMN('Round 3'!$G$7),FALSE)))</f>
        <v/>
      </c>
      <c r="I179" s="75" t="str">
        <f>IF(ISBLANK($A179),"",IF(ISERROR(VLOOKUP($A179,'Round 1'!$A$7:$I$306,COLUMN('Round 1'!$F$7),FALSE)),0,VLOOKUP($A179,'Round 1'!$A$7:$I$306,COLUMN('Round 1'!$F$7),FALSE))+IF(ISERROR(VLOOKUP($A179,'Round 2'!$A$7:$I$306,COLUMN('Round 2'!$F$7),FALSE)),0,VLOOKUP($A179,'Round 2'!$A$7:$I$306,COLUMN('Round 2'!$F$7),FALSE))+IF(ISERROR(VLOOKUP($A179,'Round 3'!$A$7:$I$306,COLUMN('Round 3'!$F$7),FALSE)),0,VLOOKUP($A179,'Round 3'!$A$7:$I$306,COLUMN('Round 3'!$F$7),FALSE)))</f>
        <v/>
      </c>
      <c r="J179" s="76" t="str">
        <f>IF(ISBLANK($A179),"",IF(ISERROR(VLOOKUP($A179,'Round 1'!$A$7:$I$306,COLUMN('Round 1'!$H$7),FALSE)),0,VLOOKUP($A179,'Round 1'!$A$7:$I$306,COLUMN('Round 1'!$H$7),FALSE))+IF(ISERROR(VLOOKUP($A179,'Round 2'!$A$7:$I$306,COLUMN('Round 2'!$H$7),FALSE)),0,VLOOKUP($A179,'Round 2'!$A$7:$I$306,COLUMN('Round 2'!$H$7),FALSE))+IF(ISERROR(VLOOKUP($A179,'Round 3'!$A$7:$I$306,COLUMN('Round 3'!$H$7),FALSE)),0,VLOOKUP($A179,'Round 3'!$A$7:$I$306,COLUMN('Round 3'!$H$7),FALSE)))</f>
        <v/>
      </c>
      <c r="K179" s="75" t="str">
        <f t="shared" si="59"/>
        <v/>
      </c>
      <c r="L179" s="77" t="str">
        <f t="shared" si="60"/>
        <v/>
      </c>
      <c r="M179" s="78"/>
      <c r="N179" s="79" t="str">
        <f t="shared" si="61"/>
        <v/>
      </c>
      <c r="O179" s="3" t="str">
        <f t="shared" si="62"/>
        <v/>
      </c>
      <c r="P179" s="3" t="str">
        <f t="shared" si="63"/>
        <v/>
      </c>
      <c r="Q179" s="3">
        <f t="shared" si="64"/>
        <v>-10</v>
      </c>
      <c r="R179" s="3" t="str">
        <f t="shared" si="65"/>
        <v/>
      </c>
      <c r="S179" s="3" t="str">
        <f t="shared" si="66"/>
        <v/>
      </c>
      <c r="T179" s="3">
        <f t="shared" si="67"/>
        <v>0</v>
      </c>
      <c r="U179" s="79" t="str">
        <f ca="1">IF(N('Final Round'!$J$14)&gt;0,IF(ISBLANK($A179),"",IF($N179&gt;5,$N179,VLOOKUP($A179,'Final Round'!$A$14:$K$18,COLUMN('Final Round'!$J$1),FALSE))),"")</f>
        <v/>
      </c>
      <c r="V179" s="3" t="str">
        <f t="shared" ca="1" si="68"/>
        <v/>
      </c>
      <c r="W179" s="3" t="str">
        <f t="shared" si="69"/>
        <v/>
      </c>
      <c r="X179" s="3" t="str">
        <f t="shared" si="70"/>
        <v/>
      </c>
      <c r="Y179" s="3">
        <f t="shared" si="71"/>
        <v>0</v>
      </c>
      <c r="Z179" s="3" t="str">
        <f t="shared" ca="1" si="72"/>
        <v/>
      </c>
      <c r="AA179" s="3">
        <f t="shared" ca="1" si="58"/>
        <v>0</v>
      </c>
      <c r="AB179" s="80" t="str">
        <f>IF(ISBLANK($A179),"",5+4*(I179+IF(AA179=0,0,VLOOKUP($A179,'Final Round'!$A$14:$K$18,COLUMN('Final Round'!$G$1),FALSE)))+8*(H179+IF(AA179=0,0,IF(VLOOKUP($A179,'Final Round'!$A$14:$K$18,COLUMN('Final Round'!$J$1),FALSE)=1,1,0)))+$AA179)</f>
        <v/>
      </c>
    </row>
    <row r="180" spans="1:28" x14ac:dyDescent="0.2">
      <c r="A180" s="59"/>
      <c r="B180" s="60"/>
      <c r="C180" s="60"/>
      <c r="D180" s="60"/>
      <c r="E180" s="61"/>
      <c r="F180" s="62" t="str">
        <f>IF(ISBLANK($A180),"",SUM(IF(ISNA(IF(VLOOKUP($A180,'Round 1'!$A$7:$J$306,COLUMN('Round 1'!$H$7),FALSE),1,NA())),0,1),IF(ISNA(IF(VLOOKUP($A180,'Round 2'!$A$7:$J$306,COLUMN('Round 1'!$H$7),FALSE),1,NA())),0,1),IF(ISNA(IF(VLOOKUP($A180,'Round 3'!$A$7:$J$306,COLUMN('Round 1'!$H$7),FALSE),1,NA())),0,1),IF(ISNA(IF(VLOOKUP($A180,'Final Round'!$A$14:$K$18,1,FALSE),1,NA())),0,1)))</f>
        <v/>
      </c>
      <c r="G180" s="63"/>
      <c r="H180" s="64" t="str">
        <f>IF(ISBLANK($A180),"",IF(ISERROR(VLOOKUP($A180,'Round 1'!$A$7:$I$306,COLUMN('Round 1'!$G$7),FALSE)),0,VLOOKUP($A180,'Round 1'!$A$7:$I$306,COLUMN('Round 1'!$G$7),FALSE))+IF(ISERROR(VLOOKUP($A180,'Round 2'!$A$7:$I$306,COLUMN('Round 2'!$G$7),FALSE)),0,VLOOKUP($A180,'Round 2'!$A$7:$I$306,COLUMN('Round 2'!$G$7),FALSE))+IF(ISERROR(VLOOKUP($A180,'Round 3'!$A$7:$I$306,COLUMN('Round 3'!$G$7),FALSE)),0,VLOOKUP($A180,'Round 3'!$A$7:$I$306,COLUMN('Round 3'!$G$7),FALSE)))</f>
        <v/>
      </c>
      <c r="I180" s="64" t="str">
        <f>IF(ISBLANK($A180),"",IF(ISERROR(VLOOKUP($A180,'Round 1'!$A$7:$I$306,COLUMN('Round 1'!$F$7),FALSE)),0,VLOOKUP($A180,'Round 1'!$A$7:$I$306,COLUMN('Round 1'!$F$7),FALSE))+IF(ISERROR(VLOOKUP($A180,'Round 2'!$A$7:$I$306,COLUMN('Round 2'!$F$7),FALSE)),0,VLOOKUP($A180,'Round 2'!$A$7:$I$306,COLUMN('Round 2'!$F$7),FALSE))+IF(ISERROR(VLOOKUP($A180,'Round 3'!$A$7:$I$306,COLUMN('Round 3'!$F$7),FALSE)),0,VLOOKUP($A180,'Round 3'!$A$7:$I$306,COLUMN('Round 3'!$F$7),FALSE)))</f>
        <v/>
      </c>
      <c r="J180" s="65" t="str">
        <f>IF(ISBLANK($A180),"",IF(ISERROR(VLOOKUP($A180,'Round 1'!$A$7:$I$306,COLUMN('Round 1'!$H$7),FALSE)),0,VLOOKUP($A180,'Round 1'!$A$7:$I$306,COLUMN('Round 1'!$H$7),FALSE))+IF(ISERROR(VLOOKUP($A180,'Round 2'!$A$7:$I$306,COLUMN('Round 2'!$H$7),FALSE)),0,VLOOKUP($A180,'Round 2'!$A$7:$I$306,COLUMN('Round 2'!$H$7),FALSE))+IF(ISERROR(VLOOKUP($A180,'Round 3'!$A$7:$I$306,COLUMN('Round 3'!$H$7),FALSE)),0,VLOOKUP($A180,'Round 3'!$A$7:$I$306,COLUMN('Round 3'!$H$7),FALSE)))</f>
        <v/>
      </c>
      <c r="K180" s="64" t="str">
        <f t="shared" si="59"/>
        <v/>
      </c>
      <c r="L180" s="66" t="str">
        <f t="shared" si="60"/>
        <v/>
      </c>
      <c r="M180" s="67"/>
      <c r="N180" s="68" t="str">
        <f t="shared" si="61"/>
        <v/>
      </c>
      <c r="O180" s="3" t="str">
        <f t="shared" si="62"/>
        <v/>
      </c>
      <c r="P180" s="3" t="str">
        <f t="shared" si="63"/>
        <v/>
      </c>
      <c r="Q180" s="3">
        <f t="shared" si="64"/>
        <v>-10</v>
      </c>
      <c r="R180" s="3" t="str">
        <f t="shared" si="65"/>
        <v/>
      </c>
      <c r="S180" s="3" t="str">
        <f t="shared" si="66"/>
        <v/>
      </c>
      <c r="T180" s="3">
        <f t="shared" si="67"/>
        <v>0</v>
      </c>
      <c r="U180" s="68" t="str">
        <f ca="1">IF(N('Final Round'!$J$14)&gt;0,IF(ISBLANK($A180),"",IF($N180&gt;5,$N180,VLOOKUP($A180,'Final Round'!$A$14:$K$18,COLUMN('Final Round'!$J$1),FALSE))),"")</f>
        <v/>
      </c>
      <c r="V180" s="3" t="str">
        <f t="shared" ca="1" si="68"/>
        <v/>
      </c>
      <c r="W180" s="3" t="str">
        <f t="shared" si="69"/>
        <v/>
      </c>
      <c r="X180" s="3" t="str">
        <f t="shared" si="70"/>
        <v/>
      </c>
      <c r="Y180" s="3">
        <f t="shared" si="71"/>
        <v>0</v>
      </c>
      <c r="Z180" s="3" t="str">
        <f t="shared" ca="1" si="72"/>
        <v/>
      </c>
      <c r="AA180" s="3">
        <f t="shared" ca="1" si="58"/>
        <v>0</v>
      </c>
      <c r="AB180" s="69" t="str">
        <f>IF(ISBLANK($A180),"",5+4*(I180+IF(AA180=0,0,VLOOKUP($A180,'Final Round'!$A$14:$K$18,COLUMN('Final Round'!$G$1),FALSE)))+8*(H180+IF(AA180=0,0,IF(VLOOKUP($A180,'Final Round'!$A$14:$K$18,COLUMN('Final Round'!$J$1),FALSE)=1,1,0)))+$AA180)</f>
        <v/>
      </c>
    </row>
    <row r="181" spans="1:28" x14ac:dyDescent="0.2">
      <c r="A181" s="70"/>
      <c r="B181" s="71"/>
      <c r="C181" s="71"/>
      <c r="D181" s="71"/>
      <c r="E181" s="72"/>
      <c r="F181" s="73" t="str">
        <f>IF(ISBLANK($A181),"",SUM(IF(ISNA(IF(VLOOKUP($A181,'Round 1'!$A$7:$J$306,COLUMN('Round 1'!$H$7),FALSE),1,NA())),0,1),IF(ISNA(IF(VLOOKUP($A181,'Round 2'!$A$7:$J$306,COLUMN('Round 1'!$H$7),FALSE),1,NA())),0,1),IF(ISNA(IF(VLOOKUP($A181,'Round 3'!$A$7:$J$306,COLUMN('Round 1'!$H$7),FALSE),1,NA())),0,1),IF(ISNA(IF(VLOOKUP($A181,'Final Round'!$A$14:$K$18,1,FALSE),1,NA())),0,1)))</f>
        <v/>
      </c>
      <c r="G181" s="74"/>
      <c r="H181" s="75" t="str">
        <f>IF(ISBLANK($A181),"",IF(ISERROR(VLOOKUP($A181,'Round 1'!$A$7:$I$306,COLUMN('Round 1'!$G$7),FALSE)),0,VLOOKUP($A181,'Round 1'!$A$7:$I$306,COLUMN('Round 1'!$G$7),FALSE))+IF(ISERROR(VLOOKUP($A181,'Round 2'!$A$7:$I$306,COLUMN('Round 2'!$G$7),FALSE)),0,VLOOKUP($A181,'Round 2'!$A$7:$I$306,COLUMN('Round 2'!$G$7),FALSE))+IF(ISERROR(VLOOKUP($A181,'Round 3'!$A$7:$I$306,COLUMN('Round 3'!$G$7),FALSE)),0,VLOOKUP($A181,'Round 3'!$A$7:$I$306,COLUMN('Round 3'!$G$7),FALSE)))</f>
        <v/>
      </c>
      <c r="I181" s="75" t="str">
        <f>IF(ISBLANK($A181),"",IF(ISERROR(VLOOKUP($A181,'Round 1'!$A$7:$I$306,COLUMN('Round 1'!$F$7),FALSE)),0,VLOOKUP($A181,'Round 1'!$A$7:$I$306,COLUMN('Round 1'!$F$7),FALSE))+IF(ISERROR(VLOOKUP($A181,'Round 2'!$A$7:$I$306,COLUMN('Round 2'!$F$7),FALSE)),0,VLOOKUP($A181,'Round 2'!$A$7:$I$306,COLUMN('Round 2'!$F$7),FALSE))+IF(ISERROR(VLOOKUP($A181,'Round 3'!$A$7:$I$306,COLUMN('Round 3'!$F$7),FALSE)),0,VLOOKUP($A181,'Round 3'!$A$7:$I$306,COLUMN('Round 3'!$F$7),FALSE)))</f>
        <v/>
      </c>
      <c r="J181" s="76" t="str">
        <f>IF(ISBLANK($A181),"",IF(ISERROR(VLOOKUP($A181,'Round 1'!$A$7:$I$306,COLUMN('Round 1'!$H$7),FALSE)),0,VLOOKUP($A181,'Round 1'!$A$7:$I$306,COLUMN('Round 1'!$H$7),FALSE))+IF(ISERROR(VLOOKUP($A181,'Round 2'!$A$7:$I$306,COLUMN('Round 2'!$H$7),FALSE)),0,VLOOKUP($A181,'Round 2'!$A$7:$I$306,COLUMN('Round 2'!$H$7),FALSE))+IF(ISERROR(VLOOKUP($A181,'Round 3'!$A$7:$I$306,COLUMN('Round 3'!$H$7),FALSE)),0,VLOOKUP($A181,'Round 3'!$A$7:$I$306,COLUMN('Round 3'!$H$7),FALSE)))</f>
        <v/>
      </c>
      <c r="K181" s="75" t="str">
        <f t="shared" si="59"/>
        <v/>
      </c>
      <c r="L181" s="77" t="str">
        <f t="shared" si="60"/>
        <v/>
      </c>
      <c r="M181" s="78"/>
      <c r="N181" s="79" t="str">
        <f t="shared" si="61"/>
        <v/>
      </c>
      <c r="O181" s="3" t="str">
        <f t="shared" si="62"/>
        <v/>
      </c>
      <c r="P181" s="3" t="str">
        <f t="shared" si="63"/>
        <v/>
      </c>
      <c r="Q181" s="3">
        <f t="shared" si="64"/>
        <v>-10</v>
      </c>
      <c r="R181" s="3" t="str">
        <f t="shared" si="65"/>
        <v/>
      </c>
      <c r="S181" s="3" t="str">
        <f t="shared" si="66"/>
        <v/>
      </c>
      <c r="T181" s="3">
        <f t="shared" si="67"/>
        <v>0</v>
      </c>
      <c r="U181" s="79" t="str">
        <f ca="1">IF(N('Final Round'!$J$14)&gt;0,IF(ISBLANK($A181),"",IF($N181&gt;5,$N181,VLOOKUP($A181,'Final Round'!$A$14:$K$18,COLUMN('Final Round'!$J$1),FALSE))),"")</f>
        <v/>
      </c>
      <c r="V181" s="3" t="str">
        <f t="shared" ca="1" si="68"/>
        <v/>
      </c>
      <c r="W181" s="3" t="str">
        <f t="shared" si="69"/>
        <v/>
      </c>
      <c r="X181" s="3" t="str">
        <f t="shared" si="70"/>
        <v/>
      </c>
      <c r="Y181" s="3">
        <f t="shared" si="71"/>
        <v>0</v>
      </c>
      <c r="Z181" s="3" t="str">
        <f t="shared" ca="1" si="72"/>
        <v/>
      </c>
      <c r="AA181" s="3">
        <f t="shared" ca="1" si="58"/>
        <v>0</v>
      </c>
      <c r="AB181" s="80" t="str">
        <f>IF(ISBLANK($A181),"",5+4*(I181+IF(AA181=0,0,VLOOKUP($A181,'Final Round'!$A$14:$K$18,COLUMN('Final Round'!$G$1),FALSE)))+8*(H181+IF(AA181=0,0,IF(VLOOKUP($A181,'Final Round'!$A$14:$K$18,COLUMN('Final Round'!$J$1),FALSE)=1,1,0)))+$AA181)</f>
        <v/>
      </c>
    </row>
    <row r="182" spans="1:28" x14ac:dyDescent="0.2">
      <c r="A182" s="59"/>
      <c r="B182" s="60"/>
      <c r="C182" s="60"/>
      <c r="D182" s="60"/>
      <c r="E182" s="61"/>
      <c r="F182" s="62" t="str">
        <f>IF(ISBLANK($A182),"",SUM(IF(ISNA(IF(VLOOKUP($A182,'Round 1'!$A$7:$J$306,COLUMN('Round 1'!$H$7),FALSE),1,NA())),0,1),IF(ISNA(IF(VLOOKUP($A182,'Round 2'!$A$7:$J$306,COLUMN('Round 1'!$H$7),FALSE),1,NA())),0,1),IF(ISNA(IF(VLOOKUP($A182,'Round 3'!$A$7:$J$306,COLUMN('Round 1'!$H$7),FALSE),1,NA())),0,1),IF(ISNA(IF(VLOOKUP($A182,'Final Round'!$A$14:$K$18,1,FALSE),1,NA())),0,1)))</f>
        <v/>
      </c>
      <c r="G182" s="63"/>
      <c r="H182" s="64" t="str">
        <f>IF(ISBLANK($A182),"",IF(ISERROR(VLOOKUP($A182,'Round 1'!$A$7:$I$306,COLUMN('Round 1'!$G$7),FALSE)),0,VLOOKUP($A182,'Round 1'!$A$7:$I$306,COLUMN('Round 1'!$G$7),FALSE))+IF(ISERROR(VLOOKUP($A182,'Round 2'!$A$7:$I$306,COLUMN('Round 2'!$G$7),FALSE)),0,VLOOKUP($A182,'Round 2'!$A$7:$I$306,COLUMN('Round 2'!$G$7),FALSE))+IF(ISERROR(VLOOKUP($A182,'Round 3'!$A$7:$I$306,COLUMN('Round 3'!$G$7),FALSE)),0,VLOOKUP($A182,'Round 3'!$A$7:$I$306,COLUMN('Round 3'!$G$7),FALSE)))</f>
        <v/>
      </c>
      <c r="I182" s="64" t="str">
        <f>IF(ISBLANK($A182),"",IF(ISERROR(VLOOKUP($A182,'Round 1'!$A$7:$I$306,COLUMN('Round 1'!$F$7),FALSE)),0,VLOOKUP($A182,'Round 1'!$A$7:$I$306,COLUMN('Round 1'!$F$7),FALSE))+IF(ISERROR(VLOOKUP($A182,'Round 2'!$A$7:$I$306,COLUMN('Round 2'!$F$7),FALSE)),0,VLOOKUP($A182,'Round 2'!$A$7:$I$306,COLUMN('Round 2'!$F$7),FALSE))+IF(ISERROR(VLOOKUP($A182,'Round 3'!$A$7:$I$306,COLUMN('Round 3'!$F$7),FALSE)),0,VLOOKUP($A182,'Round 3'!$A$7:$I$306,COLUMN('Round 3'!$F$7),FALSE)))</f>
        <v/>
      </c>
      <c r="J182" s="65" t="str">
        <f>IF(ISBLANK($A182),"",IF(ISERROR(VLOOKUP($A182,'Round 1'!$A$7:$I$306,COLUMN('Round 1'!$H$7),FALSE)),0,VLOOKUP($A182,'Round 1'!$A$7:$I$306,COLUMN('Round 1'!$H$7),FALSE))+IF(ISERROR(VLOOKUP($A182,'Round 2'!$A$7:$I$306,COLUMN('Round 2'!$H$7),FALSE)),0,VLOOKUP($A182,'Round 2'!$A$7:$I$306,COLUMN('Round 2'!$H$7),FALSE))+IF(ISERROR(VLOOKUP($A182,'Round 3'!$A$7:$I$306,COLUMN('Round 3'!$H$7),FALSE)),0,VLOOKUP($A182,'Round 3'!$A$7:$I$306,COLUMN('Round 3'!$H$7),FALSE)))</f>
        <v/>
      </c>
      <c r="K182" s="64" t="str">
        <f t="shared" si="59"/>
        <v/>
      </c>
      <c r="L182" s="66" t="str">
        <f t="shared" si="60"/>
        <v/>
      </c>
      <c r="M182" s="67"/>
      <c r="N182" s="68" t="str">
        <f t="shared" si="61"/>
        <v/>
      </c>
      <c r="O182" s="3" t="str">
        <f t="shared" si="62"/>
        <v/>
      </c>
      <c r="P182" s="3" t="str">
        <f t="shared" si="63"/>
        <v/>
      </c>
      <c r="Q182" s="3">
        <f t="shared" si="64"/>
        <v>-10</v>
      </c>
      <c r="R182" s="3" t="str">
        <f t="shared" si="65"/>
        <v/>
      </c>
      <c r="S182" s="3" t="str">
        <f t="shared" si="66"/>
        <v/>
      </c>
      <c r="T182" s="3">
        <f t="shared" si="67"/>
        <v>0</v>
      </c>
      <c r="U182" s="68" t="str">
        <f ca="1">IF(N('Final Round'!$J$14)&gt;0,IF(ISBLANK($A182),"",IF($N182&gt;5,$N182,VLOOKUP($A182,'Final Round'!$A$14:$K$18,COLUMN('Final Round'!$J$1),FALSE))),"")</f>
        <v/>
      </c>
      <c r="V182" s="3" t="str">
        <f t="shared" ca="1" si="68"/>
        <v/>
      </c>
      <c r="W182" s="3" t="str">
        <f t="shared" si="69"/>
        <v/>
      </c>
      <c r="X182" s="3" t="str">
        <f t="shared" si="70"/>
        <v/>
      </c>
      <c r="Y182" s="3">
        <f t="shared" si="71"/>
        <v>0</v>
      </c>
      <c r="Z182" s="3" t="str">
        <f t="shared" ca="1" si="72"/>
        <v/>
      </c>
      <c r="AA182" s="3">
        <f t="shared" ca="1" si="58"/>
        <v>0</v>
      </c>
      <c r="AB182" s="69" t="str">
        <f>IF(ISBLANK($A182),"",5+4*(I182+IF(AA182=0,0,VLOOKUP($A182,'Final Round'!$A$14:$K$18,COLUMN('Final Round'!$G$1),FALSE)))+8*(H182+IF(AA182=0,0,IF(VLOOKUP($A182,'Final Round'!$A$14:$K$18,COLUMN('Final Round'!$J$1),FALSE)=1,1,0)))+$AA182)</f>
        <v/>
      </c>
    </row>
    <row r="183" spans="1:28" x14ac:dyDescent="0.2">
      <c r="A183" s="70"/>
      <c r="B183" s="71"/>
      <c r="C183" s="71"/>
      <c r="D183" s="71"/>
      <c r="E183" s="72"/>
      <c r="F183" s="73" t="str">
        <f>IF(ISBLANK($A183),"",SUM(IF(ISNA(IF(VLOOKUP($A183,'Round 1'!$A$7:$J$306,COLUMN('Round 1'!$H$7),FALSE),1,NA())),0,1),IF(ISNA(IF(VLOOKUP($A183,'Round 2'!$A$7:$J$306,COLUMN('Round 1'!$H$7),FALSE),1,NA())),0,1),IF(ISNA(IF(VLOOKUP($A183,'Round 3'!$A$7:$J$306,COLUMN('Round 1'!$H$7),FALSE),1,NA())),0,1),IF(ISNA(IF(VLOOKUP($A183,'Final Round'!$A$14:$K$18,1,FALSE),1,NA())),0,1)))</f>
        <v/>
      </c>
      <c r="G183" s="74"/>
      <c r="H183" s="75" t="str">
        <f>IF(ISBLANK($A183),"",IF(ISERROR(VLOOKUP($A183,'Round 1'!$A$7:$I$306,COLUMN('Round 1'!$G$7),FALSE)),0,VLOOKUP($A183,'Round 1'!$A$7:$I$306,COLUMN('Round 1'!$G$7),FALSE))+IF(ISERROR(VLOOKUP($A183,'Round 2'!$A$7:$I$306,COLUMN('Round 2'!$G$7),FALSE)),0,VLOOKUP($A183,'Round 2'!$A$7:$I$306,COLUMN('Round 2'!$G$7),FALSE))+IF(ISERROR(VLOOKUP($A183,'Round 3'!$A$7:$I$306,COLUMN('Round 3'!$G$7),FALSE)),0,VLOOKUP($A183,'Round 3'!$A$7:$I$306,COLUMN('Round 3'!$G$7),FALSE)))</f>
        <v/>
      </c>
      <c r="I183" s="75" t="str">
        <f>IF(ISBLANK($A183),"",IF(ISERROR(VLOOKUP($A183,'Round 1'!$A$7:$I$306,COLUMN('Round 1'!$F$7),FALSE)),0,VLOOKUP($A183,'Round 1'!$A$7:$I$306,COLUMN('Round 1'!$F$7),FALSE))+IF(ISERROR(VLOOKUP($A183,'Round 2'!$A$7:$I$306,COLUMN('Round 2'!$F$7),FALSE)),0,VLOOKUP($A183,'Round 2'!$A$7:$I$306,COLUMN('Round 2'!$F$7),FALSE))+IF(ISERROR(VLOOKUP($A183,'Round 3'!$A$7:$I$306,COLUMN('Round 3'!$F$7),FALSE)),0,VLOOKUP($A183,'Round 3'!$A$7:$I$306,COLUMN('Round 3'!$F$7),FALSE)))</f>
        <v/>
      </c>
      <c r="J183" s="76" t="str">
        <f>IF(ISBLANK($A183),"",IF(ISERROR(VLOOKUP($A183,'Round 1'!$A$7:$I$306,COLUMN('Round 1'!$H$7),FALSE)),0,VLOOKUP($A183,'Round 1'!$A$7:$I$306,COLUMN('Round 1'!$H$7),FALSE))+IF(ISERROR(VLOOKUP($A183,'Round 2'!$A$7:$I$306,COLUMN('Round 2'!$H$7),FALSE)),0,VLOOKUP($A183,'Round 2'!$A$7:$I$306,COLUMN('Round 2'!$H$7),FALSE))+IF(ISERROR(VLOOKUP($A183,'Round 3'!$A$7:$I$306,COLUMN('Round 3'!$H$7),FALSE)),0,VLOOKUP($A183,'Round 3'!$A$7:$I$306,COLUMN('Round 3'!$H$7),FALSE)))</f>
        <v/>
      </c>
      <c r="K183" s="75" t="str">
        <f t="shared" si="59"/>
        <v/>
      </c>
      <c r="L183" s="77" t="str">
        <f t="shared" si="60"/>
        <v/>
      </c>
      <c r="M183" s="78"/>
      <c r="N183" s="79" t="str">
        <f t="shared" si="61"/>
        <v/>
      </c>
      <c r="O183" s="3" t="str">
        <f t="shared" si="62"/>
        <v/>
      </c>
      <c r="P183" s="3" t="str">
        <f t="shared" si="63"/>
        <v/>
      </c>
      <c r="Q183" s="3">
        <f t="shared" si="64"/>
        <v>-10</v>
      </c>
      <c r="R183" s="3" t="str">
        <f t="shared" si="65"/>
        <v/>
      </c>
      <c r="S183" s="3" t="str">
        <f t="shared" si="66"/>
        <v/>
      </c>
      <c r="T183" s="3">
        <f t="shared" si="67"/>
        <v>0</v>
      </c>
      <c r="U183" s="79" t="str">
        <f ca="1">IF(N('Final Round'!$J$14)&gt;0,IF(ISBLANK($A183),"",IF($N183&gt;5,$N183,VLOOKUP($A183,'Final Round'!$A$14:$K$18,COLUMN('Final Round'!$J$1),FALSE))),"")</f>
        <v/>
      </c>
      <c r="V183" s="3" t="str">
        <f t="shared" ca="1" si="68"/>
        <v/>
      </c>
      <c r="W183" s="3" t="str">
        <f t="shared" si="69"/>
        <v/>
      </c>
      <c r="X183" s="3" t="str">
        <f t="shared" si="70"/>
        <v/>
      </c>
      <c r="Y183" s="3">
        <f t="shared" si="71"/>
        <v>0</v>
      </c>
      <c r="Z183" s="3" t="str">
        <f t="shared" ca="1" si="72"/>
        <v/>
      </c>
      <c r="AA183" s="3">
        <f t="shared" ca="1" si="58"/>
        <v>0</v>
      </c>
      <c r="AB183" s="80" t="str">
        <f>IF(ISBLANK($A183),"",5+4*(I183+IF(AA183=0,0,VLOOKUP($A183,'Final Round'!$A$14:$K$18,COLUMN('Final Round'!$G$1),FALSE)))+8*(H183+IF(AA183=0,0,IF(VLOOKUP($A183,'Final Round'!$A$14:$K$18,COLUMN('Final Round'!$J$1),FALSE)=1,1,0)))+$AA183)</f>
        <v/>
      </c>
    </row>
    <row r="184" spans="1:28" x14ac:dyDescent="0.2">
      <c r="A184" s="59"/>
      <c r="B184" s="60"/>
      <c r="C184" s="60"/>
      <c r="D184" s="60"/>
      <c r="E184" s="61"/>
      <c r="F184" s="62" t="str">
        <f>IF(ISBLANK($A184),"",SUM(IF(ISNA(IF(VLOOKUP($A184,'Round 1'!$A$7:$J$306,COLUMN('Round 1'!$H$7),FALSE),1,NA())),0,1),IF(ISNA(IF(VLOOKUP($A184,'Round 2'!$A$7:$J$306,COLUMN('Round 1'!$H$7),FALSE),1,NA())),0,1),IF(ISNA(IF(VLOOKUP($A184,'Round 3'!$A$7:$J$306,COLUMN('Round 1'!$H$7),FALSE),1,NA())),0,1),IF(ISNA(IF(VLOOKUP($A184,'Final Round'!$A$14:$K$18,1,FALSE),1,NA())),0,1)))</f>
        <v/>
      </c>
      <c r="G184" s="63"/>
      <c r="H184" s="64" t="str">
        <f>IF(ISBLANK($A184),"",IF(ISERROR(VLOOKUP($A184,'Round 1'!$A$7:$I$306,COLUMN('Round 1'!$G$7),FALSE)),0,VLOOKUP($A184,'Round 1'!$A$7:$I$306,COLUMN('Round 1'!$G$7),FALSE))+IF(ISERROR(VLOOKUP($A184,'Round 2'!$A$7:$I$306,COLUMN('Round 2'!$G$7),FALSE)),0,VLOOKUP($A184,'Round 2'!$A$7:$I$306,COLUMN('Round 2'!$G$7),FALSE))+IF(ISERROR(VLOOKUP($A184,'Round 3'!$A$7:$I$306,COLUMN('Round 3'!$G$7),FALSE)),0,VLOOKUP($A184,'Round 3'!$A$7:$I$306,COLUMN('Round 3'!$G$7),FALSE)))</f>
        <v/>
      </c>
      <c r="I184" s="64" t="str">
        <f>IF(ISBLANK($A184),"",IF(ISERROR(VLOOKUP($A184,'Round 1'!$A$7:$I$306,COLUMN('Round 1'!$F$7),FALSE)),0,VLOOKUP($A184,'Round 1'!$A$7:$I$306,COLUMN('Round 1'!$F$7),FALSE))+IF(ISERROR(VLOOKUP($A184,'Round 2'!$A$7:$I$306,COLUMN('Round 2'!$F$7),FALSE)),0,VLOOKUP($A184,'Round 2'!$A$7:$I$306,COLUMN('Round 2'!$F$7),FALSE))+IF(ISERROR(VLOOKUP($A184,'Round 3'!$A$7:$I$306,COLUMN('Round 3'!$F$7),FALSE)),0,VLOOKUP($A184,'Round 3'!$A$7:$I$306,COLUMN('Round 3'!$F$7),FALSE)))</f>
        <v/>
      </c>
      <c r="J184" s="65" t="str">
        <f>IF(ISBLANK($A184),"",IF(ISERROR(VLOOKUP($A184,'Round 1'!$A$7:$I$306,COLUMN('Round 1'!$H$7),FALSE)),0,VLOOKUP($A184,'Round 1'!$A$7:$I$306,COLUMN('Round 1'!$H$7),FALSE))+IF(ISERROR(VLOOKUP($A184,'Round 2'!$A$7:$I$306,COLUMN('Round 2'!$H$7),FALSE)),0,VLOOKUP($A184,'Round 2'!$A$7:$I$306,COLUMN('Round 2'!$H$7),FALSE))+IF(ISERROR(VLOOKUP($A184,'Round 3'!$A$7:$I$306,COLUMN('Round 3'!$H$7),FALSE)),0,VLOOKUP($A184,'Round 3'!$A$7:$I$306,COLUMN('Round 3'!$H$7),FALSE)))</f>
        <v/>
      </c>
      <c r="K184" s="64" t="str">
        <f t="shared" si="59"/>
        <v/>
      </c>
      <c r="L184" s="66" t="str">
        <f t="shared" si="60"/>
        <v/>
      </c>
      <c r="M184" s="67"/>
      <c r="N184" s="68" t="str">
        <f t="shared" si="61"/>
        <v/>
      </c>
      <c r="O184" s="3" t="str">
        <f t="shared" si="62"/>
        <v/>
      </c>
      <c r="P184" s="3" t="str">
        <f t="shared" si="63"/>
        <v/>
      </c>
      <c r="Q184" s="3">
        <f t="shared" si="64"/>
        <v>-10</v>
      </c>
      <c r="R184" s="3" t="str">
        <f t="shared" si="65"/>
        <v/>
      </c>
      <c r="S184" s="3" t="str">
        <f t="shared" si="66"/>
        <v/>
      </c>
      <c r="T184" s="3">
        <f t="shared" si="67"/>
        <v>0</v>
      </c>
      <c r="U184" s="68" t="str">
        <f ca="1">IF(N('Final Round'!$J$14)&gt;0,IF(ISBLANK($A184),"",IF($N184&gt;5,$N184,VLOOKUP($A184,'Final Round'!$A$14:$K$18,COLUMN('Final Round'!$J$1),FALSE))),"")</f>
        <v/>
      </c>
      <c r="V184" s="3" t="str">
        <f t="shared" ca="1" si="68"/>
        <v/>
      </c>
      <c r="W184" s="3" t="str">
        <f t="shared" si="69"/>
        <v/>
      </c>
      <c r="X184" s="3" t="str">
        <f t="shared" si="70"/>
        <v/>
      </c>
      <c r="Y184" s="3">
        <f t="shared" si="71"/>
        <v>0</v>
      </c>
      <c r="Z184" s="3" t="str">
        <f t="shared" ca="1" si="72"/>
        <v/>
      </c>
      <c r="AA184" s="3">
        <f t="shared" ca="1" si="58"/>
        <v>0</v>
      </c>
      <c r="AB184" s="69" t="str">
        <f>IF(ISBLANK($A184),"",5+4*(I184+IF(AA184=0,0,VLOOKUP($A184,'Final Round'!$A$14:$K$18,COLUMN('Final Round'!$G$1),FALSE)))+8*(H184+IF(AA184=0,0,IF(VLOOKUP($A184,'Final Round'!$A$14:$K$18,COLUMN('Final Round'!$J$1),FALSE)=1,1,0)))+$AA184)</f>
        <v/>
      </c>
    </row>
    <row r="185" spans="1:28" x14ac:dyDescent="0.2">
      <c r="A185" s="70"/>
      <c r="B185" s="71"/>
      <c r="C185" s="71"/>
      <c r="D185" s="71"/>
      <c r="E185" s="72"/>
      <c r="F185" s="73" t="str">
        <f>IF(ISBLANK($A185),"",SUM(IF(ISNA(IF(VLOOKUP($A185,'Round 1'!$A$7:$J$306,COLUMN('Round 1'!$H$7),FALSE),1,NA())),0,1),IF(ISNA(IF(VLOOKUP($A185,'Round 2'!$A$7:$J$306,COLUMN('Round 1'!$H$7),FALSE),1,NA())),0,1),IF(ISNA(IF(VLOOKUP($A185,'Round 3'!$A$7:$J$306,COLUMN('Round 1'!$H$7),FALSE),1,NA())),0,1),IF(ISNA(IF(VLOOKUP($A185,'Final Round'!$A$14:$K$18,1,FALSE),1,NA())),0,1)))</f>
        <v/>
      </c>
      <c r="G185" s="74"/>
      <c r="H185" s="75" t="str">
        <f>IF(ISBLANK($A185),"",IF(ISERROR(VLOOKUP($A185,'Round 1'!$A$7:$I$306,COLUMN('Round 1'!$G$7),FALSE)),0,VLOOKUP($A185,'Round 1'!$A$7:$I$306,COLUMN('Round 1'!$G$7),FALSE))+IF(ISERROR(VLOOKUP($A185,'Round 2'!$A$7:$I$306,COLUMN('Round 2'!$G$7),FALSE)),0,VLOOKUP($A185,'Round 2'!$A$7:$I$306,COLUMN('Round 2'!$G$7),FALSE))+IF(ISERROR(VLOOKUP($A185,'Round 3'!$A$7:$I$306,COLUMN('Round 3'!$G$7),FALSE)),0,VLOOKUP($A185,'Round 3'!$A$7:$I$306,COLUMN('Round 3'!$G$7),FALSE)))</f>
        <v/>
      </c>
      <c r="I185" s="75" t="str">
        <f>IF(ISBLANK($A185),"",IF(ISERROR(VLOOKUP($A185,'Round 1'!$A$7:$I$306,COLUMN('Round 1'!$F$7),FALSE)),0,VLOOKUP($A185,'Round 1'!$A$7:$I$306,COLUMN('Round 1'!$F$7),FALSE))+IF(ISERROR(VLOOKUP($A185,'Round 2'!$A$7:$I$306,COLUMN('Round 2'!$F$7),FALSE)),0,VLOOKUP($A185,'Round 2'!$A$7:$I$306,COLUMN('Round 2'!$F$7),FALSE))+IF(ISERROR(VLOOKUP($A185,'Round 3'!$A$7:$I$306,COLUMN('Round 3'!$F$7),FALSE)),0,VLOOKUP($A185,'Round 3'!$A$7:$I$306,COLUMN('Round 3'!$F$7),FALSE)))</f>
        <v/>
      </c>
      <c r="J185" s="76" t="str">
        <f>IF(ISBLANK($A185),"",IF(ISERROR(VLOOKUP($A185,'Round 1'!$A$7:$I$306,COLUMN('Round 1'!$H$7),FALSE)),0,VLOOKUP($A185,'Round 1'!$A$7:$I$306,COLUMN('Round 1'!$H$7),FALSE))+IF(ISERROR(VLOOKUP($A185,'Round 2'!$A$7:$I$306,COLUMN('Round 2'!$H$7),FALSE)),0,VLOOKUP($A185,'Round 2'!$A$7:$I$306,COLUMN('Round 2'!$H$7),FALSE))+IF(ISERROR(VLOOKUP($A185,'Round 3'!$A$7:$I$306,COLUMN('Round 3'!$H$7),FALSE)),0,VLOOKUP($A185,'Round 3'!$A$7:$I$306,COLUMN('Round 3'!$H$7),FALSE)))</f>
        <v/>
      </c>
      <c r="K185" s="75" t="str">
        <f t="shared" si="59"/>
        <v/>
      </c>
      <c r="L185" s="77" t="str">
        <f t="shared" si="60"/>
        <v/>
      </c>
      <c r="M185" s="78"/>
      <c r="N185" s="79" t="str">
        <f t="shared" si="61"/>
        <v/>
      </c>
      <c r="O185" s="3" t="str">
        <f t="shared" si="62"/>
        <v/>
      </c>
      <c r="P185" s="3" t="str">
        <f t="shared" si="63"/>
        <v/>
      </c>
      <c r="Q185" s="3">
        <f t="shared" si="64"/>
        <v>-10</v>
      </c>
      <c r="R185" s="3" t="str">
        <f t="shared" si="65"/>
        <v/>
      </c>
      <c r="S185" s="3" t="str">
        <f t="shared" si="66"/>
        <v/>
      </c>
      <c r="T185" s="3">
        <f t="shared" si="67"/>
        <v>0</v>
      </c>
      <c r="U185" s="79" t="str">
        <f ca="1">IF(N('Final Round'!$J$14)&gt;0,IF(ISBLANK($A185),"",IF($N185&gt;5,$N185,VLOOKUP($A185,'Final Round'!$A$14:$K$18,COLUMN('Final Round'!$J$1),FALSE))),"")</f>
        <v/>
      </c>
      <c r="V185" s="3" t="str">
        <f t="shared" ca="1" si="68"/>
        <v/>
      </c>
      <c r="W185" s="3" t="str">
        <f t="shared" si="69"/>
        <v/>
      </c>
      <c r="X185" s="3" t="str">
        <f t="shared" si="70"/>
        <v/>
      </c>
      <c r="Y185" s="3">
        <f t="shared" si="71"/>
        <v>0</v>
      </c>
      <c r="Z185" s="3" t="str">
        <f t="shared" ca="1" si="72"/>
        <v/>
      </c>
      <c r="AA185" s="3">
        <f t="shared" ca="1" si="58"/>
        <v>0</v>
      </c>
      <c r="AB185" s="80" t="str">
        <f>IF(ISBLANK($A185),"",5+4*(I185+IF(AA185=0,0,VLOOKUP($A185,'Final Round'!$A$14:$K$18,COLUMN('Final Round'!$G$1),FALSE)))+8*(H185+IF(AA185=0,0,IF(VLOOKUP($A185,'Final Round'!$A$14:$K$18,COLUMN('Final Round'!$J$1),FALSE)=1,1,0)))+$AA185)</f>
        <v/>
      </c>
    </row>
    <row r="186" spans="1:28" x14ac:dyDescent="0.2">
      <c r="A186" s="59"/>
      <c r="B186" s="60"/>
      <c r="C186" s="60"/>
      <c r="D186" s="60"/>
      <c r="E186" s="61"/>
      <c r="F186" s="62" t="str">
        <f>IF(ISBLANK($A186),"",SUM(IF(ISNA(IF(VLOOKUP($A186,'Round 1'!$A$7:$J$306,COLUMN('Round 1'!$H$7),FALSE),1,NA())),0,1),IF(ISNA(IF(VLOOKUP($A186,'Round 2'!$A$7:$J$306,COLUMN('Round 1'!$H$7),FALSE),1,NA())),0,1),IF(ISNA(IF(VLOOKUP($A186,'Round 3'!$A$7:$J$306,COLUMN('Round 1'!$H$7),FALSE),1,NA())),0,1),IF(ISNA(IF(VLOOKUP($A186,'Final Round'!$A$14:$K$18,1,FALSE),1,NA())),0,1)))</f>
        <v/>
      </c>
      <c r="G186" s="63"/>
      <c r="H186" s="64" t="str">
        <f>IF(ISBLANK($A186),"",IF(ISERROR(VLOOKUP($A186,'Round 1'!$A$7:$I$306,COLUMN('Round 1'!$G$7),FALSE)),0,VLOOKUP($A186,'Round 1'!$A$7:$I$306,COLUMN('Round 1'!$G$7),FALSE))+IF(ISERROR(VLOOKUP($A186,'Round 2'!$A$7:$I$306,COLUMN('Round 2'!$G$7),FALSE)),0,VLOOKUP($A186,'Round 2'!$A$7:$I$306,COLUMN('Round 2'!$G$7),FALSE))+IF(ISERROR(VLOOKUP($A186,'Round 3'!$A$7:$I$306,COLUMN('Round 3'!$G$7),FALSE)),0,VLOOKUP($A186,'Round 3'!$A$7:$I$306,COLUMN('Round 3'!$G$7),FALSE)))</f>
        <v/>
      </c>
      <c r="I186" s="64" t="str">
        <f>IF(ISBLANK($A186),"",IF(ISERROR(VLOOKUP($A186,'Round 1'!$A$7:$I$306,COLUMN('Round 1'!$F$7),FALSE)),0,VLOOKUP($A186,'Round 1'!$A$7:$I$306,COLUMN('Round 1'!$F$7),FALSE))+IF(ISERROR(VLOOKUP($A186,'Round 2'!$A$7:$I$306,COLUMN('Round 2'!$F$7),FALSE)),0,VLOOKUP($A186,'Round 2'!$A$7:$I$306,COLUMN('Round 2'!$F$7),FALSE))+IF(ISERROR(VLOOKUP($A186,'Round 3'!$A$7:$I$306,COLUMN('Round 3'!$F$7),FALSE)),0,VLOOKUP($A186,'Round 3'!$A$7:$I$306,COLUMN('Round 3'!$F$7),FALSE)))</f>
        <v/>
      </c>
      <c r="J186" s="65" t="str">
        <f>IF(ISBLANK($A186),"",IF(ISERROR(VLOOKUP($A186,'Round 1'!$A$7:$I$306,COLUMN('Round 1'!$H$7),FALSE)),0,VLOOKUP($A186,'Round 1'!$A$7:$I$306,COLUMN('Round 1'!$H$7),FALSE))+IF(ISERROR(VLOOKUP($A186,'Round 2'!$A$7:$I$306,COLUMN('Round 2'!$H$7),FALSE)),0,VLOOKUP($A186,'Round 2'!$A$7:$I$306,COLUMN('Round 2'!$H$7),FALSE))+IF(ISERROR(VLOOKUP($A186,'Round 3'!$A$7:$I$306,COLUMN('Round 3'!$H$7),FALSE)),0,VLOOKUP($A186,'Round 3'!$A$7:$I$306,COLUMN('Round 3'!$H$7),FALSE)))</f>
        <v/>
      </c>
      <c r="K186" s="64" t="str">
        <f t="shared" si="59"/>
        <v/>
      </c>
      <c r="L186" s="66" t="str">
        <f t="shared" si="60"/>
        <v/>
      </c>
      <c r="M186" s="67"/>
      <c r="N186" s="68" t="str">
        <f t="shared" si="61"/>
        <v/>
      </c>
      <c r="O186" s="3" t="str">
        <f t="shared" si="62"/>
        <v/>
      </c>
      <c r="P186" s="3" t="str">
        <f t="shared" si="63"/>
        <v/>
      </c>
      <c r="Q186" s="3">
        <f t="shared" si="64"/>
        <v>-10</v>
      </c>
      <c r="R186" s="3" t="str">
        <f t="shared" si="65"/>
        <v/>
      </c>
      <c r="S186" s="3" t="str">
        <f t="shared" si="66"/>
        <v/>
      </c>
      <c r="T186" s="3">
        <f t="shared" si="67"/>
        <v>0</v>
      </c>
      <c r="U186" s="68" t="str">
        <f ca="1">IF(N('Final Round'!$J$14)&gt;0,IF(ISBLANK($A186),"",IF($N186&gt;5,$N186,VLOOKUP($A186,'Final Round'!$A$14:$K$18,COLUMN('Final Round'!$J$1),FALSE))),"")</f>
        <v/>
      </c>
      <c r="V186" s="3" t="str">
        <f t="shared" ca="1" si="68"/>
        <v/>
      </c>
      <c r="W186" s="3" t="str">
        <f t="shared" si="69"/>
        <v/>
      </c>
      <c r="X186" s="3" t="str">
        <f t="shared" si="70"/>
        <v/>
      </c>
      <c r="Y186" s="3">
        <f t="shared" si="71"/>
        <v>0</v>
      </c>
      <c r="Z186" s="3" t="str">
        <f t="shared" ca="1" si="72"/>
        <v/>
      </c>
      <c r="AA186" s="3">
        <f t="shared" ca="1" si="58"/>
        <v>0</v>
      </c>
      <c r="AB186" s="69" t="str">
        <f>IF(ISBLANK($A186),"",5+4*(I186+IF(AA186=0,0,VLOOKUP($A186,'Final Round'!$A$14:$K$18,COLUMN('Final Round'!$G$1),FALSE)))+8*(H186+IF(AA186=0,0,IF(VLOOKUP($A186,'Final Round'!$A$14:$K$18,COLUMN('Final Round'!$J$1),FALSE)=1,1,0)))+$AA186)</f>
        <v/>
      </c>
    </row>
    <row r="187" spans="1:28" x14ac:dyDescent="0.2">
      <c r="A187" s="70"/>
      <c r="B187" s="71"/>
      <c r="C187" s="71"/>
      <c r="D187" s="71"/>
      <c r="E187" s="72"/>
      <c r="F187" s="73" t="str">
        <f>IF(ISBLANK($A187),"",SUM(IF(ISNA(IF(VLOOKUP($A187,'Round 1'!$A$7:$J$306,COLUMN('Round 1'!$H$7),FALSE),1,NA())),0,1),IF(ISNA(IF(VLOOKUP($A187,'Round 2'!$A$7:$J$306,COLUMN('Round 1'!$H$7),FALSE),1,NA())),0,1),IF(ISNA(IF(VLOOKUP($A187,'Round 3'!$A$7:$J$306,COLUMN('Round 1'!$H$7),FALSE),1,NA())),0,1),IF(ISNA(IF(VLOOKUP($A187,'Final Round'!$A$14:$K$18,1,FALSE),1,NA())),0,1)))</f>
        <v/>
      </c>
      <c r="G187" s="74"/>
      <c r="H187" s="75" t="str">
        <f>IF(ISBLANK($A187),"",IF(ISERROR(VLOOKUP($A187,'Round 1'!$A$7:$I$306,COLUMN('Round 1'!$G$7),FALSE)),0,VLOOKUP($A187,'Round 1'!$A$7:$I$306,COLUMN('Round 1'!$G$7),FALSE))+IF(ISERROR(VLOOKUP($A187,'Round 2'!$A$7:$I$306,COLUMN('Round 2'!$G$7),FALSE)),0,VLOOKUP($A187,'Round 2'!$A$7:$I$306,COLUMN('Round 2'!$G$7),FALSE))+IF(ISERROR(VLOOKUP($A187,'Round 3'!$A$7:$I$306,COLUMN('Round 3'!$G$7),FALSE)),0,VLOOKUP($A187,'Round 3'!$A$7:$I$306,COLUMN('Round 3'!$G$7),FALSE)))</f>
        <v/>
      </c>
      <c r="I187" s="75" t="str">
        <f>IF(ISBLANK($A187),"",IF(ISERROR(VLOOKUP($A187,'Round 1'!$A$7:$I$306,COLUMN('Round 1'!$F$7),FALSE)),0,VLOOKUP($A187,'Round 1'!$A$7:$I$306,COLUMN('Round 1'!$F$7),FALSE))+IF(ISERROR(VLOOKUP($A187,'Round 2'!$A$7:$I$306,COLUMN('Round 2'!$F$7),FALSE)),0,VLOOKUP($A187,'Round 2'!$A$7:$I$306,COLUMN('Round 2'!$F$7),FALSE))+IF(ISERROR(VLOOKUP($A187,'Round 3'!$A$7:$I$306,COLUMN('Round 3'!$F$7),FALSE)),0,VLOOKUP($A187,'Round 3'!$A$7:$I$306,COLUMN('Round 3'!$F$7),FALSE)))</f>
        <v/>
      </c>
      <c r="J187" s="76" t="str">
        <f>IF(ISBLANK($A187),"",IF(ISERROR(VLOOKUP($A187,'Round 1'!$A$7:$I$306,COLUMN('Round 1'!$H$7),FALSE)),0,VLOOKUP($A187,'Round 1'!$A$7:$I$306,COLUMN('Round 1'!$H$7),FALSE))+IF(ISERROR(VLOOKUP($A187,'Round 2'!$A$7:$I$306,COLUMN('Round 2'!$H$7),FALSE)),0,VLOOKUP($A187,'Round 2'!$A$7:$I$306,COLUMN('Round 2'!$H$7),FALSE))+IF(ISERROR(VLOOKUP($A187,'Round 3'!$A$7:$I$306,COLUMN('Round 3'!$H$7),FALSE)),0,VLOOKUP($A187,'Round 3'!$A$7:$I$306,COLUMN('Round 3'!$H$7),FALSE)))</f>
        <v/>
      </c>
      <c r="K187" s="75" t="str">
        <f t="shared" si="59"/>
        <v/>
      </c>
      <c r="L187" s="77" t="str">
        <f t="shared" si="60"/>
        <v/>
      </c>
      <c r="M187" s="78"/>
      <c r="N187" s="79" t="str">
        <f t="shared" si="61"/>
        <v/>
      </c>
      <c r="O187" s="3" t="str">
        <f t="shared" si="62"/>
        <v/>
      </c>
      <c r="P187" s="3" t="str">
        <f t="shared" si="63"/>
        <v/>
      </c>
      <c r="Q187" s="3">
        <f t="shared" si="64"/>
        <v>-10</v>
      </c>
      <c r="R187" s="3" t="str">
        <f t="shared" si="65"/>
        <v/>
      </c>
      <c r="S187" s="3" t="str">
        <f t="shared" si="66"/>
        <v/>
      </c>
      <c r="T187" s="3">
        <f t="shared" si="67"/>
        <v>0</v>
      </c>
      <c r="U187" s="79" t="str">
        <f ca="1">IF(N('Final Round'!$J$14)&gt;0,IF(ISBLANK($A187),"",IF($N187&gt;5,$N187,VLOOKUP($A187,'Final Round'!$A$14:$K$18,COLUMN('Final Round'!$J$1),FALSE))),"")</f>
        <v/>
      </c>
      <c r="V187" s="3" t="str">
        <f t="shared" ca="1" si="68"/>
        <v/>
      </c>
      <c r="W187" s="3" t="str">
        <f t="shared" si="69"/>
        <v/>
      </c>
      <c r="X187" s="3" t="str">
        <f t="shared" si="70"/>
        <v/>
      </c>
      <c r="Y187" s="3">
        <f t="shared" si="71"/>
        <v>0</v>
      </c>
      <c r="Z187" s="3" t="str">
        <f t="shared" ca="1" si="72"/>
        <v/>
      </c>
      <c r="AA187" s="3">
        <f t="shared" ca="1" si="58"/>
        <v>0</v>
      </c>
      <c r="AB187" s="80" t="str">
        <f>IF(ISBLANK($A187),"",5+4*(I187+IF(AA187=0,0,VLOOKUP($A187,'Final Round'!$A$14:$K$18,COLUMN('Final Round'!$G$1),FALSE)))+8*(H187+IF(AA187=0,0,IF(VLOOKUP($A187,'Final Round'!$A$14:$K$18,COLUMN('Final Round'!$J$1),FALSE)=1,1,0)))+$AA187)</f>
        <v/>
      </c>
    </row>
    <row r="188" spans="1:28" x14ac:dyDescent="0.2">
      <c r="A188" s="59"/>
      <c r="B188" s="60"/>
      <c r="C188" s="60"/>
      <c r="D188" s="60"/>
      <c r="E188" s="61"/>
      <c r="F188" s="62" t="str">
        <f>IF(ISBLANK($A188),"",SUM(IF(ISNA(IF(VLOOKUP($A188,'Round 1'!$A$7:$J$306,COLUMN('Round 1'!$H$7),FALSE),1,NA())),0,1),IF(ISNA(IF(VLOOKUP($A188,'Round 2'!$A$7:$J$306,COLUMN('Round 1'!$H$7),FALSE),1,NA())),0,1),IF(ISNA(IF(VLOOKUP($A188,'Round 3'!$A$7:$J$306,COLUMN('Round 1'!$H$7),FALSE),1,NA())),0,1),IF(ISNA(IF(VLOOKUP($A188,'Final Round'!$A$14:$K$18,1,FALSE),1,NA())),0,1)))</f>
        <v/>
      </c>
      <c r="G188" s="63"/>
      <c r="H188" s="64" t="str">
        <f>IF(ISBLANK($A188),"",IF(ISERROR(VLOOKUP($A188,'Round 1'!$A$7:$I$306,COLUMN('Round 1'!$G$7),FALSE)),0,VLOOKUP($A188,'Round 1'!$A$7:$I$306,COLUMN('Round 1'!$G$7),FALSE))+IF(ISERROR(VLOOKUP($A188,'Round 2'!$A$7:$I$306,COLUMN('Round 2'!$G$7),FALSE)),0,VLOOKUP($A188,'Round 2'!$A$7:$I$306,COLUMN('Round 2'!$G$7),FALSE))+IF(ISERROR(VLOOKUP($A188,'Round 3'!$A$7:$I$306,COLUMN('Round 3'!$G$7),FALSE)),0,VLOOKUP($A188,'Round 3'!$A$7:$I$306,COLUMN('Round 3'!$G$7),FALSE)))</f>
        <v/>
      </c>
      <c r="I188" s="64" t="str">
        <f>IF(ISBLANK($A188),"",IF(ISERROR(VLOOKUP($A188,'Round 1'!$A$7:$I$306,COLUMN('Round 1'!$F$7),FALSE)),0,VLOOKUP($A188,'Round 1'!$A$7:$I$306,COLUMN('Round 1'!$F$7),FALSE))+IF(ISERROR(VLOOKUP($A188,'Round 2'!$A$7:$I$306,COLUMN('Round 2'!$F$7),FALSE)),0,VLOOKUP($A188,'Round 2'!$A$7:$I$306,COLUMN('Round 2'!$F$7),FALSE))+IF(ISERROR(VLOOKUP($A188,'Round 3'!$A$7:$I$306,COLUMN('Round 3'!$F$7),FALSE)),0,VLOOKUP($A188,'Round 3'!$A$7:$I$306,COLUMN('Round 3'!$F$7),FALSE)))</f>
        <v/>
      </c>
      <c r="J188" s="65" t="str">
        <f>IF(ISBLANK($A188),"",IF(ISERROR(VLOOKUP($A188,'Round 1'!$A$7:$I$306,COLUMN('Round 1'!$H$7),FALSE)),0,VLOOKUP($A188,'Round 1'!$A$7:$I$306,COLUMN('Round 1'!$H$7),FALSE))+IF(ISERROR(VLOOKUP($A188,'Round 2'!$A$7:$I$306,COLUMN('Round 2'!$H$7),FALSE)),0,VLOOKUP($A188,'Round 2'!$A$7:$I$306,COLUMN('Round 2'!$H$7),FALSE))+IF(ISERROR(VLOOKUP($A188,'Round 3'!$A$7:$I$306,COLUMN('Round 3'!$H$7),FALSE)),0,VLOOKUP($A188,'Round 3'!$A$7:$I$306,COLUMN('Round 3'!$H$7),FALSE)))</f>
        <v/>
      </c>
      <c r="K188" s="64" t="str">
        <f t="shared" si="59"/>
        <v/>
      </c>
      <c r="L188" s="66" t="str">
        <f t="shared" si="60"/>
        <v/>
      </c>
      <c r="M188" s="67"/>
      <c r="N188" s="68" t="str">
        <f t="shared" si="61"/>
        <v/>
      </c>
      <c r="O188" s="3" t="str">
        <f t="shared" si="62"/>
        <v/>
      </c>
      <c r="P188" s="3" t="str">
        <f t="shared" si="63"/>
        <v/>
      </c>
      <c r="Q188" s="3">
        <f t="shared" si="64"/>
        <v>-10</v>
      </c>
      <c r="R188" s="3" t="str">
        <f t="shared" si="65"/>
        <v/>
      </c>
      <c r="S188" s="3" t="str">
        <f t="shared" si="66"/>
        <v/>
      </c>
      <c r="T188" s="3">
        <f t="shared" si="67"/>
        <v>0</v>
      </c>
      <c r="U188" s="68" t="str">
        <f ca="1">IF(N('Final Round'!$J$14)&gt;0,IF(ISBLANK($A188),"",IF($N188&gt;5,$N188,VLOOKUP($A188,'Final Round'!$A$14:$K$18,COLUMN('Final Round'!$J$1),FALSE))),"")</f>
        <v/>
      </c>
      <c r="V188" s="3" t="str">
        <f t="shared" ca="1" si="68"/>
        <v/>
      </c>
      <c r="W188" s="3" t="str">
        <f t="shared" si="69"/>
        <v/>
      </c>
      <c r="X188" s="3" t="str">
        <f t="shared" si="70"/>
        <v/>
      </c>
      <c r="Y188" s="3">
        <f t="shared" si="71"/>
        <v>0</v>
      </c>
      <c r="Z188" s="3" t="str">
        <f t="shared" ca="1" si="72"/>
        <v/>
      </c>
      <c r="AA188" s="3">
        <f t="shared" ca="1" si="58"/>
        <v>0</v>
      </c>
      <c r="AB188" s="69" t="str">
        <f>IF(ISBLANK($A188),"",5+4*(I188+IF(AA188=0,0,VLOOKUP($A188,'Final Round'!$A$14:$K$18,COLUMN('Final Round'!$G$1),FALSE)))+8*(H188+IF(AA188=0,0,IF(VLOOKUP($A188,'Final Round'!$A$14:$K$18,COLUMN('Final Round'!$J$1),FALSE)=1,1,0)))+$AA188)</f>
        <v/>
      </c>
    </row>
    <row r="189" spans="1:28" x14ac:dyDescent="0.2">
      <c r="A189" s="70"/>
      <c r="B189" s="71"/>
      <c r="C189" s="71"/>
      <c r="D189" s="71"/>
      <c r="E189" s="72"/>
      <c r="F189" s="73" t="str">
        <f>IF(ISBLANK($A189),"",SUM(IF(ISNA(IF(VLOOKUP($A189,'Round 1'!$A$7:$J$306,COLUMN('Round 1'!$H$7),FALSE),1,NA())),0,1),IF(ISNA(IF(VLOOKUP($A189,'Round 2'!$A$7:$J$306,COLUMN('Round 1'!$H$7),FALSE),1,NA())),0,1),IF(ISNA(IF(VLOOKUP($A189,'Round 3'!$A$7:$J$306,COLUMN('Round 1'!$H$7),FALSE),1,NA())),0,1),IF(ISNA(IF(VLOOKUP($A189,'Final Round'!$A$14:$K$18,1,FALSE),1,NA())),0,1)))</f>
        <v/>
      </c>
      <c r="G189" s="74"/>
      <c r="H189" s="75" t="str">
        <f>IF(ISBLANK($A189),"",IF(ISERROR(VLOOKUP($A189,'Round 1'!$A$7:$I$306,COLUMN('Round 1'!$G$7),FALSE)),0,VLOOKUP($A189,'Round 1'!$A$7:$I$306,COLUMN('Round 1'!$G$7),FALSE))+IF(ISERROR(VLOOKUP($A189,'Round 2'!$A$7:$I$306,COLUMN('Round 2'!$G$7),FALSE)),0,VLOOKUP($A189,'Round 2'!$A$7:$I$306,COLUMN('Round 2'!$G$7),FALSE))+IF(ISERROR(VLOOKUP($A189,'Round 3'!$A$7:$I$306,COLUMN('Round 3'!$G$7),FALSE)),0,VLOOKUP($A189,'Round 3'!$A$7:$I$306,COLUMN('Round 3'!$G$7),FALSE)))</f>
        <v/>
      </c>
      <c r="I189" s="75" t="str">
        <f>IF(ISBLANK($A189),"",IF(ISERROR(VLOOKUP($A189,'Round 1'!$A$7:$I$306,COLUMN('Round 1'!$F$7),FALSE)),0,VLOOKUP($A189,'Round 1'!$A$7:$I$306,COLUMN('Round 1'!$F$7),FALSE))+IF(ISERROR(VLOOKUP($A189,'Round 2'!$A$7:$I$306,COLUMN('Round 2'!$F$7),FALSE)),0,VLOOKUP($A189,'Round 2'!$A$7:$I$306,COLUMN('Round 2'!$F$7),FALSE))+IF(ISERROR(VLOOKUP($A189,'Round 3'!$A$7:$I$306,COLUMN('Round 3'!$F$7),FALSE)),0,VLOOKUP($A189,'Round 3'!$A$7:$I$306,COLUMN('Round 3'!$F$7),FALSE)))</f>
        <v/>
      </c>
      <c r="J189" s="76" t="str">
        <f>IF(ISBLANK($A189),"",IF(ISERROR(VLOOKUP($A189,'Round 1'!$A$7:$I$306,COLUMN('Round 1'!$H$7),FALSE)),0,VLOOKUP($A189,'Round 1'!$A$7:$I$306,COLUMN('Round 1'!$H$7),FALSE))+IF(ISERROR(VLOOKUP($A189,'Round 2'!$A$7:$I$306,COLUMN('Round 2'!$H$7),FALSE)),0,VLOOKUP($A189,'Round 2'!$A$7:$I$306,COLUMN('Round 2'!$H$7),FALSE))+IF(ISERROR(VLOOKUP($A189,'Round 3'!$A$7:$I$306,COLUMN('Round 3'!$H$7),FALSE)),0,VLOOKUP($A189,'Round 3'!$A$7:$I$306,COLUMN('Round 3'!$H$7),FALSE)))</f>
        <v/>
      </c>
      <c r="K189" s="75" t="str">
        <f t="shared" si="59"/>
        <v/>
      </c>
      <c r="L189" s="77" t="str">
        <f t="shared" si="60"/>
        <v/>
      </c>
      <c r="M189" s="78"/>
      <c r="N189" s="79" t="str">
        <f t="shared" si="61"/>
        <v/>
      </c>
      <c r="O189" s="3" t="str">
        <f t="shared" si="62"/>
        <v/>
      </c>
      <c r="P189" s="3" t="str">
        <f t="shared" si="63"/>
        <v/>
      </c>
      <c r="Q189" s="3">
        <f t="shared" si="64"/>
        <v>-10</v>
      </c>
      <c r="R189" s="3" t="str">
        <f t="shared" si="65"/>
        <v/>
      </c>
      <c r="S189" s="3" t="str">
        <f t="shared" si="66"/>
        <v/>
      </c>
      <c r="T189" s="3">
        <f t="shared" si="67"/>
        <v>0</v>
      </c>
      <c r="U189" s="79" t="str">
        <f ca="1">IF(N('Final Round'!$J$14)&gt;0,IF(ISBLANK($A189),"",IF($N189&gt;5,$N189,VLOOKUP($A189,'Final Round'!$A$14:$K$18,COLUMN('Final Round'!$J$1),FALSE))),"")</f>
        <v/>
      </c>
      <c r="V189" s="3" t="str">
        <f t="shared" ca="1" si="68"/>
        <v/>
      </c>
      <c r="W189" s="3" t="str">
        <f t="shared" si="69"/>
        <v/>
      </c>
      <c r="X189" s="3" t="str">
        <f t="shared" si="70"/>
        <v/>
      </c>
      <c r="Y189" s="3">
        <f t="shared" si="71"/>
        <v>0</v>
      </c>
      <c r="Z189" s="3" t="str">
        <f t="shared" ca="1" si="72"/>
        <v/>
      </c>
      <c r="AA189" s="3">
        <f t="shared" ca="1" si="58"/>
        <v>0</v>
      </c>
      <c r="AB189" s="80" t="str">
        <f>IF(ISBLANK($A189),"",5+4*(I189+IF(AA189=0,0,VLOOKUP($A189,'Final Round'!$A$14:$K$18,COLUMN('Final Round'!$G$1),FALSE)))+8*(H189+IF(AA189=0,0,IF(VLOOKUP($A189,'Final Round'!$A$14:$K$18,COLUMN('Final Round'!$J$1),FALSE)=1,1,0)))+$AA189)</f>
        <v/>
      </c>
    </row>
    <row r="190" spans="1:28" x14ac:dyDescent="0.2">
      <c r="A190" s="59"/>
      <c r="B190" s="60"/>
      <c r="C190" s="60"/>
      <c r="D190" s="60"/>
      <c r="E190" s="61"/>
      <c r="F190" s="62" t="str">
        <f>IF(ISBLANK($A190),"",SUM(IF(ISNA(IF(VLOOKUP($A190,'Round 1'!$A$7:$J$306,COLUMN('Round 1'!$H$7),FALSE),1,NA())),0,1),IF(ISNA(IF(VLOOKUP($A190,'Round 2'!$A$7:$J$306,COLUMN('Round 1'!$H$7),FALSE),1,NA())),0,1),IF(ISNA(IF(VLOOKUP($A190,'Round 3'!$A$7:$J$306,COLUMN('Round 1'!$H$7),FALSE),1,NA())),0,1),IF(ISNA(IF(VLOOKUP($A190,'Final Round'!$A$14:$K$18,1,FALSE),1,NA())),0,1)))</f>
        <v/>
      </c>
      <c r="G190" s="63"/>
      <c r="H190" s="64" t="str">
        <f>IF(ISBLANK($A190),"",IF(ISERROR(VLOOKUP($A190,'Round 1'!$A$7:$I$306,COLUMN('Round 1'!$G$7),FALSE)),0,VLOOKUP($A190,'Round 1'!$A$7:$I$306,COLUMN('Round 1'!$G$7),FALSE))+IF(ISERROR(VLOOKUP($A190,'Round 2'!$A$7:$I$306,COLUMN('Round 2'!$G$7),FALSE)),0,VLOOKUP($A190,'Round 2'!$A$7:$I$306,COLUMN('Round 2'!$G$7),FALSE))+IF(ISERROR(VLOOKUP($A190,'Round 3'!$A$7:$I$306,COLUMN('Round 3'!$G$7),FALSE)),0,VLOOKUP($A190,'Round 3'!$A$7:$I$306,COLUMN('Round 3'!$G$7),FALSE)))</f>
        <v/>
      </c>
      <c r="I190" s="64" t="str">
        <f>IF(ISBLANK($A190),"",IF(ISERROR(VLOOKUP($A190,'Round 1'!$A$7:$I$306,COLUMN('Round 1'!$F$7),FALSE)),0,VLOOKUP($A190,'Round 1'!$A$7:$I$306,COLUMN('Round 1'!$F$7),FALSE))+IF(ISERROR(VLOOKUP($A190,'Round 2'!$A$7:$I$306,COLUMN('Round 2'!$F$7),FALSE)),0,VLOOKUP($A190,'Round 2'!$A$7:$I$306,COLUMN('Round 2'!$F$7),FALSE))+IF(ISERROR(VLOOKUP($A190,'Round 3'!$A$7:$I$306,COLUMN('Round 3'!$F$7),FALSE)),0,VLOOKUP($A190,'Round 3'!$A$7:$I$306,COLUMN('Round 3'!$F$7),FALSE)))</f>
        <v/>
      </c>
      <c r="J190" s="65" t="str">
        <f>IF(ISBLANK($A190),"",IF(ISERROR(VLOOKUP($A190,'Round 1'!$A$7:$I$306,COLUMN('Round 1'!$H$7),FALSE)),0,VLOOKUP($A190,'Round 1'!$A$7:$I$306,COLUMN('Round 1'!$H$7),FALSE))+IF(ISERROR(VLOOKUP($A190,'Round 2'!$A$7:$I$306,COLUMN('Round 2'!$H$7),FALSE)),0,VLOOKUP($A190,'Round 2'!$A$7:$I$306,COLUMN('Round 2'!$H$7),FALSE))+IF(ISERROR(VLOOKUP($A190,'Round 3'!$A$7:$I$306,COLUMN('Round 3'!$H$7),FALSE)),0,VLOOKUP($A190,'Round 3'!$A$7:$I$306,COLUMN('Round 3'!$H$7),FALSE)))</f>
        <v/>
      </c>
      <c r="K190" s="64" t="str">
        <f t="shared" si="59"/>
        <v/>
      </c>
      <c r="L190" s="66" t="str">
        <f t="shared" si="60"/>
        <v/>
      </c>
      <c r="M190" s="67"/>
      <c r="N190" s="68" t="str">
        <f t="shared" si="61"/>
        <v/>
      </c>
      <c r="O190" s="3" t="str">
        <f t="shared" si="62"/>
        <v/>
      </c>
      <c r="P190" s="3" t="str">
        <f t="shared" si="63"/>
        <v/>
      </c>
      <c r="Q190" s="3">
        <f t="shared" si="64"/>
        <v>-10</v>
      </c>
      <c r="R190" s="3" t="str">
        <f t="shared" si="65"/>
        <v/>
      </c>
      <c r="S190" s="3" t="str">
        <f t="shared" si="66"/>
        <v/>
      </c>
      <c r="T190" s="3">
        <f t="shared" si="67"/>
        <v>0</v>
      </c>
      <c r="U190" s="68" t="str">
        <f ca="1">IF(N('Final Round'!$J$14)&gt;0,IF(ISBLANK($A190),"",IF($N190&gt;5,$N190,VLOOKUP($A190,'Final Round'!$A$14:$K$18,COLUMN('Final Round'!$J$1),FALSE))),"")</f>
        <v/>
      </c>
      <c r="V190" s="3" t="str">
        <f t="shared" ca="1" si="68"/>
        <v/>
      </c>
      <c r="W190" s="3" t="str">
        <f t="shared" si="69"/>
        <v/>
      </c>
      <c r="X190" s="3" t="str">
        <f t="shared" si="70"/>
        <v/>
      </c>
      <c r="Y190" s="3">
        <f t="shared" si="71"/>
        <v>0</v>
      </c>
      <c r="Z190" s="3" t="str">
        <f t="shared" ca="1" si="72"/>
        <v/>
      </c>
      <c r="AA190" s="3">
        <f t="shared" ca="1" si="58"/>
        <v>0</v>
      </c>
      <c r="AB190" s="69" t="str">
        <f>IF(ISBLANK($A190),"",5+4*(I190+IF(AA190=0,0,VLOOKUP($A190,'Final Round'!$A$14:$K$18,COLUMN('Final Round'!$G$1),FALSE)))+8*(H190+IF(AA190=0,0,IF(VLOOKUP($A190,'Final Round'!$A$14:$K$18,COLUMN('Final Round'!$J$1),FALSE)=1,1,0)))+$AA190)</f>
        <v/>
      </c>
    </row>
    <row r="191" spans="1:28" x14ac:dyDescent="0.2">
      <c r="A191" s="70"/>
      <c r="B191" s="71"/>
      <c r="C191" s="71"/>
      <c r="D191" s="71"/>
      <c r="E191" s="72"/>
      <c r="F191" s="73" t="str">
        <f>IF(ISBLANK($A191),"",SUM(IF(ISNA(IF(VLOOKUP($A191,'Round 1'!$A$7:$J$306,COLUMN('Round 1'!$H$7),FALSE),1,NA())),0,1),IF(ISNA(IF(VLOOKUP($A191,'Round 2'!$A$7:$J$306,COLUMN('Round 1'!$H$7),FALSE),1,NA())),0,1),IF(ISNA(IF(VLOOKUP($A191,'Round 3'!$A$7:$J$306,COLUMN('Round 1'!$H$7),FALSE),1,NA())),0,1),IF(ISNA(IF(VLOOKUP($A191,'Final Round'!$A$14:$K$18,1,FALSE),1,NA())),0,1)))</f>
        <v/>
      </c>
      <c r="G191" s="74"/>
      <c r="H191" s="75" t="str">
        <f>IF(ISBLANK($A191),"",IF(ISERROR(VLOOKUP($A191,'Round 1'!$A$7:$I$306,COLUMN('Round 1'!$G$7),FALSE)),0,VLOOKUP($A191,'Round 1'!$A$7:$I$306,COLUMN('Round 1'!$G$7),FALSE))+IF(ISERROR(VLOOKUP($A191,'Round 2'!$A$7:$I$306,COLUMN('Round 2'!$G$7),FALSE)),0,VLOOKUP($A191,'Round 2'!$A$7:$I$306,COLUMN('Round 2'!$G$7),FALSE))+IF(ISERROR(VLOOKUP($A191,'Round 3'!$A$7:$I$306,COLUMN('Round 3'!$G$7),FALSE)),0,VLOOKUP($A191,'Round 3'!$A$7:$I$306,COLUMN('Round 3'!$G$7),FALSE)))</f>
        <v/>
      </c>
      <c r="I191" s="75" t="str">
        <f>IF(ISBLANK($A191),"",IF(ISERROR(VLOOKUP($A191,'Round 1'!$A$7:$I$306,COLUMN('Round 1'!$F$7),FALSE)),0,VLOOKUP($A191,'Round 1'!$A$7:$I$306,COLUMN('Round 1'!$F$7),FALSE))+IF(ISERROR(VLOOKUP($A191,'Round 2'!$A$7:$I$306,COLUMN('Round 2'!$F$7),FALSE)),0,VLOOKUP($A191,'Round 2'!$A$7:$I$306,COLUMN('Round 2'!$F$7),FALSE))+IF(ISERROR(VLOOKUP($A191,'Round 3'!$A$7:$I$306,COLUMN('Round 3'!$F$7),FALSE)),0,VLOOKUP($A191,'Round 3'!$A$7:$I$306,COLUMN('Round 3'!$F$7),FALSE)))</f>
        <v/>
      </c>
      <c r="J191" s="76" t="str">
        <f>IF(ISBLANK($A191),"",IF(ISERROR(VLOOKUP($A191,'Round 1'!$A$7:$I$306,COLUMN('Round 1'!$H$7),FALSE)),0,VLOOKUP($A191,'Round 1'!$A$7:$I$306,COLUMN('Round 1'!$H$7),FALSE))+IF(ISERROR(VLOOKUP($A191,'Round 2'!$A$7:$I$306,COLUMN('Round 2'!$H$7),FALSE)),0,VLOOKUP($A191,'Round 2'!$A$7:$I$306,COLUMN('Round 2'!$H$7),FALSE))+IF(ISERROR(VLOOKUP($A191,'Round 3'!$A$7:$I$306,COLUMN('Round 3'!$H$7),FALSE)),0,VLOOKUP($A191,'Round 3'!$A$7:$I$306,COLUMN('Round 3'!$H$7),FALSE)))</f>
        <v/>
      </c>
      <c r="K191" s="75" t="str">
        <f t="shared" si="59"/>
        <v/>
      </c>
      <c r="L191" s="77" t="str">
        <f t="shared" si="60"/>
        <v/>
      </c>
      <c r="M191" s="78"/>
      <c r="N191" s="79" t="str">
        <f t="shared" si="61"/>
        <v/>
      </c>
      <c r="O191" s="3" t="str">
        <f t="shared" si="62"/>
        <v/>
      </c>
      <c r="P191" s="3" t="str">
        <f t="shared" si="63"/>
        <v/>
      </c>
      <c r="Q191" s="3">
        <f t="shared" si="64"/>
        <v>-10</v>
      </c>
      <c r="R191" s="3" t="str">
        <f t="shared" si="65"/>
        <v/>
      </c>
      <c r="S191" s="3" t="str">
        <f t="shared" si="66"/>
        <v/>
      </c>
      <c r="T191" s="3">
        <f t="shared" si="67"/>
        <v>0</v>
      </c>
      <c r="U191" s="79" t="str">
        <f ca="1">IF(N('Final Round'!$J$14)&gt;0,IF(ISBLANK($A191),"",IF($N191&gt;5,$N191,VLOOKUP($A191,'Final Round'!$A$14:$K$18,COLUMN('Final Round'!$J$1),FALSE))),"")</f>
        <v/>
      </c>
      <c r="V191" s="3" t="str">
        <f t="shared" ca="1" si="68"/>
        <v/>
      </c>
      <c r="W191" s="3" t="str">
        <f t="shared" si="69"/>
        <v/>
      </c>
      <c r="X191" s="3" t="str">
        <f t="shared" si="70"/>
        <v/>
      </c>
      <c r="Y191" s="3">
        <f t="shared" si="71"/>
        <v>0</v>
      </c>
      <c r="Z191" s="3" t="str">
        <f t="shared" ca="1" si="72"/>
        <v/>
      </c>
      <c r="AA191" s="3">
        <f t="shared" ca="1" si="58"/>
        <v>0</v>
      </c>
      <c r="AB191" s="80" t="str">
        <f>IF(ISBLANK($A191),"",5+4*(I191+IF(AA191=0,0,VLOOKUP($A191,'Final Round'!$A$14:$K$18,COLUMN('Final Round'!$G$1),FALSE)))+8*(H191+IF(AA191=0,0,IF(VLOOKUP($A191,'Final Round'!$A$14:$K$18,COLUMN('Final Round'!$J$1),FALSE)=1,1,0)))+$AA191)</f>
        <v/>
      </c>
    </row>
    <row r="192" spans="1:28" x14ac:dyDescent="0.2">
      <c r="A192" s="59"/>
      <c r="B192" s="60"/>
      <c r="C192" s="60"/>
      <c r="D192" s="60"/>
      <c r="E192" s="61"/>
      <c r="F192" s="62" t="str">
        <f>IF(ISBLANK($A192),"",SUM(IF(ISNA(IF(VLOOKUP($A192,'Round 1'!$A$7:$J$306,COLUMN('Round 1'!$H$7),FALSE),1,NA())),0,1),IF(ISNA(IF(VLOOKUP($A192,'Round 2'!$A$7:$J$306,COLUMN('Round 1'!$H$7),FALSE),1,NA())),0,1),IF(ISNA(IF(VLOOKUP($A192,'Round 3'!$A$7:$J$306,COLUMN('Round 1'!$H$7),FALSE),1,NA())),0,1),IF(ISNA(IF(VLOOKUP($A192,'Final Round'!$A$14:$K$18,1,FALSE),1,NA())),0,1)))</f>
        <v/>
      </c>
      <c r="G192" s="63"/>
      <c r="H192" s="64" t="str">
        <f>IF(ISBLANK($A192),"",IF(ISERROR(VLOOKUP($A192,'Round 1'!$A$7:$I$306,COLUMN('Round 1'!$G$7),FALSE)),0,VLOOKUP($A192,'Round 1'!$A$7:$I$306,COLUMN('Round 1'!$G$7),FALSE))+IF(ISERROR(VLOOKUP($A192,'Round 2'!$A$7:$I$306,COLUMN('Round 2'!$G$7),FALSE)),0,VLOOKUP($A192,'Round 2'!$A$7:$I$306,COLUMN('Round 2'!$G$7),FALSE))+IF(ISERROR(VLOOKUP($A192,'Round 3'!$A$7:$I$306,COLUMN('Round 3'!$G$7),FALSE)),0,VLOOKUP($A192,'Round 3'!$A$7:$I$306,COLUMN('Round 3'!$G$7),FALSE)))</f>
        <v/>
      </c>
      <c r="I192" s="64" t="str">
        <f>IF(ISBLANK($A192),"",IF(ISERROR(VLOOKUP($A192,'Round 1'!$A$7:$I$306,COLUMN('Round 1'!$F$7),FALSE)),0,VLOOKUP($A192,'Round 1'!$A$7:$I$306,COLUMN('Round 1'!$F$7),FALSE))+IF(ISERROR(VLOOKUP($A192,'Round 2'!$A$7:$I$306,COLUMN('Round 2'!$F$7),FALSE)),0,VLOOKUP($A192,'Round 2'!$A$7:$I$306,COLUMN('Round 2'!$F$7),FALSE))+IF(ISERROR(VLOOKUP($A192,'Round 3'!$A$7:$I$306,COLUMN('Round 3'!$F$7),FALSE)),0,VLOOKUP($A192,'Round 3'!$A$7:$I$306,COLUMN('Round 3'!$F$7),FALSE)))</f>
        <v/>
      </c>
      <c r="J192" s="65" t="str">
        <f>IF(ISBLANK($A192),"",IF(ISERROR(VLOOKUP($A192,'Round 1'!$A$7:$I$306,COLUMN('Round 1'!$H$7),FALSE)),0,VLOOKUP($A192,'Round 1'!$A$7:$I$306,COLUMN('Round 1'!$H$7),FALSE))+IF(ISERROR(VLOOKUP($A192,'Round 2'!$A$7:$I$306,COLUMN('Round 2'!$H$7),FALSE)),0,VLOOKUP($A192,'Round 2'!$A$7:$I$306,COLUMN('Round 2'!$H$7),FALSE))+IF(ISERROR(VLOOKUP($A192,'Round 3'!$A$7:$I$306,COLUMN('Round 3'!$H$7),FALSE)),0,VLOOKUP($A192,'Round 3'!$A$7:$I$306,COLUMN('Round 3'!$H$7),FALSE)))</f>
        <v/>
      </c>
      <c r="K192" s="64" t="str">
        <f t="shared" si="59"/>
        <v/>
      </c>
      <c r="L192" s="66" t="str">
        <f t="shared" si="60"/>
        <v/>
      </c>
      <c r="M192" s="67"/>
      <c r="N192" s="68" t="str">
        <f t="shared" si="61"/>
        <v/>
      </c>
      <c r="O192" s="3" t="str">
        <f t="shared" si="62"/>
        <v/>
      </c>
      <c r="P192" s="3" t="str">
        <f t="shared" si="63"/>
        <v/>
      </c>
      <c r="Q192" s="3">
        <f t="shared" si="64"/>
        <v>-10</v>
      </c>
      <c r="R192" s="3" t="str">
        <f t="shared" si="65"/>
        <v/>
      </c>
      <c r="S192" s="3" t="str">
        <f t="shared" si="66"/>
        <v/>
      </c>
      <c r="T192" s="3">
        <f t="shared" si="67"/>
        <v>0</v>
      </c>
      <c r="U192" s="68" t="str">
        <f ca="1">IF(N('Final Round'!$J$14)&gt;0,IF(ISBLANK($A192),"",IF($N192&gt;5,$N192,VLOOKUP($A192,'Final Round'!$A$14:$K$18,COLUMN('Final Round'!$J$1),FALSE))),"")</f>
        <v/>
      </c>
      <c r="V192" s="3" t="str">
        <f t="shared" ca="1" si="68"/>
        <v/>
      </c>
      <c r="W192" s="3" t="str">
        <f t="shared" si="69"/>
        <v/>
      </c>
      <c r="X192" s="3" t="str">
        <f t="shared" si="70"/>
        <v/>
      </c>
      <c r="Y192" s="3">
        <f t="shared" si="71"/>
        <v>0</v>
      </c>
      <c r="Z192" s="3" t="str">
        <f t="shared" ca="1" si="72"/>
        <v/>
      </c>
      <c r="AA192" s="3">
        <f t="shared" ca="1" si="58"/>
        <v>0</v>
      </c>
      <c r="AB192" s="69" t="str">
        <f>IF(ISBLANK($A192),"",5+4*(I192+IF(AA192=0,0,VLOOKUP($A192,'Final Round'!$A$14:$K$18,COLUMN('Final Round'!$G$1),FALSE)))+8*(H192+IF(AA192=0,0,IF(VLOOKUP($A192,'Final Round'!$A$14:$K$18,COLUMN('Final Round'!$J$1),FALSE)=1,1,0)))+$AA192)</f>
        <v/>
      </c>
    </row>
    <row r="193" spans="1:28" x14ac:dyDescent="0.2">
      <c r="A193" s="70"/>
      <c r="B193" s="71"/>
      <c r="C193" s="71"/>
      <c r="D193" s="71"/>
      <c r="E193" s="72"/>
      <c r="F193" s="73" t="str">
        <f>IF(ISBLANK($A193),"",SUM(IF(ISNA(IF(VLOOKUP($A193,'Round 1'!$A$7:$J$306,COLUMN('Round 1'!$H$7),FALSE),1,NA())),0,1),IF(ISNA(IF(VLOOKUP($A193,'Round 2'!$A$7:$J$306,COLUMN('Round 1'!$H$7),FALSE),1,NA())),0,1),IF(ISNA(IF(VLOOKUP($A193,'Round 3'!$A$7:$J$306,COLUMN('Round 1'!$H$7),FALSE),1,NA())),0,1),IF(ISNA(IF(VLOOKUP($A193,'Final Round'!$A$14:$K$18,1,FALSE),1,NA())),0,1)))</f>
        <v/>
      </c>
      <c r="G193" s="74"/>
      <c r="H193" s="75" t="str">
        <f>IF(ISBLANK($A193),"",IF(ISERROR(VLOOKUP($A193,'Round 1'!$A$7:$I$306,COLUMN('Round 1'!$G$7),FALSE)),0,VLOOKUP($A193,'Round 1'!$A$7:$I$306,COLUMN('Round 1'!$G$7),FALSE))+IF(ISERROR(VLOOKUP($A193,'Round 2'!$A$7:$I$306,COLUMN('Round 2'!$G$7),FALSE)),0,VLOOKUP($A193,'Round 2'!$A$7:$I$306,COLUMN('Round 2'!$G$7),FALSE))+IF(ISERROR(VLOOKUP($A193,'Round 3'!$A$7:$I$306,COLUMN('Round 3'!$G$7),FALSE)),0,VLOOKUP($A193,'Round 3'!$A$7:$I$306,COLUMN('Round 3'!$G$7),FALSE)))</f>
        <v/>
      </c>
      <c r="I193" s="75" t="str">
        <f>IF(ISBLANK($A193),"",IF(ISERROR(VLOOKUP($A193,'Round 1'!$A$7:$I$306,COLUMN('Round 1'!$F$7),FALSE)),0,VLOOKUP($A193,'Round 1'!$A$7:$I$306,COLUMN('Round 1'!$F$7),FALSE))+IF(ISERROR(VLOOKUP($A193,'Round 2'!$A$7:$I$306,COLUMN('Round 2'!$F$7),FALSE)),0,VLOOKUP($A193,'Round 2'!$A$7:$I$306,COLUMN('Round 2'!$F$7),FALSE))+IF(ISERROR(VLOOKUP($A193,'Round 3'!$A$7:$I$306,COLUMN('Round 3'!$F$7),FALSE)),0,VLOOKUP($A193,'Round 3'!$A$7:$I$306,COLUMN('Round 3'!$F$7),FALSE)))</f>
        <v/>
      </c>
      <c r="J193" s="76" t="str">
        <f>IF(ISBLANK($A193),"",IF(ISERROR(VLOOKUP($A193,'Round 1'!$A$7:$I$306,COLUMN('Round 1'!$H$7),FALSE)),0,VLOOKUP($A193,'Round 1'!$A$7:$I$306,COLUMN('Round 1'!$H$7),FALSE))+IF(ISERROR(VLOOKUP($A193,'Round 2'!$A$7:$I$306,COLUMN('Round 2'!$H$7),FALSE)),0,VLOOKUP($A193,'Round 2'!$A$7:$I$306,COLUMN('Round 2'!$H$7),FALSE))+IF(ISERROR(VLOOKUP($A193,'Round 3'!$A$7:$I$306,COLUMN('Round 3'!$H$7),FALSE)),0,VLOOKUP($A193,'Round 3'!$A$7:$I$306,COLUMN('Round 3'!$H$7),FALSE)))</f>
        <v/>
      </c>
      <c r="K193" s="75" t="str">
        <f t="shared" si="59"/>
        <v/>
      </c>
      <c r="L193" s="77" t="str">
        <f t="shared" si="60"/>
        <v/>
      </c>
      <c r="M193" s="78"/>
      <c r="N193" s="79" t="str">
        <f t="shared" si="61"/>
        <v/>
      </c>
      <c r="O193" s="3" t="str">
        <f t="shared" si="62"/>
        <v/>
      </c>
      <c r="P193" s="3" t="str">
        <f t="shared" si="63"/>
        <v/>
      </c>
      <c r="Q193" s="3">
        <f t="shared" si="64"/>
        <v>-10</v>
      </c>
      <c r="R193" s="3" t="str">
        <f t="shared" si="65"/>
        <v/>
      </c>
      <c r="S193" s="3" t="str">
        <f t="shared" si="66"/>
        <v/>
      </c>
      <c r="T193" s="3">
        <f t="shared" si="67"/>
        <v>0</v>
      </c>
      <c r="U193" s="79" t="str">
        <f ca="1">IF(N('Final Round'!$J$14)&gt;0,IF(ISBLANK($A193),"",IF($N193&gt;5,$N193,VLOOKUP($A193,'Final Round'!$A$14:$K$18,COLUMN('Final Round'!$J$1),FALSE))),"")</f>
        <v/>
      </c>
      <c r="V193" s="3" t="str">
        <f t="shared" ca="1" si="68"/>
        <v/>
      </c>
      <c r="W193" s="3" t="str">
        <f t="shared" si="69"/>
        <v/>
      </c>
      <c r="X193" s="3" t="str">
        <f t="shared" si="70"/>
        <v/>
      </c>
      <c r="Y193" s="3">
        <f t="shared" si="71"/>
        <v>0</v>
      </c>
      <c r="Z193" s="3" t="str">
        <f t="shared" ca="1" si="72"/>
        <v/>
      </c>
      <c r="AA193" s="3">
        <f t="shared" ca="1" si="58"/>
        <v>0</v>
      </c>
      <c r="AB193" s="80" t="str">
        <f>IF(ISBLANK($A193),"",5+4*(I193+IF(AA193=0,0,VLOOKUP($A193,'Final Round'!$A$14:$K$18,COLUMN('Final Round'!$G$1),FALSE)))+8*(H193+IF(AA193=0,0,IF(VLOOKUP($A193,'Final Round'!$A$14:$K$18,COLUMN('Final Round'!$J$1),FALSE)=1,1,0)))+$AA193)</f>
        <v/>
      </c>
    </row>
    <row r="194" spans="1:28" x14ac:dyDescent="0.2">
      <c r="A194" s="59"/>
      <c r="B194" s="60"/>
      <c r="C194" s="60"/>
      <c r="D194" s="60"/>
      <c r="E194" s="61"/>
      <c r="F194" s="62" t="str">
        <f>IF(ISBLANK($A194),"",SUM(IF(ISNA(IF(VLOOKUP($A194,'Round 1'!$A$7:$J$306,COLUMN('Round 1'!$H$7),FALSE),1,NA())),0,1),IF(ISNA(IF(VLOOKUP($A194,'Round 2'!$A$7:$J$306,COLUMN('Round 1'!$H$7),FALSE),1,NA())),0,1),IF(ISNA(IF(VLOOKUP($A194,'Round 3'!$A$7:$J$306,COLUMN('Round 1'!$H$7),FALSE),1,NA())),0,1),IF(ISNA(IF(VLOOKUP($A194,'Final Round'!$A$14:$K$18,1,FALSE),1,NA())),0,1)))</f>
        <v/>
      </c>
      <c r="G194" s="63"/>
      <c r="H194" s="64" t="str">
        <f>IF(ISBLANK($A194),"",IF(ISERROR(VLOOKUP($A194,'Round 1'!$A$7:$I$306,COLUMN('Round 1'!$G$7),FALSE)),0,VLOOKUP($A194,'Round 1'!$A$7:$I$306,COLUMN('Round 1'!$G$7),FALSE))+IF(ISERROR(VLOOKUP($A194,'Round 2'!$A$7:$I$306,COLUMN('Round 2'!$G$7),FALSE)),0,VLOOKUP($A194,'Round 2'!$A$7:$I$306,COLUMN('Round 2'!$G$7),FALSE))+IF(ISERROR(VLOOKUP($A194,'Round 3'!$A$7:$I$306,COLUMN('Round 3'!$G$7),FALSE)),0,VLOOKUP($A194,'Round 3'!$A$7:$I$306,COLUMN('Round 3'!$G$7),FALSE)))</f>
        <v/>
      </c>
      <c r="I194" s="64" t="str">
        <f>IF(ISBLANK($A194),"",IF(ISERROR(VLOOKUP($A194,'Round 1'!$A$7:$I$306,COLUMN('Round 1'!$F$7),FALSE)),0,VLOOKUP($A194,'Round 1'!$A$7:$I$306,COLUMN('Round 1'!$F$7),FALSE))+IF(ISERROR(VLOOKUP($A194,'Round 2'!$A$7:$I$306,COLUMN('Round 2'!$F$7),FALSE)),0,VLOOKUP($A194,'Round 2'!$A$7:$I$306,COLUMN('Round 2'!$F$7),FALSE))+IF(ISERROR(VLOOKUP($A194,'Round 3'!$A$7:$I$306,COLUMN('Round 3'!$F$7),FALSE)),0,VLOOKUP($A194,'Round 3'!$A$7:$I$306,COLUMN('Round 3'!$F$7),FALSE)))</f>
        <v/>
      </c>
      <c r="J194" s="65" t="str">
        <f>IF(ISBLANK($A194),"",IF(ISERROR(VLOOKUP($A194,'Round 1'!$A$7:$I$306,COLUMN('Round 1'!$H$7),FALSE)),0,VLOOKUP($A194,'Round 1'!$A$7:$I$306,COLUMN('Round 1'!$H$7),FALSE))+IF(ISERROR(VLOOKUP($A194,'Round 2'!$A$7:$I$306,COLUMN('Round 2'!$H$7),FALSE)),0,VLOOKUP($A194,'Round 2'!$A$7:$I$306,COLUMN('Round 2'!$H$7),FALSE))+IF(ISERROR(VLOOKUP($A194,'Round 3'!$A$7:$I$306,COLUMN('Round 3'!$H$7),FALSE)),0,VLOOKUP($A194,'Round 3'!$A$7:$I$306,COLUMN('Round 3'!$H$7),FALSE)))</f>
        <v/>
      </c>
      <c r="K194" s="64" t="str">
        <f t="shared" si="59"/>
        <v/>
      </c>
      <c r="L194" s="66" t="str">
        <f t="shared" si="60"/>
        <v/>
      </c>
      <c r="M194" s="67"/>
      <c r="N194" s="68" t="str">
        <f t="shared" si="61"/>
        <v/>
      </c>
      <c r="O194" s="3" t="str">
        <f t="shared" si="62"/>
        <v/>
      </c>
      <c r="P194" s="3" t="str">
        <f t="shared" si="63"/>
        <v/>
      </c>
      <c r="Q194" s="3">
        <f t="shared" si="64"/>
        <v>-10</v>
      </c>
      <c r="R194" s="3" t="str">
        <f t="shared" si="65"/>
        <v/>
      </c>
      <c r="S194" s="3" t="str">
        <f t="shared" si="66"/>
        <v/>
      </c>
      <c r="T194" s="3">
        <f t="shared" si="67"/>
        <v>0</v>
      </c>
      <c r="U194" s="68" t="str">
        <f ca="1">IF(N('Final Round'!$J$14)&gt;0,IF(ISBLANK($A194),"",IF($N194&gt;5,$N194,VLOOKUP($A194,'Final Round'!$A$14:$K$18,COLUMN('Final Round'!$J$1),FALSE))),"")</f>
        <v/>
      </c>
      <c r="V194" s="3" t="str">
        <f t="shared" ca="1" si="68"/>
        <v/>
      </c>
      <c r="W194" s="3" t="str">
        <f t="shared" si="69"/>
        <v/>
      </c>
      <c r="X194" s="3" t="str">
        <f t="shared" si="70"/>
        <v/>
      </c>
      <c r="Y194" s="3">
        <f t="shared" si="71"/>
        <v>0</v>
      </c>
      <c r="Z194" s="3" t="str">
        <f t="shared" ca="1" si="72"/>
        <v/>
      </c>
      <c r="AA194" s="3">
        <f t="shared" ca="1" si="58"/>
        <v>0</v>
      </c>
      <c r="AB194" s="69" t="str">
        <f>IF(ISBLANK($A194),"",5+4*(I194+IF(AA194=0,0,VLOOKUP($A194,'Final Round'!$A$14:$K$18,COLUMN('Final Round'!$G$1),FALSE)))+8*(H194+IF(AA194=0,0,IF(VLOOKUP($A194,'Final Round'!$A$14:$K$18,COLUMN('Final Round'!$J$1),FALSE)=1,1,0)))+$AA194)</f>
        <v/>
      </c>
    </row>
    <row r="195" spans="1:28" x14ac:dyDescent="0.2">
      <c r="A195" s="70"/>
      <c r="B195" s="71"/>
      <c r="C195" s="71"/>
      <c r="D195" s="71"/>
      <c r="E195" s="72"/>
      <c r="F195" s="73" t="str">
        <f>IF(ISBLANK($A195),"",SUM(IF(ISNA(IF(VLOOKUP($A195,'Round 1'!$A$7:$J$306,COLUMN('Round 1'!$H$7),FALSE),1,NA())),0,1),IF(ISNA(IF(VLOOKUP($A195,'Round 2'!$A$7:$J$306,COLUMN('Round 1'!$H$7),FALSE),1,NA())),0,1),IF(ISNA(IF(VLOOKUP($A195,'Round 3'!$A$7:$J$306,COLUMN('Round 1'!$H$7),FALSE),1,NA())),0,1),IF(ISNA(IF(VLOOKUP($A195,'Final Round'!$A$14:$K$18,1,FALSE),1,NA())),0,1)))</f>
        <v/>
      </c>
      <c r="G195" s="74"/>
      <c r="H195" s="75" t="str">
        <f>IF(ISBLANK($A195),"",IF(ISERROR(VLOOKUP($A195,'Round 1'!$A$7:$I$306,COLUMN('Round 1'!$G$7),FALSE)),0,VLOOKUP($A195,'Round 1'!$A$7:$I$306,COLUMN('Round 1'!$G$7),FALSE))+IF(ISERROR(VLOOKUP($A195,'Round 2'!$A$7:$I$306,COLUMN('Round 2'!$G$7),FALSE)),0,VLOOKUP($A195,'Round 2'!$A$7:$I$306,COLUMN('Round 2'!$G$7),FALSE))+IF(ISERROR(VLOOKUP($A195,'Round 3'!$A$7:$I$306,COLUMN('Round 3'!$G$7),FALSE)),0,VLOOKUP($A195,'Round 3'!$A$7:$I$306,COLUMN('Round 3'!$G$7),FALSE)))</f>
        <v/>
      </c>
      <c r="I195" s="75" t="str">
        <f>IF(ISBLANK($A195),"",IF(ISERROR(VLOOKUP($A195,'Round 1'!$A$7:$I$306,COLUMN('Round 1'!$F$7),FALSE)),0,VLOOKUP($A195,'Round 1'!$A$7:$I$306,COLUMN('Round 1'!$F$7),FALSE))+IF(ISERROR(VLOOKUP($A195,'Round 2'!$A$7:$I$306,COLUMN('Round 2'!$F$7),FALSE)),0,VLOOKUP($A195,'Round 2'!$A$7:$I$306,COLUMN('Round 2'!$F$7),FALSE))+IF(ISERROR(VLOOKUP($A195,'Round 3'!$A$7:$I$306,COLUMN('Round 3'!$F$7),FALSE)),0,VLOOKUP($A195,'Round 3'!$A$7:$I$306,COLUMN('Round 3'!$F$7),FALSE)))</f>
        <v/>
      </c>
      <c r="J195" s="76" t="str">
        <f>IF(ISBLANK($A195),"",IF(ISERROR(VLOOKUP($A195,'Round 1'!$A$7:$I$306,COLUMN('Round 1'!$H$7),FALSE)),0,VLOOKUP($A195,'Round 1'!$A$7:$I$306,COLUMN('Round 1'!$H$7),FALSE))+IF(ISERROR(VLOOKUP($A195,'Round 2'!$A$7:$I$306,COLUMN('Round 2'!$H$7),FALSE)),0,VLOOKUP($A195,'Round 2'!$A$7:$I$306,COLUMN('Round 2'!$H$7),FALSE))+IF(ISERROR(VLOOKUP($A195,'Round 3'!$A$7:$I$306,COLUMN('Round 3'!$H$7),FALSE)),0,VLOOKUP($A195,'Round 3'!$A$7:$I$306,COLUMN('Round 3'!$H$7),FALSE)))</f>
        <v/>
      </c>
      <c r="K195" s="75" t="str">
        <f t="shared" si="59"/>
        <v/>
      </c>
      <c r="L195" s="77" t="str">
        <f t="shared" si="60"/>
        <v/>
      </c>
      <c r="M195" s="78"/>
      <c r="N195" s="79" t="str">
        <f t="shared" si="61"/>
        <v/>
      </c>
      <c r="O195" s="3" t="str">
        <f t="shared" si="62"/>
        <v/>
      </c>
      <c r="P195" s="3" t="str">
        <f t="shared" si="63"/>
        <v/>
      </c>
      <c r="Q195" s="3">
        <f t="shared" si="64"/>
        <v>-10</v>
      </c>
      <c r="R195" s="3" t="str">
        <f t="shared" si="65"/>
        <v/>
      </c>
      <c r="S195" s="3" t="str">
        <f t="shared" si="66"/>
        <v/>
      </c>
      <c r="T195" s="3">
        <f t="shared" si="67"/>
        <v>0</v>
      </c>
      <c r="U195" s="79" t="str">
        <f ca="1">IF(N('Final Round'!$J$14)&gt;0,IF(ISBLANK($A195),"",IF($N195&gt;5,$N195,VLOOKUP($A195,'Final Round'!$A$14:$K$18,COLUMN('Final Round'!$J$1),FALSE))),"")</f>
        <v/>
      </c>
      <c r="V195" s="3" t="str">
        <f t="shared" ca="1" si="68"/>
        <v/>
      </c>
      <c r="W195" s="3" t="str">
        <f t="shared" si="69"/>
        <v/>
      </c>
      <c r="X195" s="3" t="str">
        <f t="shared" si="70"/>
        <v/>
      </c>
      <c r="Y195" s="3">
        <f t="shared" si="71"/>
        <v>0</v>
      </c>
      <c r="Z195" s="3" t="str">
        <f t="shared" ca="1" si="72"/>
        <v/>
      </c>
      <c r="AA195" s="3">
        <f t="shared" ca="1" si="58"/>
        <v>0</v>
      </c>
      <c r="AB195" s="80" t="str">
        <f>IF(ISBLANK($A195),"",5+4*(I195+IF(AA195=0,0,VLOOKUP($A195,'Final Round'!$A$14:$K$18,COLUMN('Final Round'!$G$1),FALSE)))+8*(H195+IF(AA195=0,0,IF(VLOOKUP($A195,'Final Round'!$A$14:$K$18,COLUMN('Final Round'!$J$1),FALSE)=1,1,0)))+$AA195)</f>
        <v/>
      </c>
    </row>
    <row r="196" spans="1:28" x14ac:dyDescent="0.2">
      <c r="A196" s="59"/>
      <c r="B196" s="60"/>
      <c r="C196" s="60"/>
      <c r="D196" s="60"/>
      <c r="E196" s="61"/>
      <c r="F196" s="62" t="str">
        <f>IF(ISBLANK($A196),"",SUM(IF(ISNA(IF(VLOOKUP($A196,'Round 1'!$A$7:$J$306,COLUMN('Round 1'!$H$7),FALSE),1,NA())),0,1),IF(ISNA(IF(VLOOKUP($A196,'Round 2'!$A$7:$J$306,COLUMN('Round 1'!$H$7),FALSE),1,NA())),0,1),IF(ISNA(IF(VLOOKUP($A196,'Round 3'!$A$7:$J$306,COLUMN('Round 1'!$H$7),FALSE),1,NA())),0,1),IF(ISNA(IF(VLOOKUP($A196,'Final Round'!$A$14:$K$18,1,FALSE),1,NA())),0,1)))</f>
        <v/>
      </c>
      <c r="G196" s="63"/>
      <c r="H196" s="64" t="str">
        <f>IF(ISBLANK($A196),"",IF(ISERROR(VLOOKUP($A196,'Round 1'!$A$7:$I$306,COLUMN('Round 1'!$G$7),FALSE)),0,VLOOKUP($A196,'Round 1'!$A$7:$I$306,COLUMN('Round 1'!$G$7),FALSE))+IF(ISERROR(VLOOKUP($A196,'Round 2'!$A$7:$I$306,COLUMN('Round 2'!$G$7),FALSE)),0,VLOOKUP($A196,'Round 2'!$A$7:$I$306,COLUMN('Round 2'!$G$7),FALSE))+IF(ISERROR(VLOOKUP($A196,'Round 3'!$A$7:$I$306,COLUMN('Round 3'!$G$7),FALSE)),0,VLOOKUP($A196,'Round 3'!$A$7:$I$306,COLUMN('Round 3'!$G$7),FALSE)))</f>
        <v/>
      </c>
      <c r="I196" s="64" t="str">
        <f>IF(ISBLANK($A196),"",IF(ISERROR(VLOOKUP($A196,'Round 1'!$A$7:$I$306,COLUMN('Round 1'!$F$7),FALSE)),0,VLOOKUP($A196,'Round 1'!$A$7:$I$306,COLUMN('Round 1'!$F$7),FALSE))+IF(ISERROR(VLOOKUP($A196,'Round 2'!$A$7:$I$306,COLUMN('Round 2'!$F$7),FALSE)),0,VLOOKUP($A196,'Round 2'!$A$7:$I$306,COLUMN('Round 2'!$F$7),FALSE))+IF(ISERROR(VLOOKUP($A196,'Round 3'!$A$7:$I$306,COLUMN('Round 3'!$F$7),FALSE)),0,VLOOKUP($A196,'Round 3'!$A$7:$I$306,COLUMN('Round 3'!$F$7),FALSE)))</f>
        <v/>
      </c>
      <c r="J196" s="65" t="str">
        <f>IF(ISBLANK($A196),"",IF(ISERROR(VLOOKUP($A196,'Round 1'!$A$7:$I$306,COLUMN('Round 1'!$H$7),FALSE)),0,VLOOKUP($A196,'Round 1'!$A$7:$I$306,COLUMN('Round 1'!$H$7),FALSE))+IF(ISERROR(VLOOKUP($A196,'Round 2'!$A$7:$I$306,COLUMN('Round 2'!$H$7),FALSE)),0,VLOOKUP($A196,'Round 2'!$A$7:$I$306,COLUMN('Round 2'!$H$7),FALSE))+IF(ISERROR(VLOOKUP($A196,'Round 3'!$A$7:$I$306,COLUMN('Round 3'!$H$7),FALSE)),0,VLOOKUP($A196,'Round 3'!$A$7:$I$306,COLUMN('Round 3'!$H$7),FALSE)))</f>
        <v/>
      </c>
      <c r="K196" s="64" t="str">
        <f t="shared" si="59"/>
        <v/>
      </c>
      <c r="L196" s="66" t="str">
        <f t="shared" si="60"/>
        <v/>
      </c>
      <c r="M196" s="67"/>
      <c r="N196" s="68" t="str">
        <f t="shared" si="61"/>
        <v/>
      </c>
      <c r="O196" s="3" t="str">
        <f t="shared" si="62"/>
        <v/>
      </c>
      <c r="P196" s="3" t="str">
        <f t="shared" si="63"/>
        <v/>
      </c>
      <c r="Q196" s="3">
        <f t="shared" si="64"/>
        <v>-10</v>
      </c>
      <c r="R196" s="3" t="str">
        <f t="shared" si="65"/>
        <v/>
      </c>
      <c r="S196" s="3" t="str">
        <f t="shared" si="66"/>
        <v/>
      </c>
      <c r="T196" s="3">
        <f t="shared" si="67"/>
        <v>0</v>
      </c>
      <c r="U196" s="68" t="str">
        <f ca="1">IF(N('Final Round'!$J$14)&gt;0,IF(ISBLANK($A196),"",IF($N196&gt;5,$N196,VLOOKUP($A196,'Final Round'!$A$14:$K$18,COLUMN('Final Round'!$J$1),FALSE))),"")</f>
        <v/>
      </c>
      <c r="V196" s="3" t="str">
        <f t="shared" ca="1" si="68"/>
        <v/>
      </c>
      <c r="W196" s="3" t="str">
        <f t="shared" si="69"/>
        <v/>
      </c>
      <c r="X196" s="3" t="str">
        <f t="shared" si="70"/>
        <v/>
      </c>
      <c r="Y196" s="3">
        <f t="shared" si="71"/>
        <v>0</v>
      </c>
      <c r="Z196" s="3" t="str">
        <f t="shared" ca="1" si="72"/>
        <v/>
      </c>
      <c r="AA196" s="3">
        <f t="shared" ca="1" si="58"/>
        <v>0</v>
      </c>
      <c r="AB196" s="69" t="str">
        <f>IF(ISBLANK($A196),"",5+4*(I196+IF(AA196=0,0,VLOOKUP($A196,'Final Round'!$A$14:$K$18,COLUMN('Final Round'!$G$1),FALSE)))+8*(H196+IF(AA196=0,0,IF(VLOOKUP($A196,'Final Round'!$A$14:$K$18,COLUMN('Final Round'!$J$1),FALSE)=1,1,0)))+$AA196)</f>
        <v/>
      </c>
    </row>
    <row r="197" spans="1:28" x14ac:dyDescent="0.2">
      <c r="A197" s="70"/>
      <c r="B197" s="71"/>
      <c r="C197" s="71"/>
      <c r="D197" s="71"/>
      <c r="E197" s="72"/>
      <c r="F197" s="73" t="str">
        <f>IF(ISBLANK($A197),"",SUM(IF(ISNA(IF(VLOOKUP($A197,'Round 1'!$A$7:$J$306,COLUMN('Round 1'!$H$7),FALSE),1,NA())),0,1),IF(ISNA(IF(VLOOKUP($A197,'Round 2'!$A$7:$J$306,COLUMN('Round 1'!$H$7),FALSE),1,NA())),0,1),IF(ISNA(IF(VLOOKUP($A197,'Round 3'!$A$7:$J$306,COLUMN('Round 1'!$H$7),FALSE),1,NA())),0,1),IF(ISNA(IF(VLOOKUP($A197,'Final Round'!$A$14:$K$18,1,FALSE),1,NA())),0,1)))</f>
        <v/>
      </c>
      <c r="G197" s="74"/>
      <c r="H197" s="75" t="str">
        <f>IF(ISBLANK($A197),"",IF(ISERROR(VLOOKUP($A197,'Round 1'!$A$7:$I$306,COLUMN('Round 1'!$G$7),FALSE)),0,VLOOKUP($A197,'Round 1'!$A$7:$I$306,COLUMN('Round 1'!$G$7),FALSE))+IF(ISERROR(VLOOKUP($A197,'Round 2'!$A$7:$I$306,COLUMN('Round 2'!$G$7),FALSE)),0,VLOOKUP($A197,'Round 2'!$A$7:$I$306,COLUMN('Round 2'!$G$7),FALSE))+IF(ISERROR(VLOOKUP($A197,'Round 3'!$A$7:$I$306,COLUMN('Round 3'!$G$7),FALSE)),0,VLOOKUP($A197,'Round 3'!$A$7:$I$306,COLUMN('Round 3'!$G$7),FALSE)))</f>
        <v/>
      </c>
      <c r="I197" s="75" t="str">
        <f>IF(ISBLANK($A197),"",IF(ISERROR(VLOOKUP($A197,'Round 1'!$A$7:$I$306,COLUMN('Round 1'!$F$7),FALSE)),0,VLOOKUP($A197,'Round 1'!$A$7:$I$306,COLUMN('Round 1'!$F$7),FALSE))+IF(ISERROR(VLOOKUP($A197,'Round 2'!$A$7:$I$306,COLUMN('Round 2'!$F$7),FALSE)),0,VLOOKUP($A197,'Round 2'!$A$7:$I$306,COLUMN('Round 2'!$F$7),FALSE))+IF(ISERROR(VLOOKUP($A197,'Round 3'!$A$7:$I$306,COLUMN('Round 3'!$F$7),FALSE)),0,VLOOKUP($A197,'Round 3'!$A$7:$I$306,COLUMN('Round 3'!$F$7),FALSE)))</f>
        <v/>
      </c>
      <c r="J197" s="76" t="str">
        <f>IF(ISBLANK($A197),"",IF(ISERROR(VLOOKUP($A197,'Round 1'!$A$7:$I$306,COLUMN('Round 1'!$H$7),FALSE)),0,VLOOKUP($A197,'Round 1'!$A$7:$I$306,COLUMN('Round 1'!$H$7),FALSE))+IF(ISERROR(VLOOKUP($A197,'Round 2'!$A$7:$I$306,COLUMN('Round 2'!$H$7),FALSE)),0,VLOOKUP($A197,'Round 2'!$A$7:$I$306,COLUMN('Round 2'!$H$7),FALSE))+IF(ISERROR(VLOOKUP($A197,'Round 3'!$A$7:$I$306,COLUMN('Round 3'!$H$7),FALSE)),0,VLOOKUP($A197,'Round 3'!$A$7:$I$306,COLUMN('Round 3'!$H$7),FALSE)))</f>
        <v/>
      </c>
      <c r="K197" s="75" t="str">
        <f t="shared" si="59"/>
        <v/>
      </c>
      <c r="L197" s="77" t="str">
        <f t="shared" si="60"/>
        <v/>
      </c>
      <c r="M197" s="78"/>
      <c r="N197" s="79" t="str">
        <f t="shared" si="61"/>
        <v/>
      </c>
      <c r="O197" s="3" t="str">
        <f t="shared" si="62"/>
        <v/>
      </c>
      <c r="P197" s="3" t="str">
        <f t="shared" si="63"/>
        <v/>
      </c>
      <c r="Q197" s="3">
        <f t="shared" si="64"/>
        <v>-10</v>
      </c>
      <c r="R197" s="3" t="str">
        <f t="shared" si="65"/>
        <v/>
      </c>
      <c r="S197" s="3" t="str">
        <f t="shared" si="66"/>
        <v/>
      </c>
      <c r="T197" s="3">
        <f t="shared" si="67"/>
        <v>0</v>
      </c>
      <c r="U197" s="79" t="str">
        <f ca="1">IF(N('Final Round'!$J$14)&gt;0,IF(ISBLANK($A197),"",IF($N197&gt;5,$N197,VLOOKUP($A197,'Final Round'!$A$14:$K$18,COLUMN('Final Round'!$J$1),FALSE))),"")</f>
        <v/>
      </c>
      <c r="V197" s="3" t="str">
        <f t="shared" ca="1" si="68"/>
        <v/>
      </c>
      <c r="W197" s="3" t="str">
        <f t="shared" si="69"/>
        <v/>
      </c>
      <c r="X197" s="3" t="str">
        <f t="shared" si="70"/>
        <v/>
      </c>
      <c r="Y197" s="3">
        <f t="shared" si="71"/>
        <v>0</v>
      </c>
      <c r="Z197" s="3" t="str">
        <f t="shared" ca="1" si="72"/>
        <v/>
      </c>
      <c r="AA197" s="3">
        <f t="shared" ca="1" si="58"/>
        <v>0</v>
      </c>
      <c r="AB197" s="80" t="str">
        <f>IF(ISBLANK($A197),"",5+4*(I197+IF(AA197=0,0,VLOOKUP($A197,'Final Round'!$A$14:$K$18,COLUMN('Final Round'!$G$1),FALSE)))+8*(H197+IF(AA197=0,0,IF(VLOOKUP($A197,'Final Round'!$A$14:$K$18,COLUMN('Final Round'!$J$1),FALSE)=1,1,0)))+$AA197)</f>
        <v/>
      </c>
    </row>
    <row r="198" spans="1:28" x14ac:dyDescent="0.2">
      <c r="A198" s="59"/>
      <c r="B198" s="60"/>
      <c r="C198" s="60"/>
      <c r="D198" s="60"/>
      <c r="E198" s="61"/>
      <c r="F198" s="62" t="str">
        <f>IF(ISBLANK($A198),"",SUM(IF(ISNA(IF(VLOOKUP($A198,'Round 1'!$A$7:$J$306,COLUMN('Round 1'!$H$7),FALSE),1,NA())),0,1),IF(ISNA(IF(VLOOKUP($A198,'Round 2'!$A$7:$J$306,COLUMN('Round 1'!$H$7),FALSE),1,NA())),0,1),IF(ISNA(IF(VLOOKUP($A198,'Round 3'!$A$7:$J$306,COLUMN('Round 1'!$H$7),FALSE),1,NA())),0,1),IF(ISNA(IF(VLOOKUP($A198,'Final Round'!$A$14:$K$18,1,FALSE),1,NA())),0,1)))</f>
        <v/>
      </c>
      <c r="G198" s="63"/>
      <c r="H198" s="64" t="str">
        <f>IF(ISBLANK($A198),"",IF(ISERROR(VLOOKUP($A198,'Round 1'!$A$7:$I$306,COLUMN('Round 1'!$G$7),FALSE)),0,VLOOKUP($A198,'Round 1'!$A$7:$I$306,COLUMN('Round 1'!$G$7),FALSE))+IF(ISERROR(VLOOKUP($A198,'Round 2'!$A$7:$I$306,COLUMN('Round 2'!$G$7),FALSE)),0,VLOOKUP($A198,'Round 2'!$A$7:$I$306,COLUMN('Round 2'!$G$7),FALSE))+IF(ISERROR(VLOOKUP($A198,'Round 3'!$A$7:$I$306,COLUMN('Round 3'!$G$7),FALSE)),0,VLOOKUP($A198,'Round 3'!$A$7:$I$306,COLUMN('Round 3'!$G$7),FALSE)))</f>
        <v/>
      </c>
      <c r="I198" s="64" t="str">
        <f>IF(ISBLANK($A198),"",IF(ISERROR(VLOOKUP($A198,'Round 1'!$A$7:$I$306,COLUMN('Round 1'!$F$7),FALSE)),0,VLOOKUP($A198,'Round 1'!$A$7:$I$306,COLUMN('Round 1'!$F$7),FALSE))+IF(ISERROR(VLOOKUP($A198,'Round 2'!$A$7:$I$306,COLUMN('Round 2'!$F$7),FALSE)),0,VLOOKUP($A198,'Round 2'!$A$7:$I$306,COLUMN('Round 2'!$F$7),FALSE))+IF(ISERROR(VLOOKUP($A198,'Round 3'!$A$7:$I$306,COLUMN('Round 3'!$F$7),FALSE)),0,VLOOKUP($A198,'Round 3'!$A$7:$I$306,COLUMN('Round 3'!$F$7),FALSE)))</f>
        <v/>
      </c>
      <c r="J198" s="65" t="str">
        <f>IF(ISBLANK($A198),"",IF(ISERROR(VLOOKUP($A198,'Round 1'!$A$7:$I$306,COLUMN('Round 1'!$H$7),FALSE)),0,VLOOKUP($A198,'Round 1'!$A$7:$I$306,COLUMN('Round 1'!$H$7),FALSE))+IF(ISERROR(VLOOKUP($A198,'Round 2'!$A$7:$I$306,COLUMN('Round 2'!$H$7),FALSE)),0,VLOOKUP($A198,'Round 2'!$A$7:$I$306,COLUMN('Round 2'!$H$7),FALSE))+IF(ISERROR(VLOOKUP($A198,'Round 3'!$A$7:$I$306,COLUMN('Round 3'!$H$7),FALSE)),0,VLOOKUP($A198,'Round 3'!$A$7:$I$306,COLUMN('Round 3'!$H$7),FALSE)))</f>
        <v/>
      </c>
      <c r="K198" s="64" t="str">
        <f t="shared" si="59"/>
        <v/>
      </c>
      <c r="L198" s="66" t="str">
        <f t="shared" si="60"/>
        <v/>
      </c>
      <c r="M198" s="67"/>
      <c r="N198" s="68" t="str">
        <f t="shared" si="61"/>
        <v/>
      </c>
      <c r="O198" s="3" t="str">
        <f t="shared" si="62"/>
        <v/>
      </c>
      <c r="P198" s="3" t="str">
        <f t="shared" si="63"/>
        <v/>
      </c>
      <c r="Q198" s="3">
        <f t="shared" si="64"/>
        <v>-10</v>
      </c>
      <c r="R198" s="3" t="str">
        <f t="shared" si="65"/>
        <v/>
      </c>
      <c r="S198" s="3" t="str">
        <f t="shared" si="66"/>
        <v/>
      </c>
      <c r="T198" s="3">
        <f t="shared" si="67"/>
        <v>0</v>
      </c>
      <c r="U198" s="68" t="str">
        <f ca="1">IF(N('Final Round'!$J$14)&gt;0,IF(ISBLANK($A198),"",IF($N198&gt;5,$N198,VLOOKUP($A198,'Final Round'!$A$14:$K$18,COLUMN('Final Round'!$J$1),FALSE))),"")</f>
        <v/>
      </c>
      <c r="V198" s="3" t="str">
        <f t="shared" ca="1" si="68"/>
        <v/>
      </c>
      <c r="W198" s="3" t="str">
        <f t="shared" si="69"/>
        <v/>
      </c>
      <c r="X198" s="3" t="str">
        <f t="shared" si="70"/>
        <v/>
      </c>
      <c r="Y198" s="3">
        <f t="shared" si="71"/>
        <v>0</v>
      </c>
      <c r="Z198" s="3" t="str">
        <f t="shared" ca="1" si="72"/>
        <v/>
      </c>
      <c r="AA198" s="3">
        <f t="shared" ca="1" si="58"/>
        <v>0</v>
      </c>
      <c r="AB198" s="69" t="str">
        <f>IF(ISBLANK($A198),"",5+4*(I198+IF(AA198=0,0,VLOOKUP($A198,'Final Round'!$A$14:$K$18,COLUMN('Final Round'!$G$1),FALSE)))+8*(H198+IF(AA198=0,0,IF(VLOOKUP($A198,'Final Round'!$A$14:$K$18,COLUMN('Final Round'!$J$1),FALSE)=1,1,0)))+$AA198)</f>
        <v/>
      </c>
    </row>
    <row r="199" spans="1:28" x14ac:dyDescent="0.2">
      <c r="A199" s="70"/>
      <c r="B199" s="71"/>
      <c r="C199" s="71"/>
      <c r="D199" s="71"/>
      <c r="E199" s="72"/>
      <c r="F199" s="73" t="str">
        <f>IF(ISBLANK($A199),"",SUM(IF(ISNA(IF(VLOOKUP($A199,'Round 1'!$A$7:$J$306,COLUMN('Round 1'!$H$7),FALSE),1,NA())),0,1),IF(ISNA(IF(VLOOKUP($A199,'Round 2'!$A$7:$J$306,COLUMN('Round 1'!$H$7),FALSE),1,NA())),0,1),IF(ISNA(IF(VLOOKUP($A199,'Round 3'!$A$7:$J$306,COLUMN('Round 1'!$H$7),FALSE),1,NA())),0,1),IF(ISNA(IF(VLOOKUP($A199,'Final Round'!$A$14:$K$18,1,FALSE),1,NA())),0,1)))</f>
        <v/>
      </c>
      <c r="G199" s="74"/>
      <c r="H199" s="75" t="str">
        <f>IF(ISBLANK($A199),"",IF(ISERROR(VLOOKUP($A199,'Round 1'!$A$7:$I$306,COLUMN('Round 1'!$G$7),FALSE)),0,VLOOKUP($A199,'Round 1'!$A$7:$I$306,COLUMN('Round 1'!$G$7),FALSE))+IF(ISERROR(VLOOKUP($A199,'Round 2'!$A$7:$I$306,COLUMN('Round 2'!$G$7),FALSE)),0,VLOOKUP($A199,'Round 2'!$A$7:$I$306,COLUMN('Round 2'!$G$7),FALSE))+IF(ISERROR(VLOOKUP($A199,'Round 3'!$A$7:$I$306,COLUMN('Round 3'!$G$7),FALSE)),0,VLOOKUP($A199,'Round 3'!$A$7:$I$306,COLUMN('Round 3'!$G$7),FALSE)))</f>
        <v/>
      </c>
      <c r="I199" s="75" t="str">
        <f>IF(ISBLANK($A199),"",IF(ISERROR(VLOOKUP($A199,'Round 1'!$A$7:$I$306,COLUMN('Round 1'!$F$7),FALSE)),0,VLOOKUP($A199,'Round 1'!$A$7:$I$306,COLUMN('Round 1'!$F$7),FALSE))+IF(ISERROR(VLOOKUP($A199,'Round 2'!$A$7:$I$306,COLUMN('Round 2'!$F$7),FALSE)),0,VLOOKUP($A199,'Round 2'!$A$7:$I$306,COLUMN('Round 2'!$F$7),FALSE))+IF(ISERROR(VLOOKUP($A199,'Round 3'!$A$7:$I$306,COLUMN('Round 3'!$F$7),FALSE)),0,VLOOKUP($A199,'Round 3'!$A$7:$I$306,COLUMN('Round 3'!$F$7),FALSE)))</f>
        <v/>
      </c>
      <c r="J199" s="76" t="str">
        <f>IF(ISBLANK($A199),"",IF(ISERROR(VLOOKUP($A199,'Round 1'!$A$7:$I$306,COLUMN('Round 1'!$H$7),FALSE)),0,VLOOKUP($A199,'Round 1'!$A$7:$I$306,COLUMN('Round 1'!$H$7),FALSE))+IF(ISERROR(VLOOKUP($A199,'Round 2'!$A$7:$I$306,COLUMN('Round 2'!$H$7),FALSE)),0,VLOOKUP($A199,'Round 2'!$A$7:$I$306,COLUMN('Round 2'!$H$7),FALSE))+IF(ISERROR(VLOOKUP($A199,'Round 3'!$A$7:$I$306,COLUMN('Round 3'!$H$7),FALSE)),0,VLOOKUP($A199,'Round 3'!$A$7:$I$306,COLUMN('Round 3'!$H$7),FALSE)))</f>
        <v/>
      </c>
      <c r="K199" s="75" t="str">
        <f t="shared" ref="K199:K201" si="73">IF(ISBLANK(A199),"",RANK(P199,$P$7:$P$306))</f>
        <v/>
      </c>
      <c r="L199" s="77" t="str">
        <f t="shared" ref="L199:L201" si="74">IF(ISBLANK($G199),IF($K199&gt;5,"",IF(AND(ISNA(MATCH(K199+1,$K$7:$K$306,0)),$K199&lt;$A$4),"TIE","")),"DQ")</f>
        <v/>
      </c>
      <c r="M199" s="78"/>
      <c r="N199" s="79" t="str">
        <f t="shared" ref="N199:N262" si="75">IF(ISBLANK($G199),$R199,"DQ")</f>
        <v/>
      </c>
      <c r="O199" s="3" t="str">
        <f t="shared" ref="O199:O201" si="76">IF(ISBLANK(A199),"",$H199*$O$6+$I199)</f>
        <v/>
      </c>
      <c r="P199" s="3" t="str">
        <f t="shared" ref="P199:P201" si="77">IF(ISBLANK(A199),"",$O199*10*$P$6+$J199)</f>
        <v/>
      </c>
      <c r="Q199" s="3">
        <f t="shared" ref="Q199:Q262" si="78">IF(ISBLANK($G199),IF(ISBLANK($A199),-10,$P199*$Q$6+IF($M199&gt;0,$Q$6-1-$M199,0)),-1)</f>
        <v>-10</v>
      </c>
      <c r="R199" s="3" t="str">
        <f t="shared" ref="R199:R262" si="79">IF(ISBLANK($A199),"",RANK($Q199,$Q$7:$Q$306))</f>
        <v/>
      </c>
      <c r="S199" s="3" t="str">
        <f t="shared" ref="S199:S262" si="80">IF(ISNA(MATCH($R199+1,$R$7:$R$306,0)),IF($R199=MAX($A$7:$A$306),$R199,-1),$R199)</f>
        <v/>
      </c>
      <c r="T199" s="3">
        <f t="shared" ref="T199:T262" si="81">$A199</f>
        <v>0</v>
      </c>
      <c r="U199" s="79" t="str">
        <f ca="1">IF(N('Final Round'!$J$14)&gt;0,IF(ISBLANK($A199),"",IF($N199&gt;5,$N199,VLOOKUP($A199,'Final Round'!$A$14:$K$18,COLUMN('Final Round'!$J$1),FALSE))),"")</f>
        <v/>
      </c>
      <c r="V199" s="3" t="str">
        <f t="shared" ref="V199:V262" ca="1" si="82">IF(ISNUMBER($U199),$U199,$R199)</f>
        <v/>
      </c>
      <c r="W199" s="3" t="str">
        <f t="shared" ref="W199:W262" si="83">IF(ISBLANK($A199),"",($V$6-$V199)*$W$6+$W$6-$A199)</f>
        <v/>
      </c>
      <c r="X199" s="3" t="str">
        <f t="shared" ref="X199:X262" si="84">IF(ISBLANK($A199),"",RANK($W199,$W$7:$W$306))</f>
        <v/>
      </c>
      <c r="Y199" s="3">
        <f t="shared" ref="Y199:Y262" si="85">$A199</f>
        <v>0</v>
      </c>
      <c r="Z199" s="3" t="str">
        <f t="shared" ref="Z199:Z262" ca="1" si="86">IF($U199="",$N199,$U199)</f>
        <v/>
      </c>
      <c r="AA199" s="3">
        <f t="shared" ca="1" si="58"/>
        <v>0</v>
      </c>
      <c r="AB199" s="80" t="str">
        <f>IF(ISBLANK($A199),"",5+4*(I199+IF(AA199=0,0,VLOOKUP($A199,'Final Round'!$A$14:$K$18,COLUMN('Final Round'!$G$1),FALSE)))+8*(H199+IF(AA199=0,0,IF(VLOOKUP($A199,'Final Round'!$A$14:$K$18,COLUMN('Final Round'!$J$1),FALSE)=1,1,0)))+$AA199)</f>
        <v/>
      </c>
    </row>
    <row r="200" spans="1:28" x14ac:dyDescent="0.2">
      <c r="A200" s="59"/>
      <c r="B200" s="60"/>
      <c r="C200" s="60"/>
      <c r="D200" s="60"/>
      <c r="E200" s="61"/>
      <c r="F200" s="62" t="str">
        <f>IF(ISBLANK($A200),"",SUM(IF(ISNA(IF(VLOOKUP($A200,'Round 1'!$A$7:$J$306,COLUMN('Round 1'!$H$7),FALSE),1,NA())),0,1),IF(ISNA(IF(VLOOKUP($A200,'Round 2'!$A$7:$J$306,COLUMN('Round 1'!$H$7),FALSE),1,NA())),0,1),IF(ISNA(IF(VLOOKUP($A200,'Round 3'!$A$7:$J$306,COLUMN('Round 1'!$H$7),FALSE),1,NA())),0,1),IF(ISNA(IF(VLOOKUP($A200,'Final Round'!$A$14:$K$18,1,FALSE),1,NA())),0,1)))</f>
        <v/>
      </c>
      <c r="G200" s="63"/>
      <c r="H200" s="64" t="str">
        <f>IF(ISBLANK($A200),"",IF(ISERROR(VLOOKUP($A200,'Round 1'!$A$7:$I$306,COLUMN('Round 1'!$G$7),FALSE)),0,VLOOKUP($A200,'Round 1'!$A$7:$I$306,COLUMN('Round 1'!$G$7),FALSE))+IF(ISERROR(VLOOKUP($A200,'Round 2'!$A$7:$I$306,COLUMN('Round 2'!$G$7),FALSE)),0,VLOOKUP($A200,'Round 2'!$A$7:$I$306,COLUMN('Round 2'!$G$7),FALSE))+IF(ISERROR(VLOOKUP($A200,'Round 3'!$A$7:$I$306,COLUMN('Round 3'!$G$7),FALSE)),0,VLOOKUP($A200,'Round 3'!$A$7:$I$306,COLUMN('Round 3'!$G$7),FALSE)))</f>
        <v/>
      </c>
      <c r="I200" s="64" t="str">
        <f>IF(ISBLANK($A200),"",IF(ISERROR(VLOOKUP($A200,'Round 1'!$A$7:$I$306,COLUMN('Round 1'!$F$7),FALSE)),0,VLOOKUP($A200,'Round 1'!$A$7:$I$306,COLUMN('Round 1'!$F$7),FALSE))+IF(ISERROR(VLOOKUP($A200,'Round 2'!$A$7:$I$306,COLUMN('Round 2'!$F$7),FALSE)),0,VLOOKUP($A200,'Round 2'!$A$7:$I$306,COLUMN('Round 2'!$F$7),FALSE))+IF(ISERROR(VLOOKUP($A200,'Round 3'!$A$7:$I$306,COLUMN('Round 3'!$F$7),FALSE)),0,VLOOKUP($A200,'Round 3'!$A$7:$I$306,COLUMN('Round 3'!$F$7),FALSE)))</f>
        <v/>
      </c>
      <c r="J200" s="65" t="str">
        <f>IF(ISBLANK($A200),"",IF(ISERROR(VLOOKUP($A200,'Round 1'!$A$7:$I$306,COLUMN('Round 1'!$H$7),FALSE)),0,VLOOKUP($A200,'Round 1'!$A$7:$I$306,COLUMN('Round 1'!$H$7),FALSE))+IF(ISERROR(VLOOKUP($A200,'Round 2'!$A$7:$I$306,COLUMN('Round 2'!$H$7),FALSE)),0,VLOOKUP($A200,'Round 2'!$A$7:$I$306,COLUMN('Round 2'!$H$7),FALSE))+IF(ISERROR(VLOOKUP($A200,'Round 3'!$A$7:$I$306,COLUMN('Round 3'!$H$7),FALSE)),0,VLOOKUP($A200,'Round 3'!$A$7:$I$306,COLUMN('Round 3'!$H$7),FALSE)))</f>
        <v/>
      </c>
      <c r="K200" s="64" t="str">
        <f t="shared" si="73"/>
        <v/>
      </c>
      <c r="L200" s="66" t="str">
        <f t="shared" si="74"/>
        <v/>
      </c>
      <c r="M200" s="67"/>
      <c r="N200" s="68" t="str">
        <f t="shared" si="75"/>
        <v/>
      </c>
      <c r="O200" s="3" t="str">
        <f t="shared" si="76"/>
        <v/>
      </c>
      <c r="P200" s="3" t="str">
        <f t="shared" si="77"/>
        <v/>
      </c>
      <c r="Q200" s="3">
        <f t="shared" si="78"/>
        <v>-10</v>
      </c>
      <c r="R200" s="3" t="str">
        <f t="shared" si="79"/>
        <v/>
      </c>
      <c r="S200" s="3" t="str">
        <f t="shared" si="80"/>
        <v/>
      </c>
      <c r="T200" s="3">
        <f t="shared" si="81"/>
        <v>0</v>
      </c>
      <c r="U200" s="68" t="str">
        <f ca="1">IF(N('Final Round'!$J$14)&gt;0,IF(ISBLANK($A200),"",IF($N200&gt;5,$N200,VLOOKUP($A200,'Final Round'!$A$14:$K$18,COLUMN('Final Round'!$J$1),FALSE))),"")</f>
        <v/>
      </c>
      <c r="V200" s="3" t="str">
        <f t="shared" ca="1" si="82"/>
        <v/>
      </c>
      <c r="W200" s="3" t="str">
        <f t="shared" si="83"/>
        <v/>
      </c>
      <c r="X200" s="3" t="str">
        <f t="shared" si="84"/>
        <v/>
      </c>
      <c r="Y200" s="3">
        <f t="shared" si="85"/>
        <v>0</v>
      </c>
      <c r="Z200" s="3" t="str">
        <f t="shared" ca="1" si="86"/>
        <v/>
      </c>
      <c r="AA200" s="3">
        <f t="shared" ref="AA200:AA263" ca="1" si="87">IF($U200&lt;6,INDEX($AA$1:$AA$5,$Z200)*$Z$2,0)</f>
        <v>0</v>
      </c>
      <c r="AB200" s="69" t="str">
        <f>IF(ISBLANK($A200),"",5+4*(I200+IF(AA200=0,0,VLOOKUP($A200,'Final Round'!$A$14:$K$18,COLUMN('Final Round'!$G$1),FALSE)))+8*(H200+IF(AA200=0,0,IF(VLOOKUP($A200,'Final Round'!$A$14:$K$18,COLUMN('Final Round'!$J$1),FALSE)=1,1,0)))+$AA200)</f>
        <v/>
      </c>
    </row>
    <row r="201" spans="1:28" x14ac:dyDescent="0.2">
      <c r="A201" s="70"/>
      <c r="B201" s="71"/>
      <c r="C201" s="71"/>
      <c r="D201" s="71"/>
      <c r="E201" s="72"/>
      <c r="F201" s="73" t="str">
        <f>IF(ISBLANK($A201),"",SUM(IF(ISNA(IF(VLOOKUP($A201,'Round 1'!$A$7:$J$306,COLUMN('Round 1'!$H$7),FALSE),1,NA())),0,1),IF(ISNA(IF(VLOOKUP($A201,'Round 2'!$A$7:$J$306,COLUMN('Round 1'!$H$7),FALSE),1,NA())),0,1),IF(ISNA(IF(VLOOKUP($A201,'Round 3'!$A$7:$J$306,COLUMN('Round 1'!$H$7),FALSE),1,NA())),0,1),IF(ISNA(IF(VLOOKUP($A201,'Final Round'!$A$14:$K$18,1,FALSE),1,NA())),0,1)))</f>
        <v/>
      </c>
      <c r="G201" s="74"/>
      <c r="H201" s="75" t="str">
        <f>IF(ISBLANK($A201),"",IF(ISERROR(VLOOKUP($A201,'Round 1'!$A$7:$I$306,COLUMN('Round 1'!$G$7),FALSE)),0,VLOOKUP($A201,'Round 1'!$A$7:$I$306,COLUMN('Round 1'!$G$7),FALSE))+IF(ISERROR(VLOOKUP($A201,'Round 2'!$A$7:$I$306,COLUMN('Round 2'!$G$7),FALSE)),0,VLOOKUP($A201,'Round 2'!$A$7:$I$306,COLUMN('Round 2'!$G$7),FALSE))+IF(ISERROR(VLOOKUP($A201,'Round 3'!$A$7:$I$306,COLUMN('Round 3'!$G$7),FALSE)),0,VLOOKUP($A201,'Round 3'!$A$7:$I$306,COLUMN('Round 3'!$G$7),FALSE)))</f>
        <v/>
      </c>
      <c r="I201" s="75" t="str">
        <f>IF(ISBLANK($A201),"",IF(ISERROR(VLOOKUP($A201,'Round 1'!$A$7:$I$306,COLUMN('Round 1'!$F$7),FALSE)),0,VLOOKUP($A201,'Round 1'!$A$7:$I$306,COLUMN('Round 1'!$F$7),FALSE))+IF(ISERROR(VLOOKUP($A201,'Round 2'!$A$7:$I$306,COLUMN('Round 2'!$F$7),FALSE)),0,VLOOKUP($A201,'Round 2'!$A$7:$I$306,COLUMN('Round 2'!$F$7),FALSE))+IF(ISERROR(VLOOKUP($A201,'Round 3'!$A$7:$I$306,COLUMN('Round 3'!$F$7),FALSE)),0,VLOOKUP($A201,'Round 3'!$A$7:$I$306,COLUMN('Round 3'!$F$7),FALSE)))</f>
        <v/>
      </c>
      <c r="J201" s="76" t="str">
        <f>IF(ISBLANK($A201),"",IF(ISERROR(VLOOKUP($A201,'Round 1'!$A$7:$I$306,COLUMN('Round 1'!$H$7),FALSE)),0,VLOOKUP($A201,'Round 1'!$A$7:$I$306,COLUMN('Round 1'!$H$7),FALSE))+IF(ISERROR(VLOOKUP($A201,'Round 2'!$A$7:$I$306,COLUMN('Round 2'!$H$7),FALSE)),0,VLOOKUP($A201,'Round 2'!$A$7:$I$306,COLUMN('Round 2'!$H$7),FALSE))+IF(ISERROR(VLOOKUP($A201,'Round 3'!$A$7:$I$306,COLUMN('Round 3'!$H$7),FALSE)),0,VLOOKUP($A201,'Round 3'!$A$7:$I$306,COLUMN('Round 3'!$H$7),FALSE)))</f>
        <v/>
      </c>
      <c r="K201" s="75" t="str">
        <f t="shared" si="73"/>
        <v/>
      </c>
      <c r="L201" s="77" t="str">
        <f t="shared" si="74"/>
        <v/>
      </c>
      <c r="M201" s="78"/>
      <c r="N201" s="79" t="str">
        <f t="shared" si="75"/>
        <v/>
      </c>
      <c r="O201" s="3" t="str">
        <f t="shared" si="76"/>
        <v/>
      </c>
      <c r="P201" s="3" t="str">
        <f t="shared" si="77"/>
        <v/>
      </c>
      <c r="Q201" s="3">
        <f t="shared" si="78"/>
        <v>-10</v>
      </c>
      <c r="R201" s="3" t="str">
        <f t="shared" si="79"/>
        <v/>
      </c>
      <c r="S201" s="3" t="str">
        <f t="shared" si="80"/>
        <v/>
      </c>
      <c r="T201" s="3">
        <f t="shared" si="81"/>
        <v>0</v>
      </c>
      <c r="U201" s="79" t="str">
        <f ca="1">IF(N('Final Round'!$J$14)&gt;0,IF(ISBLANK($A201),"",IF($N201&gt;5,$N201,VLOOKUP($A201,'Final Round'!$A$14:$K$18,COLUMN('Final Round'!$J$1),FALSE))),"")</f>
        <v/>
      </c>
      <c r="V201" s="3" t="str">
        <f t="shared" ca="1" si="82"/>
        <v/>
      </c>
      <c r="W201" s="3" t="str">
        <f t="shared" si="83"/>
        <v/>
      </c>
      <c r="X201" s="3" t="str">
        <f t="shared" si="84"/>
        <v/>
      </c>
      <c r="Y201" s="3">
        <f t="shared" si="85"/>
        <v>0</v>
      </c>
      <c r="Z201" s="3" t="str">
        <f t="shared" ca="1" si="86"/>
        <v/>
      </c>
      <c r="AA201" s="3">
        <f t="shared" ca="1" si="87"/>
        <v>0</v>
      </c>
      <c r="AB201" s="80" t="str">
        <f>IF(ISBLANK($A201),"",5+4*(I201+IF(AA201=0,0,VLOOKUP($A201,'Final Round'!$A$14:$K$18,COLUMN('Final Round'!$G$1),FALSE)))+8*(H201+IF(AA201=0,0,IF(VLOOKUP($A201,'Final Round'!$A$14:$K$18,COLUMN('Final Round'!$J$1),FALSE)=1,1,0)))+$AA201)</f>
        <v/>
      </c>
    </row>
    <row r="202" spans="1:28" x14ac:dyDescent="0.2">
      <c r="A202" s="59"/>
      <c r="B202" s="60"/>
      <c r="C202" s="60"/>
      <c r="D202" s="60"/>
      <c r="E202" s="61"/>
      <c r="F202" s="62" t="str">
        <f>IF(ISBLANK($A202),"",SUM(IF(ISNA(IF(VLOOKUP($A202,'Round 1'!$A$7:$J$306,COLUMN('Round 1'!$H$7),FALSE),1,NA())),0,1),IF(ISNA(IF(VLOOKUP($A202,'Round 2'!$A$7:$J$306,COLUMN('Round 1'!$H$7),FALSE),1,NA())),0,1),IF(ISNA(IF(VLOOKUP($A202,'Round 3'!$A$7:$J$306,COLUMN('Round 1'!$H$7),FALSE),1,NA())),0,1),IF(ISNA(IF(VLOOKUP($A202,'Final Round'!$A$14:$K$18,1,FALSE),1,NA())),0,1)))</f>
        <v/>
      </c>
      <c r="G202" s="63"/>
      <c r="H202" s="64" t="str">
        <f>IF(ISBLANK($A202),"",IF(ISERROR(VLOOKUP($A202,'Round 1'!$A$7:$I$306,COLUMN('Round 1'!$G$7),FALSE)),0,VLOOKUP($A202,'Round 1'!$A$7:$I$306,COLUMN('Round 1'!$G$7),FALSE))+IF(ISERROR(VLOOKUP($A202,'Round 2'!$A$7:$I$306,COLUMN('Round 2'!$G$7),FALSE)),0,VLOOKUP($A202,'Round 2'!$A$7:$I$306,COLUMN('Round 2'!$G$7),FALSE))+IF(ISERROR(VLOOKUP($A202,'Round 3'!$A$7:$I$306,COLUMN('Round 3'!$G$7),FALSE)),0,VLOOKUP($A202,'Round 3'!$A$7:$I$306,COLUMN('Round 3'!$G$7),FALSE)))</f>
        <v/>
      </c>
      <c r="I202" s="64" t="str">
        <f>IF(ISBLANK($A202),"",IF(ISERROR(VLOOKUP($A202,'Round 1'!$A$7:$I$306,COLUMN('Round 1'!$F$7),FALSE)),0,VLOOKUP($A202,'Round 1'!$A$7:$I$306,COLUMN('Round 1'!$F$7),FALSE))+IF(ISERROR(VLOOKUP($A202,'Round 2'!$A$7:$I$306,COLUMN('Round 2'!$F$7),FALSE)),0,VLOOKUP($A202,'Round 2'!$A$7:$I$306,COLUMN('Round 2'!$F$7),FALSE))+IF(ISERROR(VLOOKUP($A202,'Round 3'!$A$7:$I$306,COLUMN('Round 3'!$F$7),FALSE)),0,VLOOKUP($A202,'Round 3'!$A$7:$I$306,COLUMN('Round 3'!$F$7),FALSE)))</f>
        <v/>
      </c>
      <c r="J202" s="65" t="str">
        <f>IF(ISBLANK($A202),"",IF(ISERROR(VLOOKUP($A202,'Round 1'!$A$7:$I$306,COLUMN('Round 1'!$H$7),FALSE)),0,VLOOKUP($A202,'Round 1'!$A$7:$I$306,COLUMN('Round 1'!$H$7),FALSE))+IF(ISERROR(VLOOKUP($A202,'Round 2'!$A$7:$I$306,COLUMN('Round 2'!$H$7),FALSE)),0,VLOOKUP($A202,'Round 2'!$A$7:$I$306,COLUMN('Round 2'!$H$7),FALSE))+IF(ISERROR(VLOOKUP($A202,'Round 3'!$A$7:$I$306,COLUMN('Round 3'!$H$7),FALSE)),0,VLOOKUP($A202,'Round 3'!$A$7:$I$306,COLUMN('Round 3'!$H$7),FALSE)))</f>
        <v/>
      </c>
      <c r="K202" s="64" t="str">
        <f t="shared" ref="K202:K265" si="88">IF(ISBLANK(A202),"",RANK(P202,$P$7:$P$306))</f>
        <v/>
      </c>
      <c r="L202" s="66" t="str">
        <f t="shared" ref="L202:L265" si="89">IF(ISBLANK($G202),IF($K202&gt;5,"",IF(AND(ISNA(MATCH(K202+1,$K$7:$K$306,0)),$K202&lt;$A$4),"TIE","")),"DQ")</f>
        <v/>
      </c>
      <c r="M202" s="67"/>
      <c r="N202" s="68" t="str">
        <f t="shared" si="75"/>
        <v/>
      </c>
      <c r="O202" s="3" t="str">
        <f t="shared" ref="O202:O265" si="90">IF(ISBLANK(A202),"",$H202*$O$6+$I202)</f>
        <v/>
      </c>
      <c r="P202" s="3" t="str">
        <f t="shared" ref="P202:P265" si="91">IF(ISBLANK(A202),"",$O202*10*$P$6+$J202)</f>
        <v/>
      </c>
      <c r="Q202" s="3">
        <f t="shared" si="78"/>
        <v>-10</v>
      </c>
      <c r="R202" s="3" t="str">
        <f t="shared" si="79"/>
        <v/>
      </c>
      <c r="S202" s="3" t="str">
        <f t="shared" si="80"/>
        <v/>
      </c>
      <c r="T202" s="3">
        <f t="shared" si="81"/>
        <v>0</v>
      </c>
      <c r="U202" s="68" t="str">
        <f ca="1">IF(N('Final Round'!$J$14)&gt;0,IF(ISBLANK($A202),"",IF($N202&gt;5,$N202,VLOOKUP($A202,'Final Round'!$A$14:$K$18,COLUMN('Final Round'!$J$1),FALSE))),"")</f>
        <v/>
      </c>
      <c r="V202" s="3" t="str">
        <f t="shared" ca="1" si="82"/>
        <v/>
      </c>
      <c r="W202" s="3" t="str">
        <f t="shared" si="83"/>
        <v/>
      </c>
      <c r="X202" s="3" t="str">
        <f t="shared" si="84"/>
        <v/>
      </c>
      <c r="Y202" s="3">
        <f t="shared" si="85"/>
        <v>0</v>
      </c>
      <c r="Z202" s="3" t="str">
        <f t="shared" ca="1" si="86"/>
        <v/>
      </c>
      <c r="AA202" s="3">
        <f t="shared" ca="1" si="87"/>
        <v>0</v>
      </c>
      <c r="AB202" s="69" t="str">
        <f>IF(ISBLANK($A202),"",5+4*(I202+IF(AA202=0,0,VLOOKUP($A202,'Final Round'!$A$14:$K$18,COLUMN('Final Round'!$G$1),FALSE)))+8*(H202+IF(AA202=0,0,IF(VLOOKUP($A202,'Final Round'!$A$14:$K$18,COLUMN('Final Round'!$J$1),FALSE)=1,1,0)))+$AA202)</f>
        <v/>
      </c>
    </row>
    <row r="203" spans="1:28" x14ac:dyDescent="0.2">
      <c r="A203" s="70"/>
      <c r="B203" s="71"/>
      <c r="C203" s="71"/>
      <c r="D203" s="71"/>
      <c r="E203" s="72"/>
      <c r="F203" s="73" t="str">
        <f>IF(ISBLANK($A203),"",SUM(IF(ISNA(IF(VLOOKUP($A203,'Round 1'!$A$7:$J$306,COLUMN('Round 1'!$H$7),FALSE),1,NA())),0,1),IF(ISNA(IF(VLOOKUP($A203,'Round 2'!$A$7:$J$306,COLUMN('Round 1'!$H$7),FALSE),1,NA())),0,1),IF(ISNA(IF(VLOOKUP($A203,'Round 3'!$A$7:$J$306,COLUMN('Round 1'!$H$7),FALSE),1,NA())),0,1),IF(ISNA(IF(VLOOKUP($A203,'Final Round'!$A$14:$K$18,1,FALSE),1,NA())),0,1)))</f>
        <v/>
      </c>
      <c r="G203" s="74"/>
      <c r="H203" s="75" t="str">
        <f>IF(ISBLANK($A203),"",IF(ISERROR(VLOOKUP($A203,'Round 1'!$A$7:$I$306,COLUMN('Round 1'!$G$7),FALSE)),0,VLOOKUP($A203,'Round 1'!$A$7:$I$306,COLUMN('Round 1'!$G$7),FALSE))+IF(ISERROR(VLOOKUP($A203,'Round 2'!$A$7:$I$306,COLUMN('Round 2'!$G$7),FALSE)),0,VLOOKUP($A203,'Round 2'!$A$7:$I$306,COLUMN('Round 2'!$G$7),FALSE))+IF(ISERROR(VLOOKUP($A203,'Round 3'!$A$7:$I$306,COLUMN('Round 3'!$G$7),FALSE)),0,VLOOKUP($A203,'Round 3'!$A$7:$I$306,COLUMN('Round 3'!$G$7),FALSE)))</f>
        <v/>
      </c>
      <c r="I203" s="75" t="str">
        <f>IF(ISBLANK($A203),"",IF(ISERROR(VLOOKUP($A203,'Round 1'!$A$7:$I$306,COLUMN('Round 1'!$F$7),FALSE)),0,VLOOKUP($A203,'Round 1'!$A$7:$I$306,COLUMN('Round 1'!$F$7),FALSE))+IF(ISERROR(VLOOKUP($A203,'Round 2'!$A$7:$I$306,COLUMN('Round 2'!$F$7),FALSE)),0,VLOOKUP($A203,'Round 2'!$A$7:$I$306,COLUMN('Round 2'!$F$7),FALSE))+IF(ISERROR(VLOOKUP($A203,'Round 3'!$A$7:$I$306,COLUMN('Round 3'!$F$7),FALSE)),0,VLOOKUP($A203,'Round 3'!$A$7:$I$306,COLUMN('Round 3'!$F$7),FALSE)))</f>
        <v/>
      </c>
      <c r="J203" s="76" t="str">
        <f>IF(ISBLANK($A203),"",IF(ISERROR(VLOOKUP($A203,'Round 1'!$A$7:$I$306,COLUMN('Round 1'!$H$7),FALSE)),0,VLOOKUP($A203,'Round 1'!$A$7:$I$306,COLUMN('Round 1'!$H$7),FALSE))+IF(ISERROR(VLOOKUP($A203,'Round 2'!$A$7:$I$306,COLUMN('Round 2'!$H$7),FALSE)),0,VLOOKUP($A203,'Round 2'!$A$7:$I$306,COLUMN('Round 2'!$H$7),FALSE))+IF(ISERROR(VLOOKUP($A203,'Round 3'!$A$7:$I$306,COLUMN('Round 3'!$H$7),FALSE)),0,VLOOKUP($A203,'Round 3'!$A$7:$I$306,COLUMN('Round 3'!$H$7),FALSE)))</f>
        <v/>
      </c>
      <c r="K203" s="75" t="str">
        <f t="shared" si="88"/>
        <v/>
      </c>
      <c r="L203" s="77" t="str">
        <f t="shared" si="89"/>
        <v/>
      </c>
      <c r="M203" s="78"/>
      <c r="N203" s="79" t="str">
        <f t="shared" si="75"/>
        <v/>
      </c>
      <c r="O203" s="3" t="str">
        <f t="shared" si="90"/>
        <v/>
      </c>
      <c r="P203" s="3" t="str">
        <f t="shared" si="91"/>
        <v/>
      </c>
      <c r="Q203" s="3">
        <f t="shared" si="78"/>
        <v>-10</v>
      </c>
      <c r="R203" s="3" t="str">
        <f t="shared" si="79"/>
        <v/>
      </c>
      <c r="S203" s="3" t="str">
        <f t="shared" si="80"/>
        <v/>
      </c>
      <c r="T203" s="3">
        <f t="shared" si="81"/>
        <v>0</v>
      </c>
      <c r="U203" s="79" t="str">
        <f ca="1">IF(N('Final Round'!$J$14)&gt;0,IF(ISBLANK($A203),"",IF($N203&gt;5,$N203,VLOOKUP($A203,'Final Round'!$A$14:$K$18,COLUMN('Final Round'!$J$1),FALSE))),"")</f>
        <v/>
      </c>
      <c r="V203" s="3" t="str">
        <f t="shared" ca="1" si="82"/>
        <v/>
      </c>
      <c r="W203" s="3" t="str">
        <f t="shared" si="83"/>
        <v/>
      </c>
      <c r="X203" s="3" t="str">
        <f t="shared" si="84"/>
        <v/>
      </c>
      <c r="Y203" s="3">
        <f t="shared" si="85"/>
        <v>0</v>
      </c>
      <c r="Z203" s="3" t="str">
        <f t="shared" ca="1" si="86"/>
        <v/>
      </c>
      <c r="AA203" s="3">
        <f t="shared" ca="1" si="87"/>
        <v>0</v>
      </c>
      <c r="AB203" s="80" t="str">
        <f>IF(ISBLANK($A203),"",5+4*(I203+IF(AA203=0,0,VLOOKUP($A203,'Final Round'!$A$14:$K$18,COLUMN('Final Round'!$G$1),FALSE)))+8*(H203+IF(AA203=0,0,IF(VLOOKUP($A203,'Final Round'!$A$14:$K$18,COLUMN('Final Round'!$J$1),FALSE)=1,1,0)))+$AA203)</f>
        <v/>
      </c>
    </row>
    <row r="204" spans="1:28" x14ac:dyDescent="0.2">
      <c r="A204" s="59"/>
      <c r="B204" s="60"/>
      <c r="C204" s="60"/>
      <c r="D204" s="60"/>
      <c r="E204" s="61"/>
      <c r="F204" s="62" t="str">
        <f>IF(ISBLANK($A204),"",SUM(IF(ISNA(IF(VLOOKUP($A204,'Round 1'!$A$7:$J$306,COLUMN('Round 1'!$H$7),FALSE),1,NA())),0,1),IF(ISNA(IF(VLOOKUP($A204,'Round 2'!$A$7:$J$306,COLUMN('Round 1'!$H$7),FALSE),1,NA())),0,1),IF(ISNA(IF(VLOOKUP($A204,'Round 3'!$A$7:$J$306,COLUMN('Round 1'!$H$7),FALSE),1,NA())),0,1),IF(ISNA(IF(VLOOKUP($A204,'Final Round'!$A$14:$K$18,1,FALSE),1,NA())),0,1)))</f>
        <v/>
      </c>
      <c r="G204" s="63"/>
      <c r="H204" s="64" t="str">
        <f>IF(ISBLANK($A204),"",IF(ISERROR(VLOOKUP($A204,'Round 1'!$A$7:$I$306,COLUMN('Round 1'!$G$7),FALSE)),0,VLOOKUP($A204,'Round 1'!$A$7:$I$306,COLUMN('Round 1'!$G$7),FALSE))+IF(ISERROR(VLOOKUP($A204,'Round 2'!$A$7:$I$306,COLUMN('Round 2'!$G$7),FALSE)),0,VLOOKUP($A204,'Round 2'!$A$7:$I$306,COLUMN('Round 2'!$G$7),FALSE))+IF(ISERROR(VLOOKUP($A204,'Round 3'!$A$7:$I$306,COLUMN('Round 3'!$G$7),FALSE)),0,VLOOKUP($A204,'Round 3'!$A$7:$I$306,COLUMN('Round 3'!$G$7),FALSE)))</f>
        <v/>
      </c>
      <c r="I204" s="64" t="str">
        <f>IF(ISBLANK($A204),"",IF(ISERROR(VLOOKUP($A204,'Round 1'!$A$7:$I$306,COLUMN('Round 1'!$F$7),FALSE)),0,VLOOKUP($A204,'Round 1'!$A$7:$I$306,COLUMN('Round 1'!$F$7),FALSE))+IF(ISERROR(VLOOKUP($A204,'Round 2'!$A$7:$I$306,COLUMN('Round 2'!$F$7),FALSE)),0,VLOOKUP($A204,'Round 2'!$A$7:$I$306,COLUMN('Round 2'!$F$7),FALSE))+IF(ISERROR(VLOOKUP($A204,'Round 3'!$A$7:$I$306,COLUMN('Round 3'!$F$7),FALSE)),0,VLOOKUP($A204,'Round 3'!$A$7:$I$306,COLUMN('Round 3'!$F$7),FALSE)))</f>
        <v/>
      </c>
      <c r="J204" s="65" t="str">
        <f>IF(ISBLANK($A204),"",IF(ISERROR(VLOOKUP($A204,'Round 1'!$A$7:$I$306,COLUMN('Round 1'!$H$7),FALSE)),0,VLOOKUP($A204,'Round 1'!$A$7:$I$306,COLUMN('Round 1'!$H$7),FALSE))+IF(ISERROR(VLOOKUP($A204,'Round 2'!$A$7:$I$306,COLUMN('Round 2'!$H$7),FALSE)),0,VLOOKUP($A204,'Round 2'!$A$7:$I$306,COLUMN('Round 2'!$H$7),FALSE))+IF(ISERROR(VLOOKUP($A204,'Round 3'!$A$7:$I$306,COLUMN('Round 3'!$H$7),FALSE)),0,VLOOKUP($A204,'Round 3'!$A$7:$I$306,COLUMN('Round 3'!$H$7),FALSE)))</f>
        <v/>
      </c>
      <c r="K204" s="64" t="str">
        <f t="shared" si="88"/>
        <v/>
      </c>
      <c r="L204" s="66" t="str">
        <f t="shared" si="89"/>
        <v/>
      </c>
      <c r="M204" s="67"/>
      <c r="N204" s="68" t="str">
        <f t="shared" si="75"/>
        <v/>
      </c>
      <c r="O204" s="3" t="str">
        <f t="shared" si="90"/>
        <v/>
      </c>
      <c r="P204" s="3" t="str">
        <f t="shared" si="91"/>
        <v/>
      </c>
      <c r="Q204" s="3">
        <f t="shared" si="78"/>
        <v>-10</v>
      </c>
      <c r="R204" s="3" t="str">
        <f t="shared" si="79"/>
        <v/>
      </c>
      <c r="S204" s="3" t="str">
        <f t="shared" si="80"/>
        <v/>
      </c>
      <c r="T204" s="3">
        <f t="shared" si="81"/>
        <v>0</v>
      </c>
      <c r="U204" s="68" t="str">
        <f ca="1">IF(N('Final Round'!$J$14)&gt;0,IF(ISBLANK($A204),"",IF($N204&gt;5,$N204,VLOOKUP($A204,'Final Round'!$A$14:$K$18,COLUMN('Final Round'!$J$1),FALSE))),"")</f>
        <v/>
      </c>
      <c r="V204" s="3" t="str">
        <f t="shared" ca="1" si="82"/>
        <v/>
      </c>
      <c r="W204" s="3" t="str">
        <f t="shared" si="83"/>
        <v/>
      </c>
      <c r="X204" s="3" t="str">
        <f t="shared" si="84"/>
        <v/>
      </c>
      <c r="Y204" s="3">
        <f t="shared" si="85"/>
        <v>0</v>
      </c>
      <c r="Z204" s="3" t="str">
        <f t="shared" ca="1" si="86"/>
        <v/>
      </c>
      <c r="AA204" s="3">
        <f t="shared" ca="1" si="87"/>
        <v>0</v>
      </c>
      <c r="AB204" s="69" t="str">
        <f>IF(ISBLANK($A204),"",5+4*(I204+IF(AA204=0,0,VLOOKUP($A204,'Final Round'!$A$14:$K$18,COLUMN('Final Round'!$G$1),FALSE)))+8*(H204+IF(AA204=0,0,IF(VLOOKUP($A204,'Final Round'!$A$14:$K$18,COLUMN('Final Round'!$J$1),FALSE)=1,1,0)))+$AA204)</f>
        <v/>
      </c>
    </row>
    <row r="205" spans="1:28" x14ac:dyDescent="0.2">
      <c r="A205" s="70"/>
      <c r="B205" s="71"/>
      <c r="C205" s="71"/>
      <c r="D205" s="71"/>
      <c r="E205" s="72"/>
      <c r="F205" s="73" t="str">
        <f>IF(ISBLANK($A205),"",SUM(IF(ISNA(IF(VLOOKUP($A205,'Round 1'!$A$7:$J$306,COLUMN('Round 1'!$H$7),FALSE),1,NA())),0,1),IF(ISNA(IF(VLOOKUP($A205,'Round 2'!$A$7:$J$306,COLUMN('Round 1'!$H$7),FALSE),1,NA())),0,1),IF(ISNA(IF(VLOOKUP($A205,'Round 3'!$A$7:$J$306,COLUMN('Round 1'!$H$7),FALSE),1,NA())),0,1),IF(ISNA(IF(VLOOKUP($A205,'Final Round'!$A$14:$K$18,1,FALSE),1,NA())),0,1)))</f>
        <v/>
      </c>
      <c r="G205" s="74"/>
      <c r="H205" s="75" t="str">
        <f>IF(ISBLANK($A205),"",IF(ISERROR(VLOOKUP($A205,'Round 1'!$A$7:$I$306,COLUMN('Round 1'!$G$7),FALSE)),0,VLOOKUP($A205,'Round 1'!$A$7:$I$306,COLUMN('Round 1'!$G$7),FALSE))+IF(ISERROR(VLOOKUP($A205,'Round 2'!$A$7:$I$306,COLUMN('Round 2'!$G$7),FALSE)),0,VLOOKUP($A205,'Round 2'!$A$7:$I$306,COLUMN('Round 2'!$G$7),FALSE))+IF(ISERROR(VLOOKUP($A205,'Round 3'!$A$7:$I$306,COLUMN('Round 3'!$G$7),FALSE)),0,VLOOKUP($A205,'Round 3'!$A$7:$I$306,COLUMN('Round 3'!$G$7),FALSE)))</f>
        <v/>
      </c>
      <c r="I205" s="75" t="str">
        <f>IF(ISBLANK($A205),"",IF(ISERROR(VLOOKUP($A205,'Round 1'!$A$7:$I$306,COLUMN('Round 1'!$F$7),FALSE)),0,VLOOKUP($A205,'Round 1'!$A$7:$I$306,COLUMN('Round 1'!$F$7),FALSE))+IF(ISERROR(VLOOKUP($A205,'Round 2'!$A$7:$I$306,COLUMN('Round 2'!$F$7),FALSE)),0,VLOOKUP($A205,'Round 2'!$A$7:$I$306,COLUMN('Round 2'!$F$7),FALSE))+IF(ISERROR(VLOOKUP($A205,'Round 3'!$A$7:$I$306,COLUMN('Round 3'!$F$7),FALSE)),0,VLOOKUP($A205,'Round 3'!$A$7:$I$306,COLUMN('Round 3'!$F$7),FALSE)))</f>
        <v/>
      </c>
      <c r="J205" s="76" t="str">
        <f>IF(ISBLANK($A205),"",IF(ISERROR(VLOOKUP($A205,'Round 1'!$A$7:$I$306,COLUMN('Round 1'!$H$7),FALSE)),0,VLOOKUP($A205,'Round 1'!$A$7:$I$306,COLUMN('Round 1'!$H$7),FALSE))+IF(ISERROR(VLOOKUP($A205,'Round 2'!$A$7:$I$306,COLUMN('Round 2'!$H$7),FALSE)),0,VLOOKUP($A205,'Round 2'!$A$7:$I$306,COLUMN('Round 2'!$H$7),FALSE))+IF(ISERROR(VLOOKUP($A205,'Round 3'!$A$7:$I$306,COLUMN('Round 3'!$H$7),FALSE)),0,VLOOKUP($A205,'Round 3'!$A$7:$I$306,COLUMN('Round 3'!$H$7),FALSE)))</f>
        <v/>
      </c>
      <c r="K205" s="75" t="str">
        <f t="shared" si="88"/>
        <v/>
      </c>
      <c r="L205" s="77" t="str">
        <f t="shared" si="89"/>
        <v/>
      </c>
      <c r="M205" s="78"/>
      <c r="N205" s="79" t="str">
        <f t="shared" si="75"/>
        <v/>
      </c>
      <c r="O205" s="3" t="str">
        <f t="shared" si="90"/>
        <v/>
      </c>
      <c r="P205" s="3" t="str">
        <f t="shared" si="91"/>
        <v/>
      </c>
      <c r="Q205" s="3">
        <f t="shared" si="78"/>
        <v>-10</v>
      </c>
      <c r="R205" s="3" t="str">
        <f t="shared" si="79"/>
        <v/>
      </c>
      <c r="S205" s="3" t="str">
        <f t="shared" si="80"/>
        <v/>
      </c>
      <c r="T205" s="3">
        <f t="shared" si="81"/>
        <v>0</v>
      </c>
      <c r="U205" s="79" t="str">
        <f ca="1">IF(N('Final Round'!$J$14)&gt;0,IF(ISBLANK($A205),"",IF($N205&gt;5,$N205,VLOOKUP($A205,'Final Round'!$A$14:$K$18,COLUMN('Final Round'!$J$1),FALSE))),"")</f>
        <v/>
      </c>
      <c r="V205" s="3" t="str">
        <f t="shared" ca="1" si="82"/>
        <v/>
      </c>
      <c r="W205" s="3" t="str">
        <f t="shared" si="83"/>
        <v/>
      </c>
      <c r="X205" s="3" t="str">
        <f t="shared" si="84"/>
        <v/>
      </c>
      <c r="Y205" s="3">
        <f t="shared" si="85"/>
        <v>0</v>
      </c>
      <c r="Z205" s="3" t="str">
        <f t="shared" ca="1" si="86"/>
        <v/>
      </c>
      <c r="AA205" s="3">
        <f t="shared" ca="1" si="87"/>
        <v>0</v>
      </c>
      <c r="AB205" s="80" t="str">
        <f>IF(ISBLANK($A205),"",5+4*(I205+IF(AA205=0,0,VLOOKUP($A205,'Final Round'!$A$14:$K$18,COLUMN('Final Round'!$G$1),FALSE)))+8*(H205+IF(AA205=0,0,IF(VLOOKUP($A205,'Final Round'!$A$14:$K$18,COLUMN('Final Round'!$J$1),FALSE)=1,1,0)))+$AA205)</f>
        <v/>
      </c>
    </row>
    <row r="206" spans="1:28" x14ac:dyDescent="0.2">
      <c r="A206" s="59"/>
      <c r="B206" s="60"/>
      <c r="C206" s="60"/>
      <c r="D206" s="60"/>
      <c r="E206" s="61"/>
      <c r="F206" s="62" t="str">
        <f>IF(ISBLANK($A206),"",SUM(IF(ISNA(IF(VLOOKUP($A206,'Round 1'!$A$7:$J$306,COLUMN('Round 1'!$H$7),FALSE),1,NA())),0,1),IF(ISNA(IF(VLOOKUP($A206,'Round 2'!$A$7:$J$306,COLUMN('Round 1'!$H$7),FALSE),1,NA())),0,1),IF(ISNA(IF(VLOOKUP($A206,'Round 3'!$A$7:$J$306,COLUMN('Round 1'!$H$7),FALSE),1,NA())),0,1),IF(ISNA(IF(VLOOKUP($A206,'Final Round'!$A$14:$K$18,1,FALSE),1,NA())),0,1)))</f>
        <v/>
      </c>
      <c r="G206" s="63"/>
      <c r="H206" s="64" t="str">
        <f>IF(ISBLANK($A206),"",IF(ISERROR(VLOOKUP($A206,'Round 1'!$A$7:$I$306,COLUMN('Round 1'!$G$7),FALSE)),0,VLOOKUP($A206,'Round 1'!$A$7:$I$306,COLUMN('Round 1'!$G$7),FALSE))+IF(ISERROR(VLOOKUP($A206,'Round 2'!$A$7:$I$306,COLUMN('Round 2'!$G$7),FALSE)),0,VLOOKUP($A206,'Round 2'!$A$7:$I$306,COLUMN('Round 2'!$G$7),FALSE))+IF(ISERROR(VLOOKUP($A206,'Round 3'!$A$7:$I$306,COLUMN('Round 3'!$G$7),FALSE)),0,VLOOKUP($A206,'Round 3'!$A$7:$I$306,COLUMN('Round 3'!$G$7),FALSE)))</f>
        <v/>
      </c>
      <c r="I206" s="64" t="str">
        <f>IF(ISBLANK($A206),"",IF(ISERROR(VLOOKUP($A206,'Round 1'!$A$7:$I$306,COLUMN('Round 1'!$F$7),FALSE)),0,VLOOKUP($A206,'Round 1'!$A$7:$I$306,COLUMN('Round 1'!$F$7),FALSE))+IF(ISERROR(VLOOKUP($A206,'Round 2'!$A$7:$I$306,COLUMN('Round 2'!$F$7),FALSE)),0,VLOOKUP($A206,'Round 2'!$A$7:$I$306,COLUMN('Round 2'!$F$7),FALSE))+IF(ISERROR(VLOOKUP($A206,'Round 3'!$A$7:$I$306,COLUMN('Round 3'!$F$7),FALSE)),0,VLOOKUP($A206,'Round 3'!$A$7:$I$306,COLUMN('Round 3'!$F$7),FALSE)))</f>
        <v/>
      </c>
      <c r="J206" s="65" t="str">
        <f>IF(ISBLANK($A206),"",IF(ISERROR(VLOOKUP($A206,'Round 1'!$A$7:$I$306,COLUMN('Round 1'!$H$7),FALSE)),0,VLOOKUP($A206,'Round 1'!$A$7:$I$306,COLUMN('Round 1'!$H$7),FALSE))+IF(ISERROR(VLOOKUP($A206,'Round 2'!$A$7:$I$306,COLUMN('Round 2'!$H$7),FALSE)),0,VLOOKUP($A206,'Round 2'!$A$7:$I$306,COLUMN('Round 2'!$H$7),FALSE))+IF(ISERROR(VLOOKUP($A206,'Round 3'!$A$7:$I$306,COLUMN('Round 3'!$H$7),FALSE)),0,VLOOKUP($A206,'Round 3'!$A$7:$I$306,COLUMN('Round 3'!$H$7),FALSE)))</f>
        <v/>
      </c>
      <c r="K206" s="64" t="str">
        <f t="shared" si="88"/>
        <v/>
      </c>
      <c r="L206" s="66" t="str">
        <f t="shared" si="89"/>
        <v/>
      </c>
      <c r="M206" s="67"/>
      <c r="N206" s="68" t="str">
        <f t="shared" si="75"/>
        <v/>
      </c>
      <c r="O206" s="3" t="str">
        <f t="shared" si="90"/>
        <v/>
      </c>
      <c r="P206" s="3" t="str">
        <f t="shared" si="91"/>
        <v/>
      </c>
      <c r="Q206" s="3">
        <f t="shared" si="78"/>
        <v>-10</v>
      </c>
      <c r="R206" s="3" t="str">
        <f t="shared" si="79"/>
        <v/>
      </c>
      <c r="S206" s="3" t="str">
        <f t="shared" si="80"/>
        <v/>
      </c>
      <c r="T206" s="3">
        <f t="shared" si="81"/>
        <v>0</v>
      </c>
      <c r="U206" s="68" t="str">
        <f ca="1">IF(N('Final Round'!$J$14)&gt;0,IF(ISBLANK($A206),"",IF($N206&gt;5,$N206,VLOOKUP($A206,'Final Round'!$A$14:$K$18,COLUMN('Final Round'!$J$1),FALSE))),"")</f>
        <v/>
      </c>
      <c r="V206" s="3" t="str">
        <f t="shared" ca="1" si="82"/>
        <v/>
      </c>
      <c r="W206" s="3" t="str">
        <f t="shared" si="83"/>
        <v/>
      </c>
      <c r="X206" s="3" t="str">
        <f t="shared" si="84"/>
        <v/>
      </c>
      <c r="Y206" s="3">
        <f t="shared" si="85"/>
        <v>0</v>
      </c>
      <c r="Z206" s="3" t="str">
        <f t="shared" ca="1" si="86"/>
        <v/>
      </c>
      <c r="AA206" s="3">
        <f t="shared" ca="1" si="87"/>
        <v>0</v>
      </c>
      <c r="AB206" s="69" t="str">
        <f>IF(ISBLANK($A206),"",5+4*(I206+IF(AA206=0,0,VLOOKUP($A206,'Final Round'!$A$14:$K$18,COLUMN('Final Round'!$G$1),FALSE)))+8*(H206+IF(AA206=0,0,IF(VLOOKUP($A206,'Final Round'!$A$14:$K$18,COLUMN('Final Round'!$J$1),FALSE)=1,1,0)))+$AA206)</f>
        <v/>
      </c>
    </row>
    <row r="207" spans="1:28" x14ac:dyDescent="0.2">
      <c r="A207" s="70"/>
      <c r="B207" s="71"/>
      <c r="C207" s="71"/>
      <c r="D207" s="71"/>
      <c r="E207" s="72"/>
      <c r="F207" s="73" t="str">
        <f>IF(ISBLANK($A207),"",SUM(IF(ISNA(IF(VLOOKUP($A207,'Round 1'!$A$7:$J$306,COLUMN('Round 1'!$H$7),FALSE),1,NA())),0,1),IF(ISNA(IF(VLOOKUP($A207,'Round 2'!$A$7:$J$306,COLUMN('Round 1'!$H$7),FALSE),1,NA())),0,1),IF(ISNA(IF(VLOOKUP($A207,'Round 3'!$A$7:$J$306,COLUMN('Round 1'!$H$7),FALSE),1,NA())),0,1),IF(ISNA(IF(VLOOKUP($A207,'Final Round'!$A$14:$K$18,1,FALSE),1,NA())),0,1)))</f>
        <v/>
      </c>
      <c r="G207" s="74"/>
      <c r="H207" s="75" t="str">
        <f>IF(ISBLANK($A207),"",IF(ISERROR(VLOOKUP($A207,'Round 1'!$A$7:$I$306,COLUMN('Round 1'!$G$7),FALSE)),0,VLOOKUP($A207,'Round 1'!$A$7:$I$306,COLUMN('Round 1'!$G$7),FALSE))+IF(ISERROR(VLOOKUP($A207,'Round 2'!$A$7:$I$306,COLUMN('Round 2'!$G$7),FALSE)),0,VLOOKUP($A207,'Round 2'!$A$7:$I$306,COLUMN('Round 2'!$G$7),FALSE))+IF(ISERROR(VLOOKUP($A207,'Round 3'!$A$7:$I$306,COLUMN('Round 3'!$G$7),FALSE)),0,VLOOKUP($A207,'Round 3'!$A$7:$I$306,COLUMN('Round 3'!$G$7),FALSE)))</f>
        <v/>
      </c>
      <c r="I207" s="75" t="str">
        <f>IF(ISBLANK($A207),"",IF(ISERROR(VLOOKUP($A207,'Round 1'!$A$7:$I$306,COLUMN('Round 1'!$F$7),FALSE)),0,VLOOKUP($A207,'Round 1'!$A$7:$I$306,COLUMN('Round 1'!$F$7),FALSE))+IF(ISERROR(VLOOKUP($A207,'Round 2'!$A$7:$I$306,COLUMN('Round 2'!$F$7),FALSE)),0,VLOOKUP($A207,'Round 2'!$A$7:$I$306,COLUMN('Round 2'!$F$7),FALSE))+IF(ISERROR(VLOOKUP($A207,'Round 3'!$A$7:$I$306,COLUMN('Round 3'!$F$7),FALSE)),0,VLOOKUP($A207,'Round 3'!$A$7:$I$306,COLUMN('Round 3'!$F$7),FALSE)))</f>
        <v/>
      </c>
      <c r="J207" s="76" t="str">
        <f>IF(ISBLANK($A207),"",IF(ISERROR(VLOOKUP($A207,'Round 1'!$A$7:$I$306,COLUMN('Round 1'!$H$7),FALSE)),0,VLOOKUP($A207,'Round 1'!$A$7:$I$306,COLUMN('Round 1'!$H$7),FALSE))+IF(ISERROR(VLOOKUP($A207,'Round 2'!$A$7:$I$306,COLUMN('Round 2'!$H$7),FALSE)),0,VLOOKUP($A207,'Round 2'!$A$7:$I$306,COLUMN('Round 2'!$H$7),FALSE))+IF(ISERROR(VLOOKUP($A207,'Round 3'!$A$7:$I$306,COLUMN('Round 3'!$H$7),FALSE)),0,VLOOKUP($A207,'Round 3'!$A$7:$I$306,COLUMN('Round 3'!$H$7),FALSE)))</f>
        <v/>
      </c>
      <c r="K207" s="75" t="str">
        <f t="shared" si="88"/>
        <v/>
      </c>
      <c r="L207" s="77" t="str">
        <f t="shared" si="89"/>
        <v/>
      </c>
      <c r="M207" s="78"/>
      <c r="N207" s="79" t="str">
        <f t="shared" si="75"/>
        <v/>
      </c>
      <c r="O207" s="3" t="str">
        <f t="shared" si="90"/>
        <v/>
      </c>
      <c r="P207" s="3" t="str">
        <f t="shared" si="91"/>
        <v/>
      </c>
      <c r="Q207" s="3">
        <f t="shared" si="78"/>
        <v>-10</v>
      </c>
      <c r="R207" s="3" t="str">
        <f t="shared" si="79"/>
        <v/>
      </c>
      <c r="S207" s="3" t="str">
        <f t="shared" si="80"/>
        <v/>
      </c>
      <c r="T207" s="3">
        <f t="shared" si="81"/>
        <v>0</v>
      </c>
      <c r="U207" s="79" t="str">
        <f ca="1">IF(N('Final Round'!$J$14)&gt;0,IF(ISBLANK($A207),"",IF($N207&gt;5,$N207,VLOOKUP($A207,'Final Round'!$A$14:$K$18,COLUMN('Final Round'!$J$1),FALSE))),"")</f>
        <v/>
      </c>
      <c r="V207" s="3" t="str">
        <f t="shared" ca="1" si="82"/>
        <v/>
      </c>
      <c r="W207" s="3" t="str">
        <f t="shared" si="83"/>
        <v/>
      </c>
      <c r="X207" s="3" t="str">
        <f t="shared" si="84"/>
        <v/>
      </c>
      <c r="Y207" s="3">
        <f t="shared" si="85"/>
        <v>0</v>
      </c>
      <c r="Z207" s="3" t="str">
        <f t="shared" ca="1" si="86"/>
        <v/>
      </c>
      <c r="AA207" s="3">
        <f t="shared" ca="1" si="87"/>
        <v>0</v>
      </c>
      <c r="AB207" s="80" t="str">
        <f>IF(ISBLANK($A207),"",5+4*(I207+IF(AA207=0,0,VLOOKUP($A207,'Final Round'!$A$14:$K$18,COLUMN('Final Round'!$G$1),FALSE)))+8*(H207+IF(AA207=0,0,IF(VLOOKUP($A207,'Final Round'!$A$14:$K$18,COLUMN('Final Round'!$J$1),FALSE)=1,1,0)))+$AA207)</f>
        <v/>
      </c>
    </row>
    <row r="208" spans="1:28" x14ac:dyDescent="0.2">
      <c r="A208" s="59"/>
      <c r="B208" s="60"/>
      <c r="C208" s="60"/>
      <c r="D208" s="60"/>
      <c r="E208" s="61"/>
      <c r="F208" s="62" t="str">
        <f>IF(ISBLANK($A208),"",SUM(IF(ISNA(IF(VLOOKUP($A208,'Round 1'!$A$7:$J$306,COLUMN('Round 1'!$H$7),FALSE),1,NA())),0,1),IF(ISNA(IF(VLOOKUP($A208,'Round 2'!$A$7:$J$306,COLUMN('Round 1'!$H$7),FALSE),1,NA())),0,1),IF(ISNA(IF(VLOOKUP($A208,'Round 3'!$A$7:$J$306,COLUMN('Round 1'!$H$7),FALSE),1,NA())),0,1),IF(ISNA(IF(VLOOKUP($A208,'Final Round'!$A$14:$K$18,1,FALSE),1,NA())),0,1)))</f>
        <v/>
      </c>
      <c r="G208" s="63"/>
      <c r="H208" s="64" t="str">
        <f>IF(ISBLANK($A208),"",IF(ISERROR(VLOOKUP($A208,'Round 1'!$A$7:$I$306,COLUMN('Round 1'!$G$7),FALSE)),0,VLOOKUP($A208,'Round 1'!$A$7:$I$306,COLUMN('Round 1'!$G$7),FALSE))+IF(ISERROR(VLOOKUP($A208,'Round 2'!$A$7:$I$306,COLUMN('Round 2'!$G$7),FALSE)),0,VLOOKUP($A208,'Round 2'!$A$7:$I$306,COLUMN('Round 2'!$G$7),FALSE))+IF(ISERROR(VLOOKUP($A208,'Round 3'!$A$7:$I$306,COLUMN('Round 3'!$G$7),FALSE)),0,VLOOKUP($A208,'Round 3'!$A$7:$I$306,COLUMN('Round 3'!$G$7),FALSE)))</f>
        <v/>
      </c>
      <c r="I208" s="64" t="str">
        <f>IF(ISBLANK($A208),"",IF(ISERROR(VLOOKUP($A208,'Round 1'!$A$7:$I$306,COLUMN('Round 1'!$F$7),FALSE)),0,VLOOKUP($A208,'Round 1'!$A$7:$I$306,COLUMN('Round 1'!$F$7),FALSE))+IF(ISERROR(VLOOKUP($A208,'Round 2'!$A$7:$I$306,COLUMN('Round 2'!$F$7),FALSE)),0,VLOOKUP($A208,'Round 2'!$A$7:$I$306,COLUMN('Round 2'!$F$7),FALSE))+IF(ISERROR(VLOOKUP($A208,'Round 3'!$A$7:$I$306,COLUMN('Round 3'!$F$7),FALSE)),0,VLOOKUP($A208,'Round 3'!$A$7:$I$306,COLUMN('Round 3'!$F$7),FALSE)))</f>
        <v/>
      </c>
      <c r="J208" s="65" t="str">
        <f>IF(ISBLANK($A208),"",IF(ISERROR(VLOOKUP($A208,'Round 1'!$A$7:$I$306,COLUMN('Round 1'!$H$7),FALSE)),0,VLOOKUP($A208,'Round 1'!$A$7:$I$306,COLUMN('Round 1'!$H$7),FALSE))+IF(ISERROR(VLOOKUP($A208,'Round 2'!$A$7:$I$306,COLUMN('Round 2'!$H$7),FALSE)),0,VLOOKUP($A208,'Round 2'!$A$7:$I$306,COLUMN('Round 2'!$H$7),FALSE))+IF(ISERROR(VLOOKUP($A208,'Round 3'!$A$7:$I$306,COLUMN('Round 3'!$H$7),FALSE)),0,VLOOKUP($A208,'Round 3'!$A$7:$I$306,COLUMN('Round 3'!$H$7),FALSE)))</f>
        <v/>
      </c>
      <c r="K208" s="64" t="str">
        <f t="shared" si="88"/>
        <v/>
      </c>
      <c r="L208" s="66" t="str">
        <f t="shared" si="89"/>
        <v/>
      </c>
      <c r="M208" s="67"/>
      <c r="N208" s="68" t="str">
        <f t="shared" si="75"/>
        <v/>
      </c>
      <c r="O208" s="3" t="str">
        <f t="shared" si="90"/>
        <v/>
      </c>
      <c r="P208" s="3" t="str">
        <f t="shared" si="91"/>
        <v/>
      </c>
      <c r="Q208" s="3">
        <f t="shared" si="78"/>
        <v>-10</v>
      </c>
      <c r="R208" s="3" t="str">
        <f t="shared" si="79"/>
        <v/>
      </c>
      <c r="S208" s="3" t="str">
        <f t="shared" si="80"/>
        <v/>
      </c>
      <c r="T208" s="3">
        <f t="shared" si="81"/>
        <v>0</v>
      </c>
      <c r="U208" s="68" t="str">
        <f ca="1">IF(N('Final Round'!$J$14)&gt;0,IF(ISBLANK($A208),"",IF($N208&gt;5,$N208,VLOOKUP($A208,'Final Round'!$A$14:$K$18,COLUMN('Final Round'!$J$1),FALSE))),"")</f>
        <v/>
      </c>
      <c r="V208" s="3" t="str">
        <f t="shared" ca="1" si="82"/>
        <v/>
      </c>
      <c r="W208" s="3" t="str">
        <f t="shared" si="83"/>
        <v/>
      </c>
      <c r="X208" s="3" t="str">
        <f t="shared" si="84"/>
        <v/>
      </c>
      <c r="Y208" s="3">
        <f t="shared" si="85"/>
        <v>0</v>
      </c>
      <c r="Z208" s="3" t="str">
        <f t="shared" ca="1" si="86"/>
        <v/>
      </c>
      <c r="AA208" s="3">
        <f t="shared" ca="1" si="87"/>
        <v>0</v>
      </c>
      <c r="AB208" s="69" t="str">
        <f>IF(ISBLANK($A208),"",5+4*(I208+IF(AA208=0,0,VLOOKUP($A208,'Final Round'!$A$14:$K$18,COLUMN('Final Round'!$G$1),FALSE)))+8*(H208+IF(AA208=0,0,IF(VLOOKUP($A208,'Final Round'!$A$14:$K$18,COLUMN('Final Round'!$J$1),FALSE)=1,1,0)))+$AA208)</f>
        <v/>
      </c>
    </row>
    <row r="209" spans="1:28" x14ac:dyDescent="0.2">
      <c r="A209" s="70"/>
      <c r="B209" s="71"/>
      <c r="C209" s="71"/>
      <c r="D209" s="71"/>
      <c r="E209" s="72"/>
      <c r="F209" s="73" t="str">
        <f>IF(ISBLANK($A209),"",SUM(IF(ISNA(IF(VLOOKUP($A209,'Round 1'!$A$7:$J$306,COLUMN('Round 1'!$H$7),FALSE),1,NA())),0,1),IF(ISNA(IF(VLOOKUP($A209,'Round 2'!$A$7:$J$306,COLUMN('Round 1'!$H$7),FALSE),1,NA())),0,1),IF(ISNA(IF(VLOOKUP($A209,'Round 3'!$A$7:$J$306,COLUMN('Round 1'!$H$7),FALSE),1,NA())),0,1),IF(ISNA(IF(VLOOKUP($A209,'Final Round'!$A$14:$K$18,1,FALSE),1,NA())),0,1)))</f>
        <v/>
      </c>
      <c r="G209" s="74"/>
      <c r="H209" s="75" t="str">
        <f>IF(ISBLANK($A209),"",IF(ISERROR(VLOOKUP($A209,'Round 1'!$A$7:$I$306,COLUMN('Round 1'!$G$7),FALSE)),0,VLOOKUP($A209,'Round 1'!$A$7:$I$306,COLUMN('Round 1'!$G$7),FALSE))+IF(ISERROR(VLOOKUP($A209,'Round 2'!$A$7:$I$306,COLUMN('Round 2'!$G$7),FALSE)),0,VLOOKUP($A209,'Round 2'!$A$7:$I$306,COLUMN('Round 2'!$G$7),FALSE))+IF(ISERROR(VLOOKUP($A209,'Round 3'!$A$7:$I$306,COLUMN('Round 3'!$G$7),FALSE)),0,VLOOKUP($A209,'Round 3'!$A$7:$I$306,COLUMN('Round 3'!$G$7),FALSE)))</f>
        <v/>
      </c>
      <c r="I209" s="75" t="str">
        <f>IF(ISBLANK($A209),"",IF(ISERROR(VLOOKUP($A209,'Round 1'!$A$7:$I$306,COLUMN('Round 1'!$F$7),FALSE)),0,VLOOKUP($A209,'Round 1'!$A$7:$I$306,COLUMN('Round 1'!$F$7),FALSE))+IF(ISERROR(VLOOKUP($A209,'Round 2'!$A$7:$I$306,COLUMN('Round 2'!$F$7),FALSE)),0,VLOOKUP($A209,'Round 2'!$A$7:$I$306,COLUMN('Round 2'!$F$7),FALSE))+IF(ISERROR(VLOOKUP($A209,'Round 3'!$A$7:$I$306,COLUMN('Round 3'!$F$7),FALSE)),0,VLOOKUP($A209,'Round 3'!$A$7:$I$306,COLUMN('Round 3'!$F$7),FALSE)))</f>
        <v/>
      </c>
      <c r="J209" s="76" t="str">
        <f>IF(ISBLANK($A209),"",IF(ISERROR(VLOOKUP($A209,'Round 1'!$A$7:$I$306,COLUMN('Round 1'!$H$7),FALSE)),0,VLOOKUP($A209,'Round 1'!$A$7:$I$306,COLUMN('Round 1'!$H$7),FALSE))+IF(ISERROR(VLOOKUP($A209,'Round 2'!$A$7:$I$306,COLUMN('Round 2'!$H$7),FALSE)),0,VLOOKUP($A209,'Round 2'!$A$7:$I$306,COLUMN('Round 2'!$H$7),FALSE))+IF(ISERROR(VLOOKUP($A209,'Round 3'!$A$7:$I$306,COLUMN('Round 3'!$H$7),FALSE)),0,VLOOKUP($A209,'Round 3'!$A$7:$I$306,COLUMN('Round 3'!$H$7),FALSE)))</f>
        <v/>
      </c>
      <c r="K209" s="75" t="str">
        <f t="shared" si="88"/>
        <v/>
      </c>
      <c r="L209" s="77" t="str">
        <f t="shared" si="89"/>
        <v/>
      </c>
      <c r="M209" s="78"/>
      <c r="N209" s="79" t="str">
        <f t="shared" si="75"/>
        <v/>
      </c>
      <c r="O209" s="3" t="str">
        <f t="shared" si="90"/>
        <v/>
      </c>
      <c r="P209" s="3" t="str">
        <f t="shared" si="91"/>
        <v/>
      </c>
      <c r="Q209" s="3">
        <f t="shared" si="78"/>
        <v>-10</v>
      </c>
      <c r="R209" s="3" t="str">
        <f t="shared" si="79"/>
        <v/>
      </c>
      <c r="S209" s="3" t="str">
        <f t="shared" si="80"/>
        <v/>
      </c>
      <c r="T209" s="3">
        <f t="shared" si="81"/>
        <v>0</v>
      </c>
      <c r="U209" s="79" t="str">
        <f ca="1">IF(N('Final Round'!$J$14)&gt;0,IF(ISBLANK($A209),"",IF($N209&gt;5,$N209,VLOOKUP($A209,'Final Round'!$A$14:$K$18,COLUMN('Final Round'!$J$1),FALSE))),"")</f>
        <v/>
      </c>
      <c r="V209" s="3" t="str">
        <f t="shared" ca="1" si="82"/>
        <v/>
      </c>
      <c r="W209" s="3" t="str">
        <f t="shared" si="83"/>
        <v/>
      </c>
      <c r="X209" s="3" t="str">
        <f t="shared" si="84"/>
        <v/>
      </c>
      <c r="Y209" s="3">
        <f t="shared" si="85"/>
        <v>0</v>
      </c>
      <c r="Z209" s="3" t="str">
        <f t="shared" ca="1" si="86"/>
        <v/>
      </c>
      <c r="AA209" s="3">
        <f t="shared" ca="1" si="87"/>
        <v>0</v>
      </c>
      <c r="AB209" s="80" t="str">
        <f>IF(ISBLANK($A209),"",5+4*(I209+IF(AA209=0,0,VLOOKUP($A209,'Final Round'!$A$14:$K$18,COLUMN('Final Round'!$G$1),FALSE)))+8*(H209+IF(AA209=0,0,IF(VLOOKUP($A209,'Final Round'!$A$14:$K$18,COLUMN('Final Round'!$J$1),FALSE)=1,1,0)))+$AA209)</f>
        <v/>
      </c>
    </row>
    <row r="210" spans="1:28" x14ac:dyDescent="0.2">
      <c r="A210" s="59"/>
      <c r="B210" s="60"/>
      <c r="C210" s="60"/>
      <c r="D210" s="60"/>
      <c r="E210" s="61"/>
      <c r="F210" s="62" t="str">
        <f>IF(ISBLANK($A210),"",SUM(IF(ISNA(IF(VLOOKUP($A210,'Round 1'!$A$7:$J$306,COLUMN('Round 1'!$H$7),FALSE),1,NA())),0,1),IF(ISNA(IF(VLOOKUP($A210,'Round 2'!$A$7:$J$306,COLUMN('Round 1'!$H$7),FALSE),1,NA())),0,1),IF(ISNA(IF(VLOOKUP($A210,'Round 3'!$A$7:$J$306,COLUMN('Round 1'!$H$7),FALSE),1,NA())),0,1),IF(ISNA(IF(VLOOKUP($A210,'Final Round'!$A$14:$K$18,1,FALSE),1,NA())),0,1)))</f>
        <v/>
      </c>
      <c r="G210" s="63"/>
      <c r="H210" s="64" t="str">
        <f>IF(ISBLANK($A210),"",IF(ISERROR(VLOOKUP($A210,'Round 1'!$A$7:$I$306,COLUMN('Round 1'!$G$7),FALSE)),0,VLOOKUP($A210,'Round 1'!$A$7:$I$306,COLUMN('Round 1'!$G$7),FALSE))+IF(ISERROR(VLOOKUP($A210,'Round 2'!$A$7:$I$306,COLUMN('Round 2'!$G$7),FALSE)),0,VLOOKUP($A210,'Round 2'!$A$7:$I$306,COLUMN('Round 2'!$G$7),FALSE))+IF(ISERROR(VLOOKUP($A210,'Round 3'!$A$7:$I$306,COLUMN('Round 3'!$G$7),FALSE)),0,VLOOKUP($A210,'Round 3'!$A$7:$I$306,COLUMN('Round 3'!$G$7),FALSE)))</f>
        <v/>
      </c>
      <c r="I210" s="64" t="str">
        <f>IF(ISBLANK($A210),"",IF(ISERROR(VLOOKUP($A210,'Round 1'!$A$7:$I$306,COLUMN('Round 1'!$F$7),FALSE)),0,VLOOKUP($A210,'Round 1'!$A$7:$I$306,COLUMN('Round 1'!$F$7),FALSE))+IF(ISERROR(VLOOKUP($A210,'Round 2'!$A$7:$I$306,COLUMN('Round 2'!$F$7),FALSE)),0,VLOOKUP($A210,'Round 2'!$A$7:$I$306,COLUMN('Round 2'!$F$7),FALSE))+IF(ISERROR(VLOOKUP($A210,'Round 3'!$A$7:$I$306,COLUMN('Round 3'!$F$7),FALSE)),0,VLOOKUP($A210,'Round 3'!$A$7:$I$306,COLUMN('Round 3'!$F$7),FALSE)))</f>
        <v/>
      </c>
      <c r="J210" s="65" t="str">
        <f>IF(ISBLANK($A210),"",IF(ISERROR(VLOOKUP($A210,'Round 1'!$A$7:$I$306,COLUMN('Round 1'!$H$7),FALSE)),0,VLOOKUP($A210,'Round 1'!$A$7:$I$306,COLUMN('Round 1'!$H$7),FALSE))+IF(ISERROR(VLOOKUP($A210,'Round 2'!$A$7:$I$306,COLUMN('Round 2'!$H$7),FALSE)),0,VLOOKUP($A210,'Round 2'!$A$7:$I$306,COLUMN('Round 2'!$H$7),FALSE))+IF(ISERROR(VLOOKUP($A210,'Round 3'!$A$7:$I$306,COLUMN('Round 3'!$H$7),FALSE)),0,VLOOKUP($A210,'Round 3'!$A$7:$I$306,COLUMN('Round 3'!$H$7),FALSE)))</f>
        <v/>
      </c>
      <c r="K210" s="64" t="str">
        <f t="shared" si="88"/>
        <v/>
      </c>
      <c r="L210" s="66" t="str">
        <f t="shared" si="89"/>
        <v/>
      </c>
      <c r="M210" s="67"/>
      <c r="N210" s="68" t="str">
        <f t="shared" si="75"/>
        <v/>
      </c>
      <c r="O210" s="3" t="str">
        <f t="shared" si="90"/>
        <v/>
      </c>
      <c r="P210" s="3" t="str">
        <f t="shared" si="91"/>
        <v/>
      </c>
      <c r="Q210" s="3">
        <f t="shared" si="78"/>
        <v>-10</v>
      </c>
      <c r="R210" s="3" t="str">
        <f t="shared" si="79"/>
        <v/>
      </c>
      <c r="S210" s="3" t="str">
        <f t="shared" si="80"/>
        <v/>
      </c>
      <c r="T210" s="3">
        <f t="shared" si="81"/>
        <v>0</v>
      </c>
      <c r="U210" s="68" t="str">
        <f ca="1">IF(N('Final Round'!$J$14)&gt;0,IF(ISBLANK($A210),"",IF($N210&gt;5,$N210,VLOOKUP($A210,'Final Round'!$A$14:$K$18,COLUMN('Final Round'!$J$1),FALSE))),"")</f>
        <v/>
      </c>
      <c r="V210" s="3" t="str">
        <f t="shared" ca="1" si="82"/>
        <v/>
      </c>
      <c r="W210" s="3" t="str">
        <f t="shared" si="83"/>
        <v/>
      </c>
      <c r="X210" s="3" t="str">
        <f t="shared" si="84"/>
        <v/>
      </c>
      <c r="Y210" s="3">
        <f t="shared" si="85"/>
        <v>0</v>
      </c>
      <c r="Z210" s="3" t="str">
        <f t="shared" ca="1" si="86"/>
        <v/>
      </c>
      <c r="AA210" s="3">
        <f t="shared" ca="1" si="87"/>
        <v>0</v>
      </c>
      <c r="AB210" s="69" t="str">
        <f>IF(ISBLANK($A210),"",5+4*(I210+IF(AA210=0,0,VLOOKUP($A210,'Final Round'!$A$14:$K$18,COLUMN('Final Round'!$G$1),FALSE)))+8*(H210+IF(AA210=0,0,IF(VLOOKUP($A210,'Final Round'!$A$14:$K$18,COLUMN('Final Round'!$J$1),FALSE)=1,1,0)))+$AA210)</f>
        <v/>
      </c>
    </row>
    <row r="211" spans="1:28" x14ac:dyDescent="0.2">
      <c r="A211" s="70"/>
      <c r="B211" s="71"/>
      <c r="C211" s="71"/>
      <c r="D211" s="71"/>
      <c r="E211" s="72"/>
      <c r="F211" s="73" t="str">
        <f>IF(ISBLANK($A211),"",SUM(IF(ISNA(IF(VLOOKUP($A211,'Round 1'!$A$7:$J$306,COLUMN('Round 1'!$H$7),FALSE),1,NA())),0,1),IF(ISNA(IF(VLOOKUP($A211,'Round 2'!$A$7:$J$306,COLUMN('Round 1'!$H$7),FALSE),1,NA())),0,1),IF(ISNA(IF(VLOOKUP($A211,'Round 3'!$A$7:$J$306,COLUMN('Round 1'!$H$7),FALSE),1,NA())),0,1),IF(ISNA(IF(VLOOKUP($A211,'Final Round'!$A$14:$K$18,1,FALSE),1,NA())),0,1)))</f>
        <v/>
      </c>
      <c r="G211" s="74"/>
      <c r="H211" s="75" t="str">
        <f>IF(ISBLANK($A211),"",IF(ISERROR(VLOOKUP($A211,'Round 1'!$A$7:$I$306,COLUMN('Round 1'!$G$7),FALSE)),0,VLOOKUP($A211,'Round 1'!$A$7:$I$306,COLUMN('Round 1'!$G$7),FALSE))+IF(ISERROR(VLOOKUP($A211,'Round 2'!$A$7:$I$306,COLUMN('Round 2'!$G$7),FALSE)),0,VLOOKUP($A211,'Round 2'!$A$7:$I$306,COLUMN('Round 2'!$G$7),FALSE))+IF(ISERROR(VLOOKUP($A211,'Round 3'!$A$7:$I$306,COLUMN('Round 3'!$G$7),FALSE)),0,VLOOKUP($A211,'Round 3'!$A$7:$I$306,COLUMN('Round 3'!$G$7),FALSE)))</f>
        <v/>
      </c>
      <c r="I211" s="75" t="str">
        <f>IF(ISBLANK($A211),"",IF(ISERROR(VLOOKUP($A211,'Round 1'!$A$7:$I$306,COLUMN('Round 1'!$F$7),FALSE)),0,VLOOKUP($A211,'Round 1'!$A$7:$I$306,COLUMN('Round 1'!$F$7),FALSE))+IF(ISERROR(VLOOKUP($A211,'Round 2'!$A$7:$I$306,COLUMN('Round 2'!$F$7),FALSE)),0,VLOOKUP($A211,'Round 2'!$A$7:$I$306,COLUMN('Round 2'!$F$7),FALSE))+IF(ISERROR(VLOOKUP($A211,'Round 3'!$A$7:$I$306,COLUMN('Round 3'!$F$7),FALSE)),0,VLOOKUP($A211,'Round 3'!$A$7:$I$306,COLUMN('Round 3'!$F$7),FALSE)))</f>
        <v/>
      </c>
      <c r="J211" s="76" t="str">
        <f>IF(ISBLANK($A211),"",IF(ISERROR(VLOOKUP($A211,'Round 1'!$A$7:$I$306,COLUMN('Round 1'!$H$7),FALSE)),0,VLOOKUP($A211,'Round 1'!$A$7:$I$306,COLUMN('Round 1'!$H$7),FALSE))+IF(ISERROR(VLOOKUP($A211,'Round 2'!$A$7:$I$306,COLUMN('Round 2'!$H$7),FALSE)),0,VLOOKUP($A211,'Round 2'!$A$7:$I$306,COLUMN('Round 2'!$H$7),FALSE))+IF(ISERROR(VLOOKUP($A211,'Round 3'!$A$7:$I$306,COLUMN('Round 3'!$H$7),FALSE)),0,VLOOKUP($A211,'Round 3'!$A$7:$I$306,COLUMN('Round 3'!$H$7),FALSE)))</f>
        <v/>
      </c>
      <c r="K211" s="75" t="str">
        <f t="shared" si="88"/>
        <v/>
      </c>
      <c r="L211" s="77" t="str">
        <f t="shared" si="89"/>
        <v/>
      </c>
      <c r="M211" s="78"/>
      <c r="N211" s="79" t="str">
        <f t="shared" si="75"/>
        <v/>
      </c>
      <c r="O211" s="3" t="str">
        <f t="shared" si="90"/>
        <v/>
      </c>
      <c r="P211" s="3" t="str">
        <f t="shared" si="91"/>
        <v/>
      </c>
      <c r="Q211" s="3">
        <f t="shared" si="78"/>
        <v>-10</v>
      </c>
      <c r="R211" s="3" t="str">
        <f t="shared" si="79"/>
        <v/>
      </c>
      <c r="S211" s="3" t="str">
        <f t="shared" si="80"/>
        <v/>
      </c>
      <c r="T211" s="3">
        <f t="shared" si="81"/>
        <v>0</v>
      </c>
      <c r="U211" s="79" t="str">
        <f ca="1">IF(N('Final Round'!$J$14)&gt;0,IF(ISBLANK($A211),"",IF($N211&gt;5,$N211,VLOOKUP($A211,'Final Round'!$A$14:$K$18,COLUMN('Final Round'!$J$1),FALSE))),"")</f>
        <v/>
      </c>
      <c r="V211" s="3" t="str">
        <f t="shared" ca="1" si="82"/>
        <v/>
      </c>
      <c r="W211" s="3" t="str">
        <f t="shared" si="83"/>
        <v/>
      </c>
      <c r="X211" s="3" t="str">
        <f t="shared" si="84"/>
        <v/>
      </c>
      <c r="Y211" s="3">
        <f t="shared" si="85"/>
        <v>0</v>
      </c>
      <c r="Z211" s="3" t="str">
        <f t="shared" ca="1" si="86"/>
        <v/>
      </c>
      <c r="AA211" s="3">
        <f t="shared" ca="1" si="87"/>
        <v>0</v>
      </c>
      <c r="AB211" s="80" t="str">
        <f>IF(ISBLANK($A211),"",5+4*(I211+IF(AA211=0,0,VLOOKUP($A211,'Final Round'!$A$14:$K$18,COLUMN('Final Round'!$G$1),FALSE)))+8*(H211+IF(AA211=0,0,IF(VLOOKUP($A211,'Final Round'!$A$14:$K$18,COLUMN('Final Round'!$J$1),FALSE)=1,1,0)))+$AA211)</f>
        <v/>
      </c>
    </row>
    <row r="212" spans="1:28" x14ac:dyDescent="0.2">
      <c r="A212" s="59"/>
      <c r="B212" s="60"/>
      <c r="C212" s="60"/>
      <c r="D212" s="60"/>
      <c r="E212" s="61"/>
      <c r="F212" s="62" t="str">
        <f>IF(ISBLANK($A212),"",SUM(IF(ISNA(IF(VLOOKUP($A212,'Round 1'!$A$7:$J$306,COLUMN('Round 1'!$H$7),FALSE),1,NA())),0,1),IF(ISNA(IF(VLOOKUP($A212,'Round 2'!$A$7:$J$306,COLUMN('Round 1'!$H$7),FALSE),1,NA())),0,1),IF(ISNA(IF(VLOOKUP($A212,'Round 3'!$A$7:$J$306,COLUMN('Round 1'!$H$7),FALSE),1,NA())),0,1),IF(ISNA(IF(VLOOKUP($A212,'Final Round'!$A$14:$K$18,1,FALSE),1,NA())),0,1)))</f>
        <v/>
      </c>
      <c r="G212" s="63"/>
      <c r="H212" s="64" t="str">
        <f>IF(ISBLANK($A212),"",IF(ISERROR(VLOOKUP($A212,'Round 1'!$A$7:$I$306,COLUMN('Round 1'!$G$7),FALSE)),0,VLOOKUP($A212,'Round 1'!$A$7:$I$306,COLUMN('Round 1'!$G$7),FALSE))+IF(ISERROR(VLOOKUP($A212,'Round 2'!$A$7:$I$306,COLUMN('Round 2'!$G$7),FALSE)),0,VLOOKUP($A212,'Round 2'!$A$7:$I$306,COLUMN('Round 2'!$G$7),FALSE))+IF(ISERROR(VLOOKUP($A212,'Round 3'!$A$7:$I$306,COLUMN('Round 3'!$G$7),FALSE)),0,VLOOKUP($A212,'Round 3'!$A$7:$I$306,COLUMN('Round 3'!$G$7),FALSE)))</f>
        <v/>
      </c>
      <c r="I212" s="64" t="str">
        <f>IF(ISBLANK($A212),"",IF(ISERROR(VLOOKUP($A212,'Round 1'!$A$7:$I$306,COLUMN('Round 1'!$F$7),FALSE)),0,VLOOKUP($A212,'Round 1'!$A$7:$I$306,COLUMN('Round 1'!$F$7),FALSE))+IF(ISERROR(VLOOKUP($A212,'Round 2'!$A$7:$I$306,COLUMN('Round 2'!$F$7),FALSE)),0,VLOOKUP($A212,'Round 2'!$A$7:$I$306,COLUMN('Round 2'!$F$7),FALSE))+IF(ISERROR(VLOOKUP($A212,'Round 3'!$A$7:$I$306,COLUMN('Round 3'!$F$7),FALSE)),0,VLOOKUP($A212,'Round 3'!$A$7:$I$306,COLUMN('Round 3'!$F$7),FALSE)))</f>
        <v/>
      </c>
      <c r="J212" s="65" t="str">
        <f>IF(ISBLANK($A212),"",IF(ISERROR(VLOOKUP($A212,'Round 1'!$A$7:$I$306,COLUMN('Round 1'!$H$7),FALSE)),0,VLOOKUP($A212,'Round 1'!$A$7:$I$306,COLUMN('Round 1'!$H$7),FALSE))+IF(ISERROR(VLOOKUP($A212,'Round 2'!$A$7:$I$306,COLUMN('Round 2'!$H$7),FALSE)),0,VLOOKUP($A212,'Round 2'!$A$7:$I$306,COLUMN('Round 2'!$H$7),FALSE))+IF(ISERROR(VLOOKUP($A212,'Round 3'!$A$7:$I$306,COLUMN('Round 3'!$H$7),FALSE)),0,VLOOKUP($A212,'Round 3'!$A$7:$I$306,COLUMN('Round 3'!$H$7),FALSE)))</f>
        <v/>
      </c>
      <c r="K212" s="64" t="str">
        <f t="shared" si="88"/>
        <v/>
      </c>
      <c r="L212" s="66" t="str">
        <f t="shared" si="89"/>
        <v/>
      </c>
      <c r="M212" s="67"/>
      <c r="N212" s="68" t="str">
        <f t="shared" si="75"/>
        <v/>
      </c>
      <c r="O212" s="3" t="str">
        <f t="shared" si="90"/>
        <v/>
      </c>
      <c r="P212" s="3" t="str">
        <f t="shared" si="91"/>
        <v/>
      </c>
      <c r="Q212" s="3">
        <f t="shared" si="78"/>
        <v>-10</v>
      </c>
      <c r="R212" s="3" t="str">
        <f t="shared" si="79"/>
        <v/>
      </c>
      <c r="S212" s="3" t="str">
        <f t="shared" si="80"/>
        <v/>
      </c>
      <c r="T212" s="3">
        <f t="shared" si="81"/>
        <v>0</v>
      </c>
      <c r="U212" s="68" t="str">
        <f ca="1">IF(N('Final Round'!$J$14)&gt;0,IF(ISBLANK($A212),"",IF($N212&gt;5,$N212,VLOOKUP($A212,'Final Round'!$A$14:$K$18,COLUMN('Final Round'!$J$1),FALSE))),"")</f>
        <v/>
      </c>
      <c r="V212" s="3" t="str">
        <f t="shared" ca="1" si="82"/>
        <v/>
      </c>
      <c r="W212" s="3" t="str">
        <f t="shared" si="83"/>
        <v/>
      </c>
      <c r="X212" s="3" t="str">
        <f t="shared" si="84"/>
        <v/>
      </c>
      <c r="Y212" s="3">
        <f t="shared" si="85"/>
        <v>0</v>
      </c>
      <c r="Z212" s="3" t="str">
        <f t="shared" ca="1" si="86"/>
        <v/>
      </c>
      <c r="AA212" s="3">
        <f t="shared" ca="1" si="87"/>
        <v>0</v>
      </c>
      <c r="AB212" s="69" t="str">
        <f>IF(ISBLANK($A212),"",5+4*(I212+IF(AA212=0,0,VLOOKUP($A212,'Final Round'!$A$14:$K$18,COLUMN('Final Round'!$G$1),FALSE)))+8*(H212+IF(AA212=0,0,IF(VLOOKUP($A212,'Final Round'!$A$14:$K$18,COLUMN('Final Round'!$J$1),FALSE)=1,1,0)))+$AA212)</f>
        <v/>
      </c>
    </row>
    <row r="213" spans="1:28" x14ac:dyDescent="0.2">
      <c r="A213" s="70"/>
      <c r="B213" s="71"/>
      <c r="C213" s="71"/>
      <c r="D213" s="71"/>
      <c r="E213" s="72"/>
      <c r="F213" s="73" t="str">
        <f>IF(ISBLANK($A213),"",SUM(IF(ISNA(IF(VLOOKUP($A213,'Round 1'!$A$7:$J$306,COLUMN('Round 1'!$H$7),FALSE),1,NA())),0,1),IF(ISNA(IF(VLOOKUP($A213,'Round 2'!$A$7:$J$306,COLUMN('Round 1'!$H$7),FALSE),1,NA())),0,1),IF(ISNA(IF(VLOOKUP($A213,'Round 3'!$A$7:$J$306,COLUMN('Round 1'!$H$7),FALSE),1,NA())),0,1),IF(ISNA(IF(VLOOKUP($A213,'Final Round'!$A$14:$K$18,1,FALSE),1,NA())),0,1)))</f>
        <v/>
      </c>
      <c r="G213" s="74"/>
      <c r="H213" s="75" t="str">
        <f>IF(ISBLANK($A213),"",IF(ISERROR(VLOOKUP($A213,'Round 1'!$A$7:$I$306,COLUMN('Round 1'!$G$7),FALSE)),0,VLOOKUP($A213,'Round 1'!$A$7:$I$306,COLUMN('Round 1'!$G$7),FALSE))+IF(ISERROR(VLOOKUP($A213,'Round 2'!$A$7:$I$306,COLUMN('Round 2'!$G$7),FALSE)),0,VLOOKUP($A213,'Round 2'!$A$7:$I$306,COLUMN('Round 2'!$G$7),FALSE))+IF(ISERROR(VLOOKUP($A213,'Round 3'!$A$7:$I$306,COLUMN('Round 3'!$G$7),FALSE)),0,VLOOKUP($A213,'Round 3'!$A$7:$I$306,COLUMN('Round 3'!$G$7),FALSE)))</f>
        <v/>
      </c>
      <c r="I213" s="75" t="str">
        <f>IF(ISBLANK($A213),"",IF(ISERROR(VLOOKUP($A213,'Round 1'!$A$7:$I$306,COLUMN('Round 1'!$F$7),FALSE)),0,VLOOKUP($A213,'Round 1'!$A$7:$I$306,COLUMN('Round 1'!$F$7),FALSE))+IF(ISERROR(VLOOKUP($A213,'Round 2'!$A$7:$I$306,COLUMN('Round 2'!$F$7),FALSE)),0,VLOOKUP($A213,'Round 2'!$A$7:$I$306,COLUMN('Round 2'!$F$7),FALSE))+IF(ISERROR(VLOOKUP($A213,'Round 3'!$A$7:$I$306,COLUMN('Round 3'!$F$7),FALSE)),0,VLOOKUP($A213,'Round 3'!$A$7:$I$306,COLUMN('Round 3'!$F$7),FALSE)))</f>
        <v/>
      </c>
      <c r="J213" s="76" t="str">
        <f>IF(ISBLANK($A213),"",IF(ISERROR(VLOOKUP($A213,'Round 1'!$A$7:$I$306,COLUMN('Round 1'!$H$7),FALSE)),0,VLOOKUP($A213,'Round 1'!$A$7:$I$306,COLUMN('Round 1'!$H$7),FALSE))+IF(ISERROR(VLOOKUP($A213,'Round 2'!$A$7:$I$306,COLUMN('Round 2'!$H$7),FALSE)),0,VLOOKUP($A213,'Round 2'!$A$7:$I$306,COLUMN('Round 2'!$H$7),FALSE))+IF(ISERROR(VLOOKUP($A213,'Round 3'!$A$7:$I$306,COLUMN('Round 3'!$H$7),FALSE)),0,VLOOKUP($A213,'Round 3'!$A$7:$I$306,COLUMN('Round 3'!$H$7),FALSE)))</f>
        <v/>
      </c>
      <c r="K213" s="75" t="str">
        <f t="shared" si="88"/>
        <v/>
      </c>
      <c r="L213" s="77" t="str">
        <f t="shared" si="89"/>
        <v/>
      </c>
      <c r="M213" s="78"/>
      <c r="N213" s="79" t="str">
        <f t="shared" si="75"/>
        <v/>
      </c>
      <c r="O213" s="3" t="str">
        <f t="shared" si="90"/>
        <v/>
      </c>
      <c r="P213" s="3" t="str">
        <f t="shared" si="91"/>
        <v/>
      </c>
      <c r="Q213" s="3">
        <f t="shared" si="78"/>
        <v>-10</v>
      </c>
      <c r="R213" s="3" t="str">
        <f t="shared" si="79"/>
        <v/>
      </c>
      <c r="S213" s="3" t="str">
        <f t="shared" si="80"/>
        <v/>
      </c>
      <c r="T213" s="3">
        <f t="shared" si="81"/>
        <v>0</v>
      </c>
      <c r="U213" s="79" t="str">
        <f ca="1">IF(N('Final Round'!$J$14)&gt;0,IF(ISBLANK($A213),"",IF($N213&gt;5,$N213,VLOOKUP($A213,'Final Round'!$A$14:$K$18,COLUMN('Final Round'!$J$1),FALSE))),"")</f>
        <v/>
      </c>
      <c r="V213" s="3" t="str">
        <f t="shared" ca="1" si="82"/>
        <v/>
      </c>
      <c r="W213" s="3" t="str">
        <f t="shared" si="83"/>
        <v/>
      </c>
      <c r="X213" s="3" t="str">
        <f t="shared" si="84"/>
        <v/>
      </c>
      <c r="Y213" s="3">
        <f t="shared" si="85"/>
        <v>0</v>
      </c>
      <c r="Z213" s="3" t="str">
        <f t="shared" ca="1" si="86"/>
        <v/>
      </c>
      <c r="AA213" s="3">
        <f t="shared" ca="1" si="87"/>
        <v>0</v>
      </c>
      <c r="AB213" s="80" t="str">
        <f>IF(ISBLANK($A213),"",5+4*(I213+IF(AA213=0,0,VLOOKUP($A213,'Final Round'!$A$14:$K$18,COLUMN('Final Round'!$G$1),FALSE)))+8*(H213+IF(AA213=0,0,IF(VLOOKUP($A213,'Final Round'!$A$14:$K$18,COLUMN('Final Round'!$J$1),FALSE)=1,1,0)))+$AA213)</f>
        <v/>
      </c>
    </row>
    <row r="214" spans="1:28" x14ac:dyDescent="0.2">
      <c r="A214" s="59"/>
      <c r="B214" s="60"/>
      <c r="C214" s="60"/>
      <c r="D214" s="60"/>
      <c r="E214" s="61"/>
      <c r="F214" s="62" t="str">
        <f>IF(ISBLANK($A214),"",SUM(IF(ISNA(IF(VLOOKUP($A214,'Round 1'!$A$7:$J$306,COLUMN('Round 1'!$H$7),FALSE),1,NA())),0,1),IF(ISNA(IF(VLOOKUP($A214,'Round 2'!$A$7:$J$306,COLUMN('Round 1'!$H$7),FALSE),1,NA())),0,1),IF(ISNA(IF(VLOOKUP($A214,'Round 3'!$A$7:$J$306,COLUMN('Round 1'!$H$7),FALSE),1,NA())),0,1),IF(ISNA(IF(VLOOKUP($A214,'Final Round'!$A$14:$K$18,1,FALSE),1,NA())),0,1)))</f>
        <v/>
      </c>
      <c r="G214" s="63"/>
      <c r="H214" s="64" t="str">
        <f>IF(ISBLANK($A214),"",IF(ISERROR(VLOOKUP($A214,'Round 1'!$A$7:$I$306,COLUMN('Round 1'!$G$7),FALSE)),0,VLOOKUP($A214,'Round 1'!$A$7:$I$306,COLUMN('Round 1'!$G$7),FALSE))+IF(ISERROR(VLOOKUP($A214,'Round 2'!$A$7:$I$306,COLUMN('Round 2'!$G$7),FALSE)),0,VLOOKUP($A214,'Round 2'!$A$7:$I$306,COLUMN('Round 2'!$G$7),FALSE))+IF(ISERROR(VLOOKUP($A214,'Round 3'!$A$7:$I$306,COLUMN('Round 3'!$G$7),FALSE)),0,VLOOKUP($A214,'Round 3'!$A$7:$I$306,COLUMN('Round 3'!$G$7),FALSE)))</f>
        <v/>
      </c>
      <c r="I214" s="64" t="str">
        <f>IF(ISBLANK($A214),"",IF(ISERROR(VLOOKUP($A214,'Round 1'!$A$7:$I$306,COLUMN('Round 1'!$F$7),FALSE)),0,VLOOKUP($A214,'Round 1'!$A$7:$I$306,COLUMN('Round 1'!$F$7),FALSE))+IF(ISERROR(VLOOKUP($A214,'Round 2'!$A$7:$I$306,COLUMN('Round 2'!$F$7),FALSE)),0,VLOOKUP($A214,'Round 2'!$A$7:$I$306,COLUMN('Round 2'!$F$7),FALSE))+IF(ISERROR(VLOOKUP($A214,'Round 3'!$A$7:$I$306,COLUMN('Round 3'!$F$7),FALSE)),0,VLOOKUP($A214,'Round 3'!$A$7:$I$306,COLUMN('Round 3'!$F$7),FALSE)))</f>
        <v/>
      </c>
      <c r="J214" s="65" t="str">
        <f>IF(ISBLANK($A214),"",IF(ISERROR(VLOOKUP($A214,'Round 1'!$A$7:$I$306,COLUMN('Round 1'!$H$7),FALSE)),0,VLOOKUP($A214,'Round 1'!$A$7:$I$306,COLUMN('Round 1'!$H$7),FALSE))+IF(ISERROR(VLOOKUP($A214,'Round 2'!$A$7:$I$306,COLUMN('Round 2'!$H$7),FALSE)),0,VLOOKUP($A214,'Round 2'!$A$7:$I$306,COLUMN('Round 2'!$H$7),FALSE))+IF(ISERROR(VLOOKUP($A214,'Round 3'!$A$7:$I$306,COLUMN('Round 3'!$H$7),FALSE)),0,VLOOKUP($A214,'Round 3'!$A$7:$I$306,COLUMN('Round 3'!$H$7),FALSE)))</f>
        <v/>
      </c>
      <c r="K214" s="64" t="str">
        <f t="shared" si="88"/>
        <v/>
      </c>
      <c r="L214" s="66" t="str">
        <f t="shared" si="89"/>
        <v/>
      </c>
      <c r="M214" s="67"/>
      <c r="N214" s="68" t="str">
        <f t="shared" si="75"/>
        <v/>
      </c>
      <c r="O214" s="3" t="str">
        <f t="shared" si="90"/>
        <v/>
      </c>
      <c r="P214" s="3" t="str">
        <f t="shared" si="91"/>
        <v/>
      </c>
      <c r="Q214" s="3">
        <f t="shared" si="78"/>
        <v>-10</v>
      </c>
      <c r="R214" s="3" t="str">
        <f t="shared" si="79"/>
        <v/>
      </c>
      <c r="S214" s="3" t="str">
        <f t="shared" si="80"/>
        <v/>
      </c>
      <c r="T214" s="3">
        <f t="shared" si="81"/>
        <v>0</v>
      </c>
      <c r="U214" s="68" t="str">
        <f ca="1">IF(N('Final Round'!$J$14)&gt;0,IF(ISBLANK($A214),"",IF($N214&gt;5,$N214,VLOOKUP($A214,'Final Round'!$A$14:$K$18,COLUMN('Final Round'!$J$1),FALSE))),"")</f>
        <v/>
      </c>
      <c r="V214" s="3" t="str">
        <f t="shared" ca="1" si="82"/>
        <v/>
      </c>
      <c r="W214" s="3" t="str">
        <f t="shared" si="83"/>
        <v/>
      </c>
      <c r="X214" s="3" t="str">
        <f t="shared" si="84"/>
        <v/>
      </c>
      <c r="Y214" s="3">
        <f t="shared" si="85"/>
        <v>0</v>
      </c>
      <c r="Z214" s="3" t="str">
        <f t="shared" ca="1" si="86"/>
        <v/>
      </c>
      <c r="AA214" s="3">
        <f t="shared" ca="1" si="87"/>
        <v>0</v>
      </c>
      <c r="AB214" s="69" t="str">
        <f>IF(ISBLANK($A214),"",5+4*(I214+IF(AA214=0,0,VLOOKUP($A214,'Final Round'!$A$14:$K$18,COLUMN('Final Round'!$G$1),FALSE)))+8*(H214+IF(AA214=0,0,IF(VLOOKUP($A214,'Final Round'!$A$14:$K$18,COLUMN('Final Round'!$J$1),FALSE)=1,1,0)))+$AA214)</f>
        <v/>
      </c>
    </row>
    <row r="215" spans="1:28" x14ac:dyDescent="0.2">
      <c r="A215" s="70"/>
      <c r="B215" s="71"/>
      <c r="C215" s="71"/>
      <c r="D215" s="71"/>
      <c r="E215" s="72"/>
      <c r="F215" s="73" t="str">
        <f>IF(ISBLANK($A215),"",SUM(IF(ISNA(IF(VLOOKUP($A215,'Round 1'!$A$7:$J$306,COLUMN('Round 1'!$H$7),FALSE),1,NA())),0,1),IF(ISNA(IF(VLOOKUP($A215,'Round 2'!$A$7:$J$306,COLUMN('Round 1'!$H$7),FALSE),1,NA())),0,1),IF(ISNA(IF(VLOOKUP($A215,'Round 3'!$A$7:$J$306,COLUMN('Round 1'!$H$7),FALSE),1,NA())),0,1),IF(ISNA(IF(VLOOKUP($A215,'Final Round'!$A$14:$K$18,1,FALSE),1,NA())),0,1)))</f>
        <v/>
      </c>
      <c r="G215" s="74"/>
      <c r="H215" s="75" t="str">
        <f>IF(ISBLANK($A215),"",IF(ISERROR(VLOOKUP($A215,'Round 1'!$A$7:$I$306,COLUMN('Round 1'!$G$7),FALSE)),0,VLOOKUP($A215,'Round 1'!$A$7:$I$306,COLUMN('Round 1'!$G$7),FALSE))+IF(ISERROR(VLOOKUP($A215,'Round 2'!$A$7:$I$306,COLUMN('Round 2'!$G$7),FALSE)),0,VLOOKUP($A215,'Round 2'!$A$7:$I$306,COLUMN('Round 2'!$G$7),FALSE))+IF(ISERROR(VLOOKUP($A215,'Round 3'!$A$7:$I$306,COLUMN('Round 3'!$G$7),FALSE)),0,VLOOKUP($A215,'Round 3'!$A$7:$I$306,COLUMN('Round 3'!$G$7),FALSE)))</f>
        <v/>
      </c>
      <c r="I215" s="75" t="str">
        <f>IF(ISBLANK($A215),"",IF(ISERROR(VLOOKUP($A215,'Round 1'!$A$7:$I$306,COLUMN('Round 1'!$F$7),FALSE)),0,VLOOKUP($A215,'Round 1'!$A$7:$I$306,COLUMN('Round 1'!$F$7),FALSE))+IF(ISERROR(VLOOKUP($A215,'Round 2'!$A$7:$I$306,COLUMN('Round 2'!$F$7),FALSE)),0,VLOOKUP($A215,'Round 2'!$A$7:$I$306,COLUMN('Round 2'!$F$7),FALSE))+IF(ISERROR(VLOOKUP($A215,'Round 3'!$A$7:$I$306,COLUMN('Round 3'!$F$7),FALSE)),0,VLOOKUP($A215,'Round 3'!$A$7:$I$306,COLUMN('Round 3'!$F$7),FALSE)))</f>
        <v/>
      </c>
      <c r="J215" s="76" t="str">
        <f>IF(ISBLANK($A215),"",IF(ISERROR(VLOOKUP($A215,'Round 1'!$A$7:$I$306,COLUMN('Round 1'!$H$7),FALSE)),0,VLOOKUP($A215,'Round 1'!$A$7:$I$306,COLUMN('Round 1'!$H$7),FALSE))+IF(ISERROR(VLOOKUP($A215,'Round 2'!$A$7:$I$306,COLUMN('Round 2'!$H$7),FALSE)),0,VLOOKUP($A215,'Round 2'!$A$7:$I$306,COLUMN('Round 2'!$H$7),FALSE))+IF(ISERROR(VLOOKUP($A215,'Round 3'!$A$7:$I$306,COLUMN('Round 3'!$H$7),FALSE)),0,VLOOKUP($A215,'Round 3'!$A$7:$I$306,COLUMN('Round 3'!$H$7),FALSE)))</f>
        <v/>
      </c>
      <c r="K215" s="75" t="str">
        <f t="shared" si="88"/>
        <v/>
      </c>
      <c r="L215" s="77" t="str">
        <f t="shared" si="89"/>
        <v/>
      </c>
      <c r="M215" s="78"/>
      <c r="N215" s="79" t="str">
        <f t="shared" si="75"/>
        <v/>
      </c>
      <c r="O215" s="3" t="str">
        <f t="shared" si="90"/>
        <v/>
      </c>
      <c r="P215" s="3" t="str">
        <f t="shared" si="91"/>
        <v/>
      </c>
      <c r="Q215" s="3">
        <f t="shared" si="78"/>
        <v>-10</v>
      </c>
      <c r="R215" s="3" t="str">
        <f t="shared" si="79"/>
        <v/>
      </c>
      <c r="S215" s="3" t="str">
        <f t="shared" si="80"/>
        <v/>
      </c>
      <c r="T215" s="3">
        <f t="shared" si="81"/>
        <v>0</v>
      </c>
      <c r="U215" s="79" t="str">
        <f ca="1">IF(N('Final Round'!$J$14)&gt;0,IF(ISBLANK($A215),"",IF($N215&gt;5,$N215,VLOOKUP($A215,'Final Round'!$A$14:$K$18,COLUMN('Final Round'!$J$1),FALSE))),"")</f>
        <v/>
      </c>
      <c r="V215" s="3" t="str">
        <f t="shared" ca="1" si="82"/>
        <v/>
      </c>
      <c r="W215" s="3" t="str">
        <f t="shared" si="83"/>
        <v/>
      </c>
      <c r="X215" s="3" t="str">
        <f t="shared" si="84"/>
        <v/>
      </c>
      <c r="Y215" s="3">
        <f t="shared" si="85"/>
        <v>0</v>
      </c>
      <c r="Z215" s="3" t="str">
        <f t="shared" ca="1" si="86"/>
        <v/>
      </c>
      <c r="AA215" s="3">
        <f t="shared" ca="1" si="87"/>
        <v>0</v>
      </c>
      <c r="AB215" s="80" t="str">
        <f>IF(ISBLANK($A215),"",5+4*(I215+IF(AA215=0,0,VLOOKUP($A215,'Final Round'!$A$14:$K$18,COLUMN('Final Round'!$G$1),FALSE)))+8*(H215+IF(AA215=0,0,IF(VLOOKUP($A215,'Final Round'!$A$14:$K$18,COLUMN('Final Round'!$J$1),FALSE)=1,1,0)))+$AA215)</f>
        <v/>
      </c>
    </row>
    <row r="216" spans="1:28" x14ac:dyDescent="0.2">
      <c r="A216" s="59"/>
      <c r="B216" s="60"/>
      <c r="C216" s="60"/>
      <c r="D216" s="60"/>
      <c r="E216" s="61"/>
      <c r="F216" s="62" t="str">
        <f>IF(ISBLANK($A216),"",SUM(IF(ISNA(IF(VLOOKUP($A216,'Round 1'!$A$7:$J$306,COLUMN('Round 1'!$H$7),FALSE),1,NA())),0,1),IF(ISNA(IF(VLOOKUP($A216,'Round 2'!$A$7:$J$306,COLUMN('Round 1'!$H$7),FALSE),1,NA())),0,1),IF(ISNA(IF(VLOOKUP($A216,'Round 3'!$A$7:$J$306,COLUMN('Round 1'!$H$7),FALSE),1,NA())),0,1),IF(ISNA(IF(VLOOKUP($A216,'Final Round'!$A$14:$K$18,1,FALSE),1,NA())),0,1)))</f>
        <v/>
      </c>
      <c r="G216" s="63"/>
      <c r="H216" s="64" t="str">
        <f>IF(ISBLANK($A216),"",IF(ISERROR(VLOOKUP($A216,'Round 1'!$A$7:$I$306,COLUMN('Round 1'!$G$7),FALSE)),0,VLOOKUP($A216,'Round 1'!$A$7:$I$306,COLUMN('Round 1'!$G$7),FALSE))+IF(ISERROR(VLOOKUP($A216,'Round 2'!$A$7:$I$306,COLUMN('Round 2'!$G$7),FALSE)),0,VLOOKUP($A216,'Round 2'!$A$7:$I$306,COLUMN('Round 2'!$G$7),FALSE))+IF(ISERROR(VLOOKUP($A216,'Round 3'!$A$7:$I$306,COLUMN('Round 3'!$G$7),FALSE)),0,VLOOKUP($A216,'Round 3'!$A$7:$I$306,COLUMN('Round 3'!$G$7),FALSE)))</f>
        <v/>
      </c>
      <c r="I216" s="64" t="str">
        <f>IF(ISBLANK($A216),"",IF(ISERROR(VLOOKUP($A216,'Round 1'!$A$7:$I$306,COLUMN('Round 1'!$F$7),FALSE)),0,VLOOKUP($A216,'Round 1'!$A$7:$I$306,COLUMN('Round 1'!$F$7),FALSE))+IF(ISERROR(VLOOKUP($A216,'Round 2'!$A$7:$I$306,COLUMN('Round 2'!$F$7),FALSE)),0,VLOOKUP($A216,'Round 2'!$A$7:$I$306,COLUMN('Round 2'!$F$7),FALSE))+IF(ISERROR(VLOOKUP($A216,'Round 3'!$A$7:$I$306,COLUMN('Round 3'!$F$7),FALSE)),0,VLOOKUP($A216,'Round 3'!$A$7:$I$306,COLUMN('Round 3'!$F$7),FALSE)))</f>
        <v/>
      </c>
      <c r="J216" s="65" t="str">
        <f>IF(ISBLANK($A216),"",IF(ISERROR(VLOOKUP($A216,'Round 1'!$A$7:$I$306,COLUMN('Round 1'!$H$7),FALSE)),0,VLOOKUP($A216,'Round 1'!$A$7:$I$306,COLUMN('Round 1'!$H$7),FALSE))+IF(ISERROR(VLOOKUP($A216,'Round 2'!$A$7:$I$306,COLUMN('Round 2'!$H$7),FALSE)),0,VLOOKUP($A216,'Round 2'!$A$7:$I$306,COLUMN('Round 2'!$H$7),FALSE))+IF(ISERROR(VLOOKUP($A216,'Round 3'!$A$7:$I$306,COLUMN('Round 3'!$H$7),FALSE)),0,VLOOKUP($A216,'Round 3'!$A$7:$I$306,COLUMN('Round 3'!$H$7),FALSE)))</f>
        <v/>
      </c>
      <c r="K216" s="64" t="str">
        <f t="shared" si="88"/>
        <v/>
      </c>
      <c r="L216" s="66" t="str">
        <f t="shared" si="89"/>
        <v/>
      </c>
      <c r="M216" s="67"/>
      <c r="N216" s="68" t="str">
        <f t="shared" si="75"/>
        <v/>
      </c>
      <c r="O216" s="3" t="str">
        <f t="shared" si="90"/>
        <v/>
      </c>
      <c r="P216" s="3" t="str">
        <f t="shared" si="91"/>
        <v/>
      </c>
      <c r="Q216" s="3">
        <f t="shared" si="78"/>
        <v>-10</v>
      </c>
      <c r="R216" s="3" t="str">
        <f t="shared" si="79"/>
        <v/>
      </c>
      <c r="S216" s="3" t="str">
        <f t="shared" si="80"/>
        <v/>
      </c>
      <c r="T216" s="3">
        <f t="shared" si="81"/>
        <v>0</v>
      </c>
      <c r="U216" s="68" t="str">
        <f ca="1">IF(N('Final Round'!$J$14)&gt;0,IF(ISBLANK($A216),"",IF($N216&gt;5,$N216,VLOOKUP($A216,'Final Round'!$A$14:$K$18,COLUMN('Final Round'!$J$1),FALSE))),"")</f>
        <v/>
      </c>
      <c r="V216" s="3" t="str">
        <f t="shared" ca="1" si="82"/>
        <v/>
      </c>
      <c r="W216" s="3" t="str">
        <f t="shared" si="83"/>
        <v/>
      </c>
      <c r="X216" s="3" t="str">
        <f t="shared" si="84"/>
        <v/>
      </c>
      <c r="Y216" s="3">
        <f t="shared" si="85"/>
        <v>0</v>
      </c>
      <c r="Z216" s="3" t="str">
        <f t="shared" ca="1" si="86"/>
        <v/>
      </c>
      <c r="AA216" s="3">
        <f t="shared" ca="1" si="87"/>
        <v>0</v>
      </c>
      <c r="AB216" s="69" t="str">
        <f>IF(ISBLANK($A216),"",5+4*(I216+IF(AA216=0,0,VLOOKUP($A216,'Final Round'!$A$14:$K$18,COLUMN('Final Round'!$G$1),FALSE)))+8*(H216+IF(AA216=0,0,IF(VLOOKUP($A216,'Final Round'!$A$14:$K$18,COLUMN('Final Round'!$J$1),FALSE)=1,1,0)))+$AA216)</f>
        <v/>
      </c>
    </row>
    <row r="217" spans="1:28" x14ac:dyDescent="0.2">
      <c r="A217" s="70"/>
      <c r="B217" s="71"/>
      <c r="C217" s="71"/>
      <c r="D217" s="71"/>
      <c r="E217" s="72"/>
      <c r="F217" s="73" t="str">
        <f>IF(ISBLANK($A217),"",SUM(IF(ISNA(IF(VLOOKUP($A217,'Round 1'!$A$7:$J$306,COLUMN('Round 1'!$H$7),FALSE),1,NA())),0,1),IF(ISNA(IF(VLOOKUP($A217,'Round 2'!$A$7:$J$306,COLUMN('Round 1'!$H$7),FALSE),1,NA())),0,1),IF(ISNA(IF(VLOOKUP($A217,'Round 3'!$A$7:$J$306,COLUMN('Round 1'!$H$7),FALSE),1,NA())),0,1),IF(ISNA(IF(VLOOKUP($A217,'Final Round'!$A$14:$K$18,1,FALSE),1,NA())),0,1)))</f>
        <v/>
      </c>
      <c r="G217" s="74"/>
      <c r="H217" s="75" t="str">
        <f>IF(ISBLANK($A217),"",IF(ISERROR(VLOOKUP($A217,'Round 1'!$A$7:$I$306,COLUMN('Round 1'!$G$7),FALSE)),0,VLOOKUP($A217,'Round 1'!$A$7:$I$306,COLUMN('Round 1'!$G$7),FALSE))+IF(ISERROR(VLOOKUP($A217,'Round 2'!$A$7:$I$306,COLUMN('Round 2'!$G$7),FALSE)),0,VLOOKUP($A217,'Round 2'!$A$7:$I$306,COLUMN('Round 2'!$G$7),FALSE))+IF(ISERROR(VLOOKUP($A217,'Round 3'!$A$7:$I$306,COLUMN('Round 3'!$G$7),FALSE)),0,VLOOKUP($A217,'Round 3'!$A$7:$I$306,COLUMN('Round 3'!$G$7),FALSE)))</f>
        <v/>
      </c>
      <c r="I217" s="75" t="str">
        <f>IF(ISBLANK($A217),"",IF(ISERROR(VLOOKUP($A217,'Round 1'!$A$7:$I$306,COLUMN('Round 1'!$F$7),FALSE)),0,VLOOKUP($A217,'Round 1'!$A$7:$I$306,COLUMN('Round 1'!$F$7),FALSE))+IF(ISERROR(VLOOKUP($A217,'Round 2'!$A$7:$I$306,COLUMN('Round 2'!$F$7),FALSE)),0,VLOOKUP($A217,'Round 2'!$A$7:$I$306,COLUMN('Round 2'!$F$7),FALSE))+IF(ISERROR(VLOOKUP($A217,'Round 3'!$A$7:$I$306,COLUMN('Round 3'!$F$7),FALSE)),0,VLOOKUP($A217,'Round 3'!$A$7:$I$306,COLUMN('Round 3'!$F$7),FALSE)))</f>
        <v/>
      </c>
      <c r="J217" s="76" t="str">
        <f>IF(ISBLANK($A217),"",IF(ISERROR(VLOOKUP($A217,'Round 1'!$A$7:$I$306,COLUMN('Round 1'!$H$7),FALSE)),0,VLOOKUP($A217,'Round 1'!$A$7:$I$306,COLUMN('Round 1'!$H$7),FALSE))+IF(ISERROR(VLOOKUP($A217,'Round 2'!$A$7:$I$306,COLUMN('Round 2'!$H$7),FALSE)),0,VLOOKUP($A217,'Round 2'!$A$7:$I$306,COLUMN('Round 2'!$H$7),FALSE))+IF(ISERROR(VLOOKUP($A217,'Round 3'!$A$7:$I$306,COLUMN('Round 3'!$H$7),FALSE)),0,VLOOKUP($A217,'Round 3'!$A$7:$I$306,COLUMN('Round 3'!$H$7),FALSE)))</f>
        <v/>
      </c>
      <c r="K217" s="75" t="str">
        <f t="shared" si="88"/>
        <v/>
      </c>
      <c r="L217" s="77" t="str">
        <f t="shared" si="89"/>
        <v/>
      </c>
      <c r="M217" s="78"/>
      <c r="N217" s="79" t="str">
        <f t="shared" si="75"/>
        <v/>
      </c>
      <c r="O217" s="3" t="str">
        <f t="shared" si="90"/>
        <v/>
      </c>
      <c r="P217" s="3" t="str">
        <f t="shared" si="91"/>
        <v/>
      </c>
      <c r="Q217" s="3">
        <f t="shared" si="78"/>
        <v>-10</v>
      </c>
      <c r="R217" s="3" t="str">
        <f t="shared" si="79"/>
        <v/>
      </c>
      <c r="S217" s="3" t="str">
        <f t="shared" si="80"/>
        <v/>
      </c>
      <c r="T217" s="3">
        <f t="shared" si="81"/>
        <v>0</v>
      </c>
      <c r="U217" s="79" t="str">
        <f ca="1">IF(N('Final Round'!$J$14)&gt;0,IF(ISBLANK($A217),"",IF($N217&gt;5,$N217,VLOOKUP($A217,'Final Round'!$A$14:$K$18,COLUMN('Final Round'!$J$1),FALSE))),"")</f>
        <v/>
      </c>
      <c r="V217" s="3" t="str">
        <f t="shared" ca="1" si="82"/>
        <v/>
      </c>
      <c r="W217" s="3" t="str">
        <f t="shared" si="83"/>
        <v/>
      </c>
      <c r="X217" s="3" t="str">
        <f t="shared" si="84"/>
        <v/>
      </c>
      <c r="Y217" s="3">
        <f t="shared" si="85"/>
        <v>0</v>
      </c>
      <c r="Z217" s="3" t="str">
        <f t="shared" ca="1" si="86"/>
        <v/>
      </c>
      <c r="AA217" s="3">
        <f t="shared" ca="1" si="87"/>
        <v>0</v>
      </c>
      <c r="AB217" s="80" t="str">
        <f>IF(ISBLANK($A217),"",5+4*(I217+IF(AA217=0,0,VLOOKUP($A217,'Final Round'!$A$14:$K$18,COLUMN('Final Round'!$G$1),FALSE)))+8*(H217+IF(AA217=0,0,IF(VLOOKUP($A217,'Final Round'!$A$14:$K$18,COLUMN('Final Round'!$J$1),FALSE)=1,1,0)))+$AA217)</f>
        <v/>
      </c>
    </row>
    <row r="218" spans="1:28" x14ac:dyDescent="0.2">
      <c r="A218" s="59"/>
      <c r="B218" s="60"/>
      <c r="C218" s="60"/>
      <c r="D218" s="60"/>
      <c r="E218" s="61"/>
      <c r="F218" s="62" t="str">
        <f>IF(ISBLANK($A218),"",SUM(IF(ISNA(IF(VLOOKUP($A218,'Round 1'!$A$7:$J$306,COLUMN('Round 1'!$H$7),FALSE),1,NA())),0,1),IF(ISNA(IF(VLOOKUP($A218,'Round 2'!$A$7:$J$306,COLUMN('Round 1'!$H$7),FALSE),1,NA())),0,1),IF(ISNA(IF(VLOOKUP($A218,'Round 3'!$A$7:$J$306,COLUMN('Round 1'!$H$7),FALSE),1,NA())),0,1),IF(ISNA(IF(VLOOKUP($A218,'Final Round'!$A$14:$K$18,1,FALSE),1,NA())),0,1)))</f>
        <v/>
      </c>
      <c r="G218" s="63"/>
      <c r="H218" s="64" t="str">
        <f>IF(ISBLANK($A218),"",IF(ISERROR(VLOOKUP($A218,'Round 1'!$A$7:$I$306,COLUMN('Round 1'!$G$7),FALSE)),0,VLOOKUP($A218,'Round 1'!$A$7:$I$306,COLUMN('Round 1'!$G$7),FALSE))+IF(ISERROR(VLOOKUP($A218,'Round 2'!$A$7:$I$306,COLUMN('Round 2'!$G$7),FALSE)),0,VLOOKUP($A218,'Round 2'!$A$7:$I$306,COLUMN('Round 2'!$G$7),FALSE))+IF(ISERROR(VLOOKUP($A218,'Round 3'!$A$7:$I$306,COLUMN('Round 3'!$G$7),FALSE)),0,VLOOKUP($A218,'Round 3'!$A$7:$I$306,COLUMN('Round 3'!$G$7),FALSE)))</f>
        <v/>
      </c>
      <c r="I218" s="64" t="str">
        <f>IF(ISBLANK($A218),"",IF(ISERROR(VLOOKUP($A218,'Round 1'!$A$7:$I$306,COLUMN('Round 1'!$F$7),FALSE)),0,VLOOKUP($A218,'Round 1'!$A$7:$I$306,COLUMN('Round 1'!$F$7),FALSE))+IF(ISERROR(VLOOKUP($A218,'Round 2'!$A$7:$I$306,COLUMN('Round 2'!$F$7),FALSE)),0,VLOOKUP($A218,'Round 2'!$A$7:$I$306,COLUMN('Round 2'!$F$7),FALSE))+IF(ISERROR(VLOOKUP($A218,'Round 3'!$A$7:$I$306,COLUMN('Round 3'!$F$7),FALSE)),0,VLOOKUP($A218,'Round 3'!$A$7:$I$306,COLUMN('Round 3'!$F$7),FALSE)))</f>
        <v/>
      </c>
      <c r="J218" s="65" t="str">
        <f>IF(ISBLANK($A218),"",IF(ISERROR(VLOOKUP($A218,'Round 1'!$A$7:$I$306,COLUMN('Round 1'!$H$7),FALSE)),0,VLOOKUP($A218,'Round 1'!$A$7:$I$306,COLUMN('Round 1'!$H$7),FALSE))+IF(ISERROR(VLOOKUP($A218,'Round 2'!$A$7:$I$306,COLUMN('Round 2'!$H$7),FALSE)),0,VLOOKUP($A218,'Round 2'!$A$7:$I$306,COLUMN('Round 2'!$H$7),FALSE))+IF(ISERROR(VLOOKUP($A218,'Round 3'!$A$7:$I$306,COLUMN('Round 3'!$H$7),FALSE)),0,VLOOKUP($A218,'Round 3'!$A$7:$I$306,COLUMN('Round 3'!$H$7),FALSE)))</f>
        <v/>
      </c>
      <c r="K218" s="64" t="str">
        <f t="shared" si="88"/>
        <v/>
      </c>
      <c r="L218" s="66" t="str">
        <f t="shared" si="89"/>
        <v/>
      </c>
      <c r="M218" s="67"/>
      <c r="N218" s="68" t="str">
        <f t="shared" si="75"/>
        <v/>
      </c>
      <c r="O218" s="3" t="str">
        <f t="shared" si="90"/>
        <v/>
      </c>
      <c r="P218" s="3" t="str">
        <f t="shared" si="91"/>
        <v/>
      </c>
      <c r="Q218" s="3">
        <f t="shared" si="78"/>
        <v>-10</v>
      </c>
      <c r="R218" s="3" t="str">
        <f t="shared" si="79"/>
        <v/>
      </c>
      <c r="S218" s="3" t="str">
        <f t="shared" si="80"/>
        <v/>
      </c>
      <c r="T218" s="3">
        <f t="shared" si="81"/>
        <v>0</v>
      </c>
      <c r="U218" s="68" t="str">
        <f ca="1">IF(N('Final Round'!$J$14)&gt;0,IF(ISBLANK($A218),"",IF($N218&gt;5,$N218,VLOOKUP($A218,'Final Round'!$A$14:$K$18,COLUMN('Final Round'!$J$1),FALSE))),"")</f>
        <v/>
      </c>
      <c r="V218" s="3" t="str">
        <f t="shared" ca="1" si="82"/>
        <v/>
      </c>
      <c r="W218" s="3" t="str">
        <f t="shared" si="83"/>
        <v/>
      </c>
      <c r="X218" s="3" t="str">
        <f t="shared" si="84"/>
        <v/>
      </c>
      <c r="Y218" s="3">
        <f t="shared" si="85"/>
        <v>0</v>
      </c>
      <c r="Z218" s="3" t="str">
        <f t="shared" ca="1" si="86"/>
        <v/>
      </c>
      <c r="AA218" s="3">
        <f t="shared" ca="1" si="87"/>
        <v>0</v>
      </c>
      <c r="AB218" s="69" t="str">
        <f>IF(ISBLANK($A218),"",5+4*(I218+IF(AA218=0,0,VLOOKUP($A218,'Final Round'!$A$14:$K$18,COLUMN('Final Round'!$G$1),FALSE)))+8*(H218+IF(AA218=0,0,IF(VLOOKUP($A218,'Final Round'!$A$14:$K$18,COLUMN('Final Round'!$J$1),FALSE)=1,1,0)))+$AA218)</f>
        <v/>
      </c>
    </row>
    <row r="219" spans="1:28" x14ac:dyDescent="0.2">
      <c r="A219" s="70"/>
      <c r="B219" s="71"/>
      <c r="C219" s="71"/>
      <c r="D219" s="71"/>
      <c r="E219" s="72"/>
      <c r="F219" s="73" t="str">
        <f>IF(ISBLANK($A219),"",SUM(IF(ISNA(IF(VLOOKUP($A219,'Round 1'!$A$7:$J$306,COLUMN('Round 1'!$H$7),FALSE),1,NA())),0,1),IF(ISNA(IF(VLOOKUP($A219,'Round 2'!$A$7:$J$306,COLUMN('Round 1'!$H$7),FALSE),1,NA())),0,1),IF(ISNA(IF(VLOOKUP($A219,'Round 3'!$A$7:$J$306,COLUMN('Round 1'!$H$7),FALSE),1,NA())),0,1),IF(ISNA(IF(VLOOKUP($A219,'Final Round'!$A$14:$K$18,1,FALSE),1,NA())),0,1)))</f>
        <v/>
      </c>
      <c r="G219" s="74"/>
      <c r="H219" s="75" t="str">
        <f>IF(ISBLANK($A219),"",IF(ISERROR(VLOOKUP($A219,'Round 1'!$A$7:$I$306,COLUMN('Round 1'!$G$7),FALSE)),0,VLOOKUP($A219,'Round 1'!$A$7:$I$306,COLUMN('Round 1'!$G$7),FALSE))+IF(ISERROR(VLOOKUP($A219,'Round 2'!$A$7:$I$306,COLUMN('Round 2'!$G$7),FALSE)),0,VLOOKUP($A219,'Round 2'!$A$7:$I$306,COLUMN('Round 2'!$G$7),FALSE))+IF(ISERROR(VLOOKUP($A219,'Round 3'!$A$7:$I$306,COLUMN('Round 3'!$G$7),FALSE)),0,VLOOKUP($A219,'Round 3'!$A$7:$I$306,COLUMN('Round 3'!$G$7),FALSE)))</f>
        <v/>
      </c>
      <c r="I219" s="75" t="str">
        <f>IF(ISBLANK($A219),"",IF(ISERROR(VLOOKUP($A219,'Round 1'!$A$7:$I$306,COLUMN('Round 1'!$F$7),FALSE)),0,VLOOKUP($A219,'Round 1'!$A$7:$I$306,COLUMN('Round 1'!$F$7),FALSE))+IF(ISERROR(VLOOKUP($A219,'Round 2'!$A$7:$I$306,COLUMN('Round 2'!$F$7),FALSE)),0,VLOOKUP($A219,'Round 2'!$A$7:$I$306,COLUMN('Round 2'!$F$7),FALSE))+IF(ISERROR(VLOOKUP($A219,'Round 3'!$A$7:$I$306,COLUMN('Round 3'!$F$7),FALSE)),0,VLOOKUP($A219,'Round 3'!$A$7:$I$306,COLUMN('Round 3'!$F$7),FALSE)))</f>
        <v/>
      </c>
      <c r="J219" s="76" t="str">
        <f>IF(ISBLANK($A219),"",IF(ISERROR(VLOOKUP($A219,'Round 1'!$A$7:$I$306,COLUMN('Round 1'!$H$7),FALSE)),0,VLOOKUP($A219,'Round 1'!$A$7:$I$306,COLUMN('Round 1'!$H$7),FALSE))+IF(ISERROR(VLOOKUP($A219,'Round 2'!$A$7:$I$306,COLUMN('Round 2'!$H$7),FALSE)),0,VLOOKUP($A219,'Round 2'!$A$7:$I$306,COLUMN('Round 2'!$H$7),FALSE))+IF(ISERROR(VLOOKUP($A219,'Round 3'!$A$7:$I$306,COLUMN('Round 3'!$H$7),FALSE)),0,VLOOKUP($A219,'Round 3'!$A$7:$I$306,COLUMN('Round 3'!$H$7),FALSE)))</f>
        <v/>
      </c>
      <c r="K219" s="75" t="str">
        <f t="shared" si="88"/>
        <v/>
      </c>
      <c r="L219" s="77" t="str">
        <f t="shared" si="89"/>
        <v/>
      </c>
      <c r="M219" s="78"/>
      <c r="N219" s="79" t="str">
        <f t="shared" si="75"/>
        <v/>
      </c>
      <c r="O219" s="3" t="str">
        <f t="shared" si="90"/>
        <v/>
      </c>
      <c r="P219" s="3" t="str">
        <f t="shared" si="91"/>
        <v/>
      </c>
      <c r="Q219" s="3">
        <f t="shared" si="78"/>
        <v>-10</v>
      </c>
      <c r="R219" s="3" t="str">
        <f t="shared" si="79"/>
        <v/>
      </c>
      <c r="S219" s="3" t="str">
        <f t="shared" si="80"/>
        <v/>
      </c>
      <c r="T219" s="3">
        <f t="shared" si="81"/>
        <v>0</v>
      </c>
      <c r="U219" s="79" t="str">
        <f ca="1">IF(N('Final Round'!$J$14)&gt;0,IF(ISBLANK($A219),"",IF($N219&gt;5,$N219,VLOOKUP($A219,'Final Round'!$A$14:$K$18,COLUMN('Final Round'!$J$1),FALSE))),"")</f>
        <v/>
      </c>
      <c r="V219" s="3" t="str">
        <f t="shared" ca="1" si="82"/>
        <v/>
      </c>
      <c r="W219" s="3" t="str">
        <f t="shared" si="83"/>
        <v/>
      </c>
      <c r="X219" s="3" t="str">
        <f t="shared" si="84"/>
        <v/>
      </c>
      <c r="Y219" s="3">
        <f t="shared" si="85"/>
        <v>0</v>
      </c>
      <c r="Z219" s="3" t="str">
        <f t="shared" ca="1" si="86"/>
        <v/>
      </c>
      <c r="AA219" s="3">
        <f t="shared" ca="1" si="87"/>
        <v>0</v>
      </c>
      <c r="AB219" s="80" t="str">
        <f>IF(ISBLANK($A219),"",5+4*(I219+IF(AA219=0,0,VLOOKUP($A219,'Final Round'!$A$14:$K$18,COLUMN('Final Round'!$G$1),FALSE)))+8*(H219+IF(AA219=0,0,IF(VLOOKUP($A219,'Final Round'!$A$14:$K$18,COLUMN('Final Round'!$J$1),FALSE)=1,1,0)))+$AA219)</f>
        <v/>
      </c>
    </row>
    <row r="220" spans="1:28" x14ac:dyDescent="0.2">
      <c r="A220" s="59"/>
      <c r="B220" s="60"/>
      <c r="C220" s="60"/>
      <c r="D220" s="60"/>
      <c r="E220" s="61"/>
      <c r="F220" s="62" t="str">
        <f>IF(ISBLANK($A220),"",SUM(IF(ISNA(IF(VLOOKUP($A220,'Round 1'!$A$7:$J$306,COLUMN('Round 1'!$H$7),FALSE),1,NA())),0,1),IF(ISNA(IF(VLOOKUP($A220,'Round 2'!$A$7:$J$306,COLUMN('Round 1'!$H$7),FALSE),1,NA())),0,1),IF(ISNA(IF(VLOOKUP($A220,'Round 3'!$A$7:$J$306,COLUMN('Round 1'!$H$7),FALSE),1,NA())),0,1),IF(ISNA(IF(VLOOKUP($A220,'Final Round'!$A$14:$K$18,1,FALSE),1,NA())),0,1)))</f>
        <v/>
      </c>
      <c r="G220" s="63"/>
      <c r="H220" s="64" t="str">
        <f>IF(ISBLANK($A220),"",IF(ISERROR(VLOOKUP($A220,'Round 1'!$A$7:$I$306,COLUMN('Round 1'!$G$7),FALSE)),0,VLOOKUP($A220,'Round 1'!$A$7:$I$306,COLUMN('Round 1'!$G$7),FALSE))+IF(ISERROR(VLOOKUP($A220,'Round 2'!$A$7:$I$306,COLUMN('Round 2'!$G$7),FALSE)),0,VLOOKUP($A220,'Round 2'!$A$7:$I$306,COLUMN('Round 2'!$G$7),FALSE))+IF(ISERROR(VLOOKUP($A220,'Round 3'!$A$7:$I$306,COLUMN('Round 3'!$G$7),FALSE)),0,VLOOKUP($A220,'Round 3'!$A$7:$I$306,COLUMN('Round 3'!$G$7),FALSE)))</f>
        <v/>
      </c>
      <c r="I220" s="64" t="str">
        <f>IF(ISBLANK($A220),"",IF(ISERROR(VLOOKUP($A220,'Round 1'!$A$7:$I$306,COLUMN('Round 1'!$F$7),FALSE)),0,VLOOKUP($A220,'Round 1'!$A$7:$I$306,COLUMN('Round 1'!$F$7),FALSE))+IF(ISERROR(VLOOKUP($A220,'Round 2'!$A$7:$I$306,COLUMN('Round 2'!$F$7),FALSE)),0,VLOOKUP($A220,'Round 2'!$A$7:$I$306,COLUMN('Round 2'!$F$7),FALSE))+IF(ISERROR(VLOOKUP($A220,'Round 3'!$A$7:$I$306,COLUMN('Round 3'!$F$7),FALSE)),0,VLOOKUP($A220,'Round 3'!$A$7:$I$306,COLUMN('Round 3'!$F$7),FALSE)))</f>
        <v/>
      </c>
      <c r="J220" s="65" t="str">
        <f>IF(ISBLANK($A220),"",IF(ISERROR(VLOOKUP($A220,'Round 1'!$A$7:$I$306,COLUMN('Round 1'!$H$7),FALSE)),0,VLOOKUP($A220,'Round 1'!$A$7:$I$306,COLUMN('Round 1'!$H$7),FALSE))+IF(ISERROR(VLOOKUP($A220,'Round 2'!$A$7:$I$306,COLUMN('Round 2'!$H$7),FALSE)),0,VLOOKUP($A220,'Round 2'!$A$7:$I$306,COLUMN('Round 2'!$H$7),FALSE))+IF(ISERROR(VLOOKUP($A220,'Round 3'!$A$7:$I$306,COLUMN('Round 3'!$H$7),FALSE)),0,VLOOKUP($A220,'Round 3'!$A$7:$I$306,COLUMN('Round 3'!$H$7),FALSE)))</f>
        <v/>
      </c>
      <c r="K220" s="64" t="str">
        <f t="shared" si="88"/>
        <v/>
      </c>
      <c r="L220" s="66" t="str">
        <f t="shared" si="89"/>
        <v/>
      </c>
      <c r="M220" s="67"/>
      <c r="N220" s="68" t="str">
        <f t="shared" si="75"/>
        <v/>
      </c>
      <c r="O220" s="3" t="str">
        <f t="shared" si="90"/>
        <v/>
      </c>
      <c r="P220" s="3" t="str">
        <f t="shared" si="91"/>
        <v/>
      </c>
      <c r="Q220" s="3">
        <f t="shared" si="78"/>
        <v>-10</v>
      </c>
      <c r="R220" s="3" t="str">
        <f t="shared" si="79"/>
        <v/>
      </c>
      <c r="S220" s="3" t="str">
        <f t="shared" si="80"/>
        <v/>
      </c>
      <c r="T220" s="3">
        <f t="shared" si="81"/>
        <v>0</v>
      </c>
      <c r="U220" s="68" t="str">
        <f ca="1">IF(N('Final Round'!$J$14)&gt;0,IF(ISBLANK($A220),"",IF($N220&gt;5,$N220,VLOOKUP($A220,'Final Round'!$A$14:$K$18,COLUMN('Final Round'!$J$1),FALSE))),"")</f>
        <v/>
      </c>
      <c r="V220" s="3" t="str">
        <f t="shared" ca="1" si="82"/>
        <v/>
      </c>
      <c r="W220" s="3" t="str">
        <f t="shared" si="83"/>
        <v/>
      </c>
      <c r="X220" s="3" t="str">
        <f t="shared" si="84"/>
        <v/>
      </c>
      <c r="Y220" s="3">
        <f t="shared" si="85"/>
        <v>0</v>
      </c>
      <c r="Z220" s="3" t="str">
        <f t="shared" ca="1" si="86"/>
        <v/>
      </c>
      <c r="AA220" s="3">
        <f t="shared" ca="1" si="87"/>
        <v>0</v>
      </c>
      <c r="AB220" s="69" t="str">
        <f>IF(ISBLANK($A220),"",5+4*(I220+IF(AA220=0,0,VLOOKUP($A220,'Final Round'!$A$14:$K$18,COLUMN('Final Round'!$G$1),FALSE)))+8*(H220+IF(AA220=0,0,IF(VLOOKUP($A220,'Final Round'!$A$14:$K$18,COLUMN('Final Round'!$J$1),FALSE)=1,1,0)))+$AA220)</f>
        <v/>
      </c>
    </row>
    <row r="221" spans="1:28" x14ac:dyDescent="0.2">
      <c r="A221" s="70"/>
      <c r="B221" s="71"/>
      <c r="C221" s="71"/>
      <c r="D221" s="71"/>
      <c r="E221" s="72"/>
      <c r="F221" s="73" t="str">
        <f>IF(ISBLANK($A221),"",SUM(IF(ISNA(IF(VLOOKUP($A221,'Round 1'!$A$7:$J$306,COLUMN('Round 1'!$H$7),FALSE),1,NA())),0,1),IF(ISNA(IF(VLOOKUP($A221,'Round 2'!$A$7:$J$306,COLUMN('Round 1'!$H$7),FALSE),1,NA())),0,1),IF(ISNA(IF(VLOOKUP($A221,'Round 3'!$A$7:$J$306,COLUMN('Round 1'!$H$7),FALSE),1,NA())),0,1),IF(ISNA(IF(VLOOKUP($A221,'Final Round'!$A$14:$K$18,1,FALSE),1,NA())),0,1)))</f>
        <v/>
      </c>
      <c r="G221" s="74"/>
      <c r="H221" s="75" t="str">
        <f>IF(ISBLANK($A221),"",IF(ISERROR(VLOOKUP($A221,'Round 1'!$A$7:$I$306,COLUMN('Round 1'!$G$7),FALSE)),0,VLOOKUP($A221,'Round 1'!$A$7:$I$306,COLUMN('Round 1'!$G$7),FALSE))+IF(ISERROR(VLOOKUP($A221,'Round 2'!$A$7:$I$306,COLUMN('Round 2'!$G$7),FALSE)),0,VLOOKUP($A221,'Round 2'!$A$7:$I$306,COLUMN('Round 2'!$G$7),FALSE))+IF(ISERROR(VLOOKUP($A221,'Round 3'!$A$7:$I$306,COLUMN('Round 3'!$G$7),FALSE)),0,VLOOKUP($A221,'Round 3'!$A$7:$I$306,COLUMN('Round 3'!$G$7),FALSE)))</f>
        <v/>
      </c>
      <c r="I221" s="75" t="str">
        <f>IF(ISBLANK($A221),"",IF(ISERROR(VLOOKUP($A221,'Round 1'!$A$7:$I$306,COLUMN('Round 1'!$F$7),FALSE)),0,VLOOKUP($A221,'Round 1'!$A$7:$I$306,COLUMN('Round 1'!$F$7),FALSE))+IF(ISERROR(VLOOKUP($A221,'Round 2'!$A$7:$I$306,COLUMN('Round 2'!$F$7),FALSE)),0,VLOOKUP($A221,'Round 2'!$A$7:$I$306,COLUMN('Round 2'!$F$7),FALSE))+IF(ISERROR(VLOOKUP($A221,'Round 3'!$A$7:$I$306,COLUMN('Round 3'!$F$7),FALSE)),0,VLOOKUP($A221,'Round 3'!$A$7:$I$306,COLUMN('Round 3'!$F$7),FALSE)))</f>
        <v/>
      </c>
      <c r="J221" s="76" t="str">
        <f>IF(ISBLANK($A221),"",IF(ISERROR(VLOOKUP($A221,'Round 1'!$A$7:$I$306,COLUMN('Round 1'!$H$7),FALSE)),0,VLOOKUP($A221,'Round 1'!$A$7:$I$306,COLUMN('Round 1'!$H$7),FALSE))+IF(ISERROR(VLOOKUP($A221,'Round 2'!$A$7:$I$306,COLUMN('Round 2'!$H$7),FALSE)),0,VLOOKUP($A221,'Round 2'!$A$7:$I$306,COLUMN('Round 2'!$H$7),FALSE))+IF(ISERROR(VLOOKUP($A221,'Round 3'!$A$7:$I$306,COLUMN('Round 3'!$H$7),FALSE)),0,VLOOKUP($A221,'Round 3'!$A$7:$I$306,COLUMN('Round 3'!$H$7),FALSE)))</f>
        <v/>
      </c>
      <c r="K221" s="75" t="str">
        <f t="shared" si="88"/>
        <v/>
      </c>
      <c r="L221" s="77" t="str">
        <f t="shared" si="89"/>
        <v/>
      </c>
      <c r="M221" s="78"/>
      <c r="N221" s="79" t="str">
        <f t="shared" si="75"/>
        <v/>
      </c>
      <c r="O221" s="3" t="str">
        <f t="shared" si="90"/>
        <v/>
      </c>
      <c r="P221" s="3" t="str">
        <f t="shared" si="91"/>
        <v/>
      </c>
      <c r="Q221" s="3">
        <f t="shared" si="78"/>
        <v>-10</v>
      </c>
      <c r="R221" s="3" t="str">
        <f t="shared" si="79"/>
        <v/>
      </c>
      <c r="S221" s="3" t="str">
        <f t="shared" si="80"/>
        <v/>
      </c>
      <c r="T221" s="3">
        <f t="shared" si="81"/>
        <v>0</v>
      </c>
      <c r="U221" s="79" t="str">
        <f ca="1">IF(N('Final Round'!$J$14)&gt;0,IF(ISBLANK($A221),"",IF($N221&gt;5,$N221,VLOOKUP($A221,'Final Round'!$A$14:$K$18,COLUMN('Final Round'!$J$1),FALSE))),"")</f>
        <v/>
      </c>
      <c r="V221" s="3" t="str">
        <f t="shared" ca="1" si="82"/>
        <v/>
      </c>
      <c r="W221" s="3" t="str">
        <f t="shared" si="83"/>
        <v/>
      </c>
      <c r="X221" s="3" t="str">
        <f t="shared" si="84"/>
        <v/>
      </c>
      <c r="Y221" s="3">
        <f t="shared" si="85"/>
        <v>0</v>
      </c>
      <c r="Z221" s="3" t="str">
        <f t="shared" ca="1" si="86"/>
        <v/>
      </c>
      <c r="AA221" s="3">
        <f t="shared" ca="1" si="87"/>
        <v>0</v>
      </c>
      <c r="AB221" s="80" t="str">
        <f>IF(ISBLANK($A221),"",5+4*(I221+IF(AA221=0,0,VLOOKUP($A221,'Final Round'!$A$14:$K$18,COLUMN('Final Round'!$G$1),FALSE)))+8*(H221+IF(AA221=0,0,IF(VLOOKUP($A221,'Final Round'!$A$14:$K$18,COLUMN('Final Round'!$J$1),FALSE)=1,1,0)))+$AA221)</f>
        <v/>
      </c>
    </row>
    <row r="222" spans="1:28" x14ac:dyDescent="0.2">
      <c r="A222" s="59"/>
      <c r="B222" s="60"/>
      <c r="C222" s="60"/>
      <c r="D222" s="60"/>
      <c r="E222" s="61"/>
      <c r="F222" s="62" t="str">
        <f>IF(ISBLANK($A222),"",SUM(IF(ISNA(IF(VLOOKUP($A222,'Round 1'!$A$7:$J$306,COLUMN('Round 1'!$H$7),FALSE),1,NA())),0,1),IF(ISNA(IF(VLOOKUP($A222,'Round 2'!$A$7:$J$306,COLUMN('Round 1'!$H$7),FALSE),1,NA())),0,1),IF(ISNA(IF(VLOOKUP($A222,'Round 3'!$A$7:$J$306,COLUMN('Round 1'!$H$7),FALSE),1,NA())),0,1),IF(ISNA(IF(VLOOKUP($A222,'Final Round'!$A$14:$K$18,1,FALSE),1,NA())),0,1)))</f>
        <v/>
      </c>
      <c r="G222" s="63"/>
      <c r="H222" s="64" t="str">
        <f>IF(ISBLANK($A222),"",IF(ISERROR(VLOOKUP($A222,'Round 1'!$A$7:$I$306,COLUMN('Round 1'!$G$7),FALSE)),0,VLOOKUP($A222,'Round 1'!$A$7:$I$306,COLUMN('Round 1'!$G$7),FALSE))+IF(ISERROR(VLOOKUP($A222,'Round 2'!$A$7:$I$306,COLUMN('Round 2'!$G$7),FALSE)),0,VLOOKUP($A222,'Round 2'!$A$7:$I$306,COLUMN('Round 2'!$G$7),FALSE))+IF(ISERROR(VLOOKUP($A222,'Round 3'!$A$7:$I$306,COLUMN('Round 3'!$G$7),FALSE)),0,VLOOKUP($A222,'Round 3'!$A$7:$I$306,COLUMN('Round 3'!$G$7),FALSE)))</f>
        <v/>
      </c>
      <c r="I222" s="64" t="str">
        <f>IF(ISBLANK($A222),"",IF(ISERROR(VLOOKUP($A222,'Round 1'!$A$7:$I$306,COLUMN('Round 1'!$F$7),FALSE)),0,VLOOKUP($A222,'Round 1'!$A$7:$I$306,COLUMN('Round 1'!$F$7),FALSE))+IF(ISERROR(VLOOKUP($A222,'Round 2'!$A$7:$I$306,COLUMN('Round 2'!$F$7),FALSE)),0,VLOOKUP($A222,'Round 2'!$A$7:$I$306,COLUMN('Round 2'!$F$7),FALSE))+IF(ISERROR(VLOOKUP($A222,'Round 3'!$A$7:$I$306,COLUMN('Round 3'!$F$7),FALSE)),0,VLOOKUP($A222,'Round 3'!$A$7:$I$306,COLUMN('Round 3'!$F$7),FALSE)))</f>
        <v/>
      </c>
      <c r="J222" s="65" t="str">
        <f>IF(ISBLANK($A222),"",IF(ISERROR(VLOOKUP($A222,'Round 1'!$A$7:$I$306,COLUMN('Round 1'!$H$7),FALSE)),0,VLOOKUP($A222,'Round 1'!$A$7:$I$306,COLUMN('Round 1'!$H$7),FALSE))+IF(ISERROR(VLOOKUP($A222,'Round 2'!$A$7:$I$306,COLUMN('Round 2'!$H$7),FALSE)),0,VLOOKUP($A222,'Round 2'!$A$7:$I$306,COLUMN('Round 2'!$H$7),FALSE))+IF(ISERROR(VLOOKUP($A222,'Round 3'!$A$7:$I$306,COLUMN('Round 3'!$H$7),FALSE)),0,VLOOKUP($A222,'Round 3'!$A$7:$I$306,COLUMN('Round 3'!$H$7),FALSE)))</f>
        <v/>
      </c>
      <c r="K222" s="64" t="str">
        <f t="shared" si="88"/>
        <v/>
      </c>
      <c r="L222" s="66" t="str">
        <f t="shared" si="89"/>
        <v/>
      </c>
      <c r="M222" s="67"/>
      <c r="N222" s="68" t="str">
        <f t="shared" si="75"/>
        <v/>
      </c>
      <c r="O222" s="3" t="str">
        <f t="shared" si="90"/>
        <v/>
      </c>
      <c r="P222" s="3" t="str">
        <f t="shared" si="91"/>
        <v/>
      </c>
      <c r="Q222" s="3">
        <f t="shared" si="78"/>
        <v>-10</v>
      </c>
      <c r="R222" s="3" t="str">
        <f t="shared" si="79"/>
        <v/>
      </c>
      <c r="S222" s="3" t="str">
        <f t="shared" si="80"/>
        <v/>
      </c>
      <c r="T222" s="3">
        <f t="shared" si="81"/>
        <v>0</v>
      </c>
      <c r="U222" s="68" t="str">
        <f ca="1">IF(N('Final Round'!$J$14)&gt;0,IF(ISBLANK($A222),"",IF($N222&gt;5,$N222,VLOOKUP($A222,'Final Round'!$A$14:$K$18,COLUMN('Final Round'!$J$1),FALSE))),"")</f>
        <v/>
      </c>
      <c r="V222" s="3" t="str">
        <f t="shared" ca="1" si="82"/>
        <v/>
      </c>
      <c r="W222" s="3" t="str">
        <f t="shared" si="83"/>
        <v/>
      </c>
      <c r="X222" s="3" t="str">
        <f t="shared" si="84"/>
        <v/>
      </c>
      <c r="Y222" s="3">
        <f t="shared" si="85"/>
        <v>0</v>
      </c>
      <c r="Z222" s="3" t="str">
        <f t="shared" ca="1" si="86"/>
        <v/>
      </c>
      <c r="AA222" s="3">
        <f t="shared" ca="1" si="87"/>
        <v>0</v>
      </c>
      <c r="AB222" s="69" t="str">
        <f>IF(ISBLANK($A222),"",5+4*(I222+IF(AA222=0,0,VLOOKUP($A222,'Final Round'!$A$14:$K$18,COLUMN('Final Round'!$G$1),FALSE)))+8*(H222+IF(AA222=0,0,IF(VLOOKUP($A222,'Final Round'!$A$14:$K$18,COLUMN('Final Round'!$J$1),FALSE)=1,1,0)))+$AA222)</f>
        <v/>
      </c>
    </row>
    <row r="223" spans="1:28" x14ac:dyDescent="0.2">
      <c r="A223" s="70"/>
      <c r="B223" s="71"/>
      <c r="C223" s="71"/>
      <c r="D223" s="71"/>
      <c r="E223" s="72"/>
      <c r="F223" s="73" t="str">
        <f>IF(ISBLANK($A223),"",SUM(IF(ISNA(IF(VLOOKUP($A223,'Round 1'!$A$7:$J$306,COLUMN('Round 1'!$H$7),FALSE),1,NA())),0,1),IF(ISNA(IF(VLOOKUP($A223,'Round 2'!$A$7:$J$306,COLUMN('Round 1'!$H$7),FALSE),1,NA())),0,1),IF(ISNA(IF(VLOOKUP($A223,'Round 3'!$A$7:$J$306,COLUMN('Round 1'!$H$7),FALSE),1,NA())),0,1),IF(ISNA(IF(VLOOKUP($A223,'Final Round'!$A$14:$K$18,1,FALSE),1,NA())),0,1)))</f>
        <v/>
      </c>
      <c r="G223" s="74"/>
      <c r="H223" s="75" t="str">
        <f>IF(ISBLANK($A223),"",IF(ISERROR(VLOOKUP($A223,'Round 1'!$A$7:$I$306,COLUMN('Round 1'!$G$7),FALSE)),0,VLOOKUP($A223,'Round 1'!$A$7:$I$306,COLUMN('Round 1'!$G$7),FALSE))+IF(ISERROR(VLOOKUP($A223,'Round 2'!$A$7:$I$306,COLUMN('Round 2'!$G$7),FALSE)),0,VLOOKUP($A223,'Round 2'!$A$7:$I$306,COLUMN('Round 2'!$G$7),FALSE))+IF(ISERROR(VLOOKUP($A223,'Round 3'!$A$7:$I$306,COLUMN('Round 3'!$G$7),FALSE)),0,VLOOKUP($A223,'Round 3'!$A$7:$I$306,COLUMN('Round 3'!$G$7),FALSE)))</f>
        <v/>
      </c>
      <c r="I223" s="75" t="str">
        <f>IF(ISBLANK($A223),"",IF(ISERROR(VLOOKUP($A223,'Round 1'!$A$7:$I$306,COLUMN('Round 1'!$F$7),FALSE)),0,VLOOKUP($A223,'Round 1'!$A$7:$I$306,COLUMN('Round 1'!$F$7),FALSE))+IF(ISERROR(VLOOKUP($A223,'Round 2'!$A$7:$I$306,COLUMN('Round 2'!$F$7),FALSE)),0,VLOOKUP($A223,'Round 2'!$A$7:$I$306,COLUMN('Round 2'!$F$7),FALSE))+IF(ISERROR(VLOOKUP($A223,'Round 3'!$A$7:$I$306,COLUMN('Round 3'!$F$7),FALSE)),0,VLOOKUP($A223,'Round 3'!$A$7:$I$306,COLUMN('Round 3'!$F$7),FALSE)))</f>
        <v/>
      </c>
      <c r="J223" s="76" t="str">
        <f>IF(ISBLANK($A223),"",IF(ISERROR(VLOOKUP($A223,'Round 1'!$A$7:$I$306,COLUMN('Round 1'!$H$7),FALSE)),0,VLOOKUP($A223,'Round 1'!$A$7:$I$306,COLUMN('Round 1'!$H$7),FALSE))+IF(ISERROR(VLOOKUP($A223,'Round 2'!$A$7:$I$306,COLUMN('Round 2'!$H$7),FALSE)),0,VLOOKUP($A223,'Round 2'!$A$7:$I$306,COLUMN('Round 2'!$H$7),FALSE))+IF(ISERROR(VLOOKUP($A223,'Round 3'!$A$7:$I$306,COLUMN('Round 3'!$H$7),FALSE)),0,VLOOKUP($A223,'Round 3'!$A$7:$I$306,COLUMN('Round 3'!$H$7),FALSE)))</f>
        <v/>
      </c>
      <c r="K223" s="75" t="str">
        <f t="shared" si="88"/>
        <v/>
      </c>
      <c r="L223" s="77" t="str">
        <f t="shared" si="89"/>
        <v/>
      </c>
      <c r="M223" s="78"/>
      <c r="N223" s="79" t="str">
        <f t="shared" si="75"/>
        <v/>
      </c>
      <c r="O223" s="3" t="str">
        <f t="shared" si="90"/>
        <v/>
      </c>
      <c r="P223" s="3" t="str">
        <f t="shared" si="91"/>
        <v/>
      </c>
      <c r="Q223" s="3">
        <f t="shared" si="78"/>
        <v>-10</v>
      </c>
      <c r="R223" s="3" t="str">
        <f t="shared" si="79"/>
        <v/>
      </c>
      <c r="S223" s="3" t="str">
        <f t="shared" si="80"/>
        <v/>
      </c>
      <c r="T223" s="3">
        <f t="shared" si="81"/>
        <v>0</v>
      </c>
      <c r="U223" s="79" t="str">
        <f ca="1">IF(N('Final Round'!$J$14)&gt;0,IF(ISBLANK($A223),"",IF($N223&gt;5,$N223,VLOOKUP($A223,'Final Round'!$A$14:$K$18,COLUMN('Final Round'!$J$1),FALSE))),"")</f>
        <v/>
      </c>
      <c r="V223" s="3" t="str">
        <f t="shared" ca="1" si="82"/>
        <v/>
      </c>
      <c r="W223" s="3" t="str">
        <f t="shared" si="83"/>
        <v/>
      </c>
      <c r="X223" s="3" t="str">
        <f t="shared" si="84"/>
        <v/>
      </c>
      <c r="Y223" s="3">
        <f t="shared" si="85"/>
        <v>0</v>
      </c>
      <c r="Z223" s="3" t="str">
        <f t="shared" ca="1" si="86"/>
        <v/>
      </c>
      <c r="AA223" s="3">
        <f t="shared" ca="1" si="87"/>
        <v>0</v>
      </c>
      <c r="AB223" s="80" t="str">
        <f>IF(ISBLANK($A223),"",5+4*(I223+IF(AA223=0,0,VLOOKUP($A223,'Final Round'!$A$14:$K$18,COLUMN('Final Round'!$G$1),FALSE)))+8*(H223+IF(AA223=0,0,IF(VLOOKUP($A223,'Final Round'!$A$14:$K$18,COLUMN('Final Round'!$J$1),FALSE)=1,1,0)))+$AA223)</f>
        <v/>
      </c>
    </row>
    <row r="224" spans="1:28" x14ac:dyDescent="0.2">
      <c r="A224" s="59"/>
      <c r="B224" s="60"/>
      <c r="C224" s="60"/>
      <c r="D224" s="60"/>
      <c r="E224" s="61"/>
      <c r="F224" s="62" t="str">
        <f>IF(ISBLANK($A224),"",SUM(IF(ISNA(IF(VLOOKUP($A224,'Round 1'!$A$7:$J$306,COLUMN('Round 1'!$H$7),FALSE),1,NA())),0,1),IF(ISNA(IF(VLOOKUP($A224,'Round 2'!$A$7:$J$306,COLUMN('Round 1'!$H$7),FALSE),1,NA())),0,1),IF(ISNA(IF(VLOOKUP($A224,'Round 3'!$A$7:$J$306,COLUMN('Round 1'!$H$7),FALSE),1,NA())),0,1),IF(ISNA(IF(VLOOKUP($A224,'Final Round'!$A$14:$K$18,1,FALSE),1,NA())),0,1)))</f>
        <v/>
      </c>
      <c r="G224" s="63"/>
      <c r="H224" s="64" t="str">
        <f>IF(ISBLANK($A224),"",IF(ISERROR(VLOOKUP($A224,'Round 1'!$A$7:$I$306,COLUMN('Round 1'!$G$7),FALSE)),0,VLOOKUP($A224,'Round 1'!$A$7:$I$306,COLUMN('Round 1'!$G$7),FALSE))+IF(ISERROR(VLOOKUP($A224,'Round 2'!$A$7:$I$306,COLUMN('Round 2'!$G$7),FALSE)),0,VLOOKUP($A224,'Round 2'!$A$7:$I$306,COLUMN('Round 2'!$G$7),FALSE))+IF(ISERROR(VLOOKUP($A224,'Round 3'!$A$7:$I$306,COLUMN('Round 3'!$G$7),FALSE)),0,VLOOKUP($A224,'Round 3'!$A$7:$I$306,COLUMN('Round 3'!$G$7),FALSE)))</f>
        <v/>
      </c>
      <c r="I224" s="64" t="str">
        <f>IF(ISBLANK($A224),"",IF(ISERROR(VLOOKUP($A224,'Round 1'!$A$7:$I$306,COLUMN('Round 1'!$F$7),FALSE)),0,VLOOKUP($A224,'Round 1'!$A$7:$I$306,COLUMN('Round 1'!$F$7),FALSE))+IF(ISERROR(VLOOKUP($A224,'Round 2'!$A$7:$I$306,COLUMN('Round 2'!$F$7),FALSE)),0,VLOOKUP($A224,'Round 2'!$A$7:$I$306,COLUMN('Round 2'!$F$7),FALSE))+IF(ISERROR(VLOOKUP($A224,'Round 3'!$A$7:$I$306,COLUMN('Round 3'!$F$7),FALSE)),0,VLOOKUP($A224,'Round 3'!$A$7:$I$306,COLUMN('Round 3'!$F$7),FALSE)))</f>
        <v/>
      </c>
      <c r="J224" s="65" t="str">
        <f>IF(ISBLANK($A224),"",IF(ISERROR(VLOOKUP($A224,'Round 1'!$A$7:$I$306,COLUMN('Round 1'!$H$7),FALSE)),0,VLOOKUP($A224,'Round 1'!$A$7:$I$306,COLUMN('Round 1'!$H$7),FALSE))+IF(ISERROR(VLOOKUP($A224,'Round 2'!$A$7:$I$306,COLUMN('Round 2'!$H$7),FALSE)),0,VLOOKUP($A224,'Round 2'!$A$7:$I$306,COLUMN('Round 2'!$H$7),FALSE))+IF(ISERROR(VLOOKUP($A224,'Round 3'!$A$7:$I$306,COLUMN('Round 3'!$H$7),FALSE)),0,VLOOKUP($A224,'Round 3'!$A$7:$I$306,COLUMN('Round 3'!$H$7),FALSE)))</f>
        <v/>
      </c>
      <c r="K224" s="64" t="str">
        <f t="shared" si="88"/>
        <v/>
      </c>
      <c r="L224" s="66" t="str">
        <f t="shared" si="89"/>
        <v/>
      </c>
      <c r="M224" s="67"/>
      <c r="N224" s="68" t="str">
        <f t="shared" si="75"/>
        <v/>
      </c>
      <c r="O224" s="3" t="str">
        <f t="shared" si="90"/>
        <v/>
      </c>
      <c r="P224" s="3" t="str">
        <f t="shared" si="91"/>
        <v/>
      </c>
      <c r="Q224" s="3">
        <f t="shared" si="78"/>
        <v>-10</v>
      </c>
      <c r="R224" s="3" t="str">
        <f t="shared" si="79"/>
        <v/>
      </c>
      <c r="S224" s="3" t="str">
        <f t="shared" si="80"/>
        <v/>
      </c>
      <c r="T224" s="3">
        <f t="shared" si="81"/>
        <v>0</v>
      </c>
      <c r="U224" s="68" t="str">
        <f ca="1">IF(N('Final Round'!$J$14)&gt;0,IF(ISBLANK($A224),"",IF($N224&gt;5,$N224,VLOOKUP($A224,'Final Round'!$A$14:$K$18,COLUMN('Final Round'!$J$1),FALSE))),"")</f>
        <v/>
      </c>
      <c r="V224" s="3" t="str">
        <f t="shared" ca="1" si="82"/>
        <v/>
      </c>
      <c r="W224" s="3" t="str">
        <f t="shared" si="83"/>
        <v/>
      </c>
      <c r="X224" s="3" t="str">
        <f t="shared" si="84"/>
        <v/>
      </c>
      <c r="Y224" s="3">
        <f t="shared" si="85"/>
        <v>0</v>
      </c>
      <c r="Z224" s="3" t="str">
        <f t="shared" ca="1" si="86"/>
        <v/>
      </c>
      <c r="AA224" s="3">
        <f t="shared" ca="1" si="87"/>
        <v>0</v>
      </c>
      <c r="AB224" s="69" t="str">
        <f>IF(ISBLANK($A224),"",5+4*(I224+IF(AA224=0,0,VLOOKUP($A224,'Final Round'!$A$14:$K$18,COLUMN('Final Round'!$G$1),FALSE)))+8*(H224+IF(AA224=0,0,IF(VLOOKUP($A224,'Final Round'!$A$14:$K$18,COLUMN('Final Round'!$J$1),FALSE)=1,1,0)))+$AA224)</f>
        <v/>
      </c>
    </row>
    <row r="225" spans="1:28" x14ac:dyDescent="0.2">
      <c r="A225" s="70"/>
      <c r="B225" s="71"/>
      <c r="C225" s="71"/>
      <c r="D225" s="71"/>
      <c r="E225" s="72"/>
      <c r="F225" s="73" t="str">
        <f>IF(ISBLANK($A225),"",SUM(IF(ISNA(IF(VLOOKUP($A225,'Round 1'!$A$7:$J$306,COLUMN('Round 1'!$H$7),FALSE),1,NA())),0,1),IF(ISNA(IF(VLOOKUP($A225,'Round 2'!$A$7:$J$306,COLUMN('Round 1'!$H$7),FALSE),1,NA())),0,1),IF(ISNA(IF(VLOOKUP($A225,'Round 3'!$A$7:$J$306,COLUMN('Round 1'!$H$7),FALSE),1,NA())),0,1),IF(ISNA(IF(VLOOKUP($A225,'Final Round'!$A$14:$K$18,1,FALSE),1,NA())),0,1)))</f>
        <v/>
      </c>
      <c r="G225" s="74"/>
      <c r="H225" s="75" t="str">
        <f>IF(ISBLANK($A225),"",IF(ISERROR(VLOOKUP($A225,'Round 1'!$A$7:$I$306,COLUMN('Round 1'!$G$7),FALSE)),0,VLOOKUP($A225,'Round 1'!$A$7:$I$306,COLUMN('Round 1'!$G$7),FALSE))+IF(ISERROR(VLOOKUP($A225,'Round 2'!$A$7:$I$306,COLUMN('Round 2'!$G$7),FALSE)),0,VLOOKUP($A225,'Round 2'!$A$7:$I$306,COLUMN('Round 2'!$G$7),FALSE))+IF(ISERROR(VLOOKUP($A225,'Round 3'!$A$7:$I$306,COLUMN('Round 3'!$G$7),FALSE)),0,VLOOKUP($A225,'Round 3'!$A$7:$I$306,COLUMN('Round 3'!$G$7),FALSE)))</f>
        <v/>
      </c>
      <c r="I225" s="75" t="str">
        <f>IF(ISBLANK($A225),"",IF(ISERROR(VLOOKUP($A225,'Round 1'!$A$7:$I$306,COLUMN('Round 1'!$F$7),FALSE)),0,VLOOKUP($A225,'Round 1'!$A$7:$I$306,COLUMN('Round 1'!$F$7),FALSE))+IF(ISERROR(VLOOKUP($A225,'Round 2'!$A$7:$I$306,COLUMN('Round 2'!$F$7),FALSE)),0,VLOOKUP($A225,'Round 2'!$A$7:$I$306,COLUMN('Round 2'!$F$7),FALSE))+IF(ISERROR(VLOOKUP($A225,'Round 3'!$A$7:$I$306,COLUMN('Round 3'!$F$7),FALSE)),0,VLOOKUP($A225,'Round 3'!$A$7:$I$306,COLUMN('Round 3'!$F$7),FALSE)))</f>
        <v/>
      </c>
      <c r="J225" s="76" t="str">
        <f>IF(ISBLANK($A225),"",IF(ISERROR(VLOOKUP($A225,'Round 1'!$A$7:$I$306,COLUMN('Round 1'!$H$7),FALSE)),0,VLOOKUP($A225,'Round 1'!$A$7:$I$306,COLUMN('Round 1'!$H$7),FALSE))+IF(ISERROR(VLOOKUP($A225,'Round 2'!$A$7:$I$306,COLUMN('Round 2'!$H$7),FALSE)),0,VLOOKUP($A225,'Round 2'!$A$7:$I$306,COLUMN('Round 2'!$H$7),FALSE))+IF(ISERROR(VLOOKUP($A225,'Round 3'!$A$7:$I$306,COLUMN('Round 3'!$H$7),FALSE)),0,VLOOKUP($A225,'Round 3'!$A$7:$I$306,COLUMN('Round 3'!$H$7),FALSE)))</f>
        <v/>
      </c>
      <c r="K225" s="75" t="str">
        <f t="shared" si="88"/>
        <v/>
      </c>
      <c r="L225" s="77" t="str">
        <f t="shared" si="89"/>
        <v/>
      </c>
      <c r="M225" s="78"/>
      <c r="N225" s="79" t="str">
        <f t="shared" si="75"/>
        <v/>
      </c>
      <c r="O225" s="3" t="str">
        <f t="shared" si="90"/>
        <v/>
      </c>
      <c r="P225" s="3" t="str">
        <f t="shared" si="91"/>
        <v/>
      </c>
      <c r="Q225" s="3">
        <f t="shared" si="78"/>
        <v>-10</v>
      </c>
      <c r="R225" s="3" t="str">
        <f t="shared" si="79"/>
        <v/>
      </c>
      <c r="S225" s="3" t="str">
        <f t="shared" si="80"/>
        <v/>
      </c>
      <c r="T225" s="3">
        <f t="shared" si="81"/>
        <v>0</v>
      </c>
      <c r="U225" s="79" t="str">
        <f ca="1">IF(N('Final Round'!$J$14)&gt;0,IF(ISBLANK($A225),"",IF($N225&gt;5,$N225,VLOOKUP($A225,'Final Round'!$A$14:$K$18,COLUMN('Final Round'!$J$1),FALSE))),"")</f>
        <v/>
      </c>
      <c r="V225" s="3" t="str">
        <f t="shared" ca="1" si="82"/>
        <v/>
      </c>
      <c r="W225" s="3" t="str">
        <f t="shared" si="83"/>
        <v/>
      </c>
      <c r="X225" s="3" t="str">
        <f t="shared" si="84"/>
        <v/>
      </c>
      <c r="Y225" s="3">
        <f t="shared" si="85"/>
        <v>0</v>
      </c>
      <c r="Z225" s="3" t="str">
        <f t="shared" ca="1" si="86"/>
        <v/>
      </c>
      <c r="AA225" s="3">
        <f t="shared" ca="1" si="87"/>
        <v>0</v>
      </c>
      <c r="AB225" s="80" t="str">
        <f>IF(ISBLANK($A225),"",5+4*(I225+IF(AA225=0,0,VLOOKUP($A225,'Final Round'!$A$14:$K$18,COLUMN('Final Round'!$G$1),FALSE)))+8*(H225+IF(AA225=0,0,IF(VLOOKUP($A225,'Final Round'!$A$14:$K$18,COLUMN('Final Round'!$J$1),FALSE)=1,1,0)))+$AA225)</f>
        <v/>
      </c>
    </row>
    <row r="226" spans="1:28" x14ac:dyDescent="0.2">
      <c r="A226" s="59"/>
      <c r="B226" s="60"/>
      <c r="C226" s="60"/>
      <c r="D226" s="60"/>
      <c r="E226" s="61"/>
      <c r="F226" s="62" t="str">
        <f>IF(ISBLANK($A226),"",SUM(IF(ISNA(IF(VLOOKUP($A226,'Round 1'!$A$7:$J$306,COLUMN('Round 1'!$H$7),FALSE),1,NA())),0,1),IF(ISNA(IF(VLOOKUP($A226,'Round 2'!$A$7:$J$306,COLUMN('Round 1'!$H$7),FALSE),1,NA())),0,1),IF(ISNA(IF(VLOOKUP($A226,'Round 3'!$A$7:$J$306,COLUMN('Round 1'!$H$7),FALSE),1,NA())),0,1),IF(ISNA(IF(VLOOKUP($A226,'Final Round'!$A$14:$K$18,1,FALSE),1,NA())),0,1)))</f>
        <v/>
      </c>
      <c r="G226" s="63"/>
      <c r="H226" s="64" t="str">
        <f>IF(ISBLANK($A226),"",IF(ISERROR(VLOOKUP($A226,'Round 1'!$A$7:$I$306,COLUMN('Round 1'!$G$7),FALSE)),0,VLOOKUP($A226,'Round 1'!$A$7:$I$306,COLUMN('Round 1'!$G$7),FALSE))+IF(ISERROR(VLOOKUP($A226,'Round 2'!$A$7:$I$306,COLUMN('Round 2'!$G$7),FALSE)),0,VLOOKUP($A226,'Round 2'!$A$7:$I$306,COLUMN('Round 2'!$G$7),FALSE))+IF(ISERROR(VLOOKUP($A226,'Round 3'!$A$7:$I$306,COLUMN('Round 3'!$G$7),FALSE)),0,VLOOKUP($A226,'Round 3'!$A$7:$I$306,COLUMN('Round 3'!$G$7),FALSE)))</f>
        <v/>
      </c>
      <c r="I226" s="64" t="str">
        <f>IF(ISBLANK($A226),"",IF(ISERROR(VLOOKUP($A226,'Round 1'!$A$7:$I$306,COLUMN('Round 1'!$F$7),FALSE)),0,VLOOKUP($A226,'Round 1'!$A$7:$I$306,COLUMN('Round 1'!$F$7),FALSE))+IF(ISERROR(VLOOKUP($A226,'Round 2'!$A$7:$I$306,COLUMN('Round 2'!$F$7),FALSE)),0,VLOOKUP($A226,'Round 2'!$A$7:$I$306,COLUMN('Round 2'!$F$7),FALSE))+IF(ISERROR(VLOOKUP($A226,'Round 3'!$A$7:$I$306,COLUMN('Round 3'!$F$7),FALSE)),0,VLOOKUP($A226,'Round 3'!$A$7:$I$306,COLUMN('Round 3'!$F$7),FALSE)))</f>
        <v/>
      </c>
      <c r="J226" s="65" t="str">
        <f>IF(ISBLANK($A226),"",IF(ISERROR(VLOOKUP($A226,'Round 1'!$A$7:$I$306,COLUMN('Round 1'!$H$7),FALSE)),0,VLOOKUP($A226,'Round 1'!$A$7:$I$306,COLUMN('Round 1'!$H$7),FALSE))+IF(ISERROR(VLOOKUP($A226,'Round 2'!$A$7:$I$306,COLUMN('Round 2'!$H$7),FALSE)),0,VLOOKUP($A226,'Round 2'!$A$7:$I$306,COLUMN('Round 2'!$H$7),FALSE))+IF(ISERROR(VLOOKUP($A226,'Round 3'!$A$7:$I$306,COLUMN('Round 3'!$H$7),FALSE)),0,VLOOKUP($A226,'Round 3'!$A$7:$I$306,COLUMN('Round 3'!$H$7),FALSE)))</f>
        <v/>
      </c>
      <c r="K226" s="64" t="str">
        <f t="shared" si="88"/>
        <v/>
      </c>
      <c r="L226" s="66" t="str">
        <f t="shared" si="89"/>
        <v/>
      </c>
      <c r="M226" s="67"/>
      <c r="N226" s="68" t="str">
        <f t="shared" si="75"/>
        <v/>
      </c>
      <c r="O226" s="3" t="str">
        <f t="shared" si="90"/>
        <v/>
      </c>
      <c r="P226" s="3" t="str">
        <f t="shared" si="91"/>
        <v/>
      </c>
      <c r="Q226" s="3">
        <f t="shared" si="78"/>
        <v>-10</v>
      </c>
      <c r="R226" s="3" t="str">
        <f t="shared" si="79"/>
        <v/>
      </c>
      <c r="S226" s="3" t="str">
        <f t="shared" si="80"/>
        <v/>
      </c>
      <c r="T226" s="3">
        <f t="shared" si="81"/>
        <v>0</v>
      </c>
      <c r="U226" s="68" t="str">
        <f ca="1">IF(N('Final Round'!$J$14)&gt;0,IF(ISBLANK($A226),"",IF($N226&gt;5,$N226,VLOOKUP($A226,'Final Round'!$A$14:$K$18,COLUMN('Final Round'!$J$1),FALSE))),"")</f>
        <v/>
      </c>
      <c r="V226" s="3" t="str">
        <f t="shared" ca="1" si="82"/>
        <v/>
      </c>
      <c r="W226" s="3" t="str">
        <f t="shared" si="83"/>
        <v/>
      </c>
      <c r="X226" s="3" t="str">
        <f t="shared" si="84"/>
        <v/>
      </c>
      <c r="Y226" s="3">
        <f t="shared" si="85"/>
        <v>0</v>
      </c>
      <c r="Z226" s="3" t="str">
        <f t="shared" ca="1" si="86"/>
        <v/>
      </c>
      <c r="AA226" s="3">
        <f t="shared" ca="1" si="87"/>
        <v>0</v>
      </c>
      <c r="AB226" s="69" t="str">
        <f>IF(ISBLANK($A226),"",5+4*(I226+IF(AA226=0,0,VLOOKUP($A226,'Final Round'!$A$14:$K$18,COLUMN('Final Round'!$G$1),FALSE)))+8*(H226+IF(AA226=0,0,IF(VLOOKUP($A226,'Final Round'!$A$14:$K$18,COLUMN('Final Round'!$J$1),FALSE)=1,1,0)))+$AA226)</f>
        <v/>
      </c>
    </row>
    <row r="227" spans="1:28" x14ac:dyDescent="0.2">
      <c r="A227" s="70"/>
      <c r="B227" s="71"/>
      <c r="C227" s="71"/>
      <c r="D227" s="71"/>
      <c r="E227" s="72"/>
      <c r="F227" s="73" t="str">
        <f>IF(ISBLANK($A227),"",SUM(IF(ISNA(IF(VLOOKUP($A227,'Round 1'!$A$7:$J$306,COLUMN('Round 1'!$H$7),FALSE),1,NA())),0,1),IF(ISNA(IF(VLOOKUP($A227,'Round 2'!$A$7:$J$306,COLUMN('Round 1'!$H$7),FALSE),1,NA())),0,1),IF(ISNA(IF(VLOOKUP($A227,'Round 3'!$A$7:$J$306,COLUMN('Round 1'!$H$7),FALSE),1,NA())),0,1),IF(ISNA(IF(VLOOKUP($A227,'Final Round'!$A$14:$K$18,1,FALSE),1,NA())),0,1)))</f>
        <v/>
      </c>
      <c r="G227" s="74"/>
      <c r="H227" s="75" t="str">
        <f>IF(ISBLANK($A227),"",IF(ISERROR(VLOOKUP($A227,'Round 1'!$A$7:$I$306,COLUMN('Round 1'!$G$7),FALSE)),0,VLOOKUP($A227,'Round 1'!$A$7:$I$306,COLUMN('Round 1'!$G$7),FALSE))+IF(ISERROR(VLOOKUP($A227,'Round 2'!$A$7:$I$306,COLUMN('Round 2'!$G$7),FALSE)),0,VLOOKUP($A227,'Round 2'!$A$7:$I$306,COLUMN('Round 2'!$G$7),FALSE))+IF(ISERROR(VLOOKUP($A227,'Round 3'!$A$7:$I$306,COLUMN('Round 3'!$G$7),FALSE)),0,VLOOKUP($A227,'Round 3'!$A$7:$I$306,COLUMN('Round 3'!$G$7),FALSE)))</f>
        <v/>
      </c>
      <c r="I227" s="75" t="str">
        <f>IF(ISBLANK($A227),"",IF(ISERROR(VLOOKUP($A227,'Round 1'!$A$7:$I$306,COLUMN('Round 1'!$F$7),FALSE)),0,VLOOKUP($A227,'Round 1'!$A$7:$I$306,COLUMN('Round 1'!$F$7),FALSE))+IF(ISERROR(VLOOKUP($A227,'Round 2'!$A$7:$I$306,COLUMN('Round 2'!$F$7),FALSE)),0,VLOOKUP($A227,'Round 2'!$A$7:$I$306,COLUMN('Round 2'!$F$7),FALSE))+IF(ISERROR(VLOOKUP($A227,'Round 3'!$A$7:$I$306,COLUMN('Round 3'!$F$7),FALSE)),0,VLOOKUP($A227,'Round 3'!$A$7:$I$306,COLUMN('Round 3'!$F$7),FALSE)))</f>
        <v/>
      </c>
      <c r="J227" s="76" t="str">
        <f>IF(ISBLANK($A227),"",IF(ISERROR(VLOOKUP($A227,'Round 1'!$A$7:$I$306,COLUMN('Round 1'!$H$7),FALSE)),0,VLOOKUP($A227,'Round 1'!$A$7:$I$306,COLUMN('Round 1'!$H$7),FALSE))+IF(ISERROR(VLOOKUP($A227,'Round 2'!$A$7:$I$306,COLUMN('Round 2'!$H$7),FALSE)),0,VLOOKUP($A227,'Round 2'!$A$7:$I$306,COLUMN('Round 2'!$H$7),FALSE))+IF(ISERROR(VLOOKUP($A227,'Round 3'!$A$7:$I$306,COLUMN('Round 3'!$H$7),FALSE)),0,VLOOKUP($A227,'Round 3'!$A$7:$I$306,COLUMN('Round 3'!$H$7),FALSE)))</f>
        <v/>
      </c>
      <c r="K227" s="75" t="str">
        <f t="shared" si="88"/>
        <v/>
      </c>
      <c r="L227" s="77" t="str">
        <f t="shared" si="89"/>
        <v/>
      </c>
      <c r="M227" s="78"/>
      <c r="N227" s="79" t="str">
        <f t="shared" si="75"/>
        <v/>
      </c>
      <c r="O227" s="3" t="str">
        <f t="shared" si="90"/>
        <v/>
      </c>
      <c r="P227" s="3" t="str">
        <f t="shared" si="91"/>
        <v/>
      </c>
      <c r="Q227" s="3">
        <f t="shared" si="78"/>
        <v>-10</v>
      </c>
      <c r="R227" s="3" t="str">
        <f t="shared" si="79"/>
        <v/>
      </c>
      <c r="S227" s="3" t="str">
        <f t="shared" si="80"/>
        <v/>
      </c>
      <c r="T227" s="3">
        <f t="shared" si="81"/>
        <v>0</v>
      </c>
      <c r="U227" s="79" t="str">
        <f ca="1">IF(N('Final Round'!$J$14)&gt;0,IF(ISBLANK($A227),"",IF($N227&gt;5,$N227,VLOOKUP($A227,'Final Round'!$A$14:$K$18,COLUMN('Final Round'!$J$1),FALSE))),"")</f>
        <v/>
      </c>
      <c r="V227" s="3" t="str">
        <f t="shared" ca="1" si="82"/>
        <v/>
      </c>
      <c r="W227" s="3" t="str">
        <f t="shared" si="83"/>
        <v/>
      </c>
      <c r="X227" s="3" t="str">
        <f t="shared" si="84"/>
        <v/>
      </c>
      <c r="Y227" s="3">
        <f t="shared" si="85"/>
        <v>0</v>
      </c>
      <c r="Z227" s="3" t="str">
        <f t="shared" ca="1" si="86"/>
        <v/>
      </c>
      <c r="AA227" s="3">
        <f t="shared" ca="1" si="87"/>
        <v>0</v>
      </c>
      <c r="AB227" s="80" t="str">
        <f>IF(ISBLANK($A227),"",5+4*(I227+IF(AA227=0,0,VLOOKUP($A227,'Final Round'!$A$14:$K$18,COLUMN('Final Round'!$G$1),FALSE)))+8*(H227+IF(AA227=0,0,IF(VLOOKUP($A227,'Final Round'!$A$14:$K$18,COLUMN('Final Round'!$J$1),FALSE)=1,1,0)))+$AA227)</f>
        <v/>
      </c>
    </row>
    <row r="228" spans="1:28" x14ac:dyDescent="0.2">
      <c r="A228" s="59"/>
      <c r="B228" s="60"/>
      <c r="C228" s="60"/>
      <c r="D228" s="60"/>
      <c r="E228" s="61"/>
      <c r="F228" s="62" t="str">
        <f>IF(ISBLANK($A228),"",SUM(IF(ISNA(IF(VLOOKUP($A228,'Round 1'!$A$7:$J$306,COLUMN('Round 1'!$H$7),FALSE),1,NA())),0,1),IF(ISNA(IF(VLOOKUP($A228,'Round 2'!$A$7:$J$306,COLUMN('Round 1'!$H$7),FALSE),1,NA())),0,1),IF(ISNA(IF(VLOOKUP($A228,'Round 3'!$A$7:$J$306,COLUMN('Round 1'!$H$7),FALSE),1,NA())),0,1),IF(ISNA(IF(VLOOKUP($A228,'Final Round'!$A$14:$K$18,1,FALSE),1,NA())),0,1)))</f>
        <v/>
      </c>
      <c r="G228" s="63"/>
      <c r="H228" s="64" t="str">
        <f>IF(ISBLANK($A228),"",IF(ISERROR(VLOOKUP($A228,'Round 1'!$A$7:$I$306,COLUMN('Round 1'!$G$7),FALSE)),0,VLOOKUP($A228,'Round 1'!$A$7:$I$306,COLUMN('Round 1'!$G$7),FALSE))+IF(ISERROR(VLOOKUP($A228,'Round 2'!$A$7:$I$306,COLUMN('Round 2'!$G$7),FALSE)),0,VLOOKUP($A228,'Round 2'!$A$7:$I$306,COLUMN('Round 2'!$G$7),FALSE))+IF(ISERROR(VLOOKUP($A228,'Round 3'!$A$7:$I$306,COLUMN('Round 3'!$G$7),FALSE)),0,VLOOKUP($A228,'Round 3'!$A$7:$I$306,COLUMN('Round 3'!$G$7),FALSE)))</f>
        <v/>
      </c>
      <c r="I228" s="64" t="str">
        <f>IF(ISBLANK($A228),"",IF(ISERROR(VLOOKUP($A228,'Round 1'!$A$7:$I$306,COLUMN('Round 1'!$F$7),FALSE)),0,VLOOKUP($A228,'Round 1'!$A$7:$I$306,COLUMN('Round 1'!$F$7),FALSE))+IF(ISERROR(VLOOKUP($A228,'Round 2'!$A$7:$I$306,COLUMN('Round 2'!$F$7),FALSE)),0,VLOOKUP($A228,'Round 2'!$A$7:$I$306,COLUMN('Round 2'!$F$7),FALSE))+IF(ISERROR(VLOOKUP($A228,'Round 3'!$A$7:$I$306,COLUMN('Round 3'!$F$7),FALSE)),0,VLOOKUP($A228,'Round 3'!$A$7:$I$306,COLUMN('Round 3'!$F$7),FALSE)))</f>
        <v/>
      </c>
      <c r="J228" s="65" t="str">
        <f>IF(ISBLANK($A228),"",IF(ISERROR(VLOOKUP($A228,'Round 1'!$A$7:$I$306,COLUMN('Round 1'!$H$7),FALSE)),0,VLOOKUP($A228,'Round 1'!$A$7:$I$306,COLUMN('Round 1'!$H$7),FALSE))+IF(ISERROR(VLOOKUP($A228,'Round 2'!$A$7:$I$306,COLUMN('Round 2'!$H$7),FALSE)),0,VLOOKUP($A228,'Round 2'!$A$7:$I$306,COLUMN('Round 2'!$H$7),FALSE))+IF(ISERROR(VLOOKUP($A228,'Round 3'!$A$7:$I$306,COLUMN('Round 3'!$H$7),FALSE)),0,VLOOKUP($A228,'Round 3'!$A$7:$I$306,COLUMN('Round 3'!$H$7),FALSE)))</f>
        <v/>
      </c>
      <c r="K228" s="64" t="str">
        <f t="shared" si="88"/>
        <v/>
      </c>
      <c r="L228" s="66" t="str">
        <f t="shared" si="89"/>
        <v/>
      </c>
      <c r="M228" s="67"/>
      <c r="N228" s="68" t="str">
        <f t="shared" si="75"/>
        <v/>
      </c>
      <c r="O228" s="3" t="str">
        <f t="shared" si="90"/>
        <v/>
      </c>
      <c r="P228" s="3" t="str">
        <f t="shared" si="91"/>
        <v/>
      </c>
      <c r="Q228" s="3">
        <f t="shared" si="78"/>
        <v>-10</v>
      </c>
      <c r="R228" s="3" t="str">
        <f t="shared" si="79"/>
        <v/>
      </c>
      <c r="S228" s="3" t="str">
        <f t="shared" si="80"/>
        <v/>
      </c>
      <c r="T228" s="3">
        <f t="shared" si="81"/>
        <v>0</v>
      </c>
      <c r="U228" s="68" t="str">
        <f ca="1">IF(N('Final Round'!$J$14)&gt;0,IF(ISBLANK($A228),"",IF($N228&gt;5,$N228,VLOOKUP($A228,'Final Round'!$A$14:$K$18,COLUMN('Final Round'!$J$1),FALSE))),"")</f>
        <v/>
      </c>
      <c r="V228" s="3" t="str">
        <f t="shared" ca="1" si="82"/>
        <v/>
      </c>
      <c r="W228" s="3" t="str">
        <f t="shared" si="83"/>
        <v/>
      </c>
      <c r="X228" s="3" t="str">
        <f t="shared" si="84"/>
        <v/>
      </c>
      <c r="Y228" s="3">
        <f t="shared" si="85"/>
        <v>0</v>
      </c>
      <c r="Z228" s="3" t="str">
        <f t="shared" ca="1" si="86"/>
        <v/>
      </c>
      <c r="AA228" s="3">
        <f t="shared" ca="1" si="87"/>
        <v>0</v>
      </c>
      <c r="AB228" s="69" t="str">
        <f>IF(ISBLANK($A228),"",5+4*(I228+IF(AA228=0,0,VLOOKUP($A228,'Final Round'!$A$14:$K$18,COLUMN('Final Round'!$G$1),FALSE)))+8*(H228+IF(AA228=0,0,IF(VLOOKUP($A228,'Final Round'!$A$14:$K$18,COLUMN('Final Round'!$J$1),FALSE)=1,1,0)))+$AA228)</f>
        <v/>
      </c>
    </row>
    <row r="229" spans="1:28" x14ac:dyDescent="0.2">
      <c r="A229" s="70"/>
      <c r="B229" s="71"/>
      <c r="C229" s="71"/>
      <c r="D229" s="71"/>
      <c r="E229" s="72"/>
      <c r="F229" s="73" t="str">
        <f>IF(ISBLANK($A229),"",SUM(IF(ISNA(IF(VLOOKUP($A229,'Round 1'!$A$7:$J$306,COLUMN('Round 1'!$H$7),FALSE),1,NA())),0,1),IF(ISNA(IF(VLOOKUP($A229,'Round 2'!$A$7:$J$306,COLUMN('Round 1'!$H$7),FALSE),1,NA())),0,1),IF(ISNA(IF(VLOOKUP($A229,'Round 3'!$A$7:$J$306,COLUMN('Round 1'!$H$7),FALSE),1,NA())),0,1),IF(ISNA(IF(VLOOKUP($A229,'Final Round'!$A$14:$K$18,1,FALSE),1,NA())),0,1)))</f>
        <v/>
      </c>
      <c r="G229" s="74"/>
      <c r="H229" s="75" t="str">
        <f>IF(ISBLANK($A229),"",IF(ISERROR(VLOOKUP($A229,'Round 1'!$A$7:$I$306,COLUMN('Round 1'!$G$7),FALSE)),0,VLOOKUP($A229,'Round 1'!$A$7:$I$306,COLUMN('Round 1'!$G$7),FALSE))+IF(ISERROR(VLOOKUP($A229,'Round 2'!$A$7:$I$306,COLUMN('Round 2'!$G$7),FALSE)),0,VLOOKUP($A229,'Round 2'!$A$7:$I$306,COLUMN('Round 2'!$G$7),FALSE))+IF(ISERROR(VLOOKUP($A229,'Round 3'!$A$7:$I$306,COLUMN('Round 3'!$G$7),FALSE)),0,VLOOKUP($A229,'Round 3'!$A$7:$I$306,COLUMN('Round 3'!$G$7),FALSE)))</f>
        <v/>
      </c>
      <c r="I229" s="75" t="str">
        <f>IF(ISBLANK($A229),"",IF(ISERROR(VLOOKUP($A229,'Round 1'!$A$7:$I$306,COLUMN('Round 1'!$F$7),FALSE)),0,VLOOKUP($A229,'Round 1'!$A$7:$I$306,COLUMN('Round 1'!$F$7),FALSE))+IF(ISERROR(VLOOKUP($A229,'Round 2'!$A$7:$I$306,COLUMN('Round 2'!$F$7),FALSE)),0,VLOOKUP($A229,'Round 2'!$A$7:$I$306,COLUMN('Round 2'!$F$7),FALSE))+IF(ISERROR(VLOOKUP($A229,'Round 3'!$A$7:$I$306,COLUMN('Round 3'!$F$7),FALSE)),0,VLOOKUP($A229,'Round 3'!$A$7:$I$306,COLUMN('Round 3'!$F$7),FALSE)))</f>
        <v/>
      </c>
      <c r="J229" s="76" t="str">
        <f>IF(ISBLANK($A229),"",IF(ISERROR(VLOOKUP($A229,'Round 1'!$A$7:$I$306,COLUMN('Round 1'!$H$7),FALSE)),0,VLOOKUP($A229,'Round 1'!$A$7:$I$306,COLUMN('Round 1'!$H$7),FALSE))+IF(ISERROR(VLOOKUP($A229,'Round 2'!$A$7:$I$306,COLUMN('Round 2'!$H$7),FALSE)),0,VLOOKUP($A229,'Round 2'!$A$7:$I$306,COLUMN('Round 2'!$H$7),FALSE))+IF(ISERROR(VLOOKUP($A229,'Round 3'!$A$7:$I$306,COLUMN('Round 3'!$H$7),FALSE)),0,VLOOKUP($A229,'Round 3'!$A$7:$I$306,COLUMN('Round 3'!$H$7),FALSE)))</f>
        <v/>
      </c>
      <c r="K229" s="75" t="str">
        <f t="shared" si="88"/>
        <v/>
      </c>
      <c r="L229" s="77" t="str">
        <f t="shared" si="89"/>
        <v/>
      </c>
      <c r="M229" s="78"/>
      <c r="N229" s="79" t="str">
        <f t="shared" si="75"/>
        <v/>
      </c>
      <c r="O229" s="3" t="str">
        <f t="shared" si="90"/>
        <v/>
      </c>
      <c r="P229" s="3" t="str">
        <f t="shared" si="91"/>
        <v/>
      </c>
      <c r="Q229" s="3">
        <f t="shared" si="78"/>
        <v>-10</v>
      </c>
      <c r="R229" s="3" t="str">
        <f t="shared" si="79"/>
        <v/>
      </c>
      <c r="S229" s="3" t="str">
        <f t="shared" si="80"/>
        <v/>
      </c>
      <c r="T229" s="3">
        <f t="shared" si="81"/>
        <v>0</v>
      </c>
      <c r="U229" s="79" t="str">
        <f ca="1">IF(N('Final Round'!$J$14)&gt;0,IF(ISBLANK($A229),"",IF($N229&gt;5,$N229,VLOOKUP($A229,'Final Round'!$A$14:$K$18,COLUMN('Final Round'!$J$1),FALSE))),"")</f>
        <v/>
      </c>
      <c r="V229" s="3" t="str">
        <f t="shared" ca="1" si="82"/>
        <v/>
      </c>
      <c r="W229" s="3" t="str">
        <f t="shared" si="83"/>
        <v/>
      </c>
      <c r="X229" s="3" t="str">
        <f t="shared" si="84"/>
        <v/>
      </c>
      <c r="Y229" s="3">
        <f t="shared" si="85"/>
        <v>0</v>
      </c>
      <c r="Z229" s="3" t="str">
        <f t="shared" ca="1" si="86"/>
        <v/>
      </c>
      <c r="AA229" s="3">
        <f t="shared" ca="1" si="87"/>
        <v>0</v>
      </c>
      <c r="AB229" s="80" t="str">
        <f>IF(ISBLANK($A229),"",5+4*(I229+IF(AA229=0,0,VLOOKUP($A229,'Final Round'!$A$14:$K$18,COLUMN('Final Round'!$G$1),FALSE)))+8*(H229+IF(AA229=0,0,IF(VLOOKUP($A229,'Final Round'!$A$14:$K$18,COLUMN('Final Round'!$J$1),FALSE)=1,1,0)))+$AA229)</f>
        <v/>
      </c>
    </row>
    <row r="230" spans="1:28" x14ac:dyDescent="0.2">
      <c r="A230" s="59"/>
      <c r="B230" s="60"/>
      <c r="C230" s="60"/>
      <c r="D230" s="60"/>
      <c r="E230" s="61"/>
      <c r="F230" s="62" t="str">
        <f>IF(ISBLANK($A230),"",SUM(IF(ISNA(IF(VLOOKUP($A230,'Round 1'!$A$7:$J$306,COLUMN('Round 1'!$H$7),FALSE),1,NA())),0,1),IF(ISNA(IF(VLOOKUP($A230,'Round 2'!$A$7:$J$306,COLUMN('Round 1'!$H$7),FALSE),1,NA())),0,1),IF(ISNA(IF(VLOOKUP($A230,'Round 3'!$A$7:$J$306,COLUMN('Round 1'!$H$7),FALSE),1,NA())),0,1),IF(ISNA(IF(VLOOKUP($A230,'Final Round'!$A$14:$K$18,1,FALSE),1,NA())),0,1)))</f>
        <v/>
      </c>
      <c r="G230" s="63"/>
      <c r="H230" s="64" t="str">
        <f>IF(ISBLANK($A230),"",IF(ISERROR(VLOOKUP($A230,'Round 1'!$A$7:$I$306,COLUMN('Round 1'!$G$7),FALSE)),0,VLOOKUP($A230,'Round 1'!$A$7:$I$306,COLUMN('Round 1'!$G$7),FALSE))+IF(ISERROR(VLOOKUP($A230,'Round 2'!$A$7:$I$306,COLUMN('Round 2'!$G$7),FALSE)),0,VLOOKUP($A230,'Round 2'!$A$7:$I$306,COLUMN('Round 2'!$G$7),FALSE))+IF(ISERROR(VLOOKUP($A230,'Round 3'!$A$7:$I$306,COLUMN('Round 3'!$G$7),FALSE)),0,VLOOKUP($A230,'Round 3'!$A$7:$I$306,COLUMN('Round 3'!$G$7),FALSE)))</f>
        <v/>
      </c>
      <c r="I230" s="64" t="str">
        <f>IF(ISBLANK($A230),"",IF(ISERROR(VLOOKUP($A230,'Round 1'!$A$7:$I$306,COLUMN('Round 1'!$F$7),FALSE)),0,VLOOKUP($A230,'Round 1'!$A$7:$I$306,COLUMN('Round 1'!$F$7),FALSE))+IF(ISERROR(VLOOKUP($A230,'Round 2'!$A$7:$I$306,COLUMN('Round 2'!$F$7),FALSE)),0,VLOOKUP($A230,'Round 2'!$A$7:$I$306,COLUMN('Round 2'!$F$7),FALSE))+IF(ISERROR(VLOOKUP($A230,'Round 3'!$A$7:$I$306,COLUMN('Round 3'!$F$7),FALSE)),0,VLOOKUP($A230,'Round 3'!$A$7:$I$306,COLUMN('Round 3'!$F$7),FALSE)))</f>
        <v/>
      </c>
      <c r="J230" s="65" t="str">
        <f>IF(ISBLANK($A230),"",IF(ISERROR(VLOOKUP($A230,'Round 1'!$A$7:$I$306,COLUMN('Round 1'!$H$7),FALSE)),0,VLOOKUP($A230,'Round 1'!$A$7:$I$306,COLUMN('Round 1'!$H$7),FALSE))+IF(ISERROR(VLOOKUP($A230,'Round 2'!$A$7:$I$306,COLUMN('Round 2'!$H$7),FALSE)),0,VLOOKUP($A230,'Round 2'!$A$7:$I$306,COLUMN('Round 2'!$H$7),FALSE))+IF(ISERROR(VLOOKUP($A230,'Round 3'!$A$7:$I$306,COLUMN('Round 3'!$H$7),FALSE)),0,VLOOKUP($A230,'Round 3'!$A$7:$I$306,COLUMN('Round 3'!$H$7),FALSE)))</f>
        <v/>
      </c>
      <c r="K230" s="64" t="str">
        <f t="shared" si="88"/>
        <v/>
      </c>
      <c r="L230" s="66" t="str">
        <f t="shared" si="89"/>
        <v/>
      </c>
      <c r="M230" s="67"/>
      <c r="N230" s="68" t="str">
        <f t="shared" si="75"/>
        <v/>
      </c>
      <c r="O230" s="3" t="str">
        <f t="shared" si="90"/>
        <v/>
      </c>
      <c r="P230" s="3" t="str">
        <f t="shared" si="91"/>
        <v/>
      </c>
      <c r="Q230" s="3">
        <f t="shared" si="78"/>
        <v>-10</v>
      </c>
      <c r="R230" s="3" t="str">
        <f t="shared" si="79"/>
        <v/>
      </c>
      <c r="S230" s="3" t="str">
        <f t="shared" si="80"/>
        <v/>
      </c>
      <c r="T230" s="3">
        <f t="shared" si="81"/>
        <v>0</v>
      </c>
      <c r="U230" s="68" t="str">
        <f ca="1">IF(N('Final Round'!$J$14)&gt;0,IF(ISBLANK($A230),"",IF($N230&gt;5,$N230,VLOOKUP($A230,'Final Round'!$A$14:$K$18,COLUMN('Final Round'!$J$1),FALSE))),"")</f>
        <v/>
      </c>
      <c r="V230" s="3" t="str">
        <f t="shared" ca="1" si="82"/>
        <v/>
      </c>
      <c r="W230" s="3" t="str">
        <f t="shared" si="83"/>
        <v/>
      </c>
      <c r="X230" s="3" t="str">
        <f t="shared" si="84"/>
        <v/>
      </c>
      <c r="Y230" s="3">
        <f t="shared" si="85"/>
        <v>0</v>
      </c>
      <c r="Z230" s="3" t="str">
        <f t="shared" ca="1" si="86"/>
        <v/>
      </c>
      <c r="AA230" s="3">
        <f t="shared" ca="1" si="87"/>
        <v>0</v>
      </c>
      <c r="AB230" s="69" t="str">
        <f>IF(ISBLANK($A230),"",5+4*(I230+IF(AA230=0,0,VLOOKUP($A230,'Final Round'!$A$14:$K$18,COLUMN('Final Round'!$G$1),FALSE)))+8*(H230+IF(AA230=0,0,IF(VLOOKUP($A230,'Final Round'!$A$14:$K$18,COLUMN('Final Round'!$J$1),FALSE)=1,1,0)))+$AA230)</f>
        <v/>
      </c>
    </row>
    <row r="231" spans="1:28" x14ac:dyDescent="0.2">
      <c r="A231" s="70"/>
      <c r="B231" s="71"/>
      <c r="C231" s="71"/>
      <c r="D231" s="71"/>
      <c r="E231" s="72"/>
      <c r="F231" s="73" t="str">
        <f>IF(ISBLANK($A231),"",SUM(IF(ISNA(IF(VLOOKUP($A231,'Round 1'!$A$7:$J$306,COLUMN('Round 1'!$H$7),FALSE),1,NA())),0,1),IF(ISNA(IF(VLOOKUP($A231,'Round 2'!$A$7:$J$306,COLUMN('Round 1'!$H$7),FALSE),1,NA())),0,1),IF(ISNA(IF(VLOOKUP($A231,'Round 3'!$A$7:$J$306,COLUMN('Round 1'!$H$7),FALSE),1,NA())),0,1),IF(ISNA(IF(VLOOKUP($A231,'Final Round'!$A$14:$K$18,1,FALSE),1,NA())),0,1)))</f>
        <v/>
      </c>
      <c r="G231" s="74"/>
      <c r="H231" s="75" t="str">
        <f>IF(ISBLANK($A231),"",IF(ISERROR(VLOOKUP($A231,'Round 1'!$A$7:$I$306,COLUMN('Round 1'!$G$7),FALSE)),0,VLOOKUP($A231,'Round 1'!$A$7:$I$306,COLUMN('Round 1'!$G$7),FALSE))+IF(ISERROR(VLOOKUP($A231,'Round 2'!$A$7:$I$306,COLUMN('Round 2'!$G$7),FALSE)),0,VLOOKUP($A231,'Round 2'!$A$7:$I$306,COLUMN('Round 2'!$G$7),FALSE))+IF(ISERROR(VLOOKUP($A231,'Round 3'!$A$7:$I$306,COLUMN('Round 3'!$G$7),FALSE)),0,VLOOKUP($A231,'Round 3'!$A$7:$I$306,COLUMN('Round 3'!$G$7),FALSE)))</f>
        <v/>
      </c>
      <c r="I231" s="75" t="str">
        <f>IF(ISBLANK($A231),"",IF(ISERROR(VLOOKUP($A231,'Round 1'!$A$7:$I$306,COLUMN('Round 1'!$F$7),FALSE)),0,VLOOKUP($A231,'Round 1'!$A$7:$I$306,COLUMN('Round 1'!$F$7),FALSE))+IF(ISERROR(VLOOKUP($A231,'Round 2'!$A$7:$I$306,COLUMN('Round 2'!$F$7),FALSE)),0,VLOOKUP($A231,'Round 2'!$A$7:$I$306,COLUMN('Round 2'!$F$7),FALSE))+IF(ISERROR(VLOOKUP($A231,'Round 3'!$A$7:$I$306,COLUMN('Round 3'!$F$7),FALSE)),0,VLOOKUP($A231,'Round 3'!$A$7:$I$306,COLUMN('Round 3'!$F$7),FALSE)))</f>
        <v/>
      </c>
      <c r="J231" s="76" t="str">
        <f>IF(ISBLANK($A231),"",IF(ISERROR(VLOOKUP($A231,'Round 1'!$A$7:$I$306,COLUMN('Round 1'!$H$7),FALSE)),0,VLOOKUP($A231,'Round 1'!$A$7:$I$306,COLUMN('Round 1'!$H$7),FALSE))+IF(ISERROR(VLOOKUP($A231,'Round 2'!$A$7:$I$306,COLUMN('Round 2'!$H$7),FALSE)),0,VLOOKUP($A231,'Round 2'!$A$7:$I$306,COLUMN('Round 2'!$H$7),FALSE))+IF(ISERROR(VLOOKUP($A231,'Round 3'!$A$7:$I$306,COLUMN('Round 3'!$H$7),FALSE)),0,VLOOKUP($A231,'Round 3'!$A$7:$I$306,COLUMN('Round 3'!$H$7),FALSE)))</f>
        <v/>
      </c>
      <c r="K231" s="75" t="str">
        <f t="shared" si="88"/>
        <v/>
      </c>
      <c r="L231" s="77" t="str">
        <f t="shared" si="89"/>
        <v/>
      </c>
      <c r="M231" s="78"/>
      <c r="N231" s="79" t="str">
        <f t="shared" si="75"/>
        <v/>
      </c>
      <c r="O231" s="3" t="str">
        <f t="shared" si="90"/>
        <v/>
      </c>
      <c r="P231" s="3" t="str">
        <f t="shared" si="91"/>
        <v/>
      </c>
      <c r="Q231" s="3">
        <f t="shared" si="78"/>
        <v>-10</v>
      </c>
      <c r="R231" s="3" t="str">
        <f t="shared" si="79"/>
        <v/>
      </c>
      <c r="S231" s="3" t="str">
        <f t="shared" si="80"/>
        <v/>
      </c>
      <c r="T231" s="3">
        <f t="shared" si="81"/>
        <v>0</v>
      </c>
      <c r="U231" s="79" t="str">
        <f ca="1">IF(N('Final Round'!$J$14)&gt;0,IF(ISBLANK($A231),"",IF($N231&gt;5,$N231,VLOOKUP($A231,'Final Round'!$A$14:$K$18,COLUMN('Final Round'!$J$1),FALSE))),"")</f>
        <v/>
      </c>
      <c r="V231" s="3" t="str">
        <f t="shared" ca="1" si="82"/>
        <v/>
      </c>
      <c r="W231" s="3" t="str">
        <f t="shared" si="83"/>
        <v/>
      </c>
      <c r="X231" s="3" t="str">
        <f t="shared" si="84"/>
        <v/>
      </c>
      <c r="Y231" s="3">
        <f t="shared" si="85"/>
        <v>0</v>
      </c>
      <c r="Z231" s="3" t="str">
        <f t="shared" ca="1" si="86"/>
        <v/>
      </c>
      <c r="AA231" s="3">
        <f t="shared" ca="1" si="87"/>
        <v>0</v>
      </c>
      <c r="AB231" s="80" t="str">
        <f>IF(ISBLANK($A231),"",5+4*(I231+IF(AA231=0,0,VLOOKUP($A231,'Final Round'!$A$14:$K$18,COLUMN('Final Round'!$G$1),FALSE)))+8*(H231+IF(AA231=0,0,IF(VLOOKUP($A231,'Final Round'!$A$14:$K$18,COLUMN('Final Round'!$J$1),FALSE)=1,1,0)))+$AA231)</f>
        <v/>
      </c>
    </row>
    <row r="232" spans="1:28" x14ac:dyDescent="0.2">
      <c r="A232" s="59"/>
      <c r="B232" s="60"/>
      <c r="C232" s="60"/>
      <c r="D232" s="60"/>
      <c r="E232" s="61"/>
      <c r="F232" s="62" t="str">
        <f>IF(ISBLANK($A232),"",SUM(IF(ISNA(IF(VLOOKUP($A232,'Round 1'!$A$7:$J$306,COLUMN('Round 1'!$H$7),FALSE),1,NA())),0,1),IF(ISNA(IF(VLOOKUP($A232,'Round 2'!$A$7:$J$306,COLUMN('Round 1'!$H$7),FALSE),1,NA())),0,1),IF(ISNA(IF(VLOOKUP($A232,'Round 3'!$A$7:$J$306,COLUMN('Round 1'!$H$7),FALSE),1,NA())),0,1),IF(ISNA(IF(VLOOKUP($A232,'Final Round'!$A$14:$K$18,1,FALSE),1,NA())),0,1)))</f>
        <v/>
      </c>
      <c r="G232" s="63"/>
      <c r="H232" s="64" t="str">
        <f>IF(ISBLANK($A232),"",IF(ISERROR(VLOOKUP($A232,'Round 1'!$A$7:$I$306,COLUMN('Round 1'!$G$7),FALSE)),0,VLOOKUP($A232,'Round 1'!$A$7:$I$306,COLUMN('Round 1'!$G$7),FALSE))+IF(ISERROR(VLOOKUP($A232,'Round 2'!$A$7:$I$306,COLUMN('Round 2'!$G$7),FALSE)),0,VLOOKUP($A232,'Round 2'!$A$7:$I$306,COLUMN('Round 2'!$G$7),FALSE))+IF(ISERROR(VLOOKUP($A232,'Round 3'!$A$7:$I$306,COLUMN('Round 3'!$G$7),FALSE)),0,VLOOKUP($A232,'Round 3'!$A$7:$I$306,COLUMN('Round 3'!$G$7),FALSE)))</f>
        <v/>
      </c>
      <c r="I232" s="64" t="str">
        <f>IF(ISBLANK($A232),"",IF(ISERROR(VLOOKUP($A232,'Round 1'!$A$7:$I$306,COLUMN('Round 1'!$F$7),FALSE)),0,VLOOKUP($A232,'Round 1'!$A$7:$I$306,COLUMN('Round 1'!$F$7),FALSE))+IF(ISERROR(VLOOKUP($A232,'Round 2'!$A$7:$I$306,COLUMN('Round 2'!$F$7),FALSE)),0,VLOOKUP($A232,'Round 2'!$A$7:$I$306,COLUMN('Round 2'!$F$7),FALSE))+IF(ISERROR(VLOOKUP($A232,'Round 3'!$A$7:$I$306,COLUMN('Round 3'!$F$7),FALSE)),0,VLOOKUP($A232,'Round 3'!$A$7:$I$306,COLUMN('Round 3'!$F$7),FALSE)))</f>
        <v/>
      </c>
      <c r="J232" s="65" t="str">
        <f>IF(ISBLANK($A232),"",IF(ISERROR(VLOOKUP($A232,'Round 1'!$A$7:$I$306,COLUMN('Round 1'!$H$7),FALSE)),0,VLOOKUP($A232,'Round 1'!$A$7:$I$306,COLUMN('Round 1'!$H$7),FALSE))+IF(ISERROR(VLOOKUP($A232,'Round 2'!$A$7:$I$306,COLUMN('Round 2'!$H$7),FALSE)),0,VLOOKUP($A232,'Round 2'!$A$7:$I$306,COLUMN('Round 2'!$H$7),FALSE))+IF(ISERROR(VLOOKUP($A232,'Round 3'!$A$7:$I$306,COLUMN('Round 3'!$H$7),FALSE)),0,VLOOKUP($A232,'Round 3'!$A$7:$I$306,COLUMN('Round 3'!$H$7),FALSE)))</f>
        <v/>
      </c>
      <c r="K232" s="64" t="str">
        <f t="shared" si="88"/>
        <v/>
      </c>
      <c r="L232" s="66" t="str">
        <f t="shared" si="89"/>
        <v/>
      </c>
      <c r="M232" s="67"/>
      <c r="N232" s="68" t="str">
        <f t="shared" si="75"/>
        <v/>
      </c>
      <c r="O232" s="3" t="str">
        <f t="shared" si="90"/>
        <v/>
      </c>
      <c r="P232" s="3" t="str">
        <f t="shared" si="91"/>
        <v/>
      </c>
      <c r="Q232" s="3">
        <f t="shared" si="78"/>
        <v>-10</v>
      </c>
      <c r="R232" s="3" t="str">
        <f t="shared" si="79"/>
        <v/>
      </c>
      <c r="S232" s="3" t="str">
        <f t="shared" si="80"/>
        <v/>
      </c>
      <c r="T232" s="3">
        <f t="shared" si="81"/>
        <v>0</v>
      </c>
      <c r="U232" s="68" t="str">
        <f ca="1">IF(N('Final Round'!$J$14)&gt;0,IF(ISBLANK($A232),"",IF($N232&gt;5,$N232,VLOOKUP($A232,'Final Round'!$A$14:$K$18,COLUMN('Final Round'!$J$1),FALSE))),"")</f>
        <v/>
      </c>
      <c r="V232" s="3" t="str">
        <f t="shared" ca="1" si="82"/>
        <v/>
      </c>
      <c r="W232" s="3" t="str">
        <f t="shared" si="83"/>
        <v/>
      </c>
      <c r="X232" s="3" t="str">
        <f t="shared" si="84"/>
        <v/>
      </c>
      <c r="Y232" s="3">
        <f t="shared" si="85"/>
        <v>0</v>
      </c>
      <c r="Z232" s="3" t="str">
        <f t="shared" ca="1" si="86"/>
        <v/>
      </c>
      <c r="AA232" s="3">
        <f t="shared" ca="1" si="87"/>
        <v>0</v>
      </c>
      <c r="AB232" s="69" t="str">
        <f>IF(ISBLANK($A232),"",5+4*(I232+IF(AA232=0,0,VLOOKUP($A232,'Final Round'!$A$14:$K$18,COLUMN('Final Round'!$G$1),FALSE)))+8*(H232+IF(AA232=0,0,IF(VLOOKUP($A232,'Final Round'!$A$14:$K$18,COLUMN('Final Round'!$J$1),FALSE)=1,1,0)))+$AA232)</f>
        <v/>
      </c>
    </row>
    <row r="233" spans="1:28" x14ac:dyDescent="0.2">
      <c r="A233" s="70"/>
      <c r="B233" s="71"/>
      <c r="C233" s="71"/>
      <c r="D233" s="71"/>
      <c r="E233" s="72"/>
      <c r="F233" s="73" t="str">
        <f>IF(ISBLANK($A233),"",SUM(IF(ISNA(IF(VLOOKUP($A233,'Round 1'!$A$7:$J$306,COLUMN('Round 1'!$H$7),FALSE),1,NA())),0,1),IF(ISNA(IF(VLOOKUP($A233,'Round 2'!$A$7:$J$306,COLUMN('Round 1'!$H$7),FALSE),1,NA())),0,1),IF(ISNA(IF(VLOOKUP($A233,'Round 3'!$A$7:$J$306,COLUMN('Round 1'!$H$7),FALSE),1,NA())),0,1),IF(ISNA(IF(VLOOKUP($A233,'Final Round'!$A$14:$K$18,1,FALSE),1,NA())),0,1)))</f>
        <v/>
      </c>
      <c r="G233" s="74"/>
      <c r="H233" s="75" t="str">
        <f>IF(ISBLANK($A233),"",IF(ISERROR(VLOOKUP($A233,'Round 1'!$A$7:$I$306,COLUMN('Round 1'!$G$7),FALSE)),0,VLOOKUP($A233,'Round 1'!$A$7:$I$306,COLUMN('Round 1'!$G$7),FALSE))+IF(ISERROR(VLOOKUP($A233,'Round 2'!$A$7:$I$306,COLUMN('Round 2'!$G$7),FALSE)),0,VLOOKUP($A233,'Round 2'!$A$7:$I$306,COLUMN('Round 2'!$G$7),FALSE))+IF(ISERROR(VLOOKUP($A233,'Round 3'!$A$7:$I$306,COLUMN('Round 3'!$G$7),FALSE)),0,VLOOKUP($A233,'Round 3'!$A$7:$I$306,COLUMN('Round 3'!$G$7),FALSE)))</f>
        <v/>
      </c>
      <c r="I233" s="75" t="str">
        <f>IF(ISBLANK($A233),"",IF(ISERROR(VLOOKUP($A233,'Round 1'!$A$7:$I$306,COLUMN('Round 1'!$F$7),FALSE)),0,VLOOKUP($A233,'Round 1'!$A$7:$I$306,COLUMN('Round 1'!$F$7),FALSE))+IF(ISERROR(VLOOKUP($A233,'Round 2'!$A$7:$I$306,COLUMN('Round 2'!$F$7),FALSE)),0,VLOOKUP($A233,'Round 2'!$A$7:$I$306,COLUMN('Round 2'!$F$7),FALSE))+IF(ISERROR(VLOOKUP($A233,'Round 3'!$A$7:$I$306,COLUMN('Round 3'!$F$7),FALSE)),0,VLOOKUP($A233,'Round 3'!$A$7:$I$306,COLUMN('Round 3'!$F$7),FALSE)))</f>
        <v/>
      </c>
      <c r="J233" s="76" t="str">
        <f>IF(ISBLANK($A233),"",IF(ISERROR(VLOOKUP($A233,'Round 1'!$A$7:$I$306,COLUMN('Round 1'!$H$7),FALSE)),0,VLOOKUP($A233,'Round 1'!$A$7:$I$306,COLUMN('Round 1'!$H$7),FALSE))+IF(ISERROR(VLOOKUP($A233,'Round 2'!$A$7:$I$306,COLUMN('Round 2'!$H$7),FALSE)),0,VLOOKUP($A233,'Round 2'!$A$7:$I$306,COLUMN('Round 2'!$H$7),FALSE))+IF(ISERROR(VLOOKUP($A233,'Round 3'!$A$7:$I$306,COLUMN('Round 3'!$H$7),FALSE)),0,VLOOKUP($A233,'Round 3'!$A$7:$I$306,COLUMN('Round 3'!$H$7),FALSE)))</f>
        <v/>
      </c>
      <c r="K233" s="75" t="str">
        <f t="shared" si="88"/>
        <v/>
      </c>
      <c r="L233" s="77" t="str">
        <f t="shared" si="89"/>
        <v/>
      </c>
      <c r="M233" s="78"/>
      <c r="N233" s="79" t="str">
        <f t="shared" si="75"/>
        <v/>
      </c>
      <c r="O233" s="3" t="str">
        <f t="shared" si="90"/>
        <v/>
      </c>
      <c r="P233" s="3" t="str">
        <f t="shared" si="91"/>
        <v/>
      </c>
      <c r="Q233" s="3">
        <f t="shared" si="78"/>
        <v>-10</v>
      </c>
      <c r="R233" s="3" t="str">
        <f t="shared" si="79"/>
        <v/>
      </c>
      <c r="S233" s="3" t="str">
        <f t="shared" si="80"/>
        <v/>
      </c>
      <c r="T233" s="3">
        <f t="shared" si="81"/>
        <v>0</v>
      </c>
      <c r="U233" s="79" t="str">
        <f ca="1">IF(N('Final Round'!$J$14)&gt;0,IF(ISBLANK($A233),"",IF($N233&gt;5,$N233,VLOOKUP($A233,'Final Round'!$A$14:$K$18,COLUMN('Final Round'!$J$1),FALSE))),"")</f>
        <v/>
      </c>
      <c r="V233" s="3" t="str">
        <f t="shared" ca="1" si="82"/>
        <v/>
      </c>
      <c r="W233" s="3" t="str">
        <f t="shared" si="83"/>
        <v/>
      </c>
      <c r="X233" s="3" t="str">
        <f t="shared" si="84"/>
        <v/>
      </c>
      <c r="Y233" s="3">
        <f t="shared" si="85"/>
        <v>0</v>
      </c>
      <c r="Z233" s="3" t="str">
        <f t="shared" ca="1" si="86"/>
        <v/>
      </c>
      <c r="AA233" s="3">
        <f t="shared" ca="1" si="87"/>
        <v>0</v>
      </c>
      <c r="AB233" s="80" t="str">
        <f>IF(ISBLANK($A233),"",5+4*(I233+IF(AA233=0,0,VLOOKUP($A233,'Final Round'!$A$14:$K$18,COLUMN('Final Round'!$G$1),FALSE)))+8*(H233+IF(AA233=0,0,IF(VLOOKUP($A233,'Final Round'!$A$14:$K$18,COLUMN('Final Round'!$J$1),FALSE)=1,1,0)))+$AA233)</f>
        <v/>
      </c>
    </row>
    <row r="234" spans="1:28" x14ac:dyDescent="0.2">
      <c r="A234" s="59"/>
      <c r="B234" s="60"/>
      <c r="C234" s="60"/>
      <c r="D234" s="60"/>
      <c r="E234" s="61"/>
      <c r="F234" s="62" t="str">
        <f>IF(ISBLANK($A234),"",SUM(IF(ISNA(IF(VLOOKUP($A234,'Round 1'!$A$7:$J$306,COLUMN('Round 1'!$H$7),FALSE),1,NA())),0,1),IF(ISNA(IF(VLOOKUP($A234,'Round 2'!$A$7:$J$306,COLUMN('Round 1'!$H$7),FALSE),1,NA())),0,1),IF(ISNA(IF(VLOOKUP($A234,'Round 3'!$A$7:$J$306,COLUMN('Round 1'!$H$7),FALSE),1,NA())),0,1),IF(ISNA(IF(VLOOKUP($A234,'Final Round'!$A$14:$K$18,1,FALSE),1,NA())),0,1)))</f>
        <v/>
      </c>
      <c r="G234" s="63"/>
      <c r="H234" s="64" t="str">
        <f>IF(ISBLANK($A234),"",IF(ISERROR(VLOOKUP($A234,'Round 1'!$A$7:$I$306,COLUMN('Round 1'!$G$7),FALSE)),0,VLOOKUP($A234,'Round 1'!$A$7:$I$306,COLUMN('Round 1'!$G$7),FALSE))+IF(ISERROR(VLOOKUP($A234,'Round 2'!$A$7:$I$306,COLUMN('Round 2'!$G$7),FALSE)),0,VLOOKUP($A234,'Round 2'!$A$7:$I$306,COLUMN('Round 2'!$G$7),FALSE))+IF(ISERROR(VLOOKUP($A234,'Round 3'!$A$7:$I$306,COLUMN('Round 3'!$G$7),FALSE)),0,VLOOKUP($A234,'Round 3'!$A$7:$I$306,COLUMN('Round 3'!$G$7),FALSE)))</f>
        <v/>
      </c>
      <c r="I234" s="64" t="str">
        <f>IF(ISBLANK($A234),"",IF(ISERROR(VLOOKUP($A234,'Round 1'!$A$7:$I$306,COLUMN('Round 1'!$F$7),FALSE)),0,VLOOKUP($A234,'Round 1'!$A$7:$I$306,COLUMN('Round 1'!$F$7),FALSE))+IF(ISERROR(VLOOKUP($A234,'Round 2'!$A$7:$I$306,COLUMN('Round 2'!$F$7),FALSE)),0,VLOOKUP($A234,'Round 2'!$A$7:$I$306,COLUMN('Round 2'!$F$7),FALSE))+IF(ISERROR(VLOOKUP($A234,'Round 3'!$A$7:$I$306,COLUMN('Round 3'!$F$7),FALSE)),0,VLOOKUP($A234,'Round 3'!$A$7:$I$306,COLUMN('Round 3'!$F$7),FALSE)))</f>
        <v/>
      </c>
      <c r="J234" s="65" t="str">
        <f>IF(ISBLANK($A234),"",IF(ISERROR(VLOOKUP($A234,'Round 1'!$A$7:$I$306,COLUMN('Round 1'!$H$7),FALSE)),0,VLOOKUP($A234,'Round 1'!$A$7:$I$306,COLUMN('Round 1'!$H$7),FALSE))+IF(ISERROR(VLOOKUP($A234,'Round 2'!$A$7:$I$306,COLUMN('Round 2'!$H$7),FALSE)),0,VLOOKUP($A234,'Round 2'!$A$7:$I$306,COLUMN('Round 2'!$H$7),FALSE))+IF(ISERROR(VLOOKUP($A234,'Round 3'!$A$7:$I$306,COLUMN('Round 3'!$H$7),FALSE)),0,VLOOKUP($A234,'Round 3'!$A$7:$I$306,COLUMN('Round 3'!$H$7),FALSE)))</f>
        <v/>
      </c>
      <c r="K234" s="64" t="str">
        <f t="shared" si="88"/>
        <v/>
      </c>
      <c r="L234" s="66" t="str">
        <f t="shared" si="89"/>
        <v/>
      </c>
      <c r="M234" s="67"/>
      <c r="N234" s="68" t="str">
        <f t="shared" si="75"/>
        <v/>
      </c>
      <c r="O234" s="3" t="str">
        <f t="shared" si="90"/>
        <v/>
      </c>
      <c r="P234" s="3" t="str">
        <f t="shared" si="91"/>
        <v/>
      </c>
      <c r="Q234" s="3">
        <f t="shared" si="78"/>
        <v>-10</v>
      </c>
      <c r="R234" s="3" t="str">
        <f t="shared" si="79"/>
        <v/>
      </c>
      <c r="S234" s="3" t="str">
        <f t="shared" si="80"/>
        <v/>
      </c>
      <c r="T234" s="3">
        <f t="shared" si="81"/>
        <v>0</v>
      </c>
      <c r="U234" s="68" t="str">
        <f ca="1">IF(N('Final Round'!$J$14)&gt;0,IF(ISBLANK($A234),"",IF($N234&gt;5,$N234,VLOOKUP($A234,'Final Round'!$A$14:$K$18,COLUMN('Final Round'!$J$1),FALSE))),"")</f>
        <v/>
      </c>
      <c r="V234" s="3" t="str">
        <f t="shared" ca="1" si="82"/>
        <v/>
      </c>
      <c r="W234" s="3" t="str">
        <f t="shared" si="83"/>
        <v/>
      </c>
      <c r="X234" s="3" t="str">
        <f t="shared" si="84"/>
        <v/>
      </c>
      <c r="Y234" s="3">
        <f t="shared" si="85"/>
        <v>0</v>
      </c>
      <c r="Z234" s="3" t="str">
        <f t="shared" ca="1" si="86"/>
        <v/>
      </c>
      <c r="AA234" s="3">
        <f t="shared" ca="1" si="87"/>
        <v>0</v>
      </c>
      <c r="AB234" s="69" t="str">
        <f>IF(ISBLANK($A234),"",5+4*(I234+IF(AA234=0,0,VLOOKUP($A234,'Final Round'!$A$14:$K$18,COLUMN('Final Round'!$G$1),FALSE)))+8*(H234+IF(AA234=0,0,IF(VLOOKUP($A234,'Final Round'!$A$14:$K$18,COLUMN('Final Round'!$J$1),FALSE)=1,1,0)))+$AA234)</f>
        <v/>
      </c>
    </row>
    <row r="235" spans="1:28" x14ac:dyDescent="0.2">
      <c r="A235" s="70"/>
      <c r="B235" s="71"/>
      <c r="C235" s="71"/>
      <c r="D235" s="71"/>
      <c r="E235" s="72"/>
      <c r="F235" s="73" t="str">
        <f>IF(ISBLANK($A235),"",SUM(IF(ISNA(IF(VLOOKUP($A235,'Round 1'!$A$7:$J$306,COLUMN('Round 1'!$H$7),FALSE),1,NA())),0,1),IF(ISNA(IF(VLOOKUP($A235,'Round 2'!$A$7:$J$306,COLUMN('Round 1'!$H$7),FALSE),1,NA())),0,1),IF(ISNA(IF(VLOOKUP($A235,'Round 3'!$A$7:$J$306,COLUMN('Round 1'!$H$7),FALSE),1,NA())),0,1),IF(ISNA(IF(VLOOKUP($A235,'Final Round'!$A$14:$K$18,1,FALSE),1,NA())),0,1)))</f>
        <v/>
      </c>
      <c r="G235" s="74"/>
      <c r="H235" s="75" t="str">
        <f>IF(ISBLANK($A235),"",IF(ISERROR(VLOOKUP($A235,'Round 1'!$A$7:$I$306,COLUMN('Round 1'!$G$7),FALSE)),0,VLOOKUP($A235,'Round 1'!$A$7:$I$306,COLUMN('Round 1'!$G$7),FALSE))+IF(ISERROR(VLOOKUP($A235,'Round 2'!$A$7:$I$306,COLUMN('Round 2'!$G$7),FALSE)),0,VLOOKUP($A235,'Round 2'!$A$7:$I$306,COLUMN('Round 2'!$G$7),FALSE))+IF(ISERROR(VLOOKUP($A235,'Round 3'!$A$7:$I$306,COLUMN('Round 3'!$G$7),FALSE)),0,VLOOKUP($A235,'Round 3'!$A$7:$I$306,COLUMN('Round 3'!$G$7),FALSE)))</f>
        <v/>
      </c>
      <c r="I235" s="75" t="str">
        <f>IF(ISBLANK($A235),"",IF(ISERROR(VLOOKUP($A235,'Round 1'!$A$7:$I$306,COLUMN('Round 1'!$F$7),FALSE)),0,VLOOKUP($A235,'Round 1'!$A$7:$I$306,COLUMN('Round 1'!$F$7),FALSE))+IF(ISERROR(VLOOKUP($A235,'Round 2'!$A$7:$I$306,COLUMN('Round 2'!$F$7),FALSE)),0,VLOOKUP($A235,'Round 2'!$A$7:$I$306,COLUMN('Round 2'!$F$7),FALSE))+IF(ISERROR(VLOOKUP($A235,'Round 3'!$A$7:$I$306,COLUMN('Round 3'!$F$7),FALSE)),0,VLOOKUP($A235,'Round 3'!$A$7:$I$306,COLUMN('Round 3'!$F$7),FALSE)))</f>
        <v/>
      </c>
      <c r="J235" s="76" t="str">
        <f>IF(ISBLANK($A235),"",IF(ISERROR(VLOOKUP($A235,'Round 1'!$A$7:$I$306,COLUMN('Round 1'!$H$7),FALSE)),0,VLOOKUP($A235,'Round 1'!$A$7:$I$306,COLUMN('Round 1'!$H$7),FALSE))+IF(ISERROR(VLOOKUP($A235,'Round 2'!$A$7:$I$306,COLUMN('Round 2'!$H$7),FALSE)),0,VLOOKUP($A235,'Round 2'!$A$7:$I$306,COLUMN('Round 2'!$H$7),FALSE))+IF(ISERROR(VLOOKUP($A235,'Round 3'!$A$7:$I$306,COLUMN('Round 3'!$H$7),FALSE)),0,VLOOKUP($A235,'Round 3'!$A$7:$I$306,COLUMN('Round 3'!$H$7),FALSE)))</f>
        <v/>
      </c>
      <c r="K235" s="75" t="str">
        <f t="shared" si="88"/>
        <v/>
      </c>
      <c r="L235" s="77" t="str">
        <f t="shared" si="89"/>
        <v/>
      </c>
      <c r="M235" s="78"/>
      <c r="N235" s="79" t="str">
        <f t="shared" si="75"/>
        <v/>
      </c>
      <c r="O235" s="3" t="str">
        <f t="shared" si="90"/>
        <v/>
      </c>
      <c r="P235" s="3" t="str">
        <f t="shared" si="91"/>
        <v/>
      </c>
      <c r="Q235" s="3">
        <f t="shared" si="78"/>
        <v>-10</v>
      </c>
      <c r="R235" s="3" t="str">
        <f t="shared" si="79"/>
        <v/>
      </c>
      <c r="S235" s="3" t="str">
        <f t="shared" si="80"/>
        <v/>
      </c>
      <c r="T235" s="3">
        <f t="shared" si="81"/>
        <v>0</v>
      </c>
      <c r="U235" s="79" t="str">
        <f ca="1">IF(N('Final Round'!$J$14)&gt;0,IF(ISBLANK($A235),"",IF($N235&gt;5,$N235,VLOOKUP($A235,'Final Round'!$A$14:$K$18,COLUMN('Final Round'!$J$1),FALSE))),"")</f>
        <v/>
      </c>
      <c r="V235" s="3" t="str">
        <f t="shared" ca="1" si="82"/>
        <v/>
      </c>
      <c r="W235" s="3" t="str">
        <f t="shared" si="83"/>
        <v/>
      </c>
      <c r="X235" s="3" t="str">
        <f t="shared" si="84"/>
        <v/>
      </c>
      <c r="Y235" s="3">
        <f t="shared" si="85"/>
        <v>0</v>
      </c>
      <c r="Z235" s="3" t="str">
        <f t="shared" ca="1" si="86"/>
        <v/>
      </c>
      <c r="AA235" s="3">
        <f t="shared" ca="1" si="87"/>
        <v>0</v>
      </c>
      <c r="AB235" s="80" t="str">
        <f>IF(ISBLANK($A235),"",5+4*(I235+IF(AA235=0,0,VLOOKUP($A235,'Final Round'!$A$14:$K$18,COLUMN('Final Round'!$G$1),FALSE)))+8*(H235+IF(AA235=0,0,IF(VLOOKUP($A235,'Final Round'!$A$14:$K$18,COLUMN('Final Round'!$J$1),FALSE)=1,1,0)))+$AA235)</f>
        <v/>
      </c>
    </row>
    <row r="236" spans="1:28" x14ac:dyDescent="0.2">
      <c r="A236" s="59"/>
      <c r="B236" s="60"/>
      <c r="C236" s="60"/>
      <c r="D236" s="60"/>
      <c r="E236" s="61"/>
      <c r="F236" s="62" t="str">
        <f>IF(ISBLANK($A236),"",SUM(IF(ISNA(IF(VLOOKUP($A236,'Round 1'!$A$7:$J$306,COLUMN('Round 1'!$H$7),FALSE),1,NA())),0,1),IF(ISNA(IF(VLOOKUP($A236,'Round 2'!$A$7:$J$306,COLUMN('Round 1'!$H$7),FALSE),1,NA())),0,1),IF(ISNA(IF(VLOOKUP($A236,'Round 3'!$A$7:$J$306,COLUMN('Round 1'!$H$7),FALSE),1,NA())),0,1),IF(ISNA(IF(VLOOKUP($A236,'Final Round'!$A$14:$K$18,1,FALSE),1,NA())),0,1)))</f>
        <v/>
      </c>
      <c r="G236" s="63"/>
      <c r="H236" s="64" t="str">
        <f>IF(ISBLANK($A236),"",IF(ISERROR(VLOOKUP($A236,'Round 1'!$A$7:$I$306,COLUMN('Round 1'!$G$7),FALSE)),0,VLOOKUP($A236,'Round 1'!$A$7:$I$306,COLUMN('Round 1'!$G$7),FALSE))+IF(ISERROR(VLOOKUP($A236,'Round 2'!$A$7:$I$306,COLUMN('Round 2'!$G$7),FALSE)),0,VLOOKUP($A236,'Round 2'!$A$7:$I$306,COLUMN('Round 2'!$G$7),FALSE))+IF(ISERROR(VLOOKUP($A236,'Round 3'!$A$7:$I$306,COLUMN('Round 3'!$G$7),FALSE)),0,VLOOKUP($A236,'Round 3'!$A$7:$I$306,COLUMN('Round 3'!$G$7),FALSE)))</f>
        <v/>
      </c>
      <c r="I236" s="64" t="str">
        <f>IF(ISBLANK($A236),"",IF(ISERROR(VLOOKUP($A236,'Round 1'!$A$7:$I$306,COLUMN('Round 1'!$F$7),FALSE)),0,VLOOKUP($A236,'Round 1'!$A$7:$I$306,COLUMN('Round 1'!$F$7),FALSE))+IF(ISERROR(VLOOKUP($A236,'Round 2'!$A$7:$I$306,COLUMN('Round 2'!$F$7),FALSE)),0,VLOOKUP($A236,'Round 2'!$A$7:$I$306,COLUMN('Round 2'!$F$7),FALSE))+IF(ISERROR(VLOOKUP($A236,'Round 3'!$A$7:$I$306,COLUMN('Round 3'!$F$7),FALSE)),0,VLOOKUP($A236,'Round 3'!$A$7:$I$306,COLUMN('Round 3'!$F$7),FALSE)))</f>
        <v/>
      </c>
      <c r="J236" s="65" t="str">
        <f>IF(ISBLANK($A236),"",IF(ISERROR(VLOOKUP($A236,'Round 1'!$A$7:$I$306,COLUMN('Round 1'!$H$7),FALSE)),0,VLOOKUP($A236,'Round 1'!$A$7:$I$306,COLUMN('Round 1'!$H$7),FALSE))+IF(ISERROR(VLOOKUP($A236,'Round 2'!$A$7:$I$306,COLUMN('Round 2'!$H$7),FALSE)),0,VLOOKUP($A236,'Round 2'!$A$7:$I$306,COLUMN('Round 2'!$H$7),FALSE))+IF(ISERROR(VLOOKUP($A236,'Round 3'!$A$7:$I$306,COLUMN('Round 3'!$H$7),FALSE)),0,VLOOKUP($A236,'Round 3'!$A$7:$I$306,COLUMN('Round 3'!$H$7),FALSE)))</f>
        <v/>
      </c>
      <c r="K236" s="64" t="str">
        <f t="shared" si="88"/>
        <v/>
      </c>
      <c r="L236" s="66" t="str">
        <f t="shared" si="89"/>
        <v/>
      </c>
      <c r="M236" s="67"/>
      <c r="N236" s="68" t="str">
        <f t="shared" si="75"/>
        <v/>
      </c>
      <c r="O236" s="3" t="str">
        <f t="shared" si="90"/>
        <v/>
      </c>
      <c r="P236" s="3" t="str">
        <f t="shared" si="91"/>
        <v/>
      </c>
      <c r="Q236" s="3">
        <f t="shared" si="78"/>
        <v>-10</v>
      </c>
      <c r="R236" s="3" t="str">
        <f t="shared" si="79"/>
        <v/>
      </c>
      <c r="S236" s="3" t="str">
        <f t="shared" si="80"/>
        <v/>
      </c>
      <c r="T236" s="3">
        <f t="shared" si="81"/>
        <v>0</v>
      </c>
      <c r="U236" s="68" t="str">
        <f ca="1">IF(N('Final Round'!$J$14)&gt;0,IF(ISBLANK($A236),"",IF($N236&gt;5,$N236,VLOOKUP($A236,'Final Round'!$A$14:$K$18,COLUMN('Final Round'!$J$1),FALSE))),"")</f>
        <v/>
      </c>
      <c r="V236" s="3" t="str">
        <f t="shared" ca="1" si="82"/>
        <v/>
      </c>
      <c r="W236" s="3" t="str">
        <f t="shared" si="83"/>
        <v/>
      </c>
      <c r="X236" s="3" t="str">
        <f t="shared" si="84"/>
        <v/>
      </c>
      <c r="Y236" s="3">
        <f t="shared" si="85"/>
        <v>0</v>
      </c>
      <c r="Z236" s="3" t="str">
        <f t="shared" ca="1" si="86"/>
        <v/>
      </c>
      <c r="AA236" s="3">
        <f t="shared" ca="1" si="87"/>
        <v>0</v>
      </c>
      <c r="AB236" s="69" t="str">
        <f>IF(ISBLANK($A236),"",5+4*(I236+IF(AA236=0,0,VLOOKUP($A236,'Final Round'!$A$14:$K$18,COLUMN('Final Round'!$G$1),FALSE)))+8*(H236+IF(AA236=0,0,IF(VLOOKUP($A236,'Final Round'!$A$14:$K$18,COLUMN('Final Round'!$J$1),FALSE)=1,1,0)))+$AA236)</f>
        <v/>
      </c>
    </row>
    <row r="237" spans="1:28" x14ac:dyDescent="0.2">
      <c r="A237" s="70"/>
      <c r="B237" s="71"/>
      <c r="C237" s="71"/>
      <c r="D237" s="71"/>
      <c r="E237" s="72"/>
      <c r="F237" s="73" t="str">
        <f>IF(ISBLANK($A237),"",SUM(IF(ISNA(IF(VLOOKUP($A237,'Round 1'!$A$7:$J$306,COLUMN('Round 1'!$H$7),FALSE),1,NA())),0,1),IF(ISNA(IF(VLOOKUP($A237,'Round 2'!$A$7:$J$306,COLUMN('Round 1'!$H$7),FALSE),1,NA())),0,1),IF(ISNA(IF(VLOOKUP($A237,'Round 3'!$A$7:$J$306,COLUMN('Round 1'!$H$7),FALSE),1,NA())),0,1),IF(ISNA(IF(VLOOKUP($A237,'Final Round'!$A$14:$K$18,1,FALSE),1,NA())),0,1)))</f>
        <v/>
      </c>
      <c r="G237" s="74"/>
      <c r="H237" s="75" t="str">
        <f>IF(ISBLANK($A237),"",IF(ISERROR(VLOOKUP($A237,'Round 1'!$A$7:$I$306,COLUMN('Round 1'!$G$7),FALSE)),0,VLOOKUP($A237,'Round 1'!$A$7:$I$306,COLUMN('Round 1'!$G$7),FALSE))+IF(ISERROR(VLOOKUP($A237,'Round 2'!$A$7:$I$306,COLUMN('Round 2'!$G$7),FALSE)),0,VLOOKUP($A237,'Round 2'!$A$7:$I$306,COLUMN('Round 2'!$G$7),FALSE))+IF(ISERROR(VLOOKUP($A237,'Round 3'!$A$7:$I$306,COLUMN('Round 3'!$G$7),FALSE)),0,VLOOKUP($A237,'Round 3'!$A$7:$I$306,COLUMN('Round 3'!$G$7),FALSE)))</f>
        <v/>
      </c>
      <c r="I237" s="75" t="str">
        <f>IF(ISBLANK($A237),"",IF(ISERROR(VLOOKUP($A237,'Round 1'!$A$7:$I$306,COLUMN('Round 1'!$F$7),FALSE)),0,VLOOKUP($A237,'Round 1'!$A$7:$I$306,COLUMN('Round 1'!$F$7),FALSE))+IF(ISERROR(VLOOKUP($A237,'Round 2'!$A$7:$I$306,COLUMN('Round 2'!$F$7),FALSE)),0,VLOOKUP($A237,'Round 2'!$A$7:$I$306,COLUMN('Round 2'!$F$7),FALSE))+IF(ISERROR(VLOOKUP($A237,'Round 3'!$A$7:$I$306,COLUMN('Round 3'!$F$7),FALSE)),0,VLOOKUP($A237,'Round 3'!$A$7:$I$306,COLUMN('Round 3'!$F$7),FALSE)))</f>
        <v/>
      </c>
      <c r="J237" s="76" t="str">
        <f>IF(ISBLANK($A237),"",IF(ISERROR(VLOOKUP($A237,'Round 1'!$A$7:$I$306,COLUMN('Round 1'!$H$7),FALSE)),0,VLOOKUP($A237,'Round 1'!$A$7:$I$306,COLUMN('Round 1'!$H$7),FALSE))+IF(ISERROR(VLOOKUP($A237,'Round 2'!$A$7:$I$306,COLUMN('Round 2'!$H$7),FALSE)),0,VLOOKUP($A237,'Round 2'!$A$7:$I$306,COLUMN('Round 2'!$H$7),FALSE))+IF(ISERROR(VLOOKUP($A237,'Round 3'!$A$7:$I$306,COLUMN('Round 3'!$H$7),FALSE)),0,VLOOKUP($A237,'Round 3'!$A$7:$I$306,COLUMN('Round 3'!$H$7),FALSE)))</f>
        <v/>
      </c>
      <c r="K237" s="75" t="str">
        <f t="shared" si="88"/>
        <v/>
      </c>
      <c r="L237" s="77" t="str">
        <f t="shared" si="89"/>
        <v/>
      </c>
      <c r="M237" s="78"/>
      <c r="N237" s="79" t="str">
        <f t="shared" si="75"/>
        <v/>
      </c>
      <c r="O237" s="3" t="str">
        <f t="shared" si="90"/>
        <v/>
      </c>
      <c r="P237" s="3" t="str">
        <f t="shared" si="91"/>
        <v/>
      </c>
      <c r="Q237" s="3">
        <f t="shared" si="78"/>
        <v>-10</v>
      </c>
      <c r="R237" s="3" t="str">
        <f t="shared" si="79"/>
        <v/>
      </c>
      <c r="S237" s="3" t="str">
        <f t="shared" si="80"/>
        <v/>
      </c>
      <c r="T237" s="3">
        <f t="shared" si="81"/>
        <v>0</v>
      </c>
      <c r="U237" s="79" t="str">
        <f ca="1">IF(N('Final Round'!$J$14)&gt;0,IF(ISBLANK($A237),"",IF($N237&gt;5,$N237,VLOOKUP($A237,'Final Round'!$A$14:$K$18,COLUMN('Final Round'!$J$1),FALSE))),"")</f>
        <v/>
      </c>
      <c r="V237" s="3" t="str">
        <f t="shared" ca="1" si="82"/>
        <v/>
      </c>
      <c r="W237" s="3" t="str">
        <f t="shared" si="83"/>
        <v/>
      </c>
      <c r="X237" s="3" t="str">
        <f t="shared" si="84"/>
        <v/>
      </c>
      <c r="Y237" s="3">
        <f t="shared" si="85"/>
        <v>0</v>
      </c>
      <c r="Z237" s="3" t="str">
        <f t="shared" ca="1" si="86"/>
        <v/>
      </c>
      <c r="AA237" s="3">
        <f t="shared" ca="1" si="87"/>
        <v>0</v>
      </c>
      <c r="AB237" s="80" t="str">
        <f>IF(ISBLANK($A237),"",5+4*(I237+IF(AA237=0,0,VLOOKUP($A237,'Final Round'!$A$14:$K$18,COLUMN('Final Round'!$G$1),FALSE)))+8*(H237+IF(AA237=0,0,IF(VLOOKUP($A237,'Final Round'!$A$14:$K$18,COLUMN('Final Round'!$J$1),FALSE)=1,1,0)))+$AA237)</f>
        <v/>
      </c>
    </row>
    <row r="238" spans="1:28" x14ac:dyDescent="0.2">
      <c r="A238" s="59"/>
      <c r="B238" s="60"/>
      <c r="C238" s="60"/>
      <c r="D238" s="60"/>
      <c r="E238" s="61"/>
      <c r="F238" s="62" t="str">
        <f>IF(ISBLANK($A238),"",SUM(IF(ISNA(IF(VLOOKUP($A238,'Round 1'!$A$7:$J$306,COLUMN('Round 1'!$H$7),FALSE),1,NA())),0,1),IF(ISNA(IF(VLOOKUP($A238,'Round 2'!$A$7:$J$306,COLUMN('Round 1'!$H$7),FALSE),1,NA())),0,1),IF(ISNA(IF(VLOOKUP($A238,'Round 3'!$A$7:$J$306,COLUMN('Round 1'!$H$7),FALSE),1,NA())),0,1),IF(ISNA(IF(VLOOKUP($A238,'Final Round'!$A$14:$K$18,1,FALSE),1,NA())),0,1)))</f>
        <v/>
      </c>
      <c r="G238" s="63"/>
      <c r="H238" s="64" t="str">
        <f>IF(ISBLANK($A238),"",IF(ISERROR(VLOOKUP($A238,'Round 1'!$A$7:$I$306,COLUMN('Round 1'!$G$7),FALSE)),0,VLOOKUP($A238,'Round 1'!$A$7:$I$306,COLUMN('Round 1'!$G$7),FALSE))+IF(ISERROR(VLOOKUP($A238,'Round 2'!$A$7:$I$306,COLUMN('Round 2'!$G$7),FALSE)),0,VLOOKUP($A238,'Round 2'!$A$7:$I$306,COLUMN('Round 2'!$G$7),FALSE))+IF(ISERROR(VLOOKUP($A238,'Round 3'!$A$7:$I$306,COLUMN('Round 3'!$G$7),FALSE)),0,VLOOKUP($A238,'Round 3'!$A$7:$I$306,COLUMN('Round 3'!$G$7),FALSE)))</f>
        <v/>
      </c>
      <c r="I238" s="64" t="str">
        <f>IF(ISBLANK($A238),"",IF(ISERROR(VLOOKUP($A238,'Round 1'!$A$7:$I$306,COLUMN('Round 1'!$F$7),FALSE)),0,VLOOKUP($A238,'Round 1'!$A$7:$I$306,COLUMN('Round 1'!$F$7),FALSE))+IF(ISERROR(VLOOKUP($A238,'Round 2'!$A$7:$I$306,COLUMN('Round 2'!$F$7),FALSE)),0,VLOOKUP($A238,'Round 2'!$A$7:$I$306,COLUMN('Round 2'!$F$7),FALSE))+IF(ISERROR(VLOOKUP($A238,'Round 3'!$A$7:$I$306,COLUMN('Round 3'!$F$7),FALSE)),0,VLOOKUP($A238,'Round 3'!$A$7:$I$306,COLUMN('Round 3'!$F$7),FALSE)))</f>
        <v/>
      </c>
      <c r="J238" s="65" t="str">
        <f>IF(ISBLANK($A238),"",IF(ISERROR(VLOOKUP($A238,'Round 1'!$A$7:$I$306,COLUMN('Round 1'!$H$7),FALSE)),0,VLOOKUP($A238,'Round 1'!$A$7:$I$306,COLUMN('Round 1'!$H$7),FALSE))+IF(ISERROR(VLOOKUP($A238,'Round 2'!$A$7:$I$306,COLUMN('Round 2'!$H$7),FALSE)),0,VLOOKUP($A238,'Round 2'!$A$7:$I$306,COLUMN('Round 2'!$H$7),FALSE))+IF(ISERROR(VLOOKUP($A238,'Round 3'!$A$7:$I$306,COLUMN('Round 3'!$H$7),FALSE)),0,VLOOKUP($A238,'Round 3'!$A$7:$I$306,COLUMN('Round 3'!$H$7),FALSE)))</f>
        <v/>
      </c>
      <c r="K238" s="64" t="str">
        <f t="shared" si="88"/>
        <v/>
      </c>
      <c r="L238" s="66" t="str">
        <f t="shared" si="89"/>
        <v/>
      </c>
      <c r="M238" s="67"/>
      <c r="N238" s="68" t="str">
        <f t="shared" si="75"/>
        <v/>
      </c>
      <c r="O238" s="3" t="str">
        <f t="shared" si="90"/>
        <v/>
      </c>
      <c r="P238" s="3" t="str">
        <f t="shared" si="91"/>
        <v/>
      </c>
      <c r="Q238" s="3">
        <f t="shared" si="78"/>
        <v>-10</v>
      </c>
      <c r="R238" s="3" t="str">
        <f t="shared" si="79"/>
        <v/>
      </c>
      <c r="S238" s="3" t="str">
        <f t="shared" si="80"/>
        <v/>
      </c>
      <c r="T238" s="3">
        <f t="shared" si="81"/>
        <v>0</v>
      </c>
      <c r="U238" s="68" t="str">
        <f ca="1">IF(N('Final Round'!$J$14)&gt;0,IF(ISBLANK($A238),"",IF($N238&gt;5,$N238,VLOOKUP($A238,'Final Round'!$A$14:$K$18,COLUMN('Final Round'!$J$1),FALSE))),"")</f>
        <v/>
      </c>
      <c r="V238" s="3" t="str">
        <f t="shared" ca="1" si="82"/>
        <v/>
      </c>
      <c r="W238" s="3" t="str">
        <f t="shared" si="83"/>
        <v/>
      </c>
      <c r="X238" s="3" t="str">
        <f t="shared" si="84"/>
        <v/>
      </c>
      <c r="Y238" s="3">
        <f t="shared" si="85"/>
        <v>0</v>
      </c>
      <c r="Z238" s="3" t="str">
        <f t="shared" ca="1" si="86"/>
        <v/>
      </c>
      <c r="AA238" s="3">
        <f t="shared" ca="1" si="87"/>
        <v>0</v>
      </c>
      <c r="AB238" s="69" t="str">
        <f>IF(ISBLANK($A238),"",5+4*(I238+IF(AA238=0,0,VLOOKUP($A238,'Final Round'!$A$14:$K$18,COLUMN('Final Round'!$G$1),FALSE)))+8*(H238+IF(AA238=0,0,IF(VLOOKUP($A238,'Final Round'!$A$14:$K$18,COLUMN('Final Round'!$J$1),FALSE)=1,1,0)))+$AA238)</f>
        <v/>
      </c>
    </row>
    <row r="239" spans="1:28" x14ac:dyDescent="0.2">
      <c r="A239" s="70"/>
      <c r="B239" s="71"/>
      <c r="C239" s="71"/>
      <c r="D239" s="71"/>
      <c r="E239" s="72"/>
      <c r="F239" s="73" t="str">
        <f>IF(ISBLANK($A239),"",SUM(IF(ISNA(IF(VLOOKUP($A239,'Round 1'!$A$7:$J$306,COLUMN('Round 1'!$H$7),FALSE),1,NA())),0,1),IF(ISNA(IF(VLOOKUP($A239,'Round 2'!$A$7:$J$306,COLUMN('Round 1'!$H$7),FALSE),1,NA())),0,1),IF(ISNA(IF(VLOOKUP($A239,'Round 3'!$A$7:$J$306,COLUMN('Round 1'!$H$7),FALSE),1,NA())),0,1),IF(ISNA(IF(VLOOKUP($A239,'Final Round'!$A$14:$K$18,1,FALSE),1,NA())),0,1)))</f>
        <v/>
      </c>
      <c r="G239" s="74"/>
      <c r="H239" s="75" t="str">
        <f>IF(ISBLANK($A239),"",IF(ISERROR(VLOOKUP($A239,'Round 1'!$A$7:$I$306,COLUMN('Round 1'!$G$7),FALSE)),0,VLOOKUP($A239,'Round 1'!$A$7:$I$306,COLUMN('Round 1'!$G$7),FALSE))+IF(ISERROR(VLOOKUP($A239,'Round 2'!$A$7:$I$306,COLUMN('Round 2'!$G$7),FALSE)),0,VLOOKUP($A239,'Round 2'!$A$7:$I$306,COLUMN('Round 2'!$G$7),FALSE))+IF(ISERROR(VLOOKUP($A239,'Round 3'!$A$7:$I$306,COLUMN('Round 3'!$G$7),FALSE)),0,VLOOKUP($A239,'Round 3'!$A$7:$I$306,COLUMN('Round 3'!$G$7),FALSE)))</f>
        <v/>
      </c>
      <c r="I239" s="75" t="str">
        <f>IF(ISBLANK($A239),"",IF(ISERROR(VLOOKUP($A239,'Round 1'!$A$7:$I$306,COLUMN('Round 1'!$F$7),FALSE)),0,VLOOKUP($A239,'Round 1'!$A$7:$I$306,COLUMN('Round 1'!$F$7),FALSE))+IF(ISERROR(VLOOKUP($A239,'Round 2'!$A$7:$I$306,COLUMN('Round 2'!$F$7),FALSE)),0,VLOOKUP($A239,'Round 2'!$A$7:$I$306,COLUMN('Round 2'!$F$7),FALSE))+IF(ISERROR(VLOOKUP($A239,'Round 3'!$A$7:$I$306,COLUMN('Round 3'!$F$7),FALSE)),0,VLOOKUP($A239,'Round 3'!$A$7:$I$306,COLUMN('Round 3'!$F$7),FALSE)))</f>
        <v/>
      </c>
      <c r="J239" s="76" t="str">
        <f>IF(ISBLANK($A239),"",IF(ISERROR(VLOOKUP($A239,'Round 1'!$A$7:$I$306,COLUMN('Round 1'!$H$7),FALSE)),0,VLOOKUP($A239,'Round 1'!$A$7:$I$306,COLUMN('Round 1'!$H$7),FALSE))+IF(ISERROR(VLOOKUP($A239,'Round 2'!$A$7:$I$306,COLUMN('Round 2'!$H$7),FALSE)),0,VLOOKUP($A239,'Round 2'!$A$7:$I$306,COLUMN('Round 2'!$H$7),FALSE))+IF(ISERROR(VLOOKUP($A239,'Round 3'!$A$7:$I$306,COLUMN('Round 3'!$H$7),FALSE)),0,VLOOKUP($A239,'Round 3'!$A$7:$I$306,COLUMN('Round 3'!$H$7),FALSE)))</f>
        <v/>
      </c>
      <c r="K239" s="75" t="str">
        <f t="shared" si="88"/>
        <v/>
      </c>
      <c r="L239" s="77" t="str">
        <f t="shared" si="89"/>
        <v/>
      </c>
      <c r="M239" s="78"/>
      <c r="N239" s="79" t="str">
        <f t="shared" si="75"/>
        <v/>
      </c>
      <c r="O239" s="3" t="str">
        <f t="shared" si="90"/>
        <v/>
      </c>
      <c r="P239" s="3" t="str">
        <f t="shared" si="91"/>
        <v/>
      </c>
      <c r="Q239" s="3">
        <f t="shared" si="78"/>
        <v>-10</v>
      </c>
      <c r="R239" s="3" t="str">
        <f t="shared" si="79"/>
        <v/>
      </c>
      <c r="S239" s="3" t="str">
        <f t="shared" si="80"/>
        <v/>
      </c>
      <c r="T239" s="3">
        <f t="shared" si="81"/>
        <v>0</v>
      </c>
      <c r="U239" s="79" t="str">
        <f ca="1">IF(N('Final Round'!$J$14)&gt;0,IF(ISBLANK($A239),"",IF($N239&gt;5,$N239,VLOOKUP($A239,'Final Round'!$A$14:$K$18,COLUMN('Final Round'!$J$1),FALSE))),"")</f>
        <v/>
      </c>
      <c r="V239" s="3" t="str">
        <f t="shared" ca="1" si="82"/>
        <v/>
      </c>
      <c r="W239" s="3" t="str">
        <f t="shared" si="83"/>
        <v/>
      </c>
      <c r="X239" s="3" t="str">
        <f t="shared" si="84"/>
        <v/>
      </c>
      <c r="Y239" s="3">
        <f t="shared" si="85"/>
        <v>0</v>
      </c>
      <c r="Z239" s="3" t="str">
        <f t="shared" ca="1" si="86"/>
        <v/>
      </c>
      <c r="AA239" s="3">
        <f t="shared" ca="1" si="87"/>
        <v>0</v>
      </c>
      <c r="AB239" s="80" t="str">
        <f>IF(ISBLANK($A239),"",5+4*(I239+IF(AA239=0,0,VLOOKUP($A239,'Final Round'!$A$14:$K$18,COLUMN('Final Round'!$G$1),FALSE)))+8*(H239+IF(AA239=0,0,IF(VLOOKUP($A239,'Final Round'!$A$14:$K$18,COLUMN('Final Round'!$J$1),FALSE)=1,1,0)))+$AA239)</f>
        <v/>
      </c>
    </row>
    <row r="240" spans="1:28" x14ac:dyDescent="0.2">
      <c r="A240" s="59"/>
      <c r="B240" s="60"/>
      <c r="C240" s="60"/>
      <c r="D240" s="60"/>
      <c r="E240" s="61"/>
      <c r="F240" s="62" t="str">
        <f>IF(ISBLANK($A240),"",SUM(IF(ISNA(IF(VLOOKUP($A240,'Round 1'!$A$7:$J$306,COLUMN('Round 1'!$H$7),FALSE),1,NA())),0,1),IF(ISNA(IF(VLOOKUP($A240,'Round 2'!$A$7:$J$306,COLUMN('Round 1'!$H$7),FALSE),1,NA())),0,1),IF(ISNA(IF(VLOOKUP($A240,'Round 3'!$A$7:$J$306,COLUMN('Round 1'!$H$7),FALSE),1,NA())),0,1),IF(ISNA(IF(VLOOKUP($A240,'Final Round'!$A$14:$K$18,1,FALSE),1,NA())),0,1)))</f>
        <v/>
      </c>
      <c r="G240" s="63"/>
      <c r="H240" s="64" t="str">
        <f>IF(ISBLANK($A240),"",IF(ISERROR(VLOOKUP($A240,'Round 1'!$A$7:$I$306,COLUMN('Round 1'!$G$7),FALSE)),0,VLOOKUP($A240,'Round 1'!$A$7:$I$306,COLUMN('Round 1'!$G$7),FALSE))+IF(ISERROR(VLOOKUP($A240,'Round 2'!$A$7:$I$306,COLUMN('Round 2'!$G$7),FALSE)),0,VLOOKUP($A240,'Round 2'!$A$7:$I$306,COLUMN('Round 2'!$G$7),FALSE))+IF(ISERROR(VLOOKUP($A240,'Round 3'!$A$7:$I$306,COLUMN('Round 3'!$G$7),FALSE)),0,VLOOKUP($A240,'Round 3'!$A$7:$I$306,COLUMN('Round 3'!$G$7),FALSE)))</f>
        <v/>
      </c>
      <c r="I240" s="64" t="str">
        <f>IF(ISBLANK($A240),"",IF(ISERROR(VLOOKUP($A240,'Round 1'!$A$7:$I$306,COLUMN('Round 1'!$F$7),FALSE)),0,VLOOKUP($A240,'Round 1'!$A$7:$I$306,COLUMN('Round 1'!$F$7),FALSE))+IF(ISERROR(VLOOKUP($A240,'Round 2'!$A$7:$I$306,COLUMN('Round 2'!$F$7),FALSE)),0,VLOOKUP($A240,'Round 2'!$A$7:$I$306,COLUMN('Round 2'!$F$7),FALSE))+IF(ISERROR(VLOOKUP($A240,'Round 3'!$A$7:$I$306,COLUMN('Round 3'!$F$7),FALSE)),0,VLOOKUP($A240,'Round 3'!$A$7:$I$306,COLUMN('Round 3'!$F$7),FALSE)))</f>
        <v/>
      </c>
      <c r="J240" s="65" t="str">
        <f>IF(ISBLANK($A240),"",IF(ISERROR(VLOOKUP($A240,'Round 1'!$A$7:$I$306,COLUMN('Round 1'!$H$7),FALSE)),0,VLOOKUP($A240,'Round 1'!$A$7:$I$306,COLUMN('Round 1'!$H$7),FALSE))+IF(ISERROR(VLOOKUP($A240,'Round 2'!$A$7:$I$306,COLUMN('Round 2'!$H$7),FALSE)),0,VLOOKUP($A240,'Round 2'!$A$7:$I$306,COLUMN('Round 2'!$H$7),FALSE))+IF(ISERROR(VLOOKUP($A240,'Round 3'!$A$7:$I$306,COLUMN('Round 3'!$H$7),FALSE)),0,VLOOKUP($A240,'Round 3'!$A$7:$I$306,COLUMN('Round 3'!$H$7),FALSE)))</f>
        <v/>
      </c>
      <c r="K240" s="64" t="str">
        <f t="shared" si="88"/>
        <v/>
      </c>
      <c r="L240" s="66" t="str">
        <f t="shared" si="89"/>
        <v/>
      </c>
      <c r="M240" s="67"/>
      <c r="N240" s="68" t="str">
        <f t="shared" si="75"/>
        <v/>
      </c>
      <c r="O240" s="3" t="str">
        <f t="shared" si="90"/>
        <v/>
      </c>
      <c r="P240" s="3" t="str">
        <f t="shared" si="91"/>
        <v/>
      </c>
      <c r="Q240" s="3">
        <f t="shared" si="78"/>
        <v>-10</v>
      </c>
      <c r="R240" s="3" t="str">
        <f t="shared" si="79"/>
        <v/>
      </c>
      <c r="S240" s="3" t="str">
        <f t="shared" si="80"/>
        <v/>
      </c>
      <c r="T240" s="3">
        <f t="shared" si="81"/>
        <v>0</v>
      </c>
      <c r="U240" s="68" t="str">
        <f ca="1">IF(N('Final Round'!$J$14)&gt;0,IF(ISBLANK($A240),"",IF($N240&gt;5,$N240,VLOOKUP($A240,'Final Round'!$A$14:$K$18,COLUMN('Final Round'!$J$1),FALSE))),"")</f>
        <v/>
      </c>
      <c r="V240" s="3" t="str">
        <f t="shared" ca="1" si="82"/>
        <v/>
      </c>
      <c r="W240" s="3" t="str">
        <f t="shared" si="83"/>
        <v/>
      </c>
      <c r="X240" s="3" t="str">
        <f t="shared" si="84"/>
        <v/>
      </c>
      <c r="Y240" s="3">
        <f t="shared" si="85"/>
        <v>0</v>
      </c>
      <c r="Z240" s="3" t="str">
        <f t="shared" ca="1" si="86"/>
        <v/>
      </c>
      <c r="AA240" s="3">
        <f t="shared" ca="1" si="87"/>
        <v>0</v>
      </c>
      <c r="AB240" s="69" t="str">
        <f>IF(ISBLANK($A240),"",5+4*(I240+IF(AA240=0,0,VLOOKUP($A240,'Final Round'!$A$14:$K$18,COLUMN('Final Round'!$G$1),FALSE)))+8*(H240+IF(AA240=0,0,IF(VLOOKUP($A240,'Final Round'!$A$14:$K$18,COLUMN('Final Round'!$J$1),FALSE)=1,1,0)))+$AA240)</f>
        <v/>
      </c>
    </row>
    <row r="241" spans="1:28" x14ac:dyDescent="0.2">
      <c r="A241" s="70"/>
      <c r="B241" s="71"/>
      <c r="C241" s="71"/>
      <c r="D241" s="71"/>
      <c r="E241" s="72"/>
      <c r="F241" s="73" t="str">
        <f>IF(ISBLANK($A241),"",SUM(IF(ISNA(IF(VLOOKUP($A241,'Round 1'!$A$7:$J$306,COLUMN('Round 1'!$H$7),FALSE),1,NA())),0,1),IF(ISNA(IF(VLOOKUP($A241,'Round 2'!$A$7:$J$306,COLUMN('Round 1'!$H$7),FALSE),1,NA())),0,1),IF(ISNA(IF(VLOOKUP($A241,'Round 3'!$A$7:$J$306,COLUMN('Round 1'!$H$7),FALSE),1,NA())),0,1),IF(ISNA(IF(VLOOKUP($A241,'Final Round'!$A$14:$K$18,1,FALSE),1,NA())),0,1)))</f>
        <v/>
      </c>
      <c r="G241" s="74"/>
      <c r="H241" s="75" t="str">
        <f>IF(ISBLANK($A241),"",IF(ISERROR(VLOOKUP($A241,'Round 1'!$A$7:$I$306,COLUMN('Round 1'!$G$7),FALSE)),0,VLOOKUP($A241,'Round 1'!$A$7:$I$306,COLUMN('Round 1'!$G$7),FALSE))+IF(ISERROR(VLOOKUP($A241,'Round 2'!$A$7:$I$306,COLUMN('Round 2'!$G$7),FALSE)),0,VLOOKUP($A241,'Round 2'!$A$7:$I$306,COLUMN('Round 2'!$G$7),FALSE))+IF(ISERROR(VLOOKUP($A241,'Round 3'!$A$7:$I$306,COLUMN('Round 3'!$G$7),FALSE)),0,VLOOKUP($A241,'Round 3'!$A$7:$I$306,COLUMN('Round 3'!$G$7),FALSE)))</f>
        <v/>
      </c>
      <c r="I241" s="75" t="str">
        <f>IF(ISBLANK($A241),"",IF(ISERROR(VLOOKUP($A241,'Round 1'!$A$7:$I$306,COLUMN('Round 1'!$F$7),FALSE)),0,VLOOKUP($A241,'Round 1'!$A$7:$I$306,COLUMN('Round 1'!$F$7),FALSE))+IF(ISERROR(VLOOKUP($A241,'Round 2'!$A$7:$I$306,COLUMN('Round 2'!$F$7),FALSE)),0,VLOOKUP($A241,'Round 2'!$A$7:$I$306,COLUMN('Round 2'!$F$7),FALSE))+IF(ISERROR(VLOOKUP($A241,'Round 3'!$A$7:$I$306,COLUMN('Round 3'!$F$7),FALSE)),0,VLOOKUP($A241,'Round 3'!$A$7:$I$306,COLUMN('Round 3'!$F$7),FALSE)))</f>
        <v/>
      </c>
      <c r="J241" s="76" t="str">
        <f>IF(ISBLANK($A241),"",IF(ISERROR(VLOOKUP($A241,'Round 1'!$A$7:$I$306,COLUMN('Round 1'!$H$7),FALSE)),0,VLOOKUP($A241,'Round 1'!$A$7:$I$306,COLUMN('Round 1'!$H$7),FALSE))+IF(ISERROR(VLOOKUP($A241,'Round 2'!$A$7:$I$306,COLUMN('Round 2'!$H$7),FALSE)),0,VLOOKUP($A241,'Round 2'!$A$7:$I$306,COLUMN('Round 2'!$H$7),FALSE))+IF(ISERROR(VLOOKUP($A241,'Round 3'!$A$7:$I$306,COLUMN('Round 3'!$H$7),FALSE)),0,VLOOKUP($A241,'Round 3'!$A$7:$I$306,COLUMN('Round 3'!$H$7),FALSE)))</f>
        <v/>
      </c>
      <c r="K241" s="75" t="str">
        <f t="shared" si="88"/>
        <v/>
      </c>
      <c r="L241" s="77" t="str">
        <f t="shared" si="89"/>
        <v/>
      </c>
      <c r="M241" s="78"/>
      <c r="N241" s="79" t="str">
        <f t="shared" si="75"/>
        <v/>
      </c>
      <c r="O241" s="3" t="str">
        <f t="shared" si="90"/>
        <v/>
      </c>
      <c r="P241" s="3" t="str">
        <f t="shared" si="91"/>
        <v/>
      </c>
      <c r="Q241" s="3">
        <f t="shared" si="78"/>
        <v>-10</v>
      </c>
      <c r="R241" s="3" t="str">
        <f t="shared" si="79"/>
        <v/>
      </c>
      <c r="S241" s="3" t="str">
        <f t="shared" si="80"/>
        <v/>
      </c>
      <c r="T241" s="3">
        <f t="shared" si="81"/>
        <v>0</v>
      </c>
      <c r="U241" s="79" t="str">
        <f ca="1">IF(N('Final Round'!$J$14)&gt;0,IF(ISBLANK($A241),"",IF($N241&gt;5,$N241,VLOOKUP($A241,'Final Round'!$A$14:$K$18,COLUMN('Final Round'!$J$1),FALSE))),"")</f>
        <v/>
      </c>
      <c r="V241" s="3" t="str">
        <f t="shared" ca="1" si="82"/>
        <v/>
      </c>
      <c r="W241" s="3" t="str">
        <f t="shared" si="83"/>
        <v/>
      </c>
      <c r="X241" s="3" t="str">
        <f t="shared" si="84"/>
        <v/>
      </c>
      <c r="Y241" s="3">
        <f t="shared" si="85"/>
        <v>0</v>
      </c>
      <c r="Z241" s="3" t="str">
        <f t="shared" ca="1" si="86"/>
        <v/>
      </c>
      <c r="AA241" s="3">
        <f t="shared" ca="1" si="87"/>
        <v>0</v>
      </c>
      <c r="AB241" s="80" t="str">
        <f>IF(ISBLANK($A241),"",5+4*(I241+IF(AA241=0,0,VLOOKUP($A241,'Final Round'!$A$14:$K$18,COLUMN('Final Round'!$G$1),FALSE)))+8*(H241+IF(AA241=0,0,IF(VLOOKUP($A241,'Final Round'!$A$14:$K$18,COLUMN('Final Round'!$J$1),FALSE)=1,1,0)))+$AA241)</f>
        <v/>
      </c>
    </row>
    <row r="242" spans="1:28" x14ac:dyDescent="0.2">
      <c r="A242" s="59"/>
      <c r="B242" s="60"/>
      <c r="C242" s="60"/>
      <c r="D242" s="60"/>
      <c r="E242" s="61"/>
      <c r="F242" s="62" t="str">
        <f>IF(ISBLANK($A242),"",SUM(IF(ISNA(IF(VLOOKUP($A242,'Round 1'!$A$7:$J$306,COLUMN('Round 1'!$H$7),FALSE),1,NA())),0,1),IF(ISNA(IF(VLOOKUP($A242,'Round 2'!$A$7:$J$306,COLUMN('Round 1'!$H$7),FALSE),1,NA())),0,1),IF(ISNA(IF(VLOOKUP($A242,'Round 3'!$A$7:$J$306,COLUMN('Round 1'!$H$7),FALSE),1,NA())),0,1),IF(ISNA(IF(VLOOKUP($A242,'Final Round'!$A$14:$K$18,1,FALSE),1,NA())),0,1)))</f>
        <v/>
      </c>
      <c r="G242" s="63"/>
      <c r="H242" s="64" t="str">
        <f>IF(ISBLANK($A242),"",IF(ISERROR(VLOOKUP($A242,'Round 1'!$A$7:$I$306,COLUMN('Round 1'!$G$7),FALSE)),0,VLOOKUP($A242,'Round 1'!$A$7:$I$306,COLUMN('Round 1'!$G$7),FALSE))+IF(ISERROR(VLOOKUP($A242,'Round 2'!$A$7:$I$306,COLUMN('Round 2'!$G$7),FALSE)),0,VLOOKUP($A242,'Round 2'!$A$7:$I$306,COLUMN('Round 2'!$G$7),FALSE))+IF(ISERROR(VLOOKUP($A242,'Round 3'!$A$7:$I$306,COLUMN('Round 3'!$G$7),FALSE)),0,VLOOKUP($A242,'Round 3'!$A$7:$I$306,COLUMN('Round 3'!$G$7),FALSE)))</f>
        <v/>
      </c>
      <c r="I242" s="64" t="str">
        <f>IF(ISBLANK($A242),"",IF(ISERROR(VLOOKUP($A242,'Round 1'!$A$7:$I$306,COLUMN('Round 1'!$F$7),FALSE)),0,VLOOKUP($A242,'Round 1'!$A$7:$I$306,COLUMN('Round 1'!$F$7),FALSE))+IF(ISERROR(VLOOKUP($A242,'Round 2'!$A$7:$I$306,COLUMN('Round 2'!$F$7),FALSE)),0,VLOOKUP($A242,'Round 2'!$A$7:$I$306,COLUMN('Round 2'!$F$7),FALSE))+IF(ISERROR(VLOOKUP($A242,'Round 3'!$A$7:$I$306,COLUMN('Round 3'!$F$7),FALSE)),0,VLOOKUP($A242,'Round 3'!$A$7:$I$306,COLUMN('Round 3'!$F$7),FALSE)))</f>
        <v/>
      </c>
      <c r="J242" s="65" t="str">
        <f>IF(ISBLANK($A242),"",IF(ISERROR(VLOOKUP($A242,'Round 1'!$A$7:$I$306,COLUMN('Round 1'!$H$7),FALSE)),0,VLOOKUP($A242,'Round 1'!$A$7:$I$306,COLUMN('Round 1'!$H$7),FALSE))+IF(ISERROR(VLOOKUP($A242,'Round 2'!$A$7:$I$306,COLUMN('Round 2'!$H$7),FALSE)),0,VLOOKUP($A242,'Round 2'!$A$7:$I$306,COLUMN('Round 2'!$H$7),FALSE))+IF(ISERROR(VLOOKUP($A242,'Round 3'!$A$7:$I$306,COLUMN('Round 3'!$H$7),FALSE)),0,VLOOKUP($A242,'Round 3'!$A$7:$I$306,COLUMN('Round 3'!$H$7),FALSE)))</f>
        <v/>
      </c>
      <c r="K242" s="64" t="str">
        <f t="shared" si="88"/>
        <v/>
      </c>
      <c r="L242" s="66" t="str">
        <f t="shared" si="89"/>
        <v/>
      </c>
      <c r="M242" s="67"/>
      <c r="N242" s="68" t="str">
        <f t="shared" si="75"/>
        <v/>
      </c>
      <c r="O242" s="3" t="str">
        <f t="shared" si="90"/>
        <v/>
      </c>
      <c r="P242" s="3" t="str">
        <f t="shared" si="91"/>
        <v/>
      </c>
      <c r="Q242" s="3">
        <f t="shared" si="78"/>
        <v>-10</v>
      </c>
      <c r="R242" s="3" t="str">
        <f t="shared" si="79"/>
        <v/>
      </c>
      <c r="S242" s="3" t="str">
        <f t="shared" si="80"/>
        <v/>
      </c>
      <c r="T242" s="3">
        <f t="shared" si="81"/>
        <v>0</v>
      </c>
      <c r="U242" s="68" t="str">
        <f ca="1">IF(N('Final Round'!$J$14)&gt;0,IF(ISBLANK($A242),"",IF($N242&gt;5,$N242,VLOOKUP($A242,'Final Round'!$A$14:$K$18,COLUMN('Final Round'!$J$1),FALSE))),"")</f>
        <v/>
      </c>
      <c r="V242" s="3" t="str">
        <f t="shared" ca="1" si="82"/>
        <v/>
      </c>
      <c r="W242" s="3" t="str">
        <f t="shared" si="83"/>
        <v/>
      </c>
      <c r="X242" s="3" t="str">
        <f t="shared" si="84"/>
        <v/>
      </c>
      <c r="Y242" s="3">
        <f t="shared" si="85"/>
        <v>0</v>
      </c>
      <c r="Z242" s="3" t="str">
        <f t="shared" ca="1" si="86"/>
        <v/>
      </c>
      <c r="AA242" s="3">
        <f t="shared" ca="1" si="87"/>
        <v>0</v>
      </c>
      <c r="AB242" s="69" t="str">
        <f>IF(ISBLANK($A242),"",5+4*(I242+IF(AA242=0,0,VLOOKUP($A242,'Final Round'!$A$14:$K$18,COLUMN('Final Round'!$G$1),FALSE)))+8*(H242+IF(AA242=0,0,IF(VLOOKUP($A242,'Final Round'!$A$14:$K$18,COLUMN('Final Round'!$J$1),FALSE)=1,1,0)))+$AA242)</f>
        <v/>
      </c>
    </row>
    <row r="243" spans="1:28" x14ac:dyDescent="0.2">
      <c r="A243" s="70"/>
      <c r="B243" s="71"/>
      <c r="C243" s="71"/>
      <c r="D243" s="71"/>
      <c r="E243" s="72"/>
      <c r="F243" s="73" t="str">
        <f>IF(ISBLANK($A243),"",SUM(IF(ISNA(IF(VLOOKUP($A243,'Round 1'!$A$7:$J$306,COLUMN('Round 1'!$H$7),FALSE),1,NA())),0,1),IF(ISNA(IF(VLOOKUP($A243,'Round 2'!$A$7:$J$306,COLUMN('Round 1'!$H$7),FALSE),1,NA())),0,1),IF(ISNA(IF(VLOOKUP($A243,'Round 3'!$A$7:$J$306,COLUMN('Round 1'!$H$7),FALSE),1,NA())),0,1),IF(ISNA(IF(VLOOKUP($A243,'Final Round'!$A$14:$K$18,1,FALSE),1,NA())),0,1)))</f>
        <v/>
      </c>
      <c r="G243" s="74"/>
      <c r="H243" s="75" t="str">
        <f>IF(ISBLANK($A243),"",IF(ISERROR(VLOOKUP($A243,'Round 1'!$A$7:$I$306,COLUMN('Round 1'!$G$7),FALSE)),0,VLOOKUP($A243,'Round 1'!$A$7:$I$306,COLUMN('Round 1'!$G$7),FALSE))+IF(ISERROR(VLOOKUP($A243,'Round 2'!$A$7:$I$306,COLUMN('Round 2'!$G$7),FALSE)),0,VLOOKUP($A243,'Round 2'!$A$7:$I$306,COLUMN('Round 2'!$G$7),FALSE))+IF(ISERROR(VLOOKUP($A243,'Round 3'!$A$7:$I$306,COLUMN('Round 3'!$G$7),FALSE)),0,VLOOKUP($A243,'Round 3'!$A$7:$I$306,COLUMN('Round 3'!$G$7),FALSE)))</f>
        <v/>
      </c>
      <c r="I243" s="75" t="str">
        <f>IF(ISBLANK($A243),"",IF(ISERROR(VLOOKUP($A243,'Round 1'!$A$7:$I$306,COLUMN('Round 1'!$F$7),FALSE)),0,VLOOKUP($A243,'Round 1'!$A$7:$I$306,COLUMN('Round 1'!$F$7),FALSE))+IF(ISERROR(VLOOKUP($A243,'Round 2'!$A$7:$I$306,COLUMN('Round 2'!$F$7),FALSE)),0,VLOOKUP($A243,'Round 2'!$A$7:$I$306,COLUMN('Round 2'!$F$7),FALSE))+IF(ISERROR(VLOOKUP($A243,'Round 3'!$A$7:$I$306,COLUMN('Round 3'!$F$7),FALSE)),0,VLOOKUP($A243,'Round 3'!$A$7:$I$306,COLUMN('Round 3'!$F$7),FALSE)))</f>
        <v/>
      </c>
      <c r="J243" s="76" t="str">
        <f>IF(ISBLANK($A243),"",IF(ISERROR(VLOOKUP($A243,'Round 1'!$A$7:$I$306,COLUMN('Round 1'!$H$7),FALSE)),0,VLOOKUP($A243,'Round 1'!$A$7:$I$306,COLUMN('Round 1'!$H$7),FALSE))+IF(ISERROR(VLOOKUP($A243,'Round 2'!$A$7:$I$306,COLUMN('Round 2'!$H$7),FALSE)),0,VLOOKUP($A243,'Round 2'!$A$7:$I$306,COLUMN('Round 2'!$H$7),FALSE))+IF(ISERROR(VLOOKUP($A243,'Round 3'!$A$7:$I$306,COLUMN('Round 3'!$H$7),FALSE)),0,VLOOKUP($A243,'Round 3'!$A$7:$I$306,COLUMN('Round 3'!$H$7),FALSE)))</f>
        <v/>
      </c>
      <c r="K243" s="75" t="str">
        <f t="shared" si="88"/>
        <v/>
      </c>
      <c r="L243" s="77" t="str">
        <f t="shared" si="89"/>
        <v/>
      </c>
      <c r="M243" s="78"/>
      <c r="N243" s="79" t="str">
        <f t="shared" si="75"/>
        <v/>
      </c>
      <c r="O243" s="3" t="str">
        <f t="shared" si="90"/>
        <v/>
      </c>
      <c r="P243" s="3" t="str">
        <f t="shared" si="91"/>
        <v/>
      </c>
      <c r="Q243" s="3">
        <f t="shared" si="78"/>
        <v>-10</v>
      </c>
      <c r="R243" s="3" t="str">
        <f t="shared" si="79"/>
        <v/>
      </c>
      <c r="S243" s="3" t="str">
        <f t="shared" si="80"/>
        <v/>
      </c>
      <c r="T243" s="3">
        <f t="shared" si="81"/>
        <v>0</v>
      </c>
      <c r="U243" s="79" t="str">
        <f ca="1">IF(N('Final Round'!$J$14)&gt;0,IF(ISBLANK($A243),"",IF($N243&gt;5,$N243,VLOOKUP($A243,'Final Round'!$A$14:$K$18,COLUMN('Final Round'!$J$1),FALSE))),"")</f>
        <v/>
      </c>
      <c r="V243" s="3" t="str">
        <f t="shared" ca="1" si="82"/>
        <v/>
      </c>
      <c r="W243" s="3" t="str">
        <f t="shared" si="83"/>
        <v/>
      </c>
      <c r="X243" s="3" t="str">
        <f t="shared" si="84"/>
        <v/>
      </c>
      <c r="Y243" s="3">
        <f t="shared" si="85"/>
        <v>0</v>
      </c>
      <c r="Z243" s="3" t="str">
        <f t="shared" ca="1" si="86"/>
        <v/>
      </c>
      <c r="AA243" s="3">
        <f t="shared" ca="1" si="87"/>
        <v>0</v>
      </c>
      <c r="AB243" s="80" t="str">
        <f>IF(ISBLANK($A243),"",5+4*(I243+IF(AA243=0,0,VLOOKUP($A243,'Final Round'!$A$14:$K$18,COLUMN('Final Round'!$G$1),FALSE)))+8*(H243+IF(AA243=0,0,IF(VLOOKUP($A243,'Final Round'!$A$14:$K$18,COLUMN('Final Round'!$J$1),FALSE)=1,1,0)))+$AA243)</f>
        <v/>
      </c>
    </row>
    <row r="244" spans="1:28" x14ac:dyDescent="0.2">
      <c r="A244" s="59"/>
      <c r="B244" s="60"/>
      <c r="C244" s="60"/>
      <c r="D244" s="60"/>
      <c r="E244" s="61"/>
      <c r="F244" s="62" t="str">
        <f>IF(ISBLANK($A244),"",SUM(IF(ISNA(IF(VLOOKUP($A244,'Round 1'!$A$7:$J$306,COLUMN('Round 1'!$H$7),FALSE),1,NA())),0,1),IF(ISNA(IF(VLOOKUP($A244,'Round 2'!$A$7:$J$306,COLUMN('Round 1'!$H$7),FALSE),1,NA())),0,1),IF(ISNA(IF(VLOOKUP($A244,'Round 3'!$A$7:$J$306,COLUMN('Round 1'!$H$7),FALSE),1,NA())),0,1),IF(ISNA(IF(VLOOKUP($A244,'Final Round'!$A$14:$K$18,1,FALSE),1,NA())),0,1)))</f>
        <v/>
      </c>
      <c r="G244" s="63"/>
      <c r="H244" s="64" t="str">
        <f>IF(ISBLANK($A244),"",IF(ISERROR(VLOOKUP($A244,'Round 1'!$A$7:$I$306,COLUMN('Round 1'!$G$7),FALSE)),0,VLOOKUP($A244,'Round 1'!$A$7:$I$306,COLUMN('Round 1'!$G$7),FALSE))+IF(ISERROR(VLOOKUP($A244,'Round 2'!$A$7:$I$306,COLUMN('Round 2'!$G$7),FALSE)),0,VLOOKUP($A244,'Round 2'!$A$7:$I$306,COLUMN('Round 2'!$G$7),FALSE))+IF(ISERROR(VLOOKUP($A244,'Round 3'!$A$7:$I$306,COLUMN('Round 3'!$G$7),FALSE)),0,VLOOKUP($A244,'Round 3'!$A$7:$I$306,COLUMN('Round 3'!$G$7),FALSE)))</f>
        <v/>
      </c>
      <c r="I244" s="64" t="str">
        <f>IF(ISBLANK($A244),"",IF(ISERROR(VLOOKUP($A244,'Round 1'!$A$7:$I$306,COLUMN('Round 1'!$F$7),FALSE)),0,VLOOKUP($A244,'Round 1'!$A$7:$I$306,COLUMN('Round 1'!$F$7),FALSE))+IF(ISERROR(VLOOKUP($A244,'Round 2'!$A$7:$I$306,COLUMN('Round 2'!$F$7),FALSE)),0,VLOOKUP($A244,'Round 2'!$A$7:$I$306,COLUMN('Round 2'!$F$7),FALSE))+IF(ISERROR(VLOOKUP($A244,'Round 3'!$A$7:$I$306,COLUMN('Round 3'!$F$7),FALSE)),0,VLOOKUP($A244,'Round 3'!$A$7:$I$306,COLUMN('Round 3'!$F$7),FALSE)))</f>
        <v/>
      </c>
      <c r="J244" s="65" t="str">
        <f>IF(ISBLANK($A244),"",IF(ISERROR(VLOOKUP($A244,'Round 1'!$A$7:$I$306,COLUMN('Round 1'!$H$7),FALSE)),0,VLOOKUP($A244,'Round 1'!$A$7:$I$306,COLUMN('Round 1'!$H$7),FALSE))+IF(ISERROR(VLOOKUP($A244,'Round 2'!$A$7:$I$306,COLUMN('Round 2'!$H$7),FALSE)),0,VLOOKUP($A244,'Round 2'!$A$7:$I$306,COLUMN('Round 2'!$H$7),FALSE))+IF(ISERROR(VLOOKUP($A244,'Round 3'!$A$7:$I$306,COLUMN('Round 3'!$H$7),FALSE)),0,VLOOKUP($A244,'Round 3'!$A$7:$I$306,COLUMN('Round 3'!$H$7),FALSE)))</f>
        <v/>
      </c>
      <c r="K244" s="64" t="str">
        <f t="shared" si="88"/>
        <v/>
      </c>
      <c r="L244" s="66" t="str">
        <f t="shared" si="89"/>
        <v/>
      </c>
      <c r="M244" s="67"/>
      <c r="N244" s="68" t="str">
        <f t="shared" si="75"/>
        <v/>
      </c>
      <c r="O244" s="3" t="str">
        <f t="shared" si="90"/>
        <v/>
      </c>
      <c r="P244" s="3" t="str">
        <f t="shared" si="91"/>
        <v/>
      </c>
      <c r="Q244" s="3">
        <f t="shared" si="78"/>
        <v>-10</v>
      </c>
      <c r="R244" s="3" t="str">
        <f t="shared" si="79"/>
        <v/>
      </c>
      <c r="S244" s="3" t="str">
        <f t="shared" si="80"/>
        <v/>
      </c>
      <c r="T244" s="3">
        <f t="shared" si="81"/>
        <v>0</v>
      </c>
      <c r="U244" s="68" t="str">
        <f ca="1">IF(N('Final Round'!$J$14)&gt;0,IF(ISBLANK($A244),"",IF($N244&gt;5,$N244,VLOOKUP($A244,'Final Round'!$A$14:$K$18,COLUMN('Final Round'!$J$1),FALSE))),"")</f>
        <v/>
      </c>
      <c r="V244" s="3" t="str">
        <f t="shared" ca="1" si="82"/>
        <v/>
      </c>
      <c r="W244" s="3" t="str">
        <f t="shared" si="83"/>
        <v/>
      </c>
      <c r="X244" s="3" t="str">
        <f t="shared" si="84"/>
        <v/>
      </c>
      <c r="Y244" s="3">
        <f t="shared" si="85"/>
        <v>0</v>
      </c>
      <c r="Z244" s="3" t="str">
        <f t="shared" ca="1" si="86"/>
        <v/>
      </c>
      <c r="AA244" s="3">
        <f t="shared" ca="1" si="87"/>
        <v>0</v>
      </c>
      <c r="AB244" s="69" t="str">
        <f>IF(ISBLANK($A244),"",5+4*(I244+IF(AA244=0,0,VLOOKUP($A244,'Final Round'!$A$14:$K$18,COLUMN('Final Round'!$G$1),FALSE)))+8*(H244+IF(AA244=0,0,IF(VLOOKUP($A244,'Final Round'!$A$14:$K$18,COLUMN('Final Round'!$J$1),FALSE)=1,1,0)))+$AA244)</f>
        <v/>
      </c>
    </row>
    <row r="245" spans="1:28" x14ac:dyDescent="0.2">
      <c r="A245" s="70"/>
      <c r="B245" s="71"/>
      <c r="C245" s="71"/>
      <c r="D245" s="71"/>
      <c r="E245" s="72"/>
      <c r="F245" s="73" t="str">
        <f>IF(ISBLANK($A245),"",SUM(IF(ISNA(IF(VLOOKUP($A245,'Round 1'!$A$7:$J$306,COLUMN('Round 1'!$H$7),FALSE),1,NA())),0,1),IF(ISNA(IF(VLOOKUP($A245,'Round 2'!$A$7:$J$306,COLUMN('Round 1'!$H$7),FALSE),1,NA())),0,1),IF(ISNA(IF(VLOOKUP($A245,'Round 3'!$A$7:$J$306,COLUMN('Round 1'!$H$7),FALSE),1,NA())),0,1),IF(ISNA(IF(VLOOKUP($A245,'Final Round'!$A$14:$K$18,1,FALSE),1,NA())),0,1)))</f>
        <v/>
      </c>
      <c r="G245" s="74"/>
      <c r="H245" s="75" t="str">
        <f>IF(ISBLANK($A245),"",IF(ISERROR(VLOOKUP($A245,'Round 1'!$A$7:$I$306,COLUMN('Round 1'!$G$7),FALSE)),0,VLOOKUP($A245,'Round 1'!$A$7:$I$306,COLUMN('Round 1'!$G$7),FALSE))+IF(ISERROR(VLOOKUP($A245,'Round 2'!$A$7:$I$306,COLUMN('Round 2'!$G$7),FALSE)),0,VLOOKUP($A245,'Round 2'!$A$7:$I$306,COLUMN('Round 2'!$G$7),FALSE))+IF(ISERROR(VLOOKUP($A245,'Round 3'!$A$7:$I$306,COLUMN('Round 3'!$G$7),FALSE)),0,VLOOKUP($A245,'Round 3'!$A$7:$I$306,COLUMN('Round 3'!$G$7),FALSE)))</f>
        <v/>
      </c>
      <c r="I245" s="75" t="str">
        <f>IF(ISBLANK($A245),"",IF(ISERROR(VLOOKUP($A245,'Round 1'!$A$7:$I$306,COLUMN('Round 1'!$F$7),FALSE)),0,VLOOKUP($A245,'Round 1'!$A$7:$I$306,COLUMN('Round 1'!$F$7),FALSE))+IF(ISERROR(VLOOKUP($A245,'Round 2'!$A$7:$I$306,COLUMN('Round 2'!$F$7),FALSE)),0,VLOOKUP($A245,'Round 2'!$A$7:$I$306,COLUMN('Round 2'!$F$7),FALSE))+IF(ISERROR(VLOOKUP($A245,'Round 3'!$A$7:$I$306,COLUMN('Round 3'!$F$7),FALSE)),0,VLOOKUP($A245,'Round 3'!$A$7:$I$306,COLUMN('Round 3'!$F$7),FALSE)))</f>
        <v/>
      </c>
      <c r="J245" s="76" t="str">
        <f>IF(ISBLANK($A245),"",IF(ISERROR(VLOOKUP($A245,'Round 1'!$A$7:$I$306,COLUMN('Round 1'!$H$7),FALSE)),0,VLOOKUP($A245,'Round 1'!$A$7:$I$306,COLUMN('Round 1'!$H$7),FALSE))+IF(ISERROR(VLOOKUP($A245,'Round 2'!$A$7:$I$306,COLUMN('Round 2'!$H$7),FALSE)),0,VLOOKUP($A245,'Round 2'!$A$7:$I$306,COLUMN('Round 2'!$H$7),FALSE))+IF(ISERROR(VLOOKUP($A245,'Round 3'!$A$7:$I$306,COLUMN('Round 3'!$H$7),FALSE)),0,VLOOKUP($A245,'Round 3'!$A$7:$I$306,COLUMN('Round 3'!$H$7),FALSE)))</f>
        <v/>
      </c>
      <c r="K245" s="75" t="str">
        <f t="shared" si="88"/>
        <v/>
      </c>
      <c r="L245" s="77" t="str">
        <f t="shared" si="89"/>
        <v/>
      </c>
      <c r="M245" s="78"/>
      <c r="N245" s="79" t="str">
        <f t="shared" si="75"/>
        <v/>
      </c>
      <c r="O245" s="3" t="str">
        <f t="shared" si="90"/>
        <v/>
      </c>
      <c r="P245" s="3" t="str">
        <f t="shared" si="91"/>
        <v/>
      </c>
      <c r="Q245" s="3">
        <f t="shared" si="78"/>
        <v>-10</v>
      </c>
      <c r="R245" s="3" t="str">
        <f t="shared" si="79"/>
        <v/>
      </c>
      <c r="S245" s="3" t="str">
        <f t="shared" si="80"/>
        <v/>
      </c>
      <c r="T245" s="3">
        <f t="shared" si="81"/>
        <v>0</v>
      </c>
      <c r="U245" s="79" t="str">
        <f ca="1">IF(N('Final Round'!$J$14)&gt;0,IF(ISBLANK($A245),"",IF($N245&gt;5,$N245,VLOOKUP($A245,'Final Round'!$A$14:$K$18,COLUMN('Final Round'!$J$1),FALSE))),"")</f>
        <v/>
      </c>
      <c r="V245" s="3" t="str">
        <f t="shared" ca="1" si="82"/>
        <v/>
      </c>
      <c r="W245" s="3" t="str">
        <f t="shared" si="83"/>
        <v/>
      </c>
      <c r="X245" s="3" t="str">
        <f t="shared" si="84"/>
        <v/>
      </c>
      <c r="Y245" s="3">
        <f t="shared" si="85"/>
        <v>0</v>
      </c>
      <c r="Z245" s="3" t="str">
        <f t="shared" ca="1" si="86"/>
        <v/>
      </c>
      <c r="AA245" s="3">
        <f t="shared" ca="1" si="87"/>
        <v>0</v>
      </c>
      <c r="AB245" s="80" t="str">
        <f>IF(ISBLANK($A245),"",5+4*(I245+IF(AA245=0,0,VLOOKUP($A245,'Final Round'!$A$14:$K$18,COLUMN('Final Round'!$G$1),FALSE)))+8*(H245+IF(AA245=0,0,IF(VLOOKUP($A245,'Final Round'!$A$14:$K$18,COLUMN('Final Round'!$J$1),FALSE)=1,1,0)))+$AA245)</f>
        <v/>
      </c>
    </row>
    <row r="246" spans="1:28" x14ac:dyDescent="0.2">
      <c r="A246" s="59"/>
      <c r="B246" s="60"/>
      <c r="C246" s="60"/>
      <c r="D246" s="60"/>
      <c r="E246" s="61"/>
      <c r="F246" s="62" t="str">
        <f>IF(ISBLANK($A246),"",SUM(IF(ISNA(IF(VLOOKUP($A246,'Round 1'!$A$7:$J$306,COLUMN('Round 1'!$H$7),FALSE),1,NA())),0,1),IF(ISNA(IF(VLOOKUP($A246,'Round 2'!$A$7:$J$306,COLUMN('Round 1'!$H$7),FALSE),1,NA())),0,1),IF(ISNA(IF(VLOOKUP($A246,'Round 3'!$A$7:$J$306,COLUMN('Round 1'!$H$7),FALSE),1,NA())),0,1),IF(ISNA(IF(VLOOKUP($A246,'Final Round'!$A$14:$K$18,1,FALSE),1,NA())),0,1)))</f>
        <v/>
      </c>
      <c r="G246" s="63"/>
      <c r="H246" s="64" t="str">
        <f>IF(ISBLANK($A246),"",IF(ISERROR(VLOOKUP($A246,'Round 1'!$A$7:$I$306,COLUMN('Round 1'!$G$7),FALSE)),0,VLOOKUP($A246,'Round 1'!$A$7:$I$306,COLUMN('Round 1'!$G$7),FALSE))+IF(ISERROR(VLOOKUP($A246,'Round 2'!$A$7:$I$306,COLUMN('Round 2'!$G$7),FALSE)),0,VLOOKUP($A246,'Round 2'!$A$7:$I$306,COLUMN('Round 2'!$G$7),FALSE))+IF(ISERROR(VLOOKUP($A246,'Round 3'!$A$7:$I$306,COLUMN('Round 3'!$G$7),FALSE)),0,VLOOKUP($A246,'Round 3'!$A$7:$I$306,COLUMN('Round 3'!$G$7),FALSE)))</f>
        <v/>
      </c>
      <c r="I246" s="64" t="str">
        <f>IF(ISBLANK($A246),"",IF(ISERROR(VLOOKUP($A246,'Round 1'!$A$7:$I$306,COLUMN('Round 1'!$F$7),FALSE)),0,VLOOKUP($A246,'Round 1'!$A$7:$I$306,COLUMN('Round 1'!$F$7),FALSE))+IF(ISERROR(VLOOKUP($A246,'Round 2'!$A$7:$I$306,COLUMN('Round 2'!$F$7),FALSE)),0,VLOOKUP($A246,'Round 2'!$A$7:$I$306,COLUMN('Round 2'!$F$7),FALSE))+IF(ISERROR(VLOOKUP($A246,'Round 3'!$A$7:$I$306,COLUMN('Round 3'!$F$7),FALSE)),0,VLOOKUP($A246,'Round 3'!$A$7:$I$306,COLUMN('Round 3'!$F$7),FALSE)))</f>
        <v/>
      </c>
      <c r="J246" s="65" t="str">
        <f>IF(ISBLANK($A246),"",IF(ISERROR(VLOOKUP($A246,'Round 1'!$A$7:$I$306,COLUMN('Round 1'!$H$7),FALSE)),0,VLOOKUP($A246,'Round 1'!$A$7:$I$306,COLUMN('Round 1'!$H$7),FALSE))+IF(ISERROR(VLOOKUP($A246,'Round 2'!$A$7:$I$306,COLUMN('Round 2'!$H$7),FALSE)),0,VLOOKUP($A246,'Round 2'!$A$7:$I$306,COLUMN('Round 2'!$H$7),FALSE))+IF(ISERROR(VLOOKUP($A246,'Round 3'!$A$7:$I$306,COLUMN('Round 3'!$H$7),FALSE)),0,VLOOKUP($A246,'Round 3'!$A$7:$I$306,COLUMN('Round 3'!$H$7),FALSE)))</f>
        <v/>
      </c>
      <c r="K246" s="64" t="str">
        <f t="shared" si="88"/>
        <v/>
      </c>
      <c r="L246" s="66" t="str">
        <f t="shared" si="89"/>
        <v/>
      </c>
      <c r="M246" s="67"/>
      <c r="N246" s="68" t="str">
        <f t="shared" si="75"/>
        <v/>
      </c>
      <c r="O246" s="3" t="str">
        <f t="shared" si="90"/>
        <v/>
      </c>
      <c r="P246" s="3" t="str">
        <f t="shared" si="91"/>
        <v/>
      </c>
      <c r="Q246" s="3">
        <f t="shared" si="78"/>
        <v>-10</v>
      </c>
      <c r="R246" s="3" t="str">
        <f t="shared" si="79"/>
        <v/>
      </c>
      <c r="S246" s="3" t="str">
        <f t="shared" si="80"/>
        <v/>
      </c>
      <c r="T246" s="3">
        <f t="shared" si="81"/>
        <v>0</v>
      </c>
      <c r="U246" s="68" t="str">
        <f ca="1">IF(N('Final Round'!$J$14)&gt;0,IF(ISBLANK($A246),"",IF($N246&gt;5,$N246,VLOOKUP($A246,'Final Round'!$A$14:$K$18,COLUMN('Final Round'!$J$1),FALSE))),"")</f>
        <v/>
      </c>
      <c r="V246" s="3" t="str">
        <f t="shared" ca="1" si="82"/>
        <v/>
      </c>
      <c r="W246" s="3" t="str">
        <f t="shared" si="83"/>
        <v/>
      </c>
      <c r="X246" s="3" t="str">
        <f t="shared" si="84"/>
        <v/>
      </c>
      <c r="Y246" s="3">
        <f t="shared" si="85"/>
        <v>0</v>
      </c>
      <c r="Z246" s="3" t="str">
        <f t="shared" ca="1" si="86"/>
        <v/>
      </c>
      <c r="AA246" s="3">
        <f t="shared" ca="1" si="87"/>
        <v>0</v>
      </c>
      <c r="AB246" s="69" t="str">
        <f>IF(ISBLANK($A246),"",5+4*(I246+IF(AA246=0,0,VLOOKUP($A246,'Final Round'!$A$14:$K$18,COLUMN('Final Round'!$G$1),FALSE)))+8*(H246+IF(AA246=0,0,IF(VLOOKUP($A246,'Final Round'!$A$14:$K$18,COLUMN('Final Round'!$J$1),FALSE)=1,1,0)))+$AA246)</f>
        <v/>
      </c>
    </row>
    <row r="247" spans="1:28" x14ac:dyDescent="0.2">
      <c r="A247" s="70"/>
      <c r="B247" s="71"/>
      <c r="C247" s="71"/>
      <c r="D247" s="71"/>
      <c r="E247" s="72"/>
      <c r="F247" s="73" t="str">
        <f>IF(ISBLANK($A247),"",SUM(IF(ISNA(IF(VLOOKUP($A247,'Round 1'!$A$7:$J$306,COLUMN('Round 1'!$H$7),FALSE),1,NA())),0,1),IF(ISNA(IF(VLOOKUP($A247,'Round 2'!$A$7:$J$306,COLUMN('Round 1'!$H$7),FALSE),1,NA())),0,1),IF(ISNA(IF(VLOOKUP($A247,'Round 3'!$A$7:$J$306,COLUMN('Round 1'!$H$7),FALSE),1,NA())),0,1),IF(ISNA(IF(VLOOKUP($A247,'Final Round'!$A$14:$K$18,1,FALSE),1,NA())),0,1)))</f>
        <v/>
      </c>
      <c r="G247" s="74"/>
      <c r="H247" s="75" t="str">
        <f>IF(ISBLANK($A247),"",IF(ISERROR(VLOOKUP($A247,'Round 1'!$A$7:$I$306,COLUMN('Round 1'!$G$7),FALSE)),0,VLOOKUP($A247,'Round 1'!$A$7:$I$306,COLUMN('Round 1'!$G$7),FALSE))+IF(ISERROR(VLOOKUP($A247,'Round 2'!$A$7:$I$306,COLUMN('Round 2'!$G$7),FALSE)),0,VLOOKUP($A247,'Round 2'!$A$7:$I$306,COLUMN('Round 2'!$G$7),FALSE))+IF(ISERROR(VLOOKUP($A247,'Round 3'!$A$7:$I$306,COLUMN('Round 3'!$G$7),FALSE)),0,VLOOKUP($A247,'Round 3'!$A$7:$I$306,COLUMN('Round 3'!$G$7),FALSE)))</f>
        <v/>
      </c>
      <c r="I247" s="75" t="str">
        <f>IF(ISBLANK($A247),"",IF(ISERROR(VLOOKUP($A247,'Round 1'!$A$7:$I$306,COLUMN('Round 1'!$F$7),FALSE)),0,VLOOKUP($A247,'Round 1'!$A$7:$I$306,COLUMN('Round 1'!$F$7),FALSE))+IF(ISERROR(VLOOKUP($A247,'Round 2'!$A$7:$I$306,COLUMN('Round 2'!$F$7),FALSE)),0,VLOOKUP($A247,'Round 2'!$A$7:$I$306,COLUMN('Round 2'!$F$7),FALSE))+IF(ISERROR(VLOOKUP($A247,'Round 3'!$A$7:$I$306,COLUMN('Round 3'!$F$7),FALSE)),0,VLOOKUP($A247,'Round 3'!$A$7:$I$306,COLUMN('Round 3'!$F$7),FALSE)))</f>
        <v/>
      </c>
      <c r="J247" s="76" t="str">
        <f>IF(ISBLANK($A247),"",IF(ISERROR(VLOOKUP($A247,'Round 1'!$A$7:$I$306,COLUMN('Round 1'!$H$7),FALSE)),0,VLOOKUP($A247,'Round 1'!$A$7:$I$306,COLUMN('Round 1'!$H$7),FALSE))+IF(ISERROR(VLOOKUP($A247,'Round 2'!$A$7:$I$306,COLUMN('Round 2'!$H$7),FALSE)),0,VLOOKUP($A247,'Round 2'!$A$7:$I$306,COLUMN('Round 2'!$H$7),FALSE))+IF(ISERROR(VLOOKUP($A247,'Round 3'!$A$7:$I$306,COLUMN('Round 3'!$H$7),FALSE)),0,VLOOKUP($A247,'Round 3'!$A$7:$I$306,COLUMN('Round 3'!$H$7),FALSE)))</f>
        <v/>
      </c>
      <c r="K247" s="75" t="str">
        <f t="shared" si="88"/>
        <v/>
      </c>
      <c r="L247" s="77" t="str">
        <f t="shared" si="89"/>
        <v/>
      </c>
      <c r="M247" s="78"/>
      <c r="N247" s="79" t="str">
        <f t="shared" si="75"/>
        <v/>
      </c>
      <c r="O247" s="3" t="str">
        <f t="shared" si="90"/>
        <v/>
      </c>
      <c r="P247" s="3" t="str">
        <f t="shared" si="91"/>
        <v/>
      </c>
      <c r="Q247" s="3">
        <f t="shared" si="78"/>
        <v>-10</v>
      </c>
      <c r="R247" s="3" t="str">
        <f t="shared" si="79"/>
        <v/>
      </c>
      <c r="S247" s="3" t="str">
        <f t="shared" si="80"/>
        <v/>
      </c>
      <c r="T247" s="3">
        <f t="shared" si="81"/>
        <v>0</v>
      </c>
      <c r="U247" s="79" t="str">
        <f ca="1">IF(N('Final Round'!$J$14)&gt;0,IF(ISBLANK($A247),"",IF($N247&gt;5,$N247,VLOOKUP($A247,'Final Round'!$A$14:$K$18,COLUMN('Final Round'!$J$1),FALSE))),"")</f>
        <v/>
      </c>
      <c r="V247" s="3" t="str">
        <f t="shared" ca="1" si="82"/>
        <v/>
      </c>
      <c r="W247" s="3" t="str">
        <f t="shared" si="83"/>
        <v/>
      </c>
      <c r="X247" s="3" t="str">
        <f t="shared" si="84"/>
        <v/>
      </c>
      <c r="Y247" s="3">
        <f t="shared" si="85"/>
        <v>0</v>
      </c>
      <c r="Z247" s="3" t="str">
        <f t="shared" ca="1" si="86"/>
        <v/>
      </c>
      <c r="AA247" s="3">
        <f t="shared" ca="1" si="87"/>
        <v>0</v>
      </c>
      <c r="AB247" s="80" t="str">
        <f>IF(ISBLANK($A247),"",5+4*(I247+IF(AA247=0,0,VLOOKUP($A247,'Final Round'!$A$14:$K$18,COLUMN('Final Round'!$G$1),FALSE)))+8*(H247+IF(AA247=0,0,IF(VLOOKUP($A247,'Final Round'!$A$14:$K$18,COLUMN('Final Round'!$J$1),FALSE)=1,1,0)))+$AA247)</f>
        <v/>
      </c>
    </row>
    <row r="248" spans="1:28" x14ac:dyDescent="0.2">
      <c r="A248" s="59"/>
      <c r="B248" s="60"/>
      <c r="C248" s="60"/>
      <c r="D248" s="60"/>
      <c r="E248" s="61"/>
      <c r="F248" s="62" t="str">
        <f>IF(ISBLANK($A248),"",SUM(IF(ISNA(IF(VLOOKUP($A248,'Round 1'!$A$7:$J$306,COLUMN('Round 1'!$H$7),FALSE),1,NA())),0,1),IF(ISNA(IF(VLOOKUP($A248,'Round 2'!$A$7:$J$306,COLUMN('Round 1'!$H$7),FALSE),1,NA())),0,1),IF(ISNA(IF(VLOOKUP($A248,'Round 3'!$A$7:$J$306,COLUMN('Round 1'!$H$7),FALSE),1,NA())),0,1),IF(ISNA(IF(VLOOKUP($A248,'Final Round'!$A$14:$K$18,1,FALSE),1,NA())),0,1)))</f>
        <v/>
      </c>
      <c r="G248" s="63"/>
      <c r="H248" s="64" t="str">
        <f>IF(ISBLANK($A248),"",IF(ISERROR(VLOOKUP($A248,'Round 1'!$A$7:$I$306,COLUMN('Round 1'!$G$7),FALSE)),0,VLOOKUP($A248,'Round 1'!$A$7:$I$306,COLUMN('Round 1'!$G$7),FALSE))+IF(ISERROR(VLOOKUP($A248,'Round 2'!$A$7:$I$306,COLUMN('Round 2'!$G$7),FALSE)),0,VLOOKUP($A248,'Round 2'!$A$7:$I$306,COLUMN('Round 2'!$G$7),FALSE))+IF(ISERROR(VLOOKUP($A248,'Round 3'!$A$7:$I$306,COLUMN('Round 3'!$G$7),FALSE)),0,VLOOKUP($A248,'Round 3'!$A$7:$I$306,COLUMN('Round 3'!$G$7),FALSE)))</f>
        <v/>
      </c>
      <c r="I248" s="64" t="str">
        <f>IF(ISBLANK($A248),"",IF(ISERROR(VLOOKUP($A248,'Round 1'!$A$7:$I$306,COLUMN('Round 1'!$F$7),FALSE)),0,VLOOKUP($A248,'Round 1'!$A$7:$I$306,COLUMN('Round 1'!$F$7),FALSE))+IF(ISERROR(VLOOKUP($A248,'Round 2'!$A$7:$I$306,COLUMN('Round 2'!$F$7),FALSE)),0,VLOOKUP($A248,'Round 2'!$A$7:$I$306,COLUMN('Round 2'!$F$7),FALSE))+IF(ISERROR(VLOOKUP($A248,'Round 3'!$A$7:$I$306,COLUMN('Round 3'!$F$7),FALSE)),0,VLOOKUP($A248,'Round 3'!$A$7:$I$306,COLUMN('Round 3'!$F$7),FALSE)))</f>
        <v/>
      </c>
      <c r="J248" s="65" t="str">
        <f>IF(ISBLANK($A248),"",IF(ISERROR(VLOOKUP($A248,'Round 1'!$A$7:$I$306,COLUMN('Round 1'!$H$7),FALSE)),0,VLOOKUP($A248,'Round 1'!$A$7:$I$306,COLUMN('Round 1'!$H$7),FALSE))+IF(ISERROR(VLOOKUP($A248,'Round 2'!$A$7:$I$306,COLUMN('Round 2'!$H$7),FALSE)),0,VLOOKUP($A248,'Round 2'!$A$7:$I$306,COLUMN('Round 2'!$H$7),FALSE))+IF(ISERROR(VLOOKUP($A248,'Round 3'!$A$7:$I$306,COLUMN('Round 3'!$H$7),FALSE)),0,VLOOKUP($A248,'Round 3'!$A$7:$I$306,COLUMN('Round 3'!$H$7),FALSE)))</f>
        <v/>
      </c>
      <c r="K248" s="64" t="str">
        <f t="shared" si="88"/>
        <v/>
      </c>
      <c r="L248" s="66" t="str">
        <f t="shared" si="89"/>
        <v/>
      </c>
      <c r="M248" s="67"/>
      <c r="N248" s="68" t="str">
        <f t="shared" si="75"/>
        <v/>
      </c>
      <c r="O248" s="3" t="str">
        <f t="shared" si="90"/>
        <v/>
      </c>
      <c r="P248" s="3" t="str">
        <f t="shared" si="91"/>
        <v/>
      </c>
      <c r="Q248" s="3">
        <f t="shared" si="78"/>
        <v>-10</v>
      </c>
      <c r="R248" s="3" t="str">
        <f t="shared" si="79"/>
        <v/>
      </c>
      <c r="S248" s="3" t="str">
        <f t="shared" si="80"/>
        <v/>
      </c>
      <c r="T248" s="3">
        <f t="shared" si="81"/>
        <v>0</v>
      </c>
      <c r="U248" s="68" t="str">
        <f ca="1">IF(N('Final Round'!$J$14)&gt;0,IF(ISBLANK($A248),"",IF($N248&gt;5,$N248,VLOOKUP($A248,'Final Round'!$A$14:$K$18,COLUMN('Final Round'!$J$1),FALSE))),"")</f>
        <v/>
      </c>
      <c r="V248" s="3" t="str">
        <f t="shared" ca="1" si="82"/>
        <v/>
      </c>
      <c r="W248" s="3" t="str">
        <f t="shared" si="83"/>
        <v/>
      </c>
      <c r="X248" s="3" t="str">
        <f t="shared" si="84"/>
        <v/>
      </c>
      <c r="Y248" s="3">
        <f t="shared" si="85"/>
        <v>0</v>
      </c>
      <c r="Z248" s="3" t="str">
        <f t="shared" ca="1" si="86"/>
        <v/>
      </c>
      <c r="AA248" s="3">
        <f t="shared" ca="1" si="87"/>
        <v>0</v>
      </c>
      <c r="AB248" s="69" t="str">
        <f>IF(ISBLANK($A248),"",5+4*(I248+IF(AA248=0,0,VLOOKUP($A248,'Final Round'!$A$14:$K$18,COLUMN('Final Round'!$G$1),FALSE)))+8*(H248+IF(AA248=0,0,IF(VLOOKUP($A248,'Final Round'!$A$14:$K$18,COLUMN('Final Round'!$J$1),FALSE)=1,1,0)))+$AA248)</f>
        <v/>
      </c>
    </row>
    <row r="249" spans="1:28" x14ac:dyDescent="0.2">
      <c r="A249" s="70"/>
      <c r="B249" s="71"/>
      <c r="C249" s="71"/>
      <c r="D249" s="71"/>
      <c r="E249" s="72"/>
      <c r="F249" s="73" t="str">
        <f>IF(ISBLANK($A249),"",SUM(IF(ISNA(IF(VLOOKUP($A249,'Round 1'!$A$7:$J$306,COLUMN('Round 1'!$H$7),FALSE),1,NA())),0,1),IF(ISNA(IF(VLOOKUP($A249,'Round 2'!$A$7:$J$306,COLUMN('Round 1'!$H$7),FALSE),1,NA())),0,1),IF(ISNA(IF(VLOOKUP($A249,'Round 3'!$A$7:$J$306,COLUMN('Round 1'!$H$7),FALSE),1,NA())),0,1),IF(ISNA(IF(VLOOKUP($A249,'Final Round'!$A$14:$K$18,1,FALSE),1,NA())),0,1)))</f>
        <v/>
      </c>
      <c r="G249" s="74"/>
      <c r="H249" s="75" t="str">
        <f>IF(ISBLANK($A249),"",IF(ISERROR(VLOOKUP($A249,'Round 1'!$A$7:$I$306,COLUMN('Round 1'!$G$7),FALSE)),0,VLOOKUP($A249,'Round 1'!$A$7:$I$306,COLUMN('Round 1'!$G$7),FALSE))+IF(ISERROR(VLOOKUP($A249,'Round 2'!$A$7:$I$306,COLUMN('Round 2'!$G$7),FALSE)),0,VLOOKUP($A249,'Round 2'!$A$7:$I$306,COLUMN('Round 2'!$G$7),FALSE))+IF(ISERROR(VLOOKUP($A249,'Round 3'!$A$7:$I$306,COLUMN('Round 3'!$G$7),FALSE)),0,VLOOKUP($A249,'Round 3'!$A$7:$I$306,COLUMN('Round 3'!$G$7),FALSE)))</f>
        <v/>
      </c>
      <c r="I249" s="75" t="str">
        <f>IF(ISBLANK($A249),"",IF(ISERROR(VLOOKUP($A249,'Round 1'!$A$7:$I$306,COLUMN('Round 1'!$F$7),FALSE)),0,VLOOKUP($A249,'Round 1'!$A$7:$I$306,COLUMN('Round 1'!$F$7),FALSE))+IF(ISERROR(VLOOKUP($A249,'Round 2'!$A$7:$I$306,COLUMN('Round 2'!$F$7),FALSE)),0,VLOOKUP($A249,'Round 2'!$A$7:$I$306,COLUMN('Round 2'!$F$7),FALSE))+IF(ISERROR(VLOOKUP($A249,'Round 3'!$A$7:$I$306,COLUMN('Round 3'!$F$7),FALSE)),0,VLOOKUP($A249,'Round 3'!$A$7:$I$306,COLUMN('Round 3'!$F$7),FALSE)))</f>
        <v/>
      </c>
      <c r="J249" s="76" t="str">
        <f>IF(ISBLANK($A249),"",IF(ISERROR(VLOOKUP($A249,'Round 1'!$A$7:$I$306,COLUMN('Round 1'!$H$7),FALSE)),0,VLOOKUP($A249,'Round 1'!$A$7:$I$306,COLUMN('Round 1'!$H$7),FALSE))+IF(ISERROR(VLOOKUP($A249,'Round 2'!$A$7:$I$306,COLUMN('Round 2'!$H$7),FALSE)),0,VLOOKUP($A249,'Round 2'!$A$7:$I$306,COLUMN('Round 2'!$H$7),FALSE))+IF(ISERROR(VLOOKUP($A249,'Round 3'!$A$7:$I$306,COLUMN('Round 3'!$H$7),FALSE)),0,VLOOKUP($A249,'Round 3'!$A$7:$I$306,COLUMN('Round 3'!$H$7),FALSE)))</f>
        <v/>
      </c>
      <c r="K249" s="75" t="str">
        <f t="shared" si="88"/>
        <v/>
      </c>
      <c r="L249" s="77" t="str">
        <f t="shared" si="89"/>
        <v/>
      </c>
      <c r="M249" s="78"/>
      <c r="N249" s="79" t="str">
        <f t="shared" si="75"/>
        <v/>
      </c>
      <c r="O249" s="3" t="str">
        <f t="shared" si="90"/>
        <v/>
      </c>
      <c r="P249" s="3" t="str">
        <f t="shared" si="91"/>
        <v/>
      </c>
      <c r="Q249" s="3">
        <f t="shared" si="78"/>
        <v>-10</v>
      </c>
      <c r="R249" s="3" t="str">
        <f t="shared" si="79"/>
        <v/>
      </c>
      <c r="S249" s="3" t="str">
        <f t="shared" si="80"/>
        <v/>
      </c>
      <c r="T249" s="3">
        <f t="shared" si="81"/>
        <v>0</v>
      </c>
      <c r="U249" s="79" t="str">
        <f ca="1">IF(N('Final Round'!$J$14)&gt;0,IF(ISBLANK($A249),"",IF($N249&gt;5,$N249,VLOOKUP($A249,'Final Round'!$A$14:$K$18,COLUMN('Final Round'!$J$1),FALSE))),"")</f>
        <v/>
      </c>
      <c r="V249" s="3" t="str">
        <f t="shared" ca="1" si="82"/>
        <v/>
      </c>
      <c r="W249" s="3" t="str">
        <f t="shared" si="83"/>
        <v/>
      </c>
      <c r="X249" s="3" t="str">
        <f t="shared" si="84"/>
        <v/>
      </c>
      <c r="Y249" s="3">
        <f t="shared" si="85"/>
        <v>0</v>
      </c>
      <c r="Z249" s="3" t="str">
        <f t="shared" ca="1" si="86"/>
        <v/>
      </c>
      <c r="AA249" s="3">
        <f t="shared" ca="1" si="87"/>
        <v>0</v>
      </c>
      <c r="AB249" s="80" t="str">
        <f>IF(ISBLANK($A249),"",5+4*(I249+IF(AA249=0,0,VLOOKUP($A249,'Final Round'!$A$14:$K$18,COLUMN('Final Round'!$G$1),FALSE)))+8*(H249+IF(AA249=0,0,IF(VLOOKUP($A249,'Final Round'!$A$14:$K$18,COLUMN('Final Round'!$J$1),FALSE)=1,1,0)))+$AA249)</f>
        <v/>
      </c>
    </row>
    <row r="250" spans="1:28" x14ac:dyDescent="0.2">
      <c r="A250" s="59"/>
      <c r="B250" s="60"/>
      <c r="C250" s="60"/>
      <c r="D250" s="60"/>
      <c r="E250" s="61"/>
      <c r="F250" s="62" t="str">
        <f>IF(ISBLANK($A250),"",SUM(IF(ISNA(IF(VLOOKUP($A250,'Round 1'!$A$7:$J$306,COLUMN('Round 1'!$H$7),FALSE),1,NA())),0,1),IF(ISNA(IF(VLOOKUP($A250,'Round 2'!$A$7:$J$306,COLUMN('Round 1'!$H$7),FALSE),1,NA())),0,1),IF(ISNA(IF(VLOOKUP($A250,'Round 3'!$A$7:$J$306,COLUMN('Round 1'!$H$7),FALSE),1,NA())),0,1),IF(ISNA(IF(VLOOKUP($A250,'Final Round'!$A$14:$K$18,1,FALSE),1,NA())),0,1)))</f>
        <v/>
      </c>
      <c r="G250" s="63"/>
      <c r="H250" s="64" t="str">
        <f>IF(ISBLANK($A250),"",IF(ISERROR(VLOOKUP($A250,'Round 1'!$A$7:$I$306,COLUMN('Round 1'!$G$7),FALSE)),0,VLOOKUP($A250,'Round 1'!$A$7:$I$306,COLUMN('Round 1'!$G$7),FALSE))+IF(ISERROR(VLOOKUP($A250,'Round 2'!$A$7:$I$306,COLUMN('Round 2'!$G$7),FALSE)),0,VLOOKUP($A250,'Round 2'!$A$7:$I$306,COLUMN('Round 2'!$G$7),FALSE))+IF(ISERROR(VLOOKUP($A250,'Round 3'!$A$7:$I$306,COLUMN('Round 3'!$G$7),FALSE)),0,VLOOKUP($A250,'Round 3'!$A$7:$I$306,COLUMN('Round 3'!$G$7),FALSE)))</f>
        <v/>
      </c>
      <c r="I250" s="64" t="str">
        <f>IF(ISBLANK($A250),"",IF(ISERROR(VLOOKUP($A250,'Round 1'!$A$7:$I$306,COLUMN('Round 1'!$F$7),FALSE)),0,VLOOKUP($A250,'Round 1'!$A$7:$I$306,COLUMN('Round 1'!$F$7),FALSE))+IF(ISERROR(VLOOKUP($A250,'Round 2'!$A$7:$I$306,COLUMN('Round 2'!$F$7),FALSE)),0,VLOOKUP($A250,'Round 2'!$A$7:$I$306,COLUMN('Round 2'!$F$7),FALSE))+IF(ISERROR(VLOOKUP($A250,'Round 3'!$A$7:$I$306,COLUMN('Round 3'!$F$7),FALSE)),0,VLOOKUP($A250,'Round 3'!$A$7:$I$306,COLUMN('Round 3'!$F$7),FALSE)))</f>
        <v/>
      </c>
      <c r="J250" s="65" t="str">
        <f>IF(ISBLANK($A250),"",IF(ISERROR(VLOOKUP($A250,'Round 1'!$A$7:$I$306,COLUMN('Round 1'!$H$7),FALSE)),0,VLOOKUP($A250,'Round 1'!$A$7:$I$306,COLUMN('Round 1'!$H$7),FALSE))+IF(ISERROR(VLOOKUP($A250,'Round 2'!$A$7:$I$306,COLUMN('Round 2'!$H$7),FALSE)),0,VLOOKUP($A250,'Round 2'!$A$7:$I$306,COLUMN('Round 2'!$H$7),FALSE))+IF(ISERROR(VLOOKUP($A250,'Round 3'!$A$7:$I$306,COLUMN('Round 3'!$H$7),FALSE)),0,VLOOKUP($A250,'Round 3'!$A$7:$I$306,COLUMN('Round 3'!$H$7),FALSE)))</f>
        <v/>
      </c>
      <c r="K250" s="64" t="str">
        <f t="shared" si="88"/>
        <v/>
      </c>
      <c r="L250" s="66" t="str">
        <f t="shared" si="89"/>
        <v/>
      </c>
      <c r="M250" s="67"/>
      <c r="N250" s="68" t="str">
        <f t="shared" si="75"/>
        <v/>
      </c>
      <c r="O250" s="3" t="str">
        <f t="shared" si="90"/>
        <v/>
      </c>
      <c r="P250" s="3" t="str">
        <f t="shared" si="91"/>
        <v/>
      </c>
      <c r="Q250" s="3">
        <f t="shared" si="78"/>
        <v>-10</v>
      </c>
      <c r="R250" s="3" t="str">
        <f t="shared" si="79"/>
        <v/>
      </c>
      <c r="S250" s="3" t="str">
        <f t="shared" si="80"/>
        <v/>
      </c>
      <c r="T250" s="3">
        <f t="shared" si="81"/>
        <v>0</v>
      </c>
      <c r="U250" s="68" t="str">
        <f ca="1">IF(N('Final Round'!$J$14)&gt;0,IF(ISBLANK($A250),"",IF($N250&gt;5,$N250,VLOOKUP($A250,'Final Round'!$A$14:$K$18,COLUMN('Final Round'!$J$1),FALSE))),"")</f>
        <v/>
      </c>
      <c r="V250" s="3" t="str">
        <f t="shared" ca="1" si="82"/>
        <v/>
      </c>
      <c r="W250" s="3" t="str">
        <f t="shared" si="83"/>
        <v/>
      </c>
      <c r="X250" s="3" t="str">
        <f t="shared" si="84"/>
        <v/>
      </c>
      <c r="Y250" s="3">
        <f t="shared" si="85"/>
        <v>0</v>
      </c>
      <c r="Z250" s="3" t="str">
        <f t="shared" ca="1" si="86"/>
        <v/>
      </c>
      <c r="AA250" s="3">
        <f t="shared" ca="1" si="87"/>
        <v>0</v>
      </c>
      <c r="AB250" s="69" t="str">
        <f>IF(ISBLANK($A250),"",5+4*(I250+IF(AA250=0,0,VLOOKUP($A250,'Final Round'!$A$14:$K$18,COLUMN('Final Round'!$G$1),FALSE)))+8*(H250+IF(AA250=0,0,IF(VLOOKUP($A250,'Final Round'!$A$14:$K$18,COLUMN('Final Round'!$J$1),FALSE)=1,1,0)))+$AA250)</f>
        <v/>
      </c>
    </row>
    <row r="251" spans="1:28" x14ac:dyDescent="0.2">
      <c r="A251" s="70"/>
      <c r="B251" s="71"/>
      <c r="C251" s="71"/>
      <c r="D251" s="71"/>
      <c r="E251" s="72"/>
      <c r="F251" s="73" t="str">
        <f>IF(ISBLANK($A251),"",SUM(IF(ISNA(IF(VLOOKUP($A251,'Round 1'!$A$7:$J$306,COLUMN('Round 1'!$H$7),FALSE),1,NA())),0,1),IF(ISNA(IF(VLOOKUP($A251,'Round 2'!$A$7:$J$306,COLUMN('Round 1'!$H$7),FALSE),1,NA())),0,1),IF(ISNA(IF(VLOOKUP($A251,'Round 3'!$A$7:$J$306,COLUMN('Round 1'!$H$7),FALSE),1,NA())),0,1),IF(ISNA(IF(VLOOKUP($A251,'Final Round'!$A$14:$K$18,1,FALSE),1,NA())),0,1)))</f>
        <v/>
      </c>
      <c r="G251" s="74"/>
      <c r="H251" s="75" t="str">
        <f>IF(ISBLANK($A251),"",IF(ISERROR(VLOOKUP($A251,'Round 1'!$A$7:$I$306,COLUMN('Round 1'!$G$7),FALSE)),0,VLOOKUP($A251,'Round 1'!$A$7:$I$306,COLUMN('Round 1'!$G$7),FALSE))+IF(ISERROR(VLOOKUP($A251,'Round 2'!$A$7:$I$306,COLUMN('Round 2'!$G$7),FALSE)),0,VLOOKUP($A251,'Round 2'!$A$7:$I$306,COLUMN('Round 2'!$G$7),FALSE))+IF(ISERROR(VLOOKUP($A251,'Round 3'!$A$7:$I$306,COLUMN('Round 3'!$G$7),FALSE)),0,VLOOKUP($A251,'Round 3'!$A$7:$I$306,COLUMN('Round 3'!$G$7),FALSE)))</f>
        <v/>
      </c>
      <c r="I251" s="75" t="str">
        <f>IF(ISBLANK($A251),"",IF(ISERROR(VLOOKUP($A251,'Round 1'!$A$7:$I$306,COLUMN('Round 1'!$F$7),FALSE)),0,VLOOKUP($A251,'Round 1'!$A$7:$I$306,COLUMN('Round 1'!$F$7),FALSE))+IF(ISERROR(VLOOKUP($A251,'Round 2'!$A$7:$I$306,COLUMN('Round 2'!$F$7),FALSE)),0,VLOOKUP($A251,'Round 2'!$A$7:$I$306,COLUMN('Round 2'!$F$7),FALSE))+IF(ISERROR(VLOOKUP($A251,'Round 3'!$A$7:$I$306,COLUMN('Round 3'!$F$7),FALSE)),0,VLOOKUP($A251,'Round 3'!$A$7:$I$306,COLUMN('Round 3'!$F$7),FALSE)))</f>
        <v/>
      </c>
      <c r="J251" s="76" t="str">
        <f>IF(ISBLANK($A251),"",IF(ISERROR(VLOOKUP($A251,'Round 1'!$A$7:$I$306,COLUMN('Round 1'!$H$7),FALSE)),0,VLOOKUP($A251,'Round 1'!$A$7:$I$306,COLUMN('Round 1'!$H$7),FALSE))+IF(ISERROR(VLOOKUP($A251,'Round 2'!$A$7:$I$306,COLUMN('Round 2'!$H$7),FALSE)),0,VLOOKUP($A251,'Round 2'!$A$7:$I$306,COLUMN('Round 2'!$H$7),FALSE))+IF(ISERROR(VLOOKUP($A251,'Round 3'!$A$7:$I$306,COLUMN('Round 3'!$H$7),FALSE)),0,VLOOKUP($A251,'Round 3'!$A$7:$I$306,COLUMN('Round 3'!$H$7),FALSE)))</f>
        <v/>
      </c>
      <c r="K251" s="75" t="str">
        <f t="shared" si="88"/>
        <v/>
      </c>
      <c r="L251" s="77" t="str">
        <f t="shared" si="89"/>
        <v/>
      </c>
      <c r="M251" s="78"/>
      <c r="N251" s="79" t="str">
        <f t="shared" si="75"/>
        <v/>
      </c>
      <c r="O251" s="3" t="str">
        <f t="shared" si="90"/>
        <v/>
      </c>
      <c r="P251" s="3" t="str">
        <f t="shared" si="91"/>
        <v/>
      </c>
      <c r="Q251" s="3">
        <f t="shared" si="78"/>
        <v>-10</v>
      </c>
      <c r="R251" s="3" t="str">
        <f t="shared" si="79"/>
        <v/>
      </c>
      <c r="S251" s="3" t="str">
        <f t="shared" si="80"/>
        <v/>
      </c>
      <c r="T251" s="3">
        <f t="shared" si="81"/>
        <v>0</v>
      </c>
      <c r="U251" s="79" t="str">
        <f ca="1">IF(N('Final Round'!$J$14)&gt;0,IF(ISBLANK($A251),"",IF($N251&gt;5,$N251,VLOOKUP($A251,'Final Round'!$A$14:$K$18,COLUMN('Final Round'!$J$1),FALSE))),"")</f>
        <v/>
      </c>
      <c r="V251" s="3" t="str">
        <f t="shared" ca="1" si="82"/>
        <v/>
      </c>
      <c r="W251" s="3" t="str">
        <f t="shared" si="83"/>
        <v/>
      </c>
      <c r="X251" s="3" t="str">
        <f t="shared" si="84"/>
        <v/>
      </c>
      <c r="Y251" s="3">
        <f t="shared" si="85"/>
        <v>0</v>
      </c>
      <c r="Z251" s="3" t="str">
        <f t="shared" ca="1" si="86"/>
        <v/>
      </c>
      <c r="AA251" s="3">
        <f t="shared" ca="1" si="87"/>
        <v>0</v>
      </c>
      <c r="AB251" s="80" t="str">
        <f>IF(ISBLANK($A251),"",5+4*(I251+IF(AA251=0,0,VLOOKUP($A251,'Final Round'!$A$14:$K$18,COLUMN('Final Round'!$G$1),FALSE)))+8*(H251+IF(AA251=0,0,IF(VLOOKUP($A251,'Final Round'!$A$14:$K$18,COLUMN('Final Round'!$J$1),FALSE)=1,1,0)))+$AA251)</f>
        <v/>
      </c>
    </row>
    <row r="252" spans="1:28" x14ac:dyDescent="0.2">
      <c r="A252" s="59"/>
      <c r="B252" s="60"/>
      <c r="C252" s="60"/>
      <c r="D252" s="60"/>
      <c r="E252" s="61"/>
      <c r="F252" s="62" t="str">
        <f>IF(ISBLANK($A252),"",SUM(IF(ISNA(IF(VLOOKUP($A252,'Round 1'!$A$7:$J$306,COLUMN('Round 1'!$H$7),FALSE),1,NA())),0,1),IF(ISNA(IF(VLOOKUP($A252,'Round 2'!$A$7:$J$306,COLUMN('Round 1'!$H$7),FALSE),1,NA())),0,1),IF(ISNA(IF(VLOOKUP($A252,'Round 3'!$A$7:$J$306,COLUMN('Round 1'!$H$7),FALSE),1,NA())),0,1),IF(ISNA(IF(VLOOKUP($A252,'Final Round'!$A$14:$K$18,1,FALSE),1,NA())),0,1)))</f>
        <v/>
      </c>
      <c r="G252" s="63"/>
      <c r="H252" s="64" t="str">
        <f>IF(ISBLANK($A252),"",IF(ISERROR(VLOOKUP($A252,'Round 1'!$A$7:$I$306,COLUMN('Round 1'!$G$7),FALSE)),0,VLOOKUP($A252,'Round 1'!$A$7:$I$306,COLUMN('Round 1'!$G$7),FALSE))+IF(ISERROR(VLOOKUP($A252,'Round 2'!$A$7:$I$306,COLUMN('Round 2'!$G$7),FALSE)),0,VLOOKUP($A252,'Round 2'!$A$7:$I$306,COLUMN('Round 2'!$G$7),FALSE))+IF(ISERROR(VLOOKUP($A252,'Round 3'!$A$7:$I$306,COLUMN('Round 3'!$G$7),FALSE)),0,VLOOKUP($A252,'Round 3'!$A$7:$I$306,COLUMN('Round 3'!$G$7),FALSE)))</f>
        <v/>
      </c>
      <c r="I252" s="64" t="str">
        <f>IF(ISBLANK($A252),"",IF(ISERROR(VLOOKUP($A252,'Round 1'!$A$7:$I$306,COLUMN('Round 1'!$F$7),FALSE)),0,VLOOKUP($A252,'Round 1'!$A$7:$I$306,COLUMN('Round 1'!$F$7),FALSE))+IF(ISERROR(VLOOKUP($A252,'Round 2'!$A$7:$I$306,COLUMN('Round 2'!$F$7),FALSE)),0,VLOOKUP($A252,'Round 2'!$A$7:$I$306,COLUMN('Round 2'!$F$7),FALSE))+IF(ISERROR(VLOOKUP($A252,'Round 3'!$A$7:$I$306,COLUMN('Round 3'!$F$7),FALSE)),0,VLOOKUP($A252,'Round 3'!$A$7:$I$306,COLUMN('Round 3'!$F$7),FALSE)))</f>
        <v/>
      </c>
      <c r="J252" s="65" t="str">
        <f>IF(ISBLANK($A252),"",IF(ISERROR(VLOOKUP($A252,'Round 1'!$A$7:$I$306,COLUMN('Round 1'!$H$7),FALSE)),0,VLOOKUP($A252,'Round 1'!$A$7:$I$306,COLUMN('Round 1'!$H$7),FALSE))+IF(ISERROR(VLOOKUP($A252,'Round 2'!$A$7:$I$306,COLUMN('Round 2'!$H$7),FALSE)),0,VLOOKUP($A252,'Round 2'!$A$7:$I$306,COLUMN('Round 2'!$H$7),FALSE))+IF(ISERROR(VLOOKUP($A252,'Round 3'!$A$7:$I$306,COLUMN('Round 3'!$H$7),FALSE)),0,VLOOKUP($A252,'Round 3'!$A$7:$I$306,COLUMN('Round 3'!$H$7),FALSE)))</f>
        <v/>
      </c>
      <c r="K252" s="64" t="str">
        <f t="shared" si="88"/>
        <v/>
      </c>
      <c r="L252" s="66" t="str">
        <f t="shared" si="89"/>
        <v/>
      </c>
      <c r="M252" s="67"/>
      <c r="N252" s="68" t="str">
        <f t="shared" si="75"/>
        <v/>
      </c>
      <c r="O252" s="3" t="str">
        <f t="shared" si="90"/>
        <v/>
      </c>
      <c r="P252" s="3" t="str">
        <f t="shared" si="91"/>
        <v/>
      </c>
      <c r="Q252" s="3">
        <f t="shared" si="78"/>
        <v>-10</v>
      </c>
      <c r="R252" s="3" t="str">
        <f t="shared" si="79"/>
        <v/>
      </c>
      <c r="S252" s="3" t="str">
        <f t="shared" si="80"/>
        <v/>
      </c>
      <c r="T252" s="3">
        <f t="shared" si="81"/>
        <v>0</v>
      </c>
      <c r="U252" s="68" t="str">
        <f ca="1">IF(N('Final Round'!$J$14)&gt;0,IF(ISBLANK($A252),"",IF($N252&gt;5,$N252,VLOOKUP($A252,'Final Round'!$A$14:$K$18,COLUMN('Final Round'!$J$1),FALSE))),"")</f>
        <v/>
      </c>
      <c r="V252" s="3" t="str">
        <f t="shared" ca="1" si="82"/>
        <v/>
      </c>
      <c r="W252" s="3" t="str">
        <f t="shared" si="83"/>
        <v/>
      </c>
      <c r="X252" s="3" t="str">
        <f t="shared" si="84"/>
        <v/>
      </c>
      <c r="Y252" s="3">
        <f t="shared" si="85"/>
        <v>0</v>
      </c>
      <c r="Z252" s="3" t="str">
        <f t="shared" ca="1" si="86"/>
        <v/>
      </c>
      <c r="AA252" s="3">
        <f t="shared" ca="1" si="87"/>
        <v>0</v>
      </c>
      <c r="AB252" s="69" t="str">
        <f>IF(ISBLANK($A252),"",5+4*(I252+IF(AA252=0,0,VLOOKUP($A252,'Final Round'!$A$14:$K$18,COLUMN('Final Round'!$G$1),FALSE)))+8*(H252+IF(AA252=0,0,IF(VLOOKUP($A252,'Final Round'!$A$14:$K$18,COLUMN('Final Round'!$J$1),FALSE)=1,1,0)))+$AA252)</f>
        <v/>
      </c>
    </row>
    <row r="253" spans="1:28" x14ac:dyDescent="0.2">
      <c r="A253" s="70"/>
      <c r="B253" s="71"/>
      <c r="C253" s="71"/>
      <c r="D253" s="71"/>
      <c r="E253" s="72"/>
      <c r="F253" s="73" t="str">
        <f>IF(ISBLANK($A253),"",SUM(IF(ISNA(IF(VLOOKUP($A253,'Round 1'!$A$7:$J$306,COLUMN('Round 1'!$H$7),FALSE),1,NA())),0,1),IF(ISNA(IF(VLOOKUP($A253,'Round 2'!$A$7:$J$306,COLUMN('Round 1'!$H$7),FALSE),1,NA())),0,1),IF(ISNA(IF(VLOOKUP($A253,'Round 3'!$A$7:$J$306,COLUMN('Round 1'!$H$7),FALSE),1,NA())),0,1),IF(ISNA(IF(VLOOKUP($A253,'Final Round'!$A$14:$K$18,1,FALSE),1,NA())),0,1)))</f>
        <v/>
      </c>
      <c r="G253" s="74"/>
      <c r="H253" s="75" t="str">
        <f>IF(ISBLANK($A253),"",IF(ISERROR(VLOOKUP($A253,'Round 1'!$A$7:$I$306,COLUMN('Round 1'!$G$7),FALSE)),0,VLOOKUP($A253,'Round 1'!$A$7:$I$306,COLUMN('Round 1'!$G$7),FALSE))+IF(ISERROR(VLOOKUP($A253,'Round 2'!$A$7:$I$306,COLUMN('Round 2'!$G$7),FALSE)),0,VLOOKUP($A253,'Round 2'!$A$7:$I$306,COLUMN('Round 2'!$G$7),FALSE))+IF(ISERROR(VLOOKUP($A253,'Round 3'!$A$7:$I$306,COLUMN('Round 3'!$G$7),FALSE)),0,VLOOKUP($A253,'Round 3'!$A$7:$I$306,COLUMN('Round 3'!$G$7),FALSE)))</f>
        <v/>
      </c>
      <c r="I253" s="75" t="str">
        <f>IF(ISBLANK($A253),"",IF(ISERROR(VLOOKUP($A253,'Round 1'!$A$7:$I$306,COLUMN('Round 1'!$F$7),FALSE)),0,VLOOKUP($A253,'Round 1'!$A$7:$I$306,COLUMN('Round 1'!$F$7),FALSE))+IF(ISERROR(VLOOKUP($A253,'Round 2'!$A$7:$I$306,COLUMN('Round 2'!$F$7),FALSE)),0,VLOOKUP($A253,'Round 2'!$A$7:$I$306,COLUMN('Round 2'!$F$7),FALSE))+IF(ISERROR(VLOOKUP($A253,'Round 3'!$A$7:$I$306,COLUMN('Round 3'!$F$7),FALSE)),0,VLOOKUP($A253,'Round 3'!$A$7:$I$306,COLUMN('Round 3'!$F$7),FALSE)))</f>
        <v/>
      </c>
      <c r="J253" s="76" t="str">
        <f>IF(ISBLANK($A253),"",IF(ISERROR(VLOOKUP($A253,'Round 1'!$A$7:$I$306,COLUMN('Round 1'!$H$7),FALSE)),0,VLOOKUP($A253,'Round 1'!$A$7:$I$306,COLUMN('Round 1'!$H$7),FALSE))+IF(ISERROR(VLOOKUP($A253,'Round 2'!$A$7:$I$306,COLUMN('Round 2'!$H$7),FALSE)),0,VLOOKUP($A253,'Round 2'!$A$7:$I$306,COLUMN('Round 2'!$H$7),FALSE))+IF(ISERROR(VLOOKUP($A253,'Round 3'!$A$7:$I$306,COLUMN('Round 3'!$H$7),FALSE)),0,VLOOKUP($A253,'Round 3'!$A$7:$I$306,COLUMN('Round 3'!$H$7),FALSE)))</f>
        <v/>
      </c>
      <c r="K253" s="75" t="str">
        <f t="shared" si="88"/>
        <v/>
      </c>
      <c r="L253" s="77" t="str">
        <f t="shared" si="89"/>
        <v/>
      </c>
      <c r="M253" s="78"/>
      <c r="N253" s="79" t="str">
        <f t="shared" si="75"/>
        <v/>
      </c>
      <c r="O253" s="3" t="str">
        <f t="shared" si="90"/>
        <v/>
      </c>
      <c r="P253" s="3" t="str">
        <f t="shared" si="91"/>
        <v/>
      </c>
      <c r="Q253" s="3">
        <f t="shared" si="78"/>
        <v>-10</v>
      </c>
      <c r="R253" s="3" t="str">
        <f t="shared" si="79"/>
        <v/>
      </c>
      <c r="S253" s="3" t="str">
        <f t="shared" si="80"/>
        <v/>
      </c>
      <c r="T253" s="3">
        <f t="shared" si="81"/>
        <v>0</v>
      </c>
      <c r="U253" s="79" t="str">
        <f ca="1">IF(N('Final Round'!$J$14)&gt;0,IF(ISBLANK($A253),"",IF($N253&gt;5,$N253,VLOOKUP($A253,'Final Round'!$A$14:$K$18,COLUMN('Final Round'!$J$1),FALSE))),"")</f>
        <v/>
      </c>
      <c r="V253" s="3" t="str">
        <f t="shared" ca="1" si="82"/>
        <v/>
      </c>
      <c r="W253" s="3" t="str">
        <f t="shared" si="83"/>
        <v/>
      </c>
      <c r="X253" s="3" t="str">
        <f t="shared" si="84"/>
        <v/>
      </c>
      <c r="Y253" s="3">
        <f t="shared" si="85"/>
        <v>0</v>
      </c>
      <c r="Z253" s="3" t="str">
        <f t="shared" ca="1" si="86"/>
        <v/>
      </c>
      <c r="AA253" s="3">
        <f t="shared" ca="1" si="87"/>
        <v>0</v>
      </c>
      <c r="AB253" s="80" t="str">
        <f>IF(ISBLANK($A253),"",5+4*(I253+IF(AA253=0,0,VLOOKUP($A253,'Final Round'!$A$14:$K$18,COLUMN('Final Round'!$G$1),FALSE)))+8*(H253+IF(AA253=0,0,IF(VLOOKUP($A253,'Final Round'!$A$14:$K$18,COLUMN('Final Round'!$J$1),FALSE)=1,1,0)))+$AA253)</f>
        <v/>
      </c>
    </row>
    <row r="254" spans="1:28" x14ac:dyDescent="0.2">
      <c r="A254" s="59"/>
      <c r="B254" s="60"/>
      <c r="C254" s="60"/>
      <c r="D254" s="60"/>
      <c r="E254" s="61"/>
      <c r="F254" s="62" t="str">
        <f>IF(ISBLANK($A254),"",SUM(IF(ISNA(IF(VLOOKUP($A254,'Round 1'!$A$7:$J$306,COLUMN('Round 1'!$H$7),FALSE),1,NA())),0,1),IF(ISNA(IF(VLOOKUP($A254,'Round 2'!$A$7:$J$306,COLUMN('Round 1'!$H$7),FALSE),1,NA())),0,1),IF(ISNA(IF(VLOOKUP($A254,'Round 3'!$A$7:$J$306,COLUMN('Round 1'!$H$7),FALSE),1,NA())),0,1),IF(ISNA(IF(VLOOKUP($A254,'Final Round'!$A$14:$K$18,1,FALSE),1,NA())),0,1)))</f>
        <v/>
      </c>
      <c r="G254" s="63"/>
      <c r="H254" s="64" t="str">
        <f>IF(ISBLANK($A254),"",IF(ISERROR(VLOOKUP($A254,'Round 1'!$A$7:$I$306,COLUMN('Round 1'!$G$7),FALSE)),0,VLOOKUP($A254,'Round 1'!$A$7:$I$306,COLUMN('Round 1'!$G$7),FALSE))+IF(ISERROR(VLOOKUP($A254,'Round 2'!$A$7:$I$306,COLUMN('Round 2'!$G$7),FALSE)),0,VLOOKUP($A254,'Round 2'!$A$7:$I$306,COLUMN('Round 2'!$G$7),FALSE))+IF(ISERROR(VLOOKUP($A254,'Round 3'!$A$7:$I$306,COLUMN('Round 3'!$G$7),FALSE)),0,VLOOKUP($A254,'Round 3'!$A$7:$I$306,COLUMN('Round 3'!$G$7),FALSE)))</f>
        <v/>
      </c>
      <c r="I254" s="64" t="str">
        <f>IF(ISBLANK($A254),"",IF(ISERROR(VLOOKUP($A254,'Round 1'!$A$7:$I$306,COLUMN('Round 1'!$F$7),FALSE)),0,VLOOKUP($A254,'Round 1'!$A$7:$I$306,COLUMN('Round 1'!$F$7),FALSE))+IF(ISERROR(VLOOKUP($A254,'Round 2'!$A$7:$I$306,COLUMN('Round 2'!$F$7),FALSE)),0,VLOOKUP($A254,'Round 2'!$A$7:$I$306,COLUMN('Round 2'!$F$7),FALSE))+IF(ISERROR(VLOOKUP($A254,'Round 3'!$A$7:$I$306,COLUMN('Round 3'!$F$7),FALSE)),0,VLOOKUP($A254,'Round 3'!$A$7:$I$306,COLUMN('Round 3'!$F$7),FALSE)))</f>
        <v/>
      </c>
      <c r="J254" s="65" t="str">
        <f>IF(ISBLANK($A254),"",IF(ISERROR(VLOOKUP($A254,'Round 1'!$A$7:$I$306,COLUMN('Round 1'!$H$7),FALSE)),0,VLOOKUP($A254,'Round 1'!$A$7:$I$306,COLUMN('Round 1'!$H$7),FALSE))+IF(ISERROR(VLOOKUP($A254,'Round 2'!$A$7:$I$306,COLUMN('Round 2'!$H$7),FALSE)),0,VLOOKUP($A254,'Round 2'!$A$7:$I$306,COLUMN('Round 2'!$H$7),FALSE))+IF(ISERROR(VLOOKUP($A254,'Round 3'!$A$7:$I$306,COLUMN('Round 3'!$H$7),FALSE)),0,VLOOKUP($A254,'Round 3'!$A$7:$I$306,COLUMN('Round 3'!$H$7),FALSE)))</f>
        <v/>
      </c>
      <c r="K254" s="64" t="str">
        <f t="shared" si="88"/>
        <v/>
      </c>
      <c r="L254" s="66" t="str">
        <f t="shared" si="89"/>
        <v/>
      </c>
      <c r="M254" s="67"/>
      <c r="N254" s="68" t="str">
        <f t="shared" si="75"/>
        <v/>
      </c>
      <c r="O254" s="3" t="str">
        <f t="shared" si="90"/>
        <v/>
      </c>
      <c r="P254" s="3" t="str">
        <f t="shared" si="91"/>
        <v/>
      </c>
      <c r="Q254" s="3">
        <f t="shared" si="78"/>
        <v>-10</v>
      </c>
      <c r="R254" s="3" t="str">
        <f t="shared" si="79"/>
        <v/>
      </c>
      <c r="S254" s="3" t="str">
        <f t="shared" si="80"/>
        <v/>
      </c>
      <c r="T254" s="3">
        <f t="shared" si="81"/>
        <v>0</v>
      </c>
      <c r="U254" s="68" t="str">
        <f ca="1">IF(N('Final Round'!$J$14)&gt;0,IF(ISBLANK($A254),"",IF($N254&gt;5,$N254,VLOOKUP($A254,'Final Round'!$A$14:$K$18,COLUMN('Final Round'!$J$1),FALSE))),"")</f>
        <v/>
      </c>
      <c r="V254" s="3" t="str">
        <f t="shared" ca="1" si="82"/>
        <v/>
      </c>
      <c r="W254" s="3" t="str">
        <f t="shared" si="83"/>
        <v/>
      </c>
      <c r="X254" s="3" t="str">
        <f t="shared" si="84"/>
        <v/>
      </c>
      <c r="Y254" s="3">
        <f t="shared" si="85"/>
        <v>0</v>
      </c>
      <c r="Z254" s="3" t="str">
        <f t="shared" ca="1" si="86"/>
        <v/>
      </c>
      <c r="AA254" s="3">
        <f t="shared" ca="1" si="87"/>
        <v>0</v>
      </c>
      <c r="AB254" s="69" t="str">
        <f>IF(ISBLANK($A254),"",5+4*(I254+IF(AA254=0,0,VLOOKUP($A254,'Final Round'!$A$14:$K$18,COLUMN('Final Round'!$G$1),FALSE)))+8*(H254+IF(AA254=0,0,IF(VLOOKUP($A254,'Final Round'!$A$14:$K$18,COLUMN('Final Round'!$J$1),FALSE)=1,1,0)))+$AA254)</f>
        <v/>
      </c>
    </row>
    <row r="255" spans="1:28" x14ac:dyDescent="0.2">
      <c r="A255" s="70"/>
      <c r="B255" s="71"/>
      <c r="C255" s="71"/>
      <c r="D255" s="71"/>
      <c r="E255" s="72"/>
      <c r="F255" s="73" t="str">
        <f>IF(ISBLANK($A255),"",SUM(IF(ISNA(IF(VLOOKUP($A255,'Round 1'!$A$7:$J$306,COLUMN('Round 1'!$H$7),FALSE),1,NA())),0,1),IF(ISNA(IF(VLOOKUP($A255,'Round 2'!$A$7:$J$306,COLUMN('Round 1'!$H$7),FALSE),1,NA())),0,1),IF(ISNA(IF(VLOOKUP($A255,'Round 3'!$A$7:$J$306,COLUMN('Round 1'!$H$7),FALSE),1,NA())),0,1),IF(ISNA(IF(VLOOKUP($A255,'Final Round'!$A$14:$K$18,1,FALSE),1,NA())),0,1)))</f>
        <v/>
      </c>
      <c r="G255" s="74"/>
      <c r="H255" s="75" t="str">
        <f>IF(ISBLANK($A255),"",IF(ISERROR(VLOOKUP($A255,'Round 1'!$A$7:$I$306,COLUMN('Round 1'!$G$7),FALSE)),0,VLOOKUP($A255,'Round 1'!$A$7:$I$306,COLUMN('Round 1'!$G$7),FALSE))+IF(ISERROR(VLOOKUP($A255,'Round 2'!$A$7:$I$306,COLUMN('Round 2'!$G$7),FALSE)),0,VLOOKUP($A255,'Round 2'!$A$7:$I$306,COLUMN('Round 2'!$G$7),FALSE))+IF(ISERROR(VLOOKUP($A255,'Round 3'!$A$7:$I$306,COLUMN('Round 3'!$G$7),FALSE)),0,VLOOKUP($A255,'Round 3'!$A$7:$I$306,COLUMN('Round 3'!$G$7),FALSE)))</f>
        <v/>
      </c>
      <c r="I255" s="75" t="str">
        <f>IF(ISBLANK($A255),"",IF(ISERROR(VLOOKUP($A255,'Round 1'!$A$7:$I$306,COLUMN('Round 1'!$F$7),FALSE)),0,VLOOKUP($A255,'Round 1'!$A$7:$I$306,COLUMN('Round 1'!$F$7),FALSE))+IF(ISERROR(VLOOKUP($A255,'Round 2'!$A$7:$I$306,COLUMN('Round 2'!$F$7),FALSE)),0,VLOOKUP($A255,'Round 2'!$A$7:$I$306,COLUMN('Round 2'!$F$7),FALSE))+IF(ISERROR(VLOOKUP($A255,'Round 3'!$A$7:$I$306,COLUMN('Round 3'!$F$7),FALSE)),0,VLOOKUP($A255,'Round 3'!$A$7:$I$306,COLUMN('Round 3'!$F$7),FALSE)))</f>
        <v/>
      </c>
      <c r="J255" s="76" t="str">
        <f>IF(ISBLANK($A255),"",IF(ISERROR(VLOOKUP($A255,'Round 1'!$A$7:$I$306,COLUMN('Round 1'!$H$7),FALSE)),0,VLOOKUP($A255,'Round 1'!$A$7:$I$306,COLUMN('Round 1'!$H$7),FALSE))+IF(ISERROR(VLOOKUP($A255,'Round 2'!$A$7:$I$306,COLUMN('Round 2'!$H$7),FALSE)),0,VLOOKUP($A255,'Round 2'!$A$7:$I$306,COLUMN('Round 2'!$H$7),FALSE))+IF(ISERROR(VLOOKUP($A255,'Round 3'!$A$7:$I$306,COLUMN('Round 3'!$H$7),FALSE)),0,VLOOKUP($A255,'Round 3'!$A$7:$I$306,COLUMN('Round 3'!$H$7),FALSE)))</f>
        <v/>
      </c>
      <c r="K255" s="75" t="str">
        <f t="shared" si="88"/>
        <v/>
      </c>
      <c r="L255" s="77" t="str">
        <f t="shared" si="89"/>
        <v/>
      </c>
      <c r="M255" s="78"/>
      <c r="N255" s="79" t="str">
        <f t="shared" si="75"/>
        <v/>
      </c>
      <c r="O255" s="3" t="str">
        <f t="shared" si="90"/>
        <v/>
      </c>
      <c r="P255" s="3" t="str">
        <f t="shared" si="91"/>
        <v/>
      </c>
      <c r="Q255" s="3">
        <f t="shared" si="78"/>
        <v>-10</v>
      </c>
      <c r="R255" s="3" t="str">
        <f t="shared" si="79"/>
        <v/>
      </c>
      <c r="S255" s="3" t="str">
        <f t="shared" si="80"/>
        <v/>
      </c>
      <c r="T255" s="3">
        <f t="shared" si="81"/>
        <v>0</v>
      </c>
      <c r="U255" s="79" t="str">
        <f ca="1">IF(N('Final Round'!$J$14)&gt;0,IF(ISBLANK($A255),"",IF($N255&gt;5,$N255,VLOOKUP($A255,'Final Round'!$A$14:$K$18,COLUMN('Final Round'!$J$1),FALSE))),"")</f>
        <v/>
      </c>
      <c r="V255" s="3" t="str">
        <f t="shared" ca="1" si="82"/>
        <v/>
      </c>
      <c r="W255" s="3" t="str">
        <f t="shared" si="83"/>
        <v/>
      </c>
      <c r="X255" s="3" t="str">
        <f t="shared" si="84"/>
        <v/>
      </c>
      <c r="Y255" s="3">
        <f t="shared" si="85"/>
        <v>0</v>
      </c>
      <c r="Z255" s="3" t="str">
        <f t="shared" ca="1" si="86"/>
        <v/>
      </c>
      <c r="AA255" s="3">
        <f t="shared" ca="1" si="87"/>
        <v>0</v>
      </c>
      <c r="AB255" s="80" t="str">
        <f>IF(ISBLANK($A255),"",5+4*(I255+IF(AA255=0,0,VLOOKUP($A255,'Final Round'!$A$14:$K$18,COLUMN('Final Round'!$G$1),FALSE)))+8*(H255+IF(AA255=0,0,IF(VLOOKUP($A255,'Final Round'!$A$14:$K$18,COLUMN('Final Round'!$J$1),FALSE)=1,1,0)))+$AA255)</f>
        <v/>
      </c>
    </row>
    <row r="256" spans="1:28" x14ac:dyDescent="0.2">
      <c r="A256" s="59"/>
      <c r="B256" s="60"/>
      <c r="C256" s="60"/>
      <c r="D256" s="60"/>
      <c r="E256" s="61"/>
      <c r="F256" s="62" t="str">
        <f>IF(ISBLANK($A256),"",SUM(IF(ISNA(IF(VLOOKUP($A256,'Round 1'!$A$7:$J$306,COLUMN('Round 1'!$H$7),FALSE),1,NA())),0,1),IF(ISNA(IF(VLOOKUP($A256,'Round 2'!$A$7:$J$306,COLUMN('Round 1'!$H$7),FALSE),1,NA())),0,1),IF(ISNA(IF(VLOOKUP($A256,'Round 3'!$A$7:$J$306,COLUMN('Round 1'!$H$7),FALSE),1,NA())),0,1),IF(ISNA(IF(VLOOKUP($A256,'Final Round'!$A$14:$K$18,1,FALSE),1,NA())),0,1)))</f>
        <v/>
      </c>
      <c r="G256" s="63"/>
      <c r="H256" s="64" t="str">
        <f>IF(ISBLANK($A256),"",IF(ISERROR(VLOOKUP($A256,'Round 1'!$A$7:$I$306,COLUMN('Round 1'!$G$7),FALSE)),0,VLOOKUP($A256,'Round 1'!$A$7:$I$306,COLUMN('Round 1'!$G$7),FALSE))+IF(ISERROR(VLOOKUP($A256,'Round 2'!$A$7:$I$306,COLUMN('Round 2'!$G$7),FALSE)),0,VLOOKUP($A256,'Round 2'!$A$7:$I$306,COLUMN('Round 2'!$G$7),FALSE))+IF(ISERROR(VLOOKUP($A256,'Round 3'!$A$7:$I$306,COLUMN('Round 3'!$G$7),FALSE)),0,VLOOKUP($A256,'Round 3'!$A$7:$I$306,COLUMN('Round 3'!$G$7),FALSE)))</f>
        <v/>
      </c>
      <c r="I256" s="64" t="str">
        <f>IF(ISBLANK($A256),"",IF(ISERROR(VLOOKUP($A256,'Round 1'!$A$7:$I$306,COLUMN('Round 1'!$F$7),FALSE)),0,VLOOKUP($A256,'Round 1'!$A$7:$I$306,COLUMN('Round 1'!$F$7),FALSE))+IF(ISERROR(VLOOKUP($A256,'Round 2'!$A$7:$I$306,COLUMN('Round 2'!$F$7),FALSE)),0,VLOOKUP($A256,'Round 2'!$A$7:$I$306,COLUMN('Round 2'!$F$7),FALSE))+IF(ISERROR(VLOOKUP($A256,'Round 3'!$A$7:$I$306,COLUMN('Round 3'!$F$7),FALSE)),0,VLOOKUP($A256,'Round 3'!$A$7:$I$306,COLUMN('Round 3'!$F$7),FALSE)))</f>
        <v/>
      </c>
      <c r="J256" s="65" t="str">
        <f>IF(ISBLANK($A256),"",IF(ISERROR(VLOOKUP($A256,'Round 1'!$A$7:$I$306,COLUMN('Round 1'!$H$7),FALSE)),0,VLOOKUP($A256,'Round 1'!$A$7:$I$306,COLUMN('Round 1'!$H$7),FALSE))+IF(ISERROR(VLOOKUP($A256,'Round 2'!$A$7:$I$306,COLUMN('Round 2'!$H$7),FALSE)),0,VLOOKUP($A256,'Round 2'!$A$7:$I$306,COLUMN('Round 2'!$H$7),FALSE))+IF(ISERROR(VLOOKUP($A256,'Round 3'!$A$7:$I$306,COLUMN('Round 3'!$H$7),FALSE)),0,VLOOKUP($A256,'Round 3'!$A$7:$I$306,COLUMN('Round 3'!$H$7),FALSE)))</f>
        <v/>
      </c>
      <c r="K256" s="64" t="str">
        <f t="shared" si="88"/>
        <v/>
      </c>
      <c r="L256" s="66" t="str">
        <f t="shared" si="89"/>
        <v/>
      </c>
      <c r="M256" s="67"/>
      <c r="N256" s="68" t="str">
        <f t="shared" si="75"/>
        <v/>
      </c>
      <c r="O256" s="3" t="str">
        <f t="shared" si="90"/>
        <v/>
      </c>
      <c r="P256" s="3" t="str">
        <f t="shared" si="91"/>
        <v/>
      </c>
      <c r="Q256" s="3">
        <f t="shared" si="78"/>
        <v>-10</v>
      </c>
      <c r="R256" s="3" t="str">
        <f t="shared" si="79"/>
        <v/>
      </c>
      <c r="S256" s="3" t="str">
        <f t="shared" si="80"/>
        <v/>
      </c>
      <c r="T256" s="3">
        <f t="shared" si="81"/>
        <v>0</v>
      </c>
      <c r="U256" s="68" t="str">
        <f ca="1">IF(N('Final Round'!$J$14)&gt;0,IF(ISBLANK($A256),"",IF($N256&gt;5,$N256,VLOOKUP($A256,'Final Round'!$A$14:$K$18,COLUMN('Final Round'!$J$1),FALSE))),"")</f>
        <v/>
      </c>
      <c r="V256" s="3" t="str">
        <f t="shared" ca="1" si="82"/>
        <v/>
      </c>
      <c r="W256" s="3" t="str">
        <f t="shared" si="83"/>
        <v/>
      </c>
      <c r="X256" s="3" t="str">
        <f t="shared" si="84"/>
        <v/>
      </c>
      <c r="Y256" s="3">
        <f t="shared" si="85"/>
        <v>0</v>
      </c>
      <c r="Z256" s="3" t="str">
        <f t="shared" ca="1" si="86"/>
        <v/>
      </c>
      <c r="AA256" s="3">
        <f t="shared" ca="1" si="87"/>
        <v>0</v>
      </c>
      <c r="AB256" s="69" t="str">
        <f>IF(ISBLANK($A256),"",5+4*(I256+IF(AA256=0,0,VLOOKUP($A256,'Final Round'!$A$14:$K$18,COLUMN('Final Round'!$G$1),FALSE)))+8*(H256+IF(AA256=0,0,IF(VLOOKUP($A256,'Final Round'!$A$14:$K$18,COLUMN('Final Round'!$J$1),FALSE)=1,1,0)))+$AA256)</f>
        <v/>
      </c>
    </row>
    <row r="257" spans="1:28" x14ac:dyDescent="0.2">
      <c r="A257" s="70"/>
      <c r="B257" s="71"/>
      <c r="C257" s="71"/>
      <c r="D257" s="71"/>
      <c r="E257" s="72"/>
      <c r="F257" s="73" t="str">
        <f>IF(ISBLANK($A257),"",SUM(IF(ISNA(IF(VLOOKUP($A257,'Round 1'!$A$7:$J$306,COLUMN('Round 1'!$H$7),FALSE),1,NA())),0,1),IF(ISNA(IF(VLOOKUP($A257,'Round 2'!$A$7:$J$306,COLUMN('Round 1'!$H$7),FALSE),1,NA())),0,1),IF(ISNA(IF(VLOOKUP($A257,'Round 3'!$A$7:$J$306,COLUMN('Round 1'!$H$7),FALSE),1,NA())),0,1),IF(ISNA(IF(VLOOKUP($A257,'Final Round'!$A$14:$K$18,1,FALSE),1,NA())),0,1)))</f>
        <v/>
      </c>
      <c r="G257" s="74"/>
      <c r="H257" s="75" t="str">
        <f>IF(ISBLANK($A257),"",IF(ISERROR(VLOOKUP($A257,'Round 1'!$A$7:$I$306,COLUMN('Round 1'!$G$7),FALSE)),0,VLOOKUP($A257,'Round 1'!$A$7:$I$306,COLUMN('Round 1'!$G$7),FALSE))+IF(ISERROR(VLOOKUP($A257,'Round 2'!$A$7:$I$306,COLUMN('Round 2'!$G$7),FALSE)),0,VLOOKUP($A257,'Round 2'!$A$7:$I$306,COLUMN('Round 2'!$G$7),FALSE))+IF(ISERROR(VLOOKUP($A257,'Round 3'!$A$7:$I$306,COLUMN('Round 3'!$G$7),FALSE)),0,VLOOKUP($A257,'Round 3'!$A$7:$I$306,COLUMN('Round 3'!$G$7),FALSE)))</f>
        <v/>
      </c>
      <c r="I257" s="75" t="str">
        <f>IF(ISBLANK($A257),"",IF(ISERROR(VLOOKUP($A257,'Round 1'!$A$7:$I$306,COLUMN('Round 1'!$F$7),FALSE)),0,VLOOKUP($A257,'Round 1'!$A$7:$I$306,COLUMN('Round 1'!$F$7),FALSE))+IF(ISERROR(VLOOKUP($A257,'Round 2'!$A$7:$I$306,COLUMN('Round 2'!$F$7),FALSE)),0,VLOOKUP($A257,'Round 2'!$A$7:$I$306,COLUMN('Round 2'!$F$7),FALSE))+IF(ISERROR(VLOOKUP($A257,'Round 3'!$A$7:$I$306,COLUMN('Round 3'!$F$7),FALSE)),0,VLOOKUP($A257,'Round 3'!$A$7:$I$306,COLUMN('Round 3'!$F$7),FALSE)))</f>
        <v/>
      </c>
      <c r="J257" s="76" t="str">
        <f>IF(ISBLANK($A257),"",IF(ISERROR(VLOOKUP($A257,'Round 1'!$A$7:$I$306,COLUMN('Round 1'!$H$7),FALSE)),0,VLOOKUP($A257,'Round 1'!$A$7:$I$306,COLUMN('Round 1'!$H$7),FALSE))+IF(ISERROR(VLOOKUP($A257,'Round 2'!$A$7:$I$306,COLUMN('Round 2'!$H$7),FALSE)),0,VLOOKUP($A257,'Round 2'!$A$7:$I$306,COLUMN('Round 2'!$H$7),FALSE))+IF(ISERROR(VLOOKUP($A257,'Round 3'!$A$7:$I$306,COLUMN('Round 3'!$H$7),FALSE)),0,VLOOKUP($A257,'Round 3'!$A$7:$I$306,COLUMN('Round 3'!$H$7),FALSE)))</f>
        <v/>
      </c>
      <c r="K257" s="75" t="str">
        <f t="shared" si="88"/>
        <v/>
      </c>
      <c r="L257" s="77" t="str">
        <f t="shared" si="89"/>
        <v/>
      </c>
      <c r="M257" s="78"/>
      <c r="N257" s="79" t="str">
        <f t="shared" si="75"/>
        <v/>
      </c>
      <c r="O257" s="3" t="str">
        <f t="shared" si="90"/>
        <v/>
      </c>
      <c r="P257" s="3" t="str">
        <f t="shared" si="91"/>
        <v/>
      </c>
      <c r="Q257" s="3">
        <f t="shared" si="78"/>
        <v>-10</v>
      </c>
      <c r="R257" s="3" t="str">
        <f t="shared" si="79"/>
        <v/>
      </c>
      <c r="S257" s="3" t="str">
        <f t="shared" si="80"/>
        <v/>
      </c>
      <c r="T257" s="3">
        <f t="shared" si="81"/>
        <v>0</v>
      </c>
      <c r="U257" s="79" t="str">
        <f ca="1">IF(N('Final Round'!$J$14)&gt;0,IF(ISBLANK($A257),"",IF($N257&gt;5,$N257,VLOOKUP($A257,'Final Round'!$A$14:$K$18,COLUMN('Final Round'!$J$1),FALSE))),"")</f>
        <v/>
      </c>
      <c r="V257" s="3" t="str">
        <f t="shared" ca="1" si="82"/>
        <v/>
      </c>
      <c r="W257" s="3" t="str">
        <f t="shared" si="83"/>
        <v/>
      </c>
      <c r="X257" s="3" t="str">
        <f t="shared" si="84"/>
        <v/>
      </c>
      <c r="Y257" s="3">
        <f t="shared" si="85"/>
        <v>0</v>
      </c>
      <c r="Z257" s="3" t="str">
        <f t="shared" ca="1" si="86"/>
        <v/>
      </c>
      <c r="AA257" s="3">
        <f t="shared" ca="1" si="87"/>
        <v>0</v>
      </c>
      <c r="AB257" s="80" t="str">
        <f>IF(ISBLANK($A257),"",5+4*(I257+IF(AA257=0,0,VLOOKUP($A257,'Final Round'!$A$14:$K$18,COLUMN('Final Round'!$G$1),FALSE)))+8*(H257+IF(AA257=0,0,IF(VLOOKUP($A257,'Final Round'!$A$14:$K$18,COLUMN('Final Round'!$J$1),FALSE)=1,1,0)))+$AA257)</f>
        <v/>
      </c>
    </row>
    <row r="258" spans="1:28" x14ac:dyDescent="0.2">
      <c r="A258" s="59"/>
      <c r="B258" s="60"/>
      <c r="C258" s="60"/>
      <c r="D258" s="60"/>
      <c r="E258" s="61"/>
      <c r="F258" s="62" t="str">
        <f>IF(ISBLANK($A258),"",SUM(IF(ISNA(IF(VLOOKUP($A258,'Round 1'!$A$7:$J$306,COLUMN('Round 1'!$H$7),FALSE),1,NA())),0,1),IF(ISNA(IF(VLOOKUP($A258,'Round 2'!$A$7:$J$306,COLUMN('Round 1'!$H$7),FALSE),1,NA())),0,1),IF(ISNA(IF(VLOOKUP($A258,'Round 3'!$A$7:$J$306,COLUMN('Round 1'!$H$7),FALSE),1,NA())),0,1),IF(ISNA(IF(VLOOKUP($A258,'Final Round'!$A$14:$K$18,1,FALSE),1,NA())),0,1)))</f>
        <v/>
      </c>
      <c r="G258" s="63"/>
      <c r="H258" s="64" t="str">
        <f>IF(ISBLANK($A258),"",IF(ISERROR(VLOOKUP($A258,'Round 1'!$A$7:$I$306,COLUMN('Round 1'!$G$7),FALSE)),0,VLOOKUP($A258,'Round 1'!$A$7:$I$306,COLUMN('Round 1'!$G$7),FALSE))+IF(ISERROR(VLOOKUP($A258,'Round 2'!$A$7:$I$306,COLUMN('Round 2'!$G$7),FALSE)),0,VLOOKUP($A258,'Round 2'!$A$7:$I$306,COLUMN('Round 2'!$G$7),FALSE))+IF(ISERROR(VLOOKUP($A258,'Round 3'!$A$7:$I$306,COLUMN('Round 3'!$G$7),FALSE)),0,VLOOKUP($A258,'Round 3'!$A$7:$I$306,COLUMN('Round 3'!$G$7),FALSE)))</f>
        <v/>
      </c>
      <c r="I258" s="64" t="str">
        <f>IF(ISBLANK($A258),"",IF(ISERROR(VLOOKUP($A258,'Round 1'!$A$7:$I$306,COLUMN('Round 1'!$F$7),FALSE)),0,VLOOKUP($A258,'Round 1'!$A$7:$I$306,COLUMN('Round 1'!$F$7),FALSE))+IF(ISERROR(VLOOKUP($A258,'Round 2'!$A$7:$I$306,COLUMN('Round 2'!$F$7),FALSE)),0,VLOOKUP($A258,'Round 2'!$A$7:$I$306,COLUMN('Round 2'!$F$7),FALSE))+IF(ISERROR(VLOOKUP($A258,'Round 3'!$A$7:$I$306,COLUMN('Round 3'!$F$7),FALSE)),0,VLOOKUP($A258,'Round 3'!$A$7:$I$306,COLUMN('Round 3'!$F$7),FALSE)))</f>
        <v/>
      </c>
      <c r="J258" s="65" t="str">
        <f>IF(ISBLANK($A258),"",IF(ISERROR(VLOOKUP($A258,'Round 1'!$A$7:$I$306,COLUMN('Round 1'!$H$7),FALSE)),0,VLOOKUP($A258,'Round 1'!$A$7:$I$306,COLUMN('Round 1'!$H$7),FALSE))+IF(ISERROR(VLOOKUP($A258,'Round 2'!$A$7:$I$306,COLUMN('Round 2'!$H$7),FALSE)),0,VLOOKUP($A258,'Round 2'!$A$7:$I$306,COLUMN('Round 2'!$H$7),FALSE))+IF(ISERROR(VLOOKUP($A258,'Round 3'!$A$7:$I$306,COLUMN('Round 3'!$H$7),FALSE)),0,VLOOKUP($A258,'Round 3'!$A$7:$I$306,COLUMN('Round 3'!$H$7),FALSE)))</f>
        <v/>
      </c>
      <c r="K258" s="64" t="str">
        <f t="shared" si="88"/>
        <v/>
      </c>
      <c r="L258" s="66" t="str">
        <f t="shared" si="89"/>
        <v/>
      </c>
      <c r="M258" s="67"/>
      <c r="N258" s="68" t="str">
        <f t="shared" si="75"/>
        <v/>
      </c>
      <c r="O258" s="3" t="str">
        <f t="shared" si="90"/>
        <v/>
      </c>
      <c r="P258" s="3" t="str">
        <f t="shared" si="91"/>
        <v/>
      </c>
      <c r="Q258" s="3">
        <f t="shared" si="78"/>
        <v>-10</v>
      </c>
      <c r="R258" s="3" t="str">
        <f t="shared" si="79"/>
        <v/>
      </c>
      <c r="S258" s="3" t="str">
        <f t="shared" si="80"/>
        <v/>
      </c>
      <c r="T258" s="3">
        <f t="shared" si="81"/>
        <v>0</v>
      </c>
      <c r="U258" s="68" t="str">
        <f ca="1">IF(N('Final Round'!$J$14)&gt;0,IF(ISBLANK($A258),"",IF($N258&gt;5,$N258,VLOOKUP($A258,'Final Round'!$A$14:$K$18,COLUMN('Final Round'!$J$1),FALSE))),"")</f>
        <v/>
      </c>
      <c r="V258" s="3" t="str">
        <f t="shared" ca="1" si="82"/>
        <v/>
      </c>
      <c r="W258" s="3" t="str">
        <f t="shared" si="83"/>
        <v/>
      </c>
      <c r="X258" s="3" t="str">
        <f t="shared" si="84"/>
        <v/>
      </c>
      <c r="Y258" s="3">
        <f t="shared" si="85"/>
        <v>0</v>
      </c>
      <c r="Z258" s="3" t="str">
        <f t="shared" ca="1" si="86"/>
        <v/>
      </c>
      <c r="AA258" s="3">
        <f t="shared" ca="1" si="87"/>
        <v>0</v>
      </c>
      <c r="AB258" s="69" t="str">
        <f>IF(ISBLANK($A258),"",5+4*(I258+IF(AA258=0,0,VLOOKUP($A258,'Final Round'!$A$14:$K$18,COLUMN('Final Round'!$G$1),FALSE)))+8*(H258+IF(AA258=0,0,IF(VLOOKUP($A258,'Final Round'!$A$14:$K$18,COLUMN('Final Round'!$J$1),FALSE)=1,1,0)))+$AA258)</f>
        <v/>
      </c>
    </row>
    <row r="259" spans="1:28" x14ac:dyDescent="0.2">
      <c r="A259" s="70"/>
      <c r="B259" s="71"/>
      <c r="C259" s="71"/>
      <c r="D259" s="71"/>
      <c r="E259" s="72"/>
      <c r="F259" s="73" t="str">
        <f>IF(ISBLANK($A259),"",SUM(IF(ISNA(IF(VLOOKUP($A259,'Round 1'!$A$7:$J$306,COLUMN('Round 1'!$H$7),FALSE),1,NA())),0,1),IF(ISNA(IF(VLOOKUP($A259,'Round 2'!$A$7:$J$306,COLUMN('Round 1'!$H$7),FALSE),1,NA())),0,1),IF(ISNA(IF(VLOOKUP($A259,'Round 3'!$A$7:$J$306,COLUMN('Round 1'!$H$7),FALSE),1,NA())),0,1),IF(ISNA(IF(VLOOKUP($A259,'Final Round'!$A$14:$K$18,1,FALSE),1,NA())),0,1)))</f>
        <v/>
      </c>
      <c r="G259" s="74"/>
      <c r="H259" s="75" t="str">
        <f>IF(ISBLANK($A259),"",IF(ISERROR(VLOOKUP($A259,'Round 1'!$A$7:$I$306,COLUMN('Round 1'!$G$7),FALSE)),0,VLOOKUP($A259,'Round 1'!$A$7:$I$306,COLUMN('Round 1'!$G$7),FALSE))+IF(ISERROR(VLOOKUP($A259,'Round 2'!$A$7:$I$306,COLUMN('Round 2'!$G$7),FALSE)),0,VLOOKUP($A259,'Round 2'!$A$7:$I$306,COLUMN('Round 2'!$G$7),FALSE))+IF(ISERROR(VLOOKUP($A259,'Round 3'!$A$7:$I$306,COLUMN('Round 3'!$G$7),FALSE)),0,VLOOKUP($A259,'Round 3'!$A$7:$I$306,COLUMN('Round 3'!$G$7),FALSE)))</f>
        <v/>
      </c>
      <c r="I259" s="75" t="str">
        <f>IF(ISBLANK($A259),"",IF(ISERROR(VLOOKUP($A259,'Round 1'!$A$7:$I$306,COLUMN('Round 1'!$F$7),FALSE)),0,VLOOKUP($A259,'Round 1'!$A$7:$I$306,COLUMN('Round 1'!$F$7),FALSE))+IF(ISERROR(VLOOKUP($A259,'Round 2'!$A$7:$I$306,COLUMN('Round 2'!$F$7),FALSE)),0,VLOOKUP($A259,'Round 2'!$A$7:$I$306,COLUMN('Round 2'!$F$7),FALSE))+IF(ISERROR(VLOOKUP($A259,'Round 3'!$A$7:$I$306,COLUMN('Round 3'!$F$7),FALSE)),0,VLOOKUP($A259,'Round 3'!$A$7:$I$306,COLUMN('Round 3'!$F$7),FALSE)))</f>
        <v/>
      </c>
      <c r="J259" s="76" t="str">
        <f>IF(ISBLANK($A259),"",IF(ISERROR(VLOOKUP($A259,'Round 1'!$A$7:$I$306,COLUMN('Round 1'!$H$7),FALSE)),0,VLOOKUP($A259,'Round 1'!$A$7:$I$306,COLUMN('Round 1'!$H$7),FALSE))+IF(ISERROR(VLOOKUP($A259,'Round 2'!$A$7:$I$306,COLUMN('Round 2'!$H$7),FALSE)),0,VLOOKUP($A259,'Round 2'!$A$7:$I$306,COLUMN('Round 2'!$H$7),FALSE))+IF(ISERROR(VLOOKUP($A259,'Round 3'!$A$7:$I$306,COLUMN('Round 3'!$H$7),FALSE)),0,VLOOKUP($A259,'Round 3'!$A$7:$I$306,COLUMN('Round 3'!$H$7),FALSE)))</f>
        <v/>
      </c>
      <c r="K259" s="75" t="str">
        <f t="shared" si="88"/>
        <v/>
      </c>
      <c r="L259" s="77" t="str">
        <f t="shared" si="89"/>
        <v/>
      </c>
      <c r="M259" s="78"/>
      <c r="N259" s="79" t="str">
        <f t="shared" si="75"/>
        <v/>
      </c>
      <c r="O259" s="3" t="str">
        <f t="shared" si="90"/>
        <v/>
      </c>
      <c r="P259" s="3" t="str">
        <f t="shared" si="91"/>
        <v/>
      </c>
      <c r="Q259" s="3">
        <f t="shared" si="78"/>
        <v>-10</v>
      </c>
      <c r="R259" s="3" t="str">
        <f t="shared" si="79"/>
        <v/>
      </c>
      <c r="S259" s="3" t="str">
        <f t="shared" si="80"/>
        <v/>
      </c>
      <c r="T259" s="3">
        <f t="shared" si="81"/>
        <v>0</v>
      </c>
      <c r="U259" s="79" t="str">
        <f ca="1">IF(N('Final Round'!$J$14)&gt;0,IF(ISBLANK($A259),"",IF($N259&gt;5,$N259,VLOOKUP($A259,'Final Round'!$A$14:$K$18,COLUMN('Final Round'!$J$1),FALSE))),"")</f>
        <v/>
      </c>
      <c r="V259" s="3" t="str">
        <f t="shared" ca="1" si="82"/>
        <v/>
      </c>
      <c r="W259" s="3" t="str">
        <f t="shared" si="83"/>
        <v/>
      </c>
      <c r="X259" s="3" t="str">
        <f t="shared" si="84"/>
        <v/>
      </c>
      <c r="Y259" s="3">
        <f t="shared" si="85"/>
        <v>0</v>
      </c>
      <c r="Z259" s="3" t="str">
        <f t="shared" ca="1" si="86"/>
        <v/>
      </c>
      <c r="AA259" s="3">
        <f t="shared" ca="1" si="87"/>
        <v>0</v>
      </c>
      <c r="AB259" s="80" t="str">
        <f>IF(ISBLANK($A259),"",5+4*(I259+IF(AA259=0,0,VLOOKUP($A259,'Final Round'!$A$14:$K$18,COLUMN('Final Round'!$G$1),FALSE)))+8*(H259+IF(AA259=0,0,IF(VLOOKUP($A259,'Final Round'!$A$14:$K$18,COLUMN('Final Round'!$J$1),FALSE)=1,1,0)))+$AA259)</f>
        <v/>
      </c>
    </row>
    <row r="260" spans="1:28" x14ac:dyDescent="0.2">
      <c r="A260" s="59"/>
      <c r="B260" s="60"/>
      <c r="C260" s="60"/>
      <c r="D260" s="60"/>
      <c r="E260" s="61"/>
      <c r="F260" s="62" t="str">
        <f>IF(ISBLANK($A260),"",SUM(IF(ISNA(IF(VLOOKUP($A260,'Round 1'!$A$7:$J$306,COLUMN('Round 1'!$H$7),FALSE),1,NA())),0,1),IF(ISNA(IF(VLOOKUP($A260,'Round 2'!$A$7:$J$306,COLUMN('Round 1'!$H$7),FALSE),1,NA())),0,1),IF(ISNA(IF(VLOOKUP($A260,'Round 3'!$A$7:$J$306,COLUMN('Round 1'!$H$7),FALSE),1,NA())),0,1),IF(ISNA(IF(VLOOKUP($A260,'Final Round'!$A$14:$K$18,1,FALSE),1,NA())),0,1)))</f>
        <v/>
      </c>
      <c r="G260" s="63"/>
      <c r="H260" s="64" t="str">
        <f>IF(ISBLANK($A260),"",IF(ISERROR(VLOOKUP($A260,'Round 1'!$A$7:$I$306,COLUMN('Round 1'!$G$7),FALSE)),0,VLOOKUP($A260,'Round 1'!$A$7:$I$306,COLUMN('Round 1'!$G$7),FALSE))+IF(ISERROR(VLOOKUP($A260,'Round 2'!$A$7:$I$306,COLUMN('Round 2'!$G$7),FALSE)),0,VLOOKUP($A260,'Round 2'!$A$7:$I$306,COLUMN('Round 2'!$G$7),FALSE))+IF(ISERROR(VLOOKUP($A260,'Round 3'!$A$7:$I$306,COLUMN('Round 3'!$G$7),FALSE)),0,VLOOKUP($A260,'Round 3'!$A$7:$I$306,COLUMN('Round 3'!$G$7),FALSE)))</f>
        <v/>
      </c>
      <c r="I260" s="64" t="str">
        <f>IF(ISBLANK($A260),"",IF(ISERROR(VLOOKUP($A260,'Round 1'!$A$7:$I$306,COLUMN('Round 1'!$F$7),FALSE)),0,VLOOKUP($A260,'Round 1'!$A$7:$I$306,COLUMN('Round 1'!$F$7),FALSE))+IF(ISERROR(VLOOKUP($A260,'Round 2'!$A$7:$I$306,COLUMN('Round 2'!$F$7),FALSE)),0,VLOOKUP($A260,'Round 2'!$A$7:$I$306,COLUMN('Round 2'!$F$7),FALSE))+IF(ISERROR(VLOOKUP($A260,'Round 3'!$A$7:$I$306,COLUMN('Round 3'!$F$7),FALSE)),0,VLOOKUP($A260,'Round 3'!$A$7:$I$306,COLUMN('Round 3'!$F$7),FALSE)))</f>
        <v/>
      </c>
      <c r="J260" s="65" t="str">
        <f>IF(ISBLANK($A260),"",IF(ISERROR(VLOOKUP($A260,'Round 1'!$A$7:$I$306,COLUMN('Round 1'!$H$7),FALSE)),0,VLOOKUP($A260,'Round 1'!$A$7:$I$306,COLUMN('Round 1'!$H$7),FALSE))+IF(ISERROR(VLOOKUP($A260,'Round 2'!$A$7:$I$306,COLUMN('Round 2'!$H$7),FALSE)),0,VLOOKUP($A260,'Round 2'!$A$7:$I$306,COLUMN('Round 2'!$H$7),FALSE))+IF(ISERROR(VLOOKUP($A260,'Round 3'!$A$7:$I$306,COLUMN('Round 3'!$H$7),FALSE)),0,VLOOKUP($A260,'Round 3'!$A$7:$I$306,COLUMN('Round 3'!$H$7),FALSE)))</f>
        <v/>
      </c>
      <c r="K260" s="64" t="str">
        <f t="shared" si="88"/>
        <v/>
      </c>
      <c r="L260" s="66" t="str">
        <f t="shared" si="89"/>
        <v/>
      </c>
      <c r="M260" s="67"/>
      <c r="N260" s="68" t="str">
        <f t="shared" si="75"/>
        <v/>
      </c>
      <c r="O260" s="3" t="str">
        <f t="shared" si="90"/>
        <v/>
      </c>
      <c r="P260" s="3" t="str">
        <f t="shared" si="91"/>
        <v/>
      </c>
      <c r="Q260" s="3">
        <f t="shared" si="78"/>
        <v>-10</v>
      </c>
      <c r="R260" s="3" t="str">
        <f t="shared" si="79"/>
        <v/>
      </c>
      <c r="S260" s="3" t="str">
        <f t="shared" si="80"/>
        <v/>
      </c>
      <c r="T260" s="3">
        <f t="shared" si="81"/>
        <v>0</v>
      </c>
      <c r="U260" s="68" t="str">
        <f ca="1">IF(N('Final Round'!$J$14)&gt;0,IF(ISBLANK($A260),"",IF($N260&gt;5,$N260,VLOOKUP($A260,'Final Round'!$A$14:$K$18,COLUMN('Final Round'!$J$1),FALSE))),"")</f>
        <v/>
      </c>
      <c r="V260" s="3" t="str">
        <f t="shared" ca="1" si="82"/>
        <v/>
      </c>
      <c r="W260" s="3" t="str">
        <f t="shared" si="83"/>
        <v/>
      </c>
      <c r="X260" s="3" t="str">
        <f t="shared" si="84"/>
        <v/>
      </c>
      <c r="Y260" s="3">
        <f t="shared" si="85"/>
        <v>0</v>
      </c>
      <c r="Z260" s="3" t="str">
        <f t="shared" ca="1" si="86"/>
        <v/>
      </c>
      <c r="AA260" s="3">
        <f t="shared" ca="1" si="87"/>
        <v>0</v>
      </c>
      <c r="AB260" s="69" t="str">
        <f>IF(ISBLANK($A260),"",5+4*(I260+IF(AA260=0,0,VLOOKUP($A260,'Final Round'!$A$14:$K$18,COLUMN('Final Round'!$G$1),FALSE)))+8*(H260+IF(AA260=0,0,IF(VLOOKUP($A260,'Final Round'!$A$14:$K$18,COLUMN('Final Round'!$J$1),FALSE)=1,1,0)))+$AA260)</f>
        <v/>
      </c>
    </row>
    <row r="261" spans="1:28" x14ac:dyDescent="0.2">
      <c r="A261" s="70"/>
      <c r="B261" s="71"/>
      <c r="C261" s="71"/>
      <c r="D261" s="71"/>
      <c r="E261" s="72"/>
      <c r="F261" s="73" t="str">
        <f>IF(ISBLANK($A261),"",SUM(IF(ISNA(IF(VLOOKUP($A261,'Round 1'!$A$7:$J$306,COLUMN('Round 1'!$H$7),FALSE),1,NA())),0,1),IF(ISNA(IF(VLOOKUP($A261,'Round 2'!$A$7:$J$306,COLUMN('Round 1'!$H$7),FALSE),1,NA())),0,1),IF(ISNA(IF(VLOOKUP($A261,'Round 3'!$A$7:$J$306,COLUMN('Round 1'!$H$7),FALSE),1,NA())),0,1),IF(ISNA(IF(VLOOKUP($A261,'Final Round'!$A$14:$K$18,1,FALSE),1,NA())),0,1)))</f>
        <v/>
      </c>
      <c r="G261" s="74"/>
      <c r="H261" s="75" t="str">
        <f>IF(ISBLANK($A261),"",IF(ISERROR(VLOOKUP($A261,'Round 1'!$A$7:$I$306,COLUMN('Round 1'!$G$7),FALSE)),0,VLOOKUP($A261,'Round 1'!$A$7:$I$306,COLUMN('Round 1'!$G$7),FALSE))+IF(ISERROR(VLOOKUP($A261,'Round 2'!$A$7:$I$306,COLUMN('Round 2'!$G$7),FALSE)),0,VLOOKUP($A261,'Round 2'!$A$7:$I$306,COLUMN('Round 2'!$G$7),FALSE))+IF(ISERROR(VLOOKUP($A261,'Round 3'!$A$7:$I$306,COLUMN('Round 3'!$G$7),FALSE)),0,VLOOKUP($A261,'Round 3'!$A$7:$I$306,COLUMN('Round 3'!$G$7),FALSE)))</f>
        <v/>
      </c>
      <c r="I261" s="75" t="str">
        <f>IF(ISBLANK($A261),"",IF(ISERROR(VLOOKUP($A261,'Round 1'!$A$7:$I$306,COLUMN('Round 1'!$F$7),FALSE)),0,VLOOKUP($A261,'Round 1'!$A$7:$I$306,COLUMN('Round 1'!$F$7),FALSE))+IF(ISERROR(VLOOKUP($A261,'Round 2'!$A$7:$I$306,COLUMN('Round 2'!$F$7),FALSE)),0,VLOOKUP($A261,'Round 2'!$A$7:$I$306,COLUMN('Round 2'!$F$7),FALSE))+IF(ISERROR(VLOOKUP($A261,'Round 3'!$A$7:$I$306,COLUMN('Round 3'!$F$7),FALSE)),0,VLOOKUP($A261,'Round 3'!$A$7:$I$306,COLUMN('Round 3'!$F$7),FALSE)))</f>
        <v/>
      </c>
      <c r="J261" s="76" t="str">
        <f>IF(ISBLANK($A261),"",IF(ISERROR(VLOOKUP($A261,'Round 1'!$A$7:$I$306,COLUMN('Round 1'!$H$7),FALSE)),0,VLOOKUP($A261,'Round 1'!$A$7:$I$306,COLUMN('Round 1'!$H$7),FALSE))+IF(ISERROR(VLOOKUP($A261,'Round 2'!$A$7:$I$306,COLUMN('Round 2'!$H$7),FALSE)),0,VLOOKUP($A261,'Round 2'!$A$7:$I$306,COLUMN('Round 2'!$H$7),FALSE))+IF(ISERROR(VLOOKUP($A261,'Round 3'!$A$7:$I$306,COLUMN('Round 3'!$H$7),FALSE)),0,VLOOKUP($A261,'Round 3'!$A$7:$I$306,COLUMN('Round 3'!$H$7),FALSE)))</f>
        <v/>
      </c>
      <c r="K261" s="75" t="str">
        <f t="shared" si="88"/>
        <v/>
      </c>
      <c r="L261" s="77" t="str">
        <f t="shared" si="89"/>
        <v/>
      </c>
      <c r="M261" s="78"/>
      <c r="N261" s="79" t="str">
        <f t="shared" si="75"/>
        <v/>
      </c>
      <c r="O261" s="3" t="str">
        <f t="shared" si="90"/>
        <v/>
      </c>
      <c r="P261" s="3" t="str">
        <f t="shared" si="91"/>
        <v/>
      </c>
      <c r="Q261" s="3">
        <f t="shared" si="78"/>
        <v>-10</v>
      </c>
      <c r="R261" s="3" t="str">
        <f t="shared" si="79"/>
        <v/>
      </c>
      <c r="S261" s="3" t="str">
        <f t="shared" si="80"/>
        <v/>
      </c>
      <c r="T261" s="3">
        <f t="shared" si="81"/>
        <v>0</v>
      </c>
      <c r="U261" s="79" t="str">
        <f ca="1">IF(N('Final Round'!$J$14)&gt;0,IF(ISBLANK($A261),"",IF($N261&gt;5,$N261,VLOOKUP($A261,'Final Round'!$A$14:$K$18,COLUMN('Final Round'!$J$1),FALSE))),"")</f>
        <v/>
      </c>
      <c r="V261" s="3" t="str">
        <f t="shared" ca="1" si="82"/>
        <v/>
      </c>
      <c r="W261" s="3" t="str">
        <f t="shared" si="83"/>
        <v/>
      </c>
      <c r="X261" s="3" t="str">
        <f t="shared" si="84"/>
        <v/>
      </c>
      <c r="Y261" s="3">
        <f t="shared" si="85"/>
        <v>0</v>
      </c>
      <c r="Z261" s="3" t="str">
        <f t="shared" ca="1" si="86"/>
        <v/>
      </c>
      <c r="AA261" s="3">
        <f t="shared" ca="1" si="87"/>
        <v>0</v>
      </c>
      <c r="AB261" s="80" t="str">
        <f>IF(ISBLANK($A261),"",5+4*(I261+IF(AA261=0,0,VLOOKUP($A261,'Final Round'!$A$14:$K$18,COLUMN('Final Round'!$G$1),FALSE)))+8*(H261+IF(AA261=0,0,IF(VLOOKUP($A261,'Final Round'!$A$14:$K$18,COLUMN('Final Round'!$J$1),FALSE)=1,1,0)))+$AA261)</f>
        <v/>
      </c>
    </row>
    <row r="262" spans="1:28" x14ac:dyDescent="0.2">
      <c r="A262" s="59"/>
      <c r="B262" s="60"/>
      <c r="C262" s="60"/>
      <c r="D262" s="60"/>
      <c r="E262" s="61"/>
      <c r="F262" s="62" t="str">
        <f>IF(ISBLANK($A262),"",SUM(IF(ISNA(IF(VLOOKUP($A262,'Round 1'!$A$7:$J$306,COLUMN('Round 1'!$H$7),FALSE),1,NA())),0,1),IF(ISNA(IF(VLOOKUP($A262,'Round 2'!$A$7:$J$306,COLUMN('Round 1'!$H$7),FALSE),1,NA())),0,1),IF(ISNA(IF(VLOOKUP($A262,'Round 3'!$A$7:$J$306,COLUMN('Round 1'!$H$7),FALSE),1,NA())),0,1),IF(ISNA(IF(VLOOKUP($A262,'Final Round'!$A$14:$K$18,1,FALSE),1,NA())),0,1)))</f>
        <v/>
      </c>
      <c r="G262" s="63"/>
      <c r="H262" s="64" t="str">
        <f>IF(ISBLANK($A262),"",IF(ISERROR(VLOOKUP($A262,'Round 1'!$A$7:$I$306,COLUMN('Round 1'!$G$7),FALSE)),0,VLOOKUP($A262,'Round 1'!$A$7:$I$306,COLUMN('Round 1'!$G$7),FALSE))+IF(ISERROR(VLOOKUP($A262,'Round 2'!$A$7:$I$306,COLUMN('Round 2'!$G$7),FALSE)),0,VLOOKUP($A262,'Round 2'!$A$7:$I$306,COLUMN('Round 2'!$G$7),FALSE))+IF(ISERROR(VLOOKUP($A262,'Round 3'!$A$7:$I$306,COLUMN('Round 3'!$G$7),FALSE)),0,VLOOKUP($A262,'Round 3'!$A$7:$I$306,COLUMN('Round 3'!$G$7),FALSE)))</f>
        <v/>
      </c>
      <c r="I262" s="64" t="str">
        <f>IF(ISBLANK($A262),"",IF(ISERROR(VLOOKUP($A262,'Round 1'!$A$7:$I$306,COLUMN('Round 1'!$F$7),FALSE)),0,VLOOKUP($A262,'Round 1'!$A$7:$I$306,COLUMN('Round 1'!$F$7),FALSE))+IF(ISERROR(VLOOKUP($A262,'Round 2'!$A$7:$I$306,COLUMN('Round 2'!$F$7),FALSE)),0,VLOOKUP($A262,'Round 2'!$A$7:$I$306,COLUMN('Round 2'!$F$7),FALSE))+IF(ISERROR(VLOOKUP($A262,'Round 3'!$A$7:$I$306,COLUMN('Round 3'!$F$7),FALSE)),0,VLOOKUP($A262,'Round 3'!$A$7:$I$306,COLUMN('Round 3'!$F$7),FALSE)))</f>
        <v/>
      </c>
      <c r="J262" s="65" t="str">
        <f>IF(ISBLANK($A262),"",IF(ISERROR(VLOOKUP($A262,'Round 1'!$A$7:$I$306,COLUMN('Round 1'!$H$7),FALSE)),0,VLOOKUP($A262,'Round 1'!$A$7:$I$306,COLUMN('Round 1'!$H$7),FALSE))+IF(ISERROR(VLOOKUP($A262,'Round 2'!$A$7:$I$306,COLUMN('Round 2'!$H$7),FALSE)),0,VLOOKUP($A262,'Round 2'!$A$7:$I$306,COLUMN('Round 2'!$H$7),FALSE))+IF(ISERROR(VLOOKUP($A262,'Round 3'!$A$7:$I$306,COLUMN('Round 3'!$H$7),FALSE)),0,VLOOKUP($A262,'Round 3'!$A$7:$I$306,COLUMN('Round 3'!$H$7),FALSE)))</f>
        <v/>
      </c>
      <c r="K262" s="64" t="str">
        <f t="shared" si="88"/>
        <v/>
      </c>
      <c r="L262" s="66" t="str">
        <f t="shared" si="89"/>
        <v/>
      </c>
      <c r="M262" s="67"/>
      <c r="N262" s="68" t="str">
        <f t="shared" si="75"/>
        <v/>
      </c>
      <c r="O262" s="3" t="str">
        <f t="shared" si="90"/>
        <v/>
      </c>
      <c r="P262" s="3" t="str">
        <f t="shared" si="91"/>
        <v/>
      </c>
      <c r="Q262" s="3">
        <f t="shared" si="78"/>
        <v>-10</v>
      </c>
      <c r="R262" s="3" t="str">
        <f t="shared" si="79"/>
        <v/>
      </c>
      <c r="S262" s="3" t="str">
        <f t="shared" si="80"/>
        <v/>
      </c>
      <c r="T262" s="3">
        <f t="shared" si="81"/>
        <v>0</v>
      </c>
      <c r="U262" s="68" t="str">
        <f ca="1">IF(N('Final Round'!$J$14)&gt;0,IF(ISBLANK($A262),"",IF($N262&gt;5,$N262,VLOOKUP($A262,'Final Round'!$A$14:$K$18,COLUMN('Final Round'!$J$1),FALSE))),"")</f>
        <v/>
      </c>
      <c r="V262" s="3" t="str">
        <f t="shared" ca="1" si="82"/>
        <v/>
      </c>
      <c r="W262" s="3" t="str">
        <f t="shared" si="83"/>
        <v/>
      </c>
      <c r="X262" s="3" t="str">
        <f t="shared" si="84"/>
        <v/>
      </c>
      <c r="Y262" s="3">
        <f t="shared" si="85"/>
        <v>0</v>
      </c>
      <c r="Z262" s="3" t="str">
        <f t="shared" ca="1" si="86"/>
        <v/>
      </c>
      <c r="AA262" s="3">
        <f t="shared" ca="1" si="87"/>
        <v>0</v>
      </c>
      <c r="AB262" s="69" t="str">
        <f>IF(ISBLANK($A262),"",5+4*(I262+IF(AA262=0,0,VLOOKUP($A262,'Final Round'!$A$14:$K$18,COLUMN('Final Round'!$G$1),FALSE)))+8*(H262+IF(AA262=0,0,IF(VLOOKUP($A262,'Final Round'!$A$14:$K$18,COLUMN('Final Round'!$J$1),FALSE)=1,1,0)))+$AA262)</f>
        <v/>
      </c>
    </row>
    <row r="263" spans="1:28" x14ac:dyDescent="0.2">
      <c r="A263" s="70"/>
      <c r="B263" s="71"/>
      <c r="C263" s="71"/>
      <c r="D263" s="71"/>
      <c r="E263" s="72"/>
      <c r="F263" s="73" t="str">
        <f>IF(ISBLANK($A263),"",SUM(IF(ISNA(IF(VLOOKUP($A263,'Round 1'!$A$7:$J$306,COLUMN('Round 1'!$H$7),FALSE),1,NA())),0,1),IF(ISNA(IF(VLOOKUP($A263,'Round 2'!$A$7:$J$306,COLUMN('Round 1'!$H$7),FALSE),1,NA())),0,1),IF(ISNA(IF(VLOOKUP($A263,'Round 3'!$A$7:$J$306,COLUMN('Round 1'!$H$7),FALSE),1,NA())),0,1),IF(ISNA(IF(VLOOKUP($A263,'Final Round'!$A$14:$K$18,1,FALSE),1,NA())),0,1)))</f>
        <v/>
      </c>
      <c r="G263" s="74"/>
      <c r="H263" s="75" t="str">
        <f>IF(ISBLANK($A263),"",IF(ISERROR(VLOOKUP($A263,'Round 1'!$A$7:$I$306,COLUMN('Round 1'!$G$7),FALSE)),0,VLOOKUP($A263,'Round 1'!$A$7:$I$306,COLUMN('Round 1'!$G$7),FALSE))+IF(ISERROR(VLOOKUP($A263,'Round 2'!$A$7:$I$306,COLUMN('Round 2'!$G$7),FALSE)),0,VLOOKUP($A263,'Round 2'!$A$7:$I$306,COLUMN('Round 2'!$G$7),FALSE))+IF(ISERROR(VLOOKUP($A263,'Round 3'!$A$7:$I$306,COLUMN('Round 3'!$G$7),FALSE)),0,VLOOKUP($A263,'Round 3'!$A$7:$I$306,COLUMN('Round 3'!$G$7),FALSE)))</f>
        <v/>
      </c>
      <c r="I263" s="75" t="str">
        <f>IF(ISBLANK($A263),"",IF(ISERROR(VLOOKUP($A263,'Round 1'!$A$7:$I$306,COLUMN('Round 1'!$F$7),FALSE)),0,VLOOKUP($A263,'Round 1'!$A$7:$I$306,COLUMN('Round 1'!$F$7),FALSE))+IF(ISERROR(VLOOKUP($A263,'Round 2'!$A$7:$I$306,COLUMN('Round 2'!$F$7),FALSE)),0,VLOOKUP($A263,'Round 2'!$A$7:$I$306,COLUMN('Round 2'!$F$7),FALSE))+IF(ISERROR(VLOOKUP($A263,'Round 3'!$A$7:$I$306,COLUMN('Round 3'!$F$7),FALSE)),0,VLOOKUP($A263,'Round 3'!$A$7:$I$306,COLUMN('Round 3'!$F$7),FALSE)))</f>
        <v/>
      </c>
      <c r="J263" s="76" t="str">
        <f>IF(ISBLANK($A263),"",IF(ISERROR(VLOOKUP($A263,'Round 1'!$A$7:$I$306,COLUMN('Round 1'!$H$7),FALSE)),0,VLOOKUP($A263,'Round 1'!$A$7:$I$306,COLUMN('Round 1'!$H$7),FALSE))+IF(ISERROR(VLOOKUP($A263,'Round 2'!$A$7:$I$306,COLUMN('Round 2'!$H$7),FALSE)),0,VLOOKUP($A263,'Round 2'!$A$7:$I$306,COLUMN('Round 2'!$H$7),FALSE))+IF(ISERROR(VLOOKUP($A263,'Round 3'!$A$7:$I$306,COLUMN('Round 3'!$H$7),FALSE)),0,VLOOKUP($A263,'Round 3'!$A$7:$I$306,COLUMN('Round 3'!$H$7),FALSE)))</f>
        <v/>
      </c>
      <c r="K263" s="75" t="str">
        <f t="shared" si="88"/>
        <v/>
      </c>
      <c r="L263" s="77" t="str">
        <f t="shared" si="89"/>
        <v/>
      </c>
      <c r="M263" s="78"/>
      <c r="N263" s="79" t="str">
        <f t="shared" ref="N263:N306" si="92">IF(ISBLANK($G263),$R263,"DQ")</f>
        <v/>
      </c>
      <c r="O263" s="3" t="str">
        <f t="shared" si="90"/>
        <v/>
      </c>
      <c r="P263" s="3" t="str">
        <f t="shared" si="91"/>
        <v/>
      </c>
      <c r="Q263" s="3">
        <f t="shared" ref="Q263:Q306" si="93">IF(ISBLANK($G263),IF(ISBLANK($A263),-10,$P263*$Q$6+IF($M263&gt;0,$Q$6-1-$M263,0)),-1)</f>
        <v>-10</v>
      </c>
      <c r="R263" s="3" t="str">
        <f t="shared" ref="R263:R306" si="94">IF(ISBLANK($A263),"",RANK($Q263,$Q$7:$Q$306))</f>
        <v/>
      </c>
      <c r="S263" s="3" t="str">
        <f t="shared" ref="S263:S306" si="95">IF(ISNA(MATCH($R263+1,$R$7:$R$306,0)),IF($R263=MAX($A$7:$A$306),$R263,-1),$R263)</f>
        <v/>
      </c>
      <c r="T263" s="3">
        <f t="shared" ref="T263:T306" si="96">$A263</f>
        <v>0</v>
      </c>
      <c r="U263" s="79" t="str">
        <f ca="1">IF(N('Final Round'!$J$14)&gt;0,IF(ISBLANK($A263),"",IF($N263&gt;5,$N263,VLOOKUP($A263,'Final Round'!$A$14:$K$18,COLUMN('Final Round'!$J$1),FALSE))),"")</f>
        <v/>
      </c>
      <c r="V263" s="3" t="str">
        <f t="shared" ref="V263:V306" ca="1" si="97">IF(ISNUMBER($U263),$U263,$R263)</f>
        <v/>
      </c>
      <c r="W263" s="3" t="str">
        <f t="shared" ref="W263:W306" si="98">IF(ISBLANK($A263),"",($V$6-$V263)*$W$6+$W$6-$A263)</f>
        <v/>
      </c>
      <c r="X263" s="3" t="str">
        <f t="shared" ref="X263:X306" si="99">IF(ISBLANK($A263),"",RANK($W263,$W$7:$W$306))</f>
        <v/>
      </c>
      <c r="Y263" s="3">
        <f t="shared" ref="Y263:Y306" si="100">$A263</f>
        <v>0</v>
      </c>
      <c r="Z263" s="3" t="str">
        <f t="shared" ref="Z263:Z306" ca="1" si="101">IF($U263="",$N263,$U263)</f>
        <v/>
      </c>
      <c r="AA263" s="3">
        <f t="shared" ca="1" si="87"/>
        <v>0</v>
      </c>
      <c r="AB263" s="80" t="str">
        <f>IF(ISBLANK($A263),"",5+4*(I263+IF(AA263=0,0,VLOOKUP($A263,'Final Round'!$A$14:$K$18,COLUMN('Final Round'!$G$1),FALSE)))+8*(H263+IF(AA263=0,0,IF(VLOOKUP($A263,'Final Round'!$A$14:$K$18,COLUMN('Final Round'!$J$1),FALSE)=1,1,0)))+$AA263)</f>
        <v/>
      </c>
    </row>
    <row r="264" spans="1:28" x14ac:dyDescent="0.2">
      <c r="A264" s="59"/>
      <c r="B264" s="60"/>
      <c r="C264" s="60"/>
      <c r="D264" s="60"/>
      <c r="E264" s="61"/>
      <c r="F264" s="62" t="str">
        <f>IF(ISBLANK($A264),"",SUM(IF(ISNA(IF(VLOOKUP($A264,'Round 1'!$A$7:$J$306,COLUMN('Round 1'!$H$7),FALSE),1,NA())),0,1),IF(ISNA(IF(VLOOKUP($A264,'Round 2'!$A$7:$J$306,COLUMN('Round 1'!$H$7),FALSE),1,NA())),0,1),IF(ISNA(IF(VLOOKUP($A264,'Round 3'!$A$7:$J$306,COLUMN('Round 1'!$H$7),FALSE),1,NA())),0,1),IF(ISNA(IF(VLOOKUP($A264,'Final Round'!$A$14:$K$18,1,FALSE),1,NA())),0,1)))</f>
        <v/>
      </c>
      <c r="G264" s="63"/>
      <c r="H264" s="64" t="str">
        <f>IF(ISBLANK($A264),"",IF(ISERROR(VLOOKUP($A264,'Round 1'!$A$7:$I$306,COLUMN('Round 1'!$G$7),FALSE)),0,VLOOKUP($A264,'Round 1'!$A$7:$I$306,COLUMN('Round 1'!$G$7),FALSE))+IF(ISERROR(VLOOKUP($A264,'Round 2'!$A$7:$I$306,COLUMN('Round 2'!$G$7),FALSE)),0,VLOOKUP($A264,'Round 2'!$A$7:$I$306,COLUMN('Round 2'!$G$7),FALSE))+IF(ISERROR(VLOOKUP($A264,'Round 3'!$A$7:$I$306,COLUMN('Round 3'!$G$7),FALSE)),0,VLOOKUP($A264,'Round 3'!$A$7:$I$306,COLUMN('Round 3'!$G$7),FALSE)))</f>
        <v/>
      </c>
      <c r="I264" s="64" t="str">
        <f>IF(ISBLANK($A264),"",IF(ISERROR(VLOOKUP($A264,'Round 1'!$A$7:$I$306,COLUMN('Round 1'!$F$7),FALSE)),0,VLOOKUP($A264,'Round 1'!$A$7:$I$306,COLUMN('Round 1'!$F$7),FALSE))+IF(ISERROR(VLOOKUP($A264,'Round 2'!$A$7:$I$306,COLUMN('Round 2'!$F$7),FALSE)),0,VLOOKUP($A264,'Round 2'!$A$7:$I$306,COLUMN('Round 2'!$F$7),FALSE))+IF(ISERROR(VLOOKUP($A264,'Round 3'!$A$7:$I$306,COLUMN('Round 3'!$F$7),FALSE)),0,VLOOKUP($A264,'Round 3'!$A$7:$I$306,COLUMN('Round 3'!$F$7),FALSE)))</f>
        <v/>
      </c>
      <c r="J264" s="65" t="str">
        <f>IF(ISBLANK($A264),"",IF(ISERROR(VLOOKUP($A264,'Round 1'!$A$7:$I$306,COLUMN('Round 1'!$H$7),FALSE)),0,VLOOKUP($A264,'Round 1'!$A$7:$I$306,COLUMN('Round 1'!$H$7),FALSE))+IF(ISERROR(VLOOKUP($A264,'Round 2'!$A$7:$I$306,COLUMN('Round 2'!$H$7),FALSE)),0,VLOOKUP($A264,'Round 2'!$A$7:$I$306,COLUMN('Round 2'!$H$7),FALSE))+IF(ISERROR(VLOOKUP($A264,'Round 3'!$A$7:$I$306,COLUMN('Round 3'!$H$7),FALSE)),0,VLOOKUP($A264,'Round 3'!$A$7:$I$306,COLUMN('Round 3'!$H$7),FALSE)))</f>
        <v/>
      </c>
      <c r="K264" s="64" t="str">
        <f t="shared" si="88"/>
        <v/>
      </c>
      <c r="L264" s="66" t="str">
        <f t="shared" si="89"/>
        <v/>
      </c>
      <c r="M264" s="67"/>
      <c r="N264" s="68" t="str">
        <f t="shared" si="92"/>
        <v/>
      </c>
      <c r="O264" s="3" t="str">
        <f t="shared" si="90"/>
        <v/>
      </c>
      <c r="P264" s="3" t="str">
        <f t="shared" si="91"/>
        <v/>
      </c>
      <c r="Q264" s="3">
        <f t="shared" si="93"/>
        <v>-10</v>
      </c>
      <c r="R264" s="3" t="str">
        <f t="shared" si="94"/>
        <v/>
      </c>
      <c r="S264" s="3" t="str">
        <f t="shared" si="95"/>
        <v/>
      </c>
      <c r="T264" s="3">
        <f t="shared" si="96"/>
        <v>0</v>
      </c>
      <c r="U264" s="68" t="str">
        <f ca="1">IF(N('Final Round'!$J$14)&gt;0,IF(ISBLANK($A264),"",IF($N264&gt;5,$N264,VLOOKUP($A264,'Final Round'!$A$14:$K$18,COLUMN('Final Round'!$J$1),FALSE))),"")</f>
        <v/>
      </c>
      <c r="V264" s="3" t="str">
        <f t="shared" ca="1" si="97"/>
        <v/>
      </c>
      <c r="W264" s="3" t="str">
        <f t="shared" si="98"/>
        <v/>
      </c>
      <c r="X264" s="3" t="str">
        <f t="shared" si="99"/>
        <v/>
      </c>
      <c r="Y264" s="3">
        <f t="shared" si="100"/>
        <v>0</v>
      </c>
      <c r="Z264" s="3" t="str">
        <f t="shared" ca="1" si="101"/>
        <v/>
      </c>
      <c r="AA264" s="3">
        <f t="shared" ref="AA264:AA306" ca="1" si="102">IF($U264&lt;6,INDEX($AA$1:$AA$5,$Z264)*$Z$2,0)</f>
        <v>0</v>
      </c>
      <c r="AB264" s="69" t="str">
        <f>IF(ISBLANK($A264),"",5+4*(I264+IF(AA264=0,0,VLOOKUP($A264,'Final Round'!$A$14:$K$18,COLUMN('Final Round'!$G$1),FALSE)))+8*(H264+IF(AA264=0,0,IF(VLOOKUP($A264,'Final Round'!$A$14:$K$18,COLUMN('Final Round'!$J$1),FALSE)=1,1,0)))+$AA264)</f>
        <v/>
      </c>
    </row>
    <row r="265" spans="1:28" x14ac:dyDescent="0.2">
      <c r="A265" s="70"/>
      <c r="B265" s="71"/>
      <c r="C265" s="71"/>
      <c r="D265" s="71"/>
      <c r="E265" s="72"/>
      <c r="F265" s="73" t="str">
        <f>IF(ISBLANK($A265),"",SUM(IF(ISNA(IF(VLOOKUP($A265,'Round 1'!$A$7:$J$306,COLUMN('Round 1'!$H$7),FALSE),1,NA())),0,1),IF(ISNA(IF(VLOOKUP($A265,'Round 2'!$A$7:$J$306,COLUMN('Round 1'!$H$7),FALSE),1,NA())),0,1),IF(ISNA(IF(VLOOKUP($A265,'Round 3'!$A$7:$J$306,COLUMN('Round 1'!$H$7),FALSE),1,NA())),0,1),IF(ISNA(IF(VLOOKUP($A265,'Final Round'!$A$14:$K$18,1,FALSE),1,NA())),0,1)))</f>
        <v/>
      </c>
      <c r="G265" s="74"/>
      <c r="H265" s="75" t="str">
        <f>IF(ISBLANK($A265),"",IF(ISERROR(VLOOKUP($A265,'Round 1'!$A$7:$I$306,COLUMN('Round 1'!$G$7),FALSE)),0,VLOOKUP($A265,'Round 1'!$A$7:$I$306,COLUMN('Round 1'!$G$7),FALSE))+IF(ISERROR(VLOOKUP($A265,'Round 2'!$A$7:$I$306,COLUMN('Round 2'!$G$7),FALSE)),0,VLOOKUP($A265,'Round 2'!$A$7:$I$306,COLUMN('Round 2'!$G$7),FALSE))+IF(ISERROR(VLOOKUP($A265,'Round 3'!$A$7:$I$306,COLUMN('Round 3'!$G$7),FALSE)),0,VLOOKUP($A265,'Round 3'!$A$7:$I$306,COLUMN('Round 3'!$G$7),FALSE)))</f>
        <v/>
      </c>
      <c r="I265" s="75" t="str">
        <f>IF(ISBLANK($A265),"",IF(ISERROR(VLOOKUP($A265,'Round 1'!$A$7:$I$306,COLUMN('Round 1'!$F$7),FALSE)),0,VLOOKUP($A265,'Round 1'!$A$7:$I$306,COLUMN('Round 1'!$F$7),FALSE))+IF(ISERROR(VLOOKUP($A265,'Round 2'!$A$7:$I$306,COLUMN('Round 2'!$F$7),FALSE)),0,VLOOKUP($A265,'Round 2'!$A$7:$I$306,COLUMN('Round 2'!$F$7),FALSE))+IF(ISERROR(VLOOKUP($A265,'Round 3'!$A$7:$I$306,COLUMN('Round 3'!$F$7),FALSE)),0,VLOOKUP($A265,'Round 3'!$A$7:$I$306,COLUMN('Round 3'!$F$7),FALSE)))</f>
        <v/>
      </c>
      <c r="J265" s="76" t="str">
        <f>IF(ISBLANK($A265),"",IF(ISERROR(VLOOKUP($A265,'Round 1'!$A$7:$I$306,COLUMN('Round 1'!$H$7),FALSE)),0,VLOOKUP($A265,'Round 1'!$A$7:$I$306,COLUMN('Round 1'!$H$7),FALSE))+IF(ISERROR(VLOOKUP($A265,'Round 2'!$A$7:$I$306,COLUMN('Round 2'!$H$7),FALSE)),0,VLOOKUP($A265,'Round 2'!$A$7:$I$306,COLUMN('Round 2'!$H$7),FALSE))+IF(ISERROR(VLOOKUP($A265,'Round 3'!$A$7:$I$306,COLUMN('Round 3'!$H$7),FALSE)),0,VLOOKUP($A265,'Round 3'!$A$7:$I$306,COLUMN('Round 3'!$H$7),FALSE)))</f>
        <v/>
      </c>
      <c r="K265" s="75" t="str">
        <f t="shared" si="88"/>
        <v/>
      </c>
      <c r="L265" s="77" t="str">
        <f t="shared" si="89"/>
        <v/>
      </c>
      <c r="M265" s="78"/>
      <c r="N265" s="79" t="str">
        <f t="shared" si="92"/>
        <v/>
      </c>
      <c r="O265" s="3" t="str">
        <f t="shared" si="90"/>
        <v/>
      </c>
      <c r="P265" s="3" t="str">
        <f t="shared" si="91"/>
        <v/>
      </c>
      <c r="Q265" s="3">
        <f t="shared" si="93"/>
        <v>-10</v>
      </c>
      <c r="R265" s="3" t="str">
        <f t="shared" si="94"/>
        <v/>
      </c>
      <c r="S265" s="3" t="str">
        <f t="shared" si="95"/>
        <v/>
      </c>
      <c r="T265" s="3">
        <f t="shared" si="96"/>
        <v>0</v>
      </c>
      <c r="U265" s="79" t="str">
        <f ca="1">IF(N('Final Round'!$J$14)&gt;0,IF(ISBLANK($A265),"",IF($N265&gt;5,$N265,VLOOKUP($A265,'Final Round'!$A$14:$K$18,COLUMN('Final Round'!$J$1),FALSE))),"")</f>
        <v/>
      </c>
      <c r="V265" s="3" t="str">
        <f t="shared" ca="1" si="97"/>
        <v/>
      </c>
      <c r="W265" s="3" t="str">
        <f t="shared" si="98"/>
        <v/>
      </c>
      <c r="X265" s="3" t="str">
        <f t="shared" si="99"/>
        <v/>
      </c>
      <c r="Y265" s="3">
        <f t="shared" si="100"/>
        <v>0</v>
      </c>
      <c r="Z265" s="3" t="str">
        <f t="shared" ca="1" si="101"/>
        <v/>
      </c>
      <c r="AA265" s="3">
        <f t="shared" ca="1" si="102"/>
        <v>0</v>
      </c>
      <c r="AB265" s="80" t="str">
        <f>IF(ISBLANK($A265),"",5+4*(I265+IF(AA265=0,0,VLOOKUP($A265,'Final Round'!$A$14:$K$18,COLUMN('Final Round'!$G$1),FALSE)))+8*(H265+IF(AA265=0,0,IF(VLOOKUP($A265,'Final Round'!$A$14:$K$18,COLUMN('Final Round'!$J$1),FALSE)=1,1,0)))+$AA265)</f>
        <v/>
      </c>
    </row>
    <row r="266" spans="1:28" x14ac:dyDescent="0.2">
      <c r="A266" s="59"/>
      <c r="B266" s="60"/>
      <c r="C266" s="60"/>
      <c r="D266" s="60"/>
      <c r="E266" s="61"/>
      <c r="F266" s="62" t="str">
        <f>IF(ISBLANK($A266),"",SUM(IF(ISNA(IF(VLOOKUP($A266,'Round 1'!$A$7:$J$306,COLUMN('Round 1'!$H$7),FALSE),1,NA())),0,1),IF(ISNA(IF(VLOOKUP($A266,'Round 2'!$A$7:$J$306,COLUMN('Round 1'!$H$7),FALSE),1,NA())),0,1),IF(ISNA(IF(VLOOKUP($A266,'Round 3'!$A$7:$J$306,COLUMN('Round 1'!$H$7),FALSE),1,NA())),0,1),IF(ISNA(IF(VLOOKUP($A266,'Final Round'!$A$14:$K$18,1,FALSE),1,NA())),0,1)))</f>
        <v/>
      </c>
      <c r="G266" s="63"/>
      <c r="H266" s="64" t="str">
        <f>IF(ISBLANK($A266),"",IF(ISERROR(VLOOKUP($A266,'Round 1'!$A$7:$I$306,COLUMN('Round 1'!$G$7),FALSE)),0,VLOOKUP($A266,'Round 1'!$A$7:$I$306,COLUMN('Round 1'!$G$7),FALSE))+IF(ISERROR(VLOOKUP($A266,'Round 2'!$A$7:$I$306,COLUMN('Round 2'!$G$7),FALSE)),0,VLOOKUP($A266,'Round 2'!$A$7:$I$306,COLUMN('Round 2'!$G$7),FALSE))+IF(ISERROR(VLOOKUP($A266,'Round 3'!$A$7:$I$306,COLUMN('Round 3'!$G$7),FALSE)),0,VLOOKUP($A266,'Round 3'!$A$7:$I$306,COLUMN('Round 3'!$G$7),FALSE)))</f>
        <v/>
      </c>
      <c r="I266" s="64" t="str">
        <f>IF(ISBLANK($A266),"",IF(ISERROR(VLOOKUP($A266,'Round 1'!$A$7:$I$306,COLUMN('Round 1'!$F$7),FALSE)),0,VLOOKUP($A266,'Round 1'!$A$7:$I$306,COLUMN('Round 1'!$F$7),FALSE))+IF(ISERROR(VLOOKUP($A266,'Round 2'!$A$7:$I$306,COLUMN('Round 2'!$F$7),FALSE)),0,VLOOKUP($A266,'Round 2'!$A$7:$I$306,COLUMN('Round 2'!$F$7),FALSE))+IF(ISERROR(VLOOKUP($A266,'Round 3'!$A$7:$I$306,COLUMN('Round 3'!$F$7),FALSE)),0,VLOOKUP($A266,'Round 3'!$A$7:$I$306,COLUMN('Round 3'!$F$7),FALSE)))</f>
        <v/>
      </c>
      <c r="J266" s="65" t="str">
        <f>IF(ISBLANK($A266),"",IF(ISERROR(VLOOKUP($A266,'Round 1'!$A$7:$I$306,COLUMN('Round 1'!$H$7),FALSE)),0,VLOOKUP($A266,'Round 1'!$A$7:$I$306,COLUMN('Round 1'!$H$7),FALSE))+IF(ISERROR(VLOOKUP($A266,'Round 2'!$A$7:$I$306,COLUMN('Round 2'!$H$7),FALSE)),0,VLOOKUP($A266,'Round 2'!$A$7:$I$306,COLUMN('Round 2'!$H$7),FALSE))+IF(ISERROR(VLOOKUP($A266,'Round 3'!$A$7:$I$306,COLUMN('Round 3'!$H$7),FALSE)),0,VLOOKUP($A266,'Round 3'!$A$7:$I$306,COLUMN('Round 3'!$H$7),FALSE)))</f>
        <v/>
      </c>
      <c r="K266" s="64" t="str">
        <f t="shared" ref="K266:K306" si="103">IF(ISBLANK(A266),"",RANK(P266,$P$7:$P$306))</f>
        <v/>
      </c>
      <c r="L266" s="66" t="str">
        <f t="shared" ref="L266:L306" si="104">IF(ISBLANK($G266),IF($K266&gt;5,"",IF(AND(ISNA(MATCH(K266+1,$K$7:$K$306,0)),$K266&lt;$A$4),"TIE","")),"DQ")</f>
        <v/>
      </c>
      <c r="M266" s="67"/>
      <c r="N266" s="68" t="str">
        <f t="shared" si="92"/>
        <v/>
      </c>
      <c r="O266" s="3" t="str">
        <f t="shared" ref="O266:O306" si="105">IF(ISBLANK(A266),"",$H266*$O$6+$I266)</f>
        <v/>
      </c>
      <c r="P266" s="3" t="str">
        <f t="shared" ref="P266:P306" si="106">IF(ISBLANK(A266),"",$O266*10*$P$6+$J266)</f>
        <v/>
      </c>
      <c r="Q266" s="3">
        <f t="shared" si="93"/>
        <v>-10</v>
      </c>
      <c r="R266" s="3" t="str">
        <f t="shared" si="94"/>
        <v/>
      </c>
      <c r="S266" s="3" t="str">
        <f t="shared" si="95"/>
        <v/>
      </c>
      <c r="T266" s="3">
        <f t="shared" si="96"/>
        <v>0</v>
      </c>
      <c r="U266" s="68" t="str">
        <f ca="1">IF(N('Final Round'!$J$14)&gt;0,IF(ISBLANK($A266),"",IF($N266&gt;5,$N266,VLOOKUP($A266,'Final Round'!$A$14:$K$18,COLUMN('Final Round'!$J$1),FALSE))),"")</f>
        <v/>
      </c>
      <c r="V266" s="3" t="str">
        <f t="shared" ca="1" si="97"/>
        <v/>
      </c>
      <c r="W266" s="3" t="str">
        <f t="shared" si="98"/>
        <v/>
      </c>
      <c r="X266" s="3" t="str">
        <f t="shared" si="99"/>
        <v/>
      </c>
      <c r="Y266" s="3">
        <f t="shared" si="100"/>
        <v>0</v>
      </c>
      <c r="Z266" s="3" t="str">
        <f t="shared" ca="1" si="101"/>
        <v/>
      </c>
      <c r="AA266" s="3">
        <f t="shared" ca="1" si="102"/>
        <v>0</v>
      </c>
      <c r="AB266" s="69" t="str">
        <f>IF(ISBLANK($A266),"",5+4*(I266+IF(AA266=0,0,VLOOKUP($A266,'Final Round'!$A$14:$K$18,COLUMN('Final Round'!$G$1),FALSE)))+8*(H266+IF(AA266=0,0,IF(VLOOKUP($A266,'Final Round'!$A$14:$K$18,COLUMN('Final Round'!$J$1),FALSE)=1,1,0)))+$AA266)</f>
        <v/>
      </c>
    </row>
    <row r="267" spans="1:28" x14ac:dyDescent="0.2">
      <c r="A267" s="70"/>
      <c r="B267" s="71"/>
      <c r="C267" s="71"/>
      <c r="D267" s="71"/>
      <c r="E267" s="72"/>
      <c r="F267" s="73" t="str">
        <f>IF(ISBLANK($A267),"",SUM(IF(ISNA(IF(VLOOKUP($A267,'Round 1'!$A$7:$J$306,COLUMN('Round 1'!$H$7),FALSE),1,NA())),0,1),IF(ISNA(IF(VLOOKUP($A267,'Round 2'!$A$7:$J$306,COLUMN('Round 1'!$H$7),FALSE),1,NA())),0,1),IF(ISNA(IF(VLOOKUP($A267,'Round 3'!$A$7:$J$306,COLUMN('Round 1'!$H$7),FALSE),1,NA())),0,1),IF(ISNA(IF(VLOOKUP($A267,'Final Round'!$A$14:$K$18,1,FALSE),1,NA())),0,1)))</f>
        <v/>
      </c>
      <c r="G267" s="74"/>
      <c r="H267" s="75" t="str">
        <f>IF(ISBLANK($A267),"",IF(ISERROR(VLOOKUP($A267,'Round 1'!$A$7:$I$306,COLUMN('Round 1'!$G$7),FALSE)),0,VLOOKUP($A267,'Round 1'!$A$7:$I$306,COLUMN('Round 1'!$G$7),FALSE))+IF(ISERROR(VLOOKUP($A267,'Round 2'!$A$7:$I$306,COLUMN('Round 2'!$G$7),FALSE)),0,VLOOKUP($A267,'Round 2'!$A$7:$I$306,COLUMN('Round 2'!$G$7),FALSE))+IF(ISERROR(VLOOKUP($A267,'Round 3'!$A$7:$I$306,COLUMN('Round 3'!$G$7),FALSE)),0,VLOOKUP($A267,'Round 3'!$A$7:$I$306,COLUMN('Round 3'!$G$7),FALSE)))</f>
        <v/>
      </c>
      <c r="I267" s="75" t="str">
        <f>IF(ISBLANK($A267),"",IF(ISERROR(VLOOKUP($A267,'Round 1'!$A$7:$I$306,COLUMN('Round 1'!$F$7),FALSE)),0,VLOOKUP($A267,'Round 1'!$A$7:$I$306,COLUMN('Round 1'!$F$7),FALSE))+IF(ISERROR(VLOOKUP($A267,'Round 2'!$A$7:$I$306,COLUMN('Round 2'!$F$7),FALSE)),0,VLOOKUP($A267,'Round 2'!$A$7:$I$306,COLUMN('Round 2'!$F$7),FALSE))+IF(ISERROR(VLOOKUP($A267,'Round 3'!$A$7:$I$306,COLUMN('Round 3'!$F$7),FALSE)),0,VLOOKUP($A267,'Round 3'!$A$7:$I$306,COLUMN('Round 3'!$F$7),FALSE)))</f>
        <v/>
      </c>
      <c r="J267" s="76" t="str">
        <f>IF(ISBLANK($A267),"",IF(ISERROR(VLOOKUP($A267,'Round 1'!$A$7:$I$306,COLUMN('Round 1'!$H$7),FALSE)),0,VLOOKUP($A267,'Round 1'!$A$7:$I$306,COLUMN('Round 1'!$H$7),FALSE))+IF(ISERROR(VLOOKUP($A267,'Round 2'!$A$7:$I$306,COLUMN('Round 2'!$H$7),FALSE)),0,VLOOKUP($A267,'Round 2'!$A$7:$I$306,COLUMN('Round 2'!$H$7),FALSE))+IF(ISERROR(VLOOKUP($A267,'Round 3'!$A$7:$I$306,COLUMN('Round 3'!$H$7),FALSE)),0,VLOOKUP($A267,'Round 3'!$A$7:$I$306,COLUMN('Round 3'!$H$7),FALSE)))</f>
        <v/>
      </c>
      <c r="K267" s="75" t="str">
        <f t="shared" si="103"/>
        <v/>
      </c>
      <c r="L267" s="77" t="str">
        <f t="shared" si="104"/>
        <v/>
      </c>
      <c r="M267" s="78"/>
      <c r="N267" s="79" t="str">
        <f t="shared" si="92"/>
        <v/>
      </c>
      <c r="O267" s="3" t="str">
        <f t="shared" si="105"/>
        <v/>
      </c>
      <c r="P267" s="3" t="str">
        <f t="shared" si="106"/>
        <v/>
      </c>
      <c r="Q267" s="3">
        <f t="shared" si="93"/>
        <v>-10</v>
      </c>
      <c r="R267" s="3" t="str">
        <f t="shared" si="94"/>
        <v/>
      </c>
      <c r="S267" s="3" t="str">
        <f t="shared" si="95"/>
        <v/>
      </c>
      <c r="T267" s="3">
        <f t="shared" si="96"/>
        <v>0</v>
      </c>
      <c r="U267" s="79" t="str">
        <f ca="1">IF(N('Final Round'!$J$14)&gt;0,IF(ISBLANK($A267),"",IF($N267&gt;5,$N267,VLOOKUP($A267,'Final Round'!$A$14:$K$18,COLUMN('Final Round'!$J$1),FALSE))),"")</f>
        <v/>
      </c>
      <c r="V267" s="3" t="str">
        <f t="shared" ca="1" si="97"/>
        <v/>
      </c>
      <c r="W267" s="3" t="str">
        <f t="shared" si="98"/>
        <v/>
      </c>
      <c r="X267" s="3" t="str">
        <f t="shared" si="99"/>
        <v/>
      </c>
      <c r="Y267" s="3">
        <f t="shared" si="100"/>
        <v>0</v>
      </c>
      <c r="Z267" s="3" t="str">
        <f t="shared" ca="1" si="101"/>
        <v/>
      </c>
      <c r="AA267" s="3">
        <f t="shared" ca="1" si="102"/>
        <v>0</v>
      </c>
      <c r="AB267" s="80" t="str">
        <f>IF(ISBLANK($A267),"",5+4*(I267+IF(AA267=0,0,VLOOKUP($A267,'Final Round'!$A$14:$K$18,COLUMN('Final Round'!$G$1),FALSE)))+8*(H267+IF(AA267=0,0,IF(VLOOKUP($A267,'Final Round'!$A$14:$K$18,COLUMN('Final Round'!$J$1),FALSE)=1,1,0)))+$AA267)</f>
        <v/>
      </c>
    </row>
    <row r="268" spans="1:28" x14ac:dyDescent="0.2">
      <c r="A268" s="59"/>
      <c r="B268" s="60"/>
      <c r="C268" s="60"/>
      <c r="D268" s="60"/>
      <c r="E268" s="61"/>
      <c r="F268" s="62" t="str">
        <f>IF(ISBLANK($A268),"",SUM(IF(ISNA(IF(VLOOKUP($A268,'Round 1'!$A$7:$J$306,COLUMN('Round 1'!$H$7),FALSE),1,NA())),0,1),IF(ISNA(IF(VLOOKUP($A268,'Round 2'!$A$7:$J$306,COLUMN('Round 1'!$H$7),FALSE),1,NA())),0,1),IF(ISNA(IF(VLOOKUP($A268,'Round 3'!$A$7:$J$306,COLUMN('Round 1'!$H$7),FALSE),1,NA())),0,1),IF(ISNA(IF(VLOOKUP($A268,'Final Round'!$A$14:$K$18,1,FALSE),1,NA())),0,1)))</f>
        <v/>
      </c>
      <c r="G268" s="63"/>
      <c r="H268" s="64" t="str">
        <f>IF(ISBLANK($A268),"",IF(ISERROR(VLOOKUP($A268,'Round 1'!$A$7:$I$306,COLUMN('Round 1'!$G$7),FALSE)),0,VLOOKUP($A268,'Round 1'!$A$7:$I$306,COLUMN('Round 1'!$G$7),FALSE))+IF(ISERROR(VLOOKUP($A268,'Round 2'!$A$7:$I$306,COLUMN('Round 2'!$G$7),FALSE)),0,VLOOKUP($A268,'Round 2'!$A$7:$I$306,COLUMN('Round 2'!$G$7),FALSE))+IF(ISERROR(VLOOKUP($A268,'Round 3'!$A$7:$I$306,COLUMN('Round 3'!$G$7),FALSE)),0,VLOOKUP($A268,'Round 3'!$A$7:$I$306,COLUMN('Round 3'!$G$7),FALSE)))</f>
        <v/>
      </c>
      <c r="I268" s="64" t="str">
        <f>IF(ISBLANK($A268),"",IF(ISERROR(VLOOKUP($A268,'Round 1'!$A$7:$I$306,COLUMN('Round 1'!$F$7),FALSE)),0,VLOOKUP($A268,'Round 1'!$A$7:$I$306,COLUMN('Round 1'!$F$7),FALSE))+IF(ISERROR(VLOOKUP($A268,'Round 2'!$A$7:$I$306,COLUMN('Round 2'!$F$7),FALSE)),0,VLOOKUP($A268,'Round 2'!$A$7:$I$306,COLUMN('Round 2'!$F$7),FALSE))+IF(ISERROR(VLOOKUP($A268,'Round 3'!$A$7:$I$306,COLUMN('Round 3'!$F$7),FALSE)),0,VLOOKUP($A268,'Round 3'!$A$7:$I$306,COLUMN('Round 3'!$F$7),FALSE)))</f>
        <v/>
      </c>
      <c r="J268" s="65" t="str">
        <f>IF(ISBLANK($A268),"",IF(ISERROR(VLOOKUP($A268,'Round 1'!$A$7:$I$306,COLUMN('Round 1'!$H$7),FALSE)),0,VLOOKUP($A268,'Round 1'!$A$7:$I$306,COLUMN('Round 1'!$H$7),FALSE))+IF(ISERROR(VLOOKUP($A268,'Round 2'!$A$7:$I$306,COLUMN('Round 2'!$H$7),FALSE)),0,VLOOKUP($A268,'Round 2'!$A$7:$I$306,COLUMN('Round 2'!$H$7),FALSE))+IF(ISERROR(VLOOKUP($A268,'Round 3'!$A$7:$I$306,COLUMN('Round 3'!$H$7),FALSE)),0,VLOOKUP($A268,'Round 3'!$A$7:$I$306,COLUMN('Round 3'!$H$7),FALSE)))</f>
        <v/>
      </c>
      <c r="K268" s="64" t="str">
        <f t="shared" si="103"/>
        <v/>
      </c>
      <c r="L268" s="66" t="str">
        <f t="shared" si="104"/>
        <v/>
      </c>
      <c r="M268" s="67"/>
      <c r="N268" s="68" t="str">
        <f t="shared" si="92"/>
        <v/>
      </c>
      <c r="O268" s="3" t="str">
        <f t="shared" si="105"/>
        <v/>
      </c>
      <c r="P268" s="3" t="str">
        <f t="shared" si="106"/>
        <v/>
      </c>
      <c r="Q268" s="3">
        <f t="shared" si="93"/>
        <v>-10</v>
      </c>
      <c r="R268" s="3" t="str">
        <f t="shared" si="94"/>
        <v/>
      </c>
      <c r="S268" s="3" t="str">
        <f t="shared" si="95"/>
        <v/>
      </c>
      <c r="T268" s="3">
        <f t="shared" si="96"/>
        <v>0</v>
      </c>
      <c r="U268" s="68" t="str">
        <f ca="1">IF(N('Final Round'!$J$14)&gt;0,IF(ISBLANK($A268),"",IF($N268&gt;5,$N268,VLOOKUP($A268,'Final Round'!$A$14:$K$18,COLUMN('Final Round'!$J$1),FALSE))),"")</f>
        <v/>
      </c>
      <c r="V268" s="3" t="str">
        <f t="shared" ca="1" si="97"/>
        <v/>
      </c>
      <c r="W268" s="3" t="str">
        <f t="shared" si="98"/>
        <v/>
      </c>
      <c r="X268" s="3" t="str">
        <f t="shared" si="99"/>
        <v/>
      </c>
      <c r="Y268" s="3">
        <f t="shared" si="100"/>
        <v>0</v>
      </c>
      <c r="Z268" s="3" t="str">
        <f t="shared" ca="1" si="101"/>
        <v/>
      </c>
      <c r="AA268" s="3">
        <f t="shared" ca="1" si="102"/>
        <v>0</v>
      </c>
      <c r="AB268" s="69" t="str">
        <f>IF(ISBLANK($A268),"",5+4*(I268+IF(AA268=0,0,VLOOKUP($A268,'Final Round'!$A$14:$K$18,COLUMN('Final Round'!$G$1),FALSE)))+8*(H268+IF(AA268=0,0,IF(VLOOKUP($A268,'Final Round'!$A$14:$K$18,COLUMN('Final Round'!$J$1),FALSE)=1,1,0)))+$AA268)</f>
        <v/>
      </c>
    </row>
    <row r="269" spans="1:28" x14ac:dyDescent="0.2">
      <c r="A269" s="70"/>
      <c r="B269" s="71"/>
      <c r="C269" s="71"/>
      <c r="D269" s="71"/>
      <c r="E269" s="72"/>
      <c r="F269" s="73" t="str">
        <f>IF(ISBLANK($A269),"",SUM(IF(ISNA(IF(VLOOKUP($A269,'Round 1'!$A$7:$J$306,COLUMN('Round 1'!$H$7),FALSE),1,NA())),0,1),IF(ISNA(IF(VLOOKUP($A269,'Round 2'!$A$7:$J$306,COLUMN('Round 1'!$H$7),FALSE),1,NA())),0,1),IF(ISNA(IF(VLOOKUP($A269,'Round 3'!$A$7:$J$306,COLUMN('Round 1'!$H$7),FALSE),1,NA())),0,1),IF(ISNA(IF(VLOOKUP($A269,'Final Round'!$A$14:$K$18,1,FALSE),1,NA())),0,1)))</f>
        <v/>
      </c>
      <c r="G269" s="74"/>
      <c r="H269" s="75" t="str">
        <f>IF(ISBLANK($A269),"",IF(ISERROR(VLOOKUP($A269,'Round 1'!$A$7:$I$306,COLUMN('Round 1'!$G$7),FALSE)),0,VLOOKUP($A269,'Round 1'!$A$7:$I$306,COLUMN('Round 1'!$G$7),FALSE))+IF(ISERROR(VLOOKUP($A269,'Round 2'!$A$7:$I$306,COLUMN('Round 2'!$G$7),FALSE)),0,VLOOKUP($A269,'Round 2'!$A$7:$I$306,COLUMN('Round 2'!$G$7),FALSE))+IF(ISERROR(VLOOKUP($A269,'Round 3'!$A$7:$I$306,COLUMN('Round 3'!$G$7),FALSE)),0,VLOOKUP($A269,'Round 3'!$A$7:$I$306,COLUMN('Round 3'!$G$7),FALSE)))</f>
        <v/>
      </c>
      <c r="I269" s="75" t="str">
        <f>IF(ISBLANK($A269),"",IF(ISERROR(VLOOKUP($A269,'Round 1'!$A$7:$I$306,COLUMN('Round 1'!$F$7),FALSE)),0,VLOOKUP($A269,'Round 1'!$A$7:$I$306,COLUMN('Round 1'!$F$7),FALSE))+IF(ISERROR(VLOOKUP($A269,'Round 2'!$A$7:$I$306,COLUMN('Round 2'!$F$7),FALSE)),0,VLOOKUP($A269,'Round 2'!$A$7:$I$306,COLUMN('Round 2'!$F$7),FALSE))+IF(ISERROR(VLOOKUP($A269,'Round 3'!$A$7:$I$306,COLUMN('Round 3'!$F$7),FALSE)),0,VLOOKUP($A269,'Round 3'!$A$7:$I$306,COLUMN('Round 3'!$F$7),FALSE)))</f>
        <v/>
      </c>
      <c r="J269" s="76" t="str">
        <f>IF(ISBLANK($A269),"",IF(ISERROR(VLOOKUP($A269,'Round 1'!$A$7:$I$306,COLUMN('Round 1'!$H$7),FALSE)),0,VLOOKUP($A269,'Round 1'!$A$7:$I$306,COLUMN('Round 1'!$H$7),FALSE))+IF(ISERROR(VLOOKUP($A269,'Round 2'!$A$7:$I$306,COLUMN('Round 2'!$H$7),FALSE)),0,VLOOKUP($A269,'Round 2'!$A$7:$I$306,COLUMN('Round 2'!$H$7),FALSE))+IF(ISERROR(VLOOKUP($A269,'Round 3'!$A$7:$I$306,COLUMN('Round 3'!$H$7),FALSE)),0,VLOOKUP($A269,'Round 3'!$A$7:$I$306,COLUMN('Round 3'!$H$7),FALSE)))</f>
        <v/>
      </c>
      <c r="K269" s="75" t="str">
        <f t="shared" si="103"/>
        <v/>
      </c>
      <c r="L269" s="77" t="str">
        <f t="shared" si="104"/>
        <v/>
      </c>
      <c r="M269" s="78"/>
      <c r="N269" s="79" t="str">
        <f t="shared" si="92"/>
        <v/>
      </c>
      <c r="O269" s="3" t="str">
        <f t="shared" si="105"/>
        <v/>
      </c>
      <c r="P269" s="3" t="str">
        <f t="shared" si="106"/>
        <v/>
      </c>
      <c r="Q269" s="3">
        <f t="shared" si="93"/>
        <v>-10</v>
      </c>
      <c r="R269" s="3" t="str">
        <f t="shared" si="94"/>
        <v/>
      </c>
      <c r="S269" s="3" t="str">
        <f t="shared" si="95"/>
        <v/>
      </c>
      <c r="T269" s="3">
        <f t="shared" si="96"/>
        <v>0</v>
      </c>
      <c r="U269" s="79" t="str">
        <f ca="1">IF(N('Final Round'!$J$14)&gt;0,IF(ISBLANK($A269),"",IF($N269&gt;5,$N269,VLOOKUP($A269,'Final Round'!$A$14:$K$18,COLUMN('Final Round'!$J$1),FALSE))),"")</f>
        <v/>
      </c>
      <c r="V269" s="3" t="str">
        <f t="shared" ca="1" si="97"/>
        <v/>
      </c>
      <c r="W269" s="3" t="str">
        <f t="shared" si="98"/>
        <v/>
      </c>
      <c r="X269" s="3" t="str">
        <f t="shared" si="99"/>
        <v/>
      </c>
      <c r="Y269" s="3">
        <f t="shared" si="100"/>
        <v>0</v>
      </c>
      <c r="Z269" s="3" t="str">
        <f t="shared" ca="1" si="101"/>
        <v/>
      </c>
      <c r="AA269" s="3">
        <f t="shared" ca="1" si="102"/>
        <v>0</v>
      </c>
      <c r="AB269" s="80" t="str">
        <f>IF(ISBLANK($A269),"",5+4*(I269+IF(AA269=0,0,VLOOKUP($A269,'Final Round'!$A$14:$K$18,COLUMN('Final Round'!$G$1),FALSE)))+8*(H269+IF(AA269=0,0,IF(VLOOKUP($A269,'Final Round'!$A$14:$K$18,COLUMN('Final Round'!$J$1),FALSE)=1,1,0)))+$AA269)</f>
        <v/>
      </c>
    </row>
    <row r="270" spans="1:28" x14ac:dyDescent="0.2">
      <c r="A270" s="59"/>
      <c r="B270" s="60"/>
      <c r="C270" s="60"/>
      <c r="D270" s="60"/>
      <c r="E270" s="61"/>
      <c r="F270" s="62" t="str">
        <f>IF(ISBLANK($A270),"",SUM(IF(ISNA(IF(VLOOKUP($A270,'Round 1'!$A$7:$J$306,COLUMN('Round 1'!$H$7),FALSE),1,NA())),0,1),IF(ISNA(IF(VLOOKUP($A270,'Round 2'!$A$7:$J$306,COLUMN('Round 1'!$H$7),FALSE),1,NA())),0,1),IF(ISNA(IF(VLOOKUP($A270,'Round 3'!$A$7:$J$306,COLUMN('Round 1'!$H$7),FALSE),1,NA())),0,1),IF(ISNA(IF(VLOOKUP($A270,'Final Round'!$A$14:$K$18,1,FALSE),1,NA())),0,1)))</f>
        <v/>
      </c>
      <c r="G270" s="63"/>
      <c r="H270" s="64" t="str">
        <f>IF(ISBLANK($A270),"",IF(ISERROR(VLOOKUP($A270,'Round 1'!$A$7:$I$306,COLUMN('Round 1'!$G$7),FALSE)),0,VLOOKUP($A270,'Round 1'!$A$7:$I$306,COLUMN('Round 1'!$G$7),FALSE))+IF(ISERROR(VLOOKUP($A270,'Round 2'!$A$7:$I$306,COLUMN('Round 2'!$G$7),FALSE)),0,VLOOKUP($A270,'Round 2'!$A$7:$I$306,COLUMN('Round 2'!$G$7),FALSE))+IF(ISERROR(VLOOKUP($A270,'Round 3'!$A$7:$I$306,COLUMN('Round 3'!$G$7),FALSE)),0,VLOOKUP($A270,'Round 3'!$A$7:$I$306,COLUMN('Round 3'!$G$7),FALSE)))</f>
        <v/>
      </c>
      <c r="I270" s="64" t="str">
        <f>IF(ISBLANK($A270),"",IF(ISERROR(VLOOKUP($A270,'Round 1'!$A$7:$I$306,COLUMN('Round 1'!$F$7),FALSE)),0,VLOOKUP($A270,'Round 1'!$A$7:$I$306,COLUMN('Round 1'!$F$7),FALSE))+IF(ISERROR(VLOOKUP($A270,'Round 2'!$A$7:$I$306,COLUMN('Round 2'!$F$7),FALSE)),0,VLOOKUP($A270,'Round 2'!$A$7:$I$306,COLUMN('Round 2'!$F$7),FALSE))+IF(ISERROR(VLOOKUP($A270,'Round 3'!$A$7:$I$306,COLUMN('Round 3'!$F$7),FALSE)),0,VLOOKUP($A270,'Round 3'!$A$7:$I$306,COLUMN('Round 3'!$F$7),FALSE)))</f>
        <v/>
      </c>
      <c r="J270" s="65" t="str">
        <f>IF(ISBLANK($A270),"",IF(ISERROR(VLOOKUP($A270,'Round 1'!$A$7:$I$306,COLUMN('Round 1'!$H$7),FALSE)),0,VLOOKUP($A270,'Round 1'!$A$7:$I$306,COLUMN('Round 1'!$H$7),FALSE))+IF(ISERROR(VLOOKUP($A270,'Round 2'!$A$7:$I$306,COLUMN('Round 2'!$H$7),FALSE)),0,VLOOKUP($A270,'Round 2'!$A$7:$I$306,COLUMN('Round 2'!$H$7),FALSE))+IF(ISERROR(VLOOKUP($A270,'Round 3'!$A$7:$I$306,COLUMN('Round 3'!$H$7),FALSE)),0,VLOOKUP($A270,'Round 3'!$A$7:$I$306,COLUMN('Round 3'!$H$7),FALSE)))</f>
        <v/>
      </c>
      <c r="K270" s="64" t="str">
        <f t="shared" si="103"/>
        <v/>
      </c>
      <c r="L270" s="66" t="str">
        <f t="shared" si="104"/>
        <v/>
      </c>
      <c r="M270" s="67"/>
      <c r="N270" s="68" t="str">
        <f t="shared" si="92"/>
        <v/>
      </c>
      <c r="O270" s="3" t="str">
        <f t="shared" si="105"/>
        <v/>
      </c>
      <c r="P270" s="3" t="str">
        <f t="shared" si="106"/>
        <v/>
      </c>
      <c r="Q270" s="3">
        <f t="shared" si="93"/>
        <v>-10</v>
      </c>
      <c r="R270" s="3" t="str">
        <f t="shared" si="94"/>
        <v/>
      </c>
      <c r="S270" s="3" t="str">
        <f t="shared" si="95"/>
        <v/>
      </c>
      <c r="T270" s="3">
        <f t="shared" si="96"/>
        <v>0</v>
      </c>
      <c r="U270" s="68" t="str">
        <f ca="1">IF(N('Final Round'!$J$14)&gt;0,IF(ISBLANK($A270),"",IF($N270&gt;5,$N270,VLOOKUP($A270,'Final Round'!$A$14:$K$18,COLUMN('Final Round'!$J$1),FALSE))),"")</f>
        <v/>
      </c>
      <c r="V270" s="3" t="str">
        <f t="shared" ca="1" si="97"/>
        <v/>
      </c>
      <c r="W270" s="3" t="str">
        <f t="shared" si="98"/>
        <v/>
      </c>
      <c r="X270" s="3" t="str">
        <f t="shared" si="99"/>
        <v/>
      </c>
      <c r="Y270" s="3">
        <f t="shared" si="100"/>
        <v>0</v>
      </c>
      <c r="Z270" s="3" t="str">
        <f t="shared" ca="1" si="101"/>
        <v/>
      </c>
      <c r="AA270" s="3">
        <f t="shared" ca="1" si="102"/>
        <v>0</v>
      </c>
      <c r="AB270" s="69" t="str">
        <f>IF(ISBLANK($A270),"",5+4*(I270+IF(AA270=0,0,VLOOKUP($A270,'Final Round'!$A$14:$K$18,COLUMN('Final Round'!$G$1),FALSE)))+8*(H270+IF(AA270=0,0,IF(VLOOKUP($A270,'Final Round'!$A$14:$K$18,COLUMN('Final Round'!$J$1),FALSE)=1,1,0)))+$AA270)</f>
        <v/>
      </c>
    </row>
    <row r="271" spans="1:28" x14ac:dyDescent="0.2">
      <c r="A271" s="70"/>
      <c r="B271" s="71"/>
      <c r="C271" s="71"/>
      <c r="D271" s="71"/>
      <c r="E271" s="72"/>
      <c r="F271" s="73" t="str">
        <f>IF(ISBLANK($A271),"",SUM(IF(ISNA(IF(VLOOKUP($A271,'Round 1'!$A$7:$J$306,COLUMN('Round 1'!$H$7),FALSE),1,NA())),0,1),IF(ISNA(IF(VLOOKUP($A271,'Round 2'!$A$7:$J$306,COLUMN('Round 1'!$H$7),FALSE),1,NA())),0,1),IF(ISNA(IF(VLOOKUP($A271,'Round 3'!$A$7:$J$306,COLUMN('Round 1'!$H$7),FALSE),1,NA())),0,1),IF(ISNA(IF(VLOOKUP($A271,'Final Round'!$A$14:$K$18,1,FALSE),1,NA())),0,1)))</f>
        <v/>
      </c>
      <c r="G271" s="74"/>
      <c r="H271" s="75" t="str">
        <f>IF(ISBLANK($A271),"",IF(ISERROR(VLOOKUP($A271,'Round 1'!$A$7:$I$306,COLUMN('Round 1'!$G$7),FALSE)),0,VLOOKUP($A271,'Round 1'!$A$7:$I$306,COLUMN('Round 1'!$G$7),FALSE))+IF(ISERROR(VLOOKUP($A271,'Round 2'!$A$7:$I$306,COLUMN('Round 2'!$G$7),FALSE)),0,VLOOKUP($A271,'Round 2'!$A$7:$I$306,COLUMN('Round 2'!$G$7),FALSE))+IF(ISERROR(VLOOKUP($A271,'Round 3'!$A$7:$I$306,COLUMN('Round 3'!$G$7),FALSE)),0,VLOOKUP($A271,'Round 3'!$A$7:$I$306,COLUMN('Round 3'!$G$7),FALSE)))</f>
        <v/>
      </c>
      <c r="I271" s="75" t="str">
        <f>IF(ISBLANK($A271),"",IF(ISERROR(VLOOKUP($A271,'Round 1'!$A$7:$I$306,COLUMN('Round 1'!$F$7),FALSE)),0,VLOOKUP($A271,'Round 1'!$A$7:$I$306,COLUMN('Round 1'!$F$7),FALSE))+IF(ISERROR(VLOOKUP($A271,'Round 2'!$A$7:$I$306,COLUMN('Round 2'!$F$7),FALSE)),0,VLOOKUP($A271,'Round 2'!$A$7:$I$306,COLUMN('Round 2'!$F$7),FALSE))+IF(ISERROR(VLOOKUP($A271,'Round 3'!$A$7:$I$306,COLUMN('Round 3'!$F$7),FALSE)),0,VLOOKUP($A271,'Round 3'!$A$7:$I$306,COLUMN('Round 3'!$F$7),FALSE)))</f>
        <v/>
      </c>
      <c r="J271" s="76" t="str">
        <f>IF(ISBLANK($A271),"",IF(ISERROR(VLOOKUP($A271,'Round 1'!$A$7:$I$306,COLUMN('Round 1'!$H$7),FALSE)),0,VLOOKUP($A271,'Round 1'!$A$7:$I$306,COLUMN('Round 1'!$H$7),FALSE))+IF(ISERROR(VLOOKUP($A271,'Round 2'!$A$7:$I$306,COLUMN('Round 2'!$H$7),FALSE)),0,VLOOKUP($A271,'Round 2'!$A$7:$I$306,COLUMN('Round 2'!$H$7),FALSE))+IF(ISERROR(VLOOKUP($A271,'Round 3'!$A$7:$I$306,COLUMN('Round 3'!$H$7),FALSE)),0,VLOOKUP($A271,'Round 3'!$A$7:$I$306,COLUMN('Round 3'!$H$7),FALSE)))</f>
        <v/>
      </c>
      <c r="K271" s="75" t="str">
        <f t="shared" si="103"/>
        <v/>
      </c>
      <c r="L271" s="77" t="str">
        <f t="shared" si="104"/>
        <v/>
      </c>
      <c r="M271" s="78"/>
      <c r="N271" s="79" t="str">
        <f t="shared" si="92"/>
        <v/>
      </c>
      <c r="O271" s="3" t="str">
        <f t="shared" si="105"/>
        <v/>
      </c>
      <c r="P271" s="3" t="str">
        <f t="shared" si="106"/>
        <v/>
      </c>
      <c r="Q271" s="3">
        <f t="shared" si="93"/>
        <v>-10</v>
      </c>
      <c r="R271" s="3" t="str">
        <f t="shared" si="94"/>
        <v/>
      </c>
      <c r="S271" s="3" t="str">
        <f t="shared" si="95"/>
        <v/>
      </c>
      <c r="T271" s="3">
        <f t="shared" si="96"/>
        <v>0</v>
      </c>
      <c r="U271" s="79" t="str">
        <f ca="1">IF(N('Final Round'!$J$14)&gt;0,IF(ISBLANK($A271),"",IF($N271&gt;5,$N271,VLOOKUP($A271,'Final Round'!$A$14:$K$18,COLUMN('Final Round'!$J$1),FALSE))),"")</f>
        <v/>
      </c>
      <c r="V271" s="3" t="str">
        <f t="shared" ca="1" si="97"/>
        <v/>
      </c>
      <c r="W271" s="3" t="str">
        <f t="shared" si="98"/>
        <v/>
      </c>
      <c r="X271" s="3" t="str">
        <f t="shared" si="99"/>
        <v/>
      </c>
      <c r="Y271" s="3">
        <f t="shared" si="100"/>
        <v>0</v>
      </c>
      <c r="Z271" s="3" t="str">
        <f t="shared" ca="1" si="101"/>
        <v/>
      </c>
      <c r="AA271" s="3">
        <f t="shared" ca="1" si="102"/>
        <v>0</v>
      </c>
      <c r="AB271" s="80" t="str">
        <f>IF(ISBLANK($A271),"",5+4*(I271+IF(AA271=0,0,VLOOKUP($A271,'Final Round'!$A$14:$K$18,COLUMN('Final Round'!$G$1),FALSE)))+8*(H271+IF(AA271=0,0,IF(VLOOKUP($A271,'Final Round'!$A$14:$K$18,COLUMN('Final Round'!$J$1),FALSE)=1,1,0)))+$AA271)</f>
        <v/>
      </c>
    </row>
    <row r="272" spans="1:28" x14ac:dyDescent="0.2">
      <c r="A272" s="59"/>
      <c r="B272" s="60"/>
      <c r="C272" s="60"/>
      <c r="D272" s="60"/>
      <c r="E272" s="61"/>
      <c r="F272" s="62" t="str">
        <f>IF(ISBLANK($A272),"",SUM(IF(ISNA(IF(VLOOKUP($A272,'Round 1'!$A$7:$J$306,COLUMN('Round 1'!$H$7),FALSE),1,NA())),0,1),IF(ISNA(IF(VLOOKUP($A272,'Round 2'!$A$7:$J$306,COLUMN('Round 1'!$H$7),FALSE),1,NA())),0,1),IF(ISNA(IF(VLOOKUP($A272,'Round 3'!$A$7:$J$306,COLUMN('Round 1'!$H$7),FALSE),1,NA())),0,1),IF(ISNA(IF(VLOOKUP($A272,'Final Round'!$A$14:$K$18,1,FALSE),1,NA())),0,1)))</f>
        <v/>
      </c>
      <c r="G272" s="63"/>
      <c r="H272" s="64" t="str">
        <f>IF(ISBLANK($A272),"",IF(ISERROR(VLOOKUP($A272,'Round 1'!$A$7:$I$306,COLUMN('Round 1'!$G$7),FALSE)),0,VLOOKUP($A272,'Round 1'!$A$7:$I$306,COLUMN('Round 1'!$G$7),FALSE))+IF(ISERROR(VLOOKUP($A272,'Round 2'!$A$7:$I$306,COLUMN('Round 2'!$G$7),FALSE)),0,VLOOKUP($A272,'Round 2'!$A$7:$I$306,COLUMN('Round 2'!$G$7),FALSE))+IF(ISERROR(VLOOKUP($A272,'Round 3'!$A$7:$I$306,COLUMN('Round 3'!$G$7),FALSE)),0,VLOOKUP($A272,'Round 3'!$A$7:$I$306,COLUMN('Round 3'!$G$7),FALSE)))</f>
        <v/>
      </c>
      <c r="I272" s="64" t="str">
        <f>IF(ISBLANK($A272),"",IF(ISERROR(VLOOKUP($A272,'Round 1'!$A$7:$I$306,COLUMN('Round 1'!$F$7),FALSE)),0,VLOOKUP($A272,'Round 1'!$A$7:$I$306,COLUMN('Round 1'!$F$7),FALSE))+IF(ISERROR(VLOOKUP($A272,'Round 2'!$A$7:$I$306,COLUMN('Round 2'!$F$7),FALSE)),0,VLOOKUP($A272,'Round 2'!$A$7:$I$306,COLUMN('Round 2'!$F$7),FALSE))+IF(ISERROR(VLOOKUP($A272,'Round 3'!$A$7:$I$306,COLUMN('Round 3'!$F$7),FALSE)),0,VLOOKUP($A272,'Round 3'!$A$7:$I$306,COLUMN('Round 3'!$F$7),FALSE)))</f>
        <v/>
      </c>
      <c r="J272" s="65" t="str">
        <f>IF(ISBLANK($A272),"",IF(ISERROR(VLOOKUP($A272,'Round 1'!$A$7:$I$306,COLUMN('Round 1'!$H$7),FALSE)),0,VLOOKUP($A272,'Round 1'!$A$7:$I$306,COLUMN('Round 1'!$H$7),FALSE))+IF(ISERROR(VLOOKUP($A272,'Round 2'!$A$7:$I$306,COLUMN('Round 2'!$H$7),FALSE)),0,VLOOKUP($A272,'Round 2'!$A$7:$I$306,COLUMN('Round 2'!$H$7),FALSE))+IF(ISERROR(VLOOKUP($A272,'Round 3'!$A$7:$I$306,COLUMN('Round 3'!$H$7),FALSE)),0,VLOOKUP($A272,'Round 3'!$A$7:$I$306,COLUMN('Round 3'!$H$7),FALSE)))</f>
        <v/>
      </c>
      <c r="K272" s="64" t="str">
        <f t="shared" si="103"/>
        <v/>
      </c>
      <c r="L272" s="66" t="str">
        <f t="shared" si="104"/>
        <v/>
      </c>
      <c r="M272" s="67"/>
      <c r="N272" s="68" t="str">
        <f t="shared" si="92"/>
        <v/>
      </c>
      <c r="O272" s="3" t="str">
        <f t="shared" si="105"/>
        <v/>
      </c>
      <c r="P272" s="3" t="str">
        <f t="shared" si="106"/>
        <v/>
      </c>
      <c r="Q272" s="3">
        <f t="shared" si="93"/>
        <v>-10</v>
      </c>
      <c r="R272" s="3" t="str">
        <f t="shared" si="94"/>
        <v/>
      </c>
      <c r="S272" s="3" t="str">
        <f t="shared" si="95"/>
        <v/>
      </c>
      <c r="T272" s="3">
        <f t="shared" si="96"/>
        <v>0</v>
      </c>
      <c r="U272" s="68" t="str">
        <f ca="1">IF(N('Final Round'!$J$14)&gt;0,IF(ISBLANK($A272),"",IF($N272&gt;5,$N272,VLOOKUP($A272,'Final Round'!$A$14:$K$18,COLUMN('Final Round'!$J$1),FALSE))),"")</f>
        <v/>
      </c>
      <c r="V272" s="3" t="str">
        <f t="shared" ca="1" si="97"/>
        <v/>
      </c>
      <c r="W272" s="3" t="str">
        <f t="shared" si="98"/>
        <v/>
      </c>
      <c r="X272" s="3" t="str">
        <f t="shared" si="99"/>
        <v/>
      </c>
      <c r="Y272" s="3">
        <f t="shared" si="100"/>
        <v>0</v>
      </c>
      <c r="Z272" s="3" t="str">
        <f t="shared" ca="1" si="101"/>
        <v/>
      </c>
      <c r="AA272" s="3">
        <f t="shared" ca="1" si="102"/>
        <v>0</v>
      </c>
      <c r="AB272" s="69" t="str">
        <f>IF(ISBLANK($A272),"",5+4*(I272+IF(AA272=0,0,VLOOKUP($A272,'Final Round'!$A$14:$K$18,COLUMN('Final Round'!$G$1),FALSE)))+8*(H272+IF(AA272=0,0,IF(VLOOKUP($A272,'Final Round'!$A$14:$K$18,COLUMN('Final Round'!$J$1),FALSE)=1,1,0)))+$AA272)</f>
        <v/>
      </c>
    </row>
    <row r="273" spans="1:28" x14ac:dyDescent="0.2">
      <c r="A273" s="70"/>
      <c r="B273" s="71"/>
      <c r="C273" s="71"/>
      <c r="D273" s="71"/>
      <c r="E273" s="72"/>
      <c r="F273" s="73" t="str">
        <f>IF(ISBLANK($A273),"",SUM(IF(ISNA(IF(VLOOKUP($A273,'Round 1'!$A$7:$J$306,COLUMN('Round 1'!$H$7),FALSE),1,NA())),0,1),IF(ISNA(IF(VLOOKUP($A273,'Round 2'!$A$7:$J$306,COLUMN('Round 1'!$H$7),FALSE),1,NA())),0,1),IF(ISNA(IF(VLOOKUP($A273,'Round 3'!$A$7:$J$306,COLUMN('Round 1'!$H$7),FALSE),1,NA())),0,1),IF(ISNA(IF(VLOOKUP($A273,'Final Round'!$A$14:$K$18,1,FALSE),1,NA())),0,1)))</f>
        <v/>
      </c>
      <c r="G273" s="74"/>
      <c r="H273" s="75" t="str">
        <f>IF(ISBLANK($A273),"",IF(ISERROR(VLOOKUP($A273,'Round 1'!$A$7:$I$306,COLUMN('Round 1'!$G$7),FALSE)),0,VLOOKUP($A273,'Round 1'!$A$7:$I$306,COLUMN('Round 1'!$G$7),FALSE))+IF(ISERROR(VLOOKUP($A273,'Round 2'!$A$7:$I$306,COLUMN('Round 2'!$G$7),FALSE)),0,VLOOKUP($A273,'Round 2'!$A$7:$I$306,COLUMN('Round 2'!$G$7),FALSE))+IF(ISERROR(VLOOKUP($A273,'Round 3'!$A$7:$I$306,COLUMN('Round 3'!$G$7),FALSE)),0,VLOOKUP($A273,'Round 3'!$A$7:$I$306,COLUMN('Round 3'!$G$7),FALSE)))</f>
        <v/>
      </c>
      <c r="I273" s="75" t="str">
        <f>IF(ISBLANK($A273),"",IF(ISERROR(VLOOKUP($A273,'Round 1'!$A$7:$I$306,COLUMN('Round 1'!$F$7),FALSE)),0,VLOOKUP($A273,'Round 1'!$A$7:$I$306,COLUMN('Round 1'!$F$7),FALSE))+IF(ISERROR(VLOOKUP($A273,'Round 2'!$A$7:$I$306,COLUMN('Round 2'!$F$7),FALSE)),0,VLOOKUP($A273,'Round 2'!$A$7:$I$306,COLUMN('Round 2'!$F$7),FALSE))+IF(ISERROR(VLOOKUP($A273,'Round 3'!$A$7:$I$306,COLUMN('Round 3'!$F$7),FALSE)),0,VLOOKUP($A273,'Round 3'!$A$7:$I$306,COLUMN('Round 3'!$F$7),FALSE)))</f>
        <v/>
      </c>
      <c r="J273" s="76" t="str">
        <f>IF(ISBLANK($A273),"",IF(ISERROR(VLOOKUP($A273,'Round 1'!$A$7:$I$306,COLUMN('Round 1'!$H$7),FALSE)),0,VLOOKUP($A273,'Round 1'!$A$7:$I$306,COLUMN('Round 1'!$H$7),FALSE))+IF(ISERROR(VLOOKUP($A273,'Round 2'!$A$7:$I$306,COLUMN('Round 2'!$H$7),FALSE)),0,VLOOKUP($A273,'Round 2'!$A$7:$I$306,COLUMN('Round 2'!$H$7),FALSE))+IF(ISERROR(VLOOKUP($A273,'Round 3'!$A$7:$I$306,COLUMN('Round 3'!$H$7),FALSE)),0,VLOOKUP($A273,'Round 3'!$A$7:$I$306,COLUMN('Round 3'!$H$7),FALSE)))</f>
        <v/>
      </c>
      <c r="K273" s="75" t="str">
        <f t="shared" si="103"/>
        <v/>
      </c>
      <c r="L273" s="77" t="str">
        <f t="shared" si="104"/>
        <v/>
      </c>
      <c r="M273" s="78"/>
      <c r="N273" s="79" t="str">
        <f t="shared" si="92"/>
        <v/>
      </c>
      <c r="O273" s="3" t="str">
        <f t="shared" si="105"/>
        <v/>
      </c>
      <c r="P273" s="3" t="str">
        <f t="shared" si="106"/>
        <v/>
      </c>
      <c r="Q273" s="3">
        <f t="shared" si="93"/>
        <v>-10</v>
      </c>
      <c r="R273" s="3" t="str">
        <f t="shared" si="94"/>
        <v/>
      </c>
      <c r="S273" s="3" t="str">
        <f t="shared" si="95"/>
        <v/>
      </c>
      <c r="T273" s="3">
        <f t="shared" si="96"/>
        <v>0</v>
      </c>
      <c r="U273" s="79" t="str">
        <f ca="1">IF(N('Final Round'!$J$14)&gt;0,IF(ISBLANK($A273),"",IF($N273&gt;5,$N273,VLOOKUP($A273,'Final Round'!$A$14:$K$18,COLUMN('Final Round'!$J$1),FALSE))),"")</f>
        <v/>
      </c>
      <c r="V273" s="3" t="str">
        <f t="shared" ca="1" si="97"/>
        <v/>
      </c>
      <c r="W273" s="3" t="str">
        <f t="shared" si="98"/>
        <v/>
      </c>
      <c r="X273" s="3" t="str">
        <f t="shared" si="99"/>
        <v/>
      </c>
      <c r="Y273" s="3">
        <f t="shared" si="100"/>
        <v>0</v>
      </c>
      <c r="Z273" s="3" t="str">
        <f t="shared" ca="1" si="101"/>
        <v/>
      </c>
      <c r="AA273" s="3">
        <f t="shared" ca="1" si="102"/>
        <v>0</v>
      </c>
      <c r="AB273" s="80" t="str">
        <f>IF(ISBLANK($A273),"",5+4*(I273+IF(AA273=0,0,VLOOKUP($A273,'Final Round'!$A$14:$K$18,COLUMN('Final Round'!$G$1),FALSE)))+8*(H273+IF(AA273=0,0,IF(VLOOKUP($A273,'Final Round'!$A$14:$K$18,COLUMN('Final Round'!$J$1),FALSE)=1,1,0)))+$AA273)</f>
        <v/>
      </c>
    </row>
    <row r="274" spans="1:28" x14ac:dyDescent="0.2">
      <c r="A274" s="59"/>
      <c r="B274" s="60"/>
      <c r="C274" s="60"/>
      <c r="D274" s="60"/>
      <c r="E274" s="61"/>
      <c r="F274" s="62" t="str">
        <f>IF(ISBLANK($A274),"",SUM(IF(ISNA(IF(VLOOKUP($A274,'Round 1'!$A$7:$J$306,COLUMN('Round 1'!$H$7),FALSE),1,NA())),0,1),IF(ISNA(IF(VLOOKUP($A274,'Round 2'!$A$7:$J$306,COLUMN('Round 1'!$H$7),FALSE),1,NA())),0,1),IF(ISNA(IF(VLOOKUP($A274,'Round 3'!$A$7:$J$306,COLUMN('Round 1'!$H$7),FALSE),1,NA())),0,1),IF(ISNA(IF(VLOOKUP($A274,'Final Round'!$A$14:$K$18,1,FALSE),1,NA())),0,1)))</f>
        <v/>
      </c>
      <c r="G274" s="63"/>
      <c r="H274" s="64" t="str">
        <f>IF(ISBLANK($A274),"",IF(ISERROR(VLOOKUP($A274,'Round 1'!$A$7:$I$306,COLUMN('Round 1'!$G$7),FALSE)),0,VLOOKUP($A274,'Round 1'!$A$7:$I$306,COLUMN('Round 1'!$G$7),FALSE))+IF(ISERROR(VLOOKUP($A274,'Round 2'!$A$7:$I$306,COLUMN('Round 2'!$G$7),FALSE)),0,VLOOKUP($A274,'Round 2'!$A$7:$I$306,COLUMN('Round 2'!$G$7),FALSE))+IF(ISERROR(VLOOKUP($A274,'Round 3'!$A$7:$I$306,COLUMN('Round 3'!$G$7),FALSE)),0,VLOOKUP($A274,'Round 3'!$A$7:$I$306,COLUMN('Round 3'!$G$7),FALSE)))</f>
        <v/>
      </c>
      <c r="I274" s="64" t="str">
        <f>IF(ISBLANK($A274),"",IF(ISERROR(VLOOKUP($A274,'Round 1'!$A$7:$I$306,COLUMN('Round 1'!$F$7),FALSE)),0,VLOOKUP($A274,'Round 1'!$A$7:$I$306,COLUMN('Round 1'!$F$7),FALSE))+IF(ISERROR(VLOOKUP($A274,'Round 2'!$A$7:$I$306,COLUMN('Round 2'!$F$7),FALSE)),0,VLOOKUP($A274,'Round 2'!$A$7:$I$306,COLUMN('Round 2'!$F$7),FALSE))+IF(ISERROR(VLOOKUP($A274,'Round 3'!$A$7:$I$306,COLUMN('Round 3'!$F$7),FALSE)),0,VLOOKUP($A274,'Round 3'!$A$7:$I$306,COLUMN('Round 3'!$F$7),FALSE)))</f>
        <v/>
      </c>
      <c r="J274" s="65" t="str">
        <f>IF(ISBLANK($A274),"",IF(ISERROR(VLOOKUP($A274,'Round 1'!$A$7:$I$306,COLUMN('Round 1'!$H$7),FALSE)),0,VLOOKUP($A274,'Round 1'!$A$7:$I$306,COLUMN('Round 1'!$H$7),FALSE))+IF(ISERROR(VLOOKUP($A274,'Round 2'!$A$7:$I$306,COLUMN('Round 2'!$H$7),FALSE)),0,VLOOKUP($A274,'Round 2'!$A$7:$I$306,COLUMN('Round 2'!$H$7),FALSE))+IF(ISERROR(VLOOKUP($A274,'Round 3'!$A$7:$I$306,COLUMN('Round 3'!$H$7),FALSE)),0,VLOOKUP($A274,'Round 3'!$A$7:$I$306,COLUMN('Round 3'!$H$7),FALSE)))</f>
        <v/>
      </c>
      <c r="K274" s="64" t="str">
        <f t="shared" si="103"/>
        <v/>
      </c>
      <c r="L274" s="66" t="str">
        <f t="shared" si="104"/>
        <v/>
      </c>
      <c r="M274" s="67"/>
      <c r="N274" s="68" t="str">
        <f t="shared" si="92"/>
        <v/>
      </c>
      <c r="O274" s="3" t="str">
        <f t="shared" si="105"/>
        <v/>
      </c>
      <c r="P274" s="3" t="str">
        <f t="shared" si="106"/>
        <v/>
      </c>
      <c r="Q274" s="3">
        <f t="shared" si="93"/>
        <v>-10</v>
      </c>
      <c r="R274" s="3" t="str">
        <f t="shared" si="94"/>
        <v/>
      </c>
      <c r="S274" s="3" t="str">
        <f t="shared" si="95"/>
        <v/>
      </c>
      <c r="T274" s="3">
        <f t="shared" si="96"/>
        <v>0</v>
      </c>
      <c r="U274" s="68" t="str">
        <f ca="1">IF(N('Final Round'!$J$14)&gt;0,IF(ISBLANK($A274),"",IF($N274&gt;5,$N274,VLOOKUP($A274,'Final Round'!$A$14:$K$18,COLUMN('Final Round'!$J$1),FALSE))),"")</f>
        <v/>
      </c>
      <c r="V274" s="3" t="str">
        <f t="shared" ca="1" si="97"/>
        <v/>
      </c>
      <c r="W274" s="3" t="str">
        <f t="shared" si="98"/>
        <v/>
      </c>
      <c r="X274" s="3" t="str">
        <f t="shared" si="99"/>
        <v/>
      </c>
      <c r="Y274" s="3">
        <f t="shared" si="100"/>
        <v>0</v>
      </c>
      <c r="Z274" s="3" t="str">
        <f t="shared" ca="1" si="101"/>
        <v/>
      </c>
      <c r="AA274" s="3">
        <f t="shared" ca="1" si="102"/>
        <v>0</v>
      </c>
      <c r="AB274" s="69" t="str">
        <f>IF(ISBLANK($A274),"",5+4*(I274+IF(AA274=0,0,VLOOKUP($A274,'Final Round'!$A$14:$K$18,COLUMN('Final Round'!$G$1),FALSE)))+8*(H274+IF(AA274=0,0,IF(VLOOKUP($A274,'Final Round'!$A$14:$K$18,COLUMN('Final Round'!$J$1),FALSE)=1,1,0)))+$AA274)</f>
        <v/>
      </c>
    </row>
    <row r="275" spans="1:28" x14ac:dyDescent="0.2">
      <c r="A275" s="70"/>
      <c r="B275" s="71"/>
      <c r="C275" s="71"/>
      <c r="D275" s="71"/>
      <c r="E275" s="72"/>
      <c r="F275" s="73" t="str">
        <f>IF(ISBLANK($A275),"",SUM(IF(ISNA(IF(VLOOKUP($A275,'Round 1'!$A$7:$J$306,COLUMN('Round 1'!$H$7),FALSE),1,NA())),0,1),IF(ISNA(IF(VLOOKUP($A275,'Round 2'!$A$7:$J$306,COLUMN('Round 1'!$H$7),FALSE),1,NA())),0,1),IF(ISNA(IF(VLOOKUP($A275,'Round 3'!$A$7:$J$306,COLUMN('Round 1'!$H$7),FALSE),1,NA())),0,1),IF(ISNA(IF(VLOOKUP($A275,'Final Round'!$A$14:$K$18,1,FALSE),1,NA())),0,1)))</f>
        <v/>
      </c>
      <c r="G275" s="74"/>
      <c r="H275" s="75" t="str">
        <f>IF(ISBLANK($A275),"",IF(ISERROR(VLOOKUP($A275,'Round 1'!$A$7:$I$306,COLUMN('Round 1'!$G$7),FALSE)),0,VLOOKUP($A275,'Round 1'!$A$7:$I$306,COLUMN('Round 1'!$G$7),FALSE))+IF(ISERROR(VLOOKUP($A275,'Round 2'!$A$7:$I$306,COLUMN('Round 2'!$G$7),FALSE)),0,VLOOKUP($A275,'Round 2'!$A$7:$I$306,COLUMN('Round 2'!$G$7),FALSE))+IF(ISERROR(VLOOKUP($A275,'Round 3'!$A$7:$I$306,COLUMN('Round 3'!$G$7),FALSE)),0,VLOOKUP($A275,'Round 3'!$A$7:$I$306,COLUMN('Round 3'!$G$7),FALSE)))</f>
        <v/>
      </c>
      <c r="I275" s="75" t="str">
        <f>IF(ISBLANK($A275),"",IF(ISERROR(VLOOKUP($A275,'Round 1'!$A$7:$I$306,COLUMN('Round 1'!$F$7),FALSE)),0,VLOOKUP($A275,'Round 1'!$A$7:$I$306,COLUMN('Round 1'!$F$7),FALSE))+IF(ISERROR(VLOOKUP($A275,'Round 2'!$A$7:$I$306,COLUMN('Round 2'!$F$7),FALSE)),0,VLOOKUP($A275,'Round 2'!$A$7:$I$306,COLUMN('Round 2'!$F$7),FALSE))+IF(ISERROR(VLOOKUP($A275,'Round 3'!$A$7:$I$306,COLUMN('Round 3'!$F$7),FALSE)),0,VLOOKUP($A275,'Round 3'!$A$7:$I$306,COLUMN('Round 3'!$F$7),FALSE)))</f>
        <v/>
      </c>
      <c r="J275" s="76" t="str">
        <f>IF(ISBLANK($A275),"",IF(ISERROR(VLOOKUP($A275,'Round 1'!$A$7:$I$306,COLUMN('Round 1'!$H$7),FALSE)),0,VLOOKUP($A275,'Round 1'!$A$7:$I$306,COLUMN('Round 1'!$H$7),FALSE))+IF(ISERROR(VLOOKUP($A275,'Round 2'!$A$7:$I$306,COLUMN('Round 2'!$H$7),FALSE)),0,VLOOKUP($A275,'Round 2'!$A$7:$I$306,COLUMN('Round 2'!$H$7),FALSE))+IF(ISERROR(VLOOKUP($A275,'Round 3'!$A$7:$I$306,COLUMN('Round 3'!$H$7),FALSE)),0,VLOOKUP($A275,'Round 3'!$A$7:$I$306,COLUMN('Round 3'!$H$7),FALSE)))</f>
        <v/>
      </c>
      <c r="K275" s="75" t="str">
        <f t="shared" si="103"/>
        <v/>
      </c>
      <c r="L275" s="77" t="str">
        <f t="shared" si="104"/>
        <v/>
      </c>
      <c r="M275" s="78"/>
      <c r="N275" s="79" t="str">
        <f t="shared" si="92"/>
        <v/>
      </c>
      <c r="O275" s="3" t="str">
        <f t="shared" si="105"/>
        <v/>
      </c>
      <c r="P275" s="3" t="str">
        <f t="shared" si="106"/>
        <v/>
      </c>
      <c r="Q275" s="3">
        <f t="shared" si="93"/>
        <v>-10</v>
      </c>
      <c r="R275" s="3" t="str">
        <f t="shared" si="94"/>
        <v/>
      </c>
      <c r="S275" s="3" t="str">
        <f t="shared" si="95"/>
        <v/>
      </c>
      <c r="T275" s="3">
        <f t="shared" si="96"/>
        <v>0</v>
      </c>
      <c r="U275" s="79" t="str">
        <f ca="1">IF(N('Final Round'!$J$14)&gt;0,IF(ISBLANK($A275),"",IF($N275&gt;5,$N275,VLOOKUP($A275,'Final Round'!$A$14:$K$18,COLUMN('Final Round'!$J$1),FALSE))),"")</f>
        <v/>
      </c>
      <c r="V275" s="3" t="str">
        <f t="shared" ca="1" si="97"/>
        <v/>
      </c>
      <c r="W275" s="3" t="str">
        <f t="shared" si="98"/>
        <v/>
      </c>
      <c r="X275" s="3" t="str">
        <f t="shared" si="99"/>
        <v/>
      </c>
      <c r="Y275" s="3">
        <f t="shared" si="100"/>
        <v>0</v>
      </c>
      <c r="Z275" s="3" t="str">
        <f t="shared" ca="1" si="101"/>
        <v/>
      </c>
      <c r="AA275" s="3">
        <f t="shared" ca="1" si="102"/>
        <v>0</v>
      </c>
      <c r="AB275" s="80" t="str">
        <f>IF(ISBLANK($A275),"",5+4*(I275+IF(AA275=0,0,VLOOKUP($A275,'Final Round'!$A$14:$K$18,COLUMN('Final Round'!$G$1),FALSE)))+8*(H275+IF(AA275=0,0,IF(VLOOKUP($A275,'Final Round'!$A$14:$K$18,COLUMN('Final Round'!$J$1),FALSE)=1,1,0)))+$AA275)</f>
        <v/>
      </c>
    </row>
    <row r="276" spans="1:28" x14ac:dyDescent="0.2">
      <c r="A276" s="59"/>
      <c r="B276" s="60"/>
      <c r="C276" s="60"/>
      <c r="D276" s="60"/>
      <c r="E276" s="61"/>
      <c r="F276" s="62" t="str">
        <f>IF(ISBLANK($A276),"",SUM(IF(ISNA(IF(VLOOKUP($A276,'Round 1'!$A$7:$J$306,COLUMN('Round 1'!$H$7),FALSE),1,NA())),0,1),IF(ISNA(IF(VLOOKUP($A276,'Round 2'!$A$7:$J$306,COLUMN('Round 1'!$H$7),FALSE),1,NA())),0,1),IF(ISNA(IF(VLOOKUP($A276,'Round 3'!$A$7:$J$306,COLUMN('Round 1'!$H$7),FALSE),1,NA())),0,1),IF(ISNA(IF(VLOOKUP($A276,'Final Round'!$A$14:$K$18,1,FALSE),1,NA())),0,1)))</f>
        <v/>
      </c>
      <c r="G276" s="63"/>
      <c r="H276" s="64" t="str">
        <f>IF(ISBLANK($A276),"",IF(ISERROR(VLOOKUP($A276,'Round 1'!$A$7:$I$306,COLUMN('Round 1'!$G$7),FALSE)),0,VLOOKUP($A276,'Round 1'!$A$7:$I$306,COLUMN('Round 1'!$G$7),FALSE))+IF(ISERROR(VLOOKUP($A276,'Round 2'!$A$7:$I$306,COLUMN('Round 2'!$G$7),FALSE)),0,VLOOKUP($A276,'Round 2'!$A$7:$I$306,COLUMN('Round 2'!$G$7),FALSE))+IF(ISERROR(VLOOKUP($A276,'Round 3'!$A$7:$I$306,COLUMN('Round 3'!$G$7),FALSE)),0,VLOOKUP($A276,'Round 3'!$A$7:$I$306,COLUMN('Round 3'!$G$7),FALSE)))</f>
        <v/>
      </c>
      <c r="I276" s="64" t="str">
        <f>IF(ISBLANK($A276),"",IF(ISERROR(VLOOKUP($A276,'Round 1'!$A$7:$I$306,COLUMN('Round 1'!$F$7),FALSE)),0,VLOOKUP($A276,'Round 1'!$A$7:$I$306,COLUMN('Round 1'!$F$7),FALSE))+IF(ISERROR(VLOOKUP($A276,'Round 2'!$A$7:$I$306,COLUMN('Round 2'!$F$7),FALSE)),0,VLOOKUP($A276,'Round 2'!$A$7:$I$306,COLUMN('Round 2'!$F$7),FALSE))+IF(ISERROR(VLOOKUP($A276,'Round 3'!$A$7:$I$306,COLUMN('Round 3'!$F$7),FALSE)),0,VLOOKUP($A276,'Round 3'!$A$7:$I$306,COLUMN('Round 3'!$F$7),FALSE)))</f>
        <v/>
      </c>
      <c r="J276" s="65" t="str">
        <f>IF(ISBLANK($A276),"",IF(ISERROR(VLOOKUP($A276,'Round 1'!$A$7:$I$306,COLUMN('Round 1'!$H$7),FALSE)),0,VLOOKUP($A276,'Round 1'!$A$7:$I$306,COLUMN('Round 1'!$H$7),FALSE))+IF(ISERROR(VLOOKUP($A276,'Round 2'!$A$7:$I$306,COLUMN('Round 2'!$H$7),FALSE)),0,VLOOKUP($A276,'Round 2'!$A$7:$I$306,COLUMN('Round 2'!$H$7),FALSE))+IF(ISERROR(VLOOKUP($A276,'Round 3'!$A$7:$I$306,COLUMN('Round 3'!$H$7),FALSE)),0,VLOOKUP($A276,'Round 3'!$A$7:$I$306,COLUMN('Round 3'!$H$7),FALSE)))</f>
        <v/>
      </c>
      <c r="K276" s="64" t="str">
        <f t="shared" si="103"/>
        <v/>
      </c>
      <c r="L276" s="66" t="str">
        <f t="shared" si="104"/>
        <v/>
      </c>
      <c r="M276" s="67"/>
      <c r="N276" s="68" t="str">
        <f t="shared" si="92"/>
        <v/>
      </c>
      <c r="O276" s="3" t="str">
        <f t="shared" si="105"/>
        <v/>
      </c>
      <c r="P276" s="3" t="str">
        <f t="shared" si="106"/>
        <v/>
      </c>
      <c r="Q276" s="3">
        <f t="shared" si="93"/>
        <v>-10</v>
      </c>
      <c r="R276" s="3" t="str">
        <f t="shared" si="94"/>
        <v/>
      </c>
      <c r="S276" s="3" t="str">
        <f t="shared" si="95"/>
        <v/>
      </c>
      <c r="T276" s="3">
        <f t="shared" si="96"/>
        <v>0</v>
      </c>
      <c r="U276" s="68" t="str">
        <f ca="1">IF(N('Final Round'!$J$14)&gt;0,IF(ISBLANK($A276),"",IF($N276&gt;5,$N276,VLOOKUP($A276,'Final Round'!$A$14:$K$18,COLUMN('Final Round'!$J$1),FALSE))),"")</f>
        <v/>
      </c>
      <c r="V276" s="3" t="str">
        <f t="shared" ca="1" si="97"/>
        <v/>
      </c>
      <c r="W276" s="3" t="str">
        <f t="shared" si="98"/>
        <v/>
      </c>
      <c r="X276" s="3" t="str">
        <f t="shared" si="99"/>
        <v/>
      </c>
      <c r="Y276" s="3">
        <f t="shared" si="100"/>
        <v>0</v>
      </c>
      <c r="Z276" s="3" t="str">
        <f t="shared" ca="1" si="101"/>
        <v/>
      </c>
      <c r="AA276" s="3">
        <f t="shared" ca="1" si="102"/>
        <v>0</v>
      </c>
      <c r="AB276" s="69" t="str">
        <f>IF(ISBLANK($A276),"",5+4*(I276+IF(AA276=0,0,VLOOKUP($A276,'Final Round'!$A$14:$K$18,COLUMN('Final Round'!$G$1),FALSE)))+8*(H276+IF(AA276=0,0,IF(VLOOKUP($A276,'Final Round'!$A$14:$K$18,COLUMN('Final Round'!$J$1),FALSE)=1,1,0)))+$AA276)</f>
        <v/>
      </c>
    </row>
    <row r="277" spans="1:28" x14ac:dyDescent="0.2">
      <c r="A277" s="70"/>
      <c r="B277" s="71"/>
      <c r="C277" s="71"/>
      <c r="D277" s="71"/>
      <c r="E277" s="72"/>
      <c r="F277" s="73" t="str">
        <f>IF(ISBLANK($A277),"",SUM(IF(ISNA(IF(VLOOKUP($A277,'Round 1'!$A$7:$J$306,COLUMN('Round 1'!$H$7),FALSE),1,NA())),0,1),IF(ISNA(IF(VLOOKUP($A277,'Round 2'!$A$7:$J$306,COLUMN('Round 1'!$H$7),FALSE),1,NA())),0,1),IF(ISNA(IF(VLOOKUP($A277,'Round 3'!$A$7:$J$306,COLUMN('Round 1'!$H$7),FALSE),1,NA())),0,1),IF(ISNA(IF(VLOOKUP($A277,'Final Round'!$A$14:$K$18,1,FALSE),1,NA())),0,1)))</f>
        <v/>
      </c>
      <c r="G277" s="74"/>
      <c r="H277" s="75" t="str">
        <f>IF(ISBLANK($A277),"",IF(ISERROR(VLOOKUP($A277,'Round 1'!$A$7:$I$306,COLUMN('Round 1'!$G$7),FALSE)),0,VLOOKUP($A277,'Round 1'!$A$7:$I$306,COLUMN('Round 1'!$G$7),FALSE))+IF(ISERROR(VLOOKUP($A277,'Round 2'!$A$7:$I$306,COLUMN('Round 2'!$G$7),FALSE)),0,VLOOKUP($A277,'Round 2'!$A$7:$I$306,COLUMN('Round 2'!$G$7),FALSE))+IF(ISERROR(VLOOKUP($A277,'Round 3'!$A$7:$I$306,COLUMN('Round 3'!$G$7),FALSE)),0,VLOOKUP($A277,'Round 3'!$A$7:$I$306,COLUMN('Round 3'!$G$7),FALSE)))</f>
        <v/>
      </c>
      <c r="I277" s="75" t="str">
        <f>IF(ISBLANK($A277),"",IF(ISERROR(VLOOKUP($A277,'Round 1'!$A$7:$I$306,COLUMN('Round 1'!$F$7),FALSE)),0,VLOOKUP($A277,'Round 1'!$A$7:$I$306,COLUMN('Round 1'!$F$7),FALSE))+IF(ISERROR(VLOOKUP($A277,'Round 2'!$A$7:$I$306,COLUMN('Round 2'!$F$7),FALSE)),0,VLOOKUP($A277,'Round 2'!$A$7:$I$306,COLUMN('Round 2'!$F$7),FALSE))+IF(ISERROR(VLOOKUP($A277,'Round 3'!$A$7:$I$306,COLUMN('Round 3'!$F$7),FALSE)),0,VLOOKUP($A277,'Round 3'!$A$7:$I$306,COLUMN('Round 3'!$F$7),FALSE)))</f>
        <v/>
      </c>
      <c r="J277" s="76" t="str">
        <f>IF(ISBLANK($A277),"",IF(ISERROR(VLOOKUP($A277,'Round 1'!$A$7:$I$306,COLUMN('Round 1'!$H$7),FALSE)),0,VLOOKUP($A277,'Round 1'!$A$7:$I$306,COLUMN('Round 1'!$H$7),FALSE))+IF(ISERROR(VLOOKUP($A277,'Round 2'!$A$7:$I$306,COLUMN('Round 2'!$H$7),FALSE)),0,VLOOKUP($A277,'Round 2'!$A$7:$I$306,COLUMN('Round 2'!$H$7),FALSE))+IF(ISERROR(VLOOKUP($A277,'Round 3'!$A$7:$I$306,COLUMN('Round 3'!$H$7),FALSE)),0,VLOOKUP($A277,'Round 3'!$A$7:$I$306,COLUMN('Round 3'!$H$7),FALSE)))</f>
        <v/>
      </c>
      <c r="K277" s="75" t="str">
        <f t="shared" si="103"/>
        <v/>
      </c>
      <c r="L277" s="77" t="str">
        <f t="shared" si="104"/>
        <v/>
      </c>
      <c r="M277" s="78"/>
      <c r="N277" s="79" t="str">
        <f t="shared" si="92"/>
        <v/>
      </c>
      <c r="O277" s="3" t="str">
        <f t="shared" si="105"/>
        <v/>
      </c>
      <c r="P277" s="3" t="str">
        <f t="shared" si="106"/>
        <v/>
      </c>
      <c r="Q277" s="3">
        <f t="shared" si="93"/>
        <v>-10</v>
      </c>
      <c r="R277" s="3" t="str">
        <f t="shared" si="94"/>
        <v/>
      </c>
      <c r="S277" s="3" t="str">
        <f t="shared" si="95"/>
        <v/>
      </c>
      <c r="T277" s="3">
        <f t="shared" si="96"/>
        <v>0</v>
      </c>
      <c r="U277" s="79" t="str">
        <f ca="1">IF(N('Final Round'!$J$14)&gt;0,IF(ISBLANK($A277),"",IF($N277&gt;5,$N277,VLOOKUP($A277,'Final Round'!$A$14:$K$18,COLUMN('Final Round'!$J$1),FALSE))),"")</f>
        <v/>
      </c>
      <c r="V277" s="3" t="str">
        <f t="shared" ca="1" si="97"/>
        <v/>
      </c>
      <c r="W277" s="3" t="str">
        <f t="shared" si="98"/>
        <v/>
      </c>
      <c r="X277" s="3" t="str">
        <f t="shared" si="99"/>
        <v/>
      </c>
      <c r="Y277" s="3">
        <f t="shared" si="100"/>
        <v>0</v>
      </c>
      <c r="Z277" s="3" t="str">
        <f t="shared" ca="1" si="101"/>
        <v/>
      </c>
      <c r="AA277" s="3">
        <f t="shared" ca="1" si="102"/>
        <v>0</v>
      </c>
      <c r="AB277" s="80" t="str">
        <f>IF(ISBLANK($A277),"",5+4*(I277+IF(AA277=0,0,VLOOKUP($A277,'Final Round'!$A$14:$K$18,COLUMN('Final Round'!$G$1),FALSE)))+8*(H277+IF(AA277=0,0,IF(VLOOKUP($A277,'Final Round'!$A$14:$K$18,COLUMN('Final Round'!$J$1),FALSE)=1,1,0)))+$AA277)</f>
        <v/>
      </c>
    </row>
    <row r="278" spans="1:28" x14ac:dyDescent="0.2">
      <c r="A278" s="59"/>
      <c r="B278" s="60"/>
      <c r="C278" s="60"/>
      <c r="D278" s="60"/>
      <c r="E278" s="61"/>
      <c r="F278" s="62" t="str">
        <f>IF(ISBLANK($A278),"",SUM(IF(ISNA(IF(VLOOKUP($A278,'Round 1'!$A$7:$J$306,COLUMN('Round 1'!$H$7),FALSE),1,NA())),0,1),IF(ISNA(IF(VLOOKUP($A278,'Round 2'!$A$7:$J$306,COLUMN('Round 1'!$H$7),FALSE),1,NA())),0,1),IF(ISNA(IF(VLOOKUP($A278,'Round 3'!$A$7:$J$306,COLUMN('Round 1'!$H$7),FALSE),1,NA())),0,1),IF(ISNA(IF(VLOOKUP($A278,'Final Round'!$A$14:$K$18,1,FALSE),1,NA())),0,1)))</f>
        <v/>
      </c>
      <c r="G278" s="63"/>
      <c r="H278" s="64" t="str">
        <f>IF(ISBLANK($A278),"",IF(ISERROR(VLOOKUP($A278,'Round 1'!$A$7:$I$306,COLUMN('Round 1'!$G$7),FALSE)),0,VLOOKUP($A278,'Round 1'!$A$7:$I$306,COLUMN('Round 1'!$G$7),FALSE))+IF(ISERROR(VLOOKUP($A278,'Round 2'!$A$7:$I$306,COLUMN('Round 2'!$G$7),FALSE)),0,VLOOKUP($A278,'Round 2'!$A$7:$I$306,COLUMN('Round 2'!$G$7),FALSE))+IF(ISERROR(VLOOKUP($A278,'Round 3'!$A$7:$I$306,COLUMN('Round 3'!$G$7),FALSE)),0,VLOOKUP($A278,'Round 3'!$A$7:$I$306,COLUMN('Round 3'!$G$7),FALSE)))</f>
        <v/>
      </c>
      <c r="I278" s="64" t="str">
        <f>IF(ISBLANK($A278),"",IF(ISERROR(VLOOKUP($A278,'Round 1'!$A$7:$I$306,COLUMN('Round 1'!$F$7),FALSE)),0,VLOOKUP($A278,'Round 1'!$A$7:$I$306,COLUMN('Round 1'!$F$7),FALSE))+IF(ISERROR(VLOOKUP($A278,'Round 2'!$A$7:$I$306,COLUMN('Round 2'!$F$7),FALSE)),0,VLOOKUP($A278,'Round 2'!$A$7:$I$306,COLUMN('Round 2'!$F$7),FALSE))+IF(ISERROR(VLOOKUP($A278,'Round 3'!$A$7:$I$306,COLUMN('Round 3'!$F$7),FALSE)),0,VLOOKUP($A278,'Round 3'!$A$7:$I$306,COLUMN('Round 3'!$F$7),FALSE)))</f>
        <v/>
      </c>
      <c r="J278" s="65" t="str">
        <f>IF(ISBLANK($A278),"",IF(ISERROR(VLOOKUP($A278,'Round 1'!$A$7:$I$306,COLUMN('Round 1'!$H$7),FALSE)),0,VLOOKUP($A278,'Round 1'!$A$7:$I$306,COLUMN('Round 1'!$H$7),FALSE))+IF(ISERROR(VLOOKUP($A278,'Round 2'!$A$7:$I$306,COLUMN('Round 2'!$H$7),FALSE)),0,VLOOKUP($A278,'Round 2'!$A$7:$I$306,COLUMN('Round 2'!$H$7),FALSE))+IF(ISERROR(VLOOKUP($A278,'Round 3'!$A$7:$I$306,COLUMN('Round 3'!$H$7),FALSE)),0,VLOOKUP($A278,'Round 3'!$A$7:$I$306,COLUMN('Round 3'!$H$7),FALSE)))</f>
        <v/>
      </c>
      <c r="K278" s="64" t="str">
        <f t="shared" si="103"/>
        <v/>
      </c>
      <c r="L278" s="66" t="str">
        <f t="shared" si="104"/>
        <v/>
      </c>
      <c r="M278" s="67"/>
      <c r="N278" s="68" t="str">
        <f t="shared" si="92"/>
        <v/>
      </c>
      <c r="O278" s="3" t="str">
        <f t="shared" si="105"/>
        <v/>
      </c>
      <c r="P278" s="3" t="str">
        <f t="shared" si="106"/>
        <v/>
      </c>
      <c r="Q278" s="3">
        <f t="shared" si="93"/>
        <v>-10</v>
      </c>
      <c r="R278" s="3" t="str">
        <f t="shared" si="94"/>
        <v/>
      </c>
      <c r="S278" s="3" t="str">
        <f t="shared" si="95"/>
        <v/>
      </c>
      <c r="T278" s="3">
        <f t="shared" si="96"/>
        <v>0</v>
      </c>
      <c r="U278" s="68" t="str">
        <f ca="1">IF(N('Final Round'!$J$14)&gt;0,IF(ISBLANK($A278),"",IF($N278&gt;5,$N278,VLOOKUP($A278,'Final Round'!$A$14:$K$18,COLUMN('Final Round'!$J$1),FALSE))),"")</f>
        <v/>
      </c>
      <c r="V278" s="3" t="str">
        <f t="shared" ca="1" si="97"/>
        <v/>
      </c>
      <c r="W278" s="3" t="str">
        <f t="shared" si="98"/>
        <v/>
      </c>
      <c r="X278" s="3" t="str">
        <f t="shared" si="99"/>
        <v/>
      </c>
      <c r="Y278" s="3">
        <f t="shared" si="100"/>
        <v>0</v>
      </c>
      <c r="Z278" s="3" t="str">
        <f t="shared" ca="1" si="101"/>
        <v/>
      </c>
      <c r="AA278" s="3">
        <f t="shared" ca="1" si="102"/>
        <v>0</v>
      </c>
      <c r="AB278" s="69" t="str">
        <f>IF(ISBLANK($A278),"",5+4*(I278+IF(AA278=0,0,VLOOKUP($A278,'Final Round'!$A$14:$K$18,COLUMN('Final Round'!$G$1),FALSE)))+8*(H278+IF(AA278=0,0,IF(VLOOKUP($A278,'Final Round'!$A$14:$K$18,COLUMN('Final Round'!$J$1),FALSE)=1,1,0)))+$AA278)</f>
        <v/>
      </c>
    </row>
    <row r="279" spans="1:28" x14ac:dyDescent="0.2">
      <c r="A279" s="70"/>
      <c r="B279" s="71"/>
      <c r="C279" s="71"/>
      <c r="D279" s="71"/>
      <c r="E279" s="72"/>
      <c r="F279" s="73" t="str">
        <f>IF(ISBLANK($A279),"",SUM(IF(ISNA(IF(VLOOKUP($A279,'Round 1'!$A$7:$J$306,COLUMN('Round 1'!$H$7),FALSE),1,NA())),0,1),IF(ISNA(IF(VLOOKUP($A279,'Round 2'!$A$7:$J$306,COLUMN('Round 1'!$H$7),FALSE),1,NA())),0,1),IF(ISNA(IF(VLOOKUP($A279,'Round 3'!$A$7:$J$306,COLUMN('Round 1'!$H$7),FALSE),1,NA())),0,1),IF(ISNA(IF(VLOOKUP($A279,'Final Round'!$A$14:$K$18,1,FALSE),1,NA())),0,1)))</f>
        <v/>
      </c>
      <c r="G279" s="74"/>
      <c r="H279" s="75" t="str">
        <f>IF(ISBLANK($A279),"",IF(ISERROR(VLOOKUP($A279,'Round 1'!$A$7:$I$306,COLUMN('Round 1'!$G$7),FALSE)),0,VLOOKUP($A279,'Round 1'!$A$7:$I$306,COLUMN('Round 1'!$G$7),FALSE))+IF(ISERROR(VLOOKUP($A279,'Round 2'!$A$7:$I$306,COLUMN('Round 2'!$G$7),FALSE)),0,VLOOKUP($A279,'Round 2'!$A$7:$I$306,COLUMN('Round 2'!$G$7),FALSE))+IF(ISERROR(VLOOKUP($A279,'Round 3'!$A$7:$I$306,COLUMN('Round 3'!$G$7),FALSE)),0,VLOOKUP($A279,'Round 3'!$A$7:$I$306,COLUMN('Round 3'!$G$7),FALSE)))</f>
        <v/>
      </c>
      <c r="I279" s="75" t="str">
        <f>IF(ISBLANK($A279),"",IF(ISERROR(VLOOKUP($A279,'Round 1'!$A$7:$I$306,COLUMN('Round 1'!$F$7),FALSE)),0,VLOOKUP($A279,'Round 1'!$A$7:$I$306,COLUMN('Round 1'!$F$7),FALSE))+IF(ISERROR(VLOOKUP($A279,'Round 2'!$A$7:$I$306,COLUMN('Round 2'!$F$7),FALSE)),0,VLOOKUP($A279,'Round 2'!$A$7:$I$306,COLUMN('Round 2'!$F$7),FALSE))+IF(ISERROR(VLOOKUP($A279,'Round 3'!$A$7:$I$306,COLUMN('Round 3'!$F$7),FALSE)),0,VLOOKUP($A279,'Round 3'!$A$7:$I$306,COLUMN('Round 3'!$F$7),FALSE)))</f>
        <v/>
      </c>
      <c r="J279" s="76" t="str">
        <f>IF(ISBLANK($A279),"",IF(ISERROR(VLOOKUP($A279,'Round 1'!$A$7:$I$306,COLUMN('Round 1'!$H$7),FALSE)),0,VLOOKUP($A279,'Round 1'!$A$7:$I$306,COLUMN('Round 1'!$H$7),FALSE))+IF(ISERROR(VLOOKUP($A279,'Round 2'!$A$7:$I$306,COLUMN('Round 2'!$H$7),FALSE)),0,VLOOKUP($A279,'Round 2'!$A$7:$I$306,COLUMN('Round 2'!$H$7),FALSE))+IF(ISERROR(VLOOKUP($A279,'Round 3'!$A$7:$I$306,COLUMN('Round 3'!$H$7),FALSE)),0,VLOOKUP($A279,'Round 3'!$A$7:$I$306,COLUMN('Round 3'!$H$7),FALSE)))</f>
        <v/>
      </c>
      <c r="K279" s="75" t="str">
        <f t="shared" si="103"/>
        <v/>
      </c>
      <c r="L279" s="77" t="str">
        <f t="shared" si="104"/>
        <v/>
      </c>
      <c r="M279" s="78"/>
      <c r="N279" s="79" t="str">
        <f t="shared" si="92"/>
        <v/>
      </c>
      <c r="O279" s="3" t="str">
        <f t="shared" si="105"/>
        <v/>
      </c>
      <c r="P279" s="3" t="str">
        <f t="shared" si="106"/>
        <v/>
      </c>
      <c r="Q279" s="3">
        <f t="shared" si="93"/>
        <v>-10</v>
      </c>
      <c r="R279" s="3" t="str">
        <f t="shared" si="94"/>
        <v/>
      </c>
      <c r="S279" s="3" t="str">
        <f t="shared" si="95"/>
        <v/>
      </c>
      <c r="T279" s="3">
        <f t="shared" si="96"/>
        <v>0</v>
      </c>
      <c r="U279" s="79" t="str">
        <f ca="1">IF(N('Final Round'!$J$14)&gt;0,IF(ISBLANK($A279),"",IF($N279&gt;5,$N279,VLOOKUP($A279,'Final Round'!$A$14:$K$18,COLUMN('Final Round'!$J$1),FALSE))),"")</f>
        <v/>
      </c>
      <c r="V279" s="3" t="str">
        <f t="shared" ca="1" si="97"/>
        <v/>
      </c>
      <c r="W279" s="3" t="str">
        <f t="shared" si="98"/>
        <v/>
      </c>
      <c r="X279" s="3" t="str">
        <f t="shared" si="99"/>
        <v/>
      </c>
      <c r="Y279" s="3">
        <f t="shared" si="100"/>
        <v>0</v>
      </c>
      <c r="Z279" s="3" t="str">
        <f t="shared" ca="1" si="101"/>
        <v/>
      </c>
      <c r="AA279" s="3">
        <f t="shared" ca="1" si="102"/>
        <v>0</v>
      </c>
      <c r="AB279" s="80" t="str">
        <f>IF(ISBLANK($A279),"",5+4*(I279+IF(AA279=0,0,VLOOKUP($A279,'Final Round'!$A$14:$K$18,COLUMN('Final Round'!$G$1),FALSE)))+8*(H279+IF(AA279=0,0,IF(VLOOKUP($A279,'Final Round'!$A$14:$K$18,COLUMN('Final Round'!$J$1),FALSE)=1,1,0)))+$AA279)</f>
        <v/>
      </c>
    </row>
    <row r="280" spans="1:28" x14ac:dyDescent="0.2">
      <c r="A280" s="59"/>
      <c r="B280" s="60"/>
      <c r="C280" s="60"/>
      <c r="D280" s="60"/>
      <c r="E280" s="61"/>
      <c r="F280" s="62" t="str">
        <f>IF(ISBLANK($A280),"",SUM(IF(ISNA(IF(VLOOKUP($A280,'Round 1'!$A$7:$J$306,COLUMN('Round 1'!$H$7),FALSE),1,NA())),0,1),IF(ISNA(IF(VLOOKUP($A280,'Round 2'!$A$7:$J$306,COLUMN('Round 1'!$H$7),FALSE),1,NA())),0,1),IF(ISNA(IF(VLOOKUP($A280,'Round 3'!$A$7:$J$306,COLUMN('Round 1'!$H$7),FALSE),1,NA())),0,1),IF(ISNA(IF(VLOOKUP($A280,'Final Round'!$A$14:$K$18,1,FALSE),1,NA())),0,1)))</f>
        <v/>
      </c>
      <c r="G280" s="63"/>
      <c r="H280" s="64" t="str">
        <f>IF(ISBLANK($A280),"",IF(ISERROR(VLOOKUP($A280,'Round 1'!$A$7:$I$306,COLUMN('Round 1'!$G$7),FALSE)),0,VLOOKUP($A280,'Round 1'!$A$7:$I$306,COLUMN('Round 1'!$G$7),FALSE))+IF(ISERROR(VLOOKUP($A280,'Round 2'!$A$7:$I$306,COLUMN('Round 2'!$G$7),FALSE)),0,VLOOKUP($A280,'Round 2'!$A$7:$I$306,COLUMN('Round 2'!$G$7),FALSE))+IF(ISERROR(VLOOKUP($A280,'Round 3'!$A$7:$I$306,COLUMN('Round 3'!$G$7),FALSE)),0,VLOOKUP($A280,'Round 3'!$A$7:$I$306,COLUMN('Round 3'!$G$7),FALSE)))</f>
        <v/>
      </c>
      <c r="I280" s="64" t="str">
        <f>IF(ISBLANK($A280),"",IF(ISERROR(VLOOKUP($A280,'Round 1'!$A$7:$I$306,COLUMN('Round 1'!$F$7),FALSE)),0,VLOOKUP($A280,'Round 1'!$A$7:$I$306,COLUMN('Round 1'!$F$7),FALSE))+IF(ISERROR(VLOOKUP($A280,'Round 2'!$A$7:$I$306,COLUMN('Round 2'!$F$7),FALSE)),0,VLOOKUP($A280,'Round 2'!$A$7:$I$306,COLUMN('Round 2'!$F$7),FALSE))+IF(ISERROR(VLOOKUP($A280,'Round 3'!$A$7:$I$306,COLUMN('Round 3'!$F$7),FALSE)),0,VLOOKUP($A280,'Round 3'!$A$7:$I$306,COLUMN('Round 3'!$F$7),FALSE)))</f>
        <v/>
      </c>
      <c r="J280" s="65" t="str">
        <f>IF(ISBLANK($A280),"",IF(ISERROR(VLOOKUP($A280,'Round 1'!$A$7:$I$306,COLUMN('Round 1'!$H$7),FALSE)),0,VLOOKUP($A280,'Round 1'!$A$7:$I$306,COLUMN('Round 1'!$H$7),FALSE))+IF(ISERROR(VLOOKUP($A280,'Round 2'!$A$7:$I$306,COLUMN('Round 2'!$H$7),FALSE)),0,VLOOKUP($A280,'Round 2'!$A$7:$I$306,COLUMN('Round 2'!$H$7),FALSE))+IF(ISERROR(VLOOKUP($A280,'Round 3'!$A$7:$I$306,COLUMN('Round 3'!$H$7),FALSE)),0,VLOOKUP($A280,'Round 3'!$A$7:$I$306,COLUMN('Round 3'!$H$7),FALSE)))</f>
        <v/>
      </c>
      <c r="K280" s="64" t="str">
        <f t="shared" si="103"/>
        <v/>
      </c>
      <c r="L280" s="66" t="str">
        <f t="shared" si="104"/>
        <v/>
      </c>
      <c r="M280" s="67"/>
      <c r="N280" s="68" t="str">
        <f t="shared" si="92"/>
        <v/>
      </c>
      <c r="O280" s="3" t="str">
        <f t="shared" si="105"/>
        <v/>
      </c>
      <c r="P280" s="3" t="str">
        <f t="shared" si="106"/>
        <v/>
      </c>
      <c r="Q280" s="3">
        <f t="shared" si="93"/>
        <v>-10</v>
      </c>
      <c r="R280" s="3" t="str">
        <f t="shared" si="94"/>
        <v/>
      </c>
      <c r="S280" s="3" t="str">
        <f t="shared" si="95"/>
        <v/>
      </c>
      <c r="T280" s="3">
        <f t="shared" si="96"/>
        <v>0</v>
      </c>
      <c r="U280" s="68" t="str">
        <f ca="1">IF(N('Final Round'!$J$14)&gt;0,IF(ISBLANK($A280),"",IF($N280&gt;5,$N280,VLOOKUP($A280,'Final Round'!$A$14:$K$18,COLUMN('Final Round'!$J$1),FALSE))),"")</f>
        <v/>
      </c>
      <c r="V280" s="3" t="str">
        <f t="shared" ca="1" si="97"/>
        <v/>
      </c>
      <c r="W280" s="3" t="str">
        <f t="shared" si="98"/>
        <v/>
      </c>
      <c r="X280" s="3" t="str">
        <f t="shared" si="99"/>
        <v/>
      </c>
      <c r="Y280" s="3">
        <f t="shared" si="100"/>
        <v>0</v>
      </c>
      <c r="Z280" s="3" t="str">
        <f t="shared" ca="1" si="101"/>
        <v/>
      </c>
      <c r="AA280" s="3">
        <f t="shared" ca="1" si="102"/>
        <v>0</v>
      </c>
      <c r="AB280" s="69" t="str">
        <f>IF(ISBLANK($A280),"",5+4*(I280+IF(AA280=0,0,VLOOKUP($A280,'Final Round'!$A$14:$K$18,COLUMN('Final Round'!$G$1),FALSE)))+8*(H280+IF(AA280=0,0,IF(VLOOKUP($A280,'Final Round'!$A$14:$K$18,COLUMN('Final Round'!$J$1),FALSE)=1,1,0)))+$AA280)</f>
        <v/>
      </c>
    </row>
    <row r="281" spans="1:28" x14ac:dyDescent="0.2">
      <c r="A281" s="70"/>
      <c r="B281" s="71"/>
      <c r="C281" s="71"/>
      <c r="D281" s="71"/>
      <c r="E281" s="72"/>
      <c r="F281" s="73" t="str">
        <f>IF(ISBLANK($A281),"",SUM(IF(ISNA(IF(VLOOKUP($A281,'Round 1'!$A$7:$J$306,COLUMN('Round 1'!$H$7),FALSE),1,NA())),0,1),IF(ISNA(IF(VLOOKUP($A281,'Round 2'!$A$7:$J$306,COLUMN('Round 1'!$H$7),FALSE),1,NA())),0,1),IF(ISNA(IF(VLOOKUP($A281,'Round 3'!$A$7:$J$306,COLUMN('Round 1'!$H$7),FALSE),1,NA())),0,1),IF(ISNA(IF(VLOOKUP($A281,'Final Round'!$A$14:$K$18,1,FALSE),1,NA())),0,1)))</f>
        <v/>
      </c>
      <c r="G281" s="74"/>
      <c r="H281" s="75" t="str">
        <f>IF(ISBLANK($A281),"",IF(ISERROR(VLOOKUP($A281,'Round 1'!$A$7:$I$306,COLUMN('Round 1'!$G$7),FALSE)),0,VLOOKUP($A281,'Round 1'!$A$7:$I$306,COLUMN('Round 1'!$G$7),FALSE))+IF(ISERROR(VLOOKUP($A281,'Round 2'!$A$7:$I$306,COLUMN('Round 2'!$G$7),FALSE)),0,VLOOKUP($A281,'Round 2'!$A$7:$I$306,COLUMN('Round 2'!$G$7),FALSE))+IF(ISERROR(VLOOKUP($A281,'Round 3'!$A$7:$I$306,COLUMN('Round 3'!$G$7),FALSE)),0,VLOOKUP($A281,'Round 3'!$A$7:$I$306,COLUMN('Round 3'!$G$7),FALSE)))</f>
        <v/>
      </c>
      <c r="I281" s="75" t="str">
        <f>IF(ISBLANK($A281),"",IF(ISERROR(VLOOKUP($A281,'Round 1'!$A$7:$I$306,COLUMN('Round 1'!$F$7),FALSE)),0,VLOOKUP($A281,'Round 1'!$A$7:$I$306,COLUMN('Round 1'!$F$7),FALSE))+IF(ISERROR(VLOOKUP($A281,'Round 2'!$A$7:$I$306,COLUMN('Round 2'!$F$7),FALSE)),0,VLOOKUP($A281,'Round 2'!$A$7:$I$306,COLUMN('Round 2'!$F$7),FALSE))+IF(ISERROR(VLOOKUP($A281,'Round 3'!$A$7:$I$306,COLUMN('Round 3'!$F$7),FALSE)),0,VLOOKUP($A281,'Round 3'!$A$7:$I$306,COLUMN('Round 3'!$F$7),FALSE)))</f>
        <v/>
      </c>
      <c r="J281" s="76" t="str">
        <f>IF(ISBLANK($A281),"",IF(ISERROR(VLOOKUP($A281,'Round 1'!$A$7:$I$306,COLUMN('Round 1'!$H$7),FALSE)),0,VLOOKUP($A281,'Round 1'!$A$7:$I$306,COLUMN('Round 1'!$H$7),FALSE))+IF(ISERROR(VLOOKUP($A281,'Round 2'!$A$7:$I$306,COLUMN('Round 2'!$H$7),FALSE)),0,VLOOKUP($A281,'Round 2'!$A$7:$I$306,COLUMN('Round 2'!$H$7),FALSE))+IF(ISERROR(VLOOKUP($A281,'Round 3'!$A$7:$I$306,COLUMN('Round 3'!$H$7),FALSE)),0,VLOOKUP($A281,'Round 3'!$A$7:$I$306,COLUMN('Round 3'!$H$7),FALSE)))</f>
        <v/>
      </c>
      <c r="K281" s="75" t="str">
        <f t="shared" si="103"/>
        <v/>
      </c>
      <c r="L281" s="77" t="str">
        <f t="shared" si="104"/>
        <v/>
      </c>
      <c r="M281" s="78"/>
      <c r="N281" s="79" t="str">
        <f t="shared" si="92"/>
        <v/>
      </c>
      <c r="O281" s="3" t="str">
        <f t="shared" si="105"/>
        <v/>
      </c>
      <c r="P281" s="3" t="str">
        <f t="shared" si="106"/>
        <v/>
      </c>
      <c r="Q281" s="3">
        <f t="shared" si="93"/>
        <v>-10</v>
      </c>
      <c r="R281" s="3" t="str">
        <f t="shared" si="94"/>
        <v/>
      </c>
      <c r="S281" s="3" t="str">
        <f t="shared" si="95"/>
        <v/>
      </c>
      <c r="T281" s="3">
        <f t="shared" si="96"/>
        <v>0</v>
      </c>
      <c r="U281" s="79" t="str">
        <f ca="1">IF(N('Final Round'!$J$14)&gt;0,IF(ISBLANK($A281),"",IF($N281&gt;5,$N281,VLOOKUP($A281,'Final Round'!$A$14:$K$18,COLUMN('Final Round'!$J$1),FALSE))),"")</f>
        <v/>
      </c>
      <c r="V281" s="3" t="str">
        <f t="shared" ca="1" si="97"/>
        <v/>
      </c>
      <c r="W281" s="3" t="str">
        <f t="shared" si="98"/>
        <v/>
      </c>
      <c r="X281" s="3" t="str">
        <f t="shared" si="99"/>
        <v/>
      </c>
      <c r="Y281" s="3">
        <f t="shared" si="100"/>
        <v>0</v>
      </c>
      <c r="Z281" s="3" t="str">
        <f t="shared" ca="1" si="101"/>
        <v/>
      </c>
      <c r="AA281" s="3">
        <f t="shared" ca="1" si="102"/>
        <v>0</v>
      </c>
      <c r="AB281" s="80" t="str">
        <f>IF(ISBLANK($A281),"",5+4*(I281+IF(AA281=0,0,VLOOKUP($A281,'Final Round'!$A$14:$K$18,COLUMN('Final Round'!$G$1),FALSE)))+8*(H281+IF(AA281=0,0,IF(VLOOKUP($A281,'Final Round'!$A$14:$K$18,COLUMN('Final Round'!$J$1),FALSE)=1,1,0)))+$AA281)</f>
        <v/>
      </c>
    </row>
    <row r="282" spans="1:28" x14ac:dyDescent="0.2">
      <c r="A282" s="59"/>
      <c r="B282" s="60"/>
      <c r="C282" s="60"/>
      <c r="D282" s="60"/>
      <c r="E282" s="61"/>
      <c r="F282" s="62" t="str">
        <f>IF(ISBLANK($A282),"",SUM(IF(ISNA(IF(VLOOKUP($A282,'Round 1'!$A$7:$J$306,COLUMN('Round 1'!$H$7),FALSE),1,NA())),0,1),IF(ISNA(IF(VLOOKUP($A282,'Round 2'!$A$7:$J$306,COLUMN('Round 1'!$H$7),FALSE),1,NA())),0,1),IF(ISNA(IF(VLOOKUP($A282,'Round 3'!$A$7:$J$306,COLUMN('Round 1'!$H$7),FALSE),1,NA())),0,1),IF(ISNA(IF(VLOOKUP($A282,'Final Round'!$A$14:$K$18,1,FALSE),1,NA())),0,1)))</f>
        <v/>
      </c>
      <c r="G282" s="63"/>
      <c r="H282" s="64" t="str">
        <f>IF(ISBLANK($A282),"",IF(ISERROR(VLOOKUP($A282,'Round 1'!$A$7:$I$306,COLUMN('Round 1'!$G$7),FALSE)),0,VLOOKUP($A282,'Round 1'!$A$7:$I$306,COLUMN('Round 1'!$G$7),FALSE))+IF(ISERROR(VLOOKUP($A282,'Round 2'!$A$7:$I$306,COLUMN('Round 2'!$G$7),FALSE)),0,VLOOKUP($A282,'Round 2'!$A$7:$I$306,COLUMN('Round 2'!$G$7),FALSE))+IF(ISERROR(VLOOKUP($A282,'Round 3'!$A$7:$I$306,COLUMN('Round 3'!$G$7),FALSE)),0,VLOOKUP($A282,'Round 3'!$A$7:$I$306,COLUMN('Round 3'!$G$7),FALSE)))</f>
        <v/>
      </c>
      <c r="I282" s="64" t="str">
        <f>IF(ISBLANK($A282),"",IF(ISERROR(VLOOKUP($A282,'Round 1'!$A$7:$I$306,COLUMN('Round 1'!$F$7),FALSE)),0,VLOOKUP($A282,'Round 1'!$A$7:$I$306,COLUMN('Round 1'!$F$7),FALSE))+IF(ISERROR(VLOOKUP($A282,'Round 2'!$A$7:$I$306,COLUMN('Round 2'!$F$7),FALSE)),0,VLOOKUP($A282,'Round 2'!$A$7:$I$306,COLUMN('Round 2'!$F$7),FALSE))+IF(ISERROR(VLOOKUP($A282,'Round 3'!$A$7:$I$306,COLUMN('Round 3'!$F$7),FALSE)),0,VLOOKUP($A282,'Round 3'!$A$7:$I$306,COLUMN('Round 3'!$F$7),FALSE)))</f>
        <v/>
      </c>
      <c r="J282" s="65" t="str">
        <f>IF(ISBLANK($A282),"",IF(ISERROR(VLOOKUP($A282,'Round 1'!$A$7:$I$306,COLUMN('Round 1'!$H$7),FALSE)),0,VLOOKUP($A282,'Round 1'!$A$7:$I$306,COLUMN('Round 1'!$H$7),FALSE))+IF(ISERROR(VLOOKUP($A282,'Round 2'!$A$7:$I$306,COLUMN('Round 2'!$H$7),FALSE)),0,VLOOKUP($A282,'Round 2'!$A$7:$I$306,COLUMN('Round 2'!$H$7),FALSE))+IF(ISERROR(VLOOKUP($A282,'Round 3'!$A$7:$I$306,COLUMN('Round 3'!$H$7),FALSE)),0,VLOOKUP($A282,'Round 3'!$A$7:$I$306,COLUMN('Round 3'!$H$7),FALSE)))</f>
        <v/>
      </c>
      <c r="K282" s="64" t="str">
        <f t="shared" si="103"/>
        <v/>
      </c>
      <c r="L282" s="66" t="str">
        <f t="shared" si="104"/>
        <v/>
      </c>
      <c r="M282" s="67"/>
      <c r="N282" s="68" t="str">
        <f t="shared" si="92"/>
        <v/>
      </c>
      <c r="O282" s="3" t="str">
        <f t="shared" si="105"/>
        <v/>
      </c>
      <c r="P282" s="3" t="str">
        <f t="shared" si="106"/>
        <v/>
      </c>
      <c r="Q282" s="3">
        <f t="shared" si="93"/>
        <v>-10</v>
      </c>
      <c r="R282" s="3" t="str">
        <f t="shared" si="94"/>
        <v/>
      </c>
      <c r="S282" s="3" t="str">
        <f t="shared" si="95"/>
        <v/>
      </c>
      <c r="T282" s="3">
        <f t="shared" si="96"/>
        <v>0</v>
      </c>
      <c r="U282" s="68" t="str">
        <f ca="1">IF(N('Final Round'!$J$14)&gt;0,IF(ISBLANK($A282),"",IF($N282&gt;5,$N282,VLOOKUP($A282,'Final Round'!$A$14:$K$18,COLUMN('Final Round'!$J$1),FALSE))),"")</f>
        <v/>
      </c>
      <c r="V282" s="3" t="str">
        <f t="shared" ca="1" si="97"/>
        <v/>
      </c>
      <c r="W282" s="3" t="str">
        <f t="shared" si="98"/>
        <v/>
      </c>
      <c r="X282" s="3" t="str">
        <f t="shared" si="99"/>
        <v/>
      </c>
      <c r="Y282" s="3">
        <f t="shared" si="100"/>
        <v>0</v>
      </c>
      <c r="Z282" s="3" t="str">
        <f t="shared" ca="1" si="101"/>
        <v/>
      </c>
      <c r="AA282" s="3">
        <f t="shared" ca="1" si="102"/>
        <v>0</v>
      </c>
      <c r="AB282" s="69" t="str">
        <f>IF(ISBLANK($A282),"",5+4*(I282+IF(AA282=0,0,VLOOKUP($A282,'Final Round'!$A$14:$K$18,COLUMN('Final Round'!$G$1),FALSE)))+8*(H282+IF(AA282=0,0,IF(VLOOKUP($A282,'Final Round'!$A$14:$K$18,COLUMN('Final Round'!$J$1),FALSE)=1,1,0)))+$AA282)</f>
        <v/>
      </c>
    </row>
    <row r="283" spans="1:28" x14ac:dyDescent="0.2">
      <c r="A283" s="70"/>
      <c r="B283" s="71"/>
      <c r="C283" s="71"/>
      <c r="D283" s="71"/>
      <c r="E283" s="72"/>
      <c r="F283" s="73" t="str">
        <f>IF(ISBLANK($A283),"",SUM(IF(ISNA(IF(VLOOKUP($A283,'Round 1'!$A$7:$J$306,COLUMN('Round 1'!$H$7),FALSE),1,NA())),0,1),IF(ISNA(IF(VLOOKUP($A283,'Round 2'!$A$7:$J$306,COLUMN('Round 1'!$H$7),FALSE),1,NA())),0,1),IF(ISNA(IF(VLOOKUP($A283,'Round 3'!$A$7:$J$306,COLUMN('Round 1'!$H$7),FALSE),1,NA())),0,1),IF(ISNA(IF(VLOOKUP($A283,'Final Round'!$A$14:$K$18,1,FALSE),1,NA())),0,1)))</f>
        <v/>
      </c>
      <c r="G283" s="74"/>
      <c r="H283" s="75" t="str">
        <f>IF(ISBLANK($A283),"",IF(ISERROR(VLOOKUP($A283,'Round 1'!$A$7:$I$306,COLUMN('Round 1'!$G$7),FALSE)),0,VLOOKUP($A283,'Round 1'!$A$7:$I$306,COLUMN('Round 1'!$G$7),FALSE))+IF(ISERROR(VLOOKUP($A283,'Round 2'!$A$7:$I$306,COLUMN('Round 2'!$G$7),FALSE)),0,VLOOKUP($A283,'Round 2'!$A$7:$I$306,COLUMN('Round 2'!$G$7),FALSE))+IF(ISERROR(VLOOKUP($A283,'Round 3'!$A$7:$I$306,COLUMN('Round 3'!$G$7),FALSE)),0,VLOOKUP($A283,'Round 3'!$A$7:$I$306,COLUMN('Round 3'!$G$7),FALSE)))</f>
        <v/>
      </c>
      <c r="I283" s="75" t="str">
        <f>IF(ISBLANK($A283),"",IF(ISERROR(VLOOKUP($A283,'Round 1'!$A$7:$I$306,COLUMN('Round 1'!$F$7),FALSE)),0,VLOOKUP($A283,'Round 1'!$A$7:$I$306,COLUMN('Round 1'!$F$7),FALSE))+IF(ISERROR(VLOOKUP($A283,'Round 2'!$A$7:$I$306,COLUMN('Round 2'!$F$7),FALSE)),0,VLOOKUP($A283,'Round 2'!$A$7:$I$306,COLUMN('Round 2'!$F$7),FALSE))+IF(ISERROR(VLOOKUP($A283,'Round 3'!$A$7:$I$306,COLUMN('Round 3'!$F$7),FALSE)),0,VLOOKUP($A283,'Round 3'!$A$7:$I$306,COLUMN('Round 3'!$F$7),FALSE)))</f>
        <v/>
      </c>
      <c r="J283" s="76" t="str">
        <f>IF(ISBLANK($A283),"",IF(ISERROR(VLOOKUP($A283,'Round 1'!$A$7:$I$306,COLUMN('Round 1'!$H$7),FALSE)),0,VLOOKUP($A283,'Round 1'!$A$7:$I$306,COLUMN('Round 1'!$H$7),FALSE))+IF(ISERROR(VLOOKUP($A283,'Round 2'!$A$7:$I$306,COLUMN('Round 2'!$H$7),FALSE)),0,VLOOKUP($A283,'Round 2'!$A$7:$I$306,COLUMN('Round 2'!$H$7),FALSE))+IF(ISERROR(VLOOKUP($A283,'Round 3'!$A$7:$I$306,COLUMN('Round 3'!$H$7),FALSE)),0,VLOOKUP($A283,'Round 3'!$A$7:$I$306,COLUMN('Round 3'!$H$7),FALSE)))</f>
        <v/>
      </c>
      <c r="K283" s="75" t="str">
        <f t="shared" si="103"/>
        <v/>
      </c>
      <c r="L283" s="77" t="str">
        <f t="shared" si="104"/>
        <v/>
      </c>
      <c r="M283" s="78"/>
      <c r="N283" s="79" t="str">
        <f t="shared" si="92"/>
        <v/>
      </c>
      <c r="O283" s="3" t="str">
        <f t="shared" si="105"/>
        <v/>
      </c>
      <c r="P283" s="3" t="str">
        <f t="shared" si="106"/>
        <v/>
      </c>
      <c r="Q283" s="3">
        <f t="shared" si="93"/>
        <v>-10</v>
      </c>
      <c r="R283" s="3" t="str">
        <f t="shared" si="94"/>
        <v/>
      </c>
      <c r="S283" s="3" t="str">
        <f t="shared" si="95"/>
        <v/>
      </c>
      <c r="T283" s="3">
        <f t="shared" si="96"/>
        <v>0</v>
      </c>
      <c r="U283" s="79" t="str">
        <f ca="1">IF(N('Final Round'!$J$14)&gt;0,IF(ISBLANK($A283),"",IF($N283&gt;5,$N283,VLOOKUP($A283,'Final Round'!$A$14:$K$18,COLUMN('Final Round'!$J$1),FALSE))),"")</f>
        <v/>
      </c>
      <c r="V283" s="3" t="str">
        <f t="shared" ca="1" si="97"/>
        <v/>
      </c>
      <c r="W283" s="3" t="str">
        <f t="shared" si="98"/>
        <v/>
      </c>
      <c r="X283" s="3" t="str">
        <f t="shared" si="99"/>
        <v/>
      </c>
      <c r="Y283" s="3">
        <f t="shared" si="100"/>
        <v>0</v>
      </c>
      <c r="Z283" s="3" t="str">
        <f t="shared" ca="1" si="101"/>
        <v/>
      </c>
      <c r="AA283" s="3">
        <f t="shared" ca="1" si="102"/>
        <v>0</v>
      </c>
      <c r="AB283" s="80" t="str">
        <f>IF(ISBLANK($A283),"",5+4*(I283+IF(AA283=0,0,VLOOKUP($A283,'Final Round'!$A$14:$K$18,COLUMN('Final Round'!$G$1),FALSE)))+8*(H283+IF(AA283=0,0,IF(VLOOKUP($A283,'Final Round'!$A$14:$K$18,COLUMN('Final Round'!$J$1),FALSE)=1,1,0)))+$AA283)</f>
        <v/>
      </c>
    </row>
    <row r="284" spans="1:28" x14ac:dyDescent="0.2">
      <c r="A284" s="59"/>
      <c r="B284" s="60"/>
      <c r="C284" s="60"/>
      <c r="D284" s="60"/>
      <c r="E284" s="61"/>
      <c r="F284" s="62" t="str">
        <f>IF(ISBLANK($A284),"",SUM(IF(ISNA(IF(VLOOKUP($A284,'Round 1'!$A$7:$J$306,COLUMN('Round 1'!$H$7),FALSE),1,NA())),0,1),IF(ISNA(IF(VLOOKUP($A284,'Round 2'!$A$7:$J$306,COLUMN('Round 1'!$H$7),FALSE),1,NA())),0,1),IF(ISNA(IF(VLOOKUP($A284,'Round 3'!$A$7:$J$306,COLUMN('Round 1'!$H$7),FALSE),1,NA())),0,1),IF(ISNA(IF(VLOOKUP($A284,'Final Round'!$A$14:$K$18,1,FALSE),1,NA())),0,1)))</f>
        <v/>
      </c>
      <c r="G284" s="63"/>
      <c r="H284" s="64" t="str">
        <f>IF(ISBLANK($A284),"",IF(ISERROR(VLOOKUP($A284,'Round 1'!$A$7:$I$306,COLUMN('Round 1'!$G$7),FALSE)),0,VLOOKUP($A284,'Round 1'!$A$7:$I$306,COLUMN('Round 1'!$G$7),FALSE))+IF(ISERROR(VLOOKUP($A284,'Round 2'!$A$7:$I$306,COLUMN('Round 2'!$G$7),FALSE)),0,VLOOKUP($A284,'Round 2'!$A$7:$I$306,COLUMN('Round 2'!$G$7),FALSE))+IF(ISERROR(VLOOKUP($A284,'Round 3'!$A$7:$I$306,COLUMN('Round 3'!$G$7),FALSE)),0,VLOOKUP($A284,'Round 3'!$A$7:$I$306,COLUMN('Round 3'!$G$7),FALSE)))</f>
        <v/>
      </c>
      <c r="I284" s="64" t="str">
        <f>IF(ISBLANK($A284),"",IF(ISERROR(VLOOKUP($A284,'Round 1'!$A$7:$I$306,COLUMN('Round 1'!$F$7),FALSE)),0,VLOOKUP($A284,'Round 1'!$A$7:$I$306,COLUMN('Round 1'!$F$7),FALSE))+IF(ISERROR(VLOOKUP($A284,'Round 2'!$A$7:$I$306,COLUMN('Round 2'!$F$7),FALSE)),0,VLOOKUP($A284,'Round 2'!$A$7:$I$306,COLUMN('Round 2'!$F$7),FALSE))+IF(ISERROR(VLOOKUP($A284,'Round 3'!$A$7:$I$306,COLUMN('Round 3'!$F$7),FALSE)),0,VLOOKUP($A284,'Round 3'!$A$7:$I$306,COLUMN('Round 3'!$F$7),FALSE)))</f>
        <v/>
      </c>
      <c r="J284" s="65" t="str">
        <f>IF(ISBLANK($A284),"",IF(ISERROR(VLOOKUP($A284,'Round 1'!$A$7:$I$306,COLUMN('Round 1'!$H$7),FALSE)),0,VLOOKUP($A284,'Round 1'!$A$7:$I$306,COLUMN('Round 1'!$H$7),FALSE))+IF(ISERROR(VLOOKUP($A284,'Round 2'!$A$7:$I$306,COLUMN('Round 2'!$H$7),FALSE)),0,VLOOKUP($A284,'Round 2'!$A$7:$I$306,COLUMN('Round 2'!$H$7),FALSE))+IF(ISERROR(VLOOKUP($A284,'Round 3'!$A$7:$I$306,COLUMN('Round 3'!$H$7),FALSE)),0,VLOOKUP($A284,'Round 3'!$A$7:$I$306,COLUMN('Round 3'!$H$7),FALSE)))</f>
        <v/>
      </c>
      <c r="K284" s="64" t="str">
        <f t="shared" si="103"/>
        <v/>
      </c>
      <c r="L284" s="66" t="str">
        <f t="shared" si="104"/>
        <v/>
      </c>
      <c r="M284" s="67"/>
      <c r="N284" s="68" t="str">
        <f t="shared" si="92"/>
        <v/>
      </c>
      <c r="O284" s="3" t="str">
        <f t="shared" si="105"/>
        <v/>
      </c>
      <c r="P284" s="3" t="str">
        <f t="shared" si="106"/>
        <v/>
      </c>
      <c r="Q284" s="3">
        <f t="shared" si="93"/>
        <v>-10</v>
      </c>
      <c r="R284" s="3" t="str">
        <f t="shared" si="94"/>
        <v/>
      </c>
      <c r="S284" s="3" t="str">
        <f t="shared" si="95"/>
        <v/>
      </c>
      <c r="T284" s="3">
        <f t="shared" si="96"/>
        <v>0</v>
      </c>
      <c r="U284" s="68" t="str">
        <f ca="1">IF(N('Final Round'!$J$14)&gt;0,IF(ISBLANK($A284),"",IF($N284&gt;5,$N284,VLOOKUP($A284,'Final Round'!$A$14:$K$18,COLUMN('Final Round'!$J$1),FALSE))),"")</f>
        <v/>
      </c>
      <c r="V284" s="3" t="str">
        <f t="shared" ca="1" si="97"/>
        <v/>
      </c>
      <c r="W284" s="3" t="str">
        <f t="shared" si="98"/>
        <v/>
      </c>
      <c r="X284" s="3" t="str">
        <f t="shared" si="99"/>
        <v/>
      </c>
      <c r="Y284" s="3">
        <f t="shared" si="100"/>
        <v>0</v>
      </c>
      <c r="Z284" s="3" t="str">
        <f t="shared" ca="1" si="101"/>
        <v/>
      </c>
      <c r="AA284" s="3">
        <f t="shared" ca="1" si="102"/>
        <v>0</v>
      </c>
      <c r="AB284" s="69" t="str">
        <f>IF(ISBLANK($A284),"",5+4*(I284+IF(AA284=0,0,VLOOKUP($A284,'Final Round'!$A$14:$K$18,COLUMN('Final Round'!$G$1),FALSE)))+8*(H284+IF(AA284=0,0,IF(VLOOKUP($A284,'Final Round'!$A$14:$K$18,COLUMN('Final Round'!$J$1),FALSE)=1,1,0)))+$AA284)</f>
        <v/>
      </c>
    </row>
    <row r="285" spans="1:28" x14ac:dyDescent="0.2">
      <c r="A285" s="70"/>
      <c r="B285" s="71"/>
      <c r="C285" s="71"/>
      <c r="D285" s="71"/>
      <c r="E285" s="72"/>
      <c r="F285" s="73" t="str">
        <f>IF(ISBLANK($A285),"",SUM(IF(ISNA(IF(VLOOKUP($A285,'Round 1'!$A$7:$J$306,COLUMN('Round 1'!$H$7),FALSE),1,NA())),0,1),IF(ISNA(IF(VLOOKUP($A285,'Round 2'!$A$7:$J$306,COLUMN('Round 1'!$H$7),FALSE),1,NA())),0,1),IF(ISNA(IF(VLOOKUP($A285,'Round 3'!$A$7:$J$306,COLUMN('Round 1'!$H$7),FALSE),1,NA())),0,1),IF(ISNA(IF(VLOOKUP($A285,'Final Round'!$A$14:$K$18,1,FALSE),1,NA())),0,1)))</f>
        <v/>
      </c>
      <c r="G285" s="74"/>
      <c r="H285" s="75" t="str">
        <f>IF(ISBLANK($A285),"",IF(ISERROR(VLOOKUP($A285,'Round 1'!$A$7:$I$306,COLUMN('Round 1'!$G$7),FALSE)),0,VLOOKUP($A285,'Round 1'!$A$7:$I$306,COLUMN('Round 1'!$G$7),FALSE))+IF(ISERROR(VLOOKUP($A285,'Round 2'!$A$7:$I$306,COLUMN('Round 2'!$G$7),FALSE)),0,VLOOKUP($A285,'Round 2'!$A$7:$I$306,COLUMN('Round 2'!$G$7),FALSE))+IF(ISERROR(VLOOKUP($A285,'Round 3'!$A$7:$I$306,COLUMN('Round 3'!$G$7),FALSE)),0,VLOOKUP($A285,'Round 3'!$A$7:$I$306,COLUMN('Round 3'!$G$7),FALSE)))</f>
        <v/>
      </c>
      <c r="I285" s="75" t="str">
        <f>IF(ISBLANK($A285),"",IF(ISERROR(VLOOKUP($A285,'Round 1'!$A$7:$I$306,COLUMN('Round 1'!$F$7),FALSE)),0,VLOOKUP($A285,'Round 1'!$A$7:$I$306,COLUMN('Round 1'!$F$7),FALSE))+IF(ISERROR(VLOOKUP($A285,'Round 2'!$A$7:$I$306,COLUMN('Round 2'!$F$7),FALSE)),0,VLOOKUP($A285,'Round 2'!$A$7:$I$306,COLUMN('Round 2'!$F$7),FALSE))+IF(ISERROR(VLOOKUP($A285,'Round 3'!$A$7:$I$306,COLUMN('Round 3'!$F$7),FALSE)),0,VLOOKUP($A285,'Round 3'!$A$7:$I$306,COLUMN('Round 3'!$F$7),FALSE)))</f>
        <v/>
      </c>
      <c r="J285" s="76" t="str">
        <f>IF(ISBLANK($A285),"",IF(ISERROR(VLOOKUP($A285,'Round 1'!$A$7:$I$306,COLUMN('Round 1'!$H$7),FALSE)),0,VLOOKUP($A285,'Round 1'!$A$7:$I$306,COLUMN('Round 1'!$H$7),FALSE))+IF(ISERROR(VLOOKUP($A285,'Round 2'!$A$7:$I$306,COLUMN('Round 2'!$H$7),FALSE)),0,VLOOKUP($A285,'Round 2'!$A$7:$I$306,COLUMN('Round 2'!$H$7),FALSE))+IF(ISERROR(VLOOKUP($A285,'Round 3'!$A$7:$I$306,COLUMN('Round 3'!$H$7),FALSE)),0,VLOOKUP($A285,'Round 3'!$A$7:$I$306,COLUMN('Round 3'!$H$7),FALSE)))</f>
        <v/>
      </c>
      <c r="K285" s="75" t="str">
        <f t="shared" si="103"/>
        <v/>
      </c>
      <c r="L285" s="77" t="str">
        <f t="shared" si="104"/>
        <v/>
      </c>
      <c r="M285" s="78"/>
      <c r="N285" s="79" t="str">
        <f t="shared" si="92"/>
        <v/>
      </c>
      <c r="O285" s="3" t="str">
        <f t="shared" si="105"/>
        <v/>
      </c>
      <c r="P285" s="3" t="str">
        <f t="shared" si="106"/>
        <v/>
      </c>
      <c r="Q285" s="3">
        <f t="shared" si="93"/>
        <v>-10</v>
      </c>
      <c r="R285" s="3" t="str">
        <f t="shared" si="94"/>
        <v/>
      </c>
      <c r="S285" s="3" t="str">
        <f t="shared" si="95"/>
        <v/>
      </c>
      <c r="T285" s="3">
        <f t="shared" si="96"/>
        <v>0</v>
      </c>
      <c r="U285" s="79" t="str">
        <f ca="1">IF(N('Final Round'!$J$14)&gt;0,IF(ISBLANK($A285),"",IF($N285&gt;5,$N285,VLOOKUP($A285,'Final Round'!$A$14:$K$18,COLUMN('Final Round'!$J$1),FALSE))),"")</f>
        <v/>
      </c>
      <c r="V285" s="3" t="str">
        <f t="shared" ca="1" si="97"/>
        <v/>
      </c>
      <c r="W285" s="3" t="str">
        <f t="shared" si="98"/>
        <v/>
      </c>
      <c r="X285" s="3" t="str">
        <f t="shared" si="99"/>
        <v/>
      </c>
      <c r="Y285" s="3">
        <f t="shared" si="100"/>
        <v>0</v>
      </c>
      <c r="Z285" s="3" t="str">
        <f t="shared" ca="1" si="101"/>
        <v/>
      </c>
      <c r="AA285" s="3">
        <f t="shared" ca="1" si="102"/>
        <v>0</v>
      </c>
      <c r="AB285" s="80" t="str">
        <f>IF(ISBLANK($A285),"",5+4*(I285+IF(AA285=0,0,VLOOKUP($A285,'Final Round'!$A$14:$K$18,COLUMN('Final Round'!$G$1),FALSE)))+8*(H285+IF(AA285=0,0,IF(VLOOKUP($A285,'Final Round'!$A$14:$K$18,COLUMN('Final Round'!$J$1),FALSE)=1,1,0)))+$AA285)</f>
        <v/>
      </c>
    </row>
    <row r="286" spans="1:28" x14ac:dyDescent="0.2">
      <c r="A286" s="59"/>
      <c r="B286" s="60"/>
      <c r="C286" s="60"/>
      <c r="D286" s="60"/>
      <c r="E286" s="61"/>
      <c r="F286" s="62" t="str">
        <f>IF(ISBLANK($A286),"",SUM(IF(ISNA(IF(VLOOKUP($A286,'Round 1'!$A$7:$J$306,COLUMN('Round 1'!$H$7),FALSE),1,NA())),0,1),IF(ISNA(IF(VLOOKUP($A286,'Round 2'!$A$7:$J$306,COLUMN('Round 1'!$H$7),FALSE),1,NA())),0,1),IF(ISNA(IF(VLOOKUP($A286,'Round 3'!$A$7:$J$306,COLUMN('Round 1'!$H$7),FALSE),1,NA())),0,1),IF(ISNA(IF(VLOOKUP($A286,'Final Round'!$A$14:$K$18,1,FALSE),1,NA())),0,1)))</f>
        <v/>
      </c>
      <c r="G286" s="63"/>
      <c r="H286" s="64" t="str">
        <f>IF(ISBLANK($A286),"",IF(ISERROR(VLOOKUP($A286,'Round 1'!$A$7:$I$306,COLUMN('Round 1'!$G$7),FALSE)),0,VLOOKUP($A286,'Round 1'!$A$7:$I$306,COLUMN('Round 1'!$G$7),FALSE))+IF(ISERROR(VLOOKUP($A286,'Round 2'!$A$7:$I$306,COLUMN('Round 2'!$G$7),FALSE)),0,VLOOKUP($A286,'Round 2'!$A$7:$I$306,COLUMN('Round 2'!$G$7),FALSE))+IF(ISERROR(VLOOKUP($A286,'Round 3'!$A$7:$I$306,COLUMN('Round 3'!$G$7),FALSE)),0,VLOOKUP($A286,'Round 3'!$A$7:$I$306,COLUMN('Round 3'!$G$7),FALSE)))</f>
        <v/>
      </c>
      <c r="I286" s="64" t="str">
        <f>IF(ISBLANK($A286),"",IF(ISERROR(VLOOKUP($A286,'Round 1'!$A$7:$I$306,COLUMN('Round 1'!$F$7),FALSE)),0,VLOOKUP($A286,'Round 1'!$A$7:$I$306,COLUMN('Round 1'!$F$7),FALSE))+IF(ISERROR(VLOOKUP($A286,'Round 2'!$A$7:$I$306,COLUMN('Round 2'!$F$7),FALSE)),0,VLOOKUP($A286,'Round 2'!$A$7:$I$306,COLUMN('Round 2'!$F$7),FALSE))+IF(ISERROR(VLOOKUP($A286,'Round 3'!$A$7:$I$306,COLUMN('Round 3'!$F$7),FALSE)),0,VLOOKUP($A286,'Round 3'!$A$7:$I$306,COLUMN('Round 3'!$F$7),FALSE)))</f>
        <v/>
      </c>
      <c r="J286" s="65" t="str">
        <f>IF(ISBLANK($A286),"",IF(ISERROR(VLOOKUP($A286,'Round 1'!$A$7:$I$306,COLUMN('Round 1'!$H$7),FALSE)),0,VLOOKUP($A286,'Round 1'!$A$7:$I$306,COLUMN('Round 1'!$H$7),FALSE))+IF(ISERROR(VLOOKUP($A286,'Round 2'!$A$7:$I$306,COLUMN('Round 2'!$H$7),FALSE)),0,VLOOKUP($A286,'Round 2'!$A$7:$I$306,COLUMN('Round 2'!$H$7),FALSE))+IF(ISERROR(VLOOKUP($A286,'Round 3'!$A$7:$I$306,COLUMN('Round 3'!$H$7),FALSE)),0,VLOOKUP($A286,'Round 3'!$A$7:$I$306,COLUMN('Round 3'!$H$7),FALSE)))</f>
        <v/>
      </c>
      <c r="K286" s="64" t="str">
        <f t="shared" si="103"/>
        <v/>
      </c>
      <c r="L286" s="66" t="str">
        <f t="shared" si="104"/>
        <v/>
      </c>
      <c r="M286" s="67"/>
      <c r="N286" s="68" t="str">
        <f t="shared" si="92"/>
        <v/>
      </c>
      <c r="O286" s="3" t="str">
        <f t="shared" si="105"/>
        <v/>
      </c>
      <c r="P286" s="3" t="str">
        <f t="shared" si="106"/>
        <v/>
      </c>
      <c r="Q286" s="3">
        <f t="shared" si="93"/>
        <v>-10</v>
      </c>
      <c r="R286" s="3" t="str">
        <f t="shared" si="94"/>
        <v/>
      </c>
      <c r="S286" s="3" t="str">
        <f t="shared" si="95"/>
        <v/>
      </c>
      <c r="T286" s="3">
        <f t="shared" si="96"/>
        <v>0</v>
      </c>
      <c r="U286" s="68" t="str">
        <f ca="1">IF(N('Final Round'!$J$14)&gt;0,IF(ISBLANK($A286),"",IF($N286&gt;5,$N286,VLOOKUP($A286,'Final Round'!$A$14:$K$18,COLUMN('Final Round'!$J$1),FALSE))),"")</f>
        <v/>
      </c>
      <c r="V286" s="3" t="str">
        <f t="shared" ca="1" si="97"/>
        <v/>
      </c>
      <c r="W286" s="3" t="str">
        <f t="shared" si="98"/>
        <v/>
      </c>
      <c r="X286" s="3" t="str">
        <f t="shared" si="99"/>
        <v/>
      </c>
      <c r="Y286" s="3">
        <f t="shared" si="100"/>
        <v>0</v>
      </c>
      <c r="Z286" s="3" t="str">
        <f t="shared" ca="1" si="101"/>
        <v/>
      </c>
      <c r="AA286" s="3">
        <f t="shared" ca="1" si="102"/>
        <v>0</v>
      </c>
      <c r="AB286" s="69" t="str">
        <f>IF(ISBLANK($A286),"",5+4*(I286+IF(AA286=0,0,VLOOKUP($A286,'Final Round'!$A$14:$K$18,COLUMN('Final Round'!$G$1),FALSE)))+8*(H286+IF(AA286=0,0,IF(VLOOKUP($A286,'Final Round'!$A$14:$K$18,COLUMN('Final Round'!$J$1),FALSE)=1,1,0)))+$AA286)</f>
        <v/>
      </c>
    </row>
    <row r="287" spans="1:28" x14ac:dyDescent="0.2">
      <c r="A287" s="70"/>
      <c r="B287" s="71"/>
      <c r="C287" s="71"/>
      <c r="D287" s="71"/>
      <c r="E287" s="72"/>
      <c r="F287" s="73" t="str">
        <f>IF(ISBLANK($A287),"",SUM(IF(ISNA(IF(VLOOKUP($A287,'Round 1'!$A$7:$J$306,COLUMN('Round 1'!$H$7),FALSE),1,NA())),0,1),IF(ISNA(IF(VLOOKUP($A287,'Round 2'!$A$7:$J$306,COLUMN('Round 1'!$H$7),FALSE),1,NA())),0,1),IF(ISNA(IF(VLOOKUP($A287,'Round 3'!$A$7:$J$306,COLUMN('Round 1'!$H$7),FALSE),1,NA())),0,1),IF(ISNA(IF(VLOOKUP($A287,'Final Round'!$A$14:$K$18,1,FALSE),1,NA())),0,1)))</f>
        <v/>
      </c>
      <c r="G287" s="74"/>
      <c r="H287" s="75" t="str">
        <f>IF(ISBLANK($A287),"",IF(ISERROR(VLOOKUP($A287,'Round 1'!$A$7:$I$306,COLUMN('Round 1'!$G$7),FALSE)),0,VLOOKUP($A287,'Round 1'!$A$7:$I$306,COLUMN('Round 1'!$G$7),FALSE))+IF(ISERROR(VLOOKUP($A287,'Round 2'!$A$7:$I$306,COLUMN('Round 2'!$G$7),FALSE)),0,VLOOKUP($A287,'Round 2'!$A$7:$I$306,COLUMN('Round 2'!$G$7),FALSE))+IF(ISERROR(VLOOKUP($A287,'Round 3'!$A$7:$I$306,COLUMN('Round 3'!$G$7),FALSE)),0,VLOOKUP($A287,'Round 3'!$A$7:$I$306,COLUMN('Round 3'!$G$7),FALSE)))</f>
        <v/>
      </c>
      <c r="I287" s="75" t="str">
        <f>IF(ISBLANK($A287),"",IF(ISERROR(VLOOKUP($A287,'Round 1'!$A$7:$I$306,COLUMN('Round 1'!$F$7),FALSE)),0,VLOOKUP($A287,'Round 1'!$A$7:$I$306,COLUMN('Round 1'!$F$7),FALSE))+IF(ISERROR(VLOOKUP($A287,'Round 2'!$A$7:$I$306,COLUMN('Round 2'!$F$7),FALSE)),0,VLOOKUP($A287,'Round 2'!$A$7:$I$306,COLUMN('Round 2'!$F$7),FALSE))+IF(ISERROR(VLOOKUP($A287,'Round 3'!$A$7:$I$306,COLUMN('Round 3'!$F$7),FALSE)),0,VLOOKUP($A287,'Round 3'!$A$7:$I$306,COLUMN('Round 3'!$F$7),FALSE)))</f>
        <v/>
      </c>
      <c r="J287" s="76" t="str">
        <f>IF(ISBLANK($A287),"",IF(ISERROR(VLOOKUP($A287,'Round 1'!$A$7:$I$306,COLUMN('Round 1'!$H$7),FALSE)),0,VLOOKUP($A287,'Round 1'!$A$7:$I$306,COLUMN('Round 1'!$H$7),FALSE))+IF(ISERROR(VLOOKUP($A287,'Round 2'!$A$7:$I$306,COLUMN('Round 2'!$H$7),FALSE)),0,VLOOKUP($A287,'Round 2'!$A$7:$I$306,COLUMN('Round 2'!$H$7),FALSE))+IF(ISERROR(VLOOKUP($A287,'Round 3'!$A$7:$I$306,COLUMN('Round 3'!$H$7),FALSE)),0,VLOOKUP($A287,'Round 3'!$A$7:$I$306,COLUMN('Round 3'!$H$7),FALSE)))</f>
        <v/>
      </c>
      <c r="K287" s="75" t="str">
        <f t="shared" si="103"/>
        <v/>
      </c>
      <c r="L287" s="77" t="str">
        <f t="shared" si="104"/>
        <v/>
      </c>
      <c r="M287" s="78"/>
      <c r="N287" s="79" t="str">
        <f t="shared" si="92"/>
        <v/>
      </c>
      <c r="O287" s="3" t="str">
        <f t="shared" si="105"/>
        <v/>
      </c>
      <c r="P287" s="3" t="str">
        <f t="shared" si="106"/>
        <v/>
      </c>
      <c r="Q287" s="3">
        <f t="shared" si="93"/>
        <v>-10</v>
      </c>
      <c r="R287" s="3" t="str">
        <f t="shared" si="94"/>
        <v/>
      </c>
      <c r="S287" s="3" t="str">
        <f t="shared" si="95"/>
        <v/>
      </c>
      <c r="T287" s="3">
        <f t="shared" si="96"/>
        <v>0</v>
      </c>
      <c r="U287" s="79" t="str">
        <f ca="1">IF(N('Final Round'!$J$14)&gt;0,IF(ISBLANK($A287),"",IF($N287&gt;5,$N287,VLOOKUP($A287,'Final Round'!$A$14:$K$18,COLUMN('Final Round'!$J$1),FALSE))),"")</f>
        <v/>
      </c>
      <c r="V287" s="3" t="str">
        <f t="shared" ca="1" si="97"/>
        <v/>
      </c>
      <c r="W287" s="3" t="str">
        <f t="shared" si="98"/>
        <v/>
      </c>
      <c r="X287" s="3" t="str">
        <f t="shared" si="99"/>
        <v/>
      </c>
      <c r="Y287" s="3">
        <f t="shared" si="100"/>
        <v>0</v>
      </c>
      <c r="Z287" s="3" t="str">
        <f t="shared" ca="1" si="101"/>
        <v/>
      </c>
      <c r="AA287" s="3">
        <f t="shared" ca="1" si="102"/>
        <v>0</v>
      </c>
      <c r="AB287" s="80" t="str">
        <f>IF(ISBLANK($A287),"",5+4*(I287+IF(AA287=0,0,VLOOKUP($A287,'Final Round'!$A$14:$K$18,COLUMN('Final Round'!$G$1),FALSE)))+8*(H287+IF(AA287=0,0,IF(VLOOKUP($A287,'Final Round'!$A$14:$K$18,COLUMN('Final Round'!$J$1),FALSE)=1,1,0)))+$AA287)</f>
        <v/>
      </c>
    </row>
    <row r="288" spans="1:28" x14ac:dyDescent="0.2">
      <c r="A288" s="59"/>
      <c r="B288" s="60"/>
      <c r="C288" s="60"/>
      <c r="D288" s="60"/>
      <c r="E288" s="61"/>
      <c r="F288" s="62" t="str">
        <f>IF(ISBLANK($A288),"",SUM(IF(ISNA(IF(VLOOKUP($A288,'Round 1'!$A$7:$J$306,COLUMN('Round 1'!$H$7),FALSE),1,NA())),0,1),IF(ISNA(IF(VLOOKUP($A288,'Round 2'!$A$7:$J$306,COLUMN('Round 1'!$H$7),FALSE),1,NA())),0,1),IF(ISNA(IF(VLOOKUP($A288,'Round 3'!$A$7:$J$306,COLUMN('Round 1'!$H$7),FALSE),1,NA())),0,1),IF(ISNA(IF(VLOOKUP($A288,'Final Round'!$A$14:$K$18,1,FALSE),1,NA())),0,1)))</f>
        <v/>
      </c>
      <c r="G288" s="63"/>
      <c r="H288" s="64" t="str">
        <f>IF(ISBLANK($A288),"",IF(ISERROR(VLOOKUP($A288,'Round 1'!$A$7:$I$306,COLUMN('Round 1'!$G$7),FALSE)),0,VLOOKUP($A288,'Round 1'!$A$7:$I$306,COLUMN('Round 1'!$G$7),FALSE))+IF(ISERROR(VLOOKUP($A288,'Round 2'!$A$7:$I$306,COLUMN('Round 2'!$G$7),FALSE)),0,VLOOKUP($A288,'Round 2'!$A$7:$I$306,COLUMN('Round 2'!$G$7),FALSE))+IF(ISERROR(VLOOKUP($A288,'Round 3'!$A$7:$I$306,COLUMN('Round 3'!$G$7),FALSE)),0,VLOOKUP($A288,'Round 3'!$A$7:$I$306,COLUMN('Round 3'!$G$7),FALSE)))</f>
        <v/>
      </c>
      <c r="I288" s="64" t="str">
        <f>IF(ISBLANK($A288),"",IF(ISERROR(VLOOKUP($A288,'Round 1'!$A$7:$I$306,COLUMN('Round 1'!$F$7),FALSE)),0,VLOOKUP($A288,'Round 1'!$A$7:$I$306,COLUMN('Round 1'!$F$7),FALSE))+IF(ISERROR(VLOOKUP($A288,'Round 2'!$A$7:$I$306,COLUMN('Round 2'!$F$7),FALSE)),0,VLOOKUP($A288,'Round 2'!$A$7:$I$306,COLUMN('Round 2'!$F$7),FALSE))+IF(ISERROR(VLOOKUP($A288,'Round 3'!$A$7:$I$306,COLUMN('Round 3'!$F$7),FALSE)),0,VLOOKUP($A288,'Round 3'!$A$7:$I$306,COLUMN('Round 3'!$F$7),FALSE)))</f>
        <v/>
      </c>
      <c r="J288" s="65" t="str">
        <f>IF(ISBLANK($A288),"",IF(ISERROR(VLOOKUP($A288,'Round 1'!$A$7:$I$306,COLUMN('Round 1'!$H$7),FALSE)),0,VLOOKUP($A288,'Round 1'!$A$7:$I$306,COLUMN('Round 1'!$H$7),FALSE))+IF(ISERROR(VLOOKUP($A288,'Round 2'!$A$7:$I$306,COLUMN('Round 2'!$H$7),FALSE)),0,VLOOKUP($A288,'Round 2'!$A$7:$I$306,COLUMN('Round 2'!$H$7),FALSE))+IF(ISERROR(VLOOKUP($A288,'Round 3'!$A$7:$I$306,COLUMN('Round 3'!$H$7),FALSE)),0,VLOOKUP($A288,'Round 3'!$A$7:$I$306,COLUMN('Round 3'!$H$7),FALSE)))</f>
        <v/>
      </c>
      <c r="K288" s="64" t="str">
        <f t="shared" si="103"/>
        <v/>
      </c>
      <c r="L288" s="66" t="str">
        <f t="shared" si="104"/>
        <v/>
      </c>
      <c r="M288" s="67"/>
      <c r="N288" s="68" t="str">
        <f t="shared" si="92"/>
        <v/>
      </c>
      <c r="O288" s="3" t="str">
        <f t="shared" si="105"/>
        <v/>
      </c>
      <c r="P288" s="3" t="str">
        <f t="shared" si="106"/>
        <v/>
      </c>
      <c r="Q288" s="3">
        <f t="shared" si="93"/>
        <v>-10</v>
      </c>
      <c r="R288" s="3" t="str">
        <f t="shared" si="94"/>
        <v/>
      </c>
      <c r="S288" s="3" t="str">
        <f t="shared" si="95"/>
        <v/>
      </c>
      <c r="T288" s="3">
        <f t="shared" si="96"/>
        <v>0</v>
      </c>
      <c r="U288" s="68" t="str">
        <f ca="1">IF(N('Final Round'!$J$14)&gt;0,IF(ISBLANK($A288),"",IF($N288&gt;5,$N288,VLOOKUP($A288,'Final Round'!$A$14:$K$18,COLUMN('Final Round'!$J$1),FALSE))),"")</f>
        <v/>
      </c>
      <c r="V288" s="3" t="str">
        <f t="shared" ca="1" si="97"/>
        <v/>
      </c>
      <c r="W288" s="3" t="str">
        <f t="shared" si="98"/>
        <v/>
      </c>
      <c r="X288" s="3" t="str">
        <f t="shared" si="99"/>
        <v/>
      </c>
      <c r="Y288" s="3">
        <f t="shared" si="100"/>
        <v>0</v>
      </c>
      <c r="Z288" s="3" t="str">
        <f t="shared" ca="1" si="101"/>
        <v/>
      </c>
      <c r="AA288" s="3">
        <f t="shared" ca="1" si="102"/>
        <v>0</v>
      </c>
      <c r="AB288" s="69" t="str">
        <f>IF(ISBLANK($A288),"",5+4*(I288+IF(AA288=0,0,VLOOKUP($A288,'Final Round'!$A$14:$K$18,COLUMN('Final Round'!$G$1),FALSE)))+8*(H288+IF(AA288=0,0,IF(VLOOKUP($A288,'Final Round'!$A$14:$K$18,COLUMN('Final Round'!$J$1),FALSE)=1,1,0)))+$AA288)</f>
        <v/>
      </c>
    </row>
    <row r="289" spans="1:28" x14ac:dyDescent="0.2">
      <c r="A289" s="70"/>
      <c r="B289" s="71"/>
      <c r="C289" s="71"/>
      <c r="D289" s="71"/>
      <c r="E289" s="72"/>
      <c r="F289" s="73" t="str">
        <f>IF(ISBLANK($A289),"",SUM(IF(ISNA(IF(VLOOKUP($A289,'Round 1'!$A$7:$J$306,COLUMN('Round 1'!$H$7),FALSE),1,NA())),0,1),IF(ISNA(IF(VLOOKUP($A289,'Round 2'!$A$7:$J$306,COLUMN('Round 1'!$H$7),FALSE),1,NA())),0,1),IF(ISNA(IF(VLOOKUP($A289,'Round 3'!$A$7:$J$306,COLUMN('Round 1'!$H$7),FALSE),1,NA())),0,1),IF(ISNA(IF(VLOOKUP($A289,'Final Round'!$A$14:$K$18,1,FALSE),1,NA())),0,1)))</f>
        <v/>
      </c>
      <c r="G289" s="74"/>
      <c r="H289" s="75" t="str">
        <f>IF(ISBLANK($A289),"",IF(ISERROR(VLOOKUP($A289,'Round 1'!$A$7:$I$306,COLUMN('Round 1'!$G$7),FALSE)),0,VLOOKUP($A289,'Round 1'!$A$7:$I$306,COLUMN('Round 1'!$G$7),FALSE))+IF(ISERROR(VLOOKUP($A289,'Round 2'!$A$7:$I$306,COLUMN('Round 2'!$G$7),FALSE)),0,VLOOKUP($A289,'Round 2'!$A$7:$I$306,COLUMN('Round 2'!$G$7),FALSE))+IF(ISERROR(VLOOKUP($A289,'Round 3'!$A$7:$I$306,COLUMN('Round 3'!$G$7),FALSE)),0,VLOOKUP($A289,'Round 3'!$A$7:$I$306,COLUMN('Round 3'!$G$7),FALSE)))</f>
        <v/>
      </c>
      <c r="I289" s="75" t="str">
        <f>IF(ISBLANK($A289),"",IF(ISERROR(VLOOKUP($A289,'Round 1'!$A$7:$I$306,COLUMN('Round 1'!$F$7),FALSE)),0,VLOOKUP($A289,'Round 1'!$A$7:$I$306,COLUMN('Round 1'!$F$7),FALSE))+IF(ISERROR(VLOOKUP($A289,'Round 2'!$A$7:$I$306,COLUMN('Round 2'!$F$7),FALSE)),0,VLOOKUP($A289,'Round 2'!$A$7:$I$306,COLUMN('Round 2'!$F$7),FALSE))+IF(ISERROR(VLOOKUP($A289,'Round 3'!$A$7:$I$306,COLUMN('Round 3'!$F$7),FALSE)),0,VLOOKUP($A289,'Round 3'!$A$7:$I$306,COLUMN('Round 3'!$F$7),FALSE)))</f>
        <v/>
      </c>
      <c r="J289" s="76" t="str">
        <f>IF(ISBLANK($A289),"",IF(ISERROR(VLOOKUP($A289,'Round 1'!$A$7:$I$306,COLUMN('Round 1'!$H$7),FALSE)),0,VLOOKUP($A289,'Round 1'!$A$7:$I$306,COLUMN('Round 1'!$H$7),FALSE))+IF(ISERROR(VLOOKUP($A289,'Round 2'!$A$7:$I$306,COLUMN('Round 2'!$H$7),FALSE)),0,VLOOKUP($A289,'Round 2'!$A$7:$I$306,COLUMN('Round 2'!$H$7),FALSE))+IF(ISERROR(VLOOKUP($A289,'Round 3'!$A$7:$I$306,COLUMN('Round 3'!$H$7),FALSE)),0,VLOOKUP($A289,'Round 3'!$A$7:$I$306,COLUMN('Round 3'!$H$7),FALSE)))</f>
        <v/>
      </c>
      <c r="K289" s="75" t="str">
        <f t="shared" si="103"/>
        <v/>
      </c>
      <c r="L289" s="77" t="str">
        <f t="shared" si="104"/>
        <v/>
      </c>
      <c r="M289" s="78"/>
      <c r="N289" s="79" t="str">
        <f t="shared" si="92"/>
        <v/>
      </c>
      <c r="O289" s="3" t="str">
        <f t="shared" si="105"/>
        <v/>
      </c>
      <c r="P289" s="3" t="str">
        <f t="shared" si="106"/>
        <v/>
      </c>
      <c r="Q289" s="3">
        <f t="shared" si="93"/>
        <v>-10</v>
      </c>
      <c r="R289" s="3" t="str">
        <f t="shared" si="94"/>
        <v/>
      </c>
      <c r="S289" s="3" t="str">
        <f t="shared" si="95"/>
        <v/>
      </c>
      <c r="T289" s="3">
        <f t="shared" si="96"/>
        <v>0</v>
      </c>
      <c r="U289" s="79" t="str">
        <f ca="1">IF(N('Final Round'!$J$14)&gt;0,IF(ISBLANK($A289),"",IF($N289&gt;5,$N289,VLOOKUP($A289,'Final Round'!$A$14:$K$18,COLUMN('Final Round'!$J$1),FALSE))),"")</f>
        <v/>
      </c>
      <c r="V289" s="3" t="str">
        <f t="shared" ca="1" si="97"/>
        <v/>
      </c>
      <c r="W289" s="3" t="str">
        <f t="shared" si="98"/>
        <v/>
      </c>
      <c r="X289" s="3" t="str">
        <f t="shared" si="99"/>
        <v/>
      </c>
      <c r="Y289" s="3">
        <f t="shared" si="100"/>
        <v>0</v>
      </c>
      <c r="Z289" s="3" t="str">
        <f t="shared" ca="1" si="101"/>
        <v/>
      </c>
      <c r="AA289" s="3">
        <f t="shared" ca="1" si="102"/>
        <v>0</v>
      </c>
      <c r="AB289" s="80" t="str">
        <f>IF(ISBLANK($A289),"",5+4*(I289+IF(AA289=0,0,VLOOKUP($A289,'Final Round'!$A$14:$K$18,COLUMN('Final Round'!$G$1),FALSE)))+8*(H289+IF(AA289=0,0,IF(VLOOKUP($A289,'Final Round'!$A$14:$K$18,COLUMN('Final Round'!$J$1),FALSE)=1,1,0)))+$AA289)</f>
        <v/>
      </c>
    </row>
    <row r="290" spans="1:28" x14ac:dyDescent="0.2">
      <c r="A290" s="59"/>
      <c r="B290" s="60"/>
      <c r="C290" s="60"/>
      <c r="D290" s="60"/>
      <c r="E290" s="61"/>
      <c r="F290" s="62" t="str">
        <f>IF(ISBLANK($A290),"",SUM(IF(ISNA(IF(VLOOKUP($A290,'Round 1'!$A$7:$J$306,COLUMN('Round 1'!$H$7),FALSE),1,NA())),0,1),IF(ISNA(IF(VLOOKUP($A290,'Round 2'!$A$7:$J$306,COLUMN('Round 1'!$H$7),FALSE),1,NA())),0,1),IF(ISNA(IF(VLOOKUP($A290,'Round 3'!$A$7:$J$306,COLUMN('Round 1'!$H$7),FALSE),1,NA())),0,1),IF(ISNA(IF(VLOOKUP($A290,'Final Round'!$A$14:$K$18,1,FALSE),1,NA())),0,1)))</f>
        <v/>
      </c>
      <c r="G290" s="63"/>
      <c r="H290" s="64" t="str">
        <f>IF(ISBLANK($A290),"",IF(ISERROR(VLOOKUP($A290,'Round 1'!$A$7:$I$306,COLUMN('Round 1'!$G$7),FALSE)),0,VLOOKUP($A290,'Round 1'!$A$7:$I$306,COLUMN('Round 1'!$G$7),FALSE))+IF(ISERROR(VLOOKUP($A290,'Round 2'!$A$7:$I$306,COLUMN('Round 2'!$G$7),FALSE)),0,VLOOKUP($A290,'Round 2'!$A$7:$I$306,COLUMN('Round 2'!$G$7),FALSE))+IF(ISERROR(VLOOKUP($A290,'Round 3'!$A$7:$I$306,COLUMN('Round 3'!$G$7),FALSE)),0,VLOOKUP($A290,'Round 3'!$A$7:$I$306,COLUMN('Round 3'!$G$7),FALSE)))</f>
        <v/>
      </c>
      <c r="I290" s="64" t="str">
        <f>IF(ISBLANK($A290),"",IF(ISERROR(VLOOKUP($A290,'Round 1'!$A$7:$I$306,COLUMN('Round 1'!$F$7),FALSE)),0,VLOOKUP($A290,'Round 1'!$A$7:$I$306,COLUMN('Round 1'!$F$7),FALSE))+IF(ISERROR(VLOOKUP($A290,'Round 2'!$A$7:$I$306,COLUMN('Round 2'!$F$7),FALSE)),0,VLOOKUP($A290,'Round 2'!$A$7:$I$306,COLUMN('Round 2'!$F$7),FALSE))+IF(ISERROR(VLOOKUP($A290,'Round 3'!$A$7:$I$306,COLUMN('Round 3'!$F$7),FALSE)),0,VLOOKUP($A290,'Round 3'!$A$7:$I$306,COLUMN('Round 3'!$F$7),FALSE)))</f>
        <v/>
      </c>
      <c r="J290" s="65" t="str">
        <f>IF(ISBLANK($A290),"",IF(ISERROR(VLOOKUP($A290,'Round 1'!$A$7:$I$306,COLUMN('Round 1'!$H$7),FALSE)),0,VLOOKUP($A290,'Round 1'!$A$7:$I$306,COLUMN('Round 1'!$H$7),FALSE))+IF(ISERROR(VLOOKUP($A290,'Round 2'!$A$7:$I$306,COLUMN('Round 2'!$H$7),FALSE)),0,VLOOKUP($A290,'Round 2'!$A$7:$I$306,COLUMN('Round 2'!$H$7),FALSE))+IF(ISERROR(VLOOKUP($A290,'Round 3'!$A$7:$I$306,COLUMN('Round 3'!$H$7),FALSE)),0,VLOOKUP($A290,'Round 3'!$A$7:$I$306,COLUMN('Round 3'!$H$7),FALSE)))</f>
        <v/>
      </c>
      <c r="K290" s="64" t="str">
        <f t="shared" si="103"/>
        <v/>
      </c>
      <c r="L290" s="66" t="str">
        <f t="shared" si="104"/>
        <v/>
      </c>
      <c r="M290" s="67"/>
      <c r="N290" s="68" t="str">
        <f t="shared" si="92"/>
        <v/>
      </c>
      <c r="O290" s="3" t="str">
        <f t="shared" si="105"/>
        <v/>
      </c>
      <c r="P290" s="3" t="str">
        <f t="shared" si="106"/>
        <v/>
      </c>
      <c r="Q290" s="3">
        <f t="shared" si="93"/>
        <v>-10</v>
      </c>
      <c r="R290" s="3" t="str">
        <f t="shared" si="94"/>
        <v/>
      </c>
      <c r="S290" s="3" t="str">
        <f t="shared" si="95"/>
        <v/>
      </c>
      <c r="T290" s="3">
        <f t="shared" si="96"/>
        <v>0</v>
      </c>
      <c r="U290" s="68" t="str">
        <f ca="1">IF(N('Final Round'!$J$14)&gt;0,IF(ISBLANK($A290),"",IF($N290&gt;5,$N290,VLOOKUP($A290,'Final Round'!$A$14:$K$18,COLUMN('Final Round'!$J$1),FALSE))),"")</f>
        <v/>
      </c>
      <c r="V290" s="3" t="str">
        <f t="shared" ca="1" si="97"/>
        <v/>
      </c>
      <c r="W290" s="3" t="str">
        <f t="shared" si="98"/>
        <v/>
      </c>
      <c r="X290" s="3" t="str">
        <f t="shared" si="99"/>
        <v/>
      </c>
      <c r="Y290" s="3">
        <f t="shared" si="100"/>
        <v>0</v>
      </c>
      <c r="Z290" s="3" t="str">
        <f t="shared" ca="1" si="101"/>
        <v/>
      </c>
      <c r="AA290" s="3">
        <f t="shared" ca="1" si="102"/>
        <v>0</v>
      </c>
      <c r="AB290" s="69" t="str">
        <f>IF(ISBLANK($A290),"",5+4*(I290+IF(AA290=0,0,VLOOKUP($A290,'Final Round'!$A$14:$K$18,COLUMN('Final Round'!$G$1),FALSE)))+8*(H290+IF(AA290=0,0,IF(VLOOKUP($A290,'Final Round'!$A$14:$K$18,COLUMN('Final Round'!$J$1),FALSE)=1,1,0)))+$AA290)</f>
        <v/>
      </c>
    </row>
    <row r="291" spans="1:28" x14ac:dyDescent="0.2">
      <c r="A291" s="70"/>
      <c r="B291" s="71"/>
      <c r="C291" s="71"/>
      <c r="D291" s="71"/>
      <c r="E291" s="72"/>
      <c r="F291" s="73" t="str">
        <f>IF(ISBLANK($A291),"",SUM(IF(ISNA(IF(VLOOKUP($A291,'Round 1'!$A$7:$J$306,COLUMN('Round 1'!$H$7),FALSE),1,NA())),0,1),IF(ISNA(IF(VLOOKUP($A291,'Round 2'!$A$7:$J$306,COLUMN('Round 1'!$H$7),FALSE),1,NA())),0,1),IF(ISNA(IF(VLOOKUP($A291,'Round 3'!$A$7:$J$306,COLUMN('Round 1'!$H$7),FALSE),1,NA())),0,1),IF(ISNA(IF(VLOOKUP($A291,'Final Round'!$A$14:$K$18,1,FALSE),1,NA())),0,1)))</f>
        <v/>
      </c>
      <c r="G291" s="74"/>
      <c r="H291" s="75" t="str">
        <f>IF(ISBLANK($A291),"",IF(ISERROR(VLOOKUP($A291,'Round 1'!$A$7:$I$306,COLUMN('Round 1'!$G$7),FALSE)),0,VLOOKUP($A291,'Round 1'!$A$7:$I$306,COLUMN('Round 1'!$G$7),FALSE))+IF(ISERROR(VLOOKUP($A291,'Round 2'!$A$7:$I$306,COLUMN('Round 2'!$G$7),FALSE)),0,VLOOKUP($A291,'Round 2'!$A$7:$I$306,COLUMN('Round 2'!$G$7),FALSE))+IF(ISERROR(VLOOKUP($A291,'Round 3'!$A$7:$I$306,COLUMN('Round 3'!$G$7),FALSE)),0,VLOOKUP($A291,'Round 3'!$A$7:$I$306,COLUMN('Round 3'!$G$7),FALSE)))</f>
        <v/>
      </c>
      <c r="I291" s="75" t="str">
        <f>IF(ISBLANK($A291),"",IF(ISERROR(VLOOKUP($A291,'Round 1'!$A$7:$I$306,COLUMN('Round 1'!$F$7),FALSE)),0,VLOOKUP($A291,'Round 1'!$A$7:$I$306,COLUMN('Round 1'!$F$7),FALSE))+IF(ISERROR(VLOOKUP($A291,'Round 2'!$A$7:$I$306,COLUMN('Round 2'!$F$7),FALSE)),0,VLOOKUP($A291,'Round 2'!$A$7:$I$306,COLUMN('Round 2'!$F$7),FALSE))+IF(ISERROR(VLOOKUP($A291,'Round 3'!$A$7:$I$306,COLUMN('Round 3'!$F$7),FALSE)),0,VLOOKUP($A291,'Round 3'!$A$7:$I$306,COLUMN('Round 3'!$F$7),FALSE)))</f>
        <v/>
      </c>
      <c r="J291" s="76" t="str">
        <f>IF(ISBLANK($A291),"",IF(ISERROR(VLOOKUP($A291,'Round 1'!$A$7:$I$306,COLUMN('Round 1'!$H$7),FALSE)),0,VLOOKUP($A291,'Round 1'!$A$7:$I$306,COLUMN('Round 1'!$H$7),FALSE))+IF(ISERROR(VLOOKUP($A291,'Round 2'!$A$7:$I$306,COLUMN('Round 2'!$H$7),FALSE)),0,VLOOKUP($A291,'Round 2'!$A$7:$I$306,COLUMN('Round 2'!$H$7),FALSE))+IF(ISERROR(VLOOKUP($A291,'Round 3'!$A$7:$I$306,COLUMN('Round 3'!$H$7),FALSE)),0,VLOOKUP($A291,'Round 3'!$A$7:$I$306,COLUMN('Round 3'!$H$7),FALSE)))</f>
        <v/>
      </c>
      <c r="K291" s="75" t="str">
        <f t="shared" si="103"/>
        <v/>
      </c>
      <c r="L291" s="77" t="str">
        <f t="shared" si="104"/>
        <v/>
      </c>
      <c r="M291" s="78"/>
      <c r="N291" s="79" t="str">
        <f t="shared" si="92"/>
        <v/>
      </c>
      <c r="O291" s="3" t="str">
        <f t="shared" si="105"/>
        <v/>
      </c>
      <c r="P291" s="3" t="str">
        <f t="shared" si="106"/>
        <v/>
      </c>
      <c r="Q291" s="3">
        <f t="shared" si="93"/>
        <v>-10</v>
      </c>
      <c r="R291" s="3" t="str">
        <f t="shared" si="94"/>
        <v/>
      </c>
      <c r="S291" s="3" t="str">
        <f t="shared" si="95"/>
        <v/>
      </c>
      <c r="T291" s="3">
        <f t="shared" si="96"/>
        <v>0</v>
      </c>
      <c r="U291" s="79" t="str">
        <f ca="1">IF(N('Final Round'!$J$14)&gt;0,IF(ISBLANK($A291),"",IF($N291&gt;5,$N291,VLOOKUP($A291,'Final Round'!$A$14:$K$18,COLUMN('Final Round'!$J$1),FALSE))),"")</f>
        <v/>
      </c>
      <c r="V291" s="3" t="str">
        <f t="shared" ca="1" si="97"/>
        <v/>
      </c>
      <c r="W291" s="3" t="str">
        <f t="shared" si="98"/>
        <v/>
      </c>
      <c r="X291" s="3" t="str">
        <f t="shared" si="99"/>
        <v/>
      </c>
      <c r="Y291" s="3">
        <f t="shared" si="100"/>
        <v>0</v>
      </c>
      <c r="Z291" s="3" t="str">
        <f t="shared" ca="1" si="101"/>
        <v/>
      </c>
      <c r="AA291" s="3">
        <f t="shared" ca="1" si="102"/>
        <v>0</v>
      </c>
      <c r="AB291" s="80" t="str">
        <f>IF(ISBLANK($A291),"",5+4*(I291+IF(AA291=0,0,VLOOKUP($A291,'Final Round'!$A$14:$K$18,COLUMN('Final Round'!$G$1),FALSE)))+8*(H291+IF(AA291=0,0,IF(VLOOKUP($A291,'Final Round'!$A$14:$K$18,COLUMN('Final Round'!$J$1),FALSE)=1,1,0)))+$AA291)</f>
        <v/>
      </c>
    </row>
    <row r="292" spans="1:28" x14ac:dyDescent="0.2">
      <c r="A292" s="59"/>
      <c r="B292" s="60"/>
      <c r="C292" s="60"/>
      <c r="D292" s="60"/>
      <c r="E292" s="61"/>
      <c r="F292" s="62" t="str">
        <f>IF(ISBLANK($A292),"",SUM(IF(ISNA(IF(VLOOKUP($A292,'Round 1'!$A$7:$J$306,COLUMN('Round 1'!$H$7),FALSE),1,NA())),0,1),IF(ISNA(IF(VLOOKUP($A292,'Round 2'!$A$7:$J$306,COLUMN('Round 1'!$H$7),FALSE),1,NA())),0,1),IF(ISNA(IF(VLOOKUP($A292,'Round 3'!$A$7:$J$306,COLUMN('Round 1'!$H$7),FALSE),1,NA())),0,1),IF(ISNA(IF(VLOOKUP($A292,'Final Round'!$A$14:$K$18,1,FALSE),1,NA())),0,1)))</f>
        <v/>
      </c>
      <c r="G292" s="63"/>
      <c r="H292" s="64" t="str">
        <f>IF(ISBLANK($A292),"",IF(ISERROR(VLOOKUP($A292,'Round 1'!$A$7:$I$306,COLUMN('Round 1'!$G$7),FALSE)),0,VLOOKUP($A292,'Round 1'!$A$7:$I$306,COLUMN('Round 1'!$G$7),FALSE))+IF(ISERROR(VLOOKUP($A292,'Round 2'!$A$7:$I$306,COLUMN('Round 2'!$G$7),FALSE)),0,VLOOKUP($A292,'Round 2'!$A$7:$I$306,COLUMN('Round 2'!$G$7),FALSE))+IF(ISERROR(VLOOKUP($A292,'Round 3'!$A$7:$I$306,COLUMN('Round 3'!$G$7),FALSE)),0,VLOOKUP($A292,'Round 3'!$A$7:$I$306,COLUMN('Round 3'!$G$7),FALSE)))</f>
        <v/>
      </c>
      <c r="I292" s="64" t="str">
        <f>IF(ISBLANK($A292),"",IF(ISERROR(VLOOKUP($A292,'Round 1'!$A$7:$I$306,COLUMN('Round 1'!$F$7),FALSE)),0,VLOOKUP($A292,'Round 1'!$A$7:$I$306,COLUMN('Round 1'!$F$7),FALSE))+IF(ISERROR(VLOOKUP($A292,'Round 2'!$A$7:$I$306,COLUMN('Round 2'!$F$7),FALSE)),0,VLOOKUP($A292,'Round 2'!$A$7:$I$306,COLUMN('Round 2'!$F$7),FALSE))+IF(ISERROR(VLOOKUP($A292,'Round 3'!$A$7:$I$306,COLUMN('Round 3'!$F$7),FALSE)),0,VLOOKUP($A292,'Round 3'!$A$7:$I$306,COLUMN('Round 3'!$F$7),FALSE)))</f>
        <v/>
      </c>
      <c r="J292" s="65" t="str">
        <f>IF(ISBLANK($A292),"",IF(ISERROR(VLOOKUP($A292,'Round 1'!$A$7:$I$306,COLUMN('Round 1'!$H$7),FALSE)),0,VLOOKUP($A292,'Round 1'!$A$7:$I$306,COLUMN('Round 1'!$H$7),FALSE))+IF(ISERROR(VLOOKUP($A292,'Round 2'!$A$7:$I$306,COLUMN('Round 2'!$H$7),FALSE)),0,VLOOKUP($A292,'Round 2'!$A$7:$I$306,COLUMN('Round 2'!$H$7),FALSE))+IF(ISERROR(VLOOKUP($A292,'Round 3'!$A$7:$I$306,COLUMN('Round 3'!$H$7),FALSE)),0,VLOOKUP($A292,'Round 3'!$A$7:$I$306,COLUMN('Round 3'!$H$7),FALSE)))</f>
        <v/>
      </c>
      <c r="K292" s="64" t="str">
        <f t="shared" si="103"/>
        <v/>
      </c>
      <c r="L292" s="66" t="str">
        <f t="shared" si="104"/>
        <v/>
      </c>
      <c r="M292" s="67"/>
      <c r="N292" s="68" t="str">
        <f t="shared" si="92"/>
        <v/>
      </c>
      <c r="O292" s="3" t="str">
        <f t="shared" si="105"/>
        <v/>
      </c>
      <c r="P292" s="3" t="str">
        <f t="shared" si="106"/>
        <v/>
      </c>
      <c r="Q292" s="3">
        <f t="shared" si="93"/>
        <v>-10</v>
      </c>
      <c r="R292" s="3" t="str">
        <f t="shared" si="94"/>
        <v/>
      </c>
      <c r="S292" s="3" t="str">
        <f t="shared" si="95"/>
        <v/>
      </c>
      <c r="T292" s="3">
        <f t="shared" si="96"/>
        <v>0</v>
      </c>
      <c r="U292" s="68" t="str">
        <f ca="1">IF(N('Final Round'!$J$14)&gt;0,IF(ISBLANK($A292),"",IF($N292&gt;5,$N292,VLOOKUP($A292,'Final Round'!$A$14:$K$18,COLUMN('Final Round'!$J$1),FALSE))),"")</f>
        <v/>
      </c>
      <c r="V292" s="3" t="str">
        <f t="shared" ca="1" si="97"/>
        <v/>
      </c>
      <c r="W292" s="3" t="str">
        <f t="shared" si="98"/>
        <v/>
      </c>
      <c r="X292" s="3" t="str">
        <f t="shared" si="99"/>
        <v/>
      </c>
      <c r="Y292" s="3">
        <f t="shared" si="100"/>
        <v>0</v>
      </c>
      <c r="Z292" s="3" t="str">
        <f t="shared" ca="1" si="101"/>
        <v/>
      </c>
      <c r="AA292" s="3">
        <f t="shared" ca="1" si="102"/>
        <v>0</v>
      </c>
      <c r="AB292" s="69" t="str">
        <f>IF(ISBLANK($A292),"",5+4*(I292+IF(AA292=0,0,VLOOKUP($A292,'Final Round'!$A$14:$K$18,COLUMN('Final Round'!$G$1),FALSE)))+8*(H292+IF(AA292=0,0,IF(VLOOKUP($A292,'Final Round'!$A$14:$K$18,COLUMN('Final Round'!$J$1),FALSE)=1,1,0)))+$AA292)</f>
        <v/>
      </c>
    </row>
    <row r="293" spans="1:28" x14ac:dyDescent="0.2">
      <c r="A293" s="70"/>
      <c r="B293" s="71"/>
      <c r="C293" s="71"/>
      <c r="D293" s="71"/>
      <c r="E293" s="72"/>
      <c r="F293" s="73" t="str">
        <f>IF(ISBLANK($A293),"",SUM(IF(ISNA(IF(VLOOKUP($A293,'Round 1'!$A$7:$J$306,COLUMN('Round 1'!$H$7),FALSE),1,NA())),0,1),IF(ISNA(IF(VLOOKUP($A293,'Round 2'!$A$7:$J$306,COLUMN('Round 1'!$H$7),FALSE),1,NA())),0,1),IF(ISNA(IF(VLOOKUP($A293,'Round 3'!$A$7:$J$306,COLUMN('Round 1'!$H$7),FALSE),1,NA())),0,1),IF(ISNA(IF(VLOOKUP($A293,'Final Round'!$A$14:$K$18,1,FALSE),1,NA())),0,1)))</f>
        <v/>
      </c>
      <c r="G293" s="74"/>
      <c r="H293" s="75" t="str">
        <f>IF(ISBLANK($A293),"",IF(ISERROR(VLOOKUP($A293,'Round 1'!$A$7:$I$306,COLUMN('Round 1'!$G$7),FALSE)),0,VLOOKUP($A293,'Round 1'!$A$7:$I$306,COLUMN('Round 1'!$G$7),FALSE))+IF(ISERROR(VLOOKUP($A293,'Round 2'!$A$7:$I$306,COLUMN('Round 2'!$G$7),FALSE)),0,VLOOKUP($A293,'Round 2'!$A$7:$I$306,COLUMN('Round 2'!$G$7),FALSE))+IF(ISERROR(VLOOKUP($A293,'Round 3'!$A$7:$I$306,COLUMN('Round 3'!$G$7),FALSE)),0,VLOOKUP($A293,'Round 3'!$A$7:$I$306,COLUMN('Round 3'!$G$7),FALSE)))</f>
        <v/>
      </c>
      <c r="I293" s="75" t="str">
        <f>IF(ISBLANK($A293),"",IF(ISERROR(VLOOKUP($A293,'Round 1'!$A$7:$I$306,COLUMN('Round 1'!$F$7),FALSE)),0,VLOOKUP($A293,'Round 1'!$A$7:$I$306,COLUMN('Round 1'!$F$7),FALSE))+IF(ISERROR(VLOOKUP($A293,'Round 2'!$A$7:$I$306,COLUMN('Round 2'!$F$7),FALSE)),0,VLOOKUP($A293,'Round 2'!$A$7:$I$306,COLUMN('Round 2'!$F$7),FALSE))+IF(ISERROR(VLOOKUP($A293,'Round 3'!$A$7:$I$306,COLUMN('Round 3'!$F$7),FALSE)),0,VLOOKUP($A293,'Round 3'!$A$7:$I$306,COLUMN('Round 3'!$F$7),FALSE)))</f>
        <v/>
      </c>
      <c r="J293" s="76" t="str">
        <f>IF(ISBLANK($A293),"",IF(ISERROR(VLOOKUP($A293,'Round 1'!$A$7:$I$306,COLUMN('Round 1'!$H$7),FALSE)),0,VLOOKUP($A293,'Round 1'!$A$7:$I$306,COLUMN('Round 1'!$H$7),FALSE))+IF(ISERROR(VLOOKUP($A293,'Round 2'!$A$7:$I$306,COLUMN('Round 2'!$H$7),FALSE)),0,VLOOKUP($A293,'Round 2'!$A$7:$I$306,COLUMN('Round 2'!$H$7),FALSE))+IF(ISERROR(VLOOKUP($A293,'Round 3'!$A$7:$I$306,COLUMN('Round 3'!$H$7),FALSE)),0,VLOOKUP($A293,'Round 3'!$A$7:$I$306,COLUMN('Round 3'!$H$7),FALSE)))</f>
        <v/>
      </c>
      <c r="K293" s="75" t="str">
        <f t="shared" si="103"/>
        <v/>
      </c>
      <c r="L293" s="77" t="str">
        <f t="shared" si="104"/>
        <v/>
      </c>
      <c r="M293" s="78"/>
      <c r="N293" s="79" t="str">
        <f t="shared" si="92"/>
        <v/>
      </c>
      <c r="O293" s="3" t="str">
        <f t="shared" si="105"/>
        <v/>
      </c>
      <c r="P293" s="3" t="str">
        <f t="shared" si="106"/>
        <v/>
      </c>
      <c r="Q293" s="3">
        <f t="shared" si="93"/>
        <v>-10</v>
      </c>
      <c r="R293" s="3" t="str">
        <f t="shared" si="94"/>
        <v/>
      </c>
      <c r="S293" s="3" t="str">
        <f t="shared" si="95"/>
        <v/>
      </c>
      <c r="T293" s="3">
        <f t="shared" si="96"/>
        <v>0</v>
      </c>
      <c r="U293" s="79" t="str">
        <f ca="1">IF(N('Final Round'!$J$14)&gt;0,IF(ISBLANK($A293),"",IF($N293&gt;5,$N293,VLOOKUP($A293,'Final Round'!$A$14:$K$18,COLUMN('Final Round'!$J$1),FALSE))),"")</f>
        <v/>
      </c>
      <c r="V293" s="3" t="str">
        <f t="shared" ca="1" si="97"/>
        <v/>
      </c>
      <c r="W293" s="3" t="str">
        <f t="shared" si="98"/>
        <v/>
      </c>
      <c r="X293" s="3" t="str">
        <f t="shared" si="99"/>
        <v/>
      </c>
      <c r="Y293" s="3">
        <f t="shared" si="100"/>
        <v>0</v>
      </c>
      <c r="Z293" s="3" t="str">
        <f t="shared" ca="1" si="101"/>
        <v/>
      </c>
      <c r="AA293" s="3">
        <f t="shared" ca="1" si="102"/>
        <v>0</v>
      </c>
      <c r="AB293" s="80" t="str">
        <f>IF(ISBLANK($A293),"",5+4*(I293+IF(AA293=0,0,VLOOKUP($A293,'Final Round'!$A$14:$K$18,COLUMN('Final Round'!$G$1),FALSE)))+8*(H293+IF(AA293=0,0,IF(VLOOKUP($A293,'Final Round'!$A$14:$K$18,COLUMN('Final Round'!$J$1),FALSE)=1,1,0)))+$AA293)</f>
        <v/>
      </c>
    </row>
    <row r="294" spans="1:28" x14ac:dyDescent="0.2">
      <c r="A294" s="59"/>
      <c r="B294" s="60"/>
      <c r="C294" s="60"/>
      <c r="D294" s="60"/>
      <c r="E294" s="61"/>
      <c r="F294" s="62" t="str">
        <f>IF(ISBLANK($A294),"",SUM(IF(ISNA(IF(VLOOKUP($A294,'Round 1'!$A$7:$J$306,COLUMN('Round 1'!$H$7),FALSE),1,NA())),0,1),IF(ISNA(IF(VLOOKUP($A294,'Round 2'!$A$7:$J$306,COLUMN('Round 1'!$H$7),FALSE),1,NA())),0,1),IF(ISNA(IF(VLOOKUP($A294,'Round 3'!$A$7:$J$306,COLUMN('Round 1'!$H$7),FALSE),1,NA())),0,1),IF(ISNA(IF(VLOOKUP($A294,'Final Round'!$A$14:$K$18,1,FALSE),1,NA())),0,1)))</f>
        <v/>
      </c>
      <c r="G294" s="63"/>
      <c r="H294" s="64" t="str">
        <f>IF(ISBLANK($A294),"",IF(ISERROR(VLOOKUP($A294,'Round 1'!$A$7:$I$306,COLUMN('Round 1'!$G$7),FALSE)),0,VLOOKUP($A294,'Round 1'!$A$7:$I$306,COLUMN('Round 1'!$G$7),FALSE))+IF(ISERROR(VLOOKUP($A294,'Round 2'!$A$7:$I$306,COLUMN('Round 2'!$G$7),FALSE)),0,VLOOKUP($A294,'Round 2'!$A$7:$I$306,COLUMN('Round 2'!$G$7),FALSE))+IF(ISERROR(VLOOKUP($A294,'Round 3'!$A$7:$I$306,COLUMN('Round 3'!$G$7),FALSE)),0,VLOOKUP($A294,'Round 3'!$A$7:$I$306,COLUMN('Round 3'!$G$7),FALSE)))</f>
        <v/>
      </c>
      <c r="I294" s="64" t="str">
        <f>IF(ISBLANK($A294),"",IF(ISERROR(VLOOKUP($A294,'Round 1'!$A$7:$I$306,COLUMN('Round 1'!$F$7),FALSE)),0,VLOOKUP($A294,'Round 1'!$A$7:$I$306,COLUMN('Round 1'!$F$7),FALSE))+IF(ISERROR(VLOOKUP($A294,'Round 2'!$A$7:$I$306,COLUMN('Round 2'!$F$7),FALSE)),0,VLOOKUP($A294,'Round 2'!$A$7:$I$306,COLUMN('Round 2'!$F$7),FALSE))+IF(ISERROR(VLOOKUP($A294,'Round 3'!$A$7:$I$306,COLUMN('Round 3'!$F$7),FALSE)),0,VLOOKUP($A294,'Round 3'!$A$7:$I$306,COLUMN('Round 3'!$F$7),FALSE)))</f>
        <v/>
      </c>
      <c r="J294" s="65" t="str">
        <f>IF(ISBLANK($A294),"",IF(ISERROR(VLOOKUP($A294,'Round 1'!$A$7:$I$306,COLUMN('Round 1'!$H$7),FALSE)),0,VLOOKUP($A294,'Round 1'!$A$7:$I$306,COLUMN('Round 1'!$H$7),FALSE))+IF(ISERROR(VLOOKUP($A294,'Round 2'!$A$7:$I$306,COLUMN('Round 2'!$H$7),FALSE)),0,VLOOKUP($A294,'Round 2'!$A$7:$I$306,COLUMN('Round 2'!$H$7),FALSE))+IF(ISERROR(VLOOKUP($A294,'Round 3'!$A$7:$I$306,COLUMN('Round 3'!$H$7),FALSE)),0,VLOOKUP($A294,'Round 3'!$A$7:$I$306,COLUMN('Round 3'!$H$7),FALSE)))</f>
        <v/>
      </c>
      <c r="K294" s="64" t="str">
        <f t="shared" si="103"/>
        <v/>
      </c>
      <c r="L294" s="66" t="str">
        <f t="shared" si="104"/>
        <v/>
      </c>
      <c r="M294" s="67"/>
      <c r="N294" s="68" t="str">
        <f t="shared" si="92"/>
        <v/>
      </c>
      <c r="O294" s="3" t="str">
        <f t="shared" si="105"/>
        <v/>
      </c>
      <c r="P294" s="3" t="str">
        <f t="shared" si="106"/>
        <v/>
      </c>
      <c r="Q294" s="3">
        <f t="shared" si="93"/>
        <v>-10</v>
      </c>
      <c r="R294" s="3" t="str">
        <f t="shared" si="94"/>
        <v/>
      </c>
      <c r="S294" s="3" t="str">
        <f t="shared" si="95"/>
        <v/>
      </c>
      <c r="T294" s="3">
        <f t="shared" si="96"/>
        <v>0</v>
      </c>
      <c r="U294" s="68" t="str">
        <f ca="1">IF(N('Final Round'!$J$14)&gt;0,IF(ISBLANK($A294),"",IF($N294&gt;5,$N294,VLOOKUP($A294,'Final Round'!$A$14:$K$18,COLUMN('Final Round'!$J$1),FALSE))),"")</f>
        <v/>
      </c>
      <c r="V294" s="3" t="str">
        <f t="shared" ca="1" si="97"/>
        <v/>
      </c>
      <c r="W294" s="3" t="str">
        <f t="shared" si="98"/>
        <v/>
      </c>
      <c r="X294" s="3" t="str">
        <f t="shared" si="99"/>
        <v/>
      </c>
      <c r="Y294" s="3">
        <f t="shared" si="100"/>
        <v>0</v>
      </c>
      <c r="Z294" s="3" t="str">
        <f t="shared" ca="1" si="101"/>
        <v/>
      </c>
      <c r="AA294" s="3">
        <f t="shared" ca="1" si="102"/>
        <v>0</v>
      </c>
      <c r="AB294" s="69" t="str">
        <f>IF(ISBLANK($A294),"",5+4*(I294+IF(AA294=0,0,VLOOKUP($A294,'Final Round'!$A$14:$K$18,COLUMN('Final Round'!$G$1),FALSE)))+8*(H294+IF(AA294=0,0,IF(VLOOKUP($A294,'Final Round'!$A$14:$K$18,COLUMN('Final Round'!$J$1),FALSE)=1,1,0)))+$AA294)</f>
        <v/>
      </c>
    </row>
    <row r="295" spans="1:28" x14ac:dyDescent="0.2">
      <c r="A295" s="70"/>
      <c r="B295" s="71"/>
      <c r="C295" s="71"/>
      <c r="D295" s="71"/>
      <c r="E295" s="72"/>
      <c r="F295" s="73" t="str">
        <f>IF(ISBLANK($A295),"",SUM(IF(ISNA(IF(VLOOKUP($A295,'Round 1'!$A$7:$J$306,COLUMN('Round 1'!$H$7),FALSE),1,NA())),0,1),IF(ISNA(IF(VLOOKUP($A295,'Round 2'!$A$7:$J$306,COLUMN('Round 1'!$H$7),FALSE),1,NA())),0,1),IF(ISNA(IF(VLOOKUP($A295,'Round 3'!$A$7:$J$306,COLUMN('Round 1'!$H$7),FALSE),1,NA())),0,1),IF(ISNA(IF(VLOOKUP($A295,'Final Round'!$A$14:$K$18,1,FALSE),1,NA())),0,1)))</f>
        <v/>
      </c>
      <c r="G295" s="74"/>
      <c r="H295" s="75" t="str">
        <f>IF(ISBLANK($A295),"",IF(ISERROR(VLOOKUP($A295,'Round 1'!$A$7:$I$306,COLUMN('Round 1'!$G$7),FALSE)),0,VLOOKUP($A295,'Round 1'!$A$7:$I$306,COLUMN('Round 1'!$G$7),FALSE))+IF(ISERROR(VLOOKUP($A295,'Round 2'!$A$7:$I$306,COLUMN('Round 2'!$G$7),FALSE)),0,VLOOKUP($A295,'Round 2'!$A$7:$I$306,COLUMN('Round 2'!$G$7),FALSE))+IF(ISERROR(VLOOKUP($A295,'Round 3'!$A$7:$I$306,COLUMN('Round 3'!$G$7),FALSE)),0,VLOOKUP($A295,'Round 3'!$A$7:$I$306,COLUMN('Round 3'!$G$7),FALSE)))</f>
        <v/>
      </c>
      <c r="I295" s="75" t="str">
        <f>IF(ISBLANK($A295),"",IF(ISERROR(VLOOKUP($A295,'Round 1'!$A$7:$I$306,COLUMN('Round 1'!$F$7),FALSE)),0,VLOOKUP($A295,'Round 1'!$A$7:$I$306,COLUMN('Round 1'!$F$7),FALSE))+IF(ISERROR(VLOOKUP($A295,'Round 2'!$A$7:$I$306,COLUMN('Round 2'!$F$7),FALSE)),0,VLOOKUP($A295,'Round 2'!$A$7:$I$306,COLUMN('Round 2'!$F$7),FALSE))+IF(ISERROR(VLOOKUP($A295,'Round 3'!$A$7:$I$306,COLUMN('Round 3'!$F$7),FALSE)),0,VLOOKUP($A295,'Round 3'!$A$7:$I$306,COLUMN('Round 3'!$F$7),FALSE)))</f>
        <v/>
      </c>
      <c r="J295" s="76" t="str">
        <f>IF(ISBLANK($A295),"",IF(ISERROR(VLOOKUP($A295,'Round 1'!$A$7:$I$306,COLUMN('Round 1'!$H$7),FALSE)),0,VLOOKUP($A295,'Round 1'!$A$7:$I$306,COLUMN('Round 1'!$H$7),FALSE))+IF(ISERROR(VLOOKUP($A295,'Round 2'!$A$7:$I$306,COLUMN('Round 2'!$H$7),FALSE)),0,VLOOKUP($A295,'Round 2'!$A$7:$I$306,COLUMN('Round 2'!$H$7),FALSE))+IF(ISERROR(VLOOKUP($A295,'Round 3'!$A$7:$I$306,COLUMN('Round 3'!$H$7),FALSE)),0,VLOOKUP($A295,'Round 3'!$A$7:$I$306,COLUMN('Round 3'!$H$7),FALSE)))</f>
        <v/>
      </c>
      <c r="K295" s="75" t="str">
        <f t="shared" si="103"/>
        <v/>
      </c>
      <c r="L295" s="77" t="str">
        <f t="shared" si="104"/>
        <v/>
      </c>
      <c r="M295" s="78"/>
      <c r="N295" s="79" t="str">
        <f t="shared" si="92"/>
        <v/>
      </c>
      <c r="O295" s="3" t="str">
        <f t="shared" si="105"/>
        <v/>
      </c>
      <c r="P295" s="3" t="str">
        <f t="shared" si="106"/>
        <v/>
      </c>
      <c r="Q295" s="3">
        <f t="shared" si="93"/>
        <v>-10</v>
      </c>
      <c r="R295" s="3" t="str">
        <f t="shared" si="94"/>
        <v/>
      </c>
      <c r="S295" s="3" t="str">
        <f t="shared" si="95"/>
        <v/>
      </c>
      <c r="T295" s="3">
        <f t="shared" si="96"/>
        <v>0</v>
      </c>
      <c r="U295" s="79" t="str">
        <f ca="1">IF(N('Final Round'!$J$14)&gt;0,IF(ISBLANK($A295),"",IF($N295&gt;5,$N295,VLOOKUP($A295,'Final Round'!$A$14:$K$18,COLUMN('Final Round'!$J$1),FALSE))),"")</f>
        <v/>
      </c>
      <c r="V295" s="3" t="str">
        <f t="shared" ca="1" si="97"/>
        <v/>
      </c>
      <c r="W295" s="3" t="str">
        <f t="shared" si="98"/>
        <v/>
      </c>
      <c r="X295" s="3" t="str">
        <f t="shared" si="99"/>
        <v/>
      </c>
      <c r="Y295" s="3">
        <f t="shared" si="100"/>
        <v>0</v>
      </c>
      <c r="Z295" s="3" t="str">
        <f t="shared" ca="1" si="101"/>
        <v/>
      </c>
      <c r="AA295" s="3">
        <f t="shared" ca="1" si="102"/>
        <v>0</v>
      </c>
      <c r="AB295" s="80" t="str">
        <f>IF(ISBLANK($A295),"",5+4*(I295+IF(AA295=0,0,VLOOKUP($A295,'Final Round'!$A$14:$K$18,COLUMN('Final Round'!$G$1),FALSE)))+8*(H295+IF(AA295=0,0,IF(VLOOKUP($A295,'Final Round'!$A$14:$K$18,COLUMN('Final Round'!$J$1),FALSE)=1,1,0)))+$AA295)</f>
        <v/>
      </c>
    </row>
    <row r="296" spans="1:28" x14ac:dyDescent="0.2">
      <c r="A296" s="59"/>
      <c r="B296" s="60"/>
      <c r="C296" s="60"/>
      <c r="D296" s="60"/>
      <c r="E296" s="61"/>
      <c r="F296" s="62" t="str">
        <f>IF(ISBLANK($A296),"",SUM(IF(ISNA(IF(VLOOKUP($A296,'Round 1'!$A$7:$J$306,COLUMN('Round 1'!$H$7),FALSE),1,NA())),0,1),IF(ISNA(IF(VLOOKUP($A296,'Round 2'!$A$7:$J$306,COLUMN('Round 1'!$H$7),FALSE),1,NA())),0,1),IF(ISNA(IF(VLOOKUP($A296,'Round 3'!$A$7:$J$306,COLUMN('Round 1'!$H$7),FALSE),1,NA())),0,1),IF(ISNA(IF(VLOOKUP($A296,'Final Round'!$A$14:$K$18,1,FALSE),1,NA())),0,1)))</f>
        <v/>
      </c>
      <c r="G296" s="63"/>
      <c r="H296" s="64" t="str">
        <f>IF(ISBLANK($A296),"",IF(ISERROR(VLOOKUP($A296,'Round 1'!$A$7:$I$306,COLUMN('Round 1'!$G$7),FALSE)),0,VLOOKUP($A296,'Round 1'!$A$7:$I$306,COLUMN('Round 1'!$G$7),FALSE))+IF(ISERROR(VLOOKUP($A296,'Round 2'!$A$7:$I$306,COLUMN('Round 2'!$G$7),FALSE)),0,VLOOKUP($A296,'Round 2'!$A$7:$I$306,COLUMN('Round 2'!$G$7),FALSE))+IF(ISERROR(VLOOKUP($A296,'Round 3'!$A$7:$I$306,COLUMN('Round 3'!$G$7),FALSE)),0,VLOOKUP($A296,'Round 3'!$A$7:$I$306,COLUMN('Round 3'!$G$7),FALSE)))</f>
        <v/>
      </c>
      <c r="I296" s="64" t="str">
        <f>IF(ISBLANK($A296),"",IF(ISERROR(VLOOKUP($A296,'Round 1'!$A$7:$I$306,COLUMN('Round 1'!$F$7),FALSE)),0,VLOOKUP($A296,'Round 1'!$A$7:$I$306,COLUMN('Round 1'!$F$7),FALSE))+IF(ISERROR(VLOOKUP($A296,'Round 2'!$A$7:$I$306,COLUMN('Round 2'!$F$7),FALSE)),0,VLOOKUP($A296,'Round 2'!$A$7:$I$306,COLUMN('Round 2'!$F$7),FALSE))+IF(ISERROR(VLOOKUP($A296,'Round 3'!$A$7:$I$306,COLUMN('Round 3'!$F$7),FALSE)),0,VLOOKUP($A296,'Round 3'!$A$7:$I$306,COLUMN('Round 3'!$F$7),FALSE)))</f>
        <v/>
      </c>
      <c r="J296" s="65" t="str">
        <f>IF(ISBLANK($A296),"",IF(ISERROR(VLOOKUP($A296,'Round 1'!$A$7:$I$306,COLUMN('Round 1'!$H$7),FALSE)),0,VLOOKUP($A296,'Round 1'!$A$7:$I$306,COLUMN('Round 1'!$H$7),FALSE))+IF(ISERROR(VLOOKUP($A296,'Round 2'!$A$7:$I$306,COLUMN('Round 2'!$H$7),FALSE)),0,VLOOKUP($A296,'Round 2'!$A$7:$I$306,COLUMN('Round 2'!$H$7),FALSE))+IF(ISERROR(VLOOKUP($A296,'Round 3'!$A$7:$I$306,COLUMN('Round 3'!$H$7),FALSE)),0,VLOOKUP($A296,'Round 3'!$A$7:$I$306,COLUMN('Round 3'!$H$7),FALSE)))</f>
        <v/>
      </c>
      <c r="K296" s="64" t="str">
        <f t="shared" si="103"/>
        <v/>
      </c>
      <c r="L296" s="66" t="str">
        <f t="shared" si="104"/>
        <v/>
      </c>
      <c r="M296" s="67"/>
      <c r="N296" s="68" t="str">
        <f t="shared" si="92"/>
        <v/>
      </c>
      <c r="O296" s="3" t="str">
        <f t="shared" si="105"/>
        <v/>
      </c>
      <c r="P296" s="3" t="str">
        <f t="shared" si="106"/>
        <v/>
      </c>
      <c r="Q296" s="3">
        <f t="shared" si="93"/>
        <v>-10</v>
      </c>
      <c r="R296" s="3" t="str">
        <f t="shared" si="94"/>
        <v/>
      </c>
      <c r="S296" s="3" t="str">
        <f t="shared" si="95"/>
        <v/>
      </c>
      <c r="T296" s="3">
        <f t="shared" si="96"/>
        <v>0</v>
      </c>
      <c r="U296" s="68" t="str">
        <f ca="1">IF(N('Final Round'!$J$14)&gt;0,IF(ISBLANK($A296),"",IF($N296&gt;5,$N296,VLOOKUP($A296,'Final Round'!$A$14:$K$18,COLUMN('Final Round'!$J$1),FALSE))),"")</f>
        <v/>
      </c>
      <c r="V296" s="3" t="str">
        <f t="shared" ca="1" si="97"/>
        <v/>
      </c>
      <c r="W296" s="3" t="str">
        <f t="shared" si="98"/>
        <v/>
      </c>
      <c r="X296" s="3" t="str">
        <f t="shared" si="99"/>
        <v/>
      </c>
      <c r="Y296" s="3">
        <f t="shared" si="100"/>
        <v>0</v>
      </c>
      <c r="Z296" s="3" t="str">
        <f t="shared" ca="1" si="101"/>
        <v/>
      </c>
      <c r="AA296" s="3">
        <f t="shared" ca="1" si="102"/>
        <v>0</v>
      </c>
      <c r="AB296" s="69" t="str">
        <f>IF(ISBLANK($A296),"",5+4*(I296+IF(AA296=0,0,VLOOKUP($A296,'Final Round'!$A$14:$K$18,COLUMN('Final Round'!$G$1),FALSE)))+8*(H296+IF(AA296=0,0,IF(VLOOKUP($A296,'Final Round'!$A$14:$K$18,COLUMN('Final Round'!$J$1),FALSE)=1,1,0)))+$AA296)</f>
        <v/>
      </c>
    </row>
    <row r="297" spans="1:28" x14ac:dyDescent="0.2">
      <c r="A297" s="70"/>
      <c r="B297" s="71"/>
      <c r="C297" s="71"/>
      <c r="D297" s="71"/>
      <c r="E297" s="72"/>
      <c r="F297" s="73" t="str">
        <f>IF(ISBLANK($A297),"",SUM(IF(ISNA(IF(VLOOKUP($A297,'Round 1'!$A$7:$J$306,COLUMN('Round 1'!$H$7),FALSE),1,NA())),0,1),IF(ISNA(IF(VLOOKUP($A297,'Round 2'!$A$7:$J$306,COLUMN('Round 1'!$H$7),FALSE),1,NA())),0,1),IF(ISNA(IF(VLOOKUP($A297,'Round 3'!$A$7:$J$306,COLUMN('Round 1'!$H$7),FALSE),1,NA())),0,1),IF(ISNA(IF(VLOOKUP($A297,'Final Round'!$A$14:$K$18,1,FALSE),1,NA())),0,1)))</f>
        <v/>
      </c>
      <c r="G297" s="74"/>
      <c r="H297" s="75" t="str">
        <f>IF(ISBLANK($A297),"",IF(ISERROR(VLOOKUP($A297,'Round 1'!$A$7:$I$306,COLUMN('Round 1'!$G$7),FALSE)),0,VLOOKUP($A297,'Round 1'!$A$7:$I$306,COLUMN('Round 1'!$G$7),FALSE))+IF(ISERROR(VLOOKUP($A297,'Round 2'!$A$7:$I$306,COLUMN('Round 2'!$G$7),FALSE)),0,VLOOKUP($A297,'Round 2'!$A$7:$I$306,COLUMN('Round 2'!$G$7),FALSE))+IF(ISERROR(VLOOKUP($A297,'Round 3'!$A$7:$I$306,COLUMN('Round 3'!$G$7),FALSE)),0,VLOOKUP($A297,'Round 3'!$A$7:$I$306,COLUMN('Round 3'!$G$7),FALSE)))</f>
        <v/>
      </c>
      <c r="I297" s="75" t="str">
        <f>IF(ISBLANK($A297),"",IF(ISERROR(VLOOKUP($A297,'Round 1'!$A$7:$I$306,COLUMN('Round 1'!$F$7),FALSE)),0,VLOOKUP($A297,'Round 1'!$A$7:$I$306,COLUMN('Round 1'!$F$7),FALSE))+IF(ISERROR(VLOOKUP($A297,'Round 2'!$A$7:$I$306,COLUMN('Round 2'!$F$7),FALSE)),0,VLOOKUP($A297,'Round 2'!$A$7:$I$306,COLUMN('Round 2'!$F$7),FALSE))+IF(ISERROR(VLOOKUP($A297,'Round 3'!$A$7:$I$306,COLUMN('Round 3'!$F$7),FALSE)),0,VLOOKUP($A297,'Round 3'!$A$7:$I$306,COLUMN('Round 3'!$F$7),FALSE)))</f>
        <v/>
      </c>
      <c r="J297" s="76" t="str">
        <f>IF(ISBLANK($A297),"",IF(ISERROR(VLOOKUP($A297,'Round 1'!$A$7:$I$306,COLUMN('Round 1'!$H$7),FALSE)),0,VLOOKUP($A297,'Round 1'!$A$7:$I$306,COLUMN('Round 1'!$H$7),FALSE))+IF(ISERROR(VLOOKUP($A297,'Round 2'!$A$7:$I$306,COLUMN('Round 2'!$H$7),FALSE)),0,VLOOKUP($A297,'Round 2'!$A$7:$I$306,COLUMN('Round 2'!$H$7),FALSE))+IF(ISERROR(VLOOKUP($A297,'Round 3'!$A$7:$I$306,COLUMN('Round 3'!$H$7),FALSE)),0,VLOOKUP($A297,'Round 3'!$A$7:$I$306,COLUMN('Round 3'!$H$7),FALSE)))</f>
        <v/>
      </c>
      <c r="K297" s="75" t="str">
        <f t="shared" si="103"/>
        <v/>
      </c>
      <c r="L297" s="77" t="str">
        <f t="shared" si="104"/>
        <v/>
      </c>
      <c r="M297" s="78"/>
      <c r="N297" s="79" t="str">
        <f t="shared" si="92"/>
        <v/>
      </c>
      <c r="O297" s="3" t="str">
        <f t="shared" si="105"/>
        <v/>
      </c>
      <c r="P297" s="3" t="str">
        <f t="shared" si="106"/>
        <v/>
      </c>
      <c r="Q297" s="3">
        <f t="shared" si="93"/>
        <v>-10</v>
      </c>
      <c r="R297" s="3" t="str">
        <f t="shared" si="94"/>
        <v/>
      </c>
      <c r="S297" s="3" t="str">
        <f t="shared" si="95"/>
        <v/>
      </c>
      <c r="T297" s="3">
        <f t="shared" si="96"/>
        <v>0</v>
      </c>
      <c r="U297" s="79" t="str">
        <f ca="1">IF(N('Final Round'!$J$14)&gt;0,IF(ISBLANK($A297),"",IF($N297&gt;5,$N297,VLOOKUP($A297,'Final Round'!$A$14:$K$18,COLUMN('Final Round'!$J$1),FALSE))),"")</f>
        <v/>
      </c>
      <c r="V297" s="3" t="str">
        <f t="shared" ca="1" si="97"/>
        <v/>
      </c>
      <c r="W297" s="3" t="str">
        <f t="shared" si="98"/>
        <v/>
      </c>
      <c r="X297" s="3" t="str">
        <f t="shared" si="99"/>
        <v/>
      </c>
      <c r="Y297" s="3">
        <f t="shared" si="100"/>
        <v>0</v>
      </c>
      <c r="Z297" s="3" t="str">
        <f t="shared" ca="1" si="101"/>
        <v/>
      </c>
      <c r="AA297" s="3">
        <f t="shared" ca="1" si="102"/>
        <v>0</v>
      </c>
      <c r="AB297" s="80" t="str">
        <f>IF(ISBLANK($A297),"",5+4*(I297+IF(AA297=0,0,VLOOKUP($A297,'Final Round'!$A$14:$K$18,COLUMN('Final Round'!$G$1),FALSE)))+8*(H297+IF(AA297=0,0,IF(VLOOKUP($A297,'Final Round'!$A$14:$K$18,COLUMN('Final Round'!$J$1),FALSE)=1,1,0)))+$AA297)</f>
        <v/>
      </c>
    </row>
    <row r="298" spans="1:28" x14ac:dyDescent="0.2">
      <c r="A298" s="59"/>
      <c r="B298" s="60"/>
      <c r="C298" s="60"/>
      <c r="D298" s="60"/>
      <c r="E298" s="61"/>
      <c r="F298" s="62" t="str">
        <f>IF(ISBLANK($A298),"",SUM(IF(ISNA(IF(VLOOKUP($A298,'Round 1'!$A$7:$J$306,COLUMN('Round 1'!$H$7),FALSE),1,NA())),0,1),IF(ISNA(IF(VLOOKUP($A298,'Round 2'!$A$7:$J$306,COLUMN('Round 1'!$H$7),FALSE),1,NA())),0,1),IF(ISNA(IF(VLOOKUP($A298,'Round 3'!$A$7:$J$306,COLUMN('Round 1'!$H$7),FALSE),1,NA())),0,1),IF(ISNA(IF(VLOOKUP($A298,'Final Round'!$A$14:$K$18,1,FALSE),1,NA())),0,1)))</f>
        <v/>
      </c>
      <c r="G298" s="63"/>
      <c r="H298" s="64" t="str">
        <f>IF(ISBLANK($A298),"",IF(ISERROR(VLOOKUP($A298,'Round 1'!$A$7:$I$306,COLUMN('Round 1'!$G$7),FALSE)),0,VLOOKUP($A298,'Round 1'!$A$7:$I$306,COLUMN('Round 1'!$G$7),FALSE))+IF(ISERROR(VLOOKUP($A298,'Round 2'!$A$7:$I$306,COLUMN('Round 2'!$G$7),FALSE)),0,VLOOKUP($A298,'Round 2'!$A$7:$I$306,COLUMN('Round 2'!$G$7),FALSE))+IF(ISERROR(VLOOKUP($A298,'Round 3'!$A$7:$I$306,COLUMN('Round 3'!$G$7),FALSE)),0,VLOOKUP($A298,'Round 3'!$A$7:$I$306,COLUMN('Round 3'!$G$7),FALSE)))</f>
        <v/>
      </c>
      <c r="I298" s="64" t="str">
        <f>IF(ISBLANK($A298),"",IF(ISERROR(VLOOKUP($A298,'Round 1'!$A$7:$I$306,COLUMN('Round 1'!$F$7),FALSE)),0,VLOOKUP($A298,'Round 1'!$A$7:$I$306,COLUMN('Round 1'!$F$7),FALSE))+IF(ISERROR(VLOOKUP($A298,'Round 2'!$A$7:$I$306,COLUMN('Round 2'!$F$7),FALSE)),0,VLOOKUP($A298,'Round 2'!$A$7:$I$306,COLUMN('Round 2'!$F$7),FALSE))+IF(ISERROR(VLOOKUP($A298,'Round 3'!$A$7:$I$306,COLUMN('Round 3'!$F$7),FALSE)),0,VLOOKUP($A298,'Round 3'!$A$7:$I$306,COLUMN('Round 3'!$F$7),FALSE)))</f>
        <v/>
      </c>
      <c r="J298" s="65" t="str">
        <f>IF(ISBLANK($A298),"",IF(ISERROR(VLOOKUP($A298,'Round 1'!$A$7:$I$306,COLUMN('Round 1'!$H$7),FALSE)),0,VLOOKUP($A298,'Round 1'!$A$7:$I$306,COLUMN('Round 1'!$H$7),FALSE))+IF(ISERROR(VLOOKUP($A298,'Round 2'!$A$7:$I$306,COLUMN('Round 2'!$H$7),FALSE)),0,VLOOKUP($A298,'Round 2'!$A$7:$I$306,COLUMN('Round 2'!$H$7),FALSE))+IF(ISERROR(VLOOKUP($A298,'Round 3'!$A$7:$I$306,COLUMN('Round 3'!$H$7),FALSE)),0,VLOOKUP($A298,'Round 3'!$A$7:$I$306,COLUMN('Round 3'!$H$7),FALSE)))</f>
        <v/>
      </c>
      <c r="K298" s="64" t="str">
        <f t="shared" si="103"/>
        <v/>
      </c>
      <c r="L298" s="66" t="str">
        <f t="shared" si="104"/>
        <v/>
      </c>
      <c r="M298" s="67"/>
      <c r="N298" s="68" t="str">
        <f t="shared" si="92"/>
        <v/>
      </c>
      <c r="O298" s="3" t="str">
        <f t="shared" si="105"/>
        <v/>
      </c>
      <c r="P298" s="3" t="str">
        <f t="shared" si="106"/>
        <v/>
      </c>
      <c r="Q298" s="3">
        <f t="shared" si="93"/>
        <v>-10</v>
      </c>
      <c r="R298" s="3" t="str">
        <f t="shared" si="94"/>
        <v/>
      </c>
      <c r="S298" s="3" t="str">
        <f t="shared" si="95"/>
        <v/>
      </c>
      <c r="T298" s="3">
        <f t="shared" si="96"/>
        <v>0</v>
      </c>
      <c r="U298" s="68" t="str">
        <f ca="1">IF(N('Final Round'!$J$14)&gt;0,IF(ISBLANK($A298),"",IF($N298&gt;5,$N298,VLOOKUP($A298,'Final Round'!$A$14:$K$18,COLUMN('Final Round'!$J$1),FALSE))),"")</f>
        <v/>
      </c>
      <c r="V298" s="3" t="str">
        <f t="shared" ca="1" si="97"/>
        <v/>
      </c>
      <c r="W298" s="3" t="str">
        <f t="shared" si="98"/>
        <v/>
      </c>
      <c r="X298" s="3" t="str">
        <f t="shared" si="99"/>
        <v/>
      </c>
      <c r="Y298" s="3">
        <f t="shared" si="100"/>
        <v>0</v>
      </c>
      <c r="Z298" s="3" t="str">
        <f t="shared" ca="1" si="101"/>
        <v/>
      </c>
      <c r="AA298" s="3">
        <f t="shared" ca="1" si="102"/>
        <v>0</v>
      </c>
      <c r="AB298" s="69" t="str">
        <f>IF(ISBLANK($A298),"",5+4*(I298+IF(AA298=0,0,VLOOKUP($A298,'Final Round'!$A$14:$K$18,COLUMN('Final Round'!$G$1),FALSE)))+8*(H298+IF(AA298=0,0,IF(VLOOKUP($A298,'Final Round'!$A$14:$K$18,COLUMN('Final Round'!$J$1),FALSE)=1,1,0)))+$AA298)</f>
        <v/>
      </c>
    </row>
    <row r="299" spans="1:28" x14ac:dyDescent="0.2">
      <c r="A299" s="70"/>
      <c r="B299" s="71"/>
      <c r="C299" s="71"/>
      <c r="D299" s="71"/>
      <c r="E299" s="72"/>
      <c r="F299" s="73" t="str">
        <f>IF(ISBLANK($A299),"",SUM(IF(ISNA(IF(VLOOKUP($A299,'Round 1'!$A$7:$J$306,COLUMN('Round 1'!$H$7),FALSE),1,NA())),0,1),IF(ISNA(IF(VLOOKUP($A299,'Round 2'!$A$7:$J$306,COLUMN('Round 1'!$H$7),FALSE),1,NA())),0,1),IF(ISNA(IF(VLOOKUP($A299,'Round 3'!$A$7:$J$306,COLUMN('Round 1'!$H$7),FALSE),1,NA())),0,1),IF(ISNA(IF(VLOOKUP($A299,'Final Round'!$A$14:$K$18,1,FALSE),1,NA())),0,1)))</f>
        <v/>
      </c>
      <c r="G299" s="74"/>
      <c r="H299" s="75" t="str">
        <f>IF(ISBLANK($A299),"",IF(ISERROR(VLOOKUP($A299,'Round 1'!$A$7:$I$306,COLUMN('Round 1'!$G$7),FALSE)),0,VLOOKUP($A299,'Round 1'!$A$7:$I$306,COLUMN('Round 1'!$G$7),FALSE))+IF(ISERROR(VLOOKUP($A299,'Round 2'!$A$7:$I$306,COLUMN('Round 2'!$G$7),FALSE)),0,VLOOKUP($A299,'Round 2'!$A$7:$I$306,COLUMN('Round 2'!$G$7),FALSE))+IF(ISERROR(VLOOKUP($A299,'Round 3'!$A$7:$I$306,COLUMN('Round 3'!$G$7),FALSE)),0,VLOOKUP($A299,'Round 3'!$A$7:$I$306,COLUMN('Round 3'!$G$7),FALSE)))</f>
        <v/>
      </c>
      <c r="I299" s="75" t="str">
        <f>IF(ISBLANK($A299),"",IF(ISERROR(VLOOKUP($A299,'Round 1'!$A$7:$I$306,COLUMN('Round 1'!$F$7),FALSE)),0,VLOOKUP($A299,'Round 1'!$A$7:$I$306,COLUMN('Round 1'!$F$7),FALSE))+IF(ISERROR(VLOOKUP($A299,'Round 2'!$A$7:$I$306,COLUMN('Round 2'!$F$7),FALSE)),0,VLOOKUP($A299,'Round 2'!$A$7:$I$306,COLUMN('Round 2'!$F$7),FALSE))+IF(ISERROR(VLOOKUP($A299,'Round 3'!$A$7:$I$306,COLUMN('Round 3'!$F$7),FALSE)),0,VLOOKUP($A299,'Round 3'!$A$7:$I$306,COLUMN('Round 3'!$F$7),FALSE)))</f>
        <v/>
      </c>
      <c r="J299" s="76" t="str">
        <f>IF(ISBLANK($A299),"",IF(ISERROR(VLOOKUP($A299,'Round 1'!$A$7:$I$306,COLUMN('Round 1'!$H$7),FALSE)),0,VLOOKUP($A299,'Round 1'!$A$7:$I$306,COLUMN('Round 1'!$H$7),FALSE))+IF(ISERROR(VLOOKUP($A299,'Round 2'!$A$7:$I$306,COLUMN('Round 2'!$H$7),FALSE)),0,VLOOKUP($A299,'Round 2'!$A$7:$I$306,COLUMN('Round 2'!$H$7),FALSE))+IF(ISERROR(VLOOKUP($A299,'Round 3'!$A$7:$I$306,COLUMN('Round 3'!$H$7),FALSE)),0,VLOOKUP($A299,'Round 3'!$A$7:$I$306,COLUMN('Round 3'!$H$7),FALSE)))</f>
        <v/>
      </c>
      <c r="K299" s="75" t="str">
        <f t="shared" si="103"/>
        <v/>
      </c>
      <c r="L299" s="77" t="str">
        <f t="shared" si="104"/>
        <v/>
      </c>
      <c r="M299" s="78"/>
      <c r="N299" s="79" t="str">
        <f t="shared" si="92"/>
        <v/>
      </c>
      <c r="O299" s="3" t="str">
        <f t="shared" si="105"/>
        <v/>
      </c>
      <c r="P299" s="3" t="str">
        <f t="shared" si="106"/>
        <v/>
      </c>
      <c r="Q299" s="3">
        <f t="shared" si="93"/>
        <v>-10</v>
      </c>
      <c r="R299" s="3" t="str">
        <f t="shared" si="94"/>
        <v/>
      </c>
      <c r="S299" s="3" t="str">
        <f t="shared" si="95"/>
        <v/>
      </c>
      <c r="T299" s="3">
        <f t="shared" si="96"/>
        <v>0</v>
      </c>
      <c r="U299" s="79" t="str">
        <f ca="1">IF(N('Final Round'!$J$14)&gt;0,IF(ISBLANK($A299),"",IF($N299&gt;5,$N299,VLOOKUP($A299,'Final Round'!$A$14:$K$18,COLUMN('Final Round'!$J$1),FALSE))),"")</f>
        <v/>
      </c>
      <c r="V299" s="3" t="str">
        <f t="shared" ca="1" si="97"/>
        <v/>
      </c>
      <c r="W299" s="3" t="str">
        <f t="shared" si="98"/>
        <v/>
      </c>
      <c r="X299" s="3" t="str">
        <f t="shared" si="99"/>
        <v/>
      </c>
      <c r="Y299" s="3">
        <f t="shared" si="100"/>
        <v>0</v>
      </c>
      <c r="Z299" s="3" t="str">
        <f t="shared" ca="1" si="101"/>
        <v/>
      </c>
      <c r="AA299" s="3">
        <f t="shared" ca="1" si="102"/>
        <v>0</v>
      </c>
      <c r="AB299" s="80" t="str">
        <f>IF(ISBLANK($A299),"",5+4*(I299+IF(AA299=0,0,VLOOKUP($A299,'Final Round'!$A$14:$K$18,COLUMN('Final Round'!$G$1),FALSE)))+8*(H299+IF(AA299=0,0,IF(VLOOKUP($A299,'Final Round'!$A$14:$K$18,COLUMN('Final Round'!$J$1),FALSE)=1,1,0)))+$AA299)</f>
        <v/>
      </c>
    </row>
    <row r="300" spans="1:28" x14ac:dyDescent="0.2">
      <c r="A300" s="59"/>
      <c r="B300" s="60"/>
      <c r="C300" s="60"/>
      <c r="D300" s="60"/>
      <c r="E300" s="61"/>
      <c r="F300" s="62" t="str">
        <f>IF(ISBLANK($A300),"",SUM(IF(ISNA(IF(VLOOKUP($A300,'Round 1'!$A$7:$J$306,COLUMN('Round 1'!$H$7),FALSE),1,NA())),0,1),IF(ISNA(IF(VLOOKUP($A300,'Round 2'!$A$7:$J$306,COLUMN('Round 1'!$H$7),FALSE),1,NA())),0,1),IF(ISNA(IF(VLOOKUP($A300,'Round 3'!$A$7:$J$306,COLUMN('Round 1'!$H$7),FALSE),1,NA())),0,1),IF(ISNA(IF(VLOOKUP($A300,'Final Round'!$A$14:$K$18,1,FALSE),1,NA())),0,1)))</f>
        <v/>
      </c>
      <c r="G300" s="63"/>
      <c r="H300" s="64" t="str">
        <f>IF(ISBLANK($A300),"",IF(ISERROR(VLOOKUP($A300,'Round 1'!$A$7:$I$306,COLUMN('Round 1'!$G$7),FALSE)),0,VLOOKUP($A300,'Round 1'!$A$7:$I$306,COLUMN('Round 1'!$G$7),FALSE))+IF(ISERROR(VLOOKUP($A300,'Round 2'!$A$7:$I$306,COLUMN('Round 2'!$G$7),FALSE)),0,VLOOKUP($A300,'Round 2'!$A$7:$I$306,COLUMN('Round 2'!$G$7),FALSE))+IF(ISERROR(VLOOKUP($A300,'Round 3'!$A$7:$I$306,COLUMN('Round 3'!$G$7),FALSE)),0,VLOOKUP($A300,'Round 3'!$A$7:$I$306,COLUMN('Round 3'!$G$7),FALSE)))</f>
        <v/>
      </c>
      <c r="I300" s="64" t="str">
        <f>IF(ISBLANK($A300),"",IF(ISERROR(VLOOKUP($A300,'Round 1'!$A$7:$I$306,COLUMN('Round 1'!$F$7),FALSE)),0,VLOOKUP($A300,'Round 1'!$A$7:$I$306,COLUMN('Round 1'!$F$7),FALSE))+IF(ISERROR(VLOOKUP($A300,'Round 2'!$A$7:$I$306,COLUMN('Round 2'!$F$7),FALSE)),0,VLOOKUP($A300,'Round 2'!$A$7:$I$306,COLUMN('Round 2'!$F$7),FALSE))+IF(ISERROR(VLOOKUP($A300,'Round 3'!$A$7:$I$306,COLUMN('Round 3'!$F$7),FALSE)),0,VLOOKUP($A300,'Round 3'!$A$7:$I$306,COLUMN('Round 3'!$F$7),FALSE)))</f>
        <v/>
      </c>
      <c r="J300" s="65" t="str">
        <f>IF(ISBLANK($A300),"",IF(ISERROR(VLOOKUP($A300,'Round 1'!$A$7:$I$306,COLUMN('Round 1'!$H$7),FALSE)),0,VLOOKUP($A300,'Round 1'!$A$7:$I$306,COLUMN('Round 1'!$H$7),FALSE))+IF(ISERROR(VLOOKUP($A300,'Round 2'!$A$7:$I$306,COLUMN('Round 2'!$H$7),FALSE)),0,VLOOKUP($A300,'Round 2'!$A$7:$I$306,COLUMN('Round 2'!$H$7),FALSE))+IF(ISERROR(VLOOKUP($A300,'Round 3'!$A$7:$I$306,COLUMN('Round 3'!$H$7),FALSE)),0,VLOOKUP($A300,'Round 3'!$A$7:$I$306,COLUMN('Round 3'!$H$7),FALSE)))</f>
        <v/>
      </c>
      <c r="K300" s="64" t="str">
        <f t="shared" si="103"/>
        <v/>
      </c>
      <c r="L300" s="66" t="str">
        <f t="shared" si="104"/>
        <v/>
      </c>
      <c r="M300" s="67"/>
      <c r="N300" s="68" t="str">
        <f t="shared" si="92"/>
        <v/>
      </c>
      <c r="O300" s="3" t="str">
        <f t="shared" si="105"/>
        <v/>
      </c>
      <c r="P300" s="3" t="str">
        <f t="shared" si="106"/>
        <v/>
      </c>
      <c r="Q300" s="3">
        <f t="shared" si="93"/>
        <v>-10</v>
      </c>
      <c r="R300" s="3" t="str">
        <f t="shared" si="94"/>
        <v/>
      </c>
      <c r="S300" s="3" t="str">
        <f t="shared" si="95"/>
        <v/>
      </c>
      <c r="T300" s="3">
        <f t="shared" si="96"/>
        <v>0</v>
      </c>
      <c r="U300" s="68" t="str">
        <f ca="1">IF(N('Final Round'!$J$14)&gt;0,IF(ISBLANK($A300),"",IF($N300&gt;5,$N300,VLOOKUP($A300,'Final Round'!$A$14:$K$18,COLUMN('Final Round'!$J$1),FALSE))),"")</f>
        <v/>
      </c>
      <c r="V300" s="3" t="str">
        <f t="shared" ca="1" si="97"/>
        <v/>
      </c>
      <c r="W300" s="3" t="str">
        <f t="shared" si="98"/>
        <v/>
      </c>
      <c r="X300" s="3" t="str">
        <f t="shared" si="99"/>
        <v/>
      </c>
      <c r="Y300" s="3">
        <f t="shared" si="100"/>
        <v>0</v>
      </c>
      <c r="Z300" s="3" t="str">
        <f t="shared" ca="1" si="101"/>
        <v/>
      </c>
      <c r="AA300" s="3">
        <f t="shared" ca="1" si="102"/>
        <v>0</v>
      </c>
      <c r="AB300" s="69" t="str">
        <f>IF(ISBLANK($A300),"",5+4*(I300+IF(AA300=0,0,VLOOKUP($A300,'Final Round'!$A$14:$K$18,COLUMN('Final Round'!$G$1),FALSE)))+8*(H300+IF(AA300=0,0,IF(VLOOKUP($A300,'Final Round'!$A$14:$K$18,COLUMN('Final Round'!$J$1),FALSE)=1,1,0)))+$AA300)</f>
        <v/>
      </c>
    </row>
    <row r="301" spans="1:28" x14ac:dyDescent="0.2">
      <c r="A301" s="70"/>
      <c r="B301" s="71"/>
      <c r="C301" s="71"/>
      <c r="D301" s="71"/>
      <c r="E301" s="72"/>
      <c r="F301" s="73" t="str">
        <f>IF(ISBLANK($A301),"",SUM(IF(ISNA(IF(VLOOKUP($A301,'Round 1'!$A$7:$J$306,COLUMN('Round 1'!$H$7),FALSE),1,NA())),0,1),IF(ISNA(IF(VLOOKUP($A301,'Round 2'!$A$7:$J$306,COLUMN('Round 1'!$H$7),FALSE),1,NA())),0,1),IF(ISNA(IF(VLOOKUP($A301,'Round 3'!$A$7:$J$306,COLUMN('Round 1'!$H$7),FALSE),1,NA())),0,1),IF(ISNA(IF(VLOOKUP($A301,'Final Round'!$A$14:$K$18,1,FALSE),1,NA())),0,1)))</f>
        <v/>
      </c>
      <c r="G301" s="74"/>
      <c r="H301" s="75" t="str">
        <f>IF(ISBLANK($A301),"",IF(ISERROR(VLOOKUP($A301,'Round 1'!$A$7:$I$306,COLUMN('Round 1'!$G$7),FALSE)),0,VLOOKUP($A301,'Round 1'!$A$7:$I$306,COLUMN('Round 1'!$G$7),FALSE))+IF(ISERROR(VLOOKUP($A301,'Round 2'!$A$7:$I$306,COLUMN('Round 2'!$G$7),FALSE)),0,VLOOKUP($A301,'Round 2'!$A$7:$I$306,COLUMN('Round 2'!$G$7),FALSE))+IF(ISERROR(VLOOKUP($A301,'Round 3'!$A$7:$I$306,COLUMN('Round 3'!$G$7),FALSE)),0,VLOOKUP($A301,'Round 3'!$A$7:$I$306,COLUMN('Round 3'!$G$7),FALSE)))</f>
        <v/>
      </c>
      <c r="I301" s="75" t="str">
        <f>IF(ISBLANK($A301),"",IF(ISERROR(VLOOKUP($A301,'Round 1'!$A$7:$I$306,COLUMN('Round 1'!$F$7),FALSE)),0,VLOOKUP($A301,'Round 1'!$A$7:$I$306,COLUMN('Round 1'!$F$7),FALSE))+IF(ISERROR(VLOOKUP($A301,'Round 2'!$A$7:$I$306,COLUMN('Round 2'!$F$7),FALSE)),0,VLOOKUP($A301,'Round 2'!$A$7:$I$306,COLUMN('Round 2'!$F$7),FALSE))+IF(ISERROR(VLOOKUP($A301,'Round 3'!$A$7:$I$306,COLUMN('Round 3'!$F$7),FALSE)),0,VLOOKUP($A301,'Round 3'!$A$7:$I$306,COLUMN('Round 3'!$F$7),FALSE)))</f>
        <v/>
      </c>
      <c r="J301" s="76" t="str">
        <f>IF(ISBLANK($A301),"",IF(ISERROR(VLOOKUP($A301,'Round 1'!$A$7:$I$306,COLUMN('Round 1'!$H$7),FALSE)),0,VLOOKUP($A301,'Round 1'!$A$7:$I$306,COLUMN('Round 1'!$H$7),FALSE))+IF(ISERROR(VLOOKUP($A301,'Round 2'!$A$7:$I$306,COLUMN('Round 2'!$H$7),FALSE)),0,VLOOKUP($A301,'Round 2'!$A$7:$I$306,COLUMN('Round 2'!$H$7),FALSE))+IF(ISERROR(VLOOKUP($A301,'Round 3'!$A$7:$I$306,COLUMN('Round 3'!$H$7),FALSE)),0,VLOOKUP($A301,'Round 3'!$A$7:$I$306,COLUMN('Round 3'!$H$7),FALSE)))</f>
        <v/>
      </c>
      <c r="K301" s="75" t="str">
        <f t="shared" si="103"/>
        <v/>
      </c>
      <c r="L301" s="77" t="str">
        <f t="shared" si="104"/>
        <v/>
      </c>
      <c r="M301" s="78"/>
      <c r="N301" s="79" t="str">
        <f t="shared" si="92"/>
        <v/>
      </c>
      <c r="O301" s="3" t="str">
        <f t="shared" si="105"/>
        <v/>
      </c>
      <c r="P301" s="3" t="str">
        <f t="shared" si="106"/>
        <v/>
      </c>
      <c r="Q301" s="3">
        <f t="shared" si="93"/>
        <v>-10</v>
      </c>
      <c r="R301" s="3" t="str">
        <f t="shared" si="94"/>
        <v/>
      </c>
      <c r="S301" s="3" t="str">
        <f t="shared" si="95"/>
        <v/>
      </c>
      <c r="T301" s="3">
        <f t="shared" si="96"/>
        <v>0</v>
      </c>
      <c r="U301" s="79" t="str">
        <f ca="1">IF(N('Final Round'!$J$14)&gt;0,IF(ISBLANK($A301),"",IF($N301&gt;5,$N301,VLOOKUP($A301,'Final Round'!$A$14:$K$18,COLUMN('Final Round'!$J$1),FALSE))),"")</f>
        <v/>
      </c>
      <c r="V301" s="3" t="str">
        <f t="shared" ca="1" si="97"/>
        <v/>
      </c>
      <c r="W301" s="3" t="str">
        <f t="shared" si="98"/>
        <v/>
      </c>
      <c r="X301" s="3" t="str">
        <f t="shared" si="99"/>
        <v/>
      </c>
      <c r="Y301" s="3">
        <f t="shared" si="100"/>
        <v>0</v>
      </c>
      <c r="Z301" s="3" t="str">
        <f t="shared" ca="1" si="101"/>
        <v/>
      </c>
      <c r="AA301" s="3">
        <f t="shared" ca="1" si="102"/>
        <v>0</v>
      </c>
      <c r="AB301" s="80" t="str">
        <f>IF(ISBLANK($A301),"",5+4*(I301+IF(AA301=0,0,VLOOKUP($A301,'Final Round'!$A$14:$K$18,COLUMN('Final Round'!$G$1),FALSE)))+8*(H301+IF(AA301=0,0,IF(VLOOKUP($A301,'Final Round'!$A$14:$K$18,COLUMN('Final Round'!$J$1),FALSE)=1,1,0)))+$AA301)</f>
        <v/>
      </c>
    </row>
    <row r="302" spans="1:28" x14ac:dyDescent="0.2">
      <c r="A302" s="59"/>
      <c r="B302" s="60"/>
      <c r="C302" s="60"/>
      <c r="D302" s="60"/>
      <c r="E302" s="61"/>
      <c r="F302" s="62" t="str">
        <f>IF(ISBLANK($A302),"",SUM(IF(ISNA(IF(VLOOKUP($A302,'Round 1'!$A$7:$J$306,COLUMN('Round 1'!$H$7),FALSE),1,NA())),0,1),IF(ISNA(IF(VLOOKUP($A302,'Round 2'!$A$7:$J$306,COLUMN('Round 1'!$H$7),FALSE),1,NA())),0,1),IF(ISNA(IF(VLOOKUP($A302,'Round 3'!$A$7:$J$306,COLUMN('Round 1'!$H$7),FALSE),1,NA())),0,1),IF(ISNA(IF(VLOOKUP($A302,'Final Round'!$A$14:$K$18,1,FALSE),1,NA())),0,1)))</f>
        <v/>
      </c>
      <c r="G302" s="63"/>
      <c r="H302" s="64" t="str">
        <f>IF(ISBLANK($A302),"",IF(ISERROR(VLOOKUP($A302,'Round 1'!$A$7:$I$306,COLUMN('Round 1'!$G$7),FALSE)),0,VLOOKUP($A302,'Round 1'!$A$7:$I$306,COLUMN('Round 1'!$G$7),FALSE))+IF(ISERROR(VLOOKUP($A302,'Round 2'!$A$7:$I$306,COLUMN('Round 2'!$G$7),FALSE)),0,VLOOKUP($A302,'Round 2'!$A$7:$I$306,COLUMN('Round 2'!$G$7),FALSE))+IF(ISERROR(VLOOKUP($A302,'Round 3'!$A$7:$I$306,COLUMN('Round 3'!$G$7),FALSE)),0,VLOOKUP($A302,'Round 3'!$A$7:$I$306,COLUMN('Round 3'!$G$7),FALSE)))</f>
        <v/>
      </c>
      <c r="I302" s="64" t="str">
        <f>IF(ISBLANK($A302),"",IF(ISERROR(VLOOKUP($A302,'Round 1'!$A$7:$I$306,COLUMN('Round 1'!$F$7),FALSE)),0,VLOOKUP($A302,'Round 1'!$A$7:$I$306,COLUMN('Round 1'!$F$7),FALSE))+IF(ISERROR(VLOOKUP($A302,'Round 2'!$A$7:$I$306,COLUMN('Round 2'!$F$7),FALSE)),0,VLOOKUP($A302,'Round 2'!$A$7:$I$306,COLUMN('Round 2'!$F$7),FALSE))+IF(ISERROR(VLOOKUP($A302,'Round 3'!$A$7:$I$306,COLUMN('Round 3'!$F$7),FALSE)),0,VLOOKUP($A302,'Round 3'!$A$7:$I$306,COLUMN('Round 3'!$F$7),FALSE)))</f>
        <v/>
      </c>
      <c r="J302" s="65" t="str">
        <f>IF(ISBLANK($A302),"",IF(ISERROR(VLOOKUP($A302,'Round 1'!$A$7:$I$306,COLUMN('Round 1'!$H$7),FALSE)),0,VLOOKUP($A302,'Round 1'!$A$7:$I$306,COLUMN('Round 1'!$H$7),FALSE))+IF(ISERROR(VLOOKUP($A302,'Round 2'!$A$7:$I$306,COLUMN('Round 2'!$H$7),FALSE)),0,VLOOKUP($A302,'Round 2'!$A$7:$I$306,COLUMN('Round 2'!$H$7),FALSE))+IF(ISERROR(VLOOKUP($A302,'Round 3'!$A$7:$I$306,COLUMN('Round 3'!$H$7),FALSE)),0,VLOOKUP($A302,'Round 3'!$A$7:$I$306,COLUMN('Round 3'!$H$7),FALSE)))</f>
        <v/>
      </c>
      <c r="K302" s="64" t="str">
        <f t="shared" si="103"/>
        <v/>
      </c>
      <c r="L302" s="66" t="str">
        <f t="shared" si="104"/>
        <v/>
      </c>
      <c r="M302" s="67"/>
      <c r="N302" s="68" t="str">
        <f t="shared" si="92"/>
        <v/>
      </c>
      <c r="O302" s="3" t="str">
        <f t="shared" si="105"/>
        <v/>
      </c>
      <c r="P302" s="3" t="str">
        <f t="shared" si="106"/>
        <v/>
      </c>
      <c r="Q302" s="3">
        <f t="shared" si="93"/>
        <v>-10</v>
      </c>
      <c r="R302" s="3" t="str">
        <f t="shared" si="94"/>
        <v/>
      </c>
      <c r="S302" s="3" t="str">
        <f t="shared" si="95"/>
        <v/>
      </c>
      <c r="T302" s="3">
        <f t="shared" si="96"/>
        <v>0</v>
      </c>
      <c r="U302" s="68" t="str">
        <f ca="1">IF(N('Final Round'!$J$14)&gt;0,IF(ISBLANK($A302),"",IF($N302&gt;5,$N302,VLOOKUP($A302,'Final Round'!$A$14:$K$18,COLUMN('Final Round'!$J$1),FALSE))),"")</f>
        <v/>
      </c>
      <c r="V302" s="3" t="str">
        <f t="shared" ca="1" si="97"/>
        <v/>
      </c>
      <c r="W302" s="3" t="str">
        <f t="shared" si="98"/>
        <v/>
      </c>
      <c r="X302" s="3" t="str">
        <f t="shared" si="99"/>
        <v/>
      </c>
      <c r="Y302" s="3">
        <f t="shared" si="100"/>
        <v>0</v>
      </c>
      <c r="Z302" s="3" t="str">
        <f t="shared" ca="1" si="101"/>
        <v/>
      </c>
      <c r="AA302" s="3">
        <f t="shared" ca="1" si="102"/>
        <v>0</v>
      </c>
      <c r="AB302" s="69" t="str">
        <f>IF(ISBLANK($A302),"",5+4*(I302+IF(AA302=0,0,VLOOKUP($A302,'Final Round'!$A$14:$K$18,COLUMN('Final Round'!$G$1),FALSE)))+8*(H302+IF(AA302=0,0,IF(VLOOKUP($A302,'Final Round'!$A$14:$K$18,COLUMN('Final Round'!$J$1),FALSE)=1,1,0)))+$AA302)</f>
        <v/>
      </c>
    </row>
    <row r="303" spans="1:28" x14ac:dyDescent="0.2">
      <c r="A303" s="70"/>
      <c r="B303" s="71"/>
      <c r="C303" s="71"/>
      <c r="D303" s="71"/>
      <c r="E303" s="72"/>
      <c r="F303" s="73" t="str">
        <f>IF(ISBLANK($A303),"",SUM(IF(ISNA(IF(VLOOKUP($A303,'Round 1'!$A$7:$J$306,COLUMN('Round 1'!$H$7),FALSE),1,NA())),0,1),IF(ISNA(IF(VLOOKUP($A303,'Round 2'!$A$7:$J$306,COLUMN('Round 1'!$H$7),FALSE),1,NA())),0,1),IF(ISNA(IF(VLOOKUP($A303,'Round 3'!$A$7:$J$306,COLUMN('Round 1'!$H$7),FALSE),1,NA())),0,1),IF(ISNA(IF(VLOOKUP($A303,'Final Round'!$A$14:$K$18,1,FALSE),1,NA())),0,1)))</f>
        <v/>
      </c>
      <c r="G303" s="74"/>
      <c r="H303" s="75" t="str">
        <f>IF(ISBLANK($A303),"",IF(ISERROR(VLOOKUP($A303,'Round 1'!$A$7:$I$306,COLUMN('Round 1'!$G$7),FALSE)),0,VLOOKUP($A303,'Round 1'!$A$7:$I$306,COLUMN('Round 1'!$G$7),FALSE))+IF(ISERROR(VLOOKUP($A303,'Round 2'!$A$7:$I$306,COLUMN('Round 2'!$G$7),FALSE)),0,VLOOKUP($A303,'Round 2'!$A$7:$I$306,COLUMN('Round 2'!$G$7),FALSE))+IF(ISERROR(VLOOKUP($A303,'Round 3'!$A$7:$I$306,COLUMN('Round 3'!$G$7),FALSE)),0,VLOOKUP($A303,'Round 3'!$A$7:$I$306,COLUMN('Round 3'!$G$7),FALSE)))</f>
        <v/>
      </c>
      <c r="I303" s="75" t="str">
        <f>IF(ISBLANK($A303),"",IF(ISERROR(VLOOKUP($A303,'Round 1'!$A$7:$I$306,COLUMN('Round 1'!$F$7),FALSE)),0,VLOOKUP($A303,'Round 1'!$A$7:$I$306,COLUMN('Round 1'!$F$7),FALSE))+IF(ISERROR(VLOOKUP($A303,'Round 2'!$A$7:$I$306,COLUMN('Round 2'!$F$7),FALSE)),0,VLOOKUP($A303,'Round 2'!$A$7:$I$306,COLUMN('Round 2'!$F$7),FALSE))+IF(ISERROR(VLOOKUP($A303,'Round 3'!$A$7:$I$306,COLUMN('Round 3'!$F$7),FALSE)),0,VLOOKUP($A303,'Round 3'!$A$7:$I$306,COLUMN('Round 3'!$F$7),FALSE)))</f>
        <v/>
      </c>
      <c r="J303" s="76" t="str">
        <f>IF(ISBLANK($A303),"",IF(ISERROR(VLOOKUP($A303,'Round 1'!$A$7:$I$306,COLUMN('Round 1'!$H$7),FALSE)),0,VLOOKUP($A303,'Round 1'!$A$7:$I$306,COLUMN('Round 1'!$H$7),FALSE))+IF(ISERROR(VLOOKUP($A303,'Round 2'!$A$7:$I$306,COLUMN('Round 2'!$H$7),FALSE)),0,VLOOKUP($A303,'Round 2'!$A$7:$I$306,COLUMN('Round 2'!$H$7),FALSE))+IF(ISERROR(VLOOKUP($A303,'Round 3'!$A$7:$I$306,COLUMN('Round 3'!$H$7),FALSE)),0,VLOOKUP($A303,'Round 3'!$A$7:$I$306,COLUMN('Round 3'!$H$7),FALSE)))</f>
        <v/>
      </c>
      <c r="K303" s="75" t="str">
        <f t="shared" si="103"/>
        <v/>
      </c>
      <c r="L303" s="77" t="str">
        <f t="shared" si="104"/>
        <v/>
      </c>
      <c r="M303" s="78"/>
      <c r="N303" s="79" t="str">
        <f t="shared" si="92"/>
        <v/>
      </c>
      <c r="O303" s="3" t="str">
        <f t="shared" si="105"/>
        <v/>
      </c>
      <c r="P303" s="3" t="str">
        <f t="shared" si="106"/>
        <v/>
      </c>
      <c r="Q303" s="3">
        <f t="shared" si="93"/>
        <v>-10</v>
      </c>
      <c r="R303" s="3" t="str">
        <f t="shared" si="94"/>
        <v/>
      </c>
      <c r="S303" s="3" t="str">
        <f t="shared" si="95"/>
        <v/>
      </c>
      <c r="T303" s="3">
        <f t="shared" si="96"/>
        <v>0</v>
      </c>
      <c r="U303" s="79" t="str">
        <f ca="1">IF(N('Final Round'!$J$14)&gt;0,IF(ISBLANK($A303),"",IF($N303&gt;5,$N303,VLOOKUP($A303,'Final Round'!$A$14:$K$18,COLUMN('Final Round'!$J$1),FALSE))),"")</f>
        <v/>
      </c>
      <c r="V303" s="3" t="str">
        <f t="shared" ca="1" si="97"/>
        <v/>
      </c>
      <c r="W303" s="3" t="str">
        <f t="shared" si="98"/>
        <v/>
      </c>
      <c r="X303" s="3" t="str">
        <f t="shared" si="99"/>
        <v/>
      </c>
      <c r="Y303" s="3">
        <f t="shared" si="100"/>
        <v>0</v>
      </c>
      <c r="Z303" s="3" t="str">
        <f t="shared" ca="1" si="101"/>
        <v/>
      </c>
      <c r="AA303" s="3">
        <f t="shared" ca="1" si="102"/>
        <v>0</v>
      </c>
      <c r="AB303" s="80" t="str">
        <f>IF(ISBLANK($A303),"",5+4*(I303+IF(AA303=0,0,VLOOKUP($A303,'Final Round'!$A$14:$K$18,COLUMN('Final Round'!$G$1),FALSE)))+8*(H303+IF(AA303=0,0,IF(VLOOKUP($A303,'Final Round'!$A$14:$K$18,COLUMN('Final Round'!$J$1),FALSE)=1,1,0)))+$AA303)</f>
        <v/>
      </c>
    </row>
    <row r="304" spans="1:28" x14ac:dyDescent="0.2">
      <c r="A304" s="59"/>
      <c r="B304" s="60"/>
      <c r="C304" s="60"/>
      <c r="D304" s="60"/>
      <c r="E304" s="61"/>
      <c r="F304" s="62" t="str">
        <f>IF(ISBLANK($A304),"",SUM(IF(ISNA(IF(VLOOKUP($A304,'Round 1'!$A$7:$J$306,COLUMN('Round 1'!$H$7),FALSE),1,NA())),0,1),IF(ISNA(IF(VLOOKUP($A304,'Round 2'!$A$7:$J$306,COLUMN('Round 1'!$H$7),FALSE),1,NA())),0,1),IF(ISNA(IF(VLOOKUP($A304,'Round 3'!$A$7:$J$306,COLUMN('Round 1'!$H$7),FALSE),1,NA())),0,1),IF(ISNA(IF(VLOOKUP($A304,'Final Round'!$A$14:$K$18,1,FALSE),1,NA())),0,1)))</f>
        <v/>
      </c>
      <c r="G304" s="63"/>
      <c r="H304" s="64" t="str">
        <f>IF(ISBLANK($A304),"",IF(ISERROR(VLOOKUP($A304,'Round 1'!$A$7:$I$306,COLUMN('Round 1'!$G$7),FALSE)),0,VLOOKUP($A304,'Round 1'!$A$7:$I$306,COLUMN('Round 1'!$G$7),FALSE))+IF(ISERROR(VLOOKUP($A304,'Round 2'!$A$7:$I$306,COLUMN('Round 2'!$G$7),FALSE)),0,VLOOKUP($A304,'Round 2'!$A$7:$I$306,COLUMN('Round 2'!$G$7),FALSE))+IF(ISERROR(VLOOKUP($A304,'Round 3'!$A$7:$I$306,COLUMN('Round 3'!$G$7),FALSE)),0,VLOOKUP($A304,'Round 3'!$A$7:$I$306,COLUMN('Round 3'!$G$7),FALSE)))</f>
        <v/>
      </c>
      <c r="I304" s="64" t="str">
        <f>IF(ISBLANK($A304),"",IF(ISERROR(VLOOKUP($A304,'Round 1'!$A$7:$I$306,COLUMN('Round 1'!$F$7),FALSE)),0,VLOOKUP($A304,'Round 1'!$A$7:$I$306,COLUMN('Round 1'!$F$7),FALSE))+IF(ISERROR(VLOOKUP($A304,'Round 2'!$A$7:$I$306,COLUMN('Round 2'!$F$7),FALSE)),0,VLOOKUP($A304,'Round 2'!$A$7:$I$306,COLUMN('Round 2'!$F$7),FALSE))+IF(ISERROR(VLOOKUP($A304,'Round 3'!$A$7:$I$306,COLUMN('Round 3'!$F$7),FALSE)),0,VLOOKUP($A304,'Round 3'!$A$7:$I$306,COLUMN('Round 3'!$F$7),FALSE)))</f>
        <v/>
      </c>
      <c r="J304" s="65" t="str">
        <f>IF(ISBLANK($A304),"",IF(ISERROR(VLOOKUP($A304,'Round 1'!$A$7:$I$306,COLUMN('Round 1'!$H$7),FALSE)),0,VLOOKUP($A304,'Round 1'!$A$7:$I$306,COLUMN('Round 1'!$H$7),FALSE))+IF(ISERROR(VLOOKUP($A304,'Round 2'!$A$7:$I$306,COLUMN('Round 2'!$H$7),FALSE)),0,VLOOKUP($A304,'Round 2'!$A$7:$I$306,COLUMN('Round 2'!$H$7),FALSE))+IF(ISERROR(VLOOKUP($A304,'Round 3'!$A$7:$I$306,COLUMN('Round 3'!$H$7),FALSE)),0,VLOOKUP($A304,'Round 3'!$A$7:$I$306,COLUMN('Round 3'!$H$7),FALSE)))</f>
        <v/>
      </c>
      <c r="K304" s="64" t="str">
        <f t="shared" si="103"/>
        <v/>
      </c>
      <c r="L304" s="66" t="str">
        <f t="shared" si="104"/>
        <v/>
      </c>
      <c r="M304" s="67"/>
      <c r="N304" s="68" t="str">
        <f t="shared" si="92"/>
        <v/>
      </c>
      <c r="O304" s="3" t="str">
        <f t="shared" si="105"/>
        <v/>
      </c>
      <c r="P304" s="3" t="str">
        <f t="shared" si="106"/>
        <v/>
      </c>
      <c r="Q304" s="3">
        <f t="shared" si="93"/>
        <v>-10</v>
      </c>
      <c r="R304" s="3" t="str">
        <f t="shared" si="94"/>
        <v/>
      </c>
      <c r="S304" s="3" t="str">
        <f t="shared" si="95"/>
        <v/>
      </c>
      <c r="T304" s="3">
        <f t="shared" si="96"/>
        <v>0</v>
      </c>
      <c r="U304" s="68" t="str">
        <f ca="1">IF(N('Final Round'!$J$14)&gt;0,IF(ISBLANK($A304),"",IF($N304&gt;5,$N304,VLOOKUP($A304,'Final Round'!$A$14:$K$18,COLUMN('Final Round'!$J$1),FALSE))),"")</f>
        <v/>
      </c>
      <c r="V304" s="3" t="str">
        <f t="shared" ca="1" si="97"/>
        <v/>
      </c>
      <c r="W304" s="3" t="str">
        <f t="shared" si="98"/>
        <v/>
      </c>
      <c r="X304" s="3" t="str">
        <f t="shared" si="99"/>
        <v/>
      </c>
      <c r="Y304" s="3">
        <f t="shared" si="100"/>
        <v>0</v>
      </c>
      <c r="Z304" s="3" t="str">
        <f t="shared" ca="1" si="101"/>
        <v/>
      </c>
      <c r="AA304" s="3">
        <f t="shared" ca="1" si="102"/>
        <v>0</v>
      </c>
      <c r="AB304" s="69" t="str">
        <f>IF(ISBLANK($A304),"",5+4*(I304+IF(AA304=0,0,VLOOKUP($A304,'Final Round'!$A$14:$K$18,COLUMN('Final Round'!$G$1),FALSE)))+8*(H304+IF(AA304=0,0,IF(VLOOKUP($A304,'Final Round'!$A$14:$K$18,COLUMN('Final Round'!$J$1),FALSE)=1,1,0)))+$AA304)</f>
        <v/>
      </c>
    </row>
    <row r="305" spans="1:28" x14ac:dyDescent="0.2">
      <c r="A305" s="70"/>
      <c r="B305" s="71"/>
      <c r="C305" s="71"/>
      <c r="D305" s="71"/>
      <c r="E305" s="72"/>
      <c r="F305" s="73" t="str">
        <f>IF(ISBLANK($A305),"",SUM(IF(ISNA(IF(VLOOKUP($A305,'Round 1'!$A$7:$J$306,COLUMN('Round 1'!$H$7),FALSE),1,NA())),0,1),IF(ISNA(IF(VLOOKUP($A305,'Round 2'!$A$7:$J$306,COLUMN('Round 1'!$H$7),FALSE),1,NA())),0,1),IF(ISNA(IF(VLOOKUP($A305,'Round 3'!$A$7:$J$306,COLUMN('Round 1'!$H$7),FALSE),1,NA())),0,1),IF(ISNA(IF(VLOOKUP($A305,'Final Round'!$A$14:$K$18,1,FALSE),1,NA())),0,1)))</f>
        <v/>
      </c>
      <c r="G305" s="74"/>
      <c r="H305" s="75" t="str">
        <f>IF(ISBLANK($A305),"",IF(ISERROR(VLOOKUP($A305,'Round 1'!$A$7:$I$306,COLUMN('Round 1'!$G$7),FALSE)),0,VLOOKUP($A305,'Round 1'!$A$7:$I$306,COLUMN('Round 1'!$G$7),FALSE))+IF(ISERROR(VLOOKUP($A305,'Round 2'!$A$7:$I$306,COLUMN('Round 2'!$G$7),FALSE)),0,VLOOKUP($A305,'Round 2'!$A$7:$I$306,COLUMN('Round 2'!$G$7),FALSE))+IF(ISERROR(VLOOKUP($A305,'Round 3'!$A$7:$I$306,COLUMN('Round 3'!$G$7),FALSE)),0,VLOOKUP($A305,'Round 3'!$A$7:$I$306,COLUMN('Round 3'!$G$7),FALSE)))</f>
        <v/>
      </c>
      <c r="I305" s="75" t="str">
        <f>IF(ISBLANK($A305),"",IF(ISERROR(VLOOKUP($A305,'Round 1'!$A$7:$I$306,COLUMN('Round 1'!$F$7),FALSE)),0,VLOOKUP($A305,'Round 1'!$A$7:$I$306,COLUMN('Round 1'!$F$7),FALSE))+IF(ISERROR(VLOOKUP($A305,'Round 2'!$A$7:$I$306,COLUMN('Round 2'!$F$7),FALSE)),0,VLOOKUP($A305,'Round 2'!$A$7:$I$306,COLUMN('Round 2'!$F$7),FALSE))+IF(ISERROR(VLOOKUP($A305,'Round 3'!$A$7:$I$306,COLUMN('Round 3'!$F$7),FALSE)),0,VLOOKUP($A305,'Round 3'!$A$7:$I$306,COLUMN('Round 3'!$F$7),FALSE)))</f>
        <v/>
      </c>
      <c r="J305" s="76" t="str">
        <f>IF(ISBLANK($A305),"",IF(ISERROR(VLOOKUP($A305,'Round 1'!$A$7:$I$306,COLUMN('Round 1'!$H$7),FALSE)),0,VLOOKUP($A305,'Round 1'!$A$7:$I$306,COLUMN('Round 1'!$H$7),FALSE))+IF(ISERROR(VLOOKUP($A305,'Round 2'!$A$7:$I$306,COLUMN('Round 2'!$H$7),FALSE)),0,VLOOKUP($A305,'Round 2'!$A$7:$I$306,COLUMN('Round 2'!$H$7),FALSE))+IF(ISERROR(VLOOKUP($A305,'Round 3'!$A$7:$I$306,COLUMN('Round 3'!$H$7),FALSE)),0,VLOOKUP($A305,'Round 3'!$A$7:$I$306,COLUMN('Round 3'!$H$7),FALSE)))</f>
        <v/>
      </c>
      <c r="K305" s="75" t="str">
        <f t="shared" si="103"/>
        <v/>
      </c>
      <c r="L305" s="77" t="str">
        <f t="shared" si="104"/>
        <v/>
      </c>
      <c r="M305" s="78"/>
      <c r="N305" s="79" t="str">
        <f t="shared" si="92"/>
        <v/>
      </c>
      <c r="O305" s="3" t="str">
        <f t="shared" si="105"/>
        <v/>
      </c>
      <c r="P305" s="3" t="str">
        <f t="shared" si="106"/>
        <v/>
      </c>
      <c r="Q305" s="3">
        <f t="shared" si="93"/>
        <v>-10</v>
      </c>
      <c r="R305" s="3" t="str">
        <f t="shared" si="94"/>
        <v/>
      </c>
      <c r="S305" s="3" t="str">
        <f t="shared" si="95"/>
        <v/>
      </c>
      <c r="T305" s="3">
        <f t="shared" si="96"/>
        <v>0</v>
      </c>
      <c r="U305" s="79" t="str">
        <f ca="1">IF(N('Final Round'!$J$14)&gt;0,IF(ISBLANK($A305),"",IF($N305&gt;5,$N305,VLOOKUP($A305,'Final Round'!$A$14:$K$18,COLUMN('Final Round'!$J$1),FALSE))),"")</f>
        <v/>
      </c>
      <c r="V305" s="3" t="str">
        <f t="shared" ca="1" si="97"/>
        <v/>
      </c>
      <c r="W305" s="3" t="str">
        <f t="shared" si="98"/>
        <v/>
      </c>
      <c r="X305" s="3" t="str">
        <f t="shared" si="99"/>
        <v/>
      </c>
      <c r="Y305" s="3">
        <f t="shared" si="100"/>
        <v>0</v>
      </c>
      <c r="Z305" s="3" t="str">
        <f t="shared" ca="1" si="101"/>
        <v/>
      </c>
      <c r="AA305" s="3">
        <f t="shared" ca="1" si="102"/>
        <v>0</v>
      </c>
      <c r="AB305" s="80" t="str">
        <f>IF(ISBLANK($A305),"",5+4*(I305+IF(AA305=0,0,VLOOKUP($A305,'Final Round'!$A$14:$K$18,COLUMN('Final Round'!$G$1),FALSE)))+8*(H305+IF(AA305=0,0,IF(VLOOKUP($A305,'Final Round'!$A$14:$K$18,COLUMN('Final Round'!$J$1),FALSE)=1,1,0)))+$AA305)</f>
        <v/>
      </c>
    </row>
    <row r="306" spans="1:28" x14ac:dyDescent="0.2">
      <c r="A306" s="59"/>
      <c r="B306" s="60"/>
      <c r="C306" s="60"/>
      <c r="D306" s="60"/>
      <c r="E306" s="61"/>
      <c r="F306" s="62" t="str">
        <f>IF(ISBLANK($A306),"",SUM(IF(ISNA(IF(VLOOKUP($A306,'Round 1'!$A$7:$J$306,COLUMN('Round 1'!$H$7),FALSE),1,NA())),0,1),IF(ISNA(IF(VLOOKUP($A306,'Round 2'!$A$7:$J$306,COLUMN('Round 1'!$H$7),FALSE),1,NA())),0,1),IF(ISNA(IF(VLOOKUP($A306,'Round 3'!$A$7:$J$306,COLUMN('Round 1'!$H$7),FALSE),1,NA())),0,1),IF(ISNA(IF(VLOOKUP($A306,'Final Round'!$A$14:$K$18,1,FALSE),1,NA())),0,1)))</f>
        <v/>
      </c>
      <c r="G306" s="63"/>
      <c r="H306" s="64" t="str">
        <f>IF(ISBLANK($A306),"",IF(ISERROR(VLOOKUP($A306,'Round 1'!$A$7:$I$306,COLUMN('Round 1'!$G$7),FALSE)),0,VLOOKUP($A306,'Round 1'!$A$7:$I$306,COLUMN('Round 1'!$G$7),FALSE))+IF(ISERROR(VLOOKUP($A306,'Round 2'!$A$7:$I$306,COLUMN('Round 2'!$G$7),FALSE)),0,VLOOKUP($A306,'Round 2'!$A$7:$I$306,COLUMN('Round 2'!$G$7),FALSE))+IF(ISERROR(VLOOKUP($A306,'Round 3'!$A$7:$I$306,COLUMN('Round 3'!$G$7),FALSE)),0,VLOOKUP($A306,'Round 3'!$A$7:$I$306,COLUMN('Round 3'!$G$7),FALSE)))</f>
        <v/>
      </c>
      <c r="I306" s="64" t="str">
        <f>IF(ISBLANK($A306),"",IF(ISERROR(VLOOKUP($A306,'Round 1'!$A$7:$I$306,COLUMN('Round 1'!$F$7),FALSE)),0,VLOOKUP($A306,'Round 1'!$A$7:$I$306,COLUMN('Round 1'!$F$7),FALSE))+IF(ISERROR(VLOOKUP($A306,'Round 2'!$A$7:$I$306,COLUMN('Round 2'!$F$7),FALSE)),0,VLOOKUP($A306,'Round 2'!$A$7:$I$306,COLUMN('Round 2'!$F$7),FALSE))+IF(ISERROR(VLOOKUP($A306,'Round 3'!$A$7:$I$306,COLUMN('Round 3'!$F$7),FALSE)),0,VLOOKUP($A306,'Round 3'!$A$7:$I$306,COLUMN('Round 3'!$F$7),FALSE)))</f>
        <v/>
      </c>
      <c r="J306" s="65" t="str">
        <f>IF(ISBLANK($A306),"",IF(ISERROR(VLOOKUP($A306,'Round 1'!$A$7:$I$306,COLUMN('Round 1'!$H$7),FALSE)),0,VLOOKUP($A306,'Round 1'!$A$7:$I$306,COLUMN('Round 1'!$H$7),FALSE))+IF(ISERROR(VLOOKUP($A306,'Round 2'!$A$7:$I$306,COLUMN('Round 2'!$H$7),FALSE)),0,VLOOKUP($A306,'Round 2'!$A$7:$I$306,COLUMN('Round 2'!$H$7),FALSE))+IF(ISERROR(VLOOKUP($A306,'Round 3'!$A$7:$I$306,COLUMN('Round 3'!$H$7),FALSE)),0,VLOOKUP($A306,'Round 3'!$A$7:$I$306,COLUMN('Round 3'!$H$7),FALSE)))</f>
        <v/>
      </c>
      <c r="K306" s="64" t="str">
        <f t="shared" si="103"/>
        <v/>
      </c>
      <c r="L306" s="66" t="str">
        <f t="shared" si="104"/>
        <v/>
      </c>
      <c r="M306" s="67"/>
      <c r="N306" s="68" t="str">
        <f t="shared" si="92"/>
        <v/>
      </c>
      <c r="O306" s="3" t="str">
        <f t="shared" si="105"/>
        <v/>
      </c>
      <c r="P306" s="3" t="str">
        <f t="shared" si="106"/>
        <v/>
      </c>
      <c r="Q306" s="3">
        <f t="shared" si="93"/>
        <v>-10</v>
      </c>
      <c r="R306" s="3" t="str">
        <f t="shared" si="94"/>
        <v/>
      </c>
      <c r="S306" s="3" t="str">
        <f t="shared" si="95"/>
        <v/>
      </c>
      <c r="T306" s="3">
        <f t="shared" si="96"/>
        <v>0</v>
      </c>
      <c r="U306" s="68" t="str">
        <f ca="1">IF(N('Final Round'!$J$14)&gt;0,IF(ISBLANK($A306),"",IF($N306&gt;5,$N306,VLOOKUP($A306,'Final Round'!$A$14:$K$18,COLUMN('Final Round'!$J$1),FALSE))),"")</f>
        <v/>
      </c>
      <c r="V306" s="3" t="str">
        <f t="shared" ca="1" si="97"/>
        <v/>
      </c>
      <c r="W306" s="3" t="str">
        <f t="shared" si="98"/>
        <v/>
      </c>
      <c r="X306" s="3" t="str">
        <f t="shared" si="99"/>
        <v/>
      </c>
      <c r="Y306" s="3">
        <f t="shared" si="100"/>
        <v>0</v>
      </c>
      <c r="Z306" s="3" t="str">
        <f t="shared" ca="1" si="101"/>
        <v/>
      </c>
      <c r="AA306" s="3">
        <f t="shared" ca="1" si="102"/>
        <v>0</v>
      </c>
      <c r="AB306" s="69" t="str">
        <f>IF(ISBLANK($A306),"",5+4*(I306+IF(AA306=0,0,VLOOKUP($A306,'Final Round'!$A$14:$K$18,COLUMN('Final Round'!$G$1),FALSE)))+8*(H306+IF(AA306=0,0,IF(VLOOKUP($A306,'Final Round'!$A$14:$K$18,COLUMN('Final Round'!$J$1),FALSE)=1,1,0)))+$AA306)</f>
        <v/>
      </c>
    </row>
  </sheetData>
  <sortState xmlns:xlrd2="http://schemas.microsoft.com/office/spreadsheetml/2017/richdata2" ref="A7:AB47">
    <sortCondition ref="B7:B47"/>
  </sortState>
  <conditionalFormatting sqref="K7:K306">
    <cfRule type="cellIs" dxfId="2" priority="1" stopIfTrue="1" operator="lessThanOrEqual">
      <formula>5</formula>
    </cfRule>
    <cfRule type="cellIs" dxfId="1" priority="2" stopIfTrue="1" operator="between">
      <formula>6</formula>
      <formula>10</formula>
    </cfRule>
  </conditionalFormatting>
  <conditionalFormatting sqref="N7:N306 U7:U306">
    <cfRule type="cellIs" dxfId="0" priority="3" stopIfTrue="1" operator="between">
      <formula>1</formula>
      <formula>5</formula>
    </cfRule>
  </conditionalFormatting>
  <pageMargins left="0.74791666666666667" right="0.74791666666666667" top="0.98402777777777783" bottom="0.98402777777777783" header="0.51180555555555562" footer="0.51180555555555562"/>
  <pageSetup firstPageNumber="0" orientation="landscape" horizontalDpi="300" verticalDpi="300" r:id="rId1"/>
  <headerFooter alignWithMargins="0"/>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05"/>
  <sheetViews>
    <sheetView workbookViewId="0">
      <pane ySplit="5" topLeftCell="A26" activePane="bottomLeft" state="frozen"/>
      <selection pane="bottomLeft" activeCell="A6" sqref="A6"/>
    </sheetView>
  </sheetViews>
  <sheetFormatPr defaultColWidth="11.42578125" defaultRowHeight="12.75" x14ac:dyDescent="0.2"/>
  <cols>
    <col min="1" max="1" width="9.28515625" style="14" customWidth="1"/>
    <col min="2" max="3" width="10.7109375" style="14" hidden="1" customWidth="1"/>
    <col min="4" max="4" width="35.7109375" style="14" customWidth="1"/>
    <col min="5" max="5" width="11.7109375" style="14" customWidth="1"/>
    <col min="6" max="6" width="10.28515625" style="14" customWidth="1"/>
    <col min="7" max="7" width="9.42578125" style="14" customWidth="1"/>
    <col min="8" max="8" width="8.7109375" style="14" customWidth="1"/>
    <col min="9" max="16384" width="11.42578125" style="14"/>
  </cols>
  <sheetData>
    <row r="1" spans="1:8" ht="25.5" x14ac:dyDescent="0.35">
      <c r="A1" s="460" t="str">
        <f>IF(ISBLANK('Tournament Info'!B3),"Vampire: The Eternal Struggle Tournament",'Tournament Info'!B3)</f>
        <v>VtES Finnish Nationals 2026</v>
      </c>
      <c r="B1" s="460"/>
      <c r="C1" s="460"/>
      <c r="D1" s="460"/>
      <c r="E1" s="460"/>
      <c r="F1" s="460"/>
      <c r="G1" s="460"/>
      <c r="H1" s="460"/>
    </row>
    <row r="2" spans="1:8" ht="15" x14ac:dyDescent="0.2">
      <c r="A2" s="5"/>
      <c r="B2" s="5"/>
      <c r="C2" s="84"/>
      <c r="D2" s="5"/>
      <c r="E2" s="19"/>
      <c r="F2" s="6"/>
      <c r="G2" s="6"/>
      <c r="H2" s="5"/>
    </row>
    <row r="3" spans="1:8" ht="21" customHeight="1" x14ac:dyDescent="0.3">
      <c r="A3" s="461" t="str">
        <f ca="1">IF($B$4,"Final Standings","Current Standings")</f>
        <v>Final Standings</v>
      </c>
      <c r="B3" s="461"/>
      <c r="C3" s="461"/>
      <c r="D3" s="461"/>
      <c r="E3" s="461"/>
      <c r="F3" s="461"/>
      <c r="G3" s="461"/>
      <c r="H3" s="461"/>
    </row>
    <row r="4" spans="1:8" ht="15" x14ac:dyDescent="0.2">
      <c r="A4" s="5"/>
      <c r="B4" s="5" t="b">
        <f ca="1">N('Final Round'!$J$14)&gt;0</f>
        <v>1</v>
      </c>
      <c r="C4" s="5"/>
      <c r="D4" s="6"/>
      <c r="E4" s="19"/>
      <c r="F4" s="6"/>
      <c r="G4" s="6"/>
      <c r="H4" s="5"/>
    </row>
    <row r="5" spans="1:8" ht="31.9" customHeight="1" x14ac:dyDescent="0.25">
      <c r="A5" s="85" t="str">
        <f ca="1">IF($B$4,"Final Rank","Current Rank")</f>
        <v>Final Rank</v>
      </c>
      <c r="B5" s="86" t="s">
        <v>123</v>
      </c>
      <c r="C5" s="86" t="s">
        <v>124</v>
      </c>
      <c r="D5" s="86" t="s">
        <v>125</v>
      </c>
      <c r="E5" s="86" t="s">
        <v>126</v>
      </c>
      <c r="F5" s="86" t="s">
        <v>127</v>
      </c>
      <c r="G5" s="86" t="s">
        <v>128</v>
      </c>
      <c r="H5" s="87" t="s">
        <v>107</v>
      </c>
    </row>
    <row r="6" spans="1:8" ht="15" x14ac:dyDescent="0.2">
      <c r="A6" s="88">
        <f ca="1">IF(ISNUMBER($C6),VLOOKUP($C6,Methuselahs!$Y$7:$Z$306,2,FALSE),"")</f>
        <v>1</v>
      </c>
      <c r="B6" s="89">
        <f>IF(ROW()-ROW($A$6)&lt;Methuselahs!$A$4,ROW()-ROW($A$5),"")</f>
        <v>1</v>
      </c>
      <c r="C6" s="90">
        <f ca="1">IF(ISNUMBER($B6),VLOOKUP($B6,Methuselahs!$X$7:$Y$306,2,FALSE),"")</f>
        <v>15</v>
      </c>
      <c r="D6" s="91" t="str">
        <f ca="1">IF(ISNUMBER($C6),T(VLOOKUP($C6,Methuselahs!$A$7:$E$306,2,FALSE))&amp;" "&amp;T(VLOOKUP($C6,Methuselahs!$A$7:$E$306,3,FALSE)),"")</f>
        <v>Tommi Hakomaa</v>
      </c>
      <c r="E6" s="92">
        <f ca="1">IF(ISNUMBER($C6),VLOOKUP($C6,Methuselahs!$A$7:$I$306,COLUMN(Methuselahs!$H$6),FALSE),"")</f>
        <v>2</v>
      </c>
      <c r="F6" s="92">
        <f ca="1">IF(ISNUMBER($C6),VLOOKUP($C6,Methuselahs!$A$7:$I$306,COLUMN(Methuselahs!$I$6),FALSE),"")</f>
        <v>8.5</v>
      </c>
      <c r="G6" s="92">
        <f ca="1">IF(AND(ISNUMBER($C6),$B$4),VLOOKUP($C6,'Final Round'!$A$14:$G$18,6,FALSE),"")</f>
        <v>1.5</v>
      </c>
      <c r="H6" s="93">
        <f ca="1">IF(ISNUMBER($C6),VLOOKUP($C6,Methuselahs!$A$7:$J$306,COLUMN(Methuselahs!$J$6),FALSE),"")</f>
        <v>168</v>
      </c>
    </row>
    <row r="7" spans="1:8" ht="15" x14ac:dyDescent="0.2">
      <c r="A7" s="94">
        <f ca="1">IF(ISNUMBER($C7),VLOOKUP($C7,Methuselahs!$Y$7:$Z$306,2,FALSE),"")</f>
        <v>2</v>
      </c>
      <c r="B7" s="95">
        <f>IF(ROW()-ROW($A$6)&lt;Methuselahs!$A$4,ROW()-ROW($A$5),"")</f>
        <v>2</v>
      </c>
      <c r="C7" s="90">
        <f ca="1">IF(ISNUMBER($B7),VLOOKUP($B7,Methuselahs!$X$7:$Y$306,2,FALSE),"")</f>
        <v>3</v>
      </c>
      <c r="D7" s="91" t="str">
        <f ca="1">IF(ISNUMBER($C7),T(VLOOKUP($C7,Methuselahs!$A$7:$E$306,2,FALSE))&amp;" "&amp;T(VLOOKUP($C7,Methuselahs!$A$7:$E$306,3,FALSE)),"")</f>
        <v>Michael Holmström</v>
      </c>
      <c r="E7" s="96">
        <f ca="1">IF(ISNUMBER($C7),VLOOKUP($C7,Methuselahs!$A$7:$I$306,COLUMN(Methuselahs!$H$6),FALSE),"")</f>
        <v>2</v>
      </c>
      <c r="F7" s="92">
        <f ca="1">IF(ISNUMBER($C7),VLOOKUP($C7,Methuselahs!$A$7:$I$306,COLUMN(Methuselahs!$I$6),FALSE),"")</f>
        <v>6.5</v>
      </c>
      <c r="G7" s="92">
        <f ca="1">IF(AND(ISNUMBER($C7),$B$4),VLOOKUP($C7,'Final Round'!$A$14:$G$18,6,FALSE),"")</f>
        <v>1.5</v>
      </c>
      <c r="H7" s="97">
        <f ca="1">IF(ISNUMBER($C7),VLOOKUP($C7,Methuselahs!$A$7:$J$306,COLUMN(Methuselahs!$J$6),FALSE),"")</f>
        <v>156</v>
      </c>
    </row>
    <row r="8" spans="1:8" ht="15" x14ac:dyDescent="0.2">
      <c r="A8" s="94">
        <f ca="1">IF(ISNUMBER($C8),VLOOKUP($C8,Methuselahs!$Y$7:$Z$306,2,FALSE),"")</f>
        <v>2</v>
      </c>
      <c r="B8" s="95">
        <f>IF(ROW()-ROW($A$6)&lt;Methuselahs!$A$4,ROW()-ROW($A$5),"")</f>
        <v>3</v>
      </c>
      <c r="C8" s="90">
        <f ca="1">IF(ISNUMBER($B8),VLOOKUP($B8,Methuselahs!$X$7:$Y$306,2,FALSE),"")</f>
        <v>23</v>
      </c>
      <c r="D8" s="91" t="str">
        <f ca="1">IF(ISNUMBER($C8),T(VLOOKUP($C8,Methuselahs!$A$7:$E$306,2,FALSE))&amp;" "&amp;T(VLOOKUP($C8,Methuselahs!$A$7:$E$306,3,FALSE)),"")</f>
        <v>Peitsa Suominen</v>
      </c>
      <c r="E8" s="96">
        <f ca="1">IF(ISNUMBER($C8),VLOOKUP($C8,Methuselahs!$A$7:$I$306,COLUMN(Methuselahs!$H$6),FALSE),"")</f>
        <v>2</v>
      </c>
      <c r="F8" s="92">
        <f ca="1">IF(ISNUMBER($C8),VLOOKUP($C8,Methuselahs!$A$7:$I$306,COLUMN(Methuselahs!$I$6),FALSE),"")</f>
        <v>6.5</v>
      </c>
      <c r="G8" s="92">
        <f ca="1">IF(AND(ISNUMBER($C8),$B$4),VLOOKUP($C8,'Final Round'!$A$14:$G$18,6,FALSE),"")</f>
        <v>1</v>
      </c>
      <c r="H8" s="97">
        <f ca="1">IF(ISNUMBER($C8),VLOOKUP($C8,Methuselahs!$A$7:$J$306,COLUMN(Methuselahs!$J$6),FALSE),"")</f>
        <v>156</v>
      </c>
    </row>
    <row r="9" spans="1:8" ht="15" x14ac:dyDescent="0.2">
      <c r="A9" s="94">
        <f ca="1">IF(ISNUMBER($C9),VLOOKUP($C9,Methuselahs!$Y$7:$Z$306,2,FALSE),"")</f>
        <v>2</v>
      </c>
      <c r="B9" s="95">
        <f>IF(ROW()-ROW($A$6)&lt;Methuselahs!$A$4,ROW()-ROW($A$5),"")</f>
        <v>4</v>
      </c>
      <c r="C9" s="90">
        <f ca="1">IF(ISNUMBER($B9),VLOOKUP($B9,Methuselahs!$X$7:$Y$306,2,FALSE),"")</f>
        <v>26</v>
      </c>
      <c r="D9" s="91" t="str">
        <f ca="1">IF(ISNUMBER($C9),T(VLOOKUP($C9,Methuselahs!$A$7:$E$306,2,FALSE))&amp;" "&amp;T(VLOOKUP($C9,Methuselahs!$A$7:$E$306,3,FALSE)),"")</f>
        <v>Erik Wallgren</v>
      </c>
      <c r="E9" s="96">
        <f ca="1">IF(ISNUMBER($C9),VLOOKUP($C9,Methuselahs!$A$7:$I$306,COLUMN(Methuselahs!$H$6),FALSE),"")</f>
        <v>1</v>
      </c>
      <c r="F9" s="92">
        <f ca="1">IF(ISNUMBER($C9),VLOOKUP($C9,Methuselahs!$A$7:$I$306,COLUMN(Methuselahs!$I$6),FALSE),"")</f>
        <v>6</v>
      </c>
      <c r="G9" s="92">
        <f ca="1">IF(AND(ISNUMBER($C9),$B$4),VLOOKUP($C9,'Final Round'!$A$14:$G$18,6,FALSE),"")</f>
        <v>0</v>
      </c>
      <c r="H9" s="97">
        <f ca="1">IF(ISNUMBER($C9),VLOOKUP($C9,Methuselahs!$A$7:$J$306,COLUMN(Methuselahs!$J$6),FALSE),"")</f>
        <v>156</v>
      </c>
    </row>
    <row r="10" spans="1:8" ht="15" x14ac:dyDescent="0.2">
      <c r="A10" s="94">
        <f ca="1">IF(ISNUMBER($C10),VLOOKUP($C10,Methuselahs!$Y$7:$Z$306,2,FALSE),"")</f>
        <v>2</v>
      </c>
      <c r="B10" s="95">
        <f>IF(ROW()-ROW($A$6)&lt;Methuselahs!$A$4,ROW()-ROW($A$5),"")</f>
        <v>5</v>
      </c>
      <c r="C10" s="90">
        <f ca="1">IF(ISNUMBER($B10),VLOOKUP($B10,Methuselahs!$X$7:$Y$306,2,FALSE),"")</f>
        <v>28</v>
      </c>
      <c r="D10" s="91" t="str">
        <f ca="1">IF(ISNUMBER($C10),T(VLOOKUP($C10,Methuselahs!$A$7:$E$306,2,FALSE))&amp;" "&amp;T(VLOOKUP($C10,Methuselahs!$A$7:$E$306,3,FALSE)),"")</f>
        <v>Marko Saari</v>
      </c>
      <c r="E10" s="96">
        <f ca="1">IF(ISNUMBER($C10),VLOOKUP($C10,Methuselahs!$A$7:$I$306,COLUMN(Methuselahs!$H$6),FALSE),"")</f>
        <v>2</v>
      </c>
      <c r="F10" s="92">
        <f ca="1">IF(ISNUMBER($C10),VLOOKUP($C10,Methuselahs!$A$7:$I$306,COLUMN(Methuselahs!$I$6),FALSE),"")</f>
        <v>7</v>
      </c>
      <c r="G10" s="92">
        <f ca="1">IF(AND(ISNUMBER($C10),$B$4),VLOOKUP($C10,'Final Round'!$A$14:$G$18,6,FALSE),"")</f>
        <v>0</v>
      </c>
      <c r="H10" s="97">
        <f ca="1">IF(ISNUMBER($C10),VLOOKUP($C10,Methuselahs!$A$7:$J$306,COLUMN(Methuselahs!$J$6),FALSE),"")</f>
        <v>162</v>
      </c>
    </row>
    <row r="11" spans="1:8" ht="15" x14ac:dyDescent="0.2">
      <c r="A11" s="94">
        <f ca="1">IF(ISNUMBER($C11),VLOOKUP($C11,Methuselahs!$Y$7:$Z$306,2,FALSE),"")</f>
        <v>6</v>
      </c>
      <c r="B11" s="95">
        <f>IF(ROW()-ROW($A$6)&lt;Methuselahs!$A$4,ROW()-ROW($A$5),"")</f>
        <v>6</v>
      </c>
      <c r="C11" s="90">
        <f ca="1">IF(ISNUMBER($B11),VLOOKUP($B11,Methuselahs!$X$7:$Y$306,2,FALSE),"")</f>
        <v>6</v>
      </c>
      <c r="D11" s="91" t="str">
        <f ca="1">IF(ISNUMBER($C11),T(VLOOKUP($C11,Methuselahs!$A$7:$E$306,2,FALSE))&amp;" "&amp;T(VLOOKUP($C11,Methuselahs!$A$7:$E$306,3,FALSE)),"")</f>
        <v>Antti Penttilä</v>
      </c>
      <c r="E11" s="96">
        <f ca="1">IF(ISNUMBER($C11),VLOOKUP($C11,Methuselahs!$A$7:$I$306,COLUMN(Methuselahs!$H$6),FALSE),"")</f>
        <v>1</v>
      </c>
      <c r="F11" s="92">
        <f ca="1">IF(ISNUMBER($C11),VLOOKUP($C11,Methuselahs!$A$7:$I$306,COLUMN(Methuselahs!$I$6),FALSE),"")</f>
        <v>5.5</v>
      </c>
      <c r="G11" s="96"/>
      <c r="H11" s="97">
        <f ca="1">IF(ISNUMBER($C11),VLOOKUP($C11,Methuselahs!$A$7:$J$306,COLUMN(Methuselahs!$J$6),FALSE),"")</f>
        <v>162</v>
      </c>
    </row>
    <row r="12" spans="1:8" ht="15" x14ac:dyDescent="0.2">
      <c r="A12" s="94">
        <f ca="1">IF(ISNUMBER($C12),VLOOKUP($C12,Methuselahs!$Y$7:$Z$306,2,FALSE),"")</f>
        <v>7</v>
      </c>
      <c r="B12" s="95">
        <f>IF(ROW()-ROW($A$6)&lt;Methuselahs!$A$4,ROW()-ROW($A$5),"")</f>
        <v>7</v>
      </c>
      <c r="C12" s="90">
        <f ca="1">IF(ISNUMBER($B12),VLOOKUP($B12,Methuselahs!$X$7:$Y$306,2,FALSE),"")</f>
        <v>16</v>
      </c>
      <c r="D12" s="91" t="str">
        <f ca="1">IF(ISNUMBER($C12),T(VLOOKUP($C12,Methuselahs!$A$7:$E$306,2,FALSE))&amp;" "&amp;T(VLOOKUP($C12,Methuselahs!$A$7:$E$306,3,FALSE)),"")</f>
        <v>Lech Ivanov</v>
      </c>
      <c r="E12" s="96">
        <f ca="1">IF(ISNUMBER($C12),VLOOKUP($C12,Methuselahs!$A$7:$I$306,COLUMN(Methuselahs!$H$6),FALSE),"")</f>
        <v>1</v>
      </c>
      <c r="F12" s="92">
        <f ca="1">IF(ISNUMBER($C12),VLOOKUP($C12,Methuselahs!$A$7:$I$306,COLUMN(Methuselahs!$I$6),FALSE),"")</f>
        <v>5.5</v>
      </c>
      <c r="G12" s="96"/>
      <c r="H12" s="97">
        <f ca="1">IF(ISNUMBER($C12),VLOOKUP($C12,Methuselahs!$A$7:$J$306,COLUMN(Methuselahs!$J$6),FALSE),"")</f>
        <v>156</v>
      </c>
    </row>
    <row r="13" spans="1:8" ht="15" x14ac:dyDescent="0.2">
      <c r="A13" s="94">
        <f ca="1">IF(ISNUMBER($C13),VLOOKUP($C13,Methuselahs!$Y$7:$Z$306,2,FALSE),"")</f>
        <v>8</v>
      </c>
      <c r="B13" s="95">
        <f>IF(ROW()-ROW($A$6)&lt;Methuselahs!$A$4,ROW()-ROW($A$5),"")</f>
        <v>8</v>
      </c>
      <c r="C13" s="90">
        <f ca="1">IF(ISNUMBER($B13),VLOOKUP($B13,Methuselahs!$X$7:$Y$306,2,FALSE),"")</f>
        <v>37</v>
      </c>
      <c r="D13" s="91" t="str">
        <f ca="1">IF(ISNUMBER($C13),T(VLOOKUP($C13,Methuselahs!$A$7:$E$306,2,FALSE))&amp;" "&amp;T(VLOOKUP($C13,Methuselahs!$A$7:$E$306,3,FALSE)),"")</f>
        <v>Joona Tuominen</v>
      </c>
      <c r="E13" s="96">
        <f ca="1">IF(ISNUMBER($C13),VLOOKUP($C13,Methuselahs!$A$7:$I$306,COLUMN(Methuselahs!$H$6),FALSE),"")</f>
        <v>1</v>
      </c>
      <c r="F13" s="92">
        <f ca="1">IF(ISNUMBER($C13),VLOOKUP($C13,Methuselahs!$A$7:$I$306,COLUMN(Methuselahs!$I$6),FALSE),"")</f>
        <v>5</v>
      </c>
      <c r="G13" s="96"/>
      <c r="H13" s="97">
        <f ca="1">IF(ISNUMBER($C13),VLOOKUP($C13,Methuselahs!$A$7:$J$306,COLUMN(Methuselahs!$J$6),FALSE),"")</f>
        <v>126</v>
      </c>
    </row>
    <row r="14" spans="1:8" ht="15" x14ac:dyDescent="0.2">
      <c r="A14" s="94">
        <f ca="1">IF(ISNUMBER($C14),VLOOKUP($C14,Methuselahs!$Y$7:$Z$306,2,FALSE),"")</f>
        <v>9</v>
      </c>
      <c r="B14" s="95">
        <f>IF(ROW()-ROW($A$6)&lt;Methuselahs!$A$4,ROW()-ROW($A$5),"")</f>
        <v>9</v>
      </c>
      <c r="C14" s="90">
        <f ca="1">IF(ISNUMBER($B14),VLOOKUP($B14,Methuselahs!$X$7:$Y$306,2,FALSE),"")</f>
        <v>27</v>
      </c>
      <c r="D14" s="91" t="str">
        <f ca="1">IF(ISNUMBER($C14),T(VLOOKUP($C14,Methuselahs!$A$7:$E$306,2,FALSE))&amp;" "&amp;T(VLOOKUP($C14,Methuselahs!$A$7:$E$306,3,FALSE)),"")</f>
        <v>Niina Lindroos</v>
      </c>
      <c r="E14" s="96">
        <f ca="1">IF(ISNUMBER($C14),VLOOKUP($C14,Methuselahs!$A$7:$I$306,COLUMN(Methuselahs!$H$6),FALSE),"")</f>
        <v>1</v>
      </c>
      <c r="F14" s="92">
        <f ca="1">IF(ISNUMBER($C14),VLOOKUP($C14,Methuselahs!$A$7:$I$306,COLUMN(Methuselahs!$I$6),FALSE),"")</f>
        <v>4.5</v>
      </c>
      <c r="G14" s="96"/>
      <c r="H14" s="97">
        <f ca="1">IF(ISNUMBER($C14),VLOOKUP($C14,Methuselahs!$A$7:$J$306,COLUMN(Methuselahs!$J$6),FALSE),"")</f>
        <v>138</v>
      </c>
    </row>
    <row r="15" spans="1:8" ht="15" x14ac:dyDescent="0.2">
      <c r="A15" s="94">
        <f ca="1">IF(ISNUMBER($C15),VLOOKUP($C15,Methuselahs!$Y$7:$Z$306,2,FALSE),"")</f>
        <v>10</v>
      </c>
      <c r="B15" s="95">
        <f>IF(ROW()-ROW($A$6)&lt;Methuselahs!$A$4,ROW()-ROW($A$5),"")</f>
        <v>10</v>
      </c>
      <c r="C15" s="90">
        <f ca="1">IF(ISNUMBER($B15),VLOOKUP($B15,Methuselahs!$X$7:$Y$306,2,FALSE),"")</f>
        <v>35</v>
      </c>
      <c r="D15" s="91" t="str">
        <f ca="1">IF(ISNUMBER($C15),T(VLOOKUP($C15,Methuselahs!$A$7:$E$306,2,FALSE))&amp;" "&amp;T(VLOOKUP($C15,Methuselahs!$A$7:$E$306,3,FALSE)),"")</f>
        <v>Nerijus Mikalajunas</v>
      </c>
      <c r="E15" s="96">
        <f ca="1">IF(ISNUMBER($C15),VLOOKUP($C15,Methuselahs!$A$7:$I$306,COLUMN(Methuselahs!$H$6),FALSE),"")</f>
        <v>1</v>
      </c>
      <c r="F15" s="92">
        <f ca="1">IF(ISNUMBER($C15),VLOOKUP($C15,Methuselahs!$A$7:$I$306,COLUMN(Methuselahs!$I$6),FALSE),"")</f>
        <v>4.5</v>
      </c>
      <c r="G15" s="96"/>
      <c r="H15" s="97">
        <f ca="1">IF(ISNUMBER($C15),VLOOKUP($C15,Methuselahs!$A$7:$J$306,COLUMN(Methuselahs!$J$6),FALSE),"")</f>
        <v>126</v>
      </c>
    </row>
    <row r="16" spans="1:8" ht="15" x14ac:dyDescent="0.2">
      <c r="A16" s="94">
        <f ca="1">IF(ISNUMBER($C16),VLOOKUP($C16,Methuselahs!$Y$7:$Z$306,2,FALSE),"")</f>
        <v>11</v>
      </c>
      <c r="B16" s="95">
        <f>IF(ROW()-ROW($A$6)&lt;Methuselahs!$A$4,ROW()-ROW($A$5),"")</f>
        <v>11</v>
      </c>
      <c r="C16" s="90">
        <f ca="1">IF(ISNUMBER($B16),VLOOKUP($B16,Methuselahs!$X$7:$Y$306,2,FALSE),"")</f>
        <v>10</v>
      </c>
      <c r="D16" s="91" t="str">
        <f ca="1">IF(ISNUMBER($C16),T(VLOOKUP($C16,Methuselahs!$A$7:$E$306,2,FALSE))&amp;" "&amp;T(VLOOKUP($C16,Methuselahs!$A$7:$E$306,3,FALSE)),"")</f>
        <v>Janne Lönnqvist</v>
      </c>
      <c r="E16" s="96">
        <f ca="1">IF(ISNUMBER($C16),VLOOKUP($C16,Methuselahs!$A$7:$I$306,COLUMN(Methuselahs!$H$6),FALSE),"")</f>
        <v>1</v>
      </c>
      <c r="F16" s="92">
        <f ca="1">IF(ISNUMBER($C16),VLOOKUP($C16,Methuselahs!$A$7:$I$306,COLUMN(Methuselahs!$I$6),FALSE),"")</f>
        <v>4.5</v>
      </c>
      <c r="G16" s="96"/>
      <c r="H16" s="97">
        <f ca="1">IF(ISNUMBER($C16),VLOOKUP($C16,Methuselahs!$A$7:$J$306,COLUMN(Methuselahs!$J$6),FALSE),"")</f>
        <v>120</v>
      </c>
    </row>
    <row r="17" spans="1:8" ht="15" x14ac:dyDescent="0.2">
      <c r="A17" s="94">
        <f ca="1">IF(ISNUMBER($C17),VLOOKUP($C17,Methuselahs!$Y$7:$Z$306,2,FALSE),"")</f>
        <v>12</v>
      </c>
      <c r="B17" s="95">
        <f>IF(ROW()-ROW($A$6)&lt;Methuselahs!$A$4,ROW()-ROW($A$5),"")</f>
        <v>12</v>
      </c>
      <c r="C17" s="90">
        <f ca="1">IF(ISNUMBER($B17),VLOOKUP($B17,Methuselahs!$X$7:$Y$306,2,FALSE),"")</f>
        <v>38</v>
      </c>
      <c r="D17" s="98" t="str">
        <f ca="1">IF(ISNUMBER($C17),T(VLOOKUP($C17,Methuselahs!$A$7:$E$306,2,FALSE))&amp;" "&amp;T(VLOOKUP($C17,Methuselahs!$A$7:$E$306,3,FALSE)),"")</f>
        <v>Juha Nyholm</v>
      </c>
      <c r="E17" s="96">
        <f ca="1">IF(ISNUMBER($C17),VLOOKUP($C17,Methuselahs!$A$7:$I$306,COLUMN(Methuselahs!$H$6),FALSE),"")</f>
        <v>1</v>
      </c>
      <c r="F17" s="92">
        <f ca="1">IF(ISNUMBER($C17),VLOOKUP($C17,Methuselahs!$A$7:$I$306,COLUMN(Methuselahs!$I$6),FALSE),"")</f>
        <v>4</v>
      </c>
      <c r="G17" s="96"/>
      <c r="H17" s="97">
        <f ca="1">IF(ISNUMBER($C17),VLOOKUP($C17,Methuselahs!$A$7:$J$306,COLUMN(Methuselahs!$J$6),FALSE),"")</f>
        <v>138</v>
      </c>
    </row>
    <row r="18" spans="1:8" ht="15" x14ac:dyDescent="0.2">
      <c r="A18" s="94">
        <f ca="1">IF(ISNUMBER($C18),VLOOKUP($C18,Methuselahs!$Y$7:$Z$306,2,FALSE),"")</f>
        <v>13</v>
      </c>
      <c r="B18" s="95">
        <f>IF(ROW()-ROW($A$6)&lt;Methuselahs!$A$4,ROW()-ROW($A$5),"")</f>
        <v>13</v>
      </c>
      <c r="C18" s="90">
        <f ca="1">IF(ISNUMBER($B18),VLOOKUP($B18,Methuselahs!$X$7:$Y$306,2,FALSE),"")</f>
        <v>5</v>
      </c>
      <c r="D18" s="98" t="str">
        <f ca="1">IF(ISNUMBER($C18),T(VLOOKUP($C18,Methuselahs!$A$7:$E$306,2,FALSE))&amp;" "&amp;T(VLOOKUP($C18,Methuselahs!$A$7:$E$306,3,FALSE)),"")</f>
        <v>Otto Kallokoski</v>
      </c>
      <c r="E18" s="96">
        <f ca="1">IF(ISNUMBER($C18),VLOOKUP($C18,Methuselahs!$A$7:$I$306,COLUMN(Methuselahs!$H$6),FALSE),"")</f>
        <v>1</v>
      </c>
      <c r="F18" s="92">
        <f ca="1">IF(ISNUMBER($C18),VLOOKUP($C18,Methuselahs!$A$7:$I$306,COLUMN(Methuselahs!$I$6),FALSE),"")</f>
        <v>4</v>
      </c>
      <c r="G18" s="96"/>
      <c r="H18" s="97">
        <f ca="1">IF(ISNUMBER($C18),VLOOKUP($C18,Methuselahs!$A$7:$J$306,COLUMN(Methuselahs!$J$6),FALSE),"")</f>
        <v>132</v>
      </c>
    </row>
    <row r="19" spans="1:8" ht="15" x14ac:dyDescent="0.2">
      <c r="A19" s="94">
        <f ca="1">IF(ISNUMBER($C19),VLOOKUP($C19,Methuselahs!$Y$7:$Z$306,2,FALSE),"")</f>
        <v>14</v>
      </c>
      <c r="B19" s="95">
        <f>IF(ROW()-ROW($A$6)&lt;Methuselahs!$A$4,ROW()-ROW($A$5),"")</f>
        <v>14</v>
      </c>
      <c r="C19" s="90">
        <f ca="1">IF(ISNUMBER($B19),VLOOKUP($B19,Methuselahs!$X$7:$Y$306,2,FALSE),"")</f>
        <v>33</v>
      </c>
      <c r="D19" s="99" t="str">
        <f ca="1">IF(ISNUMBER($C19),T(VLOOKUP($C19,Methuselahs!$A$7:$E$306,2,FALSE))&amp;" "&amp;T(VLOOKUP($C19,Methuselahs!$A$7:$E$306,3,FALSE)),"")</f>
        <v>Petri Wessman</v>
      </c>
      <c r="E19" s="96">
        <f ca="1">IF(ISNUMBER($C19),VLOOKUP($C19,Methuselahs!$A$7:$I$306,COLUMN(Methuselahs!$H$6),FALSE),"")</f>
        <v>1</v>
      </c>
      <c r="F19" s="92">
        <f ca="1">IF(ISNUMBER($C19),VLOOKUP($C19,Methuselahs!$A$7:$I$306,COLUMN(Methuselahs!$I$6),FALSE),"")</f>
        <v>4</v>
      </c>
      <c r="G19" s="96"/>
      <c r="H19" s="97">
        <f ca="1">IF(ISNUMBER($C19),VLOOKUP($C19,Methuselahs!$A$7:$J$306,COLUMN(Methuselahs!$J$6),FALSE),"")</f>
        <v>96</v>
      </c>
    </row>
    <row r="20" spans="1:8" ht="15" x14ac:dyDescent="0.2">
      <c r="A20" s="94">
        <f ca="1">IF(ISNUMBER($C20),VLOOKUP($C20,Methuselahs!$Y$7:$Z$306,2,FALSE),"")</f>
        <v>15</v>
      </c>
      <c r="B20" s="95">
        <f>IF(ROW()-ROW($A$6)&lt;Methuselahs!$A$4,ROW()-ROW($A$5),"")</f>
        <v>15</v>
      </c>
      <c r="C20" s="90">
        <f ca="1">IF(ISNUMBER($B20),VLOOKUP($B20,Methuselahs!$X$7:$Y$306,2,FALSE),"")</f>
        <v>36</v>
      </c>
      <c r="D20" s="98" t="str">
        <f ca="1">IF(ISNUMBER($C20),T(VLOOKUP($C20,Methuselahs!$A$7:$E$306,2,FALSE))&amp;" "&amp;T(VLOOKUP($C20,Methuselahs!$A$7:$E$306,3,FALSE)),"")</f>
        <v>Lasse Pöyry</v>
      </c>
      <c r="E20" s="96">
        <f ca="1">IF(ISNUMBER($C20),VLOOKUP($C20,Methuselahs!$A$7:$I$306,COLUMN(Methuselahs!$H$6),FALSE),"")</f>
        <v>1</v>
      </c>
      <c r="F20" s="92">
        <f ca="1">IF(ISNUMBER($C20),VLOOKUP($C20,Methuselahs!$A$7:$I$306,COLUMN(Methuselahs!$I$6),FALSE),"")</f>
        <v>3.5</v>
      </c>
      <c r="G20" s="96"/>
      <c r="H20" s="97">
        <f ca="1">IF(ISNUMBER($C20),VLOOKUP($C20,Methuselahs!$A$7:$J$306,COLUMN(Methuselahs!$J$6),FALSE),"")</f>
        <v>120</v>
      </c>
    </row>
    <row r="21" spans="1:8" ht="15" x14ac:dyDescent="0.2">
      <c r="A21" s="94">
        <f ca="1">IF(ISNUMBER($C21),VLOOKUP($C21,Methuselahs!$Y$7:$Z$306,2,FALSE),"")</f>
        <v>16</v>
      </c>
      <c r="B21" s="95">
        <f>IF(ROW()-ROW($A$6)&lt;Methuselahs!$A$4,ROW()-ROW($A$5),"")</f>
        <v>16</v>
      </c>
      <c r="C21" s="90">
        <f ca="1">IF(ISNUMBER($B21),VLOOKUP($B21,Methuselahs!$X$7:$Y$306,2,FALSE),"")</f>
        <v>1</v>
      </c>
      <c r="D21" s="98" t="str">
        <f ca="1">IF(ISNUMBER($C21),T(VLOOKUP($C21,Methuselahs!$A$7:$E$306,2,FALSE))&amp;" "&amp;T(VLOOKUP($C21,Methuselahs!$A$7:$E$306,3,FALSE)),"")</f>
        <v>Tero Aalto</v>
      </c>
      <c r="E21" s="96">
        <f ca="1">IF(ISNUMBER($C21),VLOOKUP($C21,Methuselahs!$A$7:$I$306,COLUMN(Methuselahs!$H$6),FALSE),"")</f>
        <v>1</v>
      </c>
      <c r="F21" s="92">
        <f ca="1">IF(ISNUMBER($C21),VLOOKUP($C21,Methuselahs!$A$7:$I$306,COLUMN(Methuselahs!$I$6),FALSE),"")</f>
        <v>3.5</v>
      </c>
      <c r="G21" s="96"/>
      <c r="H21" s="97">
        <f ca="1">IF(ISNUMBER($C21),VLOOKUP($C21,Methuselahs!$A$7:$J$306,COLUMN(Methuselahs!$J$6),FALSE),"")</f>
        <v>114</v>
      </c>
    </row>
    <row r="22" spans="1:8" ht="15" x14ac:dyDescent="0.2">
      <c r="A22" s="94">
        <f ca="1">IF(ISNUMBER($C22),VLOOKUP($C22,Methuselahs!$Y$7:$Z$306,2,FALSE),"")</f>
        <v>17</v>
      </c>
      <c r="B22" s="95">
        <f>IF(ROW()-ROW($A$6)&lt;Methuselahs!$A$4,ROW()-ROW($A$5),"")</f>
        <v>17</v>
      </c>
      <c r="C22" s="90">
        <f ca="1">IF(ISNUMBER($B22),VLOOKUP($B22,Methuselahs!$X$7:$Y$306,2,FALSE),"")</f>
        <v>40</v>
      </c>
      <c r="D22" s="98" t="str">
        <f ca="1">IF(ISNUMBER($C22),T(VLOOKUP($C22,Methuselahs!$A$7:$E$306,2,FALSE))&amp;" "&amp;T(VLOOKUP($C22,Methuselahs!$A$7:$E$306,3,FALSE)),"")</f>
        <v>Pasi Karjalainen</v>
      </c>
      <c r="E22" s="96">
        <f ca="1">IF(ISNUMBER($C22),VLOOKUP($C22,Methuselahs!$A$7:$I$306,COLUMN(Methuselahs!$H$6),FALSE),"")</f>
        <v>0</v>
      </c>
      <c r="F22" s="92">
        <f ca="1">IF(ISNUMBER($C22),VLOOKUP($C22,Methuselahs!$A$7:$I$306,COLUMN(Methuselahs!$I$6),FALSE),"")</f>
        <v>3</v>
      </c>
      <c r="G22" s="96"/>
      <c r="H22" s="97">
        <f ca="1">IF(ISNUMBER($C22),VLOOKUP($C22,Methuselahs!$A$7:$J$306,COLUMN(Methuselahs!$J$6),FALSE),"")</f>
        <v>126</v>
      </c>
    </row>
    <row r="23" spans="1:8" ht="15" x14ac:dyDescent="0.2">
      <c r="A23" s="94">
        <f ca="1">IF(ISNUMBER($C23),VLOOKUP($C23,Methuselahs!$Y$7:$Z$306,2,FALSE),"")</f>
        <v>18</v>
      </c>
      <c r="B23" s="95">
        <f>IF(ROW()-ROW($A$6)&lt;Methuselahs!$A$4,ROW()-ROW($A$5),"")</f>
        <v>18</v>
      </c>
      <c r="C23" s="90">
        <f ca="1">IF(ISNUMBER($B23),VLOOKUP($B23,Methuselahs!$X$7:$Y$306,2,FALSE),"")</f>
        <v>24</v>
      </c>
      <c r="D23" s="98" t="str">
        <f ca="1">IF(ISNUMBER($C23),T(VLOOKUP($C23,Methuselahs!$A$7:$E$306,2,FALSE))&amp;" "&amp;T(VLOOKUP($C23,Methuselahs!$A$7:$E$306,3,FALSE)),"")</f>
        <v>Jonas Ståhle</v>
      </c>
      <c r="E23" s="96">
        <f ca="1">IF(ISNUMBER($C23),VLOOKUP($C23,Methuselahs!$A$7:$I$306,COLUMN(Methuselahs!$H$6),FALSE),"")</f>
        <v>0</v>
      </c>
      <c r="F23" s="92">
        <f ca="1">IF(ISNUMBER($C23),VLOOKUP($C23,Methuselahs!$A$7:$I$306,COLUMN(Methuselahs!$I$6),FALSE),"")</f>
        <v>3</v>
      </c>
      <c r="G23" s="96"/>
      <c r="H23" s="97">
        <f ca="1">IF(ISNUMBER($C23),VLOOKUP($C23,Methuselahs!$A$7:$J$306,COLUMN(Methuselahs!$J$6),FALSE),"")</f>
        <v>108</v>
      </c>
    </row>
    <row r="24" spans="1:8" ht="15" x14ac:dyDescent="0.2">
      <c r="A24" s="94">
        <f ca="1">IF(ISNUMBER($C24),VLOOKUP($C24,Methuselahs!$Y$7:$Z$306,2,FALSE),"")</f>
        <v>19</v>
      </c>
      <c r="B24" s="95">
        <f>IF(ROW()-ROW($A$6)&lt;Methuselahs!$A$4,ROW()-ROW($A$5),"")</f>
        <v>19</v>
      </c>
      <c r="C24" s="90">
        <f ca="1">IF(ISNUMBER($B24),VLOOKUP($B24,Methuselahs!$X$7:$Y$306,2,FALSE),"")</f>
        <v>9</v>
      </c>
      <c r="D24" s="98" t="str">
        <f ca="1">IF(ISNUMBER($C24),T(VLOOKUP($C24,Methuselahs!$A$7:$E$306,2,FALSE))&amp;" "&amp;T(VLOOKUP($C24,Methuselahs!$A$7:$E$306,3,FALSE)),"")</f>
        <v>Niko Vanhatalo</v>
      </c>
      <c r="E24" s="96">
        <f ca="1">IF(ISNUMBER($C24),VLOOKUP($C24,Methuselahs!$A$7:$I$306,COLUMN(Methuselahs!$H$6),FALSE),"")</f>
        <v>0</v>
      </c>
      <c r="F24" s="92">
        <f ca="1">IF(ISNUMBER($C24),VLOOKUP($C24,Methuselahs!$A$7:$I$306,COLUMN(Methuselahs!$I$6),FALSE),"")</f>
        <v>2.5</v>
      </c>
      <c r="G24" s="96"/>
      <c r="H24" s="97">
        <f ca="1">IF(ISNUMBER($C24),VLOOKUP($C24,Methuselahs!$A$7:$J$306,COLUMN(Methuselahs!$J$6),FALSE),"")</f>
        <v>120</v>
      </c>
    </row>
    <row r="25" spans="1:8" ht="15" x14ac:dyDescent="0.2">
      <c r="A25" s="94">
        <f ca="1">IF(ISNUMBER($C25),VLOOKUP($C25,Methuselahs!$Y$7:$Z$306,2,FALSE),"")</f>
        <v>20</v>
      </c>
      <c r="B25" s="95">
        <f>IF(ROW()-ROW($A$6)&lt;Methuselahs!$A$4,ROW()-ROW($A$5),"")</f>
        <v>20</v>
      </c>
      <c r="C25" s="90">
        <f ca="1">IF(ISNUMBER($B25),VLOOKUP($B25,Methuselahs!$X$7:$Y$306,2,FALSE),"")</f>
        <v>34</v>
      </c>
      <c r="D25" s="98" t="str">
        <f ca="1">IF(ISNUMBER($C25),T(VLOOKUP($C25,Methuselahs!$A$7:$E$306,2,FALSE))&amp;" "&amp;T(VLOOKUP($C25,Methuselahs!$A$7:$E$306,3,FALSE)),"")</f>
        <v>Aki Puolakka</v>
      </c>
      <c r="E25" s="96">
        <f ca="1">IF(ISNUMBER($C25),VLOOKUP($C25,Methuselahs!$A$7:$I$306,COLUMN(Methuselahs!$H$6),FALSE),"")</f>
        <v>0</v>
      </c>
      <c r="F25" s="92">
        <f ca="1">IF(ISNUMBER($C25),VLOOKUP($C25,Methuselahs!$A$7:$I$306,COLUMN(Methuselahs!$I$6),FALSE),"")</f>
        <v>2.5</v>
      </c>
      <c r="G25" s="96"/>
      <c r="H25" s="97">
        <f ca="1">IF(ISNUMBER($C25),VLOOKUP($C25,Methuselahs!$A$7:$J$306,COLUMN(Methuselahs!$J$6),FALSE),"")</f>
        <v>114</v>
      </c>
    </row>
    <row r="26" spans="1:8" ht="15" x14ac:dyDescent="0.2">
      <c r="A26" s="94">
        <f ca="1">IF(ISNUMBER($C26),VLOOKUP($C26,Methuselahs!$Y$7:$Z$306,2,FALSE),"")</f>
        <v>21</v>
      </c>
      <c r="B26" s="95">
        <f>IF(ROW()-ROW($A$6)&lt;Methuselahs!$A$4,ROW()-ROW($A$5),"")</f>
        <v>21</v>
      </c>
      <c r="C26" s="90">
        <f ca="1">IF(ISNUMBER($B26),VLOOKUP($B26,Methuselahs!$X$7:$Y$306,2,FALSE),"")</f>
        <v>17</v>
      </c>
      <c r="D26" s="98" t="str">
        <f ca="1">IF(ISNUMBER($C26),T(VLOOKUP($C26,Methuselahs!$A$7:$E$306,2,FALSE))&amp;" "&amp;T(VLOOKUP($C26,Methuselahs!$A$7:$E$306,3,FALSE)),"")</f>
        <v>Magnus Söder</v>
      </c>
      <c r="E26" s="96">
        <f ca="1">IF(ISNUMBER($C26),VLOOKUP($C26,Methuselahs!$A$7:$I$306,COLUMN(Methuselahs!$H$6),FALSE),"")</f>
        <v>0</v>
      </c>
      <c r="F26" s="92">
        <f ca="1">IF(ISNUMBER($C26),VLOOKUP($C26,Methuselahs!$A$7:$I$306,COLUMN(Methuselahs!$I$6),FALSE),"")</f>
        <v>2</v>
      </c>
      <c r="G26" s="96"/>
      <c r="H26" s="97">
        <f ca="1">IF(ISNUMBER($C26),VLOOKUP($C26,Methuselahs!$A$7:$J$306,COLUMN(Methuselahs!$J$6),FALSE),"")</f>
        <v>120</v>
      </c>
    </row>
    <row r="27" spans="1:8" ht="15" x14ac:dyDescent="0.2">
      <c r="A27" s="94">
        <f ca="1">IF(ISNUMBER($C27),VLOOKUP($C27,Methuselahs!$Y$7:$Z$306,2,FALSE),"")</f>
        <v>22</v>
      </c>
      <c r="B27" s="95">
        <f>IF(ROW()-ROW($A$6)&lt;Methuselahs!$A$4,ROW()-ROW($A$5),"")</f>
        <v>22</v>
      </c>
      <c r="C27" s="90">
        <f ca="1">IF(ISNUMBER($B27),VLOOKUP($B27,Methuselahs!$X$7:$Y$306,2,FALSE),"")</f>
        <v>25</v>
      </c>
      <c r="D27" s="98" t="str">
        <f ca="1">IF(ISNUMBER($C27),T(VLOOKUP($C27,Methuselahs!$A$7:$E$306,2,FALSE))&amp;" "&amp;T(VLOOKUP($C27,Methuselahs!$A$7:$E$306,3,FALSE)),"")</f>
        <v>Akseli Jalava</v>
      </c>
      <c r="E27" s="96">
        <f ca="1">IF(ISNUMBER($C27),VLOOKUP($C27,Methuselahs!$A$7:$I$306,COLUMN(Methuselahs!$H$6),FALSE),"")</f>
        <v>0</v>
      </c>
      <c r="F27" s="92">
        <f ca="1">IF(ISNUMBER($C27),VLOOKUP($C27,Methuselahs!$A$7:$I$306,COLUMN(Methuselahs!$I$6),FALSE),"")</f>
        <v>2</v>
      </c>
      <c r="G27" s="96"/>
      <c r="H27" s="97">
        <f ca="1">IF(ISNUMBER($C27),VLOOKUP($C27,Methuselahs!$A$7:$J$306,COLUMN(Methuselahs!$J$6),FALSE),"")</f>
        <v>114</v>
      </c>
    </row>
    <row r="28" spans="1:8" ht="15" x14ac:dyDescent="0.2">
      <c r="A28" s="94">
        <f ca="1">IF(ISNUMBER($C28),VLOOKUP($C28,Methuselahs!$Y$7:$Z$306,2,FALSE),"")</f>
        <v>23</v>
      </c>
      <c r="B28" s="95">
        <f>IF(ROW()-ROW($A$6)&lt;Methuselahs!$A$4,ROW()-ROW($A$5),"")</f>
        <v>23</v>
      </c>
      <c r="C28" s="90">
        <f ca="1">IF(ISNUMBER($B28),VLOOKUP($B28,Methuselahs!$X$7:$Y$306,2,FALSE),"")</f>
        <v>41</v>
      </c>
      <c r="D28" s="98" t="str">
        <f ca="1">IF(ISNUMBER($C28),T(VLOOKUP($C28,Methuselahs!$A$7:$E$306,2,FALSE))&amp;" "&amp;T(VLOOKUP($C28,Methuselahs!$A$7:$E$306,3,FALSE)),"")</f>
        <v>Otso Saariluoma</v>
      </c>
      <c r="E28" s="96">
        <f ca="1">IF(ISNUMBER($C28),VLOOKUP($C28,Methuselahs!$A$7:$I$306,COLUMN(Methuselahs!$H$6),FALSE),"")</f>
        <v>0</v>
      </c>
      <c r="F28" s="92">
        <f ca="1">IF(ISNUMBER($C28),VLOOKUP($C28,Methuselahs!$A$7:$I$306,COLUMN(Methuselahs!$I$6),FALSE),"")</f>
        <v>2</v>
      </c>
      <c r="G28" s="96"/>
      <c r="H28" s="97">
        <f ca="1">IF(ISNUMBER($C28),VLOOKUP($C28,Methuselahs!$A$7:$J$306,COLUMN(Methuselahs!$J$6),FALSE),"")</f>
        <v>102</v>
      </c>
    </row>
    <row r="29" spans="1:8" ht="15" x14ac:dyDescent="0.2">
      <c r="A29" s="94">
        <f ca="1">IF(ISNUMBER($C29),VLOOKUP($C29,Methuselahs!$Y$7:$Z$306,2,FALSE),"")</f>
        <v>24</v>
      </c>
      <c r="B29" s="95">
        <f>IF(ROW()-ROW($A$6)&lt;Methuselahs!$A$4,ROW()-ROW($A$5),"")</f>
        <v>24</v>
      </c>
      <c r="C29" s="90">
        <f ca="1">IF(ISNUMBER($B29),VLOOKUP($B29,Methuselahs!$X$7:$Y$306,2,FALSE),"")</f>
        <v>4</v>
      </c>
      <c r="D29" s="98" t="str">
        <f ca="1">IF(ISNUMBER($C29),T(VLOOKUP($C29,Methuselahs!$A$7:$E$306,2,FALSE))&amp;" "&amp;T(VLOOKUP($C29,Methuselahs!$A$7:$E$306,3,FALSE)),"")</f>
        <v>Motiejus Simonis</v>
      </c>
      <c r="E29" s="96">
        <f ca="1">IF(ISNUMBER($C29),VLOOKUP($C29,Methuselahs!$A$7:$I$306,COLUMN(Methuselahs!$H$6),FALSE),"")</f>
        <v>0</v>
      </c>
      <c r="F29" s="92">
        <f ca="1">IF(ISNUMBER($C29),VLOOKUP($C29,Methuselahs!$A$7:$I$306,COLUMN(Methuselahs!$I$6),FALSE),"")</f>
        <v>1.5</v>
      </c>
      <c r="G29" s="96"/>
      <c r="H29" s="97">
        <f ca="1">IF(ISNUMBER($C29),VLOOKUP($C29,Methuselahs!$A$7:$J$306,COLUMN(Methuselahs!$J$6),FALSE),"")</f>
        <v>112</v>
      </c>
    </row>
    <row r="30" spans="1:8" ht="15" x14ac:dyDescent="0.2">
      <c r="A30" s="94">
        <f ca="1">IF(ISNUMBER($C30),VLOOKUP($C30,Methuselahs!$Y$7:$Z$306,2,FALSE),"")</f>
        <v>24</v>
      </c>
      <c r="B30" s="95">
        <f>IF(ROW()-ROW($A$6)&lt;Methuselahs!$A$4,ROW()-ROW($A$5),"")</f>
        <v>25</v>
      </c>
      <c r="C30" s="90">
        <f ca="1">IF(ISNUMBER($B30),VLOOKUP($B30,Methuselahs!$X$7:$Y$306,2,FALSE),"")</f>
        <v>31</v>
      </c>
      <c r="D30" s="98" t="str">
        <f ca="1">IF(ISNUMBER($C30),T(VLOOKUP($C30,Methuselahs!$A$7:$E$306,2,FALSE))&amp;" "&amp;T(VLOOKUP($C30,Methuselahs!$A$7:$E$306,3,FALSE)),"")</f>
        <v>Juri Juskevits</v>
      </c>
      <c r="E30" s="96">
        <f ca="1">IF(ISNUMBER($C30),VLOOKUP($C30,Methuselahs!$A$7:$I$306,COLUMN(Methuselahs!$H$6),FALSE),"")</f>
        <v>0</v>
      </c>
      <c r="F30" s="92">
        <f ca="1">IF(ISNUMBER($C30),VLOOKUP($C30,Methuselahs!$A$7:$I$306,COLUMN(Methuselahs!$I$6),FALSE),"")</f>
        <v>1.5</v>
      </c>
      <c r="G30" s="96"/>
      <c r="H30" s="97">
        <f ca="1">IF(ISNUMBER($C30),VLOOKUP($C30,Methuselahs!$A$7:$J$306,COLUMN(Methuselahs!$J$6),FALSE),"")</f>
        <v>112</v>
      </c>
    </row>
    <row r="31" spans="1:8" ht="15" x14ac:dyDescent="0.2">
      <c r="A31" s="94">
        <f ca="1">IF(ISNUMBER($C31),VLOOKUP($C31,Methuselahs!$Y$7:$Z$306,2,FALSE),"")</f>
        <v>26</v>
      </c>
      <c r="B31" s="95">
        <f>IF(ROW()-ROW($A$6)&lt;Methuselahs!$A$4,ROW()-ROW($A$5),"")</f>
        <v>26</v>
      </c>
      <c r="C31" s="90">
        <f ca="1">IF(ISNUMBER($B31),VLOOKUP($B31,Methuselahs!$X$7:$Y$306,2,FALSE),"")</f>
        <v>39</v>
      </c>
      <c r="D31" s="98" t="str">
        <f ca="1">IF(ISNUMBER($C31),T(VLOOKUP($C31,Methuselahs!$A$7:$E$306,2,FALSE))&amp;" "&amp;T(VLOOKUP($C31,Methuselahs!$A$7:$E$306,3,FALSE)),"")</f>
        <v>Jani Malmi</v>
      </c>
      <c r="E31" s="96">
        <f ca="1">IF(ISNUMBER($C31),VLOOKUP($C31,Methuselahs!$A$7:$I$306,COLUMN(Methuselahs!$H$6),FALSE),"")</f>
        <v>0</v>
      </c>
      <c r="F31" s="92">
        <f ca="1">IF(ISNUMBER($C31),VLOOKUP($C31,Methuselahs!$A$7:$I$306,COLUMN(Methuselahs!$I$6),FALSE),"")</f>
        <v>1.5</v>
      </c>
      <c r="G31" s="96"/>
      <c r="H31" s="97">
        <f ca="1">IF(ISNUMBER($C31),VLOOKUP($C31,Methuselahs!$A$7:$J$306,COLUMN(Methuselahs!$J$6),FALSE),"")</f>
        <v>90</v>
      </c>
    </row>
    <row r="32" spans="1:8" ht="15" x14ac:dyDescent="0.2">
      <c r="A32" s="94">
        <f ca="1">IF(ISNUMBER($C32),VLOOKUP($C32,Methuselahs!$Y$7:$Z$306,2,FALSE),"")</f>
        <v>27</v>
      </c>
      <c r="B32" s="95">
        <f>IF(ROW()-ROW($A$6)&lt;Methuselahs!$A$4,ROW()-ROW($A$5),"")</f>
        <v>27</v>
      </c>
      <c r="C32" s="90">
        <f ca="1">IF(ISNUMBER($B32),VLOOKUP($B32,Methuselahs!$X$7:$Y$306,2,FALSE),"")</f>
        <v>20</v>
      </c>
      <c r="D32" s="98" t="str">
        <f ca="1">IF(ISNUMBER($C32),T(VLOOKUP($C32,Methuselahs!$A$7:$E$306,2,FALSE))&amp;" "&amp;T(VLOOKUP($C32,Methuselahs!$A$7:$E$306,3,FALSE)),"")</f>
        <v>Teemu Sainomaa</v>
      </c>
      <c r="E32" s="96">
        <f ca="1">IF(ISNUMBER($C32),VLOOKUP($C32,Methuselahs!$A$7:$I$306,COLUMN(Methuselahs!$H$6),FALSE),"")</f>
        <v>0</v>
      </c>
      <c r="F32" s="92">
        <f ca="1">IF(ISNUMBER($C32),VLOOKUP($C32,Methuselahs!$A$7:$I$306,COLUMN(Methuselahs!$I$6),FALSE),"")</f>
        <v>1</v>
      </c>
      <c r="G32" s="96"/>
      <c r="H32" s="97">
        <f ca="1">IF(ISNUMBER($C32),VLOOKUP($C32,Methuselahs!$A$7:$J$306,COLUMN(Methuselahs!$J$6),FALSE),"")</f>
        <v>112</v>
      </c>
    </row>
    <row r="33" spans="1:8" ht="15" x14ac:dyDescent="0.2">
      <c r="A33" s="94">
        <f ca="1">IF(ISNUMBER($C33),VLOOKUP($C33,Methuselahs!$Y$7:$Z$306,2,FALSE),"")</f>
        <v>28</v>
      </c>
      <c r="B33" s="95">
        <f>IF(ROW()-ROW($A$6)&lt;Methuselahs!$A$4,ROW()-ROW($A$5),"")</f>
        <v>28</v>
      </c>
      <c r="C33" s="90">
        <f ca="1">IF(ISNUMBER($B33),VLOOKUP($B33,Methuselahs!$X$7:$Y$306,2,FALSE),"")</f>
        <v>30</v>
      </c>
      <c r="D33" s="98" t="str">
        <f ca="1">IF(ISNUMBER($C33),T(VLOOKUP($C33,Methuselahs!$A$7:$E$306,2,FALSE))&amp;" "&amp;T(VLOOKUP($C33,Methuselahs!$A$7:$E$306,3,FALSE)),"")</f>
        <v>Santeri Piipponen</v>
      </c>
      <c r="E33" s="96">
        <f ca="1">IF(ISNUMBER($C33),VLOOKUP($C33,Methuselahs!$A$7:$I$306,COLUMN(Methuselahs!$H$6),FALSE),"")</f>
        <v>0</v>
      </c>
      <c r="F33" s="92">
        <f ca="1">IF(ISNUMBER($C33),VLOOKUP($C33,Methuselahs!$A$7:$I$306,COLUMN(Methuselahs!$I$6),FALSE),"")</f>
        <v>1</v>
      </c>
      <c r="G33" s="96"/>
      <c r="H33" s="97">
        <f ca="1">IF(ISNUMBER($C33),VLOOKUP($C33,Methuselahs!$A$7:$J$306,COLUMN(Methuselahs!$J$6),FALSE),"")</f>
        <v>94</v>
      </c>
    </row>
    <row r="34" spans="1:8" ht="15" x14ac:dyDescent="0.2">
      <c r="A34" s="94">
        <f ca="1">IF(ISNUMBER($C34),VLOOKUP($C34,Methuselahs!$Y$7:$Z$306,2,FALSE),"")</f>
        <v>29</v>
      </c>
      <c r="B34" s="95">
        <f>IF(ROW()-ROW($A$6)&lt;Methuselahs!$A$4,ROW()-ROW($A$5),"")</f>
        <v>29</v>
      </c>
      <c r="C34" s="90">
        <f ca="1">IF(ISNUMBER($B34),VLOOKUP($B34,Methuselahs!$X$7:$Y$306,2,FALSE),"")</f>
        <v>14</v>
      </c>
      <c r="D34" s="98" t="str">
        <f ca="1">IF(ISNUMBER($C34),T(VLOOKUP($C34,Methuselahs!$A$7:$E$306,2,FALSE))&amp;" "&amp;T(VLOOKUP($C34,Methuselahs!$A$7:$E$306,3,FALSE)),"")</f>
        <v>Pekka Kinnunen</v>
      </c>
      <c r="E34" s="96">
        <f ca="1">IF(ISNUMBER($C34),VLOOKUP($C34,Methuselahs!$A$7:$I$306,COLUMN(Methuselahs!$H$6),FALSE),"")</f>
        <v>0</v>
      </c>
      <c r="F34" s="92">
        <f ca="1">IF(ISNUMBER($C34),VLOOKUP($C34,Methuselahs!$A$7:$I$306,COLUMN(Methuselahs!$I$6),FALSE),"")</f>
        <v>0.5</v>
      </c>
      <c r="G34" s="96"/>
      <c r="H34" s="97">
        <f ca="1">IF(ISNUMBER($C34),VLOOKUP($C34,Methuselahs!$A$7:$J$306,COLUMN(Methuselahs!$J$6),FALSE),"")</f>
        <v>84</v>
      </c>
    </row>
    <row r="35" spans="1:8" ht="15" x14ac:dyDescent="0.2">
      <c r="A35" s="94">
        <f ca="1">IF(ISNUMBER($C35),VLOOKUP($C35,Methuselahs!$Y$7:$Z$306,2,FALSE),"")</f>
        <v>30</v>
      </c>
      <c r="B35" s="95">
        <f>IF(ROW()-ROW($A$6)&lt;Methuselahs!$A$4,ROW()-ROW($A$5),"")</f>
        <v>30</v>
      </c>
      <c r="C35" s="90">
        <f ca="1">IF(ISNUMBER($B35),VLOOKUP($B35,Methuselahs!$X$7:$Y$306,2,FALSE),"")</f>
        <v>32</v>
      </c>
      <c r="D35" s="98" t="str">
        <f ca="1">IF(ISNUMBER($C35),T(VLOOKUP($C35,Methuselahs!$A$7:$E$306,2,FALSE))&amp;" "&amp;T(VLOOKUP($C35,Methuselahs!$A$7:$E$306,3,FALSE)),"")</f>
        <v>Mika Alanen</v>
      </c>
      <c r="E35" s="96">
        <f ca="1">IF(ISNUMBER($C35),VLOOKUP($C35,Methuselahs!$A$7:$I$306,COLUMN(Methuselahs!$H$6),FALSE),"")</f>
        <v>0</v>
      </c>
      <c r="F35" s="92">
        <f ca="1">IF(ISNUMBER($C35),VLOOKUP($C35,Methuselahs!$A$7:$I$306,COLUMN(Methuselahs!$I$6),FALSE),"")</f>
        <v>0.5</v>
      </c>
      <c r="G35" s="96"/>
      <c r="H35" s="97">
        <f ca="1">IF(ISNUMBER($C35),VLOOKUP($C35,Methuselahs!$A$7:$J$306,COLUMN(Methuselahs!$J$6),FALSE),"")</f>
        <v>82</v>
      </c>
    </row>
    <row r="36" spans="1:8" ht="15" x14ac:dyDescent="0.2">
      <c r="A36" s="94">
        <f ca="1">IF(ISNUMBER($C36),VLOOKUP($C36,Methuselahs!$Y$7:$Z$306,2,FALSE),"")</f>
        <v>31</v>
      </c>
      <c r="B36" s="95">
        <f>IF(ROW()-ROW($A$6)&lt;Methuselahs!$A$4,ROW()-ROW($A$5),"")</f>
        <v>31</v>
      </c>
      <c r="C36" s="90">
        <f ca="1">IF(ISNUMBER($B36),VLOOKUP($B36,Methuselahs!$X$7:$Y$306,2,FALSE),"")</f>
        <v>2</v>
      </c>
      <c r="D36" s="98" t="str">
        <f ca="1">IF(ISNUMBER($C36),T(VLOOKUP($C36,Methuselahs!$A$7:$E$306,2,FALSE))&amp;" "&amp;T(VLOOKUP($C36,Methuselahs!$A$7:$E$306,3,FALSE)),"")</f>
        <v>Christian Nislev</v>
      </c>
      <c r="E36" s="96">
        <f ca="1">IF(ISNUMBER($C36),VLOOKUP($C36,Methuselahs!$A$7:$I$306,COLUMN(Methuselahs!$H$6),FALSE),"")</f>
        <v>0</v>
      </c>
      <c r="F36" s="92">
        <f ca="1">IF(ISNUMBER($C36),VLOOKUP($C36,Methuselahs!$A$7:$I$306,COLUMN(Methuselahs!$I$6),FALSE),"")</f>
        <v>0.5</v>
      </c>
      <c r="G36" s="96"/>
      <c r="H36" s="97">
        <f ca="1">IF(ISNUMBER($C36),VLOOKUP($C36,Methuselahs!$A$7:$J$306,COLUMN(Methuselahs!$J$6),FALSE),"")</f>
        <v>72</v>
      </c>
    </row>
    <row r="37" spans="1:8" ht="15" x14ac:dyDescent="0.2">
      <c r="A37" s="94">
        <f ca="1">IF(ISNUMBER($C37),VLOOKUP($C37,Methuselahs!$Y$7:$Z$306,2,FALSE),"")</f>
        <v>32</v>
      </c>
      <c r="B37" s="95">
        <f>IF(ROW()-ROW($A$6)&lt;Methuselahs!$A$4,ROW()-ROW($A$5),"")</f>
        <v>32</v>
      </c>
      <c r="C37" s="90">
        <f ca="1">IF(ISNUMBER($B37),VLOOKUP($B37,Methuselahs!$X$7:$Y$306,2,FALSE),"")</f>
        <v>12</v>
      </c>
      <c r="D37" s="98" t="str">
        <f ca="1">IF(ISNUMBER($C37),T(VLOOKUP($C37,Methuselahs!$A$7:$E$306,2,FALSE))&amp;" "&amp;T(VLOOKUP($C37,Methuselahs!$A$7:$E$306,3,FALSE)),"")</f>
        <v>Timo Tahvanainen</v>
      </c>
      <c r="E37" s="96">
        <f ca="1">IF(ISNUMBER($C37),VLOOKUP($C37,Methuselahs!$A$7:$I$306,COLUMN(Methuselahs!$H$6),FALSE),"")</f>
        <v>0</v>
      </c>
      <c r="F37" s="92">
        <f ca="1">IF(ISNUMBER($C37),VLOOKUP($C37,Methuselahs!$A$7:$I$306,COLUMN(Methuselahs!$I$6),FALSE),"")</f>
        <v>0</v>
      </c>
      <c r="G37" s="96"/>
      <c r="H37" s="97">
        <f ca="1">IF(ISNUMBER($C37),VLOOKUP($C37,Methuselahs!$A$7:$J$306,COLUMN(Methuselahs!$J$6),FALSE),"")</f>
        <v>72</v>
      </c>
    </row>
    <row r="38" spans="1:8" ht="15" x14ac:dyDescent="0.2">
      <c r="A38" s="94">
        <f ca="1">IF(ISNUMBER($C38),VLOOKUP($C38,Methuselahs!$Y$7:$Z$306,2,FALSE),"")</f>
        <v>32</v>
      </c>
      <c r="B38" s="95">
        <f>IF(ROW()-ROW($A$6)&lt;Methuselahs!$A$4,ROW()-ROW($A$5),"")</f>
        <v>33</v>
      </c>
      <c r="C38" s="90">
        <f ca="1">IF(ISNUMBER($B38),VLOOKUP($B38,Methuselahs!$X$7:$Y$306,2,FALSE),"")</f>
        <v>13</v>
      </c>
      <c r="D38" s="98" t="str">
        <f ca="1">IF(ISNUMBER($C38),T(VLOOKUP($C38,Methuselahs!$A$7:$E$306,2,FALSE))&amp;" "&amp;T(VLOOKUP($C38,Methuselahs!$A$7:$E$306,3,FALSE)),"")</f>
        <v>Tommi Ketonen</v>
      </c>
      <c r="E38" s="96">
        <f ca="1">IF(ISNUMBER($C38),VLOOKUP($C38,Methuselahs!$A$7:$I$306,COLUMN(Methuselahs!$H$6),FALSE),"")</f>
        <v>0</v>
      </c>
      <c r="F38" s="92">
        <f ca="1">IF(ISNUMBER($C38),VLOOKUP($C38,Methuselahs!$A$7:$I$306,COLUMN(Methuselahs!$I$6),FALSE),"")</f>
        <v>0</v>
      </c>
      <c r="G38" s="96"/>
      <c r="H38" s="97">
        <f ca="1">IF(ISNUMBER($C38),VLOOKUP($C38,Methuselahs!$A$7:$J$306,COLUMN(Methuselahs!$J$6),FALSE),"")</f>
        <v>72</v>
      </c>
    </row>
    <row r="39" spans="1:8" ht="15" x14ac:dyDescent="0.2">
      <c r="A39" s="94">
        <f ca="1">IF(ISNUMBER($C39),VLOOKUP($C39,Methuselahs!$Y$7:$Z$306,2,FALSE),"")</f>
        <v>34</v>
      </c>
      <c r="B39" s="95">
        <f>IF(ROW()-ROW($A$6)&lt;Methuselahs!$A$4,ROW()-ROW($A$5),"")</f>
        <v>34</v>
      </c>
      <c r="C39" s="90">
        <f ca="1">IF(ISNUMBER($B39),VLOOKUP($B39,Methuselahs!$X$7:$Y$306,2,FALSE),"")</f>
        <v>7</v>
      </c>
      <c r="D39" s="98" t="str">
        <f ca="1">IF(ISNUMBER($C39),T(VLOOKUP($C39,Methuselahs!$A$7:$E$306,2,FALSE))&amp;" "&amp;T(VLOOKUP($C39,Methuselahs!$A$7:$E$306,3,FALSE)),"")</f>
        <v>Antti Kauhanen</v>
      </c>
      <c r="E39" s="96">
        <f ca="1">IF(ISNUMBER($C39),VLOOKUP($C39,Methuselahs!$A$7:$I$306,COLUMN(Methuselahs!$H$6),FALSE),"")</f>
        <v>0</v>
      </c>
      <c r="F39" s="92">
        <f ca="1">IF(ISNUMBER($C39),VLOOKUP($C39,Methuselahs!$A$7:$I$306,COLUMN(Methuselahs!$I$6),FALSE),"")</f>
        <v>0</v>
      </c>
      <c r="G39" s="96"/>
      <c r="H39" s="97">
        <f ca="1">IF(ISNUMBER($C39),VLOOKUP($C39,Methuselahs!$A$7:$J$306,COLUMN(Methuselahs!$J$6),FALSE),"")</f>
        <v>66</v>
      </c>
    </row>
    <row r="40" spans="1:8" ht="15" x14ac:dyDescent="0.2">
      <c r="A40" s="94">
        <f ca="1">IF(ISNUMBER($C40),VLOOKUP($C40,Methuselahs!$Y$7:$Z$306,2,FALSE),"")</f>
        <v>34</v>
      </c>
      <c r="B40" s="95">
        <f>IF(ROW()-ROW($A$6)&lt;Methuselahs!$A$4,ROW()-ROW($A$5),"")</f>
        <v>35</v>
      </c>
      <c r="C40" s="90">
        <f ca="1">IF(ISNUMBER($B40),VLOOKUP($B40,Methuselahs!$X$7:$Y$306,2,FALSE),"")</f>
        <v>8</v>
      </c>
      <c r="D40" s="98" t="str">
        <f ca="1">IF(ISNUMBER($C40),T(VLOOKUP($C40,Methuselahs!$A$7:$E$306,2,FALSE))&amp;" "&amp;T(VLOOKUP($C40,Methuselahs!$A$7:$E$306,3,FALSE)),"")</f>
        <v>Aleksi Salonen</v>
      </c>
      <c r="E40" s="96">
        <f ca="1">IF(ISNUMBER($C40),VLOOKUP($C40,Methuselahs!$A$7:$I$306,COLUMN(Methuselahs!$H$6),FALSE),"")</f>
        <v>0</v>
      </c>
      <c r="F40" s="92">
        <f ca="1">IF(ISNUMBER($C40),VLOOKUP($C40,Methuselahs!$A$7:$I$306,COLUMN(Methuselahs!$I$6),FALSE),"")</f>
        <v>0</v>
      </c>
      <c r="G40" s="96"/>
      <c r="H40" s="97">
        <f ca="1">IF(ISNUMBER($C40),VLOOKUP($C40,Methuselahs!$A$7:$J$306,COLUMN(Methuselahs!$J$6),FALSE),"")</f>
        <v>66</v>
      </c>
    </row>
    <row r="41" spans="1:8" ht="15" x14ac:dyDescent="0.2">
      <c r="A41" s="94">
        <f ca="1">IF(ISNUMBER($C41),VLOOKUP($C41,Methuselahs!$Y$7:$Z$306,2,FALSE),"")</f>
        <v>34</v>
      </c>
      <c r="B41" s="95">
        <f>IF(ROW()-ROW($A$6)&lt;Methuselahs!$A$4,ROW()-ROW($A$5),"")</f>
        <v>36</v>
      </c>
      <c r="C41" s="90">
        <f ca="1">IF(ISNUMBER($B41),VLOOKUP($B41,Methuselahs!$X$7:$Y$306,2,FALSE),"")</f>
        <v>19</v>
      </c>
      <c r="D41" s="98" t="str">
        <f ca="1">IF(ISNUMBER($C41),T(VLOOKUP($C41,Methuselahs!$A$7:$E$306,2,FALSE))&amp;" "&amp;T(VLOOKUP($C41,Methuselahs!$A$7:$E$306,3,FALSE)),"")</f>
        <v>Joel Tikkala</v>
      </c>
      <c r="E41" s="96">
        <f ca="1">IF(ISNUMBER($C41),VLOOKUP($C41,Methuselahs!$A$7:$I$306,COLUMN(Methuselahs!$H$6),FALSE),"")</f>
        <v>0</v>
      </c>
      <c r="F41" s="92">
        <f ca="1">IF(ISNUMBER($C41),VLOOKUP($C41,Methuselahs!$A$7:$I$306,COLUMN(Methuselahs!$I$6),FALSE),"")</f>
        <v>0</v>
      </c>
      <c r="G41" s="96"/>
      <c r="H41" s="97">
        <f ca="1">IF(ISNUMBER($C41),VLOOKUP($C41,Methuselahs!$A$7:$J$306,COLUMN(Methuselahs!$J$6),FALSE),"")</f>
        <v>66</v>
      </c>
    </row>
    <row r="42" spans="1:8" ht="15" x14ac:dyDescent="0.2">
      <c r="A42" s="94">
        <f ca="1">IF(ISNUMBER($C42),VLOOKUP($C42,Methuselahs!$Y$7:$Z$306,2,FALSE),"")</f>
        <v>37</v>
      </c>
      <c r="B42" s="95">
        <f>IF(ROW()-ROW($A$6)&lt;Methuselahs!$A$4,ROW()-ROW($A$5),"")</f>
        <v>37</v>
      </c>
      <c r="C42" s="90">
        <f ca="1">IF(ISNUMBER($B42),VLOOKUP($B42,Methuselahs!$X$7:$Y$306,2,FALSE),"")</f>
        <v>22</v>
      </c>
      <c r="D42" s="98" t="str">
        <f ca="1">IF(ISNUMBER($C42),T(VLOOKUP($C42,Methuselahs!$A$7:$E$306,2,FALSE))&amp;" "&amp;T(VLOOKUP($C42,Methuselahs!$A$7:$E$306,3,FALSE)),"")</f>
        <v>Teemu Pulkkinen</v>
      </c>
      <c r="E42" s="96">
        <f ca="1">IF(ISNUMBER($C42),VLOOKUP($C42,Methuselahs!$A$7:$I$306,COLUMN(Methuselahs!$H$6),FALSE),"")</f>
        <v>0</v>
      </c>
      <c r="F42" s="92">
        <f ca="1">IF(ISNUMBER($C42),VLOOKUP($C42,Methuselahs!$A$7:$I$306,COLUMN(Methuselahs!$I$6),FALSE),"")</f>
        <v>0</v>
      </c>
      <c r="G42" s="96"/>
      <c r="H42" s="97">
        <f ca="1">IF(ISNUMBER($C42),VLOOKUP($C42,Methuselahs!$A$7:$J$306,COLUMN(Methuselahs!$J$6),FALSE),"")</f>
        <v>64</v>
      </c>
    </row>
    <row r="43" spans="1:8" ht="15" x14ac:dyDescent="0.2">
      <c r="A43" s="94">
        <f ca="1">IF(ISNUMBER($C43),VLOOKUP($C43,Methuselahs!$Y$7:$Z$306,2,FALSE),"")</f>
        <v>38</v>
      </c>
      <c r="B43" s="95">
        <f>IF(ROW()-ROW($A$6)&lt;Methuselahs!$A$4,ROW()-ROW($A$5),"")</f>
        <v>38</v>
      </c>
      <c r="C43" s="90">
        <f ca="1">IF(ISNUMBER($B43),VLOOKUP($B43,Methuselahs!$X$7:$Y$306,2,FALSE),"")</f>
        <v>11</v>
      </c>
      <c r="D43" s="98" t="str">
        <f ca="1">IF(ISNUMBER($C43),T(VLOOKUP($C43,Methuselahs!$A$7:$E$306,2,FALSE))&amp;" "&amp;T(VLOOKUP($C43,Methuselahs!$A$7:$E$306,3,FALSE)),"")</f>
        <v>Robin Vossen</v>
      </c>
      <c r="E43" s="96">
        <f ca="1">IF(ISNUMBER($C43),VLOOKUP($C43,Methuselahs!$A$7:$I$306,COLUMN(Methuselahs!$H$6),FALSE),"")</f>
        <v>0</v>
      </c>
      <c r="F43" s="92">
        <f ca="1">IF(ISNUMBER($C43),VLOOKUP($C43,Methuselahs!$A$7:$I$306,COLUMN(Methuselahs!$I$6),FALSE),"")</f>
        <v>0</v>
      </c>
      <c r="G43" s="96"/>
      <c r="H43" s="97">
        <f ca="1">IF(ISNUMBER($C43),VLOOKUP($C43,Methuselahs!$A$7:$J$306,COLUMN(Methuselahs!$J$6),FALSE),"")</f>
        <v>60</v>
      </c>
    </row>
    <row r="44" spans="1:8" ht="15" x14ac:dyDescent="0.2">
      <c r="A44" s="94">
        <f ca="1">IF(ISNUMBER($C44),VLOOKUP($C44,Methuselahs!$Y$7:$Z$306,2,FALSE),"")</f>
        <v>38</v>
      </c>
      <c r="B44" s="95">
        <f>IF(ROW()-ROW($A$6)&lt;Methuselahs!$A$4,ROW()-ROW($A$5),"")</f>
        <v>39</v>
      </c>
      <c r="C44" s="90">
        <f ca="1">IF(ISNUMBER($B44),VLOOKUP($B44,Methuselahs!$X$7:$Y$306,2,FALSE),"")</f>
        <v>18</v>
      </c>
      <c r="D44" s="98" t="str">
        <f ca="1">IF(ISNUMBER($C44),T(VLOOKUP($C44,Methuselahs!$A$7:$E$306,2,FALSE))&amp;" "&amp;T(VLOOKUP($C44,Methuselahs!$A$7:$E$306,3,FALSE)),"")</f>
        <v>Karri Malm</v>
      </c>
      <c r="E44" s="96">
        <f ca="1">IF(ISNUMBER($C44),VLOOKUP($C44,Methuselahs!$A$7:$I$306,COLUMN(Methuselahs!$H$6),FALSE),"")</f>
        <v>0</v>
      </c>
      <c r="F44" s="92">
        <f ca="1">IF(ISNUMBER($C44),VLOOKUP($C44,Methuselahs!$A$7:$I$306,COLUMN(Methuselahs!$I$6),FALSE),"")</f>
        <v>0</v>
      </c>
      <c r="G44" s="96"/>
      <c r="H44" s="97">
        <f ca="1">IF(ISNUMBER($C44),VLOOKUP($C44,Methuselahs!$A$7:$J$306,COLUMN(Methuselahs!$J$6),FALSE),"")</f>
        <v>60</v>
      </c>
    </row>
    <row r="45" spans="1:8" ht="15" x14ac:dyDescent="0.2">
      <c r="A45" s="94">
        <f ca="1">IF(ISNUMBER($C45),VLOOKUP($C45,Methuselahs!$Y$7:$Z$306,2,FALSE),"")</f>
        <v>38</v>
      </c>
      <c r="B45" s="95">
        <f>IF(ROW()-ROW($A$6)&lt;Methuselahs!$A$4,ROW()-ROW($A$5),"")</f>
        <v>40</v>
      </c>
      <c r="C45" s="90">
        <f ca="1">IF(ISNUMBER($B45),VLOOKUP($B45,Methuselahs!$X$7:$Y$306,2,FALSE),"")</f>
        <v>21</v>
      </c>
      <c r="D45" s="98" t="str">
        <f ca="1">IF(ISNUMBER($C45),T(VLOOKUP($C45,Methuselahs!$A$7:$E$306,2,FALSE))&amp;" "&amp;T(VLOOKUP($C45,Methuselahs!$A$7:$E$306,3,FALSE)),"")</f>
        <v>Jere Laatunen</v>
      </c>
      <c r="E45" s="96">
        <f ca="1">IF(ISNUMBER($C45),VLOOKUP($C45,Methuselahs!$A$7:$I$306,COLUMN(Methuselahs!$H$6),FALSE),"")</f>
        <v>0</v>
      </c>
      <c r="F45" s="92">
        <f ca="1">IF(ISNUMBER($C45),VLOOKUP($C45,Methuselahs!$A$7:$I$306,COLUMN(Methuselahs!$I$6),FALSE),"")</f>
        <v>0</v>
      </c>
      <c r="G45" s="96"/>
      <c r="H45" s="97">
        <f ca="1">IF(ISNUMBER($C45),VLOOKUP($C45,Methuselahs!$A$7:$J$306,COLUMN(Methuselahs!$J$6),FALSE),"")</f>
        <v>60</v>
      </c>
    </row>
    <row r="46" spans="1:8" ht="15" x14ac:dyDescent="0.2">
      <c r="A46" s="94">
        <f ca="1">IF(ISNUMBER($C46),VLOOKUP($C46,Methuselahs!$Y$7:$Z$306,2,FALSE),"")</f>
        <v>41</v>
      </c>
      <c r="B46" s="95">
        <f>IF(ROW()-ROW($A$6)&lt;Methuselahs!$A$4,ROW()-ROW($A$5),"")</f>
        <v>41</v>
      </c>
      <c r="C46" s="90">
        <f ca="1">IF(ISNUMBER($B46),VLOOKUP($B46,Methuselahs!$X$7:$Y$306,2,FALSE),"")</f>
        <v>29</v>
      </c>
      <c r="D46" s="98" t="str">
        <f ca="1">IF(ISNUMBER($C46),T(VLOOKUP($C46,Methuselahs!$A$7:$E$306,2,FALSE))&amp;" "&amp;T(VLOOKUP($C46,Methuselahs!$A$7:$E$306,3,FALSE)),"")</f>
        <v>Juha Laukkanen</v>
      </c>
      <c r="E46" s="96">
        <f ca="1">IF(ISNUMBER($C46),VLOOKUP($C46,Methuselahs!$A$7:$I$306,COLUMN(Methuselahs!$H$6),FALSE),"")</f>
        <v>0</v>
      </c>
      <c r="F46" s="92">
        <f ca="1">IF(ISNUMBER($C46),VLOOKUP($C46,Methuselahs!$A$7:$I$306,COLUMN(Methuselahs!$I$6),FALSE),"")</f>
        <v>0</v>
      </c>
      <c r="G46" s="96"/>
      <c r="H46" s="97">
        <f ca="1">IF(ISNUMBER($C46),VLOOKUP($C46,Methuselahs!$A$7:$J$306,COLUMN(Methuselahs!$J$6),FALSE),"")</f>
        <v>54</v>
      </c>
    </row>
    <row r="47" spans="1:8" ht="15" x14ac:dyDescent="0.2">
      <c r="A47" s="94" t="str">
        <f>IF(ISNUMBER($C47),VLOOKUP($C47,Methuselahs!$Y$7:$Z$306,2,FALSE),"")</f>
        <v/>
      </c>
      <c r="B47" s="95" t="str">
        <f>IF(ROW()-ROW($A$6)&lt;Methuselahs!$A$4,ROW()-ROW($A$5),"")</f>
        <v/>
      </c>
      <c r="C47" s="90" t="str">
        <f>IF(ISNUMBER($B47),VLOOKUP($B47,Methuselahs!$X$7:$Y$306,2,FALSE),"")</f>
        <v/>
      </c>
      <c r="D47" s="98" t="str">
        <f>IF(ISNUMBER($C47),T(VLOOKUP($C47,Methuselahs!$A$7:$E$306,2,FALSE))&amp;" "&amp;T(VLOOKUP($C47,Methuselahs!$A$7:$E$306,3,FALSE)),"")</f>
        <v/>
      </c>
      <c r="E47" s="96" t="str">
        <f>IF(ISNUMBER($C47),VLOOKUP($C47,Methuselahs!$A$7:$I$306,COLUMN(Methuselahs!$H$6),FALSE),"")</f>
        <v/>
      </c>
      <c r="F47" s="92" t="str">
        <f>IF(ISNUMBER($C47),VLOOKUP($C47,Methuselahs!$A$7:$I$306,COLUMN(Methuselahs!$I$6),FALSE),"")</f>
        <v/>
      </c>
      <c r="G47" s="96"/>
      <c r="H47" s="97" t="str">
        <f>IF(ISNUMBER($C47),VLOOKUP($C47,Methuselahs!$A$7:$J$306,COLUMN(Methuselahs!$J$6),FALSE),"")</f>
        <v/>
      </c>
    </row>
    <row r="48" spans="1:8" ht="15" x14ac:dyDescent="0.2">
      <c r="A48" s="94" t="str">
        <f>IF(ISNUMBER($C48),VLOOKUP($C48,Methuselahs!$Y$7:$Z$306,2,FALSE),"")</f>
        <v/>
      </c>
      <c r="B48" s="95" t="str">
        <f>IF(ROW()-ROW($A$6)&lt;Methuselahs!$A$4,ROW()-ROW($A$5),"")</f>
        <v/>
      </c>
      <c r="C48" s="90" t="str">
        <f>IF(ISNUMBER($B48),VLOOKUP($B48,Methuselahs!$X$7:$Y$306,2,FALSE),"")</f>
        <v/>
      </c>
      <c r="D48" s="98" t="str">
        <f>IF(ISNUMBER($C48),T(VLOOKUP($C48,Methuselahs!$A$7:$E$306,2,FALSE))&amp;" "&amp;T(VLOOKUP($C48,Methuselahs!$A$7:$E$306,3,FALSE)),"")</f>
        <v/>
      </c>
      <c r="E48" s="96" t="str">
        <f>IF(ISNUMBER($C48),VLOOKUP($C48,Methuselahs!$A$7:$I$306,COLUMN(Methuselahs!$H$6),FALSE),"")</f>
        <v/>
      </c>
      <c r="F48" s="92" t="str">
        <f>IF(ISNUMBER($C48),VLOOKUP($C48,Methuselahs!$A$7:$I$306,COLUMN(Methuselahs!$I$6),FALSE),"")</f>
        <v/>
      </c>
      <c r="G48" s="96"/>
      <c r="H48" s="97" t="str">
        <f>IF(ISNUMBER($C48),VLOOKUP($C48,Methuselahs!$A$7:$J$306,COLUMN(Methuselahs!$J$6),FALSE),"")</f>
        <v/>
      </c>
    </row>
    <row r="49" spans="1:8" ht="15" x14ac:dyDescent="0.2">
      <c r="A49" s="94" t="str">
        <f>IF(ISNUMBER($C49),VLOOKUP($C49,Methuselahs!$Y$7:$Z$306,2,FALSE),"")</f>
        <v/>
      </c>
      <c r="B49" s="95" t="str">
        <f>IF(ROW()-ROW($A$6)&lt;Methuselahs!$A$4,ROW()-ROW($A$5),"")</f>
        <v/>
      </c>
      <c r="C49" s="90" t="str">
        <f>IF(ISNUMBER($B49),VLOOKUP($B49,Methuselahs!$X$7:$Y$306,2,FALSE),"")</f>
        <v/>
      </c>
      <c r="D49" s="98" t="str">
        <f>IF(ISNUMBER($C49),T(VLOOKUP($C49,Methuselahs!$A$7:$E$306,2,FALSE))&amp;" "&amp;T(VLOOKUP($C49,Methuselahs!$A$7:$E$306,3,FALSE)),"")</f>
        <v/>
      </c>
      <c r="E49" s="96" t="str">
        <f>IF(ISNUMBER($C49),VLOOKUP($C49,Methuselahs!$A$7:$I$306,COLUMN(Methuselahs!$H$6),FALSE),"")</f>
        <v/>
      </c>
      <c r="F49" s="92" t="str">
        <f>IF(ISNUMBER($C49),VLOOKUP($C49,Methuselahs!$A$7:$I$306,COLUMN(Methuselahs!$I$6),FALSE),"")</f>
        <v/>
      </c>
      <c r="G49" s="96"/>
      <c r="H49" s="97" t="str">
        <f>IF(ISNUMBER($C49),VLOOKUP($C49,Methuselahs!$A$7:$J$306,COLUMN(Methuselahs!$J$6),FALSE),"")</f>
        <v/>
      </c>
    </row>
    <row r="50" spans="1:8" ht="15" x14ac:dyDescent="0.2">
      <c r="A50" s="94" t="str">
        <f>IF(ISNUMBER($C50),VLOOKUP($C50,Methuselahs!$Y$7:$Z$306,2,FALSE),"")</f>
        <v/>
      </c>
      <c r="B50" s="95" t="str">
        <f>IF(ROW()-ROW($A$6)&lt;Methuselahs!$A$4,ROW()-ROW($A$5),"")</f>
        <v/>
      </c>
      <c r="C50" s="90" t="str">
        <f>IF(ISNUMBER($B50),VLOOKUP($B50,Methuselahs!$X$7:$Y$306,2,FALSE),"")</f>
        <v/>
      </c>
      <c r="D50" s="98" t="str">
        <f>IF(ISNUMBER($C50),T(VLOOKUP($C50,Methuselahs!$A$7:$E$306,2,FALSE))&amp;" "&amp;T(VLOOKUP($C50,Methuselahs!$A$7:$E$306,3,FALSE)),"")</f>
        <v/>
      </c>
      <c r="E50" s="96" t="str">
        <f>IF(ISNUMBER($C50),VLOOKUP($C50,Methuselahs!$A$7:$I$306,COLUMN(Methuselahs!$H$6),FALSE),"")</f>
        <v/>
      </c>
      <c r="F50" s="92" t="str">
        <f>IF(ISNUMBER($C50),VLOOKUP($C50,Methuselahs!$A$7:$I$306,COLUMN(Methuselahs!$I$6),FALSE),"")</f>
        <v/>
      </c>
      <c r="G50" s="96"/>
      <c r="H50" s="97" t="str">
        <f>IF(ISNUMBER($C50),VLOOKUP($C50,Methuselahs!$A$7:$J$306,COLUMN(Methuselahs!$J$6),FALSE),"")</f>
        <v/>
      </c>
    </row>
    <row r="51" spans="1:8" ht="15" x14ac:dyDescent="0.2">
      <c r="A51" s="94" t="str">
        <f>IF(ISNUMBER($C51),VLOOKUP($C51,Methuselahs!$Y$7:$Z$306,2,FALSE),"")</f>
        <v/>
      </c>
      <c r="B51" s="95" t="str">
        <f>IF(ROW()-ROW($A$6)&lt;Methuselahs!$A$4,ROW()-ROW($A$5),"")</f>
        <v/>
      </c>
      <c r="C51" s="90" t="str">
        <f>IF(ISNUMBER($B51),VLOOKUP($B51,Methuselahs!$X$7:$Y$306,2,FALSE),"")</f>
        <v/>
      </c>
      <c r="D51" s="98" t="str">
        <f>IF(ISNUMBER($C51),T(VLOOKUP($C51,Methuselahs!$A$7:$E$306,2,FALSE))&amp;" "&amp;T(VLOOKUP($C51,Methuselahs!$A$7:$E$306,3,FALSE)),"")</f>
        <v/>
      </c>
      <c r="E51" s="96" t="str">
        <f>IF(ISNUMBER($C51),VLOOKUP($C51,Methuselahs!$A$7:$I$306,COLUMN(Methuselahs!$H$6),FALSE),"")</f>
        <v/>
      </c>
      <c r="F51" s="92" t="str">
        <f>IF(ISNUMBER($C51),VLOOKUP($C51,Methuselahs!$A$7:$I$306,COLUMN(Methuselahs!$I$6),FALSE),"")</f>
        <v/>
      </c>
      <c r="G51" s="96"/>
      <c r="H51" s="97" t="str">
        <f>IF(ISNUMBER($C51),VLOOKUP($C51,Methuselahs!$A$7:$J$306,COLUMN(Methuselahs!$J$6),FALSE),"")</f>
        <v/>
      </c>
    </row>
    <row r="52" spans="1:8" ht="15" x14ac:dyDescent="0.2">
      <c r="A52" s="94" t="str">
        <f>IF(ISNUMBER($C52),VLOOKUP($C52,Methuselahs!$Y$7:$Z$306,2,FALSE),"")</f>
        <v/>
      </c>
      <c r="B52" s="95" t="str">
        <f>IF(ROW()-ROW($A$6)&lt;Methuselahs!$A$4,ROW()-ROW($A$5),"")</f>
        <v/>
      </c>
      <c r="C52" s="90" t="str">
        <f>IF(ISNUMBER($B52),VLOOKUP($B52,Methuselahs!$X$7:$Y$306,2,FALSE),"")</f>
        <v/>
      </c>
      <c r="D52" s="98" t="str">
        <f>IF(ISNUMBER($C52),T(VLOOKUP($C52,Methuselahs!$A$7:$E$306,2,FALSE))&amp;" "&amp;T(VLOOKUP($C52,Methuselahs!$A$7:$E$306,3,FALSE)),"")</f>
        <v/>
      </c>
      <c r="E52" s="96" t="str">
        <f>IF(ISNUMBER($C52),VLOOKUP($C52,Methuselahs!$A$7:$I$306,COLUMN(Methuselahs!$H$6),FALSE),"")</f>
        <v/>
      </c>
      <c r="F52" s="92" t="str">
        <f>IF(ISNUMBER($C52),VLOOKUP($C52,Methuselahs!$A$7:$I$306,COLUMN(Methuselahs!$I$6),FALSE),"")</f>
        <v/>
      </c>
      <c r="G52" s="96"/>
      <c r="H52" s="97" t="str">
        <f>IF(ISNUMBER($C52),VLOOKUP($C52,Methuselahs!$A$7:$J$306,COLUMN(Methuselahs!$J$6),FALSE),"")</f>
        <v/>
      </c>
    </row>
    <row r="53" spans="1:8" ht="15" x14ac:dyDescent="0.2">
      <c r="A53" s="94" t="str">
        <f>IF(ISNUMBER($C53),VLOOKUP($C53,Methuselahs!$Y$7:$Z$306,2,FALSE),"")</f>
        <v/>
      </c>
      <c r="B53" s="95" t="str">
        <f>IF(ROW()-ROW($A$6)&lt;Methuselahs!$A$4,ROW()-ROW($A$5),"")</f>
        <v/>
      </c>
      <c r="C53" s="90" t="str">
        <f>IF(ISNUMBER($B53),VLOOKUP($B53,Methuselahs!$X$7:$Y$306,2,FALSE),"")</f>
        <v/>
      </c>
      <c r="D53" s="98" t="str">
        <f>IF(ISNUMBER($C53),T(VLOOKUP($C53,Methuselahs!$A$7:$E$306,2,FALSE))&amp;" "&amp;T(VLOOKUP($C53,Methuselahs!$A$7:$E$306,3,FALSE)),"")</f>
        <v/>
      </c>
      <c r="E53" s="96" t="str">
        <f>IF(ISNUMBER($C53),VLOOKUP($C53,Methuselahs!$A$7:$I$306,COLUMN(Methuselahs!$H$6),FALSE),"")</f>
        <v/>
      </c>
      <c r="F53" s="92" t="str">
        <f>IF(ISNUMBER($C53),VLOOKUP($C53,Methuselahs!$A$7:$I$306,COLUMN(Methuselahs!$I$6),FALSE),"")</f>
        <v/>
      </c>
      <c r="G53" s="96"/>
      <c r="H53" s="97" t="str">
        <f>IF(ISNUMBER($C53),VLOOKUP($C53,Methuselahs!$A$7:$J$306,COLUMN(Methuselahs!$J$6),FALSE),"")</f>
        <v/>
      </c>
    </row>
    <row r="54" spans="1:8" ht="15" x14ac:dyDescent="0.2">
      <c r="A54" s="94" t="str">
        <f>IF(ISNUMBER($C54),VLOOKUP($C54,Methuselahs!$Y$7:$Z$306,2,FALSE),"")</f>
        <v/>
      </c>
      <c r="B54" s="95" t="str">
        <f>IF(ROW()-ROW($A$6)&lt;Methuselahs!$A$4,ROW()-ROW($A$5),"")</f>
        <v/>
      </c>
      <c r="C54" s="90" t="str">
        <f>IF(ISNUMBER($B54),VLOOKUP($B54,Methuselahs!$X$7:$Y$306,2,FALSE),"")</f>
        <v/>
      </c>
      <c r="D54" s="98" t="str">
        <f>IF(ISNUMBER($C54),T(VLOOKUP($C54,Methuselahs!$A$7:$E$306,2,FALSE))&amp;" "&amp;T(VLOOKUP($C54,Methuselahs!$A$7:$E$306,3,FALSE)),"")</f>
        <v/>
      </c>
      <c r="E54" s="96" t="str">
        <f>IF(ISNUMBER($C54),VLOOKUP($C54,Methuselahs!$A$7:$I$306,COLUMN(Methuselahs!$H$6),FALSE),"")</f>
        <v/>
      </c>
      <c r="F54" s="92" t="str">
        <f>IF(ISNUMBER($C54),VLOOKUP($C54,Methuselahs!$A$7:$I$306,COLUMN(Methuselahs!$I$6),FALSE),"")</f>
        <v/>
      </c>
      <c r="G54" s="96"/>
      <c r="H54" s="97" t="str">
        <f>IF(ISNUMBER($C54),VLOOKUP($C54,Methuselahs!$A$7:$J$306,COLUMN(Methuselahs!$J$6),FALSE),"")</f>
        <v/>
      </c>
    </row>
    <row r="55" spans="1:8" ht="15" x14ac:dyDescent="0.2">
      <c r="A55" s="94" t="str">
        <f>IF(ISNUMBER($C55),VLOOKUP($C55,Methuselahs!$Y$7:$Z$306,2,FALSE),"")</f>
        <v/>
      </c>
      <c r="B55" s="95" t="str">
        <f>IF(ROW()-ROW($A$6)&lt;Methuselahs!$A$4,ROW()-ROW($A$5),"")</f>
        <v/>
      </c>
      <c r="C55" s="90" t="str">
        <f>IF(ISNUMBER($B55),VLOOKUP($B55,Methuselahs!$X$7:$Y$306,2,FALSE),"")</f>
        <v/>
      </c>
      <c r="D55" s="98" t="str">
        <f>IF(ISNUMBER($C55),T(VLOOKUP($C55,Methuselahs!$A$7:$E$306,2,FALSE))&amp;" "&amp;T(VLOOKUP($C55,Methuselahs!$A$7:$E$306,3,FALSE)),"")</f>
        <v/>
      </c>
      <c r="E55" s="96" t="str">
        <f>IF(ISNUMBER($C55),VLOOKUP($C55,Methuselahs!$A$7:$I$306,COLUMN(Methuselahs!$H$6),FALSE),"")</f>
        <v/>
      </c>
      <c r="F55" s="92" t="str">
        <f>IF(ISNUMBER($C55),VLOOKUP($C55,Methuselahs!$A$7:$I$306,COLUMN(Methuselahs!$I$6),FALSE),"")</f>
        <v/>
      </c>
      <c r="G55" s="96"/>
      <c r="H55" s="97" t="str">
        <f>IF(ISNUMBER($C55),VLOOKUP($C55,Methuselahs!$A$7:$J$306,COLUMN(Methuselahs!$J$6),FALSE),"")</f>
        <v/>
      </c>
    </row>
    <row r="56" spans="1:8" ht="15" x14ac:dyDescent="0.2">
      <c r="A56" s="94" t="str">
        <f>IF(ISNUMBER($C56),VLOOKUP($C56,Methuselahs!$Y$7:$Z$306,2,FALSE),"")</f>
        <v/>
      </c>
      <c r="B56" s="95" t="str">
        <f>IF(ROW()-ROW($A$6)&lt;Methuselahs!$A$4,ROW()-ROW($A$5),"")</f>
        <v/>
      </c>
      <c r="C56" s="90" t="str">
        <f>IF(ISNUMBER($B56),VLOOKUP($B56,Methuselahs!$X$7:$Y$306,2,FALSE),"")</f>
        <v/>
      </c>
      <c r="D56" s="98" t="str">
        <f>IF(ISNUMBER($C56),T(VLOOKUP($C56,Methuselahs!$A$7:$E$306,2,FALSE))&amp;" "&amp;T(VLOOKUP($C56,Methuselahs!$A$7:$E$306,3,FALSE)),"")</f>
        <v/>
      </c>
      <c r="E56" s="96" t="str">
        <f>IF(ISNUMBER($C56),VLOOKUP($C56,Methuselahs!$A$7:$I$306,COLUMN(Methuselahs!$H$6),FALSE),"")</f>
        <v/>
      </c>
      <c r="F56" s="92" t="str">
        <f>IF(ISNUMBER($C56),VLOOKUP($C56,Methuselahs!$A$7:$I$306,COLUMN(Methuselahs!$I$6),FALSE),"")</f>
        <v/>
      </c>
      <c r="G56" s="96"/>
      <c r="H56" s="97" t="str">
        <f>IF(ISNUMBER($C56),VLOOKUP($C56,Methuselahs!$A$7:$J$306,COLUMN(Methuselahs!$J$6),FALSE),"")</f>
        <v/>
      </c>
    </row>
    <row r="57" spans="1:8" ht="15" x14ac:dyDescent="0.2">
      <c r="A57" s="94" t="str">
        <f>IF(ISNUMBER($C57),VLOOKUP($C57,Methuselahs!$Y$7:$Z$306,2,FALSE),"")</f>
        <v/>
      </c>
      <c r="B57" s="95" t="str">
        <f>IF(ROW()-ROW($A$6)&lt;Methuselahs!$A$4,ROW()-ROW($A$5),"")</f>
        <v/>
      </c>
      <c r="C57" s="90" t="str">
        <f>IF(ISNUMBER($B57),VLOOKUP($B57,Methuselahs!$X$7:$Y$306,2,FALSE),"")</f>
        <v/>
      </c>
      <c r="D57" s="98" t="str">
        <f>IF(ISNUMBER($C57),T(VLOOKUP($C57,Methuselahs!$A$7:$E$306,2,FALSE))&amp;" "&amp;T(VLOOKUP($C57,Methuselahs!$A$7:$E$306,3,FALSE)),"")</f>
        <v/>
      </c>
      <c r="E57" s="96" t="str">
        <f>IF(ISNUMBER($C57),VLOOKUP($C57,Methuselahs!$A$7:$I$306,COLUMN(Methuselahs!$H$6),FALSE),"")</f>
        <v/>
      </c>
      <c r="F57" s="92" t="str">
        <f>IF(ISNUMBER($C57),VLOOKUP($C57,Methuselahs!$A$7:$I$306,COLUMN(Methuselahs!$I$6),FALSE),"")</f>
        <v/>
      </c>
      <c r="G57" s="96"/>
      <c r="H57" s="97" t="str">
        <f>IF(ISNUMBER($C57),VLOOKUP($C57,Methuselahs!$A$7:$J$306,COLUMN(Methuselahs!$J$6),FALSE),"")</f>
        <v/>
      </c>
    </row>
    <row r="58" spans="1:8" ht="15" x14ac:dyDescent="0.2">
      <c r="A58" s="94" t="str">
        <f>IF(ISNUMBER($C58),VLOOKUP($C58,Methuselahs!$Y$7:$Z$306,2,FALSE),"")</f>
        <v/>
      </c>
      <c r="B58" s="95" t="str">
        <f>IF(ROW()-ROW($A$6)&lt;Methuselahs!$A$4,ROW()-ROW($A$5),"")</f>
        <v/>
      </c>
      <c r="C58" s="90" t="str">
        <f>IF(ISNUMBER($B58),VLOOKUP($B58,Methuselahs!$X$7:$Y$306,2,FALSE),"")</f>
        <v/>
      </c>
      <c r="D58" s="98" t="str">
        <f>IF(ISNUMBER($C58),T(VLOOKUP($C58,Methuselahs!$A$7:$E$306,2,FALSE))&amp;" "&amp;T(VLOOKUP($C58,Methuselahs!$A$7:$E$306,3,FALSE)),"")</f>
        <v/>
      </c>
      <c r="E58" s="96" t="str">
        <f>IF(ISNUMBER($C58),VLOOKUP($C58,Methuselahs!$A$7:$I$306,COLUMN(Methuselahs!$H$6),FALSE),"")</f>
        <v/>
      </c>
      <c r="F58" s="92" t="str">
        <f>IF(ISNUMBER($C58),VLOOKUP($C58,Methuselahs!$A$7:$I$306,COLUMN(Methuselahs!$I$6),FALSE),"")</f>
        <v/>
      </c>
      <c r="G58" s="96"/>
      <c r="H58" s="97" t="str">
        <f>IF(ISNUMBER($C58),VLOOKUP($C58,Methuselahs!$A$7:$J$306,COLUMN(Methuselahs!$J$6),FALSE),"")</f>
        <v/>
      </c>
    </row>
    <row r="59" spans="1:8" ht="15" x14ac:dyDescent="0.2">
      <c r="A59" s="94" t="str">
        <f>IF(ISNUMBER($C59),VLOOKUP($C59,Methuselahs!$Y$7:$Z$306,2,FALSE),"")</f>
        <v/>
      </c>
      <c r="B59" s="95" t="str">
        <f>IF(ROW()-ROW($A$6)&lt;Methuselahs!$A$4,ROW()-ROW($A$5),"")</f>
        <v/>
      </c>
      <c r="C59" s="90" t="str">
        <f>IF(ISNUMBER($B59),VLOOKUP($B59,Methuselahs!$X$7:$Y$306,2,FALSE),"")</f>
        <v/>
      </c>
      <c r="D59" s="98" t="str">
        <f>IF(ISNUMBER($C59),T(VLOOKUP($C59,Methuselahs!$A$7:$E$306,2,FALSE))&amp;" "&amp;T(VLOOKUP($C59,Methuselahs!$A$7:$E$306,3,FALSE)),"")</f>
        <v/>
      </c>
      <c r="E59" s="96" t="str">
        <f>IF(ISNUMBER($C59),VLOOKUP($C59,Methuselahs!$A$7:$I$306,COLUMN(Methuselahs!$H$6),FALSE),"")</f>
        <v/>
      </c>
      <c r="F59" s="92" t="str">
        <f>IF(ISNUMBER($C59),VLOOKUP($C59,Methuselahs!$A$7:$I$306,COLUMN(Methuselahs!$I$6),FALSE),"")</f>
        <v/>
      </c>
      <c r="G59" s="96"/>
      <c r="H59" s="97" t="str">
        <f>IF(ISNUMBER($C59),VLOOKUP($C59,Methuselahs!$A$7:$J$306,COLUMN(Methuselahs!$J$6),FALSE),"")</f>
        <v/>
      </c>
    </row>
    <row r="60" spans="1:8" ht="15" x14ac:dyDescent="0.2">
      <c r="A60" s="94" t="str">
        <f>IF(ISNUMBER($C60),VLOOKUP($C60,Methuselahs!$Y$7:$Z$306,2,FALSE),"")</f>
        <v/>
      </c>
      <c r="B60" s="95" t="str">
        <f>IF(ROW()-ROW($A$6)&lt;Methuselahs!$A$4,ROW()-ROW($A$5),"")</f>
        <v/>
      </c>
      <c r="C60" s="90" t="str">
        <f>IF(ISNUMBER($B60),VLOOKUP($B60,Methuselahs!$X$7:$Y$306,2,FALSE),"")</f>
        <v/>
      </c>
      <c r="D60" s="98" t="str">
        <f>IF(ISNUMBER($C60),T(VLOOKUP($C60,Methuselahs!$A$7:$E$306,2,FALSE))&amp;" "&amp;T(VLOOKUP($C60,Methuselahs!$A$7:$E$306,3,FALSE)),"")</f>
        <v/>
      </c>
      <c r="E60" s="96" t="str">
        <f>IF(ISNUMBER($C60),VLOOKUP($C60,Methuselahs!$A$7:$I$306,COLUMN(Methuselahs!$H$6),FALSE),"")</f>
        <v/>
      </c>
      <c r="F60" s="92" t="str">
        <f>IF(ISNUMBER($C60),VLOOKUP($C60,Methuselahs!$A$7:$I$306,COLUMN(Methuselahs!$I$6),FALSE),"")</f>
        <v/>
      </c>
      <c r="G60" s="96"/>
      <c r="H60" s="97" t="str">
        <f>IF(ISNUMBER($C60),VLOOKUP($C60,Methuselahs!$A$7:$J$306,COLUMN(Methuselahs!$J$6),FALSE),"")</f>
        <v/>
      </c>
    </row>
    <row r="61" spans="1:8" ht="15" x14ac:dyDescent="0.2">
      <c r="A61" s="94" t="str">
        <f>IF(ISNUMBER($C61),VLOOKUP($C61,Methuselahs!$Y$7:$Z$306,2,FALSE),"")</f>
        <v/>
      </c>
      <c r="B61" s="95" t="str">
        <f>IF(ROW()-ROW($A$6)&lt;Methuselahs!$A$4,ROW()-ROW($A$5),"")</f>
        <v/>
      </c>
      <c r="C61" s="90" t="str">
        <f>IF(ISNUMBER($B61),VLOOKUP($B61,Methuselahs!$X$7:$Y$306,2,FALSE),"")</f>
        <v/>
      </c>
      <c r="D61" s="98" t="str">
        <f>IF(ISNUMBER($C61),T(VLOOKUP($C61,Methuselahs!$A$7:$E$306,2,FALSE))&amp;" "&amp;T(VLOOKUP($C61,Methuselahs!$A$7:$E$306,3,FALSE)),"")</f>
        <v/>
      </c>
      <c r="E61" s="96" t="str">
        <f>IF(ISNUMBER($C61),VLOOKUP($C61,Methuselahs!$A$7:$I$306,COLUMN(Methuselahs!$H$6),FALSE),"")</f>
        <v/>
      </c>
      <c r="F61" s="92" t="str">
        <f>IF(ISNUMBER($C61),VLOOKUP($C61,Methuselahs!$A$7:$I$306,COLUMN(Methuselahs!$I$6),FALSE),"")</f>
        <v/>
      </c>
      <c r="G61" s="96"/>
      <c r="H61" s="97" t="str">
        <f>IF(ISNUMBER($C61),VLOOKUP($C61,Methuselahs!$A$7:$J$306,COLUMN(Methuselahs!$J$6),FALSE),"")</f>
        <v/>
      </c>
    </row>
    <row r="62" spans="1:8" ht="15" x14ac:dyDescent="0.2">
      <c r="A62" s="94" t="str">
        <f>IF(ISNUMBER($C62),VLOOKUP($C62,Methuselahs!$Y$7:$Z$306,2,FALSE),"")</f>
        <v/>
      </c>
      <c r="B62" s="95" t="str">
        <f>IF(ROW()-ROW($A$6)&lt;Methuselahs!$A$4,ROW()-ROW($A$5),"")</f>
        <v/>
      </c>
      <c r="C62" s="90" t="str">
        <f>IF(ISNUMBER($B62),VLOOKUP($B62,Methuselahs!$X$7:$Y$306,2,FALSE),"")</f>
        <v/>
      </c>
      <c r="D62" s="98" t="str">
        <f>IF(ISNUMBER($C62),T(VLOOKUP($C62,Methuselahs!$A$7:$E$306,2,FALSE))&amp;" "&amp;T(VLOOKUP($C62,Methuselahs!$A$7:$E$306,3,FALSE)),"")</f>
        <v/>
      </c>
      <c r="E62" s="96" t="str">
        <f>IF(ISNUMBER($C62),VLOOKUP($C62,Methuselahs!$A$7:$I$306,COLUMN(Methuselahs!$H$6),FALSE),"")</f>
        <v/>
      </c>
      <c r="F62" s="92" t="str">
        <f>IF(ISNUMBER($C62),VLOOKUP($C62,Methuselahs!$A$7:$I$306,COLUMN(Methuselahs!$I$6),FALSE),"")</f>
        <v/>
      </c>
      <c r="G62" s="96"/>
      <c r="H62" s="97" t="str">
        <f>IF(ISNUMBER($C62),VLOOKUP($C62,Methuselahs!$A$7:$J$306,COLUMN(Methuselahs!$J$6),FALSE),"")</f>
        <v/>
      </c>
    </row>
    <row r="63" spans="1:8" ht="15" x14ac:dyDescent="0.2">
      <c r="A63" s="94" t="str">
        <f>IF(ISNUMBER($C63),VLOOKUP($C63,Methuselahs!$Y$7:$Z$306,2,FALSE),"")</f>
        <v/>
      </c>
      <c r="B63" s="95" t="str">
        <f>IF(ROW()-ROW($A$6)&lt;Methuselahs!$A$4,ROW()-ROW($A$5),"")</f>
        <v/>
      </c>
      <c r="C63" s="90" t="str">
        <f>IF(ISNUMBER($B63),VLOOKUP($B63,Methuselahs!$X$7:$Y$306,2,FALSE),"")</f>
        <v/>
      </c>
      <c r="D63" s="98" t="str">
        <f>IF(ISNUMBER($C63),T(VLOOKUP($C63,Methuselahs!$A$7:$E$306,2,FALSE))&amp;" "&amp;T(VLOOKUP($C63,Methuselahs!$A$7:$E$306,3,FALSE)),"")</f>
        <v/>
      </c>
      <c r="E63" s="96" t="str">
        <f>IF(ISNUMBER($C63),VLOOKUP($C63,Methuselahs!$A$7:$I$306,COLUMN(Methuselahs!$H$6),FALSE),"")</f>
        <v/>
      </c>
      <c r="F63" s="92" t="str">
        <f>IF(ISNUMBER($C63),VLOOKUP($C63,Methuselahs!$A$7:$I$306,COLUMN(Methuselahs!$I$6),FALSE),"")</f>
        <v/>
      </c>
      <c r="G63" s="96"/>
      <c r="H63" s="97" t="str">
        <f>IF(ISNUMBER($C63),VLOOKUP($C63,Methuselahs!$A$7:$J$306,COLUMN(Methuselahs!$J$6),FALSE),"")</f>
        <v/>
      </c>
    </row>
    <row r="64" spans="1:8" ht="15" x14ac:dyDescent="0.2">
      <c r="A64" s="94" t="str">
        <f>IF(ISNUMBER($C64),VLOOKUP($C64,Methuselahs!$Y$7:$Z$306,2,FALSE),"")</f>
        <v/>
      </c>
      <c r="B64" s="95" t="str">
        <f>IF(ROW()-ROW($A$6)&lt;Methuselahs!$A$4,ROW()-ROW($A$5),"")</f>
        <v/>
      </c>
      <c r="C64" s="90" t="str">
        <f>IF(ISNUMBER($B64),VLOOKUP($B64,Methuselahs!$X$7:$Y$306,2,FALSE),"")</f>
        <v/>
      </c>
      <c r="D64" s="98" t="str">
        <f>IF(ISNUMBER($C64),T(VLOOKUP($C64,Methuselahs!$A$7:$E$306,2,FALSE))&amp;" "&amp;T(VLOOKUP($C64,Methuselahs!$A$7:$E$306,3,FALSE)),"")</f>
        <v/>
      </c>
      <c r="E64" s="96" t="str">
        <f>IF(ISNUMBER($C64),VLOOKUP($C64,Methuselahs!$A$7:$I$306,COLUMN(Methuselahs!$H$6),FALSE),"")</f>
        <v/>
      </c>
      <c r="F64" s="92" t="str">
        <f>IF(ISNUMBER($C64),VLOOKUP($C64,Methuselahs!$A$7:$I$306,COLUMN(Methuselahs!$I$6),FALSE),"")</f>
        <v/>
      </c>
      <c r="G64" s="96"/>
      <c r="H64" s="97" t="str">
        <f>IF(ISNUMBER($C64),VLOOKUP($C64,Methuselahs!$A$7:$J$306,COLUMN(Methuselahs!$J$6),FALSE),"")</f>
        <v/>
      </c>
    </row>
    <row r="65" spans="1:8" ht="15" x14ac:dyDescent="0.2">
      <c r="A65" s="94" t="str">
        <f>IF(ISNUMBER($C65),VLOOKUP($C65,Methuselahs!$Y$7:$Z$306,2,FALSE),"")</f>
        <v/>
      </c>
      <c r="B65" s="95" t="str">
        <f>IF(ROW()-ROW($A$6)&lt;Methuselahs!$A$4,ROW()-ROW($A$5),"")</f>
        <v/>
      </c>
      <c r="C65" s="90" t="str">
        <f>IF(ISNUMBER($B65),VLOOKUP($B65,Methuselahs!$X$7:$Y$306,2,FALSE),"")</f>
        <v/>
      </c>
      <c r="D65" s="98" t="str">
        <f>IF(ISNUMBER($C65),T(VLOOKUP($C65,Methuselahs!$A$7:$E$306,2,FALSE))&amp;" "&amp;T(VLOOKUP($C65,Methuselahs!$A$7:$E$306,3,FALSE)),"")</f>
        <v/>
      </c>
      <c r="E65" s="96" t="str">
        <f>IF(ISNUMBER($C65),VLOOKUP($C65,Methuselahs!$A$7:$I$306,COLUMN(Methuselahs!$H$6),FALSE),"")</f>
        <v/>
      </c>
      <c r="F65" s="92" t="str">
        <f>IF(ISNUMBER($C65),VLOOKUP($C65,Methuselahs!$A$7:$I$306,COLUMN(Methuselahs!$I$6),FALSE),"")</f>
        <v/>
      </c>
      <c r="G65" s="96"/>
      <c r="H65" s="97" t="str">
        <f>IF(ISNUMBER($C65),VLOOKUP($C65,Methuselahs!$A$7:$J$306,COLUMN(Methuselahs!$J$6),FALSE),"")</f>
        <v/>
      </c>
    </row>
    <row r="66" spans="1:8" ht="15" x14ac:dyDescent="0.2">
      <c r="A66" s="94" t="str">
        <f>IF(ISNUMBER($C66),VLOOKUP($C66,Methuselahs!$Y$7:$Z$306,2,FALSE),"")</f>
        <v/>
      </c>
      <c r="B66" s="95" t="str">
        <f>IF(ROW()-ROW($A$6)&lt;Methuselahs!$A$4,ROW()-ROW($A$5),"")</f>
        <v/>
      </c>
      <c r="C66" s="90" t="str">
        <f>IF(ISNUMBER($B66),VLOOKUP($B66,Methuselahs!$X$7:$Y$306,2,FALSE),"")</f>
        <v/>
      </c>
      <c r="D66" s="98" t="str">
        <f>IF(ISNUMBER($C66),T(VLOOKUP($C66,Methuselahs!$A$7:$E$306,2,FALSE))&amp;" "&amp;T(VLOOKUP($C66,Methuselahs!$A$7:$E$306,3,FALSE)),"")</f>
        <v/>
      </c>
      <c r="E66" s="96" t="str">
        <f>IF(ISNUMBER($C66),VLOOKUP($C66,Methuselahs!$A$7:$I$306,COLUMN(Methuselahs!$H$6),FALSE),"")</f>
        <v/>
      </c>
      <c r="F66" s="92" t="str">
        <f>IF(ISNUMBER($C66),VLOOKUP($C66,Methuselahs!$A$7:$I$306,COLUMN(Methuselahs!$I$6),FALSE),"")</f>
        <v/>
      </c>
      <c r="G66" s="96"/>
      <c r="H66" s="97" t="str">
        <f>IF(ISNUMBER($C66),VLOOKUP($C66,Methuselahs!$A$7:$J$306,COLUMN(Methuselahs!$J$6),FALSE),"")</f>
        <v/>
      </c>
    </row>
    <row r="67" spans="1:8" ht="15" x14ac:dyDescent="0.2">
      <c r="A67" s="94" t="str">
        <f>IF(ISNUMBER($C67),VLOOKUP($C67,Methuselahs!$Y$7:$Z$306,2,FALSE),"")</f>
        <v/>
      </c>
      <c r="B67" s="95" t="str">
        <f>IF(ROW()-ROW($A$6)&lt;Methuselahs!$A$4,ROW()-ROW($A$5),"")</f>
        <v/>
      </c>
      <c r="C67" s="90" t="str">
        <f>IF(ISNUMBER($B67),VLOOKUP($B67,Methuselahs!$X$7:$Y$306,2,FALSE),"")</f>
        <v/>
      </c>
      <c r="D67" s="98" t="str">
        <f>IF(ISNUMBER($C67),T(VLOOKUP($C67,Methuselahs!$A$7:$E$306,2,FALSE))&amp;" "&amp;T(VLOOKUP($C67,Methuselahs!$A$7:$E$306,3,FALSE)),"")</f>
        <v/>
      </c>
      <c r="E67" s="96" t="str">
        <f>IF(ISNUMBER($C67),VLOOKUP($C67,Methuselahs!$A$7:$I$306,COLUMN(Methuselahs!$H$6),FALSE),"")</f>
        <v/>
      </c>
      <c r="F67" s="92" t="str">
        <f>IF(ISNUMBER($C67),VLOOKUP($C67,Methuselahs!$A$7:$I$306,COLUMN(Methuselahs!$I$6),FALSE),"")</f>
        <v/>
      </c>
      <c r="G67" s="96"/>
      <c r="H67" s="97" t="str">
        <f>IF(ISNUMBER($C67),VLOOKUP($C67,Methuselahs!$A$7:$J$306,COLUMN(Methuselahs!$J$6),FALSE),"")</f>
        <v/>
      </c>
    </row>
    <row r="68" spans="1:8" ht="15" x14ac:dyDescent="0.2">
      <c r="A68" s="94" t="str">
        <f>IF(ISNUMBER($C68),VLOOKUP($C68,Methuselahs!$Y$7:$Z$306,2,FALSE),"")</f>
        <v/>
      </c>
      <c r="B68" s="95" t="str">
        <f>IF(ROW()-ROW($A$6)&lt;Methuselahs!$A$4,ROW()-ROW($A$5),"")</f>
        <v/>
      </c>
      <c r="C68" s="90" t="str">
        <f>IF(ISNUMBER($B68),VLOOKUP($B68,Methuselahs!$X$7:$Y$306,2,FALSE),"")</f>
        <v/>
      </c>
      <c r="D68" s="98" t="str">
        <f>IF(ISNUMBER($C68),T(VLOOKUP($C68,Methuselahs!$A$7:$E$306,2,FALSE))&amp;" "&amp;T(VLOOKUP($C68,Methuselahs!$A$7:$E$306,3,FALSE)),"")</f>
        <v/>
      </c>
      <c r="E68" s="96" t="str">
        <f>IF(ISNUMBER($C68),VLOOKUP($C68,Methuselahs!$A$7:$I$306,COLUMN(Methuselahs!$H$6),FALSE),"")</f>
        <v/>
      </c>
      <c r="F68" s="92" t="str">
        <f>IF(ISNUMBER($C68),VLOOKUP($C68,Methuselahs!$A$7:$I$306,COLUMN(Methuselahs!$I$6),FALSE),"")</f>
        <v/>
      </c>
      <c r="G68" s="96"/>
      <c r="H68" s="97" t="str">
        <f>IF(ISNUMBER($C68),VLOOKUP($C68,Methuselahs!$A$7:$J$306,COLUMN(Methuselahs!$J$6),FALSE),"")</f>
        <v/>
      </c>
    </row>
    <row r="69" spans="1:8" ht="15" x14ac:dyDescent="0.2">
      <c r="A69" s="94" t="str">
        <f>IF(ISNUMBER($C69),VLOOKUP($C69,Methuselahs!$Y$7:$Z$306,2,FALSE),"")</f>
        <v/>
      </c>
      <c r="B69" s="95" t="str">
        <f>IF(ROW()-ROW($A$6)&lt;Methuselahs!$A$4,ROW()-ROW($A$5),"")</f>
        <v/>
      </c>
      <c r="C69" s="90" t="str">
        <f>IF(ISNUMBER($B69),VLOOKUP($B69,Methuselahs!$X$7:$Y$306,2,FALSE),"")</f>
        <v/>
      </c>
      <c r="D69" s="98" t="str">
        <f>IF(ISNUMBER($C69),T(VLOOKUP($C69,Methuselahs!$A$7:$E$306,2,FALSE))&amp;" "&amp;T(VLOOKUP($C69,Methuselahs!$A$7:$E$306,3,FALSE)),"")</f>
        <v/>
      </c>
      <c r="E69" s="96" t="str">
        <f>IF(ISNUMBER($C69),VLOOKUP($C69,Methuselahs!$A$7:$I$306,COLUMN(Methuselahs!$H$6),FALSE),"")</f>
        <v/>
      </c>
      <c r="F69" s="92" t="str">
        <f>IF(ISNUMBER($C69),VLOOKUP($C69,Methuselahs!$A$7:$I$306,COLUMN(Methuselahs!$I$6),FALSE),"")</f>
        <v/>
      </c>
      <c r="G69" s="96"/>
      <c r="H69" s="97" t="str">
        <f>IF(ISNUMBER($C69),VLOOKUP($C69,Methuselahs!$A$7:$J$306,COLUMN(Methuselahs!$J$6),FALSE),"")</f>
        <v/>
      </c>
    </row>
    <row r="70" spans="1:8" ht="15" x14ac:dyDescent="0.2">
      <c r="A70" s="94" t="str">
        <f>IF(ISNUMBER($C70),VLOOKUP($C70,Methuselahs!$Y$7:$Z$306,2,FALSE),"")</f>
        <v/>
      </c>
      <c r="B70" s="95" t="str">
        <f>IF(ROW()-ROW($A$6)&lt;Methuselahs!$A$4,ROW()-ROW($A$5),"")</f>
        <v/>
      </c>
      <c r="C70" s="90" t="str">
        <f>IF(ISNUMBER($B70),VLOOKUP($B70,Methuselahs!$X$7:$Y$306,2,FALSE),"")</f>
        <v/>
      </c>
      <c r="D70" s="98" t="str">
        <f>IF(ISNUMBER($C70),T(VLOOKUP($C70,Methuselahs!$A$7:$E$306,2,FALSE))&amp;" "&amp;T(VLOOKUP($C70,Methuselahs!$A$7:$E$306,3,FALSE)),"")</f>
        <v/>
      </c>
      <c r="E70" s="96" t="str">
        <f>IF(ISNUMBER($C70),VLOOKUP($C70,Methuselahs!$A$7:$I$306,COLUMN(Methuselahs!$H$6),FALSE),"")</f>
        <v/>
      </c>
      <c r="F70" s="92" t="str">
        <f>IF(ISNUMBER($C70),VLOOKUP($C70,Methuselahs!$A$7:$I$306,COLUMN(Methuselahs!$I$6),FALSE),"")</f>
        <v/>
      </c>
      <c r="G70" s="96"/>
      <c r="H70" s="97" t="str">
        <f>IF(ISNUMBER($C70),VLOOKUP($C70,Methuselahs!$A$7:$J$306,COLUMN(Methuselahs!$J$6),FALSE),"")</f>
        <v/>
      </c>
    </row>
    <row r="71" spans="1:8" ht="15" x14ac:dyDescent="0.2">
      <c r="A71" s="94" t="str">
        <f>IF(ISNUMBER($C71),VLOOKUP($C71,Methuselahs!$Y$7:$Z$306,2,FALSE),"")</f>
        <v/>
      </c>
      <c r="B71" s="95" t="str">
        <f>IF(ROW()-ROW($A$6)&lt;Methuselahs!$A$4,ROW()-ROW($A$5),"")</f>
        <v/>
      </c>
      <c r="C71" s="90" t="str">
        <f>IF(ISNUMBER($B71),VLOOKUP($B71,Methuselahs!$X$7:$Y$306,2,FALSE),"")</f>
        <v/>
      </c>
      <c r="D71" s="98" t="str">
        <f>IF(ISNUMBER($C71),T(VLOOKUP($C71,Methuselahs!$A$7:$E$306,2,FALSE))&amp;" "&amp;T(VLOOKUP($C71,Methuselahs!$A$7:$E$306,3,FALSE)),"")</f>
        <v/>
      </c>
      <c r="E71" s="96" t="str">
        <f>IF(ISNUMBER($C71),VLOOKUP($C71,Methuselahs!$A$7:$I$306,COLUMN(Methuselahs!$H$6),FALSE),"")</f>
        <v/>
      </c>
      <c r="F71" s="92" t="str">
        <f>IF(ISNUMBER($C71),VLOOKUP($C71,Methuselahs!$A$7:$I$306,COLUMN(Methuselahs!$I$6),FALSE),"")</f>
        <v/>
      </c>
      <c r="G71" s="96"/>
      <c r="H71" s="97" t="str">
        <f>IF(ISNUMBER($C71),VLOOKUP($C71,Methuselahs!$A$7:$J$306,COLUMN(Methuselahs!$J$6),FALSE),"")</f>
        <v/>
      </c>
    </row>
    <row r="72" spans="1:8" ht="15" x14ac:dyDescent="0.2">
      <c r="A72" s="94" t="str">
        <f>IF(ISNUMBER($C72),VLOOKUP($C72,Methuselahs!$Y$7:$Z$306,2,FALSE),"")</f>
        <v/>
      </c>
      <c r="B72" s="95" t="str">
        <f>IF(ROW()-ROW($A$6)&lt;Methuselahs!$A$4,ROW()-ROW($A$5),"")</f>
        <v/>
      </c>
      <c r="C72" s="90" t="str">
        <f>IF(ISNUMBER($B72),VLOOKUP($B72,Methuselahs!$X$7:$Y$306,2,FALSE),"")</f>
        <v/>
      </c>
      <c r="D72" s="98" t="str">
        <f>IF(ISNUMBER($C72),T(VLOOKUP($C72,Methuselahs!$A$7:$E$306,2,FALSE))&amp;" "&amp;T(VLOOKUP($C72,Methuselahs!$A$7:$E$306,3,FALSE)),"")</f>
        <v/>
      </c>
      <c r="E72" s="96" t="str">
        <f>IF(ISNUMBER($C72),VLOOKUP($C72,Methuselahs!$A$7:$I$306,COLUMN(Methuselahs!$H$6),FALSE),"")</f>
        <v/>
      </c>
      <c r="F72" s="92" t="str">
        <f>IF(ISNUMBER($C72),VLOOKUP($C72,Methuselahs!$A$7:$I$306,COLUMN(Methuselahs!$I$6),FALSE),"")</f>
        <v/>
      </c>
      <c r="G72" s="96"/>
      <c r="H72" s="97" t="str">
        <f>IF(ISNUMBER($C72),VLOOKUP($C72,Methuselahs!$A$7:$J$306,COLUMN(Methuselahs!$J$6),FALSE),"")</f>
        <v/>
      </c>
    </row>
    <row r="73" spans="1:8" ht="15" x14ac:dyDescent="0.2">
      <c r="A73" s="94" t="str">
        <f>IF(ISNUMBER($C73),VLOOKUP($C73,Methuselahs!$Y$7:$Z$306,2,FALSE),"")</f>
        <v/>
      </c>
      <c r="B73" s="95" t="str">
        <f>IF(ROW()-ROW($A$6)&lt;Methuselahs!$A$4,ROW()-ROW($A$5),"")</f>
        <v/>
      </c>
      <c r="C73" s="90" t="str">
        <f>IF(ISNUMBER($B73),VLOOKUP($B73,Methuselahs!$X$7:$Y$306,2,FALSE),"")</f>
        <v/>
      </c>
      <c r="D73" s="98" t="str">
        <f>IF(ISNUMBER($C73),T(VLOOKUP($C73,Methuselahs!$A$7:$E$306,2,FALSE))&amp;" "&amp;T(VLOOKUP($C73,Methuselahs!$A$7:$E$306,3,FALSE)),"")</f>
        <v/>
      </c>
      <c r="E73" s="96" t="str">
        <f>IF(ISNUMBER($C73),VLOOKUP($C73,Methuselahs!$A$7:$I$306,COLUMN(Methuselahs!$H$6),FALSE),"")</f>
        <v/>
      </c>
      <c r="F73" s="92" t="str">
        <f>IF(ISNUMBER($C73),VLOOKUP($C73,Methuselahs!$A$7:$I$306,COLUMN(Methuselahs!$I$6),FALSE),"")</f>
        <v/>
      </c>
      <c r="G73" s="96"/>
      <c r="H73" s="97" t="str">
        <f>IF(ISNUMBER($C73),VLOOKUP($C73,Methuselahs!$A$7:$J$306,COLUMN(Methuselahs!$J$6),FALSE),"")</f>
        <v/>
      </c>
    </row>
    <row r="74" spans="1:8" ht="15" x14ac:dyDescent="0.2">
      <c r="A74" s="94" t="str">
        <f>IF(ISNUMBER($C74),VLOOKUP($C74,Methuselahs!$Y$7:$Z$306,2,FALSE),"")</f>
        <v/>
      </c>
      <c r="B74" s="95" t="str">
        <f>IF(ROW()-ROW($A$6)&lt;Methuselahs!$A$4,ROW()-ROW($A$5),"")</f>
        <v/>
      </c>
      <c r="C74" s="90" t="str">
        <f>IF(ISNUMBER($B74),VLOOKUP($B74,Methuselahs!$X$7:$Y$306,2,FALSE),"")</f>
        <v/>
      </c>
      <c r="D74" s="98" t="str">
        <f>IF(ISNUMBER($C74),T(VLOOKUP($C74,Methuselahs!$A$7:$E$306,2,FALSE))&amp;" "&amp;T(VLOOKUP($C74,Methuselahs!$A$7:$E$306,3,FALSE)),"")</f>
        <v/>
      </c>
      <c r="E74" s="96" t="str">
        <f>IF(ISNUMBER($C74),VLOOKUP($C74,Methuselahs!$A$7:$I$306,COLUMN(Methuselahs!$H$6),FALSE),"")</f>
        <v/>
      </c>
      <c r="F74" s="92" t="str">
        <f>IF(ISNUMBER($C74),VLOOKUP($C74,Methuselahs!$A$7:$I$306,COLUMN(Methuselahs!$I$6),FALSE),"")</f>
        <v/>
      </c>
      <c r="G74" s="96"/>
      <c r="H74" s="97" t="str">
        <f>IF(ISNUMBER($C74),VLOOKUP($C74,Methuselahs!$A$7:$J$306,COLUMN(Methuselahs!$J$6),FALSE),"")</f>
        <v/>
      </c>
    </row>
    <row r="75" spans="1:8" ht="15" x14ac:dyDescent="0.2">
      <c r="A75" s="94" t="str">
        <f>IF(ISNUMBER($C75),VLOOKUP($C75,Methuselahs!$Y$7:$Z$306,2,FALSE),"")</f>
        <v/>
      </c>
      <c r="B75" s="95" t="str">
        <f>IF(ROW()-ROW($A$6)&lt;Methuselahs!$A$4,ROW()-ROW($A$5),"")</f>
        <v/>
      </c>
      <c r="C75" s="90" t="str">
        <f>IF(ISNUMBER($B75),VLOOKUP($B75,Methuselahs!$X$7:$Y$306,2,FALSE),"")</f>
        <v/>
      </c>
      <c r="D75" s="98" t="str">
        <f>IF(ISNUMBER($C75),T(VLOOKUP($C75,Methuselahs!$A$7:$E$306,2,FALSE))&amp;" "&amp;T(VLOOKUP($C75,Methuselahs!$A$7:$E$306,3,FALSE)),"")</f>
        <v/>
      </c>
      <c r="E75" s="96" t="str">
        <f>IF(ISNUMBER($C75),VLOOKUP($C75,Methuselahs!$A$7:$I$306,COLUMN(Methuselahs!$H$6),FALSE),"")</f>
        <v/>
      </c>
      <c r="F75" s="92" t="str">
        <f>IF(ISNUMBER($C75),VLOOKUP($C75,Methuselahs!$A$7:$I$306,COLUMN(Methuselahs!$I$6),FALSE),"")</f>
        <v/>
      </c>
      <c r="G75" s="96"/>
      <c r="H75" s="97" t="str">
        <f>IF(ISNUMBER($C75),VLOOKUP($C75,Methuselahs!$A$7:$J$306,COLUMN(Methuselahs!$J$6),FALSE),"")</f>
        <v/>
      </c>
    </row>
    <row r="76" spans="1:8" ht="15" x14ac:dyDescent="0.2">
      <c r="A76" s="94" t="str">
        <f>IF(ISNUMBER($C76),VLOOKUP($C76,Methuselahs!$Y$7:$Z$306,2,FALSE),"")</f>
        <v/>
      </c>
      <c r="B76" s="95" t="str">
        <f>IF(ROW()-ROW($A$6)&lt;Methuselahs!$A$4,ROW()-ROW($A$5),"")</f>
        <v/>
      </c>
      <c r="C76" s="90" t="str">
        <f>IF(ISNUMBER($B76),VLOOKUP($B76,Methuselahs!$X$7:$Y$306,2,FALSE),"")</f>
        <v/>
      </c>
      <c r="D76" s="98" t="str">
        <f>IF(ISNUMBER($C76),T(VLOOKUP($C76,Methuselahs!$A$7:$E$306,2,FALSE))&amp;" "&amp;T(VLOOKUP($C76,Methuselahs!$A$7:$E$306,3,FALSE)),"")</f>
        <v/>
      </c>
      <c r="E76" s="96" t="str">
        <f>IF(ISNUMBER($C76),VLOOKUP($C76,Methuselahs!$A$7:$I$306,COLUMN(Methuselahs!$H$6),FALSE),"")</f>
        <v/>
      </c>
      <c r="F76" s="92" t="str">
        <f>IF(ISNUMBER($C76),VLOOKUP($C76,Methuselahs!$A$7:$I$306,COLUMN(Methuselahs!$I$6),FALSE),"")</f>
        <v/>
      </c>
      <c r="G76" s="96"/>
      <c r="H76" s="97" t="str">
        <f>IF(ISNUMBER($C76),VLOOKUP($C76,Methuselahs!$A$7:$J$306,COLUMN(Methuselahs!$J$6),FALSE),"")</f>
        <v/>
      </c>
    </row>
    <row r="77" spans="1:8" ht="15" x14ac:dyDescent="0.2">
      <c r="A77" s="94" t="str">
        <f>IF(ISNUMBER($C77),VLOOKUP($C77,Methuselahs!$Y$7:$Z$306,2,FALSE),"")</f>
        <v/>
      </c>
      <c r="B77" s="95" t="str">
        <f>IF(ROW()-ROW($A$6)&lt;Methuselahs!$A$4,ROW()-ROW($A$5),"")</f>
        <v/>
      </c>
      <c r="C77" s="90" t="str">
        <f>IF(ISNUMBER($B77),VLOOKUP($B77,Methuselahs!$X$7:$Y$306,2,FALSE),"")</f>
        <v/>
      </c>
      <c r="D77" s="98" t="str">
        <f>IF(ISNUMBER($C77),T(VLOOKUP($C77,Methuselahs!$A$7:$E$306,2,FALSE))&amp;" "&amp;T(VLOOKUP($C77,Methuselahs!$A$7:$E$306,3,FALSE)),"")</f>
        <v/>
      </c>
      <c r="E77" s="96" t="str">
        <f>IF(ISNUMBER($C77),VLOOKUP($C77,Methuselahs!$A$7:$I$306,COLUMN(Methuselahs!$H$6),FALSE),"")</f>
        <v/>
      </c>
      <c r="F77" s="92" t="str">
        <f>IF(ISNUMBER($C77),VLOOKUP($C77,Methuselahs!$A$7:$I$306,COLUMN(Methuselahs!$I$6),FALSE),"")</f>
        <v/>
      </c>
      <c r="G77" s="96"/>
      <c r="H77" s="97" t="str">
        <f>IF(ISNUMBER($C77),VLOOKUP($C77,Methuselahs!$A$7:$J$306,COLUMN(Methuselahs!$J$6),FALSE),"")</f>
        <v/>
      </c>
    </row>
    <row r="78" spans="1:8" ht="15" x14ac:dyDescent="0.2">
      <c r="A78" s="94" t="str">
        <f>IF(ISNUMBER($C78),VLOOKUP($C78,Methuselahs!$Y$7:$Z$306,2,FALSE),"")</f>
        <v/>
      </c>
      <c r="B78" s="95" t="str">
        <f>IF(ROW()-ROW($A$6)&lt;Methuselahs!$A$4,ROW()-ROW($A$5),"")</f>
        <v/>
      </c>
      <c r="C78" s="90" t="str">
        <f>IF(ISNUMBER($B78),VLOOKUP($B78,Methuselahs!$X$7:$Y$306,2,FALSE),"")</f>
        <v/>
      </c>
      <c r="D78" s="98" t="str">
        <f>IF(ISNUMBER($C78),T(VLOOKUP($C78,Methuselahs!$A$7:$E$306,2,FALSE))&amp;" "&amp;T(VLOOKUP($C78,Methuselahs!$A$7:$E$306,3,FALSE)),"")</f>
        <v/>
      </c>
      <c r="E78" s="96" t="str">
        <f>IF(ISNUMBER($C78),VLOOKUP($C78,Methuselahs!$A$7:$I$306,COLUMN(Methuselahs!$H$6),FALSE),"")</f>
        <v/>
      </c>
      <c r="F78" s="92" t="str">
        <f>IF(ISNUMBER($C78),VLOOKUP($C78,Methuselahs!$A$7:$I$306,COLUMN(Methuselahs!$I$6),FALSE),"")</f>
        <v/>
      </c>
      <c r="G78" s="96"/>
      <c r="H78" s="97" t="str">
        <f>IF(ISNUMBER($C78),VLOOKUP($C78,Methuselahs!$A$7:$J$306,COLUMN(Methuselahs!$J$6),FALSE),"")</f>
        <v/>
      </c>
    </row>
    <row r="79" spans="1:8" ht="15" x14ac:dyDescent="0.2">
      <c r="A79" s="94" t="str">
        <f>IF(ISNUMBER($C79),VLOOKUP($C79,Methuselahs!$Y$7:$Z$306,2,FALSE),"")</f>
        <v/>
      </c>
      <c r="B79" s="95" t="str">
        <f>IF(ROW()-ROW($A$6)&lt;Methuselahs!$A$4,ROW()-ROW($A$5),"")</f>
        <v/>
      </c>
      <c r="C79" s="90" t="str">
        <f>IF(ISNUMBER($B79),VLOOKUP($B79,Methuselahs!$X$7:$Y$306,2,FALSE),"")</f>
        <v/>
      </c>
      <c r="D79" s="98" t="str">
        <f>IF(ISNUMBER($C79),T(VLOOKUP($C79,Methuselahs!$A$7:$E$306,2,FALSE))&amp;" "&amp;T(VLOOKUP($C79,Methuselahs!$A$7:$E$306,3,FALSE)),"")</f>
        <v/>
      </c>
      <c r="E79" s="96" t="str">
        <f>IF(ISNUMBER($C79),VLOOKUP($C79,Methuselahs!$A$7:$I$306,COLUMN(Methuselahs!$H$6),FALSE),"")</f>
        <v/>
      </c>
      <c r="F79" s="92" t="str">
        <f>IF(ISNUMBER($C79),VLOOKUP($C79,Methuselahs!$A$7:$I$306,COLUMN(Methuselahs!$I$6),FALSE),"")</f>
        <v/>
      </c>
      <c r="G79" s="96"/>
      <c r="H79" s="97" t="str">
        <f>IF(ISNUMBER($C79),VLOOKUP($C79,Methuselahs!$A$7:$J$306,COLUMN(Methuselahs!$J$6),FALSE),"")</f>
        <v/>
      </c>
    </row>
    <row r="80" spans="1:8" ht="15" x14ac:dyDescent="0.2">
      <c r="A80" s="94" t="str">
        <f>IF(ISNUMBER($C80),VLOOKUP($C80,Methuselahs!$Y$7:$Z$306,2,FALSE),"")</f>
        <v/>
      </c>
      <c r="B80" s="95" t="str">
        <f>IF(ROW()-ROW($A$6)&lt;Methuselahs!$A$4,ROW()-ROW($A$5),"")</f>
        <v/>
      </c>
      <c r="C80" s="90" t="str">
        <f>IF(ISNUMBER($B80),VLOOKUP($B80,Methuselahs!$X$7:$Y$306,2,FALSE),"")</f>
        <v/>
      </c>
      <c r="D80" s="98" t="str">
        <f>IF(ISNUMBER($C80),T(VLOOKUP($C80,Methuselahs!$A$7:$E$306,2,FALSE))&amp;" "&amp;T(VLOOKUP($C80,Methuselahs!$A$7:$E$306,3,FALSE)),"")</f>
        <v/>
      </c>
      <c r="E80" s="96" t="str">
        <f>IF(ISNUMBER($C80),VLOOKUP($C80,Methuselahs!$A$7:$I$306,COLUMN(Methuselahs!$H$6),FALSE),"")</f>
        <v/>
      </c>
      <c r="F80" s="92" t="str">
        <f>IF(ISNUMBER($C80),VLOOKUP($C80,Methuselahs!$A$7:$I$306,COLUMN(Methuselahs!$I$6),FALSE),"")</f>
        <v/>
      </c>
      <c r="G80" s="96"/>
      <c r="H80" s="97" t="str">
        <f>IF(ISNUMBER($C80),VLOOKUP($C80,Methuselahs!$A$7:$J$306,COLUMN(Methuselahs!$J$6),FALSE),"")</f>
        <v/>
      </c>
    </row>
    <row r="81" spans="1:8" ht="15" x14ac:dyDescent="0.2">
      <c r="A81" s="94" t="str">
        <f>IF(ISNUMBER($C81),VLOOKUP($C81,Methuselahs!$Y$7:$Z$306,2,FALSE),"")</f>
        <v/>
      </c>
      <c r="B81" s="95" t="str">
        <f>IF(ROW()-ROW($A$6)&lt;Methuselahs!$A$4,ROW()-ROW($A$5),"")</f>
        <v/>
      </c>
      <c r="C81" s="90" t="str">
        <f>IF(ISNUMBER($B81),VLOOKUP($B81,Methuselahs!$X$7:$Y$306,2,FALSE),"")</f>
        <v/>
      </c>
      <c r="D81" s="98" t="str">
        <f>IF(ISNUMBER($C81),T(VLOOKUP($C81,Methuselahs!$A$7:$E$306,2,FALSE))&amp;" "&amp;T(VLOOKUP($C81,Methuselahs!$A$7:$E$306,3,FALSE)),"")</f>
        <v/>
      </c>
      <c r="E81" s="96" t="str">
        <f>IF(ISNUMBER($C81),VLOOKUP($C81,Methuselahs!$A$7:$I$306,COLUMN(Methuselahs!$H$6),FALSE),"")</f>
        <v/>
      </c>
      <c r="F81" s="92" t="str">
        <f>IF(ISNUMBER($C81),VLOOKUP($C81,Methuselahs!$A$7:$I$306,COLUMN(Methuselahs!$I$6),FALSE),"")</f>
        <v/>
      </c>
      <c r="G81" s="96"/>
      <c r="H81" s="97" t="str">
        <f>IF(ISNUMBER($C81),VLOOKUP($C81,Methuselahs!$A$7:$J$306,COLUMN(Methuselahs!$J$6),FALSE),"")</f>
        <v/>
      </c>
    </row>
    <row r="82" spans="1:8" ht="15" x14ac:dyDescent="0.2">
      <c r="A82" s="94" t="str">
        <f>IF(ISNUMBER($C82),VLOOKUP($C82,Methuselahs!$Y$7:$Z$306,2,FALSE),"")</f>
        <v/>
      </c>
      <c r="B82" s="95" t="str">
        <f>IF(ROW()-ROW($A$6)&lt;Methuselahs!$A$4,ROW()-ROW($A$5),"")</f>
        <v/>
      </c>
      <c r="C82" s="90" t="str">
        <f>IF(ISNUMBER($B82),VLOOKUP($B82,Methuselahs!$X$7:$Y$306,2,FALSE),"")</f>
        <v/>
      </c>
      <c r="D82" s="98" t="str">
        <f>IF(ISNUMBER($C82),T(VLOOKUP($C82,Methuselahs!$A$7:$E$306,2,FALSE))&amp;" "&amp;T(VLOOKUP($C82,Methuselahs!$A$7:$E$306,3,FALSE)),"")</f>
        <v/>
      </c>
      <c r="E82" s="96" t="str">
        <f>IF(ISNUMBER($C82),VLOOKUP($C82,Methuselahs!$A$7:$I$306,COLUMN(Methuselahs!$H$6),FALSE),"")</f>
        <v/>
      </c>
      <c r="F82" s="92" t="str">
        <f>IF(ISNUMBER($C82),VLOOKUP($C82,Methuselahs!$A$7:$I$306,COLUMN(Methuselahs!$I$6),FALSE),"")</f>
        <v/>
      </c>
      <c r="G82" s="96"/>
      <c r="H82" s="97" t="str">
        <f>IF(ISNUMBER($C82),VLOOKUP($C82,Methuselahs!$A$7:$J$306,COLUMN(Methuselahs!$J$6),FALSE),"")</f>
        <v/>
      </c>
    </row>
    <row r="83" spans="1:8" ht="15" x14ac:dyDescent="0.2">
      <c r="A83" s="94" t="str">
        <f>IF(ISNUMBER($C83),VLOOKUP($C83,Methuselahs!$Y$7:$Z$306,2,FALSE),"")</f>
        <v/>
      </c>
      <c r="B83" s="95" t="str">
        <f>IF(ROW()-ROW($A$6)&lt;Methuselahs!$A$4,ROW()-ROW($A$5),"")</f>
        <v/>
      </c>
      <c r="C83" s="90" t="str">
        <f>IF(ISNUMBER($B83),VLOOKUP($B83,Methuselahs!$X$7:$Y$306,2,FALSE),"")</f>
        <v/>
      </c>
      <c r="D83" s="98" t="str">
        <f>IF(ISNUMBER($C83),T(VLOOKUP($C83,Methuselahs!$A$7:$E$306,2,FALSE))&amp;" "&amp;T(VLOOKUP($C83,Methuselahs!$A$7:$E$306,3,FALSE)),"")</f>
        <v/>
      </c>
      <c r="E83" s="96" t="str">
        <f>IF(ISNUMBER($C83),VLOOKUP($C83,Methuselahs!$A$7:$I$306,COLUMN(Methuselahs!$H$6),FALSE),"")</f>
        <v/>
      </c>
      <c r="F83" s="92" t="str">
        <f>IF(ISNUMBER($C83),VLOOKUP($C83,Methuselahs!$A$7:$I$306,COLUMN(Methuselahs!$I$6),FALSE),"")</f>
        <v/>
      </c>
      <c r="G83" s="96"/>
      <c r="H83" s="97" t="str">
        <f>IF(ISNUMBER($C83),VLOOKUP($C83,Methuselahs!$A$7:$J$306,COLUMN(Methuselahs!$J$6),FALSE),"")</f>
        <v/>
      </c>
    </row>
    <row r="84" spans="1:8" ht="15" x14ac:dyDescent="0.2">
      <c r="A84" s="94" t="str">
        <f>IF(ISNUMBER($C84),VLOOKUP($C84,Methuselahs!$Y$7:$Z$306,2,FALSE),"")</f>
        <v/>
      </c>
      <c r="B84" s="95" t="str">
        <f>IF(ROW()-ROW($A$6)&lt;Methuselahs!$A$4,ROW()-ROW($A$5),"")</f>
        <v/>
      </c>
      <c r="C84" s="90" t="str">
        <f>IF(ISNUMBER($B84),VLOOKUP($B84,Methuselahs!$X$7:$Y$306,2,FALSE),"")</f>
        <v/>
      </c>
      <c r="D84" s="98" t="str">
        <f>IF(ISNUMBER($C84),T(VLOOKUP($C84,Methuselahs!$A$7:$E$306,2,FALSE))&amp;" "&amp;T(VLOOKUP($C84,Methuselahs!$A$7:$E$306,3,FALSE)),"")</f>
        <v/>
      </c>
      <c r="E84" s="96" t="str">
        <f>IF(ISNUMBER($C84),VLOOKUP($C84,Methuselahs!$A$7:$I$306,COLUMN(Methuselahs!$H$6),FALSE),"")</f>
        <v/>
      </c>
      <c r="F84" s="92" t="str">
        <f>IF(ISNUMBER($C84),VLOOKUP($C84,Methuselahs!$A$7:$I$306,COLUMN(Methuselahs!$I$6),FALSE),"")</f>
        <v/>
      </c>
      <c r="G84" s="96"/>
      <c r="H84" s="97" t="str">
        <f>IF(ISNUMBER($C84),VLOOKUP($C84,Methuselahs!$A$7:$J$306,COLUMN(Methuselahs!$J$6),FALSE),"")</f>
        <v/>
      </c>
    </row>
    <row r="85" spans="1:8" ht="15" x14ac:dyDescent="0.2">
      <c r="A85" s="94" t="str">
        <f>IF(ISNUMBER($C85),VLOOKUP($C85,Methuselahs!$Y$7:$Z$306,2,FALSE),"")</f>
        <v/>
      </c>
      <c r="B85" s="95" t="str">
        <f>IF(ROW()-ROW($A$6)&lt;Methuselahs!$A$4,ROW()-ROW($A$5),"")</f>
        <v/>
      </c>
      <c r="C85" s="90" t="str">
        <f>IF(ISNUMBER($B85),VLOOKUP($B85,Methuselahs!$X$7:$Y$306,2,FALSE),"")</f>
        <v/>
      </c>
      <c r="D85" s="98" t="str">
        <f>IF(ISNUMBER($C85),T(VLOOKUP($C85,Methuselahs!$A$7:$E$306,2,FALSE))&amp;" "&amp;T(VLOOKUP($C85,Methuselahs!$A$7:$E$306,3,FALSE)),"")</f>
        <v/>
      </c>
      <c r="E85" s="96" t="str">
        <f>IF(ISNUMBER($C85),VLOOKUP($C85,Methuselahs!$A$7:$I$306,COLUMN(Methuselahs!$H$6),FALSE),"")</f>
        <v/>
      </c>
      <c r="F85" s="92" t="str">
        <f>IF(ISNUMBER($C85),VLOOKUP($C85,Methuselahs!$A$7:$I$306,COLUMN(Methuselahs!$I$6),FALSE),"")</f>
        <v/>
      </c>
      <c r="G85" s="96"/>
      <c r="H85" s="97" t="str">
        <f>IF(ISNUMBER($C85),VLOOKUP($C85,Methuselahs!$A$7:$J$306,COLUMN(Methuselahs!$J$6),FALSE),"")</f>
        <v/>
      </c>
    </row>
    <row r="86" spans="1:8" ht="15" x14ac:dyDescent="0.2">
      <c r="A86" s="94" t="str">
        <f>IF(ISNUMBER($C86),VLOOKUP($C86,Methuselahs!$Y$7:$Z$306,2,FALSE),"")</f>
        <v/>
      </c>
      <c r="B86" s="95" t="str">
        <f>IF(ROW()-ROW($A$6)&lt;Methuselahs!$A$4,ROW()-ROW($A$5),"")</f>
        <v/>
      </c>
      <c r="C86" s="90" t="str">
        <f>IF(ISNUMBER($B86),VLOOKUP($B86,Methuselahs!$X$7:$Y$306,2,FALSE),"")</f>
        <v/>
      </c>
      <c r="D86" s="98" t="str">
        <f>IF(ISNUMBER($C86),T(VLOOKUP($C86,Methuselahs!$A$7:$E$306,2,FALSE))&amp;" "&amp;T(VLOOKUP($C86,Methuselahs!$A$7:$E$306,3,FALSE)),"")</f>
        <v/>
      </c>
      <c r="E86" s="96" t="str">
        <f>IF(ISNUMBER($C86),VLOOKUP($C86,Methuselahs!$A$7:$I$306,COLUMN(Methuselahs!$H$6),FALSE),"")</f>
        <v/>
      </c>
      <c r="F86" s="92" t="str">
        <f>IF(ISNUMBER($C86),VLOOKUP($C86,Methuselahs!$A$7:$I$306,COLUMN(Methuselahs!$I$6),FALSE),"")</f>
        <v/>
      </c>
      <c r="G86" s="96"/>
      <c r="H86" s="97" t="str">
        <f>IF(ISNUMBER($C86),VLOOKUP($C86,Methuselahs!$A$7:$J$306,COLUMN(Methuselahs!$J$6),FALSE),"")</f>
        <v/>
      </c>
    </row>
    <row r="87" spans="1:8" ht="15" x14ac:dyDescent="0.2">
      <c r="A87" s="94" t="str">
        <f>IF(ISNUMBER($C87),VLOOKUP($C87,Methuselahs!$Y$7:$Z$306,2,FALSE),"")</f>
        <v/>
      </c>
      <c r="B87" s="95" t="str">
        <f>IF(ROW()-ROW($A$6)&lt;Methuselahs!$A$4,ROW()-ROW($A$5),"")</f>
        <v/>
      </c>
      <c r="C87" s="90" t="str">
        <f>IF(ISNUMBER($B87),VLOOKUP($B87,Methuselahs!$X$7:$Y$306,2,FALSE),"")</f>
        <v/>
      </c>
      <c r="D87" s="98" t="str">
        <f>IF(ISNUMBER($C87),T(VLOOKUP($C87,Methuselahs!$A$7:$E$306,2,FALSE))&amp;" "&amp;T(VLOOKUP($C87,Methuselahs!$A$7:$E$306,3,FALSE)),"")</f>
        <v/>
      </c>
      <c r="E87" s="96" t="str">
        <f>IF(ISNUMBER($C87),VLOOKUP($C87,Methuselahs!$A$7:$I$306,COLUMN(Methuselahs!$H$6),FALSE),"")</f>
        <v/>
      </c>
      <c r="F87" s="92" t="str">
        <f>IF(ISNUMBER($C87),VLOOKUP($C87,Methuselahs!$A$7:$I$306,COLUMN(Methuselahs!$I$6),FALSE),"")</f>
        <v/>
      </c>
      <c r="G87" s="96"/>
      <c r="H87" s="97" t="str">
        <f>IF(ISNUMBER($C87),VLOOKUP($C87,Methuselahs!$A$7:$J$306,COLUMN(Methuselahs!$J$6),FALSE),"")</f>
        <v/>
      </c>
    </row>
    <row r="88" spans="1:8" ht="15" x14ac:dyDescent="0.2">
      <c r="A88" s="94" t="str">
        <f>IF(ISNUMBER($C88),VLOOKUP($C88,Methuselahs!$Y$7:$Z$306,2,FALSE),"")</f>
        <v/>
      </c>
      <c r="B88" s="95" t="str">
        <f>IF(ROW()-ROW($A$6)&lt;Methuselahs!$A$4,ROW()-ROW($A$5),"")</f>
        <v/>
      </c>
      <c r="C88" s="90" t="str">
        <f>IF(ISNUMBER($B88),VLOOKUP($B88,Methuselahs!$X$7:$Y$306,2,FALSE),"")</f>
        <v/>
      </c>
      <c r="D88" s="98" t="str">
        <f>IF(ISNUMBER($C88),T(VLOOKUP($C88,Methuselahs!$A$7:$E$306,2,FALSE))&amp;" "&amp;T(VLOOKUP($C88,Methuselahs!$A$7:$E$306,3,FALSE)),"")</f>
        <v/>
      </c>
      <c r="E88" s="96" t="str">
        <f>IF(ISNUMBER($C88),VLOOKUP($C88,Methuselahs!$A$7:$I$306,COLUMN(Methuselahs!$H$6),FALSE),"")</f>
        <v/>
      </c>
      <c r="F88" s="92" t="str">
        <f>IF(ISNUMBER($C88),VLOOKUP($C88,Methuselahs!$A$7:$I$306,COLUMN(Methuselahs!$I$6),FALSE),"")</f>
        <v/>
      </c>
      <c r="G88" s="96"/>
      <c r="H88" s="97" t="str">
        <f>IF(ISNUMBER($C88),VLOOKUP($C88,Methuselahs!$A$7:$J$306,COLUMN(Methuselahs!$J$6),FALSE),"")</f>
        <v/>
      </c>
    </row>
    <row r="89" spans="1:8" ht="15" x14ac:dyDescent="0.2">
      <c r="A89" s="94" t="str">
        <f>IF(ISNUMBER($C89),VLOOKUP($C89,Methuselahs!$Y$7:$Z$306,2,FALSE),"")</f>
        <v/>
      </c>
      <c r="B89" s="95" t="str">
        <f>IF(ROW()-ROW($A$6)&lt;Methuselahs!$A$4,ROW()-ROW($A$5),"")</f>
        <v/>
      </c>
      <c r="C89" s="90" t="str">
        <f>IF(ISNUMBER($B89),VLOOKUP($B89,Methuselahs!$X$7:$Y$306,2,FALSE),"")</f>
        <v/>
      </c>
      <c r="D89" s="98" t="str">
        <f>IF(ISNUMBER($C89),T(VLOOKUP($C89,Methuselahs!$A$7:$E$306,2,FALSE))&amp;" "&amp;T(VLOOKUP($C89,Methuselahs!$A$7:$E$306,3,FALSE)),"")</f>
        <v/>
      </c>
      <c r="E89" s="96" t="str">
        <f>IF(ISNUMBER($C89),VLOOKUP($C89,Methuselahs!$A$7:$I$306,COLUMN(Methuselahs!$H$6),FALSE),"")</f>
        <v/>
      </c>
      <c r="F89" s="92" t="str">
        <f>IF(ISNUMBER($C89),VLOOKUP($C89,Methuselahs!$A$7:$I$306,COLUMN(Methuselahs!$I$6),FALSE),"")</f>
        <v/>
      </c>
      <c r="G89" s="96"/>
      <c r="H89" s="97" t="str">
        <f>IF(ISNUMBER($C89),VLOOKUP($C89,Methuselahs!$A$7:$J$306,COLUMN(Methuselahs!$J$6),FALSE),"")</f>
        <v/>
      </c>
    </row>
    <row r="90" spans="1:8" ht="15" x14ac:dyDescent="0.2">
      <c r="A90" s="94" t="str">
        <f>IF(ISNUMBER($C90),VLOOKUP($C90,Methuselahs!$Y$7:$Z$306,2,FALSE),"")</f>
        <v/>
      </c>
      <c r="B90" s="95" t="str">
        <f>IF(ROW()-ROW($A$6)&lt;Methuselahs!$A$4,ROW()-ROW($A$5),"")</f>
        <v/>
      </c>
      <c r="C90" s="90" t="str">
        <f>IF(ISNUMBER($B90),VLOOKUP($B90,Methuselahs!$X$7:$Y$306,2,FALSE),"")</f>
        <v/>
      </c>
      <c r="D90" s="98" t="str">
        <f>IF(ISNUMBER($C90),T(VLOOKUP($C90,Methuselahs!$A$7:$E$306,2,FALSE))&amp;" "&amp;T(VLOOKUP($C90,Methuselahs!$A$7:$E$306,3,FALSE)),"")</f>
        <v/>
      </c>
      <c r="E90" s="96" t="str">
        <f>IF(ISNUMBER($C90),VLOOKUP($C90,Methuselahs!$A$7:$I$306,COLUMN(Methuselahs!$H$6),FALSE),"")</f>
        <v/>
      </c>
      <c r="F90" s="92" t="str">
        <f>IF(ISNUMBER($C90),VLOOKUP($C90,Methuselahs!$A$7:$I$306,COLUMN(Methuselahs!$I$6),FALSE),"")</f>
        <v/>
      </c>
      <c r="G90" s="96"/>
      <c r="H90" s="97" t="str">
        <f>IF(ISNUMBER($C90),VLOOKUP($C90,Methuselahs!$A$7:$J$306,COLUMN(Methuselahs!$J$6),FALSE),"")</f>
        <v/>
      </c>
    </row>
    <row r="91" spans="1:8" ht="15" x14ac:dyDescent="0.2">
      <c r="A91" s="94" t="str">
        <f>IF(ISNUMBER($C91),VLOOKUP($C91,Methuselahs!$Y$7:$Z$306,2,FALSE),"")</f>
        <v/>
      </c>
      <c r="B91" s="95" t="str">
        <f>IF(ROW()-ROW($A$6)&lt;Methuselahs!$A$4,ROW()-ROW($A$5),"")</f>
        <v/>
      </c>
      <c r="C91" s="90" t="str">
        <f>IF(ISNUMBER($B91),VLOOKUP($B91,Methuselahs!$X$7:$Y$306,2,FALSE),"")</f>
        <v/>
      </c>
      <c r="D91" s="98" t="str">
        <f>IF(ISNUMBER($C91),T(VLOOKUP($C91,Methuselahs!$A$7:$E$306,2,FALSE))&amp;" "&amp;T(VLOOKUP($C91,Methuselahs!$A$7:$E$306,3,FALSE)),"")</f>
        <v/>
      </c>
      <c r="E91" s="96" t="str">
        <f>IF(ISNUMBER($C91),VLOOKUP($C91,Methuselahs!$A$7:$I$306,COLUMN(Methuselahs!$H$6),FALSE),"")</f>
        <v/>
      </c>
      <c r="F91" s="92" t="str">
        <f>IF(ISNUMBER($C91),VLOOKUP($C91,Methuselahs!$A$7:$I$306,COLUMN(Methuselahs!$I$6),FALSE),"")</f>
        <v/>
      </c>
      <c r="G91" s="96"/>
      <c r="H91" s="97" t="str">
        <f>IF(ISNUMBER($C91),VLOOKUP($C91,Methuselahs!$A$7:$J$306,COLUMN(Methuselahs!$J$6),FALSE),"")</f>
        <v/>
      </c>
    </row>
    <row r="92" spans="1:8" ht="15" x14ac:dyDescent="0.2">
      <c r="A92" s="94" t="str">
        <f>IF(ISNUMBER($C92),VLOOKUP($C92,Methuselahs!$Y$7:$Z$306,2,FALSE),"")</f>
        <v/>
      </c>
      <c r="B92" s="95" t="str">
        <f>IF(ROW()-ROW($A$6)&lt;Methuselahs!$A$4,ROW()-ROW($A$5),"")</f>
        <v/>
      </c>
      <c r="C92" s="90" t="str">
        <f>IF(ISNUMBER($B92),VLOOKUP($B92,Methuselahs!$X$7:$Y$306,2,FALSE),"")</f>
        <v/>
      </c>
      <c r="D92" s="98" t="str">
        <f>IF(ISNUMBER($C92),T(VLOOKUP($C92,Methuselahs!$A$7:$E$306,2,FALSE))&amp;" "&amp;T(VLOOKUP($C92,Methuselahs!$A$7:$E$306,3,FALSE)),"")</f>
        <v/>
      </c>
      <c r="E92" s="96" t="str">
        <f>IF(ISNUMBER($C92),VLOOKUP($C92,Methuselahs!$A$7:$I$306,COLUMN(Methuselahs!$H$6),FALSE),"")</f>
        <v/>
      </c>
      <c r="F92" s="92" t="str">
        <f>IF(ISNUMBER($C92),VLOOKUP($C92,Methuselahs!$A$7:$I$306,COLUMN(Methuselahs!$I$6),FALSE),"")</f>
        <v/>
      </c>
      <c r="G92" s="96"/>
      <c r="H92" s="97" t="str">
        <f>IF(ISNUMBER($C92),VLOOKUP($C92,Methuselahs!$A$7:$J$306,COLUMN(Methuselahs!$J$6),FALSE),"")</f>
        <v/>
      </c>
    </row>
    <row r="93" spans="1:8" ht="15" x14ac:dyDescent="0.2">
      <c r="A93" s="94" t="str">
        <f>IF(ISNUMBER($C93),VLOOKUP($C93,Methuselahs!$Y$7:$Z$306,2,FALSE),"")</f>
        <v/>
      </c>
      <c r="B93" s="95" t="str">
        <f>IF(ROW()-ROW($A$6)&lt;Methuselahs!$A$4,ROW()-ROW($A$5),"")</f>
        <v/>
      </c>
      <c r="C93" s="90" t="str">
        <f>IF(ISNUMBER($B93),VLOOKUP($B93,Methuselahs!$X$7:$Y$306,2,FALSE),"")</f>
        <v/>
      </c>
      <c r="D93" s="98" t="str">
        <f>IF(ISNUMBER($C93),T(VLOOKUP($C93,Methuselahs!$A$7:$E$306,2,FALSE))&amp;" "&amp;T(VLOOKUP($C93,Methuselahs!$A$7:$E$306,3,FALSE)),"")</f>
        <v/>
      </c>
      <c r="E93" s="96" t="str">
        <f>IF(ISNUMBER($C93),VLOOKUP($C93,Methuselahs!$A$7:$I$306,COLUMN(Methuselahs!$H$6),FALSE),"")</f>
        <v/>
      </c>
      <c r="F93" s="92" t="str">
        <f>IF(ISNUMBER($C93),VLOOKUP($C93,Methuselahs!$A$7:$I$306,COLUMN(Methuselahs!$I$6),FALSE),"")</f>
        <v/>
      </c>
      <c r="G93" s="96"/>
      <c r="H93" s="97" t="str">
        <f>IF(ISNUMBER($C93),VLOOKUP($C93,Methuselahs!$A$7:$J$306,COLUMN(Methuselahs!$J$6),FALSE),"")</f>
        <v/>
      </c>
    </row>
    <row r="94" spans="1:8" ht="15" x14ac:dyDescent="0.2">
      <c r="A94" s="94" t="str">
        <f>IF(ISNUMBER($C94),VLOOKUP($C94,Methuselahs!$Y$7:$Z$306,2,FALSE),"")</f>
        <v/>
      </c>
      <c r="B94" s="95" t="str">
        <f>IF(ROW()-ROW($A$6)&lt;Methuselahs!$A$4,ROW()-ROW($A$5),"")</f>
        <v/>
      </c>
      <c r="C94" s="90" t="str">
        <f>IF(ISNUMBER($B94),VLOOKUP($B94,Methuselahs!$X$7:$Y$306,2,FALSE),"")</f>
        <v/>
      </c>
      <c r="D94" s="98" t="str">
        <f>IF(ISNUMBER($C94),T(VLOOKUP($C94,Methuselahs!$A$7:$E$306,2,FALSE))&amp;" "&amp;T(VLOOKUP($C94,Methuselahs!$A$7:$E$306,3,FALSE)),"")</f>
        <v/>
      </c>
      <c r="E94" s="96" t="str">
        <f>IF(ISNUMBER($C94),VLOOKUP($C94,Methuselahs!$A$7:$I$306,COLUMN(Methuselahs!$H$6),FALSE),"")</f>
        <v/>
      </c>
      <c r="F94" s="92" t="str">
        <f>IF(ISNUMBER($C94),VLOOKUP($C94,Methuselahs!$A$7:$I$306,COLUMN(Methuselahs!$I$6),FALSE),"")</f>
        <v/>
      </c>
      <c r="G94" s="96"/>
      <c r="H94" s="97" t="str">
        <f>IF(ISNUMBER($C94),VLOOKUP($C94,Methuselahs!$A$7:$J$306,COLUMN(Methuselahs!$J$6),FALSE),"")</f>
        <v/>
      </c>
    </row>
    <row r="95" spans="1:8" ht="15" x14ac:dyDescent="0.2">
      <c r="A95" s="94" t="str">
        <f>IF(ISNUMBER($C95),VLOOKUP($C95,Methuselahs!$Y$7:$Z$306,2,FALSE),"")</f>
        <v/>
      </c>
      <c r="B95" s="95" t="str">
        <f>IF(ROW()-ROW($A$6)&lt;Methuselahs!$A$4,ROW()-ROW($A$5),"")</f>
        <v/>
      </c>
      <c r="C95" s="90" t="str">
        <f>IF(ISNUMBER($B95),VLOOKUP($B95,Methuselahs!$X$7:$Y$306,2,FALSE),"")</f>
        <v/>
      </c>
      <c r="D95" s="98" t="str">
        <f>IF(ISNUMBER($C95),T(VLOOKUP($C95,Methuselahs!$A$7:$E$306,2,FALSE))&amp;" "&amp;T(VLOOKUP($C95,Methuselahs!$A$7:$E$306,3,FALSE)),"")</f>
        <v/>
      </c>
      <c r="E95" s="96" t="str">
        <f>IF(ISNUMBER($C95),VLOOKUP($C95,Methuselahs!$A$7:$I$306,COLUMN(Methuselahs!$H$6),FALSE),"")</f>
        <v/>
      </c>
      <c r="F95" s="92" t="str">
        <f>IF(ISNUMBER($C95),VLOOKUP($C95,Methuselahs!$A$7:$I$306,COLUMN(Methuselahs!$I$6),FALSE),"")</f>
        <v/>
      </c>
      <c r="G95" s="96"/>
      <c r="H95" s="97" t="str">
        <f>IF(ISNUMBER($C95),VLOOKUP($C95,Methuselahs!$A$7:$J$306,COLUMN(Methuselahs!$J$6),FALSE),"")</f>
        <v/>
      </c>
    </row>
    <row r="96" spans="1:8" ht="15" x14ac:dyDescent="0.2">
      <c r="A96" s="94" t="str">
        <f>IF(ISNUMBER($C96),VLOOKUP($C96,Methuselahs!$Y$7:$Z$306,2,FALSE),"")</f>
        <v/>
      </c>
      <c r="B96" s="95" t="str">
        <f>IF(ROW()-ROW($A$6)&lt;Methuselahs!$A$4,ROW()-ROW($A$5),"")</f>
        <v/>
      </c>
      <c r="C96" s="90" t="str">
        <f>IF(ISNUMBER($B96),VLOOKUP($B96,Methuselahs!$X$7:$Y$306,2,FALSE),"")</f>
        <v/>
      </c>
      <c r="D96" s="98" t="str">
        <f>IF(ISNUMBER($C96),T(VLOOKUP($C96,Methuselahs!$A$7:$E$306,2,FALSE))&amp;" "&amp;T(VLOOKUP($C96,Methuselahs!$A$7:$E$306,3,FALSE)),"")</f>
        <v/>
      </c>
      <c r="E96" s="96" t="str">
        <f>IF(ISNUMBER($C96),VLOOKUP($C96,Methuselahs!$A$7:$I$306,COLUMN(Methuselahs!$H$6),FALSE),"")</f>
        <v/>
      </c>
      <c r="F96" s="92" t="str">
        <f>IF(ISNUMBER($C96),VLOOKUP($C96,Methuselahs!$A$7:$I$306,COLUMN(Methuselahs!$I$6),FALSE),"")</f>
        <v/>
      </c>
      <c r="G96" s="96"/>
      <c r="H96" s="97" t="str">
        <f>IF(ISNUMBER($C96),VLOOKUP($C96,Methuselahs!$A$7:$J$306,COLUMN(Methuselahs!$J$6),FALSE),"")</f>
        <v/>
      </c>
    </row>
    <row r="97" spans="1:8" ht="15" x14ac:dyDescent="0.2">
      <c r="A97" s="94" t="str">
        <f>IF(ISNUMBER($C97),VLOOKUP($C97,Methuselahs!$Y$7:$Z$306,2,FALSE),"")</f>
        <v/>
      </c>
      <c r="B97" s="95" t="str">
        <f>IF(ROW()-ROW($A$6)&lt;Methuselahs!$A$4,ROW()-ROW($A$5),"")</f>
        <v/>
      </c>
      <c r="C97" s="90" t="str">
        <f>IF(ISNUMBER($B97),VLOOKUP($B97,Methuselahs!$X$7:$Y$306,2,FALSE),"")</f>
        <v/>
      </c>
      <c r="D97" s="98" t="str">
        <f>IF(ISNUMBER($C97),T(VLOOKUP($C97,Methuselahs!$A$7:$E$306,2,FALSE))&amp;" "&amp;T(VLOOKUP($C97,Methuselahs!$A$7:$E$306,3,FALSE)),"")</f>
        <v/>
      </c>
      <c r="E97" s="96" t="str">
        <f>IF(ISNUMBER($C97),VLOOKUP($C97,Methuselahs!$A$7:$I$306,COLUMN(Methuselahs!$H$6),FALSE),"")</f>
        <v/>
      </c>
      <c r="F97" s="92" t="str">
        <f>IF(ISNUMBER($C97),VLOOKUP($C97,Methuselahs!$A$7:$I$306,COLUMN(Methuselahs!$I$6),FALSE),"")</f>
        <v/>
      </c>
      <c r="G97" s="96"/>
      <c r="H97" s="97" t="str">
        <f>IF(ISNUMBER($C97),VLOOKUP($C97,Methuselahs!$A$7:$J$306,COLUMN(Methuselahs!$J$6),FALSE),"")</f>
        <v/>
      </c>
    </row>
    <row r="98" spans="1:8" ht="15" x14ac:dyDescent="0.2">
      <c r="A98" s="94" t="str">
        <f>IF(ISNUMBER($C98),VLOOKUP($C98,Methuselahs!$Y$7:$Z$306,2,FALSE),"")</f>
        <v/>
      </c>
      <c r="B98" s="95" t="str">
        <f>IF(ROW()-ROW($A$6)&lt;Methuselahs!$A$4,ROW()-ROW($A$5),"")</f>
        <v/>
      </c>
      <c r="C98" s="90" t="str">
        <f>IF(ISNUMBER($B98),VLOOKUP($B98,Methuselahs!$X$7:$Y$306,2,FALSE),"")</f>
        <v/>
      </c>
      <c r="D98" s="98" t="str">
        <f>IF(ISNUMBER($C98),T(VLOOKUP($C98,Methuselahs!$A$7:$E$306,2,FALSE))&amp;" "&amp;T(VLOOKUP($C98,Methuselahs!$A$7:$E$306,3,FALSE)),"")</f>
        <v/>
      </c>
      <c r="E98" s="96" t="str">
        <f>IF(ISNUMBER($C98),VLOOKUP($C98,Methuselahs!$A$7:$I$306,COLUMN(Methuselahs!$H$6),FALSE),"")</f>
        <v/>
      </c>
      <c r="F98" s="92" t="str">
        <f>IF(ISNUMBER($C98),VLOOKUP($C98,Methuselahs!$A$7:$I$306,COLUMN(Methuselahs!$I$6),FALSE),"")</f>
        <v/>
      </c>
      <c r="G98" s="96"/>
      <c r="H98" s="97" t="str">
        <f>IF(ISNUMBER($C98),VLOOKUP($C98,Methuselahs!$A$7:$J$306,COLUMN(Methuselahs!$J$6),FALSE),"")</f>
        <v/>
      </c>
    </row>
    <row r="99" spans="1:8" ht="15" x14ac:dyDescent="0.2">
      <c r="A99" s="94" t="str">
        <f>IF(ISNUMBER($C99),VLOOKUP($C99,Methuselahs!$Y$7:$Z$306,2,FALSE),"")</f>
        <v/>
      </c>
      <c r="B99" s="95" t="str">
        <f>IF(ROW()-ROW($A$6)&lt;Methuselahs!$A$4,ROW()-ROW($A$5),"")</f>
        <v/>
      </c>
      <c r="C99" s="90" t="str">
        <f>IF(ISNUMBER($B99),VLOOKUP($B99,Methuselahs!$X$7:$Y$306,2,FALSE),"")</f>
        <v/>
      </c>
      <c r="D99" s="98" t="str">
        <f>IF(ISNUMBER($C99),T(VLOOKUP($C99,Methuselahs!$A$7:$E$306,2,FALSE))&amp;" "&amp;T(VLOOKUP($C99,Methuselahs!$A$7:$E$306,3,FALSE)),"")</f>
        <v/>
      </c>
      <c r="E99" s="96" t="str">
        <f>IF(ISNUMBER($C99),VLOOKUP($C99,Methuselahs!$A$7:$I$306,COLUMN(Methuselahs!$H$6),FALSE),"")</f>
        <v/>
      </c>
      <c r="F99" s="92" t="str">
        <f>IF(ISNUMBER($C99),VLOOKUP($C99,Methuselahs!$A$7:$I$306,COLUMN(Methuselahs!$I$6),FALSE),"")</f>
        <v/>
      </c>
      <c r="G99" s="96"/>
      <c r="H99" s="97" t="str">
        <f>IF(ISNUMBER($C99),VLOOKUP($C99,Methuselahs!$A$7:$J$306,COLUMN(Methuselahs!$J$6),FALSE),"")</f>
        <v/>
      </c>
    </row>
    <row r="100" spans="1:8" ht="15" x14ac:dyDescent="0.2">
      <c r="A100" s="94" t="str">
        <f>IF(ISNUMBER($C100),VLOOKUP($C100,Methuselahs!$Y$7:$Z$306,2,FALSE),"")</f>
        <v/>
      </c>
      <c r="B100" s="95" t="str">
        <f>IF(ROW()-ROW($A$6)&lt;Methuselahs!$A$4,ROW()-ROW($A$5),"")</f>
        <v/>
      </c>
      <c r="C100" s="90" t="str">
        <f>IF(ISNUMBER($B100),VLOOKUP($B100,Methuselahs!$X$7:$Y$306,2,FALSE),"")</f>
        <v/>
      </c>
      <c r="D100" s="98" t="str">
        <f>IF(ISNUMBER($C100),T(VLOOKUP($C100,Methuselahs!$A$7:$E$306,2,FALSE))&amp;" "&amp;T(VLOOKUP($C100,Methuselahs!$A$7:$E$306,3,FALSE)),"")</f>
        <v/>
      </c>
      <c r="E100" s="96" t="str">
        <f>IF(ISNUMBER($C100),VLOOKUP($C100,Methuselahs!$A$7:$I$306,COLUMN(Methuselahs!$H$6),FALSE),"")</f>
        <v/>
      </c>
      <c r="F100" s="92" t="str">
        <f>IF(ISNUMBER($C100),VLOOKUP($C100,Methuselahs!$A$7:$I$306,COLUMN(Methuselahs!$I$6),FALSE),"")</f>
        <v/>
      </c>
      <c r="G100" s="96"/>
      <c r="H100" s="97" t="str">
        <f>IF(ISNUMBER($C100),VLOOKUP($C100,Methuselahs!$A$7:$J$306,COLUMN(Methuselahs!$J$6),FALSE),"")</f>
        <v/>
      </c>
    </row>
    <row r="101" spans="1:8" ht="15" x14ac:dyDescent="0.2">
      <c r="A101" s="94" t="str">
        <f>IF(ISNUMBER($C101),VLOOKUP($C101,Methuselahs!$Y$7:$Z$306,2,FALSE),"")</f>
        <v/>
      </c>
      <c r="B101" s="95" t="str">
        <f>IF(ROW()-ROW($A$6)&lt;Methuselahs!$A$4,ROW()-ROW($A$5),"")</f>
        <v/>
      </c>
      <c r="C101" s="90" t="str">
        <f>IF(ISNUMBER($B101),VLOOKUP($B101,Methuselahs!$X$7:$Y$306,2,FALSE),"")</f>
        <v/>
      </c>
      <c r="D101" s="98" t="str">
        <f>IF(ISNUMBER($C101),T(VLOOKUP($C101,Methuselahs!$A$7:$E$306,2,FALSE))&amp;" "&amp;T(VLOOKUP($C101,Methuselahs!$A$7:$E$306,3,FALSE)),"")</f>
        <v/>
      </c>
      <c r="E101" s="96" t="str">
        <f>IF(ISNUMBER($C101),VLOOKUP($C101,Methuselahs!$A$7:$I$306,COLUMN(Methuselahs!$H$6),FALSE),"")</f>
        <v/>
      </c>
      <c r="F101" s="92" t="str">
        <f>IF(ISNUMBER($C101),VLOOKUP($C101,Methuselahs!$A$7:$I$306,COLUMN(Methuselahs!$I$6),FALSE),"")</f>
        <v/>
      </c>
      <c r="G101" s="96"/>
      <c r="H101" s="97" t="str">
        <f>IF(ISNUMBER($C101),VLOOKUP($C101,Methuselahs!$A$7:$J$306,COLUMN(Methuselahs!$J$6),FALSE),"")</f>
        <v/>
      </c>
    </row>
    <row r="102" spans="1:8" ht="15" x14ac:dyDescent="0.2">
      <c r="A102" s="94" t="str">
        <f>IF(ISNUMBER($C102),VLOOKUP($C102,Methuselahs!$Y$7:$Z$306,2,FALSE),"")</f>
        <v/>
      </c>
      <c r="B102" s="95" t="str">
        <f>IF(ROW()-ROW($A$6)&lt;Methuselahs!$A$4,ROW()-ROW($A$5),"")</f>
        <v/>
      </c>
      <c r="C102" s="90" t="str">
        <f>IF(ISNUMBER($B102),VLOOKUP($B102,Methuselahs!$X$7:$Y$306,2,FALSE),"")</f>
        <v/>
      </c>
      <c r="D102" s="98" t="str">
        <f>IF(ISNUMBER($C102),T(VLOOKUP($C102,Methuselahs!$A$7:$E$306,2,FALSE))&amp;" "&amp;T(VLOOKUP($C102,Methuselahs!$A$7:$E$306,3,FALSE)),"")</f>
        <v/>
      </c>
      <c r="E102" s="96" t="str">
        <f>IF(ISNUMBER($C102),VLOOKUP($C102,Methuselahs!$A$7:$I$306,COLUMN(Methuselahs!$H$6),FALSE),"")</f>
        <v/>
      </c>
      <c r="F102" s="92" t="str">
        <f>IF(ISNUMBER($C102),VLOOKUP($C102,Methuselahs!$A$7:$I$306,COLUMN(Methuselahs!$I$6),FALSE),"")</f>
        <v/>
      </c>
      <c r="G102" s="96"/>
      <c r="H102" s="97" t="str">
        <f>IF(ISNUMBER($C102),VLOOKUP($C102,Methuselahs!$A$7:$J$306,COLUMN(Methuselahs!$J$6),FALSE),"")</f>
        <v/>
      </c>
    </row>
    <row r="103" spans="1:8" ht="15" x14ac:dyDescent="0.2">
      <c r="A103" s="94" t="str">
        <f>IF(ISNUMBER($C103),VLOOKUP($C103,Methuselahs!$Y$7:$Z$306,2,FALSE),"")</f>
        <v/>
      </c>
      <c r="B103" s="95" t="str">
        <f>IF(ROW()-ROW($A$6)&lt;Methuselahs!$A$4,ROW()-ROW($A$5),"")</f>
        <v/>
      </c>
      <c r="C103" s="90" t="str">
        <f>IF(ISNUMBER($B103),VLOOKUP($B103,Methuselahs!$X$7:$Y$306,2,FALSE),"")</f>
        <v/>
      </c>
      <c r="D103" s="98" t="str">
        <f>IF(ISNUMBER($C103),T(VLOOKUP($C103,Methuselahs!$A$7:$E$306,2,FALSE))&amp;" "&amp;T(VLOOKUP($C103,Methuselahs!$A$7:$E$306,3,FALSE)),"")</f>
        <v/>
      </c>
      <c r="E103" s="96" t="str">
        <f>IF(ISNUMBER($C103),VLOOKUP($C103,Methuselahs!$A$7:$I$306,COLUMN(Methuselahs!$H$6),FALSE),"")</f>
        <v/>
      </c>
      <c r="F103" s="92" t="str">
        <f>IF(ISNUMBER($C103),VLOOKUP($C103,Methuselahs!$A$7:$I$306,COLUMN(Methuselahs!$I$6),FALSE),"")</f>
        <v/>
      </c>
      <c r="G103" s="96"/>
      <c r="H103" s="97" t="str">
        <f>IF(ISNUMBER($C103),VLOOKUP($C103,Methuselahs!$A$7:$J$306,COLUMN(Methuselahs!$J$6),FALSE),"")</f>
        <v/>
      </c>
    </row>
    <row r="104" spans="1:8" ht="15" x14ac:dyDescent="0.2">
      <c r="A104" s="94" t="str">
        <f>IF(ISNUMBER($C104),VLOOKUP($C104,Methuselahs!$Y$7:$Z$306,2,FALSE),"")</f>
        <v/>
      </c>
      <c r="B104" s="95" t="str">
        <f>IF(ROW()-ROW($A$6)&lt;Methuselahs!$A$4,ROW()-ROW($A$5),"")</f>
        <v/>
      </c>
      <c r="C104" s="90" t="str">
        <f>IF(ISNUMBER($B104),VLOOKUP($B104,Methuselahs!$X$7:$Y$306,2,FALSE),"")</f>
        <v/>
      </c>
      <c r="D104" s="98" t="str">
        <f>IF(ISNUMBER($C104),T(VLOOKUP($C104,Methuselahs!$A$7:$E$306,2,FALSE))&amp;" "&amp;T(VLOOKUP($C104,Methuselahs!$A$7:$E$306,3,FALSE)),"")</f>
        <v/>
      </c>
      <c r="E104" s="96" t="str">
        <f>IF(ISNUMBER($C104),VLOOKUP($C104,Methuselahs!$A$7:$I$306,COLUMN(Methuselahs!$H$6),FALSE),"")</f>
        <v/>
      </c>
      <c r="F104" s="92" t="str">
        <f>IF(ISNUMBER($C104),VLOOKUP($C104,Methuselahs!$A$7:$I$306,COLUMN(Methuselahs!$I$6),FALSE),"")</f>
        <v/>
      </c>
      <c r="G104" s="96"/>
      <c r="H104" s="97" t="str">
        <f>IF(ISNUMBER($C104),VLOOKUP($C104,Methuselahs!$A$7:$J$306,COLUMN(Methuselahs!$J$6),FALSE),"")</f>
        <v/>
      </c>
    </row>
    <row r="105" spans="1:8" ht="15" x14ac:dyDescent="0.2">
      <c r="A105" s="94" t="str">
        <f>IF(ISNUMBER($C105),VLOOKUP($C105,Methuselahs!$Y$7:$Z$306,2,FALSE),"")</f>
        <v/>
      </c>
      <c r="B105" s="95" t="str">
        <f>IF(ROW()-ROW($A$6)&lt;Methuselahs!$A$4,ROW()-ROW($A$5),"")</f>
        <v/>
      </c>
      <c r="C105" s="90" t="str">
        <f>IF(ISNUMBER($B105),VLOOKUP($B105,Methuselahs!$X$7:$Y$306,2,FALSE),"")</f>
        <v/>
      </c>
      <c r="D105" s="98" t="str">
        <f>IF(ISNUMBER($C105),T(VLOOKUP($C105,Methuselahs!$A$7:$E$306,2,FALSE))&amp;" "&amp;T(VLOOKUP($C105,Methuselahs!$A$7:$E$306,3,FALSE)),"")</f>
        <v/>
      </c>
      <c r="E105" s="96" t="str">
        <f>IF(ISNUMBER($C105),VLOOKUP($C105,Methuselahs!$A$7:$I$306,COLUMN(Methuselahs!$H$6),FALSE),"")</f>
        <v/>
      </c>
      <c r="F105" s="92" t="str">
        <f>IF(ISNUMBER($C105),VLOOKUP($C105,Methuselahs!$A$7:$I$306,COLUMN(Methuselahs!$I$6),FALSE),"")</f>
        <v/>
      </c>
      <c r="G105" s="96"/>
      <c r="H105" s="97" t="str">
        <f>IF(ISNUMBER($C105),VLOOKUP($C105,Methuselahs!$A$7:$J$306,COLUMN(Methuselahs!$J$6),FALSE),"")</f>
        <v/>
      </c>
    </row>
    <row r="106" spans="1:8" ht="15" x14ac:dyDescent="0.2">
      <c r="A106" s="94" t="str">
        <f>IF(ISNUMBER($C106),VLOOKUP($C106,Methuselahs!$Y$7:$Z$306,2,FALSE),"")</f>
        <v/>
      </c>
      <c r="B106" s="95" t="str">
        <f>IF(ROW()-ROW($A$6)&lt;Methuselahs!$A$4,ROW()-ROW($A$5),"")</f>
        <v/>
      </c>
      <c r="C106" s="90" t="str">
        <f>IF(ISNUMBER($B106),VLOOKUP($B106,Methuselahs!$X$7:$Y$306,2,FALSE),"")</f>
        <v/>
      </c>
      <c r="D106" s="98" t="str">
        <f>IF(ISNUMBER($C106),T(VLOOKUP($C106,Methuselahs!$A$7:$E$306,2,FALSE))&amp;" "&amp;T(VLOOKUP($C106,Methuselahs!$A$7:$E$306,3,FALSE)),"")</f>
        <v/>
      </c>
      <c r="E106" s="96" t="str">
        <f>IF(ISNUMBER($C106),VLOOKUP($C106,Methuselahs!$A$7:$I$306,COLUMN(Methuselahs!$H$6),FALSE),"")</f>
        <v/>
      </c>
      <c r="F106" s="92" t="str">
        <f>IF(ISNUMBER($C106),VLOOKUP($C106,Methuselahs!$A$7:$I$306,COLUMN(Methuselahs!$I$6),FALSE),"")</f>
        <v/>
      </c>
      <c r="G106" s="96"/>
      <c r="H106" s="97" t="str">
        <f>IF(ISNUMBER($C106),VLOOKUP($C106,Methuselahs!$A$7:$J$306,COLUMN(Methuselahs!$J$6),FALSE),"")</f>
        <v/>
      </c>
    </row>
    <row r="107" spans="1:8" ht="15" x14ac:dyDescent="0.2">
      <c r="A107" s="94" t="str">
        <f>IF(ISNUMBER($C107),VLOOKUP($C107,Methuselahs!$Y$7:$Z$306,2,FALSE),"")</f>
        <v/>
      </c>
      <c r="B107" s="95" t="str">
        <f>IF(ROW()-ROW($A$6)&lt;Methuselahs!$A$4,ROW()-ROW($A$5),"")</f>
        <v/>
      </c>
      <c r="C107" s="90" t="str">
        <f>IF(ISNUMBER($B107),VLOOKUP($B107,Methuselahs!$X$7:$Y$306,2,FALSE),"")</f>
        <v/>
      </c>
      <c r="D107" s="98" t="str">
        <f>IF(ISNUMBER($C107),T(VLOOKUP($C107,Methuselahs!$A$7:$E$306,2,FALSE))&amp;" "&amp;T(VLOOKUP($C107,Methuselahs!$A$7:$E$306,3,FALSE)),"")</f>
        <v/>
      </c>
      <c r="E107" s="96" t="str">
        <f>IF(ISNUMBER($C107),VLOOKUP($C107,Methuselahs!$A$7:$I$306,COLUMN(Methuselahs!$H$6),FALSE),"")</f>
        <v/>
      </c>
      <c r="F107" s="92" t="str">
        <f>IF(ISNUMBER($C107),VLOOKUP($C107,Methuselahs!$A$7:$I$306,COLUMN(Methuselahs!$I$6),FALSE),"")</f>
        <v/>
      </c>
      <c r="G107" s="96"/>
      <c r="H107" s="97" t="str">
        <f>IF(ISNUMBER($C107),VLOOKUP($C107,Methuselahs!$A$7:$J$306,COLUMN(Methuselahs!$J$6),FALSE),"")</f>
        <v/>
      </c>
    </row>
    <row r="108" spans="1:8" ht="15" x14ac:dyDescent="0.2">
      <c r="A108" s="94" t="str">
        <f>IF(ISNUMBER($C108),VLOOKUP($C108,Methuselahs!$Y$7:$Z$306,2,FALSE),"")</f>
        <v/>
      </c>
      <c r="B108" s="95" t="str">
        <f>IF(ROW()-ROW($A$6)&lt;Methuselahs!$A$4,ROW()-ROW($A$5),"")</f>
        <v/>
      </c>
      <c r="C108" s="90" t="str">
        <f>IF(ISNUMBER($B108),VLOOKUP($B108,Methuselahs!$X$7:$Y$306,2,FALSE),"")</f>
        <v/>
      </c>
      <c r="D108" s="98" t="str">
        <f>IF(ISNUMBER($C108),T(VLOOKUP($C108,Methuselahs!$A$7:$E$306,2,FALSE))&amp;" "&amp;T(VLOOKUP($C108,Methuselahs!$A$7:$E$306,3,FALSE)),"")</f>
        <v/>
      </c>
      <c r="E108" s="96" t="str">
        <f>IF(ISNUMBER($C108),VLOOKUP($C108,Methuselahs!$A$7:$I$306,COLUMN(Methuselahs!$H$6),FALSE),"")</f>
        <v/>
      </c>
      <c r="F108" s="92" t="str">
        <f>IF(ISNUMBER($C108),VLOOKUP($C108,Methuselahs!$A$7:$I$306,COLUMN(Methuselahs!$I$6),FALSE),"")</f>
        <v/>
      </c>
      <c r="G108" s="96"/>
      <c r="H108" s="97" t="str">
        <f>IF(ISNUMBER($C108),VLOOKUP($C108,Methuselahs!$A$7:$J$306,COLUMN(Methuselahs!$J$6),FALSE),"")</f>
        <v/>
      </c>
    </row>
    <row r="109" spans="1:8" ht="15" x14ac:dyDescent="0.2">
      <c r="A109" s="94" t="str">
        <f>IF(ISNUMBER($C109),VLOOKUP($C109,Methuselahs!$Y$7:$Z$306,2,FALSE),"")</f>
        <v/>
      </c>
      <c r="B109" s="95" t="str">
        <f>IF(ROW()-ROW($A$6)&lt;Methuselahs!$A$4,ROW()-ROW($A$5),"")</f>
        <v/>
      </c>
      <c r="C109" s="90" t="str">
        <f>IF(ISNUMBER($B109),VLOOKUP($B109,Methuselahs!$X$7:$Y$306,2,FALSE),"")</f>
        <v/>
      </c>
      <c r="D109" s="98" t="str">
        <f>IF(ISNUMBER($C109),T(VLOOKUP($C109,Methuselahs!$A$7:$E$306,2,FALSE))&amp;" "&amp;T(VLOOKUP($C109,Methuselahs!$A$7:$E$306,3,FALSE)),"")</f>
        <v/>
      </c>
      <c r="E109" s="96" t="str">
        <f>IF(ISNUMBER($C109),VLOOKUP($C109,Methuselahs!$A$7:$I$306,COLUMN(Methuselahs!$H$6),FALSE),"")</f>
        <v/>
      </c>
      <c r="F109" s="92" t="str">
        <f>IF(ISNUMBER($C109),VLOOKUP($C109,Methuselahs!$A$7:$I$306,COLUMN(Methuselahs!$I$6),FALSE),"")</f>
        <v/>
      </c>
      <c r="G109" s="96"/>
      <c r="H109" s="97" t="str">
        <f>IF(ISNUMBER($C109),VLOOKUP($C109,Methuselahs!$A$7:$J$306,COLUMN(Methuselahs!$J$6),FALSE),"")</f>
        <v/>
      </c>
    </row>
    <row r="110" spans="1:8" ht="15" x14ac:dyDescent="0.2">
      <c r="A110" s="94" t="str">
        <f>IF(ISNUMBER($C110),VLOOKUP($C110,Methuselahs!$Y$7:$Z$306,2,FALSE),"")</f>
        <v/>
      </c>
      <c r="B110" s="95" t="str">
        <f>IF(ROW()-ROW($A$6)&lt;Methuselahs!$A$4,ROW()-ROW($A$5),"")</f>
        <v/>
      </c>
      <c r="C110" s="90" t="str">
        <f>IF(ISNUMBER($B110),VLOOKUP($B110,Methuselahs!$X$7:$Y$306,2,FALSE),"")</f>
        <v/>
      </c>
      <c r="D110" s="98" t="str">
        <f>IF(ISNUMBER($C110),T(VLOOKUP($C110,Methuselahs!$A$7:$E$306,2,FALSE))&amp;" "&amp;T(VLOOKUP($C110,Methuselahs!$A$7:$E$306,3,FALSE)),"")</f>
        <v/>
      </c>
      <c r="E110" s="96" t="str">
        <f>IF(ISNUMBER($C110),VLOOKUP($C110,Methuselahs!$A$7:$I$306,COLUMN(Methuselahs!$H$6),FALSE),"")</f>
        <v/>
      </c>
      <c r="F110" s="92" t="str">
        <f>IF(ISNUMBER($C110),VLOOKUP($C110,Methuselahs!$A$7:$I$306,COLUMN(Methuselahs!$I$6),FALSE),"")</f>
        <v/>
      </c>
      <c r="G110" s="96"/>
      <c r="H110" s="97" t="str">
        <f>IF(ISNUMBER($C110),VLOOKUP($C110,Methuselahs!$A$7:$J$306,COLUMN(Methuselahs!$J$6),FALSE),"")</f>
        <v/>
      </c>
    </row>
    <row r="111" spans="1:8" ht="15" x14ac:dyDescent="0.2">
      <c r="A111" s="94" t="str">
        <f>IF(ISNUMBER($C111),VLOOKUP($C111,Methuselahs!$Y$7:$Z$306,2,FALSE),"")</f>
        <v/>
      </c>
      <c r="B111" s="95" t="str">
        <f>IF(ROW()-ROW($A$6)&lt;Methuselahs!$A$4,ROW()-ROW($A$5),"")</f>
        <v/>
      </c>
      <c r="C111" s="90" t="str">
        <f>IF(ISNUMBER($B111),VLOOKUP($B111,Methuselahs!$X$7:$Y$306,2,FALSE),"")</f>
        <v/>
      </c>
      <c r="D111" s="98" t="str">
        <f>IF(ISNUMBER($C111),T(VLOOKUP($C111,Methuselahs!$A$7:$E$306,2,FALSE))&amp;" "&amp;T(VLOOKUP($C111,Methuselahs!$A$7:$E$306,3,FALSE)),"")</f>
        <v/>
      </c>
      <c r="E111" s="96" t="str">
        <f>IF(ISNUMBER($C111),VLOOKUP($C111,Methuselahs!$A$7:$I$306,COLUMN(Methuselahs!$H$6),FALSE),"")</f>
        <v/>
      </c>
      <c r="F111" s="92" t="str">
        <f>IF(ISNUMBER($C111),VLOOKUP($C111,Methuselahs!$A$7:$I$306,COLUMN(Methuselahs!$I$6),FALSE),"")</f>
        <v/>
      </c>
      <c r="G111" s="96"/>
      <c r="H111" s="97" t="str">
        <f>IF(ISNUMBER($C111),VLOOKUP($C111,Methuselahs!$A$7:$J$306,COLUMN(Methuselahs!$J$6),FALSE),"")</f>
        <v/>
      </c>
    </row>
    <row r="112" spans="1:8" ht="15" x14ac:dyDescent="0.2">
      <c r="A112" s="94" t="str">
        <f>IF(ISNUMBER($C112),VLOOKUP($C112,Methuselahs!$Y$7:$Z$306,2,FALSE),"")</f>
        <v/>
      </c>
      <c r="B112" s="95" t="str">
        <f>IF(ROW()-ROW($A$6)&lt;Methuselahs!$A$4,ROW()-ROW($A$5),"")</f>
        <v/>
      </c>
      <c r="C112" s="90" t="str">
        <f>IF(ISNUMBER($B112),VLOOKUP($B112,Methuselahs!$X$7:$Y$306,2,FALSE),"")</f>
        <v/>
      </c>
      <c r="D112" s="98" t="str">
        <f>IF(ISNUMBER($C112),T(VLOOKUP($C112,Methuselahs!$A$7:$E$306,2,FALSE))&amp;" "&amp;T(VLOOKUP($C112,Methuselahs!$A$7:$E$306,3,FALSE)),"")</f>
        <v/>
      </c>
      <c r="E112" s="96" t="str">
        <f>IF(ISNUMBER($C112),VLOOKUP($C112,Methuselahs!$A$7:$I$306,COLUMN(Methuselahs!$H$6),FALSE),"")</f>
        <v/>
      </c>
      <c r="F112" s="92" t="str">
        <f>IF(ISNUMBER($C112),VLOOKUP($C112,Methuselahs!$A$7:$I$306,COLUMN(Methuselahs!$I$6),FALSE),"")</f>
        <v/>
      </c>
      <c r="G112" s="96"/>
      <c r="H112" s="97" t="str">
        <f>IF(ISNUMBER($C112),VLOOKUP($C112,Methuselahs!$A$7:$J$306,COLUMN(Methuselahs!$J$6),FALSE),"")</f>
        <v/>
      </c>
    </row>
    <row r="113" spans="1:8" ht="15" x14ac:dyDescent="0.2">
      <c r="A113" s="94" t="str">
        <f>IF(ISNUMBER($C113),VLOOKUP($C113,Methuselahs!$Y$7:$Z$306,2,FALSE),"")</f>
        <v/>
      </c>
      <c r="B113" s="95" t="str">
        <f>IF(ROW()-ROW($A$6)&lt;Methuselahs!$A$4,ROW()-ROW($A$5),"")</f>
        <v/>
      </c>
      <c r="C113" s="90" t="str">
        <f>IF(ISNUMBER($B113),VLOOKUP($B113,Methuselahs!$X$7:$Y$306,2,FALSE),"")</f>
        <v/>
      </c>
      <c r="D113" s="98" t="str">
        <f>IF(ISNUMBER($C113),T(VLOOKUP($C113,Methuselahs!$A$7:$E$306,2,FALSE))&amp;" "&amp;T(VLOOKUP($C113,Methuselahs!$A$7:$E$306,3,FALSE)),"")</f>
        <v/>
      </c>
      <c r="E113" s="96" t="str">
        <f>IF(ISNUMBER($C113),VLOOKUP($C113,Methuselahs!$A$7:$I$306,COLUMN(Methuselahs!$H$6),FALSE),"")</f>
        <v/>
      </c>
      <c r="F113" s="92" t="str">
        <f>IF(ISNUMBER($C113),VLOOKUP($C113,Methuselahs!$A$7:$I$306,COLUMN(Methuselahs!$I$6),FALSE),"")</f>
        <v/>
      </c>
      <c r="G113" s="96"/>
      <c r="H113" s="97" t="str">
        <f>IF(ISNUMBER($C113),VLOOKUP($C113,Methuselahs!$A$7:$J$306,COLUMN(Methuselahs!$J$6),FALSE),"")</f>
        <v/>
      </c>
    </row>
    <row r="114" spans="1:8" ht="15" x14ac:dyDescent="0.2">
      <c r="A114" s="94" t="str">
        <f>IF(ISNUMBER($C114),VLOOKUP($C114,Methuselahs!$Y$7:$Z$306,2,FALSE),"")</f>
        <v/>
      </c>
      <c r="B114" s="95" t="str">
        <f>IF(ROW()-ROW($A$6)&lt;Methuselahs!$A$4,ROW()-ROW($A$5),"")</f>
        <v/>
      </c>
      <c r="C114" s="90" t="str">
        <f>IF(ISNUMBER($B114),VLOOKUP($B114,Methuselahs!$X$7:$Y$306,2,FALSE),"")</f>
        <v/>
      </c>
      <c r="D114" s="98" t="str">
        <f>IF(ISNUMBER($C114),T(VLOOKUP($C114,Methuselahs!$A$7:$E$306,2,FALSE))&amp;" "&amp;T(VLOOKUP($C114,Methuselahs!$A$7:$E$306,3,FALSE)),"")</f>
        <v/>
      </c>
      <c r="E114" s="96" t="str">
        <f>IF(ISNUMBER($C114),VLOOKUP($C114,Methuselahs!$A$7:$I$306,COLUMN(Methuselahs!$H$6),FALSE),"")</f>
        <v/>
      </c>
      <c r="F114" s="92" t="str">
        <f>IF(ISNUMBER($C114),VLOOKUP($C114,Methuselahs!$A$7:$I$306,COLUMN(Methuselahs!$I$6),FALSE),"")</f>
        <v/>
      </c>
      <c r="G114" s="96"/>
      <c r="H114" s="97" t="str">
        <f>IF(ISNUMBER($C114),VLOOKUP($C114,Methuselahs!$A$7:$J$306,COLUMN(Methuselahs!$J$6),FALSE),"")</f>
        <v/>
      </c>
    </row>
    <row r="115" spans="1:8" ht="15" x14ac:dyDescent="0.2">
      <c r="A115" s="94" t="str">
        <f>IF(ISNUMBER($C115),VLOOKUP($C115,Methuselahs!$Y$7:$Z$306,2,FALSE),"")</f>
        <v/>
      </c>
      <c r="B115" s="95" t="str">
        <f>IF(ROW()-ROW($A$6)&lt;Methuselahs!$A$4,ROW()-ROW($A$5),"")</f>
        <v/>
      </c>
      <c r="C115" s="90" t="str">
        <f>IF(ISNUMBER($B115),VLOOKUP($B115,Methuselahs!$X$7:$Y$306,2,FALSE),"")</f>
        <v/>
      </c>
      <c r="D115" s="98" t="str">
        <f>IF(ISNUMBER($C115),T(VLOOKUP($C115,Methuselahs!$A$7:$E$306,2,FALSE))&amp;" "&amp;T(VLOOKUP($C115,Methuselahs!$A$7:$E$306,3,FALSE)),"")</f>
        <v/>
      </c>
      <c r="E115" s="96" t="str">
        <f>IF(ISNUMBER($C115),VLOOKUP($C115,Methuselahs!$A$7:$I$306,COLUMN(Methuselahs!$H$6),FALSE),"")</f>
        <v/>
      </c>
      <c r="F115" s="92" t="str">
        <f>IF(ISNUMBER($C115),VLOOKUP($C115,Methuselahs!$A$7:$I$306,COLUMN(Methuselahs!$I$6),FALSE),"")</f>
        <v/>
      </c>
      <c r="G115" s="96"/>
      <c r="H115" s="97" t="str">
        <f>IF(ISNUMBER($C115),VLOOKUP($C115,Methuselahs!$A$7:$J$306,COLUMN(Methuselahs!$J$6),FALSE),"")</f>
        <v/>
      </c>
    </row>
    <row r="116" spans="1:8" ht="15" x14ac:dyDescent="0.2">
      <c r="A116" s="94" t="str">
        <f>IF(ISNUMBER($C116),VLOOKUP($C116,Methuselahs!$Y$7:$Z$306,2,FALSE),"")</f>
        <v/>
      </c>
      <c r="B116" s="95" t="str">
        <f>IF(ROW()-ROW($A$6)&lt;Methuselahs!$A$4,ROW()-ROW($A$5),"")</f>
        <v/>
      </c>
      <c r="C116" s="90" t="str">
        <f>IF(ISNUMBER($B116),VLOOKUP($B116,Methuselahs!$X$7:$Y$306,2,FALSE),"")</f>
        <v/>
      </c>
      <c r="D116" s="98" t="str">
        <f>IF(ISNUMBER($C116),T(VLOOKUP($C116,Methuselahs!$A$7:$E$306,2,FALSE))&amp;" "&amp;T(VLOOKUP($C116,Methuselahs!$A$7:$E$306,3,FALSE)),"")</f>
        <v/>
      </c>
      <c r="E116" s="96" t="str">
        <f>IF(ISNUMBER($C116),VLOOKUP($C116,Methuselahs!$A$7:$I$306,COLUMN(Methuselahs!$H$6),FALSE),"")</f>
        <v/>
      </c>
      <c r="F116" s="92" t="str">
        <f>IF(ISNUMBER($C116),VLOOKUP($C116,Methuselahs!$A$7:$I$306,COLUMN(Methuselahs!$I$6),FALSE),"")</f>
        <v/>
      </c>
      <c r="G116" s="96"/>
      <c r="H116" s="97" t="str">
        <f>IF(ISNUMBER($C116),VLOOKUP($C116,Methuselahs!$A$7:$J$306,COLUMN(Methuselahs!$J$6),FALSE),"")</f>
        <v/>
      </c>
    </row>
    <row r="117" spans="1:8" ht="15" x14ac:dyDescent="0.2">
      <c r="A117" s="94" t="str">
        <f>IF(ISNUMBER($C117),VLOOKUP($C117,Methuselahs!$Y$7:$Z$306,2,FALSE),"")</f>
        <v/>
      </c>
      <c r="B117" s="95" t="str">
        <f>IF(ROW()-ROW($A$6)&lt;Methuselahs!$A$4,ROW()-ROW($A$5),"")</f>
        <v/>
      </c>
      <c r="C117" s="90" t="str">
        <f>IF(ISNUMBER($B117),VLOOKUP($B117,Methuselahs!$X$7:$Y$306,2,FALSE),"")</f>
        <v/>
      </c>
      <c r="D117" s="98" t="str">
        <f>IF(ISNUMBER($C117),T(VLOOKUP($C117,Methuselahs!$A$7:$E$306,2,FALSE))&amp;" "&amp;T(VLOOKUP($C117,Methuselahs!$A$7:$E$306,3,FALSE)),"")</f>
        <v/>
      </c>
      <c r="E117" s="96" t="str">
        <f>IF(ISNUMBER($C117),VLOOKUP($C117,Methuselahs!$A$7:$I$306,COLUMN(Methuselahs!$H$6),FALSE),"")</f>
        <v/>
      </c>
      <c r="F117" s="92" t="str">
        <f>IF(ISNUMBER($C117),VLOOKUP($C117,Methuselahs!$A$7:$I$306,COLUMN(Methuselahs!$I$6),FALSE),"")</f>
        <v/>
      </c>
      <c r="G117" s="96"/>
      <c r="H117" s="97" t="str">
        <f>IF(ISNUMBER($C117),VLOOKUP($C117,Methuselahs!$A$7:$J$306,COLUMN(Methuselahs!$J$6),FALSE),"")</f>
        <v/>
      </c>
    </row>
    <row r="118" spans="1:8" ht="15" x14ac:dyDescent="0.2">
      <c r="A118" s="94" t="str">
        <f>IF(ISNUMBER($C118),VLOOKUP($C118,Methuselahs!$Y$7:$Z$306,2,FALSE),"")</f>
        <v/>
      </c>
      <c r="B118" s="95" t="str">
        <f>IF(ROW()-ROW($A$6)&lt;Methuselahs!$A$4,ROW()-ROW($A$5),"")</f>
        <v/>
      </c>
      <c r="C118" s="90" t="str">
        <f>IF(ISNUMBER($B118),VLOOKUP($B118,Methuselahs!$X$7:$Y$306,2,FALSE),"")</f>
        <v/>
      </c>
      <c r="D118" s="98" t="str">
        <f>IF(ISNUMBER($C118),T(VLOOKUP($C118,Methuselahs!$A$7:$E$306,2,FALSE))&amp;" "&amp;T(VLOOKUP($C118,Methuselahs!$A$7:$E$306,3,FALSE)),"")</f>
        <v/>
      </c>
      <c r="E118" s="96" t="str">
        <f>IF(ISNUMBER($C118),VLOOKUP($C118,Methuselahs!$A$7:$I$306,COLUMN(Methuselahs!$H$6),FALSE),"")</f>
        <v/>
      </c>
      <c r="F118" s="92" t="str">
        <f>IF(ISNUMBER($C118),VLOOKUP($C118,Methuselahs!$A$7:$I$306,COLUMN(Methuselahs!$I$6),FALSE),"")</f>
        <v/>
      </c>
      <c r="G118" s="96"/>
      <c r="H118" s="97" t="str">
        <f>IF(ISNUMBER($C118),VLOOKUP($C118,Methuselahs!$A$7:$J$306,COLUMN(Methuselahs!$J$6),FALSE),"")</f>
        <v/>
      </c>
    </row>
    <row r="119" spans="1:8" ht="15" x14ac:dyDescent="0.2">
      <c r="A119" s="94" t="str">
        <f>IF(ISNUMBER($C119),VLOOKUP($C119,Methuselahs!$Y$7:$Z$306,2,FALSE),"")</f>
        <v/>
      </c>
      <c r="B119" s="95" t="str">
        <f>IF(ROW()-ROW($A$6)&lt;Methuselahs!$A$4,ROW()-ROW($A$5),"")</f>
        <v/>
      </c>
      <c r="C119" s="90" t="str">
        <f>IF(ISNUMBER($B119),VLOOKUP($B119,Methuselahs!$X$7:$Y$306,2,FALSE),"")</f>
        <v/>
      </c>
      <c r="D119" s="98" t="str">
        <f>IF(ISNUMBER($C119),T(VLOOKUP($C119,Methuselahs!$A$7:$E$306,2,FALSE))&amp;" "&amp;T(VLOOKUP($C119,Methuselahs!$A$7:$E$306,3,FALSE)),"")</f>
        <v/>
      </c>
      <c r="E119" s="96" t="str">
        <f>IF(ISNUMBER($C119),VLOOKUP($C119,Methuselahs!$A$7:$I$306,COLUMN(Methuselahs!$H$6),FALSE),"")</f>
        <v/>
      </c>
      <c r="F119" s="92" t="str">
        <f>IF(ISNUMBER($C119),VLOOKUP($C119,Methuselahs!$A$7:$I$306,COLUMN(Methuselahs!$I$6),FALSE),"")</f>
        <v/>
      </c>
      <c r="G119" s="96"/>
      <c r="H119" s="97" t="str">
        <f>IF(ISNUMBER($C119),VLOOKUP($C119,Methuselahs!$A$7:$J$306,COLUMN(Methuselahs!$J$6),FALSE),"")</f>
        <v/>
      </c>
    </row>
    <row r="120" spans="1:8" ht="15" x14ac:dyDescent="0.2">
      <c r="A120" s="94" t="str">
        <f>IF(ISNUMBER($C120),VLOOKUP($C120,Methuselahs!$Y$7:$Z$306,2,FALSE),"")</f>
        <v/>
      </c>
      <c r="B120" s="95" t="str">
        <f>IF(ROW()-ROW($A$6)&lt;Methuselahs!$A$4,ROW()-ROW($A$5),"")</f>
        <v/>
      </c>
      <c r="C120" s="90" t="str">
        <f>IF(ISNUMBER($B120),VLOOKUP($B120,Methuselahs!$X$7:$Y$306,2,FALSE),"")</f>
        <v/>
      </c>
      <c r="D120" s="98" t="str">
        <f>IF(ISNUMBER($C120),T(VLOOKUP($C120,Methuselahs!$A$7:$E$306,2,FALSE))&amp;" "&amp;T(VLOOKUP($C120,Methuselahs!$A$7:$E$306,3,FALSE)),"")</f>
        <v/>
      </c>
      <c r="E120" s="96" t="str">
        <f>IF(ISNUMBER($C120),VLOOKUP($C120,Methuselahs!$A$7:$I$306,COLUMN(Methuselahs!$H$6),FALSE),"")</f>
        <v/>
      </c>
      <c r="F120" s="92" t="str">
        <f>IF(ISNUMBER($C120),VLOOKUP($C120,Methuselahs!$A$7:$I$306,COLUMN(Methuselahs!$I$6),FALSE),"")</f>
        <v/>
      </c>
      <c r="G120" s="96"/>
      <c r="H120" s="97" t="str">
        <f>IF(ISNUMBER($C120),VLOOKUP($C120,Methuselahs!$A$7:$J$306,COLUMN(Methuselahs!$J$6),FALSE),"")</f>
        <v/>
      </c>
    </row>
    <row r="121" spans="1:8" ht="15" x14ac:dyDescent="0.2">
      <c r="A121" s="94" t="str">
        <f>IF(ISNUMBER($C121),VLOOKUP($C121,Methuselahs!$Y$7:$Z$306,2,FALSE),"")</f>
        <v/>
      </c>
      <c r="B121" s="95" t="str">
        <f>IF(ROW()-ROW($A$6)&lt;Methuselahs!$A$4,ROW()-ROW($A$5),"")</f>
        <v/>
      </c>
      <c r="C121" s="90" t="str">
        <f>IF(ISNUMBER($B121),VLOOKUP($B121,Methuselahs!$X$7:$Y$306,2,FALSE),"")</f>
        <v/>
      </c>
      <c r="D121" s="98" t="str">
        <f>IF(ISNUMBER($C121),T(VLOOKUP($C121,Methuselahs!$A$7:$E$306,2,FALSE))&amp;" "&amp;T(VLOOKUP($C121,Methuselahs!$A$7:$E$306,3,FALSE)),"")</f>
        <v/>
      </c>
      <c r="E121" s="96" t="str">
        <f>IF(ISNUMBER($C121),VLOOKUP($C121,Methuselahs!$A$7:$I$306,COLUMN(Methuselahs!$H$6),FALSE),"")</f>
        <v/>
      </c>
      <c r="F121" s="92" t="str">
        <f>IF(ISNUMBER($C121),VLOOKUP($C121,Methuselahs!$A$7:$I$306,COLUMN(Methuselahs!$I$6),FALSE),"")</f>
        <v/>
      </c>
      <c r="G121" s="96"/>
      <c r="H121" s="97" t="str">
        <f>IF(ISNUMBER($C121),VLOOKUP($C121,Methuselahs!$A$7:$J$306,COLUMN(Methuselahs!$J$6),FALSE),"")</f>
        <v/>
      </c>
    </row>
    <row r="122" spans="1:8" ht="15" x14ac:dyDescent="0.2">
      <c r="A122" s="94" t="str">
        <f>IF(ISNUMBER($C122),VLOOKUP($C122,Methuselahs!$Y$7:$Z$306,2,FALSE),"")</f>
        <v/>
      </c>
      <c r="B122" s="95" t="str">
        <f>IF(ROW()-ROW($A$6)&lt;Methuselahs!$A$4,ROW()-ROW($A$5),"")</f>
        <v/>
      </c>
      <c r="C122" s="90" t="str">
        <f>IF(ISNUMBER($B122),VLOOKUP($B122,Methuselahs!$X$7:$Y$306,2,FALSE),"")</f>
        <v/>
      </c>
      <c r="D122" s="98" t="str">
        <f>IF(ISNUMBER($C122),T(VLOOKUP($C122,Methuselahs!$A$7:$E$306,2,FALSE))&amp;" "&amp;T(VLOOKUP($C122,Methuselahs!$A$7:$E$306,3,FALSE)),"")</f>
        <v/>
      </c>
      <c r="E122" s="96" t="str">
        <f>IF(ISNUMBER($C122),VLOOKUP($C122,Methuselahs!$A$7:$I$306,COLUMN(Methuselahs!$H$6),FALSE),"")</f>
        <v/>
      </c>
      <c r="F122" s="92" t="str">
        <f>IF(ISNUMBER($C122),VLOOKUP($C122,Methuselahs!$A$7:$I$306,COLUMN(Methuselahs!$I$6),FALSE),"")</f>
        <v/>
      </c>
      <c r="G122" s="96"/>
      <c r="H122" s="97" t="str">
        <f>IF(ISNUMBER($C122),VLOOKUP($C122,Methuselahs!$A$7:$J$306,COLUMN(Methuselahs!$J$6),FALSE),"")</f>
        <v/>
      </c>
    </row>
    <row r="123" spans="1:8" ht="15" x14ac:dyDescent="0.2">
      <c r="A123" s="94" t="str">
        <f>IF(ISNUMBER($C123),VLOOKUP($C123,Methuselahs!$Y$7:$Z$306,2,FALSE),"")</f>
        <v/>
      </c>
      <c r="B123" s="95" t="str">
        <f>IF(ROW()-ROW($A$6)&lt;Methuselahs!$A$4,ROW()-ROW($A$5),"")</f>
        <v/>
      </c>
      <c r="C123" s="90" t="str">
        <f>IF(ISNUMBER($B123),VLOOKUP($B123,Methuselahs!$X$7:$Y$306,2,FALSE),"")</f>
        <v/>
      </c>
      <c r="D123" s="98" t="str">
        <f>IF(ISNUMBER($C123),T(VLOOKUP($C123,Methuselahs!$A$7:$E$306,2,FALSE))&amp;" "&amp;T(VLOOKUP($C123,Methuselahs!$A$7:$E$306,3,FALSE)),"")</f>
        <v/>
      </c>
      <c r="E123" s="96" t="str">
        <f>IF(ISNUMBER($C123),VLOOKUP($C123,Methuselahs!$A$7:$I$306,COLUMN(Methuselahs!$H$6),FALSE),"")</f>
        <v/>
      </c>
      <c r="F123" s="92" t="str">
        <f>IF(ISNUMBER($C123),VLOOKUP($C123,Methuselahs!$A$7:$I$306,COLUMN(Methuselahs!$I$6),FALSE),"")</f>
        <v/>
      </c>
      <c r="G123" s="96"/>
      <c r="H123" s="97" t="str">
        <f>IF(ISNUMBER($C123),VLOOKUP($C123,Methuselahs!$A$7:$J$306,COLUMN(Methuselahs!$J$6),FALSE),"")</f>
        <v/>
      </c>
    </row>
    <row r="124" spans="1:8" ht="15" x14ac:dyDescent="0.2">
      <c r="A124" s="94" t="str">
        <f>IF(ISNUMBER($C124),VLOOKUP($C124,Methuselahs!$Y$7:$Z$306,2,FALSE),"")</f>
        <v/>
      </c>
      <c r="B124" s="95" t="str">
        <f>IF(ROW()-ROW($A$6)&lt;Methuselahs!$A$4,ROW()-ROW($A$5),"")</f>
        <v/>
      </c>
      <c r="C124" s="90" t="str">
        <f>IF(ISNUMBER($B124),VLOOKUP($B124,Methuselahs!$X$7:$Y$306,2,FALSE),"")</f>
        <v/>
      </c>
      <c r="D124" s="98" t="str">
        <f>IF(ISNUMBER($C124),T(VLOOKUP($C124,Methuselahs!$A$7:$E$306,2,FALSE))&amp;" "&amp;T(VLOOKUP($C124,Methuselahs!$A$7:$E$306,3,FALSE)),"")</f>
        <v/>
      </c>
      <c r="E124" s="96" t="str">
        <f>IF(ISNUMBER($C124),VLOOKUP($C124,Methuselahs!$A$7:$I$306,COLUMN(Methuselahs!$H$6),FALSE),"")</f>
        <v/>
      </c>
      <c r="F124" s="92" t="str">
        <f>IF(ISNUMBER($C124),VLOOKUP($C124,Methuselahs!$A$7:$I$306,COLUMN(Methuselahs!$I$6),FALSE),"")</f>
        <v/>
      </c>
      <c r="G124" s="96"/>
      <c r="H124" s="97" t="str">
        <f>IF(ISNUMBER($C124),VLOOKUP($C124,Methuselahs!$A$7:$J$306,COLUMN(Methuselahs!$J$6),FALSE),"")</f>
        <v/>
      </c>
    </row>
    <row r="125" spans="1:8" ht="15" x14ac:dyDescent="0.2">
      <c r="A125" s="94" t="str">
        <f>IF(ISNUMBER($C125),VLOOKUP($C125,Methuselahs!$Y$7:$Z$306,2,FALSE),"")</f>
        <v/>
      </c>
      <c r="B125" s="95" t="str">
        <f>IF(ROW()-ROW($A$6)&lt;Methuselahs!$A$4,ROW()-ROW($A$5),"")</f>
        <v/>
      </c>
      <c r="C125" s="90" t="str">
        <f>IF(ISNUMBER($B125),VLOOKUP($B125,Methuselahs!$X$7:$Y$306,2,FALSE),"")</f>
        <v/>
      </c>
      <c r="D125" s="98" t="str">
        <f>IF(ISNUMBER($C125),T(VLOOKUP($C125,Methuselahs!$A$7:$E$306,2,FALSE))&amp;" "&amp;T(VLOOKUP($C125,Methuselahs!$A$7:$E$306,3,FALSE)),"")</f>
        <v/>
      </c>
      <c r="E125" s="96" t="str">
        <f>IF(ISNUMBER($C125),VLOOKUP($C125,Methuselahs!$A$7:$I$306,COLUMN(Methuselahs!$H$6),FALSE),"")</f>
        <v/>
      </c>
      <c r="F125" s="92" t="str">
        <f>IF(ISNUMBER($C125),VLOOKUP($C125,Methuselahs!$A$7:$I$306,COLUMN(Methuselahs!$I$6),FALSE),"")</f>
        <v/>
      </c>
      <c r="G125" s="96"/>
      <c r="H125" s="97" t="str">
        <f>IF(ISNUMBER($C125),VLOOKUP($C125,Methuselahs!$A$7:$J$306,COLUMN(Methuselahs!$J$6),FALSE),"")</f>
        <v/>
      </c>
    </row>
    <row r="126" spans="1:8" ht="15" x14ac:dyDescent="0.2">
      <c r="A126" s="94" t="str">
        <f>IF(ISNUMBER($C126),VLOOKUP($C126,Methuselahs!$Y$7:$Z$306,2,FALSE),"")</f>
        <v/>
      </c>
      <c r="B126" s="95" t="str">
        <f>IF(ROW()-ROW($A$6)&lt;Methuselahs!$A$4,ROW()-ROW($A$5),"")</f>
        <v/>
      </c>
      <c r="C126" s="90" t="str">
        <f>IF(ISNUMBER($B126),VLOOKUP($B126,Methuselahs!$X$7:$Y$306,2,FALSE),"")</f>
        <v/>
      </c>
      <c r="D126" s="98" t="str">
        <f>IF(ISNUMBER($C126),T(VLOOKUP($C126,Methuselahs!$A$7:$E$306,2,FALSE))&amp;" "&amp;T(VLOOKUP($C126,Methuselahs!$A$7:$E$306,3,FALSE)),"")</f>
        <v/>
      </c>
      <c r="E126" s="96" t="str">
        <f>IF(ISNUMBER($C126),VLOOKUP($C126,Methuselahs!$A$7:$I$306,COLUMN(Methuselahs!$H$6),FALSE),"")</f>
        <v/>
      </c>
      <c r="F126" s="92" t="str">
        <f>IF(ISNUMBER($C126),VLOOKUP($C126,Methuselahs!$A$7:$I$306,COLUMN(Methuselahs!$I$6),FALSE),"")</f>
        <v/>
      </c>
      <c r="G126" s="96"/>
      <c r="H126" s="97" t="str">
        <f>IF(ISNUMBER($C126),VLOOKUP($C126,Methuselahs!$A$7:$J$306,COLUMN(Methuselahs!$J$6),FALSE),"")</f>
        <v/>
      </c>
    </row>
    <row r="127" spans="1:8" ht="15" x14ac:dyDescent="0.2">
      <c r="A127" s="94" t="str">
        <f>IF(ISNUMBER($C127),VLOOKUP($C127,Methuselahs!$Y$7:$Z$306,2,FALSE),"")</f>
        <v/>
      </c>
      <c r="B127" s="95" t="str">
        <f>IF(ROW()-ROW($A$6)&lt;Methuselahs!$A$4,ROW()-ROW($A$5),"")</f>
        <v/>
      </c>
      <c r="C127" s="90" t="str">
        <f>IF(ISNUMBER($B127),VLOOKUP($B127,Methuselahs!$X$7:$Y$306,2,FALSE),"")</f>
        <v/>
      </c>
      <c r="D127" s="98" t="str">
        <f>IF(ISNUMBER($C127),T(VLOOKUP($C127,Methuselahs!$A$7:$E$306,2,FALSE))&amp;" "&amp;T(VLOOKUP($C127,Methuselahs!$A$7:$E$306,3,FALSE)),"")</f>
        <v/>
      </c>
      <c r="E127" s="96" t="str">
        <f>IF(ISNUMBER($C127),VLOOKUP($C127,Methuselahs!$A$7:$I$306,COLUMN(Methuselahs!$H$6),FALSE),"")</f>
        <v/>
      </c>
      <c r="F127" s="92" t="str">
        <f>IF(ISNUMBER($C127),VLOOKUP($C127,Methuselahs!$A$7:$I$306,COLUMN(Methuselahs!$I$6),FALSE),"")</f>
        <v/>
      </c>
      <c r="G127" s="96"/>
      <c r="H127" s="97" t="str">
        <f>IF(ISNUMBER($C127),VLOOKUP($C127,Methuselahs!$A$7:$J$306,COLUMN(Methuselahs!$J$6),FALSE),"")</f>
        <v/>
      </c>
    </row>
    <row r="128" spans="1:8" ht="15" x14ac:dyDescent="0.2">
      <c r="A128" s="94" t="str">
        <f>IF(ISNUMBER($C128),VLOOKUP($C128,Methuselahs!$Y$7:$Z$306,2,FALSE),"")</f>
        <v/>
      </c>
      <c r="B128" s="95" t="str">
        <f>IF(ROW()-ROW($A$6)&lt;Methuselahs!$A$4,ROW()-ROW($A$5),"")</f>
        <v/>
      </c>
      <c r="C128" s="90" t="str">
        <f>IF(ISNUMBER($B128),VLOOKUP($B128,Methuselahs!$X$7:$Y$306,2,FALSE),"")</f>
        <v/>
      </c>
      <c r="D128" s="98" t="str">
        <f>IF(ISNUMBER($C128),T(VLOOKUP($C128,Methuselahs!$A$7:$E$306,2,FALSE))&amp;" "&amp;T(VLOOKUP($C128,Methuselahs!$A$7:$E$306,3,FALSE)),"")</f>
        <v/>
      </c>
      <c r="E128" s="96" t="str">
        <f>IF(ISNUMBER($C128),VLOOKUP($C128,Methuselahs!$A$7:$I$306,COLUMN(Methuselahs!$H$6),FALSE),"")</f>
        <v/>
      </c>
      <c r="F128" s="92" t="str">
        <f>IF(ISNUMBER($C128),VLOOKUP($C128,Methuselahs!$A$7:$I$306,COLUMN(Methuselahs!$I$6),FALSE),"")</f>
        <v/>
      </c>
      <c r="G128" s="96"/>
      <c r="H128" s="97" t="str">
        <f>IF(ISNUMBER($C128),VLOOKUP($C128,Methuselahs!$A$7:$J$306,COLUMN(Methuselahs!$J$6),FALSE),"")</f>
        <v/>
      </c>
    </row>
    <row r="129" spans="1:8" ht="15" x14ac:dyDescent="0.2">
      <c r="A129" s="94" t="str">
        <f>IF(ISNUMBER($C129),VLOOKUP($C129,Methuselahs!$Y$7:$Z$306,2,FALSE),"")</f>
        <v/>
      </c>
      <c r="B129" s="95" t="str">
        <f>IF(ROW()-ROW($A$6)&lt;Methuselahs!$A$4,ROW()-ROW($A$5),"")</f>
        <v/>
      </c>
      <c r="C129" s="90" t="str">
        <f>IF(ISNUMBER($B129),VLOOKUP($B129,Methuselahs!$X$7:$Y$306,2,FALSE),"")</f>
        <v/>
      </c>
      <c r="D129" s="98" t="str">
        <f>IF(ISNUMBER($C129),T(VLOOKUP($C129,Methuselahs!$A$7:$E$306,2,FALSE))&amp;" "&amp;T(VLOOKUP($C129,Methuselahs!$A$7:$E$306,3,FALSE)),"")</f>
        <v/>
      </c>
      <c r="E129" s="96" t="str">
        <f>IF(ISNUMBER($C129),VLOOKUP($C129,Methuselahs!$A$7:$I$306,COLUMN(Methuselahs!$H$6),FALSE),"")</f>
        <v/>
      </c>
      <c r="F129" s="92" t="str">
        <f>IF(ISNUMBER($C129),VLOOKUP($C129,Methuselahs!$A$7:$I$306,COLUMN(Methuselahs!$I$6),FALSE),"")</f>
        <v/>
      </c>
      <c r="G129" s="96"/>
      <c r="H129" s="97" t="str">
        <f>IF(ISNUMBER($C129),VLOOKUP($C129,Methuselahs!$A$7:$J$306,COLUMN(Methuselahs!$J$6),FALSE),"")</f>
        <v/>
      </c>
    </row>
    <row r="130" spans="1:8" ht="15" x14ac:dyDescent="0.2">
      <c r="A130" s="94" t="str">
        <f>IF(ISNUMBER($C130),VLOOKUP($C130,Methuselahs!$Y$7:$Z$306,2,FALSE),"")</f>
        <v/>
      </c>
      <c r="B130" s="95" t="str">
        <f>IF(ROW()-ROW($A$6)&lt;Methuselahs!$A$4,ROW()-ROW($A$5),"")</f>
        <v/>
      </c>
      <c r="C130" s="90" t="str">
        <f>IF(ISNUMBER($B130),VLOOKUP($B130,Methuselahs!$X$7:$Y$306,2,FALSE),"")</f>
        <v/>
      </c>
      <c r="D130" s="98" t="str">
        <f>IF(ISNUMBER($C130),T(VLOOKUP($C130,Methuselahs!$A$7:$E$306,2,FALSE))&amp;" "&amp;T(VLOOKUP($C130,Methuselahs!$A$7:$E$306,3,FALSE)),"")</f>
        <v/>
      </c>
      <c r="E130" s="96" t="str">
        <f>IF(ISNUMBER($C130),VLOOKUP($C130,Methuselahs!$A$7:$I$306,COLUMN(Methuselahs!$H$6),FALSE),"")</f>
        <v/>
      </c>
      <c r="F130" s="92" t="str">
        <f>IF(ISNUMBER($C130),VLOOKUP($C130,Methuselahs!$A$7:$I$306,COLUMN(Methuselahs!$I$6),FALSE),"")</f>
        <v/>
      </c>
      <c r="G130" s="96"/>
      <c r="H130" s="97" t="str">
        <f>IF(ISNUMBER($C130),VLOOKUP($C130,Methuselahs!$A$7:$J$306,COLUMN(Methuselahs!$J$6),FALSE),"")</f>
        <v/>
      </c>
    </row>
    <row r="131" spans="1:8" ht="15" x14ac:dyDescent="0.2">
      <c r="A131" s="94" t="str">
        <f>IF(ISNUMBER($C131),VLOOKUP($C131,Methuselahs!$Y$7:$Z$306,2,FALSE),"")</f>
        <v/>
      </c>
      <c r="B131" s="95" t="str">
        <f>IF(ROW()-ROW($A$6)&lt;Methuselahs!$A$4,ROW()-ROW($A$5),"")</f>
        <v/>
      </c>
      <c r="C131" s="90" t="str">
        <f>IF(ISNUMBER($B131),VLOOKUP($B131,Methuselahs!$X$7:$Y$306,2,FALSE),"")</f>
        <v/>
      </c>
      <c r="D131" s="98" t="str">
        <f>IF(ISNUMBER($C131),T(VLOOKUP($C131,Methuselahs!$A$7:$E$306,2,FALSE))&amp;" "&amp;T(VLOOKUP($C131,Methuselahs!$A$7:$E$306,3,FALSE)),"")</f>
        <v/>
      </c>
      <c r="E131" s="96" t="str">
        <f>IF(ISNUMBER($C131),VLOOKUP($C131,Methuselahs!$A$7:$I$306,COLUMN(Methuselahs!$H$6),FALSE),"")</f>
        <v/>
      </c>
      <c r="F131" s="92" t="str">
        <f>IF(ISNUMBER($C131),VLOOKUP($C131,Methuselahs!$A$7:$I$306,COLUMN(Methuselahs!$I$6),FALSE),"")</f>
        <v/>
      </c>
      <c r="G131" s="96"/>
      <c r="H131" s="97" t="str">
        <f>IF(ISNUMBER($C131),VLOOKUP($C131,Methuselahs!$A$7:$J$306,COLUMN(Methuselahs!$J$6),FALSE),"")</f>
        <v/>
      </c>
    </row>
    <row r="132" spans="1:8" ht="15" x14ac:dyDescent="0.2">
      <c r="A132" s="94" t="str">
        <f>IF(ISNUMBER($C132),VLOOKUP($C132,Methuselahs!$Y$7:$Z$306,2,FALSE),"")</f>
        <v/>
      </c>
      <c r="B132" s="95" t="str">
        <f>IF(ROW()-ROW($A$6)&lt;Methuselahs!$A$4,ROW()-ROW($A$5),"")</f>
        <v/>
      </c>
      <c r="C132" s="90" t="str">
        <f>IF(ISNUMBER($B132),VLOOKUP($B132,Methuselahs!$X$7:$Y$306,2,FALSE),"")</f>
        <v/>
      </c>
      <c r="D132" s="98" t="str">
        <f>IF(ISNUMBER($C132),T(VLOOKUP($C132,Methuselahs!$A$7:$E$306,2,FALSE))&amp;" "&amp;T(VLOOKUP($C132,Methuselahs!$A$7:$E$306,3,FALSE)),"")</f>
        <v/>
      </c>
      <c r="E132" s="96" t="str">
        <f>IF(ISNUMBER($C132),VLOOKUP($C132,Methuselahs!$A$7:$I$306,COLUMN(Methuselahs!$H$6),FALSE),"")</f>
        <v/>
      </c>
      <c r="F132" s="92" t="str">
        <f>IF(ISNUMBER($C132),VLOOKUP($C132,Methuselahs!$A$7:$I$306,COLUMN(Methuselahs!$I$6),FALSE),"")</f>
        <v/>
      </c>
      <c r="G132" s="96"/>
      <c r="H132" s="97" t="str">
        <f>IF(ISNUMBER($C132),VLOOKUP($C132,Methuselahs!$A$7:$J$306,COLUMN(Methuselahs!$J$6),FALSE),"")</f>
        <v/>
      </c>
    </row>
    <row r="133" spans="1:8" ht="15" x14ac:dyDescent="0.2">
      <c r="A133" s="94" t="str">
        <f>IF(ISNUMBER($C133),VLOOKUP($C133,Methuselahs!$Y$7:$Z$306,2,FALSE),"")</f>
        <v/>
      </c>
      <c r="B133" s="95" t="str">
        <f>IF(ROW()-ROW($A$6)&lt;Methuselahs!$A$4,ROW()-ROW($A$5),"")</f>
        <v/>
      </c>
      <c r="C133" s="90" t="str">
        <f>IF(ISNUMBER($B133),VLOOKUP($B133,Methuselahs!$X$7:$Y$306,2,FALSE),"")</f>
        <v/>
      </c>
      <c r="D133" s="98" t="str">
        <f>IF(ISNUMBER($C133),T(VLOOKUP($C133,Methuselahs!$A$7:$E$306,2,FALSE))&amp;" "&amp;T(VLOOKUP($C133,Methuselahs!$A$7:$E$306,3,FALSE)),"")</f>
        <v/>
      </c>
      <c r="E133" s="96" t="str">
        <f>IF(ISNUMBER($C133),VLOOKUP($C133,Methuselahs!$A$7:$I$306,COLUMN(Methuselahs!$H$6),FALSE),"")</f>
        <v/>
      </c>
      <c r="F133" s="92" t="str">
        <f>IF(ISNUMBER($C133),VLOOKUP($C133,Methuselahs!$A$7:$I$306,COLUMN(Methuselahs!$I$6),FALSE),"")</f>
        <v/>
      </c>
      <c r="G133" s="96"/>
      <c r="H133" s="97" t="str">
        <f>IF(ISNUMBER($C133),VLOOKUP($C133,Methuselahs!$A$7:$J$306,COLUMN(Methuselahs!$J$6),FALSE),"")</f>
        <v/>
      </c>
    </row>
    <row r="134" spans="1:8" ht="15" x14ac:dyDescent="0.2">
      <c r="A134" s="94" t="str">
        <f>IF(ISNUMBER($C134),VLOOKUP($C134,Methuselahs!$Y$7:$Z$306,2,FALSE),"")</f>
        <v/>
      </c>
      <c r="B134" s="95" t="str">
        <f>IF(ROW()-ROW($A$6)&lt;Methuselahs!$A$4,ROW()-ROW($A$5),"")</f>
        <v/>
      </c>
      <c r="C134" s="90" t="str">
        <f>IF(ISNUMBER($B134),VLOOKUP($B134,Methuselahs!$X$7:$Y$306,2,FALSE),"")</f>
        <v/>
      </c>
      <c r="D134" s="98" t="str">
        <f>IF(ISNUMBER($C134),T(VLOOKUP($C134,Methuselahs!$A$7:$E$306,2,FALSE))&amp;" "&amp;T(VLOOKUP($C134,Methuselahs!$A$7:$E$306,3,FALSE)),"")</f>
        <v/>
      </c>
      <c r="E134" s="96" t="str">
        <f>IF(ISNUMBER($C134),VLOOKUP($C134,Methuselahs!$A$7:$I$306,COLUMN(Methuselahs!$H$6),FALSE),"")</f>
        <v/>
      </c>
      <c r="F134" s="92" t="str">
        <f>IF(ISNUMBER($C134),VLOOKUP($C134,Methuselahs!$A$7:$I$306,COLUMN(Methuselahs!$I$6),FALSE),"")</f>
        <v/>
      </c>
      <c r="G134" s="96"/>
      <c r="H134" s="97" t="str">
        <f>IF(ISNUMBER($C134),VLOOKUP($C134,Methuselahs!$A$7:$J$306,COLUMN(Methuselahs!$J$6),FALSE),"")</f>
        <v/>
      </c>
    </row>
    <row r="135" spans="1:8" ht="15" x14ac:dyDescent="0.2">
      <c r="A135" s="94" t="str">
        <f>IF(ISNUMBER($C135),VLOOKUP($C135,Methuselahs!$Y$7:$Z$306,2,FALSE),"")</f>
        <v/>
      </c>
      <c r="B135" s="95" t="str">
        <f>IF(ROW()-ROW($A$6)&lt;Methuselahs!$A$4,ROW()-ROW($A$5),"")</f>
        <v/>
      </c>
      <c r="C135" s="90" t="str">
        <f>IF(ISNUMBER($B135),VLOOKUP($B135,Methuselahs!$X$7:$Y$306,2,FALSE),"")</f>
        <v/>
      </c>
      <c r="D135" s="98" t="str">
        <f>IF(ISNUMBER($C135),T(VLOOKUP($C135,Methuselahs!$A$7:$E$306,2,FALSE))&amp;" "&amp;T(VLOOKUP($C135,Methuselahs!$A$7:$E$306,3,FALSE)),"")</f>
        <v/>
      </c>
      <c r="E135" s="96" t="str">
        <f>IF(ISNUMBER($C135),VLOOKUP($C135,Methuselahs!$A$7:$I$306,COLUMN(Methuselahs!$H$6),FALSE),"")</f>
        <v/>
      </c>
      <c r="F135" s="92" t="str">
        <f>IF(ISNUMBER($C135),VLOOKUP($C135,Methuselahs!$A$7:$I$306,COLUMN(Methuselahs!$I$6),FALSE),"")</f>
        <v/>
      </c>
      <c r="G135" s="96"/>
      <c r="H135" s="97" t="str">
        <f>IF(ISNUMBER($C135),VLOOKUP($C135,Methuselahs!$A$7:$J$306,COLUMN(Methuselahs!$J$6),FALSE),"")</f>
        <v/>
      </c>
    </row>
    <row r="136" spans="1:8" ht="15" x14ac:dyDescent="0.2">
      <c r="A136" s="94" t="str">
        <f>IF(ISNUMBER($C136),VLOOKUP($C136,Methuselahs!$Y$7:$Z$306,2,FALSE),"")</f>
        <v/>
      </c>
      <c r="B136" s="95" t="str">
        <f>IF(ROW()-ROW($A$6)&lt;Methuselahs!$A$4,ROW()-ROW($A$5),"")</f>
        <v/>
      </c>
      <c r="C136" s="90" t="str">
        <f>IF(ISNUMBER($B136),VLOOKUP($B136,Methuselahs!$X$7:$Y$306,2,FALSE),"")</f>
        <v/>
      </c>
      <c r="D136" s="98" t="str">
        <f>IF(ISNUMBER($C136),T(VLOOKUP($C136,Methuselahs!$A$7:$E$306,2,FALSE))&amp;" "&amp;T(VLOOKUP($C136,Methuselahs!$A$7:$E$306,3,FALSE)),"")</f>
        <v/>
      </c>
      <c r="E136" s="96" t="str">
        <f>IF(ISNUMBER($C136),VLOOKUP($C136,Methuselahs!$A$7:$I$306,COLUMN(Methuselahs!$H$6),FALSE),"")</f>
        <v/>
      </c>
      <c r="F136" s="92" t="str">
        <f>IF(ISNUMBER($C136),VLOOKUP($C136,Methuselahs!$A$7:$I$306,COLUMN(Methuselahs!$I$6),FALSE),"")</f>
        <v/>
      </c>
      <c r="G136" s="96"/>
      <c r="H136" s="97" t="str">
        <f>IF(ISNUMBER($C136),VLOOKUP($C136,Methuselahs!$A$7:$J$306,COLUMN(Methuselahs!$J$6),FALSE),"")</f>
        <v/>
      </c>
    </row>
    <row r="137" spans="1:8" ht="15" x14ac:dyDescent="0.2">
      <c r="A137" s="94" t="str">
        <f>IF(ISNUMBER($C137),VLOOKUP($C137,Methuselahs!$Y$7:$Z$306,2,FALSE),"")</f>
        <v/>
      </c>
      <c r="B137" s="95" t="str">
        <f>IF(ROW()-ROW($A$6)&lt;Methuselahs!$A$4,ROW()-ROW($A$5),"")</f>
        <v/>
      </c>
      <c r="C137" s="90" t="str">
        <f>IF(ISNUMBER($B137),VLOOKUP($B137,Methuselahs!$X$7:$Y$306,2,FALSE),"")</f>
        <v/>
      </c>
      <c r="D137" s="98" t="str">
        <f>IF(ISNUMBER($C137),T(VLOOKUP($C137,Methuselahs!$A$7:$E$306,2,FALSE))&amp;" "&amp;T(VLOOKUP($C137,Methuselahs!$A$7:$E$306,3,FALSE)),"")</f>
        <v/>
      </c>
      <c r="E137" s="96" t="str">
        <f>IF(ISNUMBER($C137),VLOOKUP($C137,Methuselahs!$A$7:$I$306,COLUMN(Methuselahs!$H$6),FALSE),"")</f>
        <v/>
      </c>
      <c r="F137" s="92" t="str">
        <f>IF(ISNUMBER($C137),VLOOKUP($C137,Methuselahs!$A$7:$I$306,COLUMN(Methuselahs!$I$6),FALSE),"")</f>
        <v/>
      </c>
      <c r="G137" s="96"/>
      <c r="H137" s="97" t="str">
        <f>IF(ISNUMBER($C137),VLOOKUP($C137,Methuselahs!$A$7:$J$306,COLUMN(Methuselahs!$J$6),FALSE),"")</f>
        <v/>
      </c>
    </row>
    <row r="138" spans="1:8" ht="15" x14ac:dyDescent="0.2">
      <c r="A138" s="94" t="str">
        <f>IF(ISNUMBER($C138),VLOOKUP($C138,Methuselahs!$Y$7:$Z$306,2,FALSE),"")</f>
        <v/>
      </c>
      <c r="B138" s="95" t="str">
        <f>IF(ROW()-ROW($A$6)&lt;Methuselahs!$A$4,ROW()-ROW($A$5),"")</f>
        <v/>
      </c>
      <c r="C138" s="90" t="str">
        <f>IF(ISNUMBER($B138),VLOOKUP($B138,Methuselahs!$X$7:$Y$306,2,FALSE),"")</f>
        <v/>
      </c>
      <c r="D138" s="98" t="str">
        <f>IF(ISNUMBER($C138),T(VLOOKUP($C138,Methuselahs!$A$7:$E$306,2,FALSE))&amp;" "&amp;T(VLOOKUP($C138,Methuselahs!$A$7:$E$306,3,FALSE)),"")</f>
        <v/>
      </c>
      <c r="E138" s="96" t="str">
        <f>IF(ISNUMBER($C138),VLOOKUP($C138,Methuselahs!$A$7:$I$306,COLUMN(Methuselahs!$H$6),FALSE),"")</f>
        <v/>
      </c>
      <c r="F138" s="92" t="str">
        <f>IF(ISNUMBER($C138),VLOOKUP($C138,Methuselahs!$A$7:$I$306,COLUMN(Methuselahs!$I$6),FALSE),"")</f>
        <v/>
      </c>
      <c r="G138" s="96"/>
      <c r="H138" s="97" t="str">
        <f>IF(ISNUMBER($C138),VLOOKUP($C138,Methuselahs!$A$7:$J$306,COLUMN(Methuselahs!$J$6),FALSE),"")</f>
        <v/>
      </c>
    </row>
    <row r="139" spans="1:8" ht="15" x14ac:dyDescent="0.2">
      <c r="A139" s="94" t="str">
        <f>IF(ISNUMBER($C139),VLOOKUP($C139,Methuselahs!$Y$7:$Z$306,2,FALSE),"")</f>
        <v/>
      </c>
      <c r="B139" s="95" t="str">
        <f>IF(ROW()-ROW($A$6)&lt;Methuselahs!$A$4,ROW()-ROW($A$5),"")</f>
        <v/>
      </c>
      <c r="C139" s="90" t="str">
        <f>IF(ISNUMBER($B139),VLOOKUP($B139,Methuselahs!$X$7:$Y$306,2,FALSE),"")</f>
        <v/>
      </c>
      <c r="D139" s="98" t="str">
        <f>IF(ISNUMBER($C139),T(VLOOKUP($C139,Methuselahs!$A$7:$E$306,2,FALSE))&amp;" "&amp;T(VLOOKUP($C139,Methuselahs!$A$7:$E$306,3,FALSE)),"")</f>
        <v/>
      </c>
      <c r="E139" s="96" t="str">
        <f>IF(ISNUMBER($C139),VLOOKUP($C139,Methuselahs!$A$7:$I$306,COLUMN(Methuselahs!$H$6),FALSE),"")</f>
        <v/>
      </c>
      <c r="F139" s="92" t="str">
        <f>IF(ISNUMBER($C139),VLOOKUP($C139,Methuselahs!$A$7:$I$306,COLUMN(Methuselahs!$I$6),FALSE),"")</f>
        <v/>
      </c>
      <c r="G139" s="96"/>
      <c r="H139" s="97" t="str">
        <f>IF(ISNUMBER($C139),VLOOKUP($C139,Methuselahs!$A$7:$J$306,COLUMN(Methuselahs!$J$6),FALSE),"")</f>
        <v/>
      </c>
    </row>
    <row r="140" spans="1:8" ht="15" x14ac:dyDescent="0.2">
      <c r="A140" s="94" t="str">
        <f>IF(ISNUMBER($C140),VLOOKUP($C140,Methuselahs!$Y$7:$Z$306,2,FALSE),"")</f>
        <v/>
      </c>
      <c r="B140" s="95" t="str">
        <f>IF(ROW()-ROW($A$6)&lt;Methuselahs!$A$4,ROW()-ROW($A$5),"")</f>
        <v/>
      </c>
      <c r="C140" s="90" t="str">
        <f>IF(ISNUMBER($B140),VLOOKUP($B140,Methuselahs!$X$7:$Y$306,2,FALSE),"")</f>
        <v/>
      </c>
      <c r="D140" s="98" t="str">
        <f>IF(ISNUMBER($C140),T(VLOOKUP($C140,Methuselahs!$A$7:$E$306,2,FALSE))&amp;" "&amp;T(VLOOKUP($C140,Methuselahs!$A$7:$E$306,3,FALSE)),"")</f>
        <v/>
      </c>
      <c r="E140" s="96" t="str">
        <f>IF(ISNUMBER($C140),VLOOKUP($C140,Methuselahs!$A$7:$I$306,COLUMN(Methuselahs!$H$6),FALSE),"")</f>
        <v/>
      </c>
      <c r="F140" s="92" t="str">
        <f>IF(ISNUMBER($C140),VLOOKUP($C140,Methuselahs!$A$7:$I$306,COLUMN(Methuselahs!$I$6),FALSE),"")</f>
        <v/>
      </c>
      <c r="G140" s="96"/>
      <c r="H140" s="97" t="str">
        <f>IF(ISNUMBER($C140),VLOOKUP($C140,Methuselahs!$A$7:$J$306,COLUMN(Methuselahs!$J$6),FALSE),"")</f>
        <v/>
      </c>
    </row>
    <row r="141" spans="1:8" ht="15" x14ac:dyDescent="0.2">
      <c r="A141" s="94" t="str">
        <f>IF(ISNUMBER($C141),VLOOKUP($C141,Methuselahs!$Y$7:$Z$306,2,FALSE),"")</f>
        <v/>
      </c>
      <c r="B141" s="95" t="str">
        <f>IF(ROW()-ROW($A$6)&lt;Methuselahs!$A$4,ROW()-ROW($A$5),"")</f>
        <v/>
      </c>
      <c r="C141" s="90" t="str">
        <f>IF(ISNUMBER($B141),VLOOKUP($B141,Methuselahs!$X$7:$Y$306,2,FALSE),"")</f>
        <v/>
      </c>
      <c r="D141" s="98" t="str">
        <f>IF(ISNUMBER($C141),T(VLOOKUP($C141,Methuselahs!$A$7:$E$306,2,FALSE))&amp;" "&amp;T(VLOOKUP($C141,Methuselahs!$A$7:$E$306,3,FALSE)),"")</f>
        <v/>
      </c>
      <c r="E141" s="96" t="str">
        <f>IF(ISNUMBER($C141),VLOOKUP($C141,Methuselahs!$A$7:$I$306,COLUMN(Methuselahs!$H$6),FALSE),"")</f>
        <v/>
      </c>
      <c r="F141" s="92" t="str">
        <f>IF(ISNUMBER($C141),VLOOKUP($C141,Methuselahs!$A$7:$I$306,COLUMN(Methuselahs!$I$6),FALSE),"")</f>
        <v/>
      </c>
      <c r="G141" s="96"/>
      <c r="H141" s="97" t="str">
        <f>IF(ISNUMBER($C141),VLOOKUP($C141,Methuselahs!$A$7:$J$306,COLUMN(Methuselahs!$J$6),FALSE),"")</f>
        <v/>
      </c>
    </row>
    <row r="142" spans="1:8" ht="15" x14ac:dyDescent="0.2">
      <c r="A142" s="94" t="str">
        <f>IF(ISNUMBER($C142),VLOOKUP($C142,Methuselahs!$Y$7:$Z$306,2,FALSE),"")</f>
        <v/>
      </c>
      <c r="B142" s="95" t="str">
        <f>IF(ROW()-ROW($A$6)&lt;Methuselahs!$A$4,ROW()-ROW($A$5),"")</f>
        <v/>
      </c>
      <c r="C142" s="90" t="str">
        <f>IF(ISNUMBER($B142),VLOOKUP($B142,Methuselahs!$X$7:$Y$306,2,FALSE),"")</f>
        <v/>
      </c>
      <c r="D142" s="98" t="str">
        <f>IF(ISNUMBER($C142),T(VLOOKUP($C142,Methuselahs!$A$7:$E$306,2,FALSE))&amp;" "&amp;T(VLOOKUP($C142,Methuselahs!$A$7:$E$306,3,FALSE)),"")</f>
        <v/>
      </c>
      <c r="E142" s="96" t="str">
        <f>IF(ISNUMBER($C142),VLOOKUP($C142,Methuselahs!$A$7:$I$306,COLUMN(Methuselahs!$H$6),FALSE),"")</f>
        <v/>
      </c>
      <c r="F142" s="92" t="str">
        <f>IF(ISNUMBER($C142),VLOOKUP($C142,Methuselahs!$A$7:$I$306,COLUMN(Methuselahs!$I$6),FALSE),"")</f>
        <v/>
      </c>
      <c r="G142" s="96"/>
      <c r="H142" s="97" t="str">
        <f>IF(ISNUMBER($C142),VLOOKUP($C142,Methuselahs!$A$7:$J$306,COLUMN(Methuselahs!$J$6),FALSE),"")</f>
        <v/>
      </c>
    </row>
    <row r="143" spans="1:8" ht="15" x14ac:dyDescent="0.2">
      <c r="A143" s="94" t="str">
        <f>IF(ISNUMBER($C143),VLOOKUP($C143,Methuselahs!$Y$7:$Z$306,2,FALSE),"")</f>
        <v/>
      </c>
      <c r="B143" s="95" t="str">
        <f>IF(ROW()-ROW($A$6)&lt;Methuselahs!$A$4,ROW()-ROW($A$5),"")</f>
        <v/>
      </c>
      <c r="C143" s="90" t="str">
        <f>IF(ISNUMBER($B143),VLOOKUP($B143,Methuselahs!$X$7:$Y$306,2,FALSE),"")</f>
        <v/>
      </c>
      <c r="D143" s="98" t="str">
        <f>IF(ISNUMBER($C143),T(VLOOKUP($C143,Methuselahs!$A$7:$E$306,2,FALSE))&amp;" "&amp;T(VLOOKUP($C143,Methuselahs!$A$7:$E$306,3,FALSE)),"")</f>
        <v/>
      </c>
      <c r="E143" s="96" t="str">
        <f>IF(ISNUMBER($C143),VLOOKUP($C143,Methuselahs!$A$7:$I$306,COLUMN(Methuselahs!$H$6),FALSE),"")</f>
        <v/>
      </c>
      <c r="F143" s="92" t="str">
        <f>IF(ISNUMBER($C143),VLOOKUP($C143,Methuselahs!$A$7:$I$306,COLUMN(Methuselahs!$I$6),FALSE),"")</f>
        <v/>
      </c>
      <c r="G143" s="96"/>
      <c r="H143" s="97" t="str">
        <f>IF(ISNUMBER($C143),VLOOKUP($C143,Methuselahs!$A$7:$J$306,COLUMN(Methuselahs!$J$6),FALSE),"")</f>
        <v/>
      </c>
    </row>
    <row r="144" spans="1:8" ht="15" x14ac:dyDescent="0.2">
      <c r="A144" s="94" t="str">
        <f>IF(ISNUMBER($C144),VLOOKUP($C144,Methuselahs!$Y$7:$Z$306,2,FALSE),"")</f>
        <v/>
      </c>
      <c r="B144" s="95" t="str">
        <f>IF(ROW()-ROW($A$6)&lt;Methuselahs!$A$4,ROW()-ROW($A$5),"")</f>
        <v/>
      </c>
      <c r="C144" s="90" t="str">
        <f>IF(ISNUMBER($B144),VLOOKUP($B144,Methuselahs!$X$7:$Y$306,2,FALSE),"")</f>
        <v/>
      </c>
      <c r="D144" s="98" t="str">
        <f>IF(ISNUMBER($C144),T(VLOOKUP($C144,Methuselahs!$A$7:$E$306,2,FALSE))&amp;" "&amp;T(VLOOKUP($C144,Methuselahs!$A$7:$E$306,3,FALSE)),"")</f>
        <v/>
      </c>
      <c r="E144" s="96" t="str">
        <f>IF(ISNUMBER($C144),VLOOKUP($C144,Methuselahs!$A$7:$I$306,COLUMN(Methuselahs!$H$6),FALSE),"")</f>
        <v/>
      </c>
      <c r="F144" s="92" t="str">
        <f>IF(ISNUMBER($C144),VLOOKUP($C144,Methuselahs!$A$7:$I$306,COLUMN(Methuselahs!$I$6),FALSE),"")</f>
        <v/>
      </c>
      <c r="G144" s="96"/>
      <c r="H144" s="97" t="str">
        <f>IF(ISNUMBER($C144),VLOOKUP($C144,Methuselahs!$A$7:$J$306,COLUMN(Methuselahs!$J$6),FALSE),"")</f>
        <v/>
      </c>
    </row>
    <row r="145" spans="1:8" ht="15" x14ac:dyDescent="0.2">
      <c r="A145" s="94" t="str">
        <f>IF(ISNUMBER($C145),VLOOKUP($C145,Methuselahs!$Y$7:$Z$306,2,FALSE),"")</f>
        <v/>
      </c>
      <c r="B145" s="95" t="str">
        <f>IF(ROW()-ROW($A$6)&lt;Methuselahs!$A$4,ROW()-ROW($A$5),"")</f>
        <v/>
      </c>
      <c r="C145" s="90" t="str">
        <f>IF(ISNUMBER($B145),VLOOKUP($B145,Methuselahs!$X$7:$Y$306,2,FALSE),"")</f>
        <v/>
      </c>
      <c r="D145" s="98" t="str">
        <f>IF(ISNUMBER($C145),T(VLOOKUP($C145,Methuselahs!$A$7:$E$306,2,FALSE))&amp;" "&amp;T(VLOOKUP($C145,Methuselahs!$A$7:$E$306,3,FALSE)),"")</f>
        <v/>
      </c>
      <c r="E145" s="96" t="str">
        <f>IF(ISNUMBER($C145),VLOOKUP($C145,Methuselahs!$A$7:$I$306,COLUMN(Methuselahs!$H$6),FALSE),"")</f>
        <v/>
      </c>
      <c r="F145" s="92" t="str">
        <f>IF(ISNUMBER($C145),VLOOKUP($C145,Methuselahs!$A$7:$I$306,COLUMN(Methuselahs!$I$6),FALSE),"")</f>
        <v/>
      </c>
      <c r="G145" s="96"/>
      <c r="H145" s="97" t="str">
        <f>IF(ISNUMBER($C145),VLOOKUP($C145,Methuselahs!$A$7:$J$306,COLUMN(Methuselahs!$J$6),FALSE),"")</f>
        <v/>
      </c>
    </row>
    <row r="146" spans="1:8" ht="15" x14ac:dyDescent="0.2">
      <c r="A146" s="94" t="str">
        <f>IF(ISNUMBER($C146),VLOOKUP($C146,Methuselahs!$Y$7:$Z$306,2,FALSE),"")</f>
        <v/>
      </c>
      <c r="B146" s="95" t="str">
        <f>IF(ROW()-ROW($A$6)&lt;Methuselahs!$A$4,ROW()-ROW($A$5),"")</f>
        <v/>
      </c>
      <c r="C146" s="90" t="str">
        <f>IF(ISNUMBER($B146),VLOOKUP($B146,Methuselahs!$X$7:$Y$306,2,FALSE),"")</f>
        <v/>
      </c>
      <c r="D146" s="98" t="str">
        <f>IF(ISNUMBER($C146),T(VLOOKUP($C146,Methuselahs!$A$7:$E$306,2,FALSE))&amp;" "&amp;T(VLOOKUP($C146,Methuselahs!$A$7:$E$306,3,FALSE)),"")</f>
        <v/>
      </c>
      <c r="E146" s="96" t="str">
        <f>IF(ISNUMBER($C146),VLOOKUP($C146,Methuselahs!$A$7:$I$306,COLUMN(Methuselahs!$H$6),FALSE),"")</f>
        <v/>
      </c>
      <c r="F146" s="92" t="str">
        <f>IF(ISNUMBER($C146),VLOOKUP($C146,Methuselahs!$A$7:$I$306,COLUMN(Methuselahs!$I$6),FALSE),"")</f>
        <v/>
      </c>
      <c r="G146" s="96"/>
      <c r="H146" s="97" t="str">
        <f>IF(ISNUMBER($C146),VLOOKUP($C146,Methuselahs!$A$7:$J$306,COLUMN(Methuselahs!$J$6),FALSE),"")</f>
        <v/>
      </c>
    </row>
    <row r="147" spans="1:8" ht="15" x14ac:dyDescent="0.2">
      <c r="A147" s="94" t="str">
        <f>IF(ISNUMBER($C147),VLOOKUP($C147,Methuselahs!$Y$7:$Z$306,2,FALSE),"")</f>
        <v/>
      </c>
      <c r="B147" s="95" t="str">
        <f>IF(ROW()-ROW($A$6)&lt;Methuselahs!$A$4,ROW()-ROW($A$5),"")</f>
        <v/>
      </c>
      <c r="C147" s="90" t="str">
        <f>IF(ISNUMBER($B147),VLOOKUP($B147,Methuselahs!$X$7:$Y$306,2,FALSE),"")</f>
        <v/>
      </c>
      <c r="D147" s="98" t="str">
        <f>IF(ISNUMBER($C147),T(VLOOKUP($C147,Methuselahs!$A$7:$E$306,2,FALSE))&amp;" "&amp;T(VLOOKUP($C147,Methuselahs!$A$7:$E$306,3,FALSE)),"")</f>
        <v/>
      </c>
      <c r="E147" s="96" t="str">
        <f>IF(ISNUMBER($C147),VLOOKUP($C147,Methuselahs!$A$7:$I$306,COLUMN(Methuselahs!$H$6),FALSE),"")</f>
        <v/>
      </c>
      <c r="F147" s="92" t="str">
        <f>IF(ISNUMBER($C147),VLOOKUP($C147,Methuselahs!$A$7:$I$306,COLUMN(Methuselahs!$I$6),FALSE),"")</f>
        <v/>
      </c>
      <c r="G147" s="96"/>
      <c r="H147" s="97" t="str">
        <f>IF(ISNUMBER($C147),VLOOKUP($C147,Methuselahs!$A$7:$J$306,COLUMN(Methuselahs!$J$6),FALSE),"")</f>
        <v/>
      </c>
    </row>
    <row r="148" spans="1:8" ht="15" x14ac:dyDescent="0.2">
      <c r="A148" s="94" t="str">
        <f>IF(ISNUMBER($C148),VLOOKUP($C148,Methuselahs!$Y$7:$Z$306,2,FALSE),"")</f>
        <v/>
      </c>
      <c r="B148" s="95" t="str">
        <f>IF(ROW()-ROW($A$6)&lt;Methuselahs!$A$4,ROW()-ROW($A$5),"")</f>
        <v/>
      </c>
      <c r="C148" s="90" t="str">
        <f>IF(ISNUMBER($B148),VLOOKUP($B148,Methuselahs!$X$7:$Y$306,2,FALSE),"")</f>
        <v/>
      </c>
      <c r="D148" s="98" t="str">
        <f>IF(ISNUMBER($C148),T(VLOOKUP($C148,Methuselahs!$A$7:$E$306,2,FALSE))&amp;" "&amp;T(VLOOKUP($C148,Methuselahs!$A$7:$E$306,3,FALSE)),"")</f>
        <v/>
      </c>
      <c r="E148" s="96" t="str">
        <f>IF(ISNUMBER($C148),VLOOKUP($C148,Methuselahs!$A$7:$I$306,COLUMN(Methuselahs!$H$6),FALSE),"")</f>
        <v/>
      </c>
      <c r="F148" s="92" t="str">
        <f>IF(ISNUMBER($C148),VLOOKUP($C148,Methuselahs!$A$7:$I$306,COLUMN(Methuselahs!$I$6),FALSE),"")</f>
        <v/>
      </c>
      <c r="G148" s="96"/>
      <c r="H148" s="97" t="str">
        <f>IF(ISNUMBER($C148),VLOOKUP($C148,Methuselahs!$A$7:$J$306,COLUMN(Methuselahs!$J$6),FALSE),"")</f>
        <v/>
      </c>
    </row>
    <row r="149" spans="1:8" ht="15" x14ac:dyDescent="0.2">
      <c r="A149" s="94" t="str">
        <f>IF(ISNUMBER($C149),VLOOKUP($C149,Methuselahs!$Y$7:$Z$306,2,FALSE),"")</f>
        <v/>
      </c>
      <c r="B149" s="95" t="str">
        <f>IF(ROW()-ROW($A$6)&lt;Methuselahs!$A$4,ROW()-ROW($A$5),"")</f>
        <v/>
      </c>
      <c r="C149" s="90" t="str">
        <f>IF(ISNUMBER($B149),VLOOKUP($B149,Methuselahs!$X$7:$Y$306,2,FALSE),"")</f>
        <v/>
      </c>
      <c r="D149" s="98" t="str">
        <f>IF(ISNUMBER($C149),T(VLOOKUP($C149,Methuselahs!$A$7:$E$306,2,FALSE))&amp;" "&amp;T(VLOOKUP($C149,Methuselahs!$A$7:$E$306,3,FALSE)),"")</f>
        <v/>
      </c>
      <c r="E149" s="96" t="str">
        <f>IF(ISNUMBER($C149),VLOOKUP($C149,Methuselahs!$A$7:$I$306,COLUMN(Methuselahs!$H$6),FALSE),"")</f>
        <v/>
      </c>
      <c r="F149" s="92" t="str">
        <f>IF(ISNUMBER($C149),VLOOKUP($C149,Methuselahs!$A$7:$I$306,COLUMN(Methuselahs!$I$6),FALSE),"")</f>
        <v/>
      </c>
      <c r="G149" s="96"/>
      <c r="H149" s="97" t="str">
        <f>IF(ISNUMBER($C149),VLOOKUP($C149,Methuselahs!$A$7:$J$306,COLUMN(Methuselahs!$J$6),FALSE),"")</f>
        <v/>
      </c>
    </row>
    <row r="150" spans="1:8" ht="15" x14ac:dyDescent="0.2">
      <c r="A150" s="94" t="str">
        <f>IF(ISNUMBER($C150),VLOOKUP($C150,Methuselahs!$Y$7:$Z$306,2,FALSE),"")</f>
        <v/>
      </c>
      <c r="B150" s="95" t="str">
        <f>IF(ROW()-ROW($A$6)&lt;Methuselahs!$A$4,ROW()-ROW($A$5),"")</f>
        <v/>
      </c>
      <c r="C150" s="90" t="str">
        <f>IF(ISNUMBER($B150),VLOOKUP($B150,Methuselahs!$X$7:$Y$306,2,FALSE),"")</f>
        <v/>
      </c>
      <c r="D150" s="98" t="str">
        <f>IF(ISNUMBER($C150),T(VLOOKUP($C150,Methuselahs!$A$7:$E$306,2,FALSE))&amp;" "&amp;T(VLOOKUP($C150,Methuselahs!$A$7:$E$306,3,FALSE)),"")</f>
        <v/>
      </c>
      <c r="E150" s="96" t="str">
        <f>IF(ISNUMBER($C150),VLOOKUP($C150,Methuselahs!$A$7:$I$306,COLUMN(Methuselahs!$H$6),FALSE),"")</f>
        <v/>
      </c>
      <c r="F150" s="92" t="str">
        <f>IF(ISNUMBER($C150),VLOOKUP($C150,Methuselahs!$A$7:$I$306,COLUMN(Methuselahs!$I$6),FALSE),"")</f>
        <v/>
      </c>
      <c r="G150" s="96"/>
      <c r="H150" s="97" t="str">
        <f>IF(ISNUMBER($C150),VLOOKUP($C150,Methuselahs!$A$7:$J$306,COLUMN(Methuselahs!$J$6),FALSE),"")</f>
        <v/>
      </c>
    </row>
    <row r="151" spans="1:8" ht="15" x14ac:dyDescent="0.2">
      <c r="A151" s="94" t="str">
        <f>IF(ISNUMBER($C151),VLOOKUP($C151,Methuselahs!$Y$7:$Z$306,2,FALSE),"")</f>
        <v/>
      </c>
      <c r="B151" s="95" t="str">
        <f>IF(ROW()-ROW($A$6)&lt;Methuselahs!$A$4,ROW()-ROW($A$5),"")</f>
        <v/>
      </c>
      <c r="C151" s="90" t="str">
        <f>IF(ISNUMBER($B151),VLOOKUP($B151,Methuselahs!$X$7:$Y$306,2,FALSE),"")</f>
        <v/>
      </c>
      <c r="D151" s="98" t="str">
        <f>IF(ISNUMBER($C151),T(VLOOKUP($C151,Methuselahs!$A$7:$E$306,2,FALSE))&amp;" "&amp;T(VLOOKUP($C151,Methuselahs!$A$7:$E$306,3,FALSE)),"")</f>
        <v/>
      </c>
      <c r="E151" s="96" t="str">
        <f>IF(ISNUMBER($C151),VLOOKUP($C151,Methuselahs!$A$7:$I$306,COLUMN(Methuselahs!$H$6),FALSE),"")</f>
        <v/>
      </c>
      <c r="F151" s="92" t="str">
        <f>IF(ISNUMBER($C151),VLOOKUP($C151,Methuselahs!$A$7:$I$306,COLUMN(Methuselahs!$I$6),FALSE),"")</f>
        <v/>
      </c>
      <c r="G151" s="96"/>
      <c r="H151" s="97" t="str">
        <f>IF(ISNUMBER($C151),VLOOKUP($C151,Methuselahs!$A$7:$J$306,COLUMN(Methuselahs!$J$6),FALSE),"")</f>
        <v/>
      </c>
    </row>
    <row r="152" spans="1:8" ht="15" x14ac:dyDescent="0.2">
      <c r="A152" s="94" t="str">
        <f>IF(ISNUMBER($C152),VLOOKUP($C152,Methuselahs!$Y$7:$Z$306,2,FALSE),"")</f>
        <v/>
      </c>
      <c r="B152" s="95" t="str">
        <f>IF(ROW()-ROW($A$6)&lt;Methuselahs!$A$4,ROW()-ROW($A$5),"")</f>
        <v/>
      </c>
      <c r="C152" s="90" t="str">
        <f>IF(ISNUMBER($B152),VLOOKUP($B152,Methuselahs!$X$7:$Y$306,2,FALSE),"")</f>
        <v/>
      </c>
      <c r="D152" s="98" t="str">
        <f>IF(ISNUMBER($C152),T(VLOOKUP($C152,Methuselahs!$A$7:$E$306,2,FALSE))&amp;" "&amp;T(VLOOKUP($C152,Methuselahs!$A$7:$E$306,3,FALSE)),"")</f>
        <v/>
      </c>
      <c r="E152" s="96" t="str">
        <f>IF(ISNUMBER($C152),VLOOKUP($C152,Methuselahs!$A$7:$I$306,COLUMN(Methuselahs!$H$6),FALSE),"")</f>
        <v/>
      </c>
      <c r="F152" s="92" t="str">
        <f>IF(ISNUMBER($C152),VLOOKUP($C152,Methuselahs!$A$7:$I$306,COLUMN(Methuselahs!$I$6),FALSE),"")</f>
        <v/>
      </c>
      <c r="G152" s="96"/>
      <c r="H152" s="97" t="str">
        <f>IF(ISNUMBER($C152),VLOOKUP($C152,Methuselahs!$A$7:$J$306,COLUMN(Methuselahs!$J$6),FALSE),"")</f>
        <v/>
      </c>
    </row>
    <row r="153" spans="1:8" ht="15" x14ac:dyDescent="0.2">
      <c r="A153" s="94" t="str">
        <f>IF(ISNUMBER($C153),VLOOKUP($C153,Methuselahs!$Y$7:$Z$306,2,FALSE),"")</f>
        <v/>
      </c>
      <c r="B153" s="95" t="str">
        <f>IF(ROW()-ROW($A$6)&lt;Methuselahs!$A$4,ROW()-ROW($A$5),"")</f>
        <v/>
      </c>
      <c r="C153" s="90" t="str">
        <f>IF(ISNUMBER($B153),VLOOKUP($B153,Methuselahs!$X$7:$Y$306,2,FALSE),"")</f>
        <v/>
      </c>
      <c r="D153" s="98" t="str">
        <f>IF(ISNUMBER($C153),T(VLOOKUP($C153,Methuselahs!$A$7:$E$306,2,FALSE))&amp;" "&amp;T(VLOOKUP($C153,Methuselahs!$A$7:$E$306,3,FALSE)),"")</f>
        <v/>
      </c>
      <c r="E153" s="96" t="str">
        <f>IF(ISNUMBER($C153),VLOOKUP($C153,Methuselahs!$A$7:$I$306,COLUMN(Methuselahs!$H$6),FALSE),"")</f>
        <v/>
      </c>
      <c r="F153" s="92" t="str">
        <f>IF(ISNUMBER($C153),VLOOKUP($C153,Methuselahs!$A$7:$I$306,COLUMN(Methuselahs!$I$6),FALSE),"")</f>
        <v/>
      </c>
      <c r="G153" s="96"/>
      <c r="H153" s="97" t="str">
        <f>IF(ISNUMBER($C153),VLOOKUP($C153,Methuselahs!$A$7:$J$306,COLUMN(Methuselahs!$J$6),FALSE),"")</f>
        <v/>
      </c>
    </row>
    <row r="154" spans="1:8" ht="15" x14ac:dyDescent="0.2">
      <c r="A154" s="94" t="str">
        <f>IF(ISNUMBER($C154),VLOOKUP($C154,Methuselahs!$Y$7:$Z$306,2,FALSE),"")</f>
        <v/>
      </c>
      <c r="B154" s="95" t="str">
        <f>IF(ROW()-ROW($A$6)&lt;Methuselahs!$A$4,ROW()-ROW($A$5),"")</f>
        <v/>
      </c>
      <c r="C154" s="90" t="str">
        <f>IF(ISNUMBER($B154),VLOOKUP($B154,Methuselahs!$X$7:$Y$306,2,FALSE),"")</f>
        <v/>
      </c>
      <c r="D154" s="98" t="str">
        <f>IF(ISNUMBER($C154),T(VLOOKUP($C154,Methuselahs!$A$7:$E$306,2,FALSE))&amp;" "&amp;T(VLOOKUP($C154,Methuselahs!$A$7:$E$306,3,FALSE)),"")</f>
        <v/>
      </c>
      <c r="E154" s="96" t="str">
        <f>IF(ISNUMBER($C154),VLOOKUP($C154,Methuselahs!$A$7:$I$306,COLUMN(Methuselahs!$H$6),FALSE),"")</f>
        <v/>
      </c>
      <c r="F154" s="92" t="str">
        <f>IF(ISNUMBER($C154),VLOOKUP($C154,Methuselahs!$A$7:$I$306,COLUMN(Methuselahs!$I$6),FALSE),"")</f>
        <v/>
      </c>
      <c r="G154" s="96"/>
      <c r="H154" s="97" t="str">
        <f>IF(ISNUMBER($C154),VLOOKUP($C154,Methuselahs!$A$7:$J$306,COLUMN(Methuselahs!$J$6),FALSE),"")</f>
        <v/>
      </c>
    </row>
    <row r="155" spans="1:8" ht="15" x14ac:dyDescent="0.2">
      <c r="A155" s="94" t="str">
        <f>IF(ISNUMBER($C155),VLOOKUP($C155,Methuselahs!$Y$7:$Z$306,2,FALSE),"")</f>
        <v/>
      </c>
      <c r="B155" s="95" t="str">
        <f>IF(ROW()-ROW($A$6)&lt;Methuselahs!$A$4,ROW()-ROW($A$5),"")</f>
        <v/>
      </c>
      <c r="C155" s="90" t="str">
        <f>IF(ISNUMBER($B155),VLOOKUP($B155,Methuselahs!$X$7:$Y$306,2,FALSE),"")</f>
        <v/>
      </c>
      <c r="D155" s="98" t="str">
        <f>IF(ISNUMBER($C155),T(VLOOKUP($C155,Methuselahs!$A$7:$E$306,2,FALSE))&amp;" "&amp;T(VLOOKUP($C155,Methuselahs!$A$7:$E$306,3,FALSE)),"")</f>
        <v/>
      </c>
      <c r="E155" s="96" t="str">
        <f>IF(ISNUMBER($C155),VLOOKUP($C155,Methuselahs!$A$7:$I$306,COLUMN(Methuselahs!$H$6),FALSE),"")</f>
        <v/>
      </c>
      <c r="F155" s="92" t="str">
        <f>IF(ISNUMBER($C155),VLOOKUP($C155,Methuselahs!$A$7:$I$306,COLUMN(Methuselahs!$I$6),FALSE),"")</f>
        <v/>
      </c>
      <c r="G155" s="96"/>
      <c r="H155" s="97" t="str">
        <f>IF(ISNUMBER($C155),VLOOKUP($C155,Methuselahs!$A$7:$J$306,COLUMN(Methuselahs!$J$6),FALSE),"")</f>
        <v/>
      </c>
    </row>
    <row r="156" spans="1:8" ht="15" x14ac:dyDescent="0.2">
      <c r="A156" s="94" t="str">
        <f>IF(ISNUMBER($C156),VLOOKUP($C156,Methuselahs!$Y$7:$Z$306,2,FALSE),"")</f>
        <v/>
      </c>
      <c r="B156" s="95" t="str">
        <f>IF(ROW()-ROW($A$6)&lt;Methuselahs!$A$4,ROW()-ROW($A$5),"")</f>
        <v/>
      </c>
      <c r="C156" s="90" t="str">
        <f>IF(ISNUMBER($B156),VLOOKUP($B156,Methuselahs!$X$7:$Y$306,2,FALSE),"")</f>
        <v/>
      </c>
      <c r="D156" s="98" t="str">
        <f>IF(ISNUMBER($C156),T(VLOOKUP($C156,Methuselahs!$A$7:$E$306,2,FALSE))&amp;" "&amp;T(VLOOKUP($C156,Methuselahs!$A$7:$E$306,3,FALSE)),"")</f>
        <v/>
      </c>
      <c r="E156" s="96" t="str">
        <f>IF(ISNUMBER($C156),VLOOKUP($C156,Methuselahs!$A$7:$I$306,COLUMN(Methuselahs!$H$6),FALSE),"")</f>
        <v/>
      </c>
      <c r="F156" s="92" t="str">
        <f>IF(ISNUMBER($C156),VLOOKUP($C156,Methuselahs!$A$7:$I$306,COLUMN(Methuselahs!$I$6),FALSE),"")</f>
        <v/>
      </c>
      <c r="G156" s="96"/>
      <c r="H156" s="97" t="str">
        <f>IF(ISNUMBER($C156),VLOOKUP($C156,Methuselahs!$A$7:$J$306,COLUMN(Methuselahs!$J$6),FALSE),"")</f>
        <v/>
      </c>
    </row>
    <row r="157" spans="1:8" ht="15" x14ac:dyDescent="0.2">
      <c r="A157" s="94" t="str">
        <f>IF(ISNUMBER($C157),VLOOKUP($C157,Methuselahs!$Y$7:$Z$306,2,FALSE),"")</f>
        <v/>
      </c>
      <c r="B157" s="95" t="str">
        <f>IF(ROW()-ROW($A$6)&lt;Methuselahs!$A$4,ROW()-ROW($A$5),"")</f>
        <v/>
      </c>
      <c r="C157" s="90" t="str">
        <f>IF(ISNUMBER($B157),VLOOKUP($B157,Methuselahs!$X$7:$Y$306,2,FALSE),"")</f>
        <v/>
      </c>
      <c r="D157" s="98" t="str">
        <f>IF(ISNUMBER($C157),T(VLOOKUP($C157,Methuselahs!$A$7:$E$306,2,FALSE))&amp;" "&amp;T(VLOOKUP($C157,Methuselahs!$A$7:$E$306,3,FALSE)),"")</f>
        <v/>
      </c>
      <c r="E157" s="96" t="str">
        <f>IF(ISNUMBER($C157),VLOOKUP($C157,Methuselahs!$A$7:$I$306,COLUMN(Methuselahs!$H$6),FALSE),"")</f>
        <v/>
      </c>
      <c r="F157" s="92" t="str">
        <f>IF(ISNUMBER($C157),VLOOKUP($C157,Methuselahs!$A$7:$I$306,COLUMN(Methuselahs!$I$6),FALSE),"")</f>
        <v/>
      </c>
      <c r="G157" s="96"/>
      <c r="H157" s="97" t="str">
        <f>IF(ISNUMBER($C157),VLOOKUP($C157,Methuselahs!$A$7:$J$306,COLUMN(Methuselahs!$J$6),FALSE),"")</f>
        <v/>
      </c>
    </row>
    <row r="158" spans="1:8" ht="15" x14ac:dyDescent="0.2">
      <c r="A158" s="94" t="str">
        <f>IF(ISNUMBER($C158),VLOOKUP($C158,Methuselahs!$Y$7:$Z$306,2,FALSE),"")</f>
        <v/>
      </c>
      <c r="B158" s="95" t="str">
        <f>IF(ROW()-ROW($A$6)&lt;Methuselahs!$A$4,ROW()-ROW($A$5),"")</f>
        <v/>
      </c>
      <c r="C158" s="90" t="str">
        <f>IF(ISNUMBER($B158),VLOOKUP($B158,Methuselahs!$X$7:$Y$306,2,FALSE),"")</f>
        <v/>
      </c>
      <c r="D158" s="98" t="str">
        <f>IF(ISNUMBER($C158),T(VLOOKUP($C158,Methuselahs!$A$7:$E$306,2,FALSE))&amp;" "&amp;T(VLOOKUP($C158,Methuselahs!$A$7:$E$306,3,FALSE)),"")</f>
        <v/>
      </c>
      <c r="E158" s="96" t="str">
        <f>IF(ISNUMBER($C158),VLOOKUP($C158,Methuselahs!$A$7:$I$306,COLUMN(Methuselahs!$H$6),FALSE),"")</f>
        <v/>
      </c>
      <c r="F158" s="92" t="str">
        <f>IF(ISNUMBER($C158),VLOOKUP($C158,Methuselahs!$A$7:$I$306,COLUMN(Methuselahs!$I$6),FALSE),"")</f>
        <v/>
      </c>
      <c r="G158" s="96"/>
      <c r="H158" s="97" t="str">
        <f>IF(ISNUMBER($C158),VLOOKUP($C158,Methuselahs!$A$7:$J$306,COLUMN(Methuselahs!$J$6),FALSE),"")</f>
        <v/>
      </c>
    </row>
    <row r="159" spans="1:8" ht="15" x14ac:dyDescent="0.2">
      <c r="A159" s="94" t="str">
        <f>IF(ISNUMBER($C159),VLOOKUP($C159,Methuselahs!$Y$7:$Z$306,2,FALSE),"")</f>
        <v/>
      </c>
      <c r="B159" s="95" t="str">
        <f>IF(ROW()-ROW($A$6)&lt;Methuselahs!$A$4,ROW()-ROW($A$5),"")</f>
        <v/>
      </c>
      <c r="C159" s="90" t="str">
        <f>IF(ISNUMBER($B159),VLOOKUP($B159,Methuselahs!$X$7:$Y$306,2,FALSE),"")</f>
        <v/>
      </c>
      <c r="D159" s="98" t="str">
        <f>IF(ISNUMBER($C159),T(VLOOKUP($C159,Methuselahs!$A$7:$E$306,2,FALSE))&amp;" "&amp;T(VLOOKUP($C159,Methuselahs!$A$7:$E$306,3,FALSE)),"")</f>
        <v/>
      </c>
      <c r="E159" s="96" t="str">
        <f>IF(ISNUMBER($C159),VLOOKUP($C159,Methuselahs!$A$7:$I$306,COLUMN(Methuselahs!$H$6),FALSE),"")</f>
        <v/>
      </c>
      <c r="F159" s="92" t="str">
        <f>IF(ISNUMBER($C159),VLOOKUP($C159,Methuselahs!$A$7:$I$306,COLUMN(Methuselahs!$I$6),FALSE),"")</f>
        <v/>
      </c>
      <c r="G159" s="96"/>
      <c r="H159" s="97" t="str">
        <f>IF(ISNUMBER($C159),VLOOKUP($C159,Methuselahs!$A$7:$J$306,COLUMN(Methuselahs!$J$6),FALSE),"")</f>
        <v/>
      </c>
    </row>
    <row r="160" spans="1:8" ht="15" x14ac:dyDescent="0.2">
      <c r="A160" s="94" t="str">
        <f>IF(ISNUMBER($C160),VLOOKUP($C160,Methuselahs!$Y$7:$Z$306,2,FALSE),"")</f>
        <v/>
      </c>
      <c r="B160" s="95" t="str">
        <f>IF(ROW()-ROW($A$6)&lt;Methuselahs!$A$4,ROW()-ROW($A$5),"")</f>
        <v/>
      </c>
      <c r="C160" s="90" t="str">
        <f>IF(ISNUMBER($B160),VLOOKUP($B160,Methuselahs!$X$7:$Y$306,2,FALSE),"")</f>
        <v/>
      </c>
      <c r="D160" s="98" t="str">
        <f>IF(ISNUMBER($C160),T(VLOOKUP($C160,Methuselahs!$A$7:$E$306,2,FALSE))&amp;" "&amp;T(VLOOKUP($C160,Methuselahs!$A$7:$E$306,3,FALSE)),"")</f>
        <v/>
      </c>
      <c r="E160" s="96" t="str">
        <f>IF(ISNUMBER($C160),VLOOKUP($C160,Methuselahs!$A$7:$I$306,COLUMN(Methuselahs!$H$6),FALSE),"")</f>
        <v/>
      </c>
      <c r="F160" s="92" t="str">
        <f>IF(ISNUMBER($C160),VLOOKUP($C160,Methuselahs!$A$7:$I$306,COLUMN(Methuselahs!$I$6),FALSE),"")</f>
        <v/>
      </c>
      <c r="G160" s="96"/>
      <c r="H160" s="97" t="str">
        <f>IF(ISNUMBER($C160),VLOOKUP($C160,Methuselahs!$A$7:$J$306,COLUMN(Methuselahs!$J$6),FALSE),"")</f>
        <v/>
      </c>
    </row>
    <row r="161" spans="1:8" ht="15" x14ac:dyDescent="0.2">
      <c r="A161" s="94" t="str">
        <f>IF(ISNUMBER($C161),VLOOKUP($C161,Methuselahs!$Y$7:$Z$306,2,FALSE),"")</f>
        <v/>
      </c>
      <c r="B161" s="95" t="str">
        <f>IF(ROW()-ROW($A$6)&lt;Methuselahs!$A$4,ROW()-ROW($A$5),"")</f>
        <v/>
      </c>
      <c r="C161" s="90" t="str">
        <f>IF(ISNUMBER($B161),VLOOKUP($B161,Methuselahs!$X$7:$Y$306,2,FALSE),"")</f>
        <v/>
      </c>
      <c r="D161" s="98" t="str">
        <f>IF(ISNUMBER($C161),T(VLOOKUP($C161,Methuselahs!$A$7:$E$306,2,FALSE))&amp;" "&amp;T(VLOOKUP($C161,Methuselahs!$A$7:$E$306,3,FALSE)),"")</f>
        <v/>
      </c>
      <c r="E161" s="96" t="str">
        <f>IF(ISNUMBER($C161),VLOOKUP($C161,Methuselahs!$A$7:$I$306,COLUMN(Methuselahs!$H$6),FALSE),"")</f>
        <v/>
      </c>
      <c r="F161" s="92" t="str">
        <f>IF(ISNUMBER($C161),VLOOKUP($C161,Methuselahs!$A$7:$I$306,COLUMN(Methuselahs!$I$6),FALSE),"")</f>
        <v/>
      </c>
      <c r="G161" s="96"/>
      <c r="H161" s="97" t="str">
        <f>IF(ISNUMBER($C161),VLOOKUP($C161,Methuselahs!$A$7:$J$306,COLUMN(Methuselahs!$J$6),FALSE),"")</f>
        <v/>
      </c>
    </row>
    <row r="162" spans="1:8" ht="15" x14ac:dyDescent="0.2">
      <c r="A162" s="94" t="str">
        <f>IF(ISNUMBER($C162),VLOOKUP($C162,Methuselahs!$Y$7:$Z$306,2,FALSE),"")</f>
        <v/>
      </c>
      <c r="B162" s="95" t="str">
        <f>IF(ROW()-ROW($A$6)&lt;Methuselahs!$A$4,ROW()-ROW($A$5),"")</f>
        <v/>
      </c>
      <c r="C162" s="90" t="str">
        <f>IF(ISNUMBER($B162),VLOOKUP($B162,Methuselahs!$X$7:$Y$306,2,FALSE),"")</f>
        <v/>
      </c>
      <c r="D162" s="98" t="str">
        <f>IF(ISNUMBER($C162),T(VLOOKUP($C162,Methuselahs!$A$7:$E$306,2,FALSE))&amp;" "&amp;T(VLOOKUP($C162,Methuselahs!$A$7:$E$306,3,FALSE)),"")</f>
        <v/>
      </c>
      <c r="E162" s="96" t="str">
        <f>IF(ISNUMBER($C162),VLOOKUP($C162,Methuselahs!$A$7:$I$306,COLUMN(Methuselahs!$H$6),FALSE),"")</f>
        <v/>
      </c>
      <c r="F162" s="92" t="str">
        <f>IF(ISNUMBER($C162),VLOOKUP($C162,Methuselahs!$A$7:$I$306,COLUMN(Methuselahs!$I$6),FALSE),"")</f>
        <v/>
      </c>
      <c r="G162" s="96"/>
      <c r="H162" s="97" t="str">
        <f>IF(ISNUMBER($C162),VLOOKUP($C162,Methuselahs!$A$7:$J$306,COLUMN(Methuselahs!$J$6),FALSE),"")</f>
        <v/>
      </c>
    </row>
    <row r="163" spans="1:8" ht="15" x14ac:dyDescent="0.2">
      <c r="A163" s="94" t="str">
        <f>IF(ISNUMBER($C163),VLOOKUP($C163,Methuselahs!$Y$7:$Z$306,2,FALSE),"")</f>
        <v/>
      </c>
      <c r="B163" s="95" t="str">
        <f>IF(ROW()-ROW($A$6)&lt;Methuselahs!$A$4,ROW()-ROW($A$5),"")</f>
        <v/>
      </c>
      <c r="C163" s="90" t="str">
        <f>IF(ISNUMBER($B163),VLOOKUP($B163,Methuselahs!$X$7:$Y$306,2,FALSE),"")</f>
        <v/>
      </c>
      <c r="D163" s="98" t="str">
        <f>IF(ISNUMBER($C163),T(VLOOKUP($C163,Methuselahs!$A$7:$E$306,2,FALSE))&amp;" "&amp;T(VLOOKUP($C163,Methuselahs!$A$7:$E$306,3,FALSE)),"")</f>
        <v/>
      </c>
      <c r="E163" s="96" t="str">
        <f>IF(ISNUMBER($C163),VLOOKUP($C163,Methuselahs!$A$7:$I$306,COLUMN(Methuselahs!$H$6),FALSE),"")</f>
        <v/>
      </c>
      <c r="F163" s="92" t="str">
        <f>IF(ISNUMBER($C163),VLOOKUP($C163,Methuselahs!$A$7:$I$306,COLUMN(Methuselahs!$I$6),FALSE),"")</f>
        <v/>
      </c>
      <c r="G163" s="96"/>
      <c r="H163" s="97" t="str">
        <f>IF(ISNUMBER($C163),VLOOKUP($C163,Methuselahs!$A$7:$J$306,COLUMN(Methuselahs!$J$6),FALSE),"")</f>
        <v/>
      </c>
    </row>
    <row r="164" spans="1:8" ht="15" x14ac:dyDescent="0.2">
      <c r="A164" s="94" t="str">
        <f>IF(ISNUMBER($C164),VLOOKUP($C164,Methuselahs!$Y$7:$Z$306,2,FALSE),"")</f>
        <v/>
      </c>
      <c r="B164" s="95" t="str">
        <f>IF(ROW()-ROW($A$6)&lt;Methuselahs!$A$4,ROW()-ROW($A$5),"")</f>
        <v/>
      </c>
      <c r="C164" s="90" t="str">
        <f>IF(ISNUMBER($B164),VLOOKUP($B164,Methuselahs!$X$7:$Y$306,2,FALSE),"")</f>
        <v/>
      </c>
      <c r="D164" s="98" t="str">
        <f>IF(ISNUMBER($C164),T(VLOOKUP($C164,Methuselahs!$A$7:$E$306,2,FALSE))&amp;" "&amp;T(VLOOKUP($C164,Methuselahs!$A$7:$E$306,3,FALSE)),"")</f>
        <v/>
      </c>
      <c r="E164" s="96" t="str">
        <f>IF(ISNUMBER($C164),VLOOKUP($C164,Methuselahs!$A$7:$I$306,COLUMN(Methuselahs!$H$6),FALSE),"")</f>
        <v/>
      </c>
      <c r="F164" s="92" t="str">
        <f>IF(ISNUMBER($C164),VLOOKUP($C164,Methuselahs!$A$7:$I$306,COLUMN(Methuselahs!$I$6),FALSE),"")</f>
        <v/>
      </c>
      <c r="G164" s="96"/>
      <c r="H164" s="97" t="str">
        <f>IF(ISNUMBER($C164),VLOOKUP($C164,Methuselahs!$A$7:$J$306,COLUMN(Methuselahs!$J$6),FALSE),"")</f>
        <v/>
      </c>
    </row>
    <row r="165" spans="1:8" ht="15" x14ac:dyDescent="0.2">
      <c r="A165" s="94" t="str">
        <f>IF(ISNUMBER($C165),VLOOKUP($C165,Methuselahs!$Y$7:$Z$306,2,FALSE),"")</f>
        <v/>
      </c>
      <c r="B165" s="95" t="str">
        <f>IF(ROW()-ROW($A$6)&lt;Methuselahs!$A$4,ROW()-ROW($A$5),"")</f>
        <v/>
      </c>
      <c r="C165" s="90" t="str">
        <f>IF(ISNUMBER($B165),VLOOKUP($B165,Methuselahs!$X$7:$Y$306,2,FALSE),"")</f>
        <v/>
      </c>
      <c r="D165" s="98" t="str">
        <f>IF(ISNUMBER($C165),T(VLOOKUP($C165,Methuselahs!$A$7:$E$306,2,FALSE))&amp;" "&amp;T(VLOOKUP($C165,Methuselahs!$A$7:$E$306,3,FALSE)),"")</f>
        <v/>
      </c>
      <c r="E165" s="96" t="str">
        <f>IF(ISNUMBER($C165),VLOOKUP($C165,Methuselahs!$A$7:$I$306,COLUMN(Methuselahs!$H$6),FALSE),"")</f>
        <v/>
      </c>
      <c r="F165" s="92" t="str">
        <f>IF(ISNUMBER($C165),VLOOKUP($C165,Methuselahs!$A$7:$I$306,COLUMN(Methuselahs!$I$6),FALSE),"")</f>
        <v/>
      </c>
      <c r="G165" s="96"/>
      <c r="H165" s="97" t="str">
        <f>IF(ISNUMBER($C165),VLOOKUP($C165,Methuselahs!$A$7:$J$306,COLUMN(Methuselahs!$J$6),FALSE),"")</f>
        <v/>
      </c>
    </row>
    <row r="166" spans="1:8" ht="15" x14ac:dyDescent="0.2">
      <c r="A166" s="94" t="str">
        <f>IF(ISNUMBER($C166),VLOOKUP($C166,Methuselahs!$Y$7:$Z$306,2,FALSE),"")</f>
        <v/>
      </c>
      <c r="B166" s="95" t="str">
        <f>IF(ROW()-ROW($A$6)&lt;Methuselahs!$A$4,ROW()-ROW($A$5),"")</f>
        <v/>
      </c>
      <c r="C166" s="90" t="str">
        <f>IF(ISNUMBER($B166),VLOOKUP($B166,Methuselahs!$X$7:$Y$306,2,FALSE),"")</f>
        <v/>
      </c>
      <c r="D166" s="98" t="str">
        <f>IF(ISNUMBER($C166),T(VLOOKUP($C166,Methuselahs!$A$7:$E$306,2,FALSE))&amp;" "&amp;T(VLOOKUP($C166,Methuselahs!$A$7:$E$306,3,FALSE)),"")</f>
        <v/>
      </c>
      <c r="E166" s="96" t="str">
        <f>IF(ISNUMBER($C166),VLOOKUP($C166,Methuselahs!$A$7:$I$306,COLUMN(Methuselahs!$H$6),FALSE),"")</f>
        <v/>
      </c>
      <c r="F166" s="92" t="str">
        <f>IF(ISNUMBER($C166),VLOOKUP($C166,Methuselahs!$A$7:$I$306,COLUMN(Methuselahs!$I$6),FALSE),"")</f>
        <v/>
      </c>
      <c r="G166" s="96"/>
      <c r="H166" s="97" t="str">
        <f>IF(ISNUMBER($C166),VLOOKUP($C166,Methuselahs!$A$7:$J$306,COLUMN(Methuselahs!$J$6),FALSE),"")</f>
        <v/>
      </c>
    </row>
    <row r="167" spans="1:8" ht="15" x14ac:dyDescent="0.2">
      <c r="A167" s="94" t="str">
        <f>IF(ISNUMBER($C167),VLOOKUP($C167,Methuselahs!$Y$7:$Z$306,2,FALSE),"")</f>
        <v/>
      </c>
      <c r="B167" s="95" t="str">
        <f>IF(ROW()-ROW($A$6)&lt;Methuselahs!$A$4,ROW()-ROW($A$5),"")</f>
        <v/>
      </c>
      <c r="C167" s="90" t="str">
        <f>IF(ISNUMBER($B167),VLOOKUP($B167,Methuselahs!$X$7:$Y$306,2,FALSE),"")</f>
        <v/>
      </c>
      <c r="D167" s="98" t="str">
        <f>IF(ISNUMBER($C167),T(VLOOKUP($C167,Methuselahs!$A$7:$E$306,2,FALSE))&amp;" "&amp;T(VLOOKUP($C167,Methuselahs!$A$7:$E$306,3,FALSE)),"")</f>
        <v/>
      </c>
      <c r="E167" s="96" t="str">
        <f>IF(ISNUMBER($C167),VLOOKUP($C167,Methuselahs!$A$7:$I$306,COLUMN(Methuselahs!$H$6),FALSE),"")</f>
        <v/>
      </c>
      <c r="F167" s="92" t="str">
        <f>IF(ISNUMBER($C167),VLOOKUP($C167,Methuselahs!$A$7:$I$306,COLUMN(Methuselahs!$I$6),FALSE),"")</f>
        <v/>
      </c>
      <c r="G167" s="96"/>
      <c r="H167" s="97" t="str">
        <f>IF(ISNUMBER($C167),VLOOKUP($C167,Methuselahs!$A$7:$J$306,COLUMN(Methuselahs!$J$6),FALSE),"")</f>
        <v/>
      </c>
    </row>
    <row r="168" spans="1:8" ht="15" x14ac:dyDescent="0.2">
      <c r="A168" s="94" t="str">
        <f>IF(ISNUMBER($C168),VLOOKUP($C168,Methuselahs!$Y$7:$Z$306,2,FALSE),"")</f>
        <v/>
      </c>
      <c r="B168" s="95" t="str">
        <f>IF(ROW()-ROW($A$6)&lt;Methuselahs!$A$4,ROW()-ROW($A$5),"")</f>
        <v/>
      </c>
      <c r="C168" s="90" t="str">
        <f>IF(ISNUMBER($B168),VLOOKUP($B168,Methuselahs!$X$7:$Y$306,2,FALSE),"")</f>
        <v/>
      </c>
      <c r="D168" s="98" t="str">
        <f>IF(ISNUMBER($C168),T(VLOOKUP($C168,Methuselahs!$A$7:$E$306,2,FALSE))&amp;" "&amp;T(VLOOKUP($C168,Methuselahs!$A$7:$E$306,3,FALSE)),"")</f>
        <v/>
      </c>
      <c r="E168" s="96" t="str">
        <f>IF(ISNUMBER($C168),VLOOKUP($C168,Methuselahs!$A$7:$I$306,COLUMN(Methuselahs!$H$6),FALSE),"")</f>
        <v/>
      </c>
      <c r="F168" s="92" t="str">
        <f>IF(ISNUMBER($C168),VLOOKUP($C168,Methuselahs!$A$7:$I$306,COLUMN(Methuselahs!$I$6),FALSE),"")</f>
        <v/>
      </c>
      <c r="G168" s="96"/>
      <c r="H168" s="97" t="str">
        <f>IF(ISNUMBER($C168),VLOOKUP($C168,Methuselahs!$A$7:$J$306,COLUMN(Methuselahs!$J$6),FALSE),"")</f>
        <v/>
      </c>
    </row>
    <row r="169" spans="1:8" ht="15" x14ac:dyDescent="0.2">
      <c r="A169" s="94" t="str">
        <f>IF(ISNUMBER($C169),VLOOKUP($C169,Methuselahs!$Y$7:$Z$306,2,FALSE),"")</f>
        <v/>
      </c>
      <c r="B169" s="95" t="str">
        <f>IF(ROW()-ROW($A$6)&lt;Methuselahs!$A$4,ROW()-ROW($A$5),"")</f>
        <v/>
      </c>
      <c r="C169" s="90" t="str">
        <f>IF(ISNUMBER($B169),VLOOKUP($B169,Methuselahs!$X$7:$Y$306,2,FALSE),"")</f>
        <v/>
      </c>
      <c r="D169" s="98" t="str">
        <f>IF(ISNUMBER($C169),T(VLOOKUP($C169,Methuselahs!$A$7:$E$306,2,FALSE))&amp;" "&amp;T(VLOOKUP($C169,Methuselahs!$A$7:$E$306,3,FALSE)),"")</f>
        <v/>
      </c>
      <c r="E169" s="96" t="str">
        <f>IF(ISNUMBER($C169),VLOOKUP($C169,Methuselahs!$A$7:$I$306,COLUMN(Methuselahs!$H$6),FALSE),"")</f>
        <v/>
      </c>
      <c r="F169" s="92" t="str">
        <f>IF(ISNUMBER($C169),VLOOKUP($C169,Methuselahs!$A$7:$I$306,COLUMN(Methuselahs!$I$6),FALSE),"")</f>
        <v/>
      </c>
      <c r="G169" s="96"/>
      <c r="H169" s="97" t="str">
        <f>IF(ISNUMBER($C169),VLOOKUP($C169,Methuselahs!$A$7:$J$306,COLUMN(Methuselahs!$J$6),FALSE),"")</f>
        <v/>
      </c>
    </row>
    <row r="170" spans="1:8" ht="15" x14ac:dyDescent="0.2">
      <c r="A170" s="94" t="str">
        <f>IF(ISNUMBER($C170),VLOOKUP($C170,Methuselahs!$Y$7:$Z$306,2,FALSE),"")</f>
        <v/>
      </c>
      <c r="B170" s="95" t="str">
        <f>IF(ROW()-ROW($A$6)&lt;Methuselahs!$A$4,ROW()-ROW($A$5),"")</f>
        <v/>
      </c>
      <c r="C170" s="90" t="str">
        <f>IF(ISNUMBER($B170),VLOOKUP($B170,Methuselahs!$X$7:$Y$306,2,FALSE),"")</f>
        <v/>
      </c>
      <c r="D170" s="98" t="str">
        <f>IF(ISNUMBER($C170),T(VLOOKUP($C170,Methuselahs!$A$7:$E$306,2,FALSE))&amp;" "&amp;T(VLOOKUP($C170,Methuselahs!$A$7:$E$306,3,FALSE)),"")</f>
        <v/>
      </c>
      <c r="E170" s="96" t="str">
        <f>IF(ISNUMBER($C170),VLOOKUP($C170,Methuselahs!$A$7:$I$306,COLUMN(Methuselahs!$H$6),FALSE),"")</f>
        <v/>
      </c>
      <c r="F170" s="92" t="str">
        <f>IF(ISNUMBER($C170),VLOOKUP($C170,Methuselahs!$A$7:$I$306,COLUMN(Methuselahs!$I$6),FALSE),"")</f>
        <v/>
      </c>
      <c r="G170" s="96"/>
      <c r="H170" s="97" t="str">
        <f>IF(ISNUMBER($C170),VLOOKUP($C170,Methuselahs!$A$7:$J$306,COLUMN(Methuselahs!$J$6),FALSE),"")</f>
        <v/>
      </c>
    </row>
    <row r="171" spans="1:8" ht="15" x14ac:dyDescent="0.2">
      <c r="A171" s="94" t="str">
        <f>IF(ISNUMBER($C171),VLOOKUP($C171,Methuselahs!$Y$7:$Z$306,2,FALSE),"")</f>
        <v/>
      </c>
      <c r="B171" s="95" t="str">
        <f>IF(ROW()-ROW($A$6)&lt;Methuselahs!$A$4,ROW()-ROW($A$5),"")</f>
        <v/>
      </c>
      <c r="C171" s="90" t="str">
        <f>IF(ISNUMBER($B171),VLOOKUP($B171,Methuselahs!$X$7:$Y$306,2,FALSE),"")</f>
        <v/>
      </c>
      <c r="D171" s="98" t="str">
        <f>IF(ISNUMBER($C171),T(VLOOKUP($C171,Methuselahs!$A$7:$E$306,2,FALSE))&amp;" "&amp;T(VLOOKUP($C171,Methuselahs!$A$7:$E$306,3,FALSE)),"")</f>
        <v/>
      </c>
      <c r="E171" s="96" t="str">
        <f>IF(ISNUMBER($C171),VLOOKUP($C171,Methuselahs!$A$7:$I$306,COLUMN(Methuselahs!$H$6),FALSE),"")</f>
        <v/>
      </c>
      <c r="F171" s="92" t="str">
        <f>IF(ISNUMBER($C171),VLOOKUP($C171,Methuselahs!$A$7:$I$306,COLUMN(Methuselahs!$I$6),FALSE),"")</f>
        <v/>
      </c>
      <c r="G171" s="96"/>
      <c r="H171" s="97" t="str">
        <f>IF(ISNUMBER($C171),VLOOKUP($C171,Methuselahs!$A$7:$J$306,COLUMN(Methuselahs!$J$6),FALSE),"")</f>
        <v/>
      </c>
    </row>
    <row r="172" spans="1:8" ht="15" x14ac:dyDescent="0.2">
      <c r="A172" s="94" t="str">
        <f>IF(ISNUMBER($C172),VLOOKUP($C172,Methuselahs!$Y$7:$Z$306,2,FALSE),"")</f>
        <v/>
      </c>
      <c r="B172" s="95" t="str">
        <f>IF(ROW()-ROW($A$6)&lt;Methuselahs!$A$4,ROW()-ROW($A$5),"")</f>
        <v/>
      </c>
      <c r="C172" s="90" t="str">
        <f>IF(ISNUMBER($B172),VLOOKUP($B172,Methuselahs!$X$7:$Y$306,2,FALSE),"")</f>
        <v/>
      </c>
      <c r="D172" s="98" t="str">
        <f>IF(ISNUMBER($C172),T(VLOOKUP($C172,Methuselahs!$A$7:$E$306,2,FALSE))&amp;" "&amp;T(VLOOKUP($C172,Methuselahs!$A$7:$E$306,3,FALSE)),"")</f>
        <v/>
      </c>
      <c r="E172" s="96" t="str">
        <f>IF(ISNUMBER($C172),VLOOKUP($C172,Methuselahs!$A$7:$I$306,COLUMN(Methuselahs!$H$6),FALSE),"")</f>
        <v/>
      </c>
      <c r="F172" s="92" t="str">
        <f>IF(ISNUMBER($C172),VLOOKUP($C172,Methuselahs!$A$7:$I$306,COLUMN(Methuselahs!$I$6),FALSE),"")</f>
        <v/>
      </c>
      <c r="G172" s="96"/>
      <c r="H172" s="97" t="str">
        <f>IF(ISNUMBER($C172),VLOOKUP($C172,Methuselahs!$A$7:$J$306,COLUMN(Methuselahs!$J$6),FALSE),"")</f>
        <v/>
      </c>
    </row>
    <row r="173" spans="1:8" ht="15" x14ac:dyDescent="0.2">
      <c r="A173" s="94" t="str">
        <f>IF(ISNUMBER($C173),VLOOKUP($C173,Methuselahs!$Y$7:$Z$306,2,FALSE),"")</f>
        <v/>
      </c>
      <c r="B173" s="95" t="str">
        <f>IF(ROW()-ROW($A$6)&lt;Methuselahs!$A$4,ROW()-ROW($A$5),"")</f>
        <v/>
      </c>
      <c r="C173" s="90" t="str">
        <f>IF(ISNUMBER($B173),VLOOKUP($B173,Methuselahs!$X$7:$Y$306,2,FALSE),"")</f>
        <v/>
      </c>
      <c r="D173" s="98" t="str">
        <f>IF(ISNUMBER($C173),T(VLOOKUP($C173,Methuselahs!$A$7:$E$306,2,FALSE))&amp;" "&amp;T(VLOOKUP($C173,Methuselahs!$A$7:$E$306,3,FALSE)),"")</f>
        <v/>
      </c>
      <c r="E173" s="96" t="str">
        <f>IF(ISNUMBER($C173),VLOOKUP($C173,Methuselahs!$A$7:$I$306,COLUMN(Methuselahs!$H$6),FALSE),"")</f>
        <v/>
      </c>
      <c r="F173" s="92" t="str">
        <f>IF(ISNUMBER($C173),VLOOKUP($C173,Methuselahs!$A$7:$I$306,COLUMN(Methuselahs!$I$6),FALSE),"")</f>
        <v/>
      </c>
      <c r="G173" s="96"/>
      <c r="H173" s="97" t="str">
        <f>IF(ISNUMBER($C173),VLOOKUP($C173,Methuselahs!$A$7:$J$306,COLUMN(Methuselahs!$J$6),FALSE),"")</f>
        <v/>
      </c>
    </row>
    <row r="174" spans="1:8" ht="15" x14ac:dyDescent="0.2">
      <c r="A174" s="94" t="str">
        <f>IF(ISNUMBER($C174),VLOOKUP($C174,Methuselahs!$Y$7:$Z$306,2,FALSE),"")</f>
        <v/>
      </c>
      <c r="B174" s="95" t="str">
        <f>IF(ROW()-ROW($A$6)&lt;Methuselahs!$A$4,ROW()-ROW($A$5),"")</f>
        <v/>
      </c>
      <c r="C174" s="90" t="str">
        <f>IF(ISNUMBER($B174),VLOOKUP($B174,Methuselahs!$X$7:$Y$306,2,FALSE),"")</f>
        <v/>
      </c>
      <c r="D174" s="98" t="str">
        <f>IF(ISNUMBER($C174),T(VLOOKUP($C174,Methuselahs!$A$7:$E$306,2,FALSE))&amp;" "&amp;T(VLOOKUP($C174,Methuselahs!$A$7:$E$306,3,FALSE)),"")</f>
        <v/>
      </c>
      <c r="E174" s="96" t="str">
        <f>IF(ISNUMBER($C174),VLOOKUP($C174,Methuselahs!$A$7:$I$306,COLUMN(Methuselahs!$H$6),FALSE),"")</f>
        <v/>
      </c>
      <c r="F174" s="92" t="str">
        <f>IF(ISNUMBER($C174),VLOOKUP($C174,Methuselahs!$A$7:$I$306,COLUMN(Methuselahs!$I$6),FALSE),"")</f>
        <v/>
      </c>
      <c r="G174" s="96"/>
      <c r="H174" s="97" t="str">
        <f>IF(ISNUMBER($C174),VLOOKUP($C174,Methuselahs!$A$7:$J$306,COLUMN(Methuselahs!$J$6),FALSE),"")</f>
        <v/>
      </c>
    </row>
    <row r="175" spans="1:8" ht="15" x14ac:dyDescent="0.2">
      <c r="A175" s="94" t="str">
        <f>IF(ISNUMBER($C175),VLOOKUP($C175,Methuselahs!$Y$7:$Z$306,2,FALSE),"")</f>
        <v/>
      </c>
      <c r="B175" s="95" t="str">
        <f>IF(ROW()-ROW($A$6)&lt;Methuselahs!$A$4,ROW()-ROW($A$5),"")</f>
        <v/>
      </c>
      <c r="C175" s="90" t="str">
        <f>IF(ISNUMBER($B175),VLOOKUP($B175,Methuselahs!$X$7:$Y$306,2,FALSE),"")</f>
        <v/>
      </c>
      <c r="D175" s="98" t="str">
        <f>IF(ISNUMBER($C175),T(VLOOKUP($C175,Methuselahs!$A$7:$E$306,2,FALSE))&amp;" "&amp;T(VLOOKUP($C175,Methuselahs!$A$7:$E$306,3,FALSE)),"")</f>
        <v/>
      </c>
      <c r="E175" s="96" t="str">
        <f>IF(ISNUMBER($C175),VLOOKUP($C175,Methuselahs!$A$7:$I$306,COLUMN(Methuselahs!$H$6),FALSE),"")</f>
        <v/>
      </c>
      <c r="F175" s="92" t="str">
        <f>IF(ISNUMBER($C175),VLOOKUP($C175,Methuselahs!$A$7:$I$306,COLUMN(Methuselahs!$I$6),FALSE),"")</f>
        <v/>
      </c>
      <c r="G175" s="96"/>
      <c r="H175" s="97" t="str">
        <f>IF(ISNUMBER($C175),VLOOKUP($C175,Methuselahs!$A$7:$J$306,COLUMN(Methuselahs!$J$6),FALSE),"")</f>
        <v/>
      </c>
    </row>
    <row r="176" spans="1:8" ht="15" x14ac:dyDescent="0.2">
      <c r="A176" s="94" t="str">
        <f>IF(ISNUMBER($C176),VLOOKUP($C176,Methuselahs!$Y$7:$Z$306,2,FALSE),"")</f>
        <v/>
      </c>
      <c r="B176" s="95" t="str">
        <f>IF(ROW()-ROW($A$6)&lt;Methuselahs!$A$4,ROW()-ROW($A$5),"")</f>
        <v/>
      </c>
      <c r="C176" s="90" t="str">
        <f>IF(ISNUMBER($B176),VLOOKUP($B176,Methuselahs!$X$7:$Y$306,2,FALSE),"")</f>
        <v/>
      </c>
      <c r="D176" s="98" t="str">
        <f>IF(ISNUMBER($C176),T(VLOOKUP($C176,Methuselahs!$A$7:$E$306,2,FALSE))&amp;" "&amp;T(VLOOKUP($C176,Methuselahs!$A$7:$E$306,3,FALSE)),"")</f>
        <v/>
      </c>
      <c r="E176" s="96" t="str">
        <f>IF(ISNUMBER($C176),VLOOKUP($C176,Methuselahs!$A$7:$I$306,COLUMN(Methuselahs!$H$6),FALSE),"")</f>
        <v/>
      </c>
      <c r="F176" s="92" t="str">
        <f>IF(ISNUMBER($C176),VLOOKUP($C176,Methuselahs!$A$7:$I$306,COLUMN(Methuselahs!$I$6),FALSE),"")</f>
        <v/>
      </c>
      <c r="G176" s="96"/>
      <c r="H176" s="97" t="str">
        <f>IF(ISNUMBER($C176),VLOOKUP($C176,Methuselahs!$A$7:$J$306,COLUMN(Methuselahs!$J$6),FALSE),"")</f>
        <v/>
      </c>
    </row>
    <row r="177" spans="1:8" ht="15" x14ac:dyDescent="0.2">
      <c r="A177" s="94" t="str">
        <f>IF(ISNUMBER($C177),VLOOKUP($C177,Methuselahs!$Y$7:$Z$306,2,FALSE),"")</f>
        <v/>
      </c>
      <c r="B177" s="95" t="str">
        <f>IF(ROW()-ROW($A$6)&lt;Methuselahs!$A$4,ROW()-ROW($A$5),"")</f>
        <v/>
      </c>
      <c r="C177" s="90" t="str">
        <f>IF(ISNUMBER($B177),VLOOKUP($B177,Methuselahs!$X$7:$Y$306,2,FALSE),"")</f>
        <v/>
      </c>
      <c r="D177" s="98" t="str">
        <f>IF(ISNUMBER($C177),T(VLOOKUP($C177,Methuselahs!$A$7:$E$306,2,FALSE))&amp;" "&amp;T(VLOOKUP($C177,Methuselahs!$A$7:$E$306,3,FALSE)),"")</f>
        <v/>
      </c>
      <c r="E177" s="96" t="str">
        <f>IF(ISNUMBER($C177),VLOOKUP($C177,Methuselahs!$A$7:$I$306,COLUMN(Methuselahs!$H$6),FALSE),"")</f>
        <v/>
      </c>
      <c r="F177" s="92" t="str">
        <f>IF(ISNUMBER($C177),VLOOKUP($C177,Methuselahs!$A$7:$I$306,COLUMN(Methuselahs!$I$6),FALSE),"")</f>
        <v/>
      </c>
      <c r="G177" s="96"/>
      <c r="H177" s="97" t="str">
        <f>IF(ISNUMBER($C177),VLOOKUP($C177,Methuselahs!$A$7:$J$306,COLUMN(Methuselahs!$J$6),FALSE),"")</f>
        <v/>
      </c>
    </row>
    <row r="178" spans="1:8" ht="15" x14ac:dyDescent="0.2">
      <c r="A178" s="94" t="str">
        <f>IF(ISNUMBER($C178),VLOOKUP($C178,Methuselahs!$Y$7:$Z$306,2,FALSE),"")</f>
        <v/>
      </c>
      <c r="B178" s="95" t="str">
        <f>IF(ROW()-ROW($A$6)&lt;Methuselahs!$A$4,ROW()-ROW($A$5),"")</f>
        <v/>
      </c>
      <c r="C178" s="90" t="str">
        <f>IF(ISNUMBER($B178),VLOOKUP($B178,Methuselahs!$X$7:$Y$306,2,FALSE),"")</f>
        <v/>
      </c>
      <c r="D178" s="98" t="str">
        <f>IF(ISNUMBER($C178),T(VLOOKUP($C178,Methuselahs!$A$7:$E$306,2,FALSE))&amp;" "&amp;T(VLOOKUP($C178,Methuselahs!$A$7:$E$306,3,FALSE)),"")</f>
        <v/>
      </c>
      <c r="E178" s="96" t="str">
        <f>IF(ISNUMBER($C178),VLOOKUP($C178,Methuselahs!$A$7:$I$306,COLUMN(Methuselahs!$H$6),FALSE),"")</f>
        <v/>
      </c>
      <c r="F178" s="92" t="str">
        <f>IF(ISNUMBER($C178),VLOOKUP($C178,Methuselahs!$A$7:$I$306,COLUMN(Methuselahs!$I$6),FALSE),"")</f>
        <v/>
      </c>
      <c r="G178" s="96"/>
      <c r="H178" s="97" t="str">
        <f>IF(ISNUMBER($C178),VLOOKUP($C178,Methuselahs!$A$7:$J$306,COLUMN(Methuselahs!$J$6),FALSE),"")</f>
        <v/>
      </c>
    </row>
    <row r="179" spans="1:8" ht="15" x14ac:dyDescent="0.2">
      <c r="A179" s="94" t="str">
        <f>IF(ISNUMBER($C179),VLOOKUP($C179,Methuselahs!$Y$7:$Z$306,2,FALSE),"")</f>
        <v/>
      </c>
      <c r="B179" s="95" t="str">
        <f>IF(ROW()-ROW($A$6)&lt;Methuselahs!$A$4,ROW()-ROW($A$5),"")</f>
        <v/>
      </c>
      <c r="C179" s="90" t="str">
        <f>IF(ISNUMBER($B179),VLOOKUP($B179,Methuselahs!$X$7:$Y$306,2,FALSE),"")</f>
        <v/>
      </c>
      <c r="D179" s="98" t="str">
        <f>IF(ISNUMBER($C179),T(VLOOKUP($C179,Methuselahs!$A$7:$E$306,2,FALSE))&amp;" "&amp;T(VLOOKUP($C179,Methuselahs!$A$7:$E$306,3,FALSE)),"")</f>
        <v/>
      </c>
      <c r="E179" s="96" t="str">
        <f>IF(ISNUMBER($C179),VLOOKUP($C179,Methuselahs!$A$7:$I$306,COLUMN(Methuselahs!$H$6),FALSE),"")</f>
        <v/>
      </c>
      <c r="F179" s="92" t="str">
        <f>IF(ISNUMBER($C179),VLOOKUP($C179,Methuselahs!$A$7:$I$306,COLUMN(Methuselahs!$I$6),FALSE),"")</f>
        <v/>
      </c>
      <c r="G179" s="96"/>
      <c r="H179" s="97" t="str">
        <f>IF(ISNUMBER($C179),VLOOKUP($C179,Methuselahs!$A$7:$J$306,COLUMN(Methuselahs!$J$6),FALSE),"")</f>
        <v/>
      </c>
    </row>
    <row r="180" spans="1:8" ht="15" x14ac:dyDescent="0.2">
      <c r="A180" s="94" t="str">
        <f>IF(ISNUMBER($C180),VLOOKUP($C180,Methuselahs!$Y$7:$Z$306,2,FALSE),"")</f>
        <v/>
      </c>
      <c r="B180" s="95" t="str">
        <f>IF(ROW()-ROW($A$6)&lt;Methuselahs!$A$4,ROW()-ROW($A$5),"")</f>
        <v/>
      </c>
      <c r="C180" s="90" t="str">
        <f>IF(ISNUMBER($B180),VLOOKUP($B180,Methuselahs!$X$7:$Y$306,2,FALSE),"")</f>
        <v/>
      </c>
      <c r="D180" s="98" t="str">
        <f>IF(ISNUMBER($C180),T(VLOOKUP($C180,Methuselahs!$A$7:$E$306,2,FALSE))&amp;" "&amp;T(VLOOKUP($C180,Methuselahs!$A$7:$E$306,3,FALSE)),"")</f>
        <v/>
      </c>
      <c r="E180" s="96" t="str">
        <f>IF(ISNUMBER($C180),VLOOKUP($C180,Methuselahs!$A$7:$I$306,COLUMN(Methuselahs!$H$6),FALSE),"")</f>
        <v/>
      </c>
      <c r="F180" s="92" t="str">
        <f>IF(ISNUMBER($C180),VLOOKUP($C180,Methuselahs!$A$7:$I$306,COLUMN(Methuselahs!$I$6),FALSE),"")</f>
        <v/>
      </c>
      <c r="G180" s="96"/>
      <c r="H180" s="97" t="str">
        <f>IF(ISNUMBER($C180),VLOOKUP($C180,Methuselahs!$A$7:$J$306,COLUMN(Methuselahs!$J$6),FALSE),"")</f>
        <v/>
      </c>
    </row>
    <row r="181" spans="1:8" ht="15" x14ac:dyDescent="0.2">
      <c r="A181" s="94" t="str">
        <f>IF(ISNUMBER($C181),VLOOKUP($C181,Methuselahs!$Y$7:$Z$306,2,FALSE),"")</f>
        <v/>
      </c>
      <c r="B181" s="95" t="str">
        <f>IF(ROW()-ROW($A$6)&lt;Methuselahs!$A$4,ROW()-ROW($A$5),"")</f>
        <v/>
      </c>
      <c r="C181" s="90" t="str">
        <f>IF(ISNUMBER($B181),VLOOKUP($B181,Methuselahs!$X$7:$Y$306,2,FALSE),"")</f>
        <v/>
      </c>
      <c r="D181" s="98" t="str">
        <f>IF(ISNUMBER($C181),T(VLOOKUP($C181,Methuselahs!$A$7:$E$306,2,FALSE))&amp;" "&amp;T(VLOOKUP($C181,Methuselahs!$A$7:$E$306,3,FALSE)),"")</f>
        <v/>
      </c>
      <c r="E181" s="96" t="str">
        <f>IF(ISNUMBER($C181),VLOOKUP($C181,Methuselahs!$A$7:$I$306,COLUMN(Methuselahs!$H$6),FALSE),"")</f>
        <v/>
      </c>
      <c r="F181" s="92" t="str">
        <f>IF(ISNUMBER($C181),VLOOKUP($C181,Methuselahs!$A$7:$I$306,COLUMN(Methuselahs!$I$6),FALSE),"")</f>
        <v/>
      </c>
      <c r="G181" s="96"/>
      <c r="H181" s="97" t="str">
        <f>IF(ISNUMBER($C181),VLOOKUP($C181,Methuselahs!$A$7:$J$306,COLUMN(Methuselahs!$J$6),FALSE),"")</f>
        <v/>
      </c>
    </row>
    <row r="182" spans="1:8" ht="15" x14ac:dyDescent="0.2">
      <c r="A182" s="94" t="str">
        <f>IF(ISNUMBER($C182),VLOOKUP($C182,Methuselahs!$Y$7:$Z$306,2,FALSE),"")</f>
        <v/>
      </c>
      <c r="B182" s="95" t="str">
        <f>IF(ROW()-ROW($A$6)&lt;Methuselahs!$A$4,ROW()-ROW($A$5),"")</f>
        <v/>
      </c>
      <c r="C182" s="90" t="str">
        <f>IF(ISNUMBER($B182),VLOOKUP($B182,Methuselahs!$X$7:$Y$306,2,FALSE),"")</f>
        <v/>
      </c>
      <c r="D182" s="98" t="str">
        <f>IF(ISNUMBER($C182),T(VLOOKUP($C182,Methuselahs!$A$7:$E$306,2,FALSE))&amp;" "&amp;T(VLOOKUP($C182,Methuselahs!$A$7:$E$306,3,FALSE)),"")</f>
        <v/>
      </c>
      <c r="E182" s="96" t="str">
        <f>IF(ISNUMBER($C182),VLOOKUP($C182,Methuselahs!$A$7:$I$306,COLUMN(Methuselahs!$H$6),FALSE),"")</f>
        <v/>
      </c>
      <c r="F182" s="92" t="str">
        <f>IF(ISNUMBER($C182),VLOOKUP($C182,Methuselahs!$A$7:$I$306,COLUMN(Methuselahs!$I$6),FALSE),"")</f>
        <v/>
      </c>
      <c r="G182" s="96"/>
      <c r="H182" s="97" t="str">
        <f>IF(ISNUMBER($C182),VLOOKUP($C182,Methuselahs!$A$7:$J$306,COLUMN(Methuselahs!$J$6),FALSE),"")</f>
        <v/>
      </c>
    </row>
    <row r="183" spans="1:8" ht="15" x14ac:dyDescent="0.2">
      <c r="A183" s="94" t="str">
        <f>IF(ISNUMBER($C183),VLOOKUP($C183,Methuselahs!$Y$7:$Z$306,2,FALSE),"")</f>
        <v/>
      </c>
      <c r="B183" s="95" t="str">
        <f>IF(ROW()-ROW($A$6)&lt;Methuselahs!$A$4,ROW()-ROW($A$5),"")</f>
        <v/>
      </c>
      <c r="C183" s="90" t="str">
        <f>IF(ISNUMBER($B183),VLOOKUP($B183,Methuselahs!$X$7:$Y$306,2,FALSE),"")</f>
        <v/>
      </c>
      <c r="D183" s="98" t="str">
        <f>IF(ISNUMBER($C183),T(VLOOKUP($C183,Methuselahs!$A$7:$E$306,2,FALSE))&amp;" "&amp;T(VLOOKUP($C183,Methuselahs!$A$7:$E$306,3,FALSE)),"")</f>
        <v/>
      </c>
      <c r="E183" s="96" t="str">
        <f>IF(ISNUMBER($C183),VLOOKUP($C183,Methuselahs!$A$7:$I$306,COLUMN(Methuselahs!$H$6),FALSE),"")</f>
        <v/>
      </c>
      <c r="F183" s="92" t="str">
        <f>IF(ISNUMBER($C183),VLOOKUP($C183,Methuselahs!$A$7:$I$306,COLUMN(Methuselahs!$I$6),FALSE),"")</f>
        <v/>
      </c>
      <c r="G183" s="96"/>
      <c r="H183" s="97" t="str">
        <f>IF(ISNUMBER($C183),VLOOKUP($C183,Methuselahs!$A$7:$J$306,COLUMN(Methuselahs!$J$6),FALSE),"")</f>
        <v/>
      </c>
    </row>
    <row r="184" spans="1:8" ht="15" x14ac:dyDescent="0.2">
      <c r="A184" s="94" t="str">
        <f>IF(ISNUMBER($C184),VLOOKUP($C184,Methuselahs!$Y$7:$Z$306,2,FALSE),"")</f>
        <v/>
      </c>
      <c r="B184" s="95" t="str">
        <f>IF(ROW()-ROW($A$6)&lt;Methuselahs!$A$4,ROW()-ROW($A$5),"")</f>
        <v/>
      </c>
      <c r="C184" s="90" t="str">
        <f>IF(ISNUMBER($B184),VLOOKUP($B184,Methuselahs!$X$7:$Y$306,2,FALSE),"")</f>
        <v/>
      </c>
      <c r="D184" s="98" t="str">
        <f>IF(ISNUMBER($C184),T(VLOOKUP($C184,Methuselahs!$A$7:$E$306,2,FALSE))&amp;" "&amp;T(VLOOKUP($C184,Methuselahs!$A$7:$E$306,3,FALSE)),"")</f>
        <v/>
      </c>
      <c r="E184" s="96" t="str">
        <f>IF(ISNUMBER($C184),VLOOKUP($C184,Methuselahs!$A$7:$I$306,COLUMN(Methuselahs!$H$6),FALSE),"")</f>
        <v/>
      </c>
      <c r="F184" s="92" t="str">
        <f>IF(ISNUMBER($C184),VLOOKUP($C184,Methuselahs!$A$7:$I$306,COLUMN(Methuselahs!$I$6),FALSE),"")</f>
        <v/>
      </c>
      <c r="G184" s="96"/>
      <c r="H184" s="97" t="str">
        <f>IF(ISNUMBER($C184),VLOOKUP($C184,Methuselahs!$A$7:$J$306,COLUMN(Methuselahs!$J$6),FALSE),"")</f>
        <v/>
      </c>
    </row>
    <row r="185" spans="1:8" ht="15" x14ac:dyDescent="0.2">
      <c r="A185" s="94" t="str">
        <f>IF(ISNUMBER($C185),VLOOKUP($C185,Methuselahs!$Y$7:$Z$306,2,FALSE),"")</f>
        <v/>
      </c>
      <c r="B185" s="95" t="str">
        <f>IF(ROW()-ROW($A$6)&lt;Methuselahs!$A$4,ROW()-ROW($A$5),"")</f>
        <v/>
      </c>
      <c r="C185" s="90" t="str">
        <f>IF(ISNUMBER($B185),VLOOKUP($B185,Methuselahs!$X$7:$Y$306,2,FALSE),"")</f>
        <v/>
      </c>
      <c r="D185" s="98" t="str">
        <f>IF(ISNUMBER($C185),T(VLOOKUP($C185,Methuselahs!$A$7:$E$306,2,FALSE))&amp;" "&amp;T(VLOOKUP($C185,Methuselahs!$A$7:$E$306,3,FALSE)),"")</f>
        <v/>
      </c>
      <c r="E185" s="96" t="str">
        <f>IF(ISNUMBER($C185),VLOOKUP($C185,Methuselahs!$A$7:$I$306,COLUMN(Methuselahs!$H$6),FALSE),"")</f>
        <v/>
      </c>
      <c r="F185" s="92" t="str">
        <f>IF(ISNUMBER($C185),VLOOKUP($C185,Methuselahs!$A$7:$I$306,COLUMN(Methuselahs!$I$6),FALSE),"")</f>
        <v/>
      </c>
      <c r="G185" s="96"/>
      <c r="H185" s="97" t="str">
        <f>IF(ISNUMBER($C185),VLOOKUP($C185,Methuselahs!$A$7:$J$306,COLUMN(Methuselahs!$J$6),FALSE),"")</f>
        <v/>
      </c>
    </row>
    <row r="186" spans="1:8" ht="15" x14ac:dyDescent="0.2">
      <c r="A186" s="94" t="str">
        <f>IF(ISNUMBER($C186),VLOOKUP($C186,Methuselahs!$Y$7:$Z$306,2,FALSE),"")</f>
        <v/>
      </c>
      <c r="B186" s="95" t="str">
        <f>IF(ROW()-ROW($A$6)&lt;Methuselahs!$A$4,ROW()-ROW($A$5),"")</f>
        <v/>
      </c>
      <c r="C186" s="90" t="str">
        <f>IF(ISNUMBER($B186),VLOOKUP($B186,Methuselahs!$X$7:$Y$306,2,FALSE),"")</f>
        <v/>
      </c>
      <c r="D186" s="98" t="str">
        <f>IF(ISNUMBER($C186),T(VLOOKUP($C186,Methuselahs!$A$7:$E$306,2,FALSE))&amp;" "&amp;T(VLOOKUP($C186,Methuselahs!$A$7:$E$306,3,FALSE)),"")</f>
        <v/>
      </c>
      <c r="E186" s="96" t="str">
        <f>IF(ISNUMBER($C186),VLOOKUP($C186,Methuselahs!$A$7:$I$306,COLUMN(Methuselahs!$H$6),FALSE),"")</f>
        <v/>
      </c>
      <c r="F186" s="92" t="str">
        <f>IF(ISNUMBER($C186),VLOOKUP($C186,Methuselahs!$A$7:$I$306,COLUMN(Methuselahs!$I$6),FALSE),"")</f>
        <v/>
      </c>
      <c r="G186" s="96"/>
      <c r="H186" s="97" t="str">
        <f>IF(ISNUMBER($C186),VLOOKUP($C186,Methuselahs!$A$7:$J$306,COLUMN(Methuselahs!$J$6),FALSE),"")</f>
        <v/>
      </c>
    </row>
    <row r="187" spans="1:8" ht="15" x14ac:dyDescent="0.2">
      <c r="A187" s="94" t="str">
        <f>IF(ISNUMBER($C187),VLOOKUP($C187,Methuselahs!$Y$7:$Z$306,2,FALSE),"")</f>
        <v/>
      </c>
      <c r="B187" s="95" t="str">
        <f>IF(ROW()-ROW($A$6)&lt;Methuselahs!$A$4,ROW()-ROW($A$5),"")</f>
        <v/>
      </c>
      <c r="C187" s="90" t="str">
        <f>IF(ISNUMBER($B187),VLOOKUP($B187,Methuselahs!$X$7:$Y$306,2,FALSE),"")</f>
        <v/>
      </c>
      <c r="D187" s="98" t="str">
        <f>IF(ISNUMBER($C187),T(VLOOKUP($C187,Methuselahs!$A$7:$E$306,2,FALSE))&amp;" "&amp;T(VLOOKUP($C187,Methuselahs!$A$7:$E$306,3,FALSE)),"")</f>
        <v/>
      </c>
      <c r="E187" s="96" t="str">
        <f>IF(ISNUMBER($C187),VLOOKUP($C187,Methuselahs!$A$7:$I$306,COLUMN(Methuselahs!$H$6),FALSE),"")</f>
        <v/>
      </c>
      <c r="F187" s="92" t="str">
        <f>IF(ISNUMBER($C187),VLOOKUP($C187,Methuselahs!$A$7:$I$306,COLUMN(Methuselahs!$I$6),FALSE),"")</f>
        <v/>
      </c>
      <c r="G187" s="96"/>
      <c r="H187" s="97" t="str">
        <f>IF(ISNUMBER($C187),VLOOKUP($C187,Methuselahs!$A$7:$J$306,COLUMN(Methuselahs!$J$6),FALSE),"")</f>
        <v/>
      </c>
    </row>
    <row r="188" spans="1:8" ht="15" x14ac:dyDescent="0.2">
      <c r="A188" s="94" t="str">
        <f>IF(ISNUMBER($C188),VLOOKUP($C188,Methuselahs!$Y$7:$Z$306,2,FALSE),"")</f>
        <v/>
      </c>
      <c r="B188" s="95" t="str">
        <f>IF(ROW()-ROW($A$6)&lt;Methuselahs!$A$4,ROW()-ROW($A$5),"")</f>
        <v/>
      </c>
      <c r="C188" s="90" t="str">
        <f>IF(ISNUMBER($B188),VLOOKUP($B188,Methuselahs!$X$7:$Y$306,2,FALSE),"")</f>
        <v/>
      </c>
      <c r="D188" s="98" t="str">
        <f>IF(ISNUMBER($C188),T(VLOOKUP($C188,Methuselahs!$A$7:$E$306,2,FALSE))&amp;" "&amp;T(VLOOKUP($C188,Methuselahs!$A$7:$E$306,3,FALSE)),"")</f>
        <v/>
      </c>
      <c r="E188" s="96" t="str">
        <f>IF(ISNUMBER($C188),VLOOKUP($C188,Methuselahs!$A$7:$I$306,COLUMN(Methuselahs!$H$6),FALSE),"")</f>
        <v/>
      </c>
      <c r="F188" s="92" t="str">
        <f>IF(ISNUMBER($C188),VLOOKUP($C188,Methuselahs!$A$7:$I$306,COLUMN(Methuselahs!$I$6),FALSE),"")</f>
        <v/>
      </c>
      <c r="G188" s="96"/>
      <c r="H188" s="97" t="str">
        <f>IF(ISNUMBER($C188),VLOOKUP($C188,Methuselahs!$A$7:$J$306,COLUMN(Methuselahs!$J$6),FALSE),"")</f>
        <v/>
      </c>
    </row>
    <row r="189" spans="1:8" ht="15" x14ac:dyDescent="0.2">
      <c r="A189" s="94" t="str">
        <f>IF(ISNUMBER($C189),VLOOKUP($C189,Methuselahs!$Y$7:$Z$306,2,FALSE),"")</f>
        <v/>
      </c>
      <c r="B189" s="95" t="str">
        <f>IF(ROW()-ROW($A$6)&lt;Methuselahs!$A$4,ROW()-ROW($A$5),"")</f>
        <v/>
      </c>
      <c r="C189" s="90" t="str">
        <f>IF(ISNUMBER($B189),VLOOKUP($B189,Methuselahs!$X$7:$Y$306,2,FALSE),"")</f>
        <v/>
      </c>
      <c r="D189" s="98" t="str">
        <f>IF(ISNUMBER($C189),T(VLOOKUP($C189,Methuselahs!$A$7:$E$306,2,FALSE))&amp;" "&amp;T(VLOOKUP($C189,Methuselahs!$A$7:$E$306,3,FALSE)),"")</f>
        <v/>
      </c>
      <c r="E189" s="96" t="str">
        <f>IF(ISNUMBER($C189),VLOOKUP($C189,Methuselahs!$A$7:$I$306,COLUMN(Methuselahs!$H$6),FALSE),"")</f>
        <v/>
      </c>
      <c r="F189" s="92" t="str">
        <f>IF(ISNUMBER($C189),VLOOKUP($C189,Methuselahs!$A$7:$I$306,COLUMN(Methuselahs!$I$6),FALSE),"")</f>
        <v/>
      </c>
      <c r="G189" s="96"/>
      <c r="H189" s="97" t="str">
        <f>IF(ISNUMBER($C189),VLOOKUP($C189,Methuselahs!$A$7:$J$306,COLUMN(Methuselahs!$J$6),FALSE),"")</f>
        <v/>
      </c>
    </row>
    <row r="190" spans="1:8" ht="15" x14ac:dyDescent="0.2">
      <c r="A190" s="94" t="str">
        <f>IF(ISNUMBER($C190),VLOOKUP($C190,Methuselahs!$Y$7:$Z$306,2,FALSE),"")</f>
        <v/>
      </c>
      <c r="B190" s="95" t="str">
        <f>IF(ROW()-ROW($A$6)&lt;Methuselahs!$A$4,ROW()-ROW($A$5),"")</f>
        <v/>
      </c>
      <c r="C190" s="90" t="str">
        <f>IF(ISNUMBER($B190),VLOOKUP($B190,Methuselahs!$X$7:$Y$306,2,FALSE),"")</f>
        <v/>
      </c>
      <c r="D190" s="98" t="str">
        <f>IF(ISNUMBER($C190),T(VLOOKUP($C190,Methuselahs!$A$7:$E$306,2,FALSE))&amp;" "&amp;T(VLOOKUP($C190,Methuselahs!$A$7:$E$306,3,FALSE)),"")</f>
        <v/>
      </c>
      <c r="E190" s="96" t="str">
        <f>IF(ISNUMBER($C190),VLOOKUP($C190,Methuselahs!$A$7:$I$306,COLUMN(Methuselahs!$H$6),FALSE),"")</f>
        <v/>
      </c>
      <c r="F190" s="92" t="str">
        <f>IF(ISNUMBER($C190),VLOOKUP($C190,Methuselahs!$A$7:$I$306,COLUMN(Methuselahs!$I$6),FALSE),"")</f>
        <v/>
      </c>
      <c r="G190" s="96"/>
      <c r="H190" s="97" t="str">
        <f>IF(ISNUMBER($C190),VLOOKUP($C190,Methuselahs!$A$7:$J$306,COLUMN(Methuselahs!$J$6),FALSE),"")</f>
        <v/>
      </c>
    </row>
    <row r="191" spans="1:8" ht="15" x14ac:dyDescent="0.2">
      <c r="A191" s="94" t="str">
        <f>IF(ISNUMBER($C191),VLOOKUP($C191,Methuselahs!$Y$7:$Z$306,2,FALSE),"")</f>
        <v/>
      </c>
      <c r="B191" s="95" t="str">
        <f>IF(ROW()-ROW($A$6)&lt;Methuselahs!$A$4,ROW()-ROW($A$5),"")</f>
        <v/>
      </c>
      <c r="C191" s="90" t="str">
        <f>IF(ISNUMBER($B191),VLOOKUP($B191,Methuselahs!$X$7:$Y$306,2,FALSE),"")</f>
        <v/>
      </c>
      <c r="D191" s="98" t="str">
        <f>IF(ISNUMBER($C191),T(VLOOKUP($C191,Methuselahs!$A$7:$E$306,2,FALSE))&amp;" "&amp;T(VLOOKUP($C191,Methuselahs!$A$7:$E$306,3,FALSE)),"")</f>
        <v/>
      </c>
      <c r="E191" s="96" t="str">
        <f>IF(ISNUMBER($C191),VLOOKUP($C191,Methuselahs!$A$7:$I$306,COLUMN(Methuselahs!$H$6),FALSE),"")</f>
        <v/>
      </c>
      <c r="F191" s="92" t="str">
        <f>IF(ISNUMBER($C191),VLOOKUP($C191,Methuselahs!$A$7:$I$306,COLUMN(Methuselahs!$I$6),FALSE),"")</f>
        <v/>
      </c>
      <c r="G191" s="96"/>
      <c r="H191" s="97" t="str">
        <f>IF(ISNUMBER($C191),VLOOKUP($C191,Methuselahs!$A$7:$J$306,COLUMN(Methuselahs!$J$6),FALSE),"")</f>
        <v/>
      </c>
    </row>
    <row r="192" spans="1:8" ht="15" x14ac:dyDescent="0.2">
      <c r="A192" s="94" t="str">
        <f>IF(ISNUMBER($C192),VLOOKUP($C192,Methuselahs!$Y$7:$Z$306,2,FALSE),"")</f>
        <v/>
      </c>
      <c r="B192" s="95" t="str">
        <f>IF(ROW()-ROW($A$6)&lt;Methuselahs!$A$4,ROW()-ROW($A$5),"")</f>
        <v/>
      </c>
      <c r="C192" s="90" t="str">
        <f>IF(ISNUMBER($B192),VLOOKUP($B192,Methuselahs!$X$7:$Y$306,2,FALSE),"")</f>
        <v/>
      </c>
      <c r="D192" s="98" t="str">
        <f>IF(ISNUMBER($C192),T(VLOOKUP($C192,Methuselahs!$A$7:$E$306,2,FALSE))&amp;" "&amp;T(VLOOKUP($C192,Methuselahs!$A$7:$E$306,3,FALSE)),"")</f>
        <v/>
      </c>
      <c r="E192" s="96" t="str">
        <f>IF(ISNUMBER($C192),VLOOKUP($C192,Methuselahs!$A$7:$I$306,COLUMN(Methuselahs!$H$6),FALSE),"")</f>
        <v/>
      </c>
      <c r="F192" s="92" t="str">
        <f>IF(ISNUMBER($C192),VLOOKUP($C192,Methuselahs!$A$7:$I$306,COLUMN(Methuselahs!$I$6),FALSE),"")</f>
        <v/>
      </c>
      <c r="G192" s="96"/>
      <c r="H192" s="97" t="str">
        <f>IF(ISNUMBER($C192),VLOOKUP($C192,Methuselahs!$A$7:$J$306,COLUMN(Methuselahs!$J$6),FALSE),"")</f>
        <v/>
      </c>
    </row>
    <row r="193" spans="1:8" ht="15" x14ac:dyDescent="0.2">
      <c r="A193" s="94" t="str">
        <f>IF(ISNUMBER($C193),VLOOKUP($C193,Methuselahs!$Y$7:$Z$306,2,FALSE),"")</f>
        <v/>
      </c>
      <c r="B193" s="95" t="str">
        <f>IF(ROW()-ROW($A$6)&lt;Methuselahs!$A$4,ROW()-ROW($A$5),"")</f>
        <v/>
      </c>
      <c r="C193" s="90" t="str">
        <f>IF(ISNUMBER($B193),VLOOKUP($B193,Methuselahs!$X$7:$Y$306,2,FALSE),"")</f>
        <v/>
      </c>
      <c r="D193" s="98" t="str">
        <f>IF(ISNUMBER($C193),T(VLOOKUP($C193,Methuselahs!$A$7:$E$306,2,FALSE))&amp;" "&amp;T(VLOOKUP($C193,Methuselahs!$A$7:$E$306,3,FALSE)),"")</f>
        <v/>
      </c>
      <c r="E193" s="96" t="str">
        <f>IF(ISNUMBER($C193),VLOOKUP($C193,Methuselahs!$A$7:$I$306,COLUMN(Methuselahs!$H$6),FALSE),"")</f>
        <v/>
      </c>
      <c r="F193" s="92" t="str">
        <f>IF(ISNUMBER($C193),VLOOKUP($C193,Methuselahs!$A$7:$I$306,COLUMN(Methuselahs!$I$6),FALSE),"")</f>
        <v/>
      </c>
      <c r="G193" s="96"/>
      <c r="H193" s="97" t="str">
        <f>IF(ISNUMBER($C193),VLOOKUP($C193,Methuselahs!$A$7:$J$306,COLUMN(Methuselahs!$J$6),FALSE),"")</f>
        <v/>
      </c>
    </row>
    <row r="194" spans="1:8" ht="15" x14ac:dyDescent="0.2">
      <c r="A194" s="94" t="str">
        <f>IF(ISNUMBER($C194),VLOOKUP($C194,Methuselahs!$Y$7:$Z$306,2,FALSE),"")</f>
        <v/>
      </c>
      <c r="B194" s="95" t="str">
        <f>IF(ROW()-ROW($A$6)&lt;Methuselahs!$A$4,ROW()-ROW($A$5),"")</f>
        <v/>
      </c>
      <c r="C194" s="90" t="str">
        <f>IF(ISNUMBER($B194),VLOOKUP($B194,Methuselahs!$X$7:$Y$306,2,FALSE),"")</f>
        <v/>
      </c>
      <c r="D194" s="98" t="str">
        <f>IF(ISNUMBER($C194),T(VLOOKUP($C194,Methuselahs!$A$7:$E$306,2,FALSE))&amp;" "&amp;T(VLOOKUP($C194,Methuselahs!$A$7:$E$306,3,FALSE)),"")</f>
        <v/>
      </c>
      <c r="E194" s="96" t="str">
        <f>IF(ISNUMBER($C194),VLOOKUP($C194,Methuselahs!$A$7:$I$306,COLUMN(Methuselahs!$H$6),FALSE),"")</f>
        <v/>
      </c>
      <c r="F194" s="92" t="str">
        <f>IF(ISNUMBER($C194),VLOOKUP($C194,Methuselahs!$A$7:$I$306,COLUMN(Methuselahs!$I$6),FALSE),"")</f>
        <v/>
      </c>
      <c r="G194" s="96"/>
      <c r="H194" s="97" t="str">
        <f>IF(ISNUMBER($C194),VLOOKUP($C194,Methuselahs!$A$7:$J$306,COLUMN(Methuselahs!$J$6),FALSE),"")</f>
        <v/>
      </c>
    </row>
    <row r="195" spans="1:8" ht="15" x14ac:dyDescent="0.2">
      <c r="A195" s="94" t="str">
        <f>IF(ISNUMBER($C195),VLOOKUP($C195,Methuselahs!$Y$7:$Z$306,2,FALSE),"")</f>
        <v/>
      </c>
      <c r="B195" s="95" t="str">
        <f>IF(ROW()-ROW($A$6)&lt;Methuselahs!$A$4,ROW()-ROW($A$5),"")</f>
        <v/>
      </c>
      <c r="C195" s="90" t="str">
        <f>IF(ISNUMBER($B195),VLOOKUP($B195,Methuselahs!$X$7:$Y$306,2,FALSE),"")</f>
        <v/>
      </c>
      <c r="D195" s="98" t="str">
        <f>IF(ISNUMBER($C195),T(VLOOKUP($C195,Methuselahs!$A$7:$E$306,2,FALSE))&amp;" "&amp;T(VLOOKUP($C195,Methuselahs!$A$7:$E$306,3,FALSE)),"")</f>
        <v/>
      </c>
      <c r="E195" s="96" t="str">
        <f>IF(ISNUMBER($C195),VLOOKUP($C195,Methuselahs!$A$7:$I$306,COLUMN(Methuselahs!$H$6),FALSE),"")</f>
        <v/>
      </c>
      <c r="F195" s="92" t="str">
        <f>IF(ISNUMBER($C195),VLOOKUP($C195,Methuselahs!$A$7:$I$306,COLUMN(Methuselahs!$I$6),FALSE),"")</f>
        <v/>
      </c>
      <c r="G195" s="96"/>
      <c r="H195" s="97" t="str">
        <f>IF(ISNUMBER($C195),VLOOKUP($C195,Methuselahs!$A$7:$J$306,COLUMN(Methuselahs!$J$6),FALSE),"")</f>
        <v/>
      </c>
    </row>
    <row r="196" spans="1:8" ht="15" x14ac:dyDescent="0.2">
      <c r="A196" s="94" t="str">
        <f>IF(ISNUMBER($C196),VLOOKUP($C196,Methuselahs!$Y$7:$Z$306,2,FALSE),"")</f>
        <v/>
      </c>
      <c r="B196" s="95" t="str">
        <f>IF(ROW()-ROW($A$6)&lt;Methuselahs!$A$4,ROW()-ROW($A$5),"")</f>
        <v/>
      </c>
      <c r="C196" s="90" t="str">
        <f>IF(ISNUMBER($B196),VLOOKUP($B196,Methuselahs!$X$7:$Y$306,2,FALSE),"")</f>
        <v/>
      </c>
      <c r="D196" s="98" t="str">
        <f>IF(ISNUMBER($C196),T(VLOOKUP($C196,Methuselahs!$A$7:$E$306,2,FALSE))&amp;" "&amp;T(VLOOKUP($C196,Methuselahs!$A$7:$E$306,3,FALSE)),"")</f>
        <v/>
      </c>
      <c r="E196" s="96" t="str">
        <f>IF(ISNUMBER($C196),VLOOKUP($C196,Methuselahs!$A$7:$I$306,COLUMN(Methuselahs!$H$6),FALSE),"")</f>
        <v/>
      </c>
      <c r="F196" s="92" t="str">
        <f>IF(ISNUMBER($C196),VLOOKUP($C196,Methuselahs!$A$7:$I$306,COLUMN(Methuselahs!$I$6),FALSE),"")</f>
        <v/>
      </c>
      <c r="G196" s="96"/>
      <c r="H196" s="97" t="str">
        <f>IF(ISNUMBER($C196),VLOOKUP($C196,Methuselahs!$A$7:$J$306,COLUMN(Methuselahs!$J$6),FALSE),"")</f>
        <v/>
      </c>
    </row>
    <row r="197" spans="1:8" ht="15" x14ac:dyDescent="0.2">
      <c r="A197" s="94" t="str">
        <f>IF(ISNUMBER($C197),VLOOKUP($C197,Methuselahs!$Y$7:$Z$306,2,FALSE),"")</f>
        <v/>
      </c>
      <c r="B197" s="95" t="str">
        <f>IF(ROW()-ROW($A$6)&lt;Methuselahs!$A$4,ROW()-ROW($A$5),"")</f>
        <v/>
      </c>
      <c r="C197" s="90" t="str">
        <f>IF(ISNUMBER($B197),VLOOKUP($B197,Methuselahs!$X$7:$Y$306,2,FALSE),"")</f>
        <v/>
      </c>
      <c r="D197" s="98" t="str">
        <f>IF(ISNUMBER($C197),T(VLOOKUP($C197,Methuselahs!$A$7:$E$306,2,FALSE))&amp;" "&amp;T(VLOOKUP($C197,Methuselahs!$A$7:$E$306,3,FALSE)),"")</f>
        <v/>
      </c>
      <c r="E197" s="96" t="str">
        <f>IF(ISNUMBER($C197),VLOOKUP($C197,Methuselahs!$A$7:$I$306,COLUMN(Methuselahs!$H$6),FALSE),"")</f>
        <v/>
      </c>
      <c r="F197" s="92" t="str">
        <f>IF(ISNUMBER($C197),VLOOKUP($C197,Methuselahs!$A$7:$I$306,COLUMN(Methuselahs!$I$6),FALSE),"")</f>
        <v/>
      </c>
      <c r="G197" s="96"/>
      <c r="H197" s="97" t="str">
        <f>IF(ISNUMBER($C197),VLOOKUP($C197,Methuselahs!$A$7:$J$306,COLUMN(Methuselahs!$J$6),FALSE),"")</f>
        <v/>
      </c>
    </row>
    <row r="198" spans="1:8" ht="15" x14ac:dyDescent="0.2">
      <c r="A198" s="94" t="str">
        <f>IF(ISNUMBER($C198),VLOOKUP($C198,Methuselahs!$Y$7:$Z$306,2,FALSE),"")</f>
        <v/>
      </c>
      <c r="B198" s="95" t="str">
        <f>IF(ROW()-ROW($A$6)&lt;Methuselahs!$A$4,ROW()-ROW($A$5),"")</f>
        <v/>
      </c>
      <c r="C198" s="90" t="str">
        <f>IF(ISNUMBER($B198),VLOOKUP($B198,Methuselahs!$X$7:$Y$306,2,FALSE),"")</f>
        <v/>
      </c>
      <c r="D198" s="98" t="str">
        <f>IF(ISNUMBER($C198),T(VLOOKUP($C198,Methuselahs!$A$7:$E$306,2,FALSE))&amp;" "&amp;T(VLOOKUP($C198,Methuselahs!$A$7:$E$306,3,FALSE)),"")</f>
        <v/>
      </c>
      <c r="E198" s="96" t="str">
        <f>IF(ISNUMBER($C198),VLOOKUP($C198,Methuselahs!$A$7:$I$306,COLUMN(Methuselahs!$H$6),FALSE),"")</f>
        <v/>
      </c>
      <c r="F198" s="92" t="str">
        <f>IF(ISNUMBER($C198),VLOOKUP($C198,Methuselahs!$A$7:$I$306,COLUMN(Methuselahs!$I$6),FALSE),"")</f>
        <v/>
      </c>
      <c r="G198" s="96"/>
      <c r="H198" s="97" t="str">
        <f>IF(ISNUMBER($C198),VLOOKUP($C198,Methuselahs!$A$7:$J$306,COLUMN(Methuselahs!$J$6),FALSE),"")</f>
        <v/>
      </c>
    </row>
    <row r="199" spans="1:8" ht="15" x14ac:dyDescent="0.2">
      <c r="A199" s="94" t="str">
        <f>IF(ISNUMBER($C199),VLOOKUP($C199,Methuselahs!$Y$7:$Z$306,2,FALSE),"")</f>
        <v/>
      </c>
      <c r="B199" s="95" t="str">
        <f>IF(ROW()-ROW($A$6)&lt;Methuselahs!$A$4,ROW()-ROW($A$5),"")</f>
        <v/>
      </c>
      <c r="C199" s="90" t="str">
        <f>IF(ISNUMBER($B199),VLOOKUP($B199,Methuselahs!$X$7:$Y$306,2,FALSE),"")</f>
        <v/>
      </c>
      <c r="D199" s="98" t="str">
        <f>IF(ISNUMBER($C199),T(VLOOKUP($C199,Methuselahs!$A$7:$E$306,2,FALSE))&amp;" "&amp;T(VLOOKUP($C199,Methuselahs!$A$7:$E$306,3,FALSE)),"")</f>
        <v/>
      </c>
      <c r="E199" s="96" t="str">
        <f>IF(ISNUMBER($C199),VLOOKUP($C199,Methuselahs!$A$7:$I$306,COLUMN(Methuselahs!$H$6),FALSE),"")</f>
        <v/>
      </c>
      <c r="F199" s="92" t="str">
        <f>IF(ISNUMBER($C199),VLOOKUP($C199,Methuselahs!$A$7:$I$306,COLUMN(Methuselahs!$I$6),FALSE),"")</f>
        <v/>
      </c>
      <c r="G199" s="96"/>
      <c r="H199" s="97" t="str">
        <f>IF(ISNUMBER($C199),VLOOKUP($C199,Methuselahs!$A$7:$J$306,COLUMN(Methuselahs!$J$6),FALSE),"")</f>
        <v/>
      </c>
    </row>
    <row r="200" spans="1:8" ht="15" x14ac:dyDescent="0.2">
      <c r="A200" s="94" t="str">
        <f>IF(ISNUMBER($C200),VLOOKUP($C200,Methuselahs!$Y$7:$Z$306,2,FALSE),"")</f>
        <v/>
      </c>
      <c r="B200" s="95" t="str">
        <f>IF(ROW()-ROW($A$6)&lt;Methuselahs!$A$4,ROW()-ROW($A$5),"")</f>
        <v/>
      </c>
      <c r="C200" s="90" t="str">
        <f>IF(ISNUMBER($B200),VLOOKUP($B200,Methuselahs!$X$7:$Y$306,2,FALSE),"")</f>
        <v/>
      </c>
      <c r="D200" s="98" t="str">
        <f>IF(ISNUMBER($C200),T(VLOOKUP($C200,Methuselahs!$A$7:$E$306,2,FALSE))&amp;" "&amp;T(VLOOKUP($C200,Methuselahs!$A$7:$E$306,3,FALSE)),"")</f>
        <v/>
      </c>
      <c r="E200" s="96" t="str">
        <f>IF(ISNUMBER($C200),VLOOKUP($C200,Methuselahs!$A$7:$I$306,COLUMN(Methuselahs!$H$6),FALSE),"")</f>
        <v/>
      </c>
      <c r="F200" s="92" t="str">
        <f>IF(ISNUMBER($C200),VLOOKUP($C200,Methuselahs!$A$7:$I$306,COLUMN(Methuselahs!$I$6),FALSE),"")</f>
        <v/>
      </c>
      <c r="G200" s="96"/>
      <c r="H200" s="97" t="str">
        <f>IF(ISNUMBER($C200),VLOOKUP($C200,Methuselahs!$A$7:$J$306,COLUMN(Methuselahs!$J$6),FALSE),"")</f>
        <v/>
      </c>
    </row>
    <row r="201" spans="1:8" ht="15" x14ac:dyDescent="0.2">
      <c r="A201" s="94" t="str">
        <f>IF(ISNUMBER($C201),VLOOKUP($C201,Methuselahs!$Y$7:$Z$306,2,FALSE),"")</f>
        <v/>
      </c>
      <c r="B201" s="95" t="str">
        <f>IF(ROW()-ROW($A$6)&lt;Methuselahs!$A$4,ROW()-ROW($A$5),"")</f>
        <v/>
      </c>
      <c r="C201" s="90" t="str">
        <f>IF(ISNUMBER($B201),VLOOKUP($B201,Methuselahs!$X$7:$Y$306,2,FALSE),"")</f>
        <v/>
      </c>
      <c r="D201" s="98" t="str">
        <f>IF(ISNUMBER($C201),T(VLOOKUP($C201,Methuselahs!$A$7:$E$306,2,FALSE))&amp;" "&amp;T(VLOOKUP($C201,Methuselahs!$A$7:$E$306,3,FALSE)),"")</f>
        <v/>
      </c>
      <c r="E201" s="96" t="str">
        <f>IF(ISNUMBER($C201),VLOOKUP($C201,Methuselahs!$A$7:$I$306,COLUMN(Methuselahs!$H$6),FALSE),"")</f>
        <v/>
      </c>
      <c r="F201" s="92" t="str">
        <f>IF(ISNUMBER($C201),VLOOKUP($C201,Methuselahs!$A$7:$I$306,COLUMN(Methuselahs!$I$6),FALSE),"")</f>
        <v/>
      </c>
      <c r="G201" s="96"/>
      <c r="H201" s="97" t="str">
        <f>IF(ISNUMBER($C201),VLOOKUP($C201,Methuselahs!$A$7:$J$306,COLUMN(Methuselahs!$J$6),FALSE),"")</f>
        <v/>
      </c>
    </row>
    <row r="202" spans="1:8" ht="15" x14ac:dyDescent="0.2">
      <c r="A202" s="94" t="str">
        <f>IF(ISNUMBER($C202),VLOOKUP($C202,Methuselahs!$Y$7:$Z$306,2,FALSE),"")</f>
        <v/>
      </c>
      <c r="B202" s="95" t="str">
        <f>IF(ROW()-ROW($A$6)&lt;Methuselahs!$A$4,ROW()-ROW($A$5),"")</f>
        <v/>
      </c>
      <c r="C202" s="90" t="str">
        <f>IF(ISNUMBER($B202),VLOOKUP($B202,Methuselahs!$X$7:$Y$306,2,FALSE),"")</f>
        <v/>
      </c>
      <c r="D202" s="98" t="str">
        <f>IF(ISNUMBER($C202),T(VLOOKUP($C202,Methuselahs!$A$7:$E$306,2,FALSE))&amp;" "&amp;T(VLOOKUP($C202,Methuselahs!$A$7:$E$306,3,FALSE)),"")</f>
        <v/>
      </c>
      <c r="E202" s="96" t="str">
        <f>IF(ISNUMBER($C202),VLOOKUP($C202,Methuselahs!$A$7:$I$306,COLUMN(Methuselahs!$H$6),FALSE),"")</f>
        <v/>
      </c>
      <c r="F202" s="92" t="str">
        <f>IF(ISNUMBER($C202),VLOOKUP($C202,Methuselahs!$A$7:$I$306,COLUMN(Methuselahs!$I$6),FALSE),"")</f>
        <v/>
      </c>
      <c r="G202" s="96"/>
      <c r="H202" s="97" t="str">
        <f>IF(ISNUMBER($C202),VLOOKUP($C202,Methuselahs!$A$7:$J$306,COLUMN(Methuselahs!$J$6),FALSE),"")</f>
        <v/>
      </c>
    </row>
    <row r="203" spans="1:8" ht="15" x14ac:dyDescent="0.2">
      <c r="A203" s="94" t="str">
        <f>IF(ISNUMBER($C203),VLOOKUP($C203,Methuselahs!$Y$7:$Z$306,2,FALSE),"")</f>
        <v/>
      </c>
      <c r="B203" s="95" t="str">
        <f>IF(ROW()-ROW($A$6)&lt;Methuselahs!$A$4,ROW()-ROW($A$5),"")</f>
        <v/>
      </c>
      <c r="C203" s="90" t="str">
        <f>IF(ISNUMBER($B203),VLOOKUP($B203,Methuselahs!$X$7:$Y$306,2,FALSE),"")</f>
        <v/>
      </c>
      <c r="D203" s="98" t="str">
        <f>IF(ISNUMBER($C203),T(VLOOKUP($C203,Methuselahs!$A$7:$E$306,2,FALSE))&amp;" "&amp;T(VLOOKUP($C203,Methuselahs!$A$7:$E$306,3,FALSE)),"")</f>
        <v/>
      </c>
      <c r="E203" s="96" t="str">
        <f>IF(ISNUMBER($C203),VLOOKUP($C203,Methuselahs!$A$7:$I$306,COLUMN(Methuselahs!$H$6),FALSE),"")</f>
        <v/>
      </c>
      <c r="F203" s="92" t="str">
        <f>IF(ISNUMBER($C203),VLOOKUP($C203,Methuselahs!$A$7:$I$306,COLUMN(Methuselahs!$I$6),FALSE),"")</f>
        <v/>
      </c>
      <c r="G203" s="96"/>
      <c r="H203" s="97" t="str">
        <f>IF(ISNUMBER($C203),VLOOKUP($C203,Methuselahs!$A$7:$J$306,COLUMN(Methuselahs!$J$6),FALSE),"")</f>
        <v/>
      </c>
    </row>
    <row r="204" spans="1:8" ht="15" x14ac:dyDescent="0.2">
      <c r="A204" s="94" t="str">
        <f>IF(ISNUMBER($C204),VLOOKUP($C204,Methuselahs!$Y$7:$Z$306,2,FALSE),"")</f>
        <v/>
      </c>
      <c r="B204" s="95" t="str">
        <f>IF(ROW()-ROW($A$6)&lt;Methuselahs!$A$4,ROW()-ROW($A$5),"")</f>
        <v/>
      </c>
      <c r="C204" s="90" t="str">
        <f>IF(ISNUMBER($B204),VLOOKUP($B204,Methuselahs!$X$7:$Y$306,2,FALSE),"")</f>
        <v/>
      </c>
      <c r="D204" s="98" t="str">
        <f>IF(ISNUMBER($C204),T(VLOOKUP($C204,Methuselahs!$A$7:$E$306,2,FALSE))&amp;" "&amp;T(VLOOKUP($C204,Methuselahs!$A$7:$E$306,3,FALSE)),"")</f>
        <v/>
      </c>
      <c r="E204" s="96" t="str">
        <f>IF(ISNUMBER($C204),VLOOKUP($C204,Methuselahs!$A$7:$I$306,COLUMN(Methuselahs!$H$6),FALSE),"")</f>
        <v/>
      </c>
      <c r="F204" s="92" t="str">
        <f>IF(ISNUMBER($C204),VLOOKUP($C204,Methuselahs!$A$7:$I$306,COLUMN(Methuselahs!$I$6),FALSE),"")</f>
        <v/>
      </c>
      <c r="G204" s="96"/>
      <c r="H204" s="97" t="str">
        <f>IF(ISNUMBER($C204),VLOOKUP($C204,Methuselahs!$A$7:$J$306,COLUMN(Methuselahs!$J$6),FALSE),"")</f>
        <v/>
      </c>
    </row>
    <row r="205" spans="1:8" ht="15" x14ac:dyDescent="0.2">
      <c r="A205" s="94" t="str">
        <f>IF(ISNUMBER($C205),VLOOKUP($C205,Methuselahs!$Y$7:$Z$306,2,FALSE),"")</f>
        <v/>
      </c>
      <c r="B205" s="95" t="str">
        <f>IF(ROW()-ROW($A$6)&lt;Methuselahs!$A$4,ROW()-ROW($A$5),"")</f>
        <v/>
      </c>
      <c r="C205" s="90" t="str">
        <f>IF(ISNUMBER($B205),VLOOKUP($B205,Methuselahs!$X$7:$Y$306,2,FALSE),"")</f>
        <v/>
      </c>
      <c r="D205" s="98" t="str">
        <f>IF(ISNUMBER($C205),T(VLOOKUP($C205,Methuselahs!$A$7:$E$306,2,FALSE))&amp;" "&amp;T(VLOOKUP($C205,Methuselahs!$A$7:$E$306,3,FALSE)),"")</f>
        <v/>
      </c>
      <c r="E205" s="96" t="str">
        <f>IF(ISNUMBER($C205),VLOOKUP($C205,Methuselahs!$A$7:$I$306,COLUMN(Methuselahs!$H$6),FALSE),"")</f>
        <v/>
      </c>
      <c r="F205" s="92" t="str">
        <f>IF(ISNUMBER($C205),VLOOKUP($C205,Methuselahs!$A$7:$I$306,COLUMN(Methuselahs!$I$6),FALSE),"")</f>
        <v/>
      </c>
      <c r="G205" s="96"/>
      <c r="H205" s="97" t="str">
        <f>IF(ISNUMBER($C205),VLOOKUP($C205,Methuselahs!$A$7:$J$306,COLUMN(Methuselahs!$J$6),FALSE),"")</f>
        <v/>
      </c>
    </row>
    <row r="206" spans="1:8" ht="15" x14ac:dyDescent="0.2">
      <c r="A206" s="94" t="str">
        <f>IF(ISNUMBER($C206),VLOOKUP($C206,Methuselahs!$Y$7:$Z$306,2,FALSE),"")</f>
        <v/>
      </c>
      <c r="B206" s="95" t="str">
        <f>IF(ROW()-ROW($A$6)&lt;Methuselahs!$A$4,ROW()-ROW($A$5),"")</f>
        <v/>
      </c>
      <c r="C206" s="90" t="str">
        <f>IF(ISNUMBER($B206),VLOOKUP($B206,Methuselahs!$X$7:$Y$306,2,FALSE),"")</f>
        <v/>
      </c>
      <c r="D206" s="98" t="str">
        <f>IF(ISNUMBER($C206),T(VLOOKUP($C206,Methuselahs!$A$7:$E$306,2,FALSE))&amp;" "&amp;T(VLOOKUP($C206,Methuselahs!$A$7:$E$306,3,FALSE)),"")</f>
        <v/>
      </c>
      <c r="E206" s="96" t="str">
        <f>IF(ISNUMBER($C206),VLOOKUP($C206,Methuselahs!$A$7:$I$306,COLUMN(Methuselahs!$H$6),FALSE),"")</f>
        <v/>
      </c>
      <c r="F206" s="92" t="str">
        <f>IF(ISNUMBER($C206),VLOOKUP($C206,Methuselahs!$A$7:$I$306,COLUMN(Methuselahs!$I$6),FALSE),"")</f>
        <v/>
      </c>
      <c r="G206" s="96"/>
      <c r="H206" s="97" t="str">
        <f>IF(ISNUMBER($C206),VLOOKUP($C206,Methuselahs!$A$7:$J$306,COLUMN(Methuselahs!$J$6),FALSE),"")</f>
        <v/>
      </c>
    </row>
    <row r="207" spans="1:8" ht="15" x14ac:dyDescent="0.2">
      <c r="A207" s="94" t="str">
        <f>IF(ISNUMBER($C207),VLOOKUP($C207,Methuselahs!$Y$7:$Z$306,2,FALSE),"")</f>
        <v/>
      </c>
      <c r="B207" s="95" t="str">
        <f>IF(ROW()-ROW($A$6)&lt;Methuselahs!$A$4,ROW()-ROW($A$5),"")</f>
        <v/>
      </c>
      <c r="C207" s="90" t="str">
        <f>IF(ISNUMBER($B207),VLOOKUP($B207,Methuselahs!$X$7:$Y$306,2,FALSE),"")</f>
        <v/>
      </c>
      <c r="D207" s="98" t="str">
        <f>IF(ISNUMBER($C207),T(VLOOKUP($C207,Methuselahs!$A$7:$E$306,2,FALSE))&amp;" "&amp;T(VLOOKUP($C207,Methuselahs!$A$7:$E$306,3,FALSE)),"")</f>
        <v/>
      </c>
      <c r="E207" s="96" t="str">
        <f>IF(ISNUMBER($C207),VLOOKUP($C207,Methuselahs!$A$7:$I$306,COLUMN(Methuselahs!$H$6),FALSE),"")</f>
        <v/>
      </c>
      <c r="F207" s="92" t="str">
        <f>IF(ISNUMBER($C207),VLOOKUP($C207,Methuselahs!$A$7:$I$306,COLUMN(Methuselahs!$I$6),FALSE),"")</f>
        <v/>
      </c>
      <c r="G207" s="96"/>
      <c r="H207" s="97" t="str">
        <f>IF(ISNUMBER($C207),VLOOKUP($C207,Methuselahs!$A$7:$J$306,COLUMN(Methuselahs!$J$6),FALSE),"")</f>
        <v/>
      </c>
    </row>
    <row r="208" spans="1:8" ht="15" x14ac:dyDescent="0.2">
      <c r="A208" s="94" t="str">
        <f>IF(ISNUMBER($C208),VLOOKUP($C208,Methuselahs!$Y$7:$Z$306,2,FALSE),"")</f>
        <v/>
      </c>
      <c r="B208" s="95" t="str">
        <f>IF(ROW()-ROW($A$6)&lt;Methuselahs!$A$4,ROW()-ROW($A$5),"")</f>
        <v/>
      </c>
      <c r="C208" s="90" t="str">
        <f>IF(ISNUMBER($B208),VLOOKUP($B208,Methuselahs!$X$7:$Y$306,2,FALSE),"")</f>
        <v/>
      </c>
      <c r="D208" s="98" t="str">
        <f>IF(ISNUMBER($C208),T(VLOOKUP($C208,Methuselahs!$A$7:$E$306,2,FALSE))&amp;" "&amp;T(VLOOKUP($C208,Methuselahs!$A$7:$E$306,3,FALSE)),"")</f>
        <v/>
      </c>
      <c r="E208" s="96" t="str">
        <f>IF(ISNUMBER($C208),VLOOKUP($C208,Methuselahs!$A$7:$I$306,COLUMN(Methuselahs!$H$6),FALSE),"")</f>
        <v/>
      </c>
      <c r="F208" s="92" t="str">
        <f>IF(ISNUMBER($C208),VLOOKUP($C208,Methuselahs!$A$7:$I$306,COLUMN(Methuselahs!$I$6),FALSE),"")</f>
        <v/>
      </c>
      <c r="G208" s="96"/>
      <c r="H208" s="97" t="str">
        <f>IF(ISNUMBER($C208),VLOOKUP($C208,Methuselahs!$A$7:$J$306,COLUMN(Methuselahs!$J$6),FALSE),"")</f>
        <v/>
      </c>
    </row>
    <row r="209" spans="1:8" ht="15" x14ac:dyDescent="0.2">
      <c r="A209" s="94" t="str">
        <f>IF(ISNUMBER($C209),VLOOKUP($C209,Methuselahs!$Y$7:$Z$306,2,FALSE),"")</f>
        <v/>
      </c>
      <c r="B209" s="95" t="str">
        <f>IF(ROW()-ROW($A$6)&lt;Methuselahs!$A$4,ROW()-ROW($A$5),"")</f>
        <v/>
      </c>
      <c r="C209" s="90" t="str">
        <f>IF(ISNUMBER($B209),VLOOKUP($B209,Methuselahs!$X$7:$Y$306,2,FALSE),"")</f>
        <v/>
      </c>
      <c r="D209" s="98" t="str">
        <f>IF(ISNUMBER($C209),T(VLOOKUP($C209,Methuselahs!$A$7:$E$306,2,FALSE))&amp;" "&amp;T(VLOOKUP($C209,Methuselahs!$A$7:$E$306,3,FALSE)),"")</f>
        <v/>
      </c>
      <c r="E209" s="96" t="str">
        <f>IF(ISNUMBER($C209),VLOOKUP($C209,Methuselahs!$A$7:$I$306,COLUMN(Methuselahs!$H$6),FALSE),"")</f>
        <v/>
      </c>
      <c r="F209" s="92" t="str">
        <f>IF(ISNUMBER($C209),VLOOKUP($C209,Methuselahs!$A$7:$I$306,COLUMN(Methuselahs!$I$6),FALSE),"")</f>
        <v/>
      </c>
      <c r="G209" s="96"/>
      <c r="H209" s="97" t="str">
        <f>IF(ISNUMBER($C209),VLOOKUP($C209,Methuselahs!$A$7:$J$306,COLUMN(Methuselahs!$J$6),FALSE),"")</f>
        <v/>
      </c>
    </row>
    <row r="210" spans="1:8" ht="15" x14ac:dyDescent="0.2">
      <c r="A210" s="94" t="str">
        <f>IF(ISNUMBER($C210),VLOOKUP($C210,Methuselahs!$Y$7:$Z$306,2,FALSE),"")</f>
        <v/>
      </c>
      <c r="B210" s="95" t="str">
        <f>IF(ROW()-ROW($A$6)&lt;Methuselahs!$A$4,ROW()-ROW($A$5),"")</f>
        <v/>
      </c>
      <c r="C210" s="90" t="str">
        <f>IF(ISNUMBER($B210),VLOOKUP($B210,Methuselahs!$X$7:$Y$306,2,FALSE),"")</f>
        <v/>
      </c>
      <c r="D210" s="98" t="str">
        <f>IF(ISNUMBER($C210),T(VLOOKUP($C210,Methuselahs!$A$7:$E$306,2,FALSE))&amp;" "&amp;T(VLOOKUP($C210,Methuselahs!$A$7:$E$306,3,FALSE)),"")</f>
        <v/>
      </c>
      <c r="E210" s="96" t="str">
        <f>IF(ISNUMBER($C210),VLOOKUP($C210,Methuselahs!$A$7:$I$306,COLUMN(Methuselahs!$H$6),FALSE),"")</f>
        <v/>
      </c>
      <c r="F210" s="92" t="str">
        <f>IF(ISNUMBER($C210),VLOOKUP($C210,Methuselahs!$A$7:$I$306,COLUMN(Methuselahs!$I$6),FALSE),"")</f>
        <v/>
      </c>
      <c r="G210" s="96"/>
      <c r="H210" s="97" t="str">
        <f>IF(ISNUMBER($C210),VLOOKUP($C210,Methuselahs!$A$7:$J$306,COLUMN(Methuselahs!$J$6),FALSE),"")</f>
        <v/>
      </c>
    </row>
    <row r="211" spans="1:8" ht="15" x14ac:dyDescent="0.2">
      <c r="A211" s="94" t="str">
        <f>IF(ISNUMBER($C211),VLOOKUP($C211,Methuselahs!$Y$7:$Z$306,2,FALSE),"")</f>
        <v/>
      </c>
      <c r="B211" s="95" t="str">
        <f>IF(ROW()-ROW($A$6)&lt;Methuselahs!$A$4,ROW()-ROW($A$5),"")</f>
        <v/>
      </c>
      <c r="C211" s="90" t="str">
        <f>IF(ISNUMBER($B211),VLOOKUP($B211,Methuselahs!$X$7:$Y$306,2,FALSE),"")</f>
        <v/>
      </c>
      <c r="D211" s="98" t="str">
        <f>IF(ISNUMBER($C211),T(VLOOKUP($C211,Methuselahs!$A$7:$E$306,2,FALSE))&amp;" "&amp;T(VLOOKUP($C211,Methuselahs!$A$7:$E$306,3,FALSE)),"")</f>
        <v/>
      </c>
      <c r="E211" s="96" t="str">
        <f>IF(ISNUMBER($C211),VLOOKUP($C211,Methuselahs!$A$7:$I$306,COLUMN(Methuselahs!$H$6),FALSE),"")</f>
        <v/>
      </c>
      <c r="F211" s="92" t="str">
        <f>IF(ISNUMBER($C211),VLOOKUP($C211,Methuselahs!$A$7:$I$306,COLUMN(Methuselahs!$I$6),FALSE),"")</f>
        <v/>
      </c>
      <c r="G211" s="96"/>
      <c r="H211" s="97" t="str">
        <f>IF(ISNUMBER($C211),VLOOKUP($C211,Methuselahs!$A$7:$J$306,COLUMN(Methuselahs!$J$6),FALSE),"")</f>
        <v/>
      </c>
    </row>
    <row r="212" spans="1:8" ht="15" x14ac:dyDescent="0.2">
      <c r="A212" s="94" t="str">
        <f>IF(ISNUMBER($C212),VLOOKUP($C212,Methuselahs!$Y$7:$Z$306,2,FALSE),"")</f>
        <v/>
      </c>
      <c r="B212" s="95" t="str">
        <f>IF(ROW()-ROW($A$6)&lt;Methuselahs!$A$4,ROW()-ROW($A$5),"")</f>
        <v/>
      </c>
      <c r="C212" s="90" t="str">
        <f>IF(ISNUMBER($B212),VLOOKUP($B212,Methuselahs!$X$7:$Y$306,2,FALSE),"")</f>
        <v/>
      </c>
      <c r="D212" s="98" t="str">
        <f>IF(ISNUMBER($C212),T(VLOOKUP($C212,Methuselahs!$A$7:$E$306,2,FALSE))&amp;" "&amp;T(VLOOKUP($C212,Methuselahs!$A$7:$E$306,3,FALSE)),"")</f>
        <v/>
      </c>
      <c r="E212" s="96" t="str">
        <f>IF(ISNUMBER($C212),VLOOKUP($C212,Methuselahs!$A$7:$I$306,COLUMN(Methuselahs!$H$6),FALSE),"")</f>
        <v/>
      </c>
      <c r="F212" s="92" t="str">
        <f>IF(ISNUMBER($C212),VLOOKUP($C212,Methuselahs!$A$7:$I$306,COLUMN(Methuselahs!$I$6),FALSE),"")</f>
        <v/>
      </c>
      <c r="G212" s="96"/>
      <c r="H212" s="97" t="str">
        <f>IF(ISNUMBER($C212),VLOOKUP($C212,Methuselahs!$A$7:$J$306,COLUMN(Methuselahs!$J$6),FALSE),"")</f>
        <v/>
      </c>
    </row>
    <row r="213" spans="1:8" ht="15" x14ac:dyDescent="0.2">
      <c r="A213" s="94" t="str">
        <f>IF(ISNUMBER($C213),VLOOKUP($C213,Methuselahs!$Y$7:$Z$306,2,FALSE),"")</f>
        <v/>
      </c>
      <c r="B213" s="95" t="str">
        <f>IF(ROW()-ROW($A$6)&lt;Methuselahs!$A$4,ROW()-ROW($A$5),"")</f>
        <v/>
      </c>
      <c r="C213" s="90" t="str">
        <f>IF(ISNUMBER($B213),VLOOKUP($B213,Methuselahs!$X$7:$Y$306,2,FALSE),"")</f>
        <v/>
      </c>
      <c r="D213" s="98" t="str">
        <f>IF(ISNUMBER($C213),T(VLOOKUP($C213,Methuselahs!$A$7:$E$306,2,FALSE))&amp;" "&amp;T(VLOOKUP($C213,Methuselahs!$A$7:$E$306,3,FALSE)),"")</f>
        <v/>
      </c>
      <c r="E213" s="96" t="str">
        <f>IF(ISNUMBER($C213),VLOOKUP($C213,Methuselahs!$A$7:$I$306,COLUMN(Methuselahs!$H$6),FALSE),"")</f>
        <v/>
      </c>
      <c r="F213" s="92" t="str">
        <f>IF(ISNUMBER($C213),VLOOKUP($C213,Methuselahs!$A$7:$I$306,COLUMN(Methuselahs!$I$6),FALSE),"")</f>
        <v/>
      </c>
      <c r="G213" s="96"/>
      <c r="H213" s="97" t="str">
        <f>IF(ISNUMBER($C213),VLOOKUP($C213,Methuselahs!$A$7:$J$306,COLUMN(Methuselahs!$J$6),FALSE),"")</f>
        <v/>
      </c>
    </row>
    <row r="214" spans="1:8" ht="15" x14ac:dyDescent="0.2">
      <c r="A214" s="94" t="str">
        <f>IF(ISNUMBER($C214),VLOOKUP($C214,Methuselahs!$Y$7:$Z$306,2,FALSE),"")</f>
        <v/>
      </c>
      <c r="B214" s="95" t="str">
        <f>IF(ROW()-ROW($A$6)&lt;Methuselahs!$A$4,ROW()-ROW($A$5),"")</f>
        <v/>
      </c>
      <c r="C214" s="90" t="str">
        <f>IF(ISNUMBER($B214),VLOOKUP($B214,Methuselahs!$X$7:$Y$306,2,FALSE),"")</f>
        <v/>
      </c>
      <c r="D214" s="98" t="str">
        <f>IF(ISNUMBER($C214),T(VLOOKUP($C214,Methuselahs!$A$7:$E$306,2,FALSE))&amp;" "&amp;T(VLOOKUP($C214,Methuselahs!$A$7:$E$306,3,FALSE)),"")</f>
        <v/>
      </c>
      <c r="E214" s="96" t="str">
        <f>IF(ISNUMBER($C214),VLOOKUP($C214,Methuselahs!$A$7:$I$306,COLUMN(Methuselahs!$H$6),FALSE),"")</f>
        <v/>
      </c>
      <c r="F214" s="92" t="str">
        <f>IF(ISNUMBER($C214),VLOOKUP($C214,Methuselahs!$A$7:$I$306,COLUMN(Methuselahs!$I$6),FALSE),"")</f>
        <v/>
      </c>
      <c r="G214" s="96"/>
      <c r="H214" s="97" t="str">
        <f>IF(ISNUMBER($C214),VLOOKUP($C214,Methuselahs!$A$7:$J$306,COLUMN(Methuselahs!$J$6),FALSE),"")</f>
        <v/>
      </c>
    </row>
    <row r="215" spans="1:8" ht="15" x14ac:dyDescent="0.2">
      <c r="A215" s="94" t="str">
        <f>IF(ISNUMBER($C215),VLOOKUP($C215,Methuselahs!$Y$7:$Z$306,2,FALSE),"")</f>
        <v/>
      </c>
      <c r="B215" s="95" t="str">
        <f>IF(ROW()-ROW($A$6)&lt;Methuselahs!$A$4,ROW()-ROW($A$5),"")</f>
        <v/>
      </c>
      <c r="C215" s="90" t="str">
        <f>IF(ISNUMBER($B215),VLOOKUP($B215,Methuselahs!$X$7:$Y$306,2,FALSE),"")</f>
        <v/>
      </c>
      <c r="D215" s="98" t="str">
        <f>IF(ISNUMBER($C215),T(VLOOKUP($C215,Methuselahs!$A$7:$E$306,2,FALSE))&amp;" "&amp;T(VLOOKUP($C215,Methuselahs!$A$7:$E$306,3,FALSE)),"")</f>
        <v/>
      </c>
      <c r="E215" s="96" t="str">
        <f>IF(ISNUMBER($C215),VLOOKUP($C215,Methuselahs!$A$7:$I$306,COLUMN(Methuselahs!$H$6),FALSE),"")</f>
        <v/>
      </c>
      <c r="F215" s="92" t="str">
        <f>IF(ISNUMBER($C215),VLOOKUP($C215,Methuselahs!$A$7:$I$306,COLUMN(Methuselahs!$I$6),FALSE),"")</f>
        <v/>
      </c>
      <c r="G215" s="96"/>
      <c r="H215" s="97" t="str">
        <f>IF(ISNUMBER($C215),VLOOKUP($C215,Methuselahs!$A$7:$J$306,COLUMN(Methuselahs!$J$6),FALSE),"")</f>
        <v/>
      </c>
    </row>
    <row r="216" spans="1:8" ht="15" x14ac:dyDescent="0.2">
      <c r="A216" s="94" t="str">
        <f>IF(ISNUMBER($C216),VLOOKUP($C216,Methuselahs!$Y$7:$Z$306,2,FALSE),"")</f>
        <v/>
      </c>
      <c r="B216" s="95" t="str">
        <f>IF(ROW()-ROW($A$6)&lt;Methuselahs!$A$4,ROW()-ROW($A$5),"")</f>
        <v/>
      </c>
      <c r="C216" s="90" t="str">
        <f>IF(ISNUMBER($B216),VLOOKUP($B216,Methuselahs!$X$7:$Y$306,2,FALSE),"")</f>
        <v/>
      </c>
      <c r="D216" s="98" t="str">
        <f>IF(ISNUMBER($C216),T(VLOOKUP($C216,Methuselahs!$A$7:$E$306,2,FALSE))&amp;" "&amp;T(VLOOKUP($C216,Methuselahs!$A$7:$E$306,3,FALSE)),"")</f>
        <v/>
      </c>
      <c r="E216" s="96" t="str">
        <f>IF(ISNUMBER($C216),VLOOKUP($C216,Methuselahs!$A$7:$I$306,COLUMN(Methuselahs!$H$6),FALSE),"")</f>
        <v/>
      </c>
      <c r="F216" s="92" t="str">
        <f>IF(ISNUMBER($C216),VLOOKUP($C216,Methuselahs!$A$7:$I$306,COLUMN(Methuselahs!$I$6),FALSE),"")</f>
        <v/>
      </c>
      <c r="G216" s="96"/>
      <c r="H216" s="97" t="str">
        <f>IF(ISNUMBER($C216),VLOOKUP($C216,Methuselahs!$A$7:$J$306,COLUMN(Methuselahs!$J$6),FALSE),"")</f>
        <v/>
      </c>
    </row>
    <row r="217" spans="1:8" ht="15" x14ac:dyDescent="0.2">
      <c r="A217" s="94" t="str">
        <f>IF(ISNUMBER($C217),VLOOKUP($C217,Methuselahs!$Y$7:$Z$306,2,FALSE),"")</f>
        <v/>
      </c>
      <c r="B217" s="95" t="str">
        <f>IF(ROW()-ROW($A$6)&lt;Methuselahs!$A$4,ROW()-ROW($A$5),"")</f>
        <v/>
      </c>
      <c r="C217" s="90" t="str">
        <f>IF(ISNUMBER($B217),VLOOKUP($B217,Methuselahs!$X$7:$Y$306,2,FALSE),"")</f>
        <v/>
      </c>
      <c r="D217" s="98" t="str">
        <f>IF(ISNUMBER($C217),T(VLOOKUP($C217,Methuselahs!$A$7:$E$306,2,FALSE))&amp;" "&amp;T(VLOOKUP($C217,Methuselahs!$A$7:$E$306,3,FALSE)),"")</f>
        <v/>
      </c>
      <c r="E217" s="96" t="str">
        <f>IF(ISNUMBER($C217),VLOOKUP($C217,Methuselahs!$A$7:$I$306,COLUMN(Methuselahs!$H$6),FALSE),"")</f>
        <v/>
      </c>
      <c r="F217" s="92" t="str">
        <f>IF(ISNUMBER($C217),VLOOKUP($C217,Methuselahs!$A$7:$I$306,COLUMN(Methuselahs!$I$6),FALSE),"")</f>
        <v/>
      </c>
      <c r="G217" s="96"/>
      <c r="H217" s="97" t="str">
        <f>IF(ISNUMBER($C217),VLOOKUP($C217,Methuselahs!$A$7:$J$306,COLUMN(Methuselahs!$J$6),FALSE),"")</f>
        <v/>
      </c>
    </row>
    <row r="218" spans="1:8" ht="15" x14ac:dyDescent="0.2">
      <c r="A218" s="94" t="str">
        <f>IF(ISNUMBER($C218),VLOOKUP($C218,Methuselahs!$Y$7:$Z$306,2,FALSE),"")</f>
        <v/>
      </c>
      <c r="B218" s="95" t="str">
        <f>IF(ROW()-ROW($A$6)&lt;Methuselahs!$A$4,ROW()-ROW($A$5),"")</f>
        <v/>
      </c>
      <c r="C218" s="90" t="str">
        <f>IF(ISNUMBER($B218),VLOOKUP($B218,Methuselahs!$X$7:$Y$306,2,FALSE),"")</f>
        <v/>
      </c>
      <c r="D218" s="98" t="str">
        <f>IF(ISNUMBER($C218),T(VLOOKUP($C218,Methuselahs!$A$7:$E$306,2,FALSE))&amp;" "&amp;T(VLOOKUP($C218,Methuselahs!$A$7:$E$306,3,FALSE)),"")</f>
        <v/>
      </c>
      <c r="E218" s="96" t="str">
        <f>IF(ISNUMBER($C218),VLOOKUP($C218,Methuselahs!$A$7:$I$306,COLUMN(Methuselahs!$H$6),FALSE),"")</f>
        <v/>
      </c>
      <c r="F218" s="92" t="str">
        <f>IF(ISNUMBER($C218),VLOOKUP($C218,Methuselahs!$A$7:$I$306,COLUMN(Methuselahs!$I$6),FALSE),"")</f>
        <v/>
      </c>
      <c r="G218" s="96"/>
      <c r="H218" s="97" t="str">
        <f>IF(ISNUMBER($C218),VLOOKUP($C218,Methuselahs!$A$7:$J$306,COLUMN(Methuselahs!$J$6),FALSE),"")</f>
        <v/>
      </c>
    </row>
    <row r="219" spans="1:8" ht="15" x14ac:dyDescent="0.2">
      <c r="A219" s="94" t="str">
        <f>IF(ISNUMBER($C219),VLOOKUP($C219,Methuselahs!$Y$7:$Z$306,2,FALSE),"")</f>
        <v/>
      </c>
      <c r="B219" s="95" t="str">
        <f>IF(ROW()-ROW($A$6)&lt;Methuselahs!$A$4,ROW()-ROW($A$5),"")</f>
        <v/>
      </c>
      <c r="C219" s="90" t="str">
        <f>IF(ISNUMBER($B219),VLOOKUP($B219,Methuselahs!$X$7:$Y$306,2,FALSE),"")</f>
        <v/>
      </c>
      <c r="D219" s="98" t="str">
        <f>IF(ISNUMBER($C219),T(VLOOKUP($C219,Methuselahs!$A$7:$E$306,2,FALSE))&amp;" "&amp;T(VLOOKUP($C219,Methuselahs!$A$7:$E$306,3,FALSE)),"")</f>
        <v/>
      </c>
      <c r="E219" s="96" t="str">
        <f>IF(ISNUMBER($C219),VLOOKUP($C219,Methuselahs!$A$7:$I$306,COLUMN(Methuselahs!$H$6),FALSE),"")</f>
        <v/>
      </c>
      <c r="F219" s="92" t="str">
        <f>IF(ISNUMBER($C219),VLOOKUP($C219,Methuselahs!$A$7:$I$306,COLUMN(Methuselahs!$I$6),FALSE),"")</f>
        <v/>
      </c>
      <c r="G219" s="96"/>
      <c r="H219" s="97" t="str">
        <f>IF(ISNUMBER($C219),VLOOKUP($C219,Methuselahs!$A$7:$J$306,COLUMN(Methuselahs!$J$6),FALSE),"")</f>
        <v/>
      </c>
    </row>
    <row r="220" spans="1:8" ht="15" x14ac:dyDescent="0.2">
      <c r="A220" s="94" t="str">
        <f>IF(ISNUMBER($C220),VLOOKUP($C220,Methuselahs!$Y$7:$Z$306,2,FALSE),"")</f>
        <v/>
      </c>
      <c r="B220" s="95" t="str">
        <f>IF(ROW()-ROW($A$6)&lt;Methuselahs!$A$4,ROW()-ROW($A$5),"")</f>
        <v/>
      </c>
      <c r="C220" s="90" t="str">
        <f>IF(ISNUMBER($B220),VLOOKUP($B220,Methuselahs!$X$7:$Y$306,2,FALSE),"")</f>
        <v/>
      </c>
      <c r="D220" s="98" t="str">
        <f>IF(ISNUMBER($C220),T(VLOOKUP($C220,Methuselahs!$A$7:$E$306,2,FALSE))&amp;" "&amp;T(VLOOKUP($C220,Methuselahs!$A$7:$E$306,3,FALSE)),"")</f>
        <v/>
      </c>
      <c r="E220" s="96" t="str">
        <f>IF(ISNUMBER($C220),VLOOKUP($C220,Methuselahs!$A$7:$I$306,COLUMN(Methuselahs!$H$6),FALSE),"")</f>
        <v/>
      </c>
      <c r="F220" s="92" t="str">
        <f>IF(ISNUMBER($C220),VLOOKUP($C220,Methuselahs!$A$7:$I$306,COLUMN(Methuselahs!$I$6),FALSE),"")</f>
        <v/>
      </c>
      <c r="G220" s="96"/>
      <c r="H220" s="97" t="str">
        <f>IF(ISNUMBER($C220),VLOOKUP($C220,Methuselahs!$A$7:$J$306,COLUMN(Methuselahs!$J$6),FALSE),"")</f>
        <v/>
      </c>
    </row>
    <row r="221" spans="1:8" ht="15" x14ac:dyDescent="0.2">
      <c r="A221" s="94" t="str">
        <f>IF(ISNUMBER($C221),VLOOKUP($C221,Methuselahs!$Y$7:$Z$306,2,FALSE),"")</f>
        <v/>
      </c>
      <c r="B221" s="95" t="str">
        <f>IF(ROW()-ROW($A$6)&lt;Methuselahs!$A$4,ROW()-ROW($A$5),"")</f>
        <v/>
      </c>
      <c r="C221" s="90" t="str">
        <f>IF(ISNUMBER($B221),VLOOKUP($B221,Methuselahs!$X$7:$Y$306,2,FALSE),"")</f>
        <v/>
      </c>
      <c r="D221" s="98" t="str">
        <f>IF(ISNUMBER($C221),T(VLOOKUP($C221,Methuselahs!$A$7:$E$306,2,FALSE))&amp;" "&amp;T(VLOOKUP($C221,Methuselahs!$A$7:$E$306,3,FALSE)),"")</f>
        <v/>
      </c>
      <c r="E221" s="96" t="str">
        <f>IF(ISNUMBER($C221),VLOOKUP($C221,Methuselahs!$A$7:$I$306,COLUMN(Methuselahs!$H$6),FALSE),"")</f>
        <v/>
      </c>
      <c r="F221" s="92" t="str">
        <f>IF(ISNUMBER($C221),VLOOKUP($C221,Methuselahs!$A$7:$I$306,COLUMN(Methuselahs!$I$6),FALSE),"")</f>
        <v/>
      </c>
      <c r="G221" s="96"/>
      <c r="H221" s="97" t="str">
        <f>IF(ISNUMBER($C221),VLOOKUP($C221,Methuselahs!$A$7:$J$306,COLUMN(Methuselahs!$J$6),FALSE),"")</f>
        <v/>
      </c>
    </row>
    <row r="222" spans="1:8" ht="15" x14ac:dyDescent="0.2">
      <c r="A222" s="94" t="str">
        <f>IF(ISNUMBER($C222),VLOOKUP($C222,Methuselahs!$Y$7:$Z$306,2,FALSE),"")</f>
        <v/>
      </c>
      <c r="B222" s="95" t="str">
        <f>IF(ROW()-ROW($A$6)&lt;Methuselahs!$A$4,ROW()-ROW($A$5),"")</f>
        <v/>
      </c>
      <c r="C222" s="90" t="str">
        <f>IF(ISNUMBER($B222),VLOOKUP($B222,Methuselahs!$X$7:$Y$306,2,FALSE),"")</f>
        <v/>
      </c>
      <c r="D222" s="98" t="str">
        <f>IF(ISNUMBER($C222),T(VLOOKUP($C222,Methuselahs!$A$7:$E$306,2,FALSE))&amp;" "&amp;T(VLOOKUP($C222,Methuselahs!$A$7:$E$306,3,FALSE)),"")</f>
        <v/>
      </c>
      <c r="E222" s="96" t="str">
        <f>IF(ISNUMBER($C222),VLOOKUP($C222,Methuselahs!$A$7:$I$306,COLUMN(Methuselahs!$H$6),FALSE),"")</f>
        <v/>
      </c>
      <c r="F222" s="92" t="str">
        <f>IF(ISNUMBER($C222),VLOOKUP($C222,Methuselahs!$A$7:$I$306,COLUMN(Methuselahs!$I$6),FALSE),"")</f>
        <v/>
      </c>
      <c r="G222" s="96"/>
      <c r="H222" s="97" t="str">
        <f>IF(ISNUMBER($C222),VLOOKUP($C222,Methuselahs!$A$7:$J$306,COLUMN(Methuselahs!$J$6),FALSE),"")</f>
        <v/>
      </c>
    </row>
    <row r="223" spans="1:8" ht="15" x14ac:dyDescent="0.2">
      <c r="A223" s="94" t="str">
        <f>IF(ISNUMBER($C223),VLOOKUP($C223,Methuselahs!$Y$7:$Z$306,2,FALSE),"")</f>
        <v/>
      </c>
      <c r="B223" s="95" t="str">
        <f>IF(ROW()-ROW($A$6)&lt;Methuselahs!$A$4,ROW()-ROW($A$5),"")</f>
        <v/>
      </c>
      <c r="C223" s="90" t="str">
        <f>IF(ISNUMBER($B223),VLOOKUP($B223,Methuselahs!$X$7:$Y$306,2,FALSE),"")</f>
        <v/>
      </c>
      <c r="D223" s="98" t="str">
        <f>IF(ISNUMBER($C223),T(VLOOKUP($C223,Methuselahs!$A$7:$E$306,2,FALSE))&amp;" "&amp;T(VLOOKUP($C223,Methuselahs!$A$7:$E$306,3,FALSE)),"")</f>
        <v/>
      </c>
      <c r="E223" s="96" t="str">
        <f>IF(ISNUMBER($C223),VLOOKUP($C223,Methuselahs!$A$7:$I$306,COLUMN(Methuselahs!$H$6),FALSE),"")</f>
        <v/>
      </c>
      <c r="F223" s="92" t="str">
        <f>IF(ISNUMBER($C223),VLOOKUP($C223,Methuselahs!$A$7:$I$306,COLUMN(Methuselahs!$I$6),FALSE),"")</f>
        <v/>
      </c>
      <c r="G223" s="96"/>
      <c r="H223" s="97" t="str">
        <f>IF(ISNUMBER($C223),VLOOKUP($C223,Methuselahs!$A$7:$J$306,COLUMN(Methuselahs!$J$6),FALSE),"")</f>
        <v/>
      </c>
    </row>
    <row r="224" spans="1:8" ht="15" x14ac:dyDescent="0.2">
      <c r="A224" s="94" t="str">
        <f>IF(ISNUMBER($C224),VLOOKUP($C224,Methuselahs!$Y$7:$Z$306,2,FALSE),"")</f>
        <v/>
      </c>
      <c r="B224" s="95" t="str">
        <f>IF(ROW()-ROW($A$6)&lt;Methuselahs!$A$4,ROW()-ROW($A$5),"")</f>
        <v/>
      </c>
      <c r="C224" s="90" t="str">
        <f>IF(ISNUMBER($B224),VLOOKUP($B224,Methuselahs!$X$7:$Y$306,2,FALSE),"")</f>
        <v/>
      </c>
      <c r="D224" s="98" t="str">
        <f>IF(ISNUMBER($C224),T(VLOOKUP($C224,Methuselahs!$A$7:$E$306,2,FALSE))&amp;" "&amp;T(VLOOKUP($C224,Methuselahs!$A$7:$E$306,3,FALSE)),"")</f>
        <v/>
      </c>
      <c r="E224" s="96" t="str">
        <f>IF(ISNUMBER($C224),VLOOKUP($C224,Methuselahs!$A$7:$I$306,COLUMN(Methuselahs!$H$6),FALSE),"")</f>
        <v/>
      </c>
      <c r="F224" s="92" t="str">
        <f>IF(ISNUMBER($C224),VLOOKUP($C224,Methuselahs!$A$7:$I$306,COLUMN(Methuselahs!$I$6),FALSE),"")</f>
        <v/>
      </c>
      <c r="G224" s="96"/>
      <c r="H224" s="97" t="str">
        <f>IF(ISNUMBER($C224),VLOOKUP($C224,Methuselahs!$A$7:$J$306,COLUMN(Methuselahs!$J$6),FALSE),"")</f>
        <v/>
      </c>
    </row>
    <row r="225" spans="1:8" ht="15" x14ac:dyDescent="0.2">
      <c r="A225" s="94" t="str">
        <f>IF(ISNUMBER($C225),VLOOKUP($C225,Methuselahs!$Y$7:$Z$306,2,FALSE),"")</f>
        <v/>
      </c>
      <c r="B225" s="95" t="str">
        <f>IF(ROW()-ROW($A$6)&lt;Methuselahs!$A$4,ROW()-ROW($A$5),"")</f>
        <v/>
      </c>
      <c r="C225" s="90" t="str">
        <f>IF(ISNUMBER($B225),VLOOKUP($B225,Methuselahs!$X$7:$Y$306,2,FALSE),"")</f>
        <v/>
      </c>
      <c r="D225" s="98" t="str">
        <f>IF(ISNUMBER($C225),T(VLOOKUP($C225,Methuselahs!$A$7:$E$306,2,FALSE))&amp;" "&amp;T(VLOOKUP($C225,Methuselahs!$A$7:$E$306,3,FALSE)),"")</f>
        <v/>
      </c>
      <c r="E225" s="96" t="str">
        <f>IF(ISNUMBER($C225),VLOOKUP($C225,Methuselahs!$A$7:$I$306,COLUMN(Methuselahs!$H$6),FALSE),"")</f>
        <v/>
      </c>
      <c r="F225" s="92" t="str">
        <f>IF(ISNUMBER($C225),VLOOKUP($C225,Methuselahs!$A$7:$I$306,COLUMN(Methuselahs!$I$6),FALSE),"")</f>
        <v/>
      </c>
      <c r="G225" s="96"/>
      <c r="H225" s="97" t="str">
        <f>IF(ISNUMBER($C225),VLOOKUP($C225,Methuselahs!$A$7:$J$306,COLUMN(Methuselahs!$J$6),FALSE),"")</f>
        <v/>
      </c>
    </row>
    <row r="226" spans="1:8" ht="15" x14ac:dyDescent="0.2">
      <c r="A226" s="94" t="str">
        <f>IF(ISNUMBER($C226),VLOOKUP($C226,Methuselahs!$Y$7:$Z$306,2,FALSE),"")</f>
        <v/>
      </c>
      <c r="B226" s="95" t="str">
        <f>IF(ROW()-ROW($A$6)&lt;Methuselahs!$A$4,ROW()-ROW($A$5),"")</f>
        <v/>
      </c>
      <c r="C226" s="90" t="str">
        <f>IF(ISNUMBER($B226),VLOOKUP($B226,Methuselahs!$X$7:$Y$306,2,FALSE),"")</f>
        <v/>
      </c>
      <c r="D226" s="98" t="str">
        <f>IF(ISNUMBER($C226),T(VLOOKUP($C226,Methuselahs!$A$7:$E$306,2,FALSE))&amp;" "&amp;T(VLOOKUP($C226,Methuselahs!$A$7:$E$306,3,FALSE)),"")</f>
        <v/>
      </c>
      <c r="E226" s="96" t="str">
        <f>IF(ISNUMBER($C226),VLOOKUP($C226,Methuselahs!$A$7:$I$306,COLUMN(Methuselahs!$H$6),FALSE),"")</f>
        <v/>
      </c>
      <c r="F226" s="92" t="str">
        <f>IF(ISNUMBER($C226),VLOOKUP($C226,Methuselahs!$A$7:$I$306,COLUMN(Methuselahs!$I$6),FALSE),"")</f>
        <v/>
      </c>
      <c r="G226" s="96"/>
      <c r="H226" s="97" t="str">
        <f>IF(ISNUMBER($C226),VLOOKUP($C226,Methuselahs!$A$7:$J$306,COLUMN(Methuselahs!$J$6),FALSE),"")</f>
        <v/>
      </c>
    </row>
    <row r="227" spans="1:8" ht="15" x14ac:dyDescent="0.2">
      <c r="A227" s="94" t="str">
        <f>IF(ISNUMBER($C227),VLOOKUP($C227,Methuselahs!$Y$7:$Z$306,2,FALSE),"")</f>
        <v/>
      </c>
      <c r="B227" s="95" t="str">
        <f>IF(ROW()-ROW($A$6)&lt;Methuselahs!$A$4,ROW()-ROW($A$5),"")</f>
        <v/>
      </c>
      <c r="C227" s="90" t="str">
        <f>IF(ISNUMBER($B227),VLOOKUP($B227,Methuselahs!$X$7:$Y$306,2,FALSE),"")</f>
        <v/>
      </c>
      <c r="D227" s="98" t="str">
        <f>IF(ISNUMBER($C227),T(VLOOKUP($C227,Methuselahs!$A$7:$E$306,2,FALSE))&amp;" "&amp;T(VLOOKUP($C227,Methuselahs!$A$7:$E$306,3,FALSE)),"")</f>
        <v/>
      </c>
      <c r="E227" s="96" t="str">
        <f>IF(ISNUMBER($C227),VLOOKUP($C227,Methuselahs!$A$7:$I$306,COLUMN(Methuselahs!$H$6),FALSE),"")</f>
        <v/>
      </c>
      <c r="F227" s="92" t="str">
        <f>IF(ISNUMBER($C227),VLOOKUP($C227,Methuselahs!$A$7:$I$306,COLUMN(Methuselahs!$I$6),FALSE),"")</f>
        <v/>
      </c>
      <c r="G227" s="96"/>
      <c r="H227" s="97" t="str">
        <f>IF(ISNUMBER($C227),VLOOKUP($C227,Methuselahs!$A$7:$J$306,COLUMN(Methuselahs!$J$6),FALSE),"")</f>
        <v/>
      </c>
    </row>
    <row r="228" spans="1:8" ht="15" x14ac:dyDescent="0.2">
      <c r="A228" s="94" t="str">
        <f>IF(ISNUMBER($C228),VLOOKUP($C228,Methuselahs!$Y$7:$Z$306,2,FALSE),"")</f>
        <v/>
      </c>
      <c r="B228" s="95" t="str">
        <f>IF(ROW()-ROW($A$6)&lt;Methuselahs!$A$4,ROW()-ROW($A$5),"")</f>
        <v/>
      </c>
      <c r="C228" s="90" t="str">
        <f>IF(ISNUMBER($B228),VLOOKUP($B228,Methuselahs!$X$7:$Y$306,2,FALSE),"")</f>
        <v/>
      </c>
      <c r="D228" s="98" t="str">
        <f>IF(ISNUMBER($C228),T(VLOOKUP($C228,Methuselahs!$A$7:$E$306,2,FALSE))&amp;" "&amp;T(VLOOKUP($C228,Methuselahs!$A$7:$E$306,3,FALSE)),"")</f>
        <v/>
      </c>
      <c r="E228" s="96" t="str">
        <f>IF(ISNUMBER($C228),VLOOKUP($C228,Methuselahs!$A$7:$I$306,COLUMN(Methuselahs!$H$6),FALSE),"")</f>
        <v/>
      </c>
      <c r="F228" s="92" t="str">
        <f>IF(ISNUMBER($C228),VLOOKUP($C228,Methuselahs!$A$7:$I$306,COLUMN(Methuselahs!$I$6),FALSE),"")</f>
        <v/>
      </c>
      <c r="G228" s="96"/>
      <c r="H228" s="97" t="str">
        <f>IF(ISNUMBER($C228),VLOOKUP($C228,Methuselahs!$A$7:$J$306,COLUMN(Methuselahs!$J$6),FALSE),"")</f>
        <v/>
      </c>
    </row>
    <row r="229" spans="1:8" ht="15" x14ac:dyDescent="0.2">
      <c r="A229" s="94" t="str">
        <f>IF(ISNUMBER($C229),VLOOKUP($C229,Methuselahs!$Y$7:$Z$306,2,FALSE),"")</f>
        <v/>
      </c>
      <c r="B229" s="95" t="str">
        <f>IF(ROW()-ROW($A$6)&lt;Methuselahs!$A$4,ROW()-ROW($A$5),"")</f>
        <v/>
      </c>
      <c r="C229" s="90" t="str">
        <f>IF(ISNUMBER($B229),VLOOKUP($B229,Methuselahs!$X$7:$Y$306,2,FALSE),"")</f>
        <v/>
      </c>
      <c r="D229" s="98" t="str">
        <f>IF(ISNUMBER($C229),T(VLOOKUP($C229,Methuselahs!$A$7:$E$306,2,FALSE))&amp;" "&amp;T(VLOOKUP($C229,Methuselahs!$A$7:$E$306,3,FALSE)),"")</f>
        <v/>
      </c>
      <c r="E229" s="96" t="str">
        <f>IF(ISNUMBER($C229),VLOOKUP($C229,Methuselahs!$A$7:$I$306,COLUMN(Methuselahs!$H$6),FALSE),"")</f>
        <v/>
      </c>
      <c r="F229" s="92" t="str">
        <f>IF(ISNUMBER($C229),VLOOKUP($C229,Methuselahs!$A$7:$I$306,COLUMN(Methuselahs!$I$6),FALSE),"")</f>
        <v/>
      </c>
      <c r="G229" s="96"/>
      <c r="H229" s="97" t="str">
        <f>IF(ISNUMBER($C229),VLOOKUP($C229,Methuselahs!$A$7:$J$306,COLUMN(Methuselahs!$J$6),FALSE),"")</f>
        <v/>
      </c>
    </row>
    <row r="230" spans="1:8" ht="15" x14ac:dyDescent="0.2">
      <c r="A230" s="94" t="str">
        <f>IF(ISNUMBER($C230),VLOOKUP($C230,Methuselahs!$Y$7:$Z$306,2,FALSE),"")</f>
        <v/>
      </c>
      <c r="B230" s="95" t="str">
        <f>IF(ROW()-ROW($A$6)&lt;Methuselahs!$A$4,ROW()-ROW($A$5),"")</f>
        <v/>
      </c>
      <c r="C230" s="90" t="str">
        <f>IF(ISNUMBER($B230),VLOOKUP($B230,Methuselahs!$X$7:$Y$306,2,FALSE),"")</f>
        <v/>
      </c>
      <c r="D230" s="98" t="str">
        <f>IF(ISNUMBER($C230),T(VLOOKUP($C230,Methuselahs!$A$7:$E$306,2,FALSE))&amp;" "&amp;T(VLOOKUP($C230,Methuselahs!$A$7:$E$306,3,FALSE)),"")</f>
        <v/>
      </c>
      <c r="E230" s="96" t="str">
        <f>IF(ISNUMBER($C230),VLOOKUP($C230,Methuselahs!$A$7:$I$306,COLUMN(Methuselahs!$H$6),FALSE),"")</f>
        <v/>
      </c>
      <c r="F230" s="92" t="str">
        <f>IF(ISNUMBER($C230),VLOOKUP($C230,Methuselahs!$A$7:$I$306,COLUMN(Methuselahs!$I$6),FALSE),"")</f>
        <v/>
      </c>
      <c r="G230" s="96"/>
      <c r="H230" s="97" t="str">
        <f>IF(ISNUMBER($C230),VLOOKUP($C230,Methuselahs!$A$7:$J$306,COLUMN(Methuselahs!$J$6),FALSE),"")</f>
        <v/>
      </c>
    </row>
    <row r="231" spans="1:8" ht="15" x14ac:dyDescent="0.2">
      <c r="A231" s="94" t="str">
        <f>IF(ISNUMBER($C231),VLOOKUP($C231,Methuselahs!$Y$7:$Z$306,2,FALSE),"")</f>
        <v/>
      </c>
      <c r="B231" s="95" t="str">
        <f>IF(ROW()-ROW($A$6)&lt;Methuselahs!$A$4,ROW()-ROW($A$5),"")</f>
        <v/>
      </c>
      <c r="C231" s="90" t="str">
        <f>IF(ISNUMBER($B231),VLOOKUP($B231,Methuselahs!$X$7:$Y$306,2,FALSE),"")</f>
        <v/>
      </c>
      <c r="D231" s="98" t="str">
        <f>IF(ISNUMBER($C231),T(VLOOKUP($C231,Methuselahs!$A$7:$E$306,2,FALSE))&amp;" "&amp;T(VLOOKUP($C231,Methuselahs!$A$7:$E$306,3,FALSE)),"")</f>
        <v/>
      </c>
      <c r="E231" s="96" t="str">
        <f>IF(ISNUMBER($C231),VLOOKUP($C231,Methuselahs!$A$7:$I$306,COLUMN(Methuselahs!$H$6),FALSE),"")</f>
        <v/>
      </c>
      <c r="F231" s="92" t="str">
        <f>IF(ISNUMBER($C231),VLOOKUP($C231,Methuselahs!$A$7:$I$306,COLUMN(Methuselahs!$I$6),FALSE),"")</f>
        <v/>
      </c>
      <c r="G231" s="96"/>
      <c r="H231" s="97" t="str">
        <f>IF(ISNUMBER($C231),VLOOKUP($C231,Methuselahs!$A$7:$J$306,COLUMN(Methuselahs!$J$6),FALSE),"")</f>
        <v/>
      </c>
    </row>
    <row r="232" spans="1:8" ht="15" x14ac:dyDescent="0.2">
      <c r="A232" s="94" t="str">
        <f>IF(ISNUMBER($C232),VLOOKUP($C232,Methuselahs!$Y$7:$Z$306,2,FALSE),"")</f>
        <v/>
      </c>
      <c r="B232" s="95" t="str">
        <f>IF(ROW()-ROW($A$6)&lt;Methuselahs!$A$4,ROW()-ROW($A$5),"")</f>
        <v/>
      </c>
      <c r="C232" s="90" t="str">
        <f>IF(ISNUMBER($B232),VLOOKUP($B232,Methuselahs!$X$7:$Y$306,2,FALSE),"")</f>
        <v/>
      </c>
      <c r="D232" s="98" t="str">
        <f>IF(ISNUMBER($C232),T(VLOOKUP($C232,Methuselahs!$A$7:$E$306,2,FALSE))&amp;" "&amp;T(VLOOKUP($C232,Methuselahs!$A$7:$E$306,3,FALSE)),"")</f>
        <v/>
      </c>
      <c r="E232" s="96" t="str">
        <f>IF(ISNUMBER($C232),VLOOKUP($C232,Methuselahs!$A$7:$I$306,COLUMN(Methuselahs!$H$6),FALSE),"")</f>
        <v/>
      </c>
      <c r="F232" s="92" t="str">
        <f>IF(ISNUMBER($C232),VLOOKUP($C232,Methuselahs!$A$7:$I$306,COLUMN(Methuselahs!$I$6),FALSE),"")</f>
        <v/>
      </c>
      <c r="G232" s="96"/>
      <c r="H232" s="97" t="str">
        <f>IF(ISNUMBER($C232),VLOOKUP($C232,Methuselahs!$A$7:$J$306,COLUMN(Methuselahs!$J$6),FALSE),"")</f>
        <v/>
      </c>
    </row>
    <row r="233" spans="1:8" ht="15" x14ac:dyDescent="0.2">
      <c r="A233" s="94" t="str">
        <f>IF(ISNUMBER($C233),VLOOKUP($C233,Methuselahs!$Y$7:$Z$306,2,FALSE),"")</f>
        <v/>
      </c>
      <c r="B233" s="95" t="str">
        <f>IF(ROW()-ROW($A$6)&lt;Methuselahs!$A$4,ROW()-ROW($A$5),"")</f>
        <v/>
      </c>
      <c r="C233" s="90" t="str">
        <f>IF(ISNUMBER($B233),VLOOKUP($B233,Methuselahs!$X$7:$Y$306,2,FALSE),"")</f>
        <v/>
      </c>
      <c r="D233" s="98" t="str">
        <f>IF(ISNUMBER($C233),T(VLOOKUP($C233,Methuselahs!$A$7:$E$306,2,FALSE))&amp;" "&amp;T(VLOOKUP($C233,Methuselahs!$A$7:$E$306,3,FALSE)),"")</f>
        <v/>
      </c>
      <c r="E233" s="96" t="str">
        <f>IF(ISNUMBER($C233),VLOOKUP($C233,Methuselahs!$A$7:$I$306,COLUMN(Methuselahs!$H$6),FALSE),"")</f>
        <v/>
      </c>
      <c r="F233" s="92" t="str">
        <f>IF(ISNUMBER($C233),VLOOKUP($C233,Methuselahs!$A$7:$I$306,COLUMN(Methuselahs!$I$6),FALSE),"")</f>
        <v/>
      </c>
      <c r="G233" s="96"/>
      <c r="H233" s="97" t="str">
        <f>IF(ISNUMBER($C233),VLOOKUP($C233,Methuselahs!$A$7:$J$306,COLUMN(Methuselahs!$J$6),FALSE),"")</f>
        <v/>
      </c>
    </row>
    <row r="234" spans="1:8" ht="15" x14ac:dyDescent="0.2">
      <c r="A234" s="94" t="str">
        <f>IF(ISNUMBER($C234),VLOOKUP($C234,Methuselahs!$Y$7:$Z$306,2,FALSE),"")</f>
        <v/>
      </c>
      <c r="B234" s="95" t="str">
        <f>IF(ROW()-ROW($A$6)&lt;Methuselahs!$A$4,ROW()-ROW($A$5),"")</f>
        <v/>
      </c>
      <c r="C234" s="90" t="str">
        <f>IF(ISNUMBER($B234),VLOOKUP($B234,Methuselahs!$X$7:$Y$306,2,FALSE),"")</f>
        <v/>
      </c>
      <c r="D234" s="98" t="str">
        <f>IF(ISNUMBER($C234),T(VLOOKUP($C234,Methuselahs!$A$7:$E$306,2,FALSE))&amp;" "&amp;T(VLOOKUP($C234,Methuselahs!$A$7:$E$306,3,FALSE)),"")</f>
        <v/>
      </c>
      <c r="E234" s="96" t="str">
        <f>IF(ISNUMBER($C234),VLOOKUP($C234,Methuselahs!$A$7:$I$306,COLUMN(Methuselahs!$H$6),FALSE),"")</f>
        <v/>
      </c>
      <c r="F234" s="92" t="str">
        <f>IF(ISNUMBER($C234),VLOOKUP($C234,Methuselahs!$A$7:$I$306,COLUMN(Methuselahs!$I$6),FALSE),"")</f>
        <v/>
      </c>
      <c r="G234" s="96"/>
      <c r="H234" s="97" t="str">
        <f>IF(ISNUMBER($C234),VLOOKUP($C234,Methuselahs!$A$7:$J$306,COLUMN(Methuselahs!$J$6),FALSE),"")</f>
        <v/>
      </c>
    </row>
    <row r="235" spans="1:8" ht="15" x14ac:dyDescent="0.2">
      <c r="A235" s="94" t="str">
        <f>IF(ISNUMBER($C235),VLOOKUP($C235,Methuselahs!$Y$7:$Z$306,2,FALSE),"")</f>
        <v/>
      </c>
      <c r="B235" s="95" t="str">
        <f>IF(ROW()-ROW($A$6)&lt;Methuselahs!$A$4,ROW()-ROW($A$5),"")</f>
        <v/>
      </c>
      <c r="C235" s="90" t="str">
        <f>IF(ISNUMBER($B235),VLOOKUP($B235,Methuselahs!$X$7:$Y$306,2,FALSE),"")</f>
        <v/>
      </c>
      <c r="D235" s="98" t="str">
        <f>IF(ISNUMBER($C235),T(VLOOKUP($C235,Methuselahs!$A$7:$E$306,2,FALSE))&amp;" "&amp;T(VLOOKUP($C235,Methuselahs!$A$7:$E$306,3,FALSE)),"")</f>
        <v/>
      </c>
      <c r="E235" s="96" t="str">
        <f>IF(ISNUMBER($C235),VLOOKUP($C235,Methuselahs!$A$7:$I$306,COLUMN(Methuselahs!$H$6),FALSE),"")</f>
        <v/>
      </c>
      <c r="F235" s="92" t="str">
        <f>IF(ISNUMBER($C235),VLOOKUP($C235,Methuselahs!$A$7:$I$306,COLUMN(Methuselahs!$I$6),FALSE),"")</f>
        <v/>
      </c>
      <c r="G235" s="96"/>
      <c r="H235" s="97" t="str">
        <f>IF(ISNUMBER($C235),VLOOKUP($C235,Methuselahs!$A$7:$J$306,COLUMN(Methuselahs!$J$6),FALSE),"")</f>
        <v/>
      </c>
    </row>
    <row r="236" spans="1:8" ht="15" x14ac:dyDescent="0.2">
      <c r="A236" s="94" t="str">
        <f>IF(ISNUMBER($C236),VLOOKUP($C236,Methuselahs!$Y$7:$Z$306,2,FALSE),"")</f>
        <v/>
      </c>
      <c r="B236" s="95" t="str">
        <f>IF(ROW()-ROW($A$6)&lt;Methuselahs!$A$4,ROW()-ROW($A$5),"")</f>
        <v/>
      </c>
      <c r="C236" s="90" t="str">
        <f>IF(ISNUMBER($B236),VLOOKUP($B236,Methuselahs!$X$7:$Y$306,2,FALSE),"")</f>
        <v/>
      </c>
      <c r="D236" s="98" t="str">
        <f>IF(ISNUMBER($C236),T(VLOOKUP($C236,Methuselahs!$A$7:$E$306,2,FALSE))&amp;" "&amp;T(VLOOKUP($C236,Methuselahs!$A$7:$E$306,3,FALSE)),"")</f>
        <v/>
      </c>
      <c r="E236" s="96" t="str">
        <f>IF(ISNUMBER($C236),VLOOKUP($C236,Methuselahs!$A$7:$I$306,COLUMN(Methuselahs!$H$6),FALSE),"")</f>
        <v/>
      </c>
      <c r="F236" s="92" t="str">
        <f>IF(ISNUMBER($C236),VLOOKUP($C236,Methuselahs!$A$7:$I$306,COLUMN(Methuselahs!$I$6),FALSE),"")</f>
        <v/>
      </c>
      <c r="G236" s="96"/>
      <c r="H236" s="97" t="str">
        <f>IF(ISNUMBER($C236),VLOOKUP($C236,Methuselahs!$A$7:$J$306,COLUMN(Methuselahs!$J$6),FALSE),"")</f>
        <v/>
      </c>
    </row>
    <row r="237" spans="1:8" ht="15" x14ac:dyDescent="0.2">
      <c r="A237" s="94" t="str">
        <f>IF(ISNUMBER($C237),VLOOKUP($C237,Methuselahs!$Y$7:$Z$306,2,FALSE),"")</f>
        <v/>
      </c>
      <c r="B237" s="95" t="str">
        <f>IF(ROW()-ROW($A$6)&lt;Methuselahs!$A$4,ROW()-ROW($A$5),"")</f>
        <v/>
      </c>
      <c r="C237" s="90" t="str">
        <f>IF(ISNUMBER($B237),VLOOKUP($B237,Methuselahs!$X$7:$Y$306,2,FALSE),"")</f>
        <v/>
      </c>
      <c r="D237" s="98" t="str">
        <f>IF(ISNUMBER($C237),T(VLOOKUP($C237,Methuselahs!$A$7:$E$306,2,FALSE))&amp;" "&amp;T(VLOOKUP($C237,Methuselahs!$A$7:$E$306,3,FALSE)),"")</f>
        <v/>
      </c>
      <c r="E237" s="96" t="str">
        <f>IF(ISNUMBER($C237),VLOOKUP($C237,Methuselahs!$A$7:$I$306,COLUMN(Methuselahs!$H$6),FALSE),"")</f>
        <v/>
      </c>
      <c r="F237" s="92" t="str">
        <f>IF(ISNUMBER($C237),VLOOKUP($C237,Methuselahs!$A$7:$I$306,COLUMN(Methuselahs!$I$6),FALSE),"")</f>
        <v/>
      </c>
      <c r="G237" s="96"/>
      <c r="H237" s="97" t="str">
        <f>IF(ISNUMBER($C237),VLOOKUP($C237,Methuselahs!$A$7:$J$306,COLUMN(Methuselahs!$J$6),FALSE),"")</f>
        <v/>
      </c>
    </row>
    <row r="238" spans="1:8" ht="15" x14ac:dyDescent="0.2">
      <c r="A238" s="94" t="str">
        <f>IF(ISNUMBER($C238),VLOOKUP($C238,Methuselahs!$Y$7:$Z$306,2,FALSE),"")</f>
        <v/>
      </c>
      <c r="B238" s="95" t="str">
        <f>IF(ROW()-ROW($A$6)&lt;Methuselahs!$A$4,ROW()-ROW($A$5),"")</f>
        <v/>
      </c>
      <c r="C238" s="90" t="str">
        <f>IF(ISNUMBER($B238),VLOOKUP($B238,Methuselahs!$X$7:$Y$306,2,FALSE),"")</f>
        <v/>
      </c>
      <c r="D238" s="98" t="str">
        <f>IF(ISNUMBER($C238),T(VLOOKUP($C238,Methuselahs!$A$7:$E$306,2,FALSE))&amp;" "&amp;T(VLOOKUP($C238,Methuselahs!$A$7:$E$306,3,FALSE)),"")</f>
        <v/>
      </c>
      <c r="E238" s="96" t="str">
        <f>IF(ISNUMBER($C238),VLOOKUP($C238,Methuselahs!$A$7:$I$306,COLUMN(Methuselahs!$H$6),FALSE),"")</f>
        <v/>
      </c>
      <c r="F238" s="92" t="str">
        <f>IF(ISNUMBER($C238),VLOOKUP($C238,Methuselahs!$A$7:$I$306,COLUMN(Methuselahs!$I$6),FALSE),"")</f>
        <v/>
      </c>
      <c r="G238" s="96"/>
      <c r="H238" s="97" t="str">
        <f>IF(ISNUMBER($C238),VLOOKUP($C238,Methuselahs!$A$7:$J$306,COLUMN(Methuselahs!$J$6),FALSE),"")</f>
        <v/>
      </c>
    </row>
    <row r="239" spans="1:8" ht="15" x14ac:dyDescent="0.2">
      <c r="A239" s="94" t="str">
        <f>IF(ISNUMBER($C239),VLOOKUP($C239,Methuselahs!$Y$7:$Z$306,2,FALSE),"")</f>
        <v/>
      </c>
      <c r="B239" s="95" t="str">
        <f>IF(ROW()-ROW($A$6)&lt;Methuselahs!$A$4,ROW()-ROW($A$5),"")</f>
        <v/>
      </c>
      <c r="C239" s="90" t="str">
        <f>IF(ISNUMBER($B239),VLOOKUP($B239,Methuselahs!$X$7:$Y$306,2,FALSE),"")</f>
        <v/>
      </c>
      <c r="D239" s="98" t="str">
        <f>IF(ISNUMBER($C239),T(VLOOKUP($C239,Methuselahs!$A$7:$E$306,2,FALSE))&amp;" "&amp;T(VLOOKUP($C239,Methuselahs!$A$7:$E$306,3,FALSE)),"")</f>
        <v/>
      </c>
      <c r="E239" s="96" t="str">
        <f>IF(ISNUMBER($C239),VLOOKUP($C239,Methuselahs!$A$7:$I$306,COLUMN(Methuselahs!$H$6),FALSE),"")</f>
        <v/>
      </c>
      <c r="F239" s="92" t="str">
        <f>IF(ISNUMBER($C239),VLOOKUP($C239,Methuselahs!$A$7:$I$306,COLUMN(Methuselahs!$I$6),FALSE),"")</f>
        <v/>
      </c>
      <c r="G239" s="96"/>
      <c r="H239" s="97" t="str">
        <f>IF(ISNUMBER($C239),VLOOKUP($C239,Methuselahs!$A$7:$J$306,COLUMN(Methuselahs!$J$6),FALSE),"")</f>
        <v/>
      </c>
    </row>
    <row r="240" spans="1:8" ht="15" x14ac:dyDescent="0.2">
      <c r="A240" s="94" t="str">
        <f>IF(ISNUMBER($C240),VLOOKUP($C240,Methuselahs!$Y$7:$Z$306,2,FALSE),"")</f>
        <v/>
      </c>
      <c r="B240" s="95" t="str">
        <f>IF(ROW()-ROW($A$6)&lt;Methuselahs!$A$4,ROW()-ROW($A$5),"")</f>
        <v/>
      </c>
      <c r="C240" s="90" t="str">
        <f>IF(ISNUMBER($B240),VLOOKUP($B240,Methuselahs!$X$7:$Y$306,2,FALSE),"")</f>
        <v/>
      </c>
      <c r="D240" s="98" t="str">
        <f>IF(ISNUMBER($C240),T(VLOOKUP($C240,Methuselahs!$A$7:$E$306,2,FALSE))&amp;" "&amp;T(VLOOKUP($C240,Methuselahs!$A$7:$E$306,3,FALSE)),"")</f>
        <v/>
      </c>
      <c r="E240" s="96" t="str">
        <f>IF(ISNUMBER($C240),VLOOKUP($C240,Methuselahs!$A$7:$I$306,COLUMN(Methuselahs!$H$6),FALSE),"")</f>
        <v/>
      </c>
      <c r="F240" s="92" t="str">
        <f>IF(ISNUMBER($C240),VLOOKUP($C240,Methuselahs!$A$7:$I$306,COLUMN(Methuselahs!$I$6),FALSE),"")</f>
        <v/>
      </c>
      <c r="G240" s="96"/>
      <c r="H240" s="97" t="str">
        <f>IF(ISNUMBER($C240),VLOOKUP($C240,Methuselahs!$A$7:$J$306,COLUMN(Methuselahs!$J$6),FALSE),"")</f>
        <v/>
      </c>
    </row>
    <row r="241" spans="1:8" ht="15" x14ac:dyDescent="0.2">
      <c r="A241" s="94" t="str">
        <f>IF(ISNUMBER($C241),VLOOKUP($C241,Methuselahs!$Y$7:$Z$306,2,FALSE),"")</f>
        <v/>
      </c>
      <c r="B241" s="95" t="str">
        <f>IF(ROW()-ROW($A$6)&lt;Methuselahs!$A$4,ROW()-ROW($A$5),"")</f>
        <v/>
      </c>
      <c r="C241" s="90" t="str">
        <f>IF(ISNUMBER($B241),VLOOKUP($B241,Methuselahs!$X$7:$Y$306,2,FALSE),"")</f>
        <v/>
      </c>
      <c r="D241" s="98" t="str">
        <f>IF(ISNUMBER($C241),T(VLOOKUP($C241,Methuselahs!$A$7:$E$306,2,FALSE))&amp;" "&amp;T(VLOOKUP($C241,Methuselahs!$A$7:$E$306,3,FALSE)),"")</f>
        <v/>
      </c>
      <c r="E241" s="96" t="str">
        <f>IF(ISNUMBER($C241),VLOOKUP($C241,Methuselahs!$A$7:$I$306,COLUMN(Methuselahs!$H$6),FALSE),"")</f>
        <v/>
      </c>
      <c r="F241" s="92" t="str">
        <f>IF(ISNUMBER($C241),VLOOKUP($C241,Methuselahs!$A$7:$I$306,COLUMN(Methuselahs!$I$6),FALSE),"")</f>
        <v/>
      </c>
      <c r="G241" s="96"/>
      <c r="H241" s="97" t="str">
        <f>IF(ISNUMBER($C241),VLOOKUP($C241,Methuselahs!$A$7:$J$306,COLUMN(Methuselahs!$J$6),FALSE),"")</f>
        <v/>
      </c>
    </row>
    <row r="242" spans="1:8" ht="15" x14ac:dyDescent="0.2">
      <c r="A242" s="94" t="str">
        <f>IF(ISNUMBER($C242),VLOOKUP($C242,Methuselahs!$Y$7:$Z$306,2,FALSE),"")</f>
        <v/>
      </c>
      <c r="B242" s="95" t="str">
        <f>IF(ROW()-ROW($A$6)&lt;Methuselahs!$A$4,ROW()-ROW($A$5),"")</f>
        <v/>
      </c>
      <c r="C242" s="90" t="str">
        <f>IF(ISNUMBER($B242),VLOOKUP($B242,Methuselahs!$X$7:$Y$306,2,FALSE),"")</f>
        <v/>
      </c>
      <c r="D242" s="98" t="str">
        <f>IF(ISNUMBER($C242),T(VLOOKUP($C242,Methuselahs!$A$7:$E$306,2,FALSE))&amp;" "&amp;T(VLOOKUP($C242,Methuselahs!$A$7:$E$306,3,FALSE)),"")</f>
        <v/>
      </c>
      <c r="E242" s="96" t="str">
        <f>IF(ISNUMBER($C242),VLOOKUP($C242,Methuselahs!$A$7:$I$306,COLUMN(Methuselahs!$H$6),FALSE),"")</f>
        <v/>
      </c>
      <c r="F242" s="92" t="str">
        <f>IF(ISNUMBER($C242),VLOOKUP($C242,Methuselahs!$A$7:$I$306,COLUMN(Methuselahs!$I$6),FALSE),"")</f>
        <v/>
      </c>
      <c r="G242" s="96"/>
      <c r="H242" s="97" t="str">
        <f>IF(ISNUMBER($C242),VLOOKUP($C242,Methuselahs!$A$7:$J$306,COLUMN(Methuselahs!$J$6),FALSE),"")</f>
        <v/>
      </c>
    </row>
    <row r="243" spans="1:8" ht="15" x14ac:dyDescent="0.2">
      <c r="A243" s="94" t="str">
        <f>IF(ISNUMBER($C243),VLOOKUP($C243,Methuselahs!$Y$7:$Z$306,2,FALSE),"")</f>
        <v/>
      </c>
      <c r="B243" s="95" t="str">
        <f>IF(ROW()-ROW($A$6)&lt;Methuselahs!$A$4,ROW()-ROW($A$5),"")</f>
        <v/>
      </c>
      <c r="C243" s="90" t="str">
        <f>IF(ISNUMBER($B243),VLOOKUP($B243,Methuselahs!$X$7:$Y$306,2,FALSE),"")</f>
        <v/>
      </c>
      <c r="D243" s="98" t="str">
        <f>IF(ISNUMBER($C243),T(VLOOKUP($C243,Methuselahs!$A$7:$E$306,2,FALSE))&amp;" "&amp;T(VLOOKUP($C243,Methuselahs!$A$7:$E$306,3,FALSE)),"")</f>
        <v/>
      </c>
      <c r="E243" s="96" t="str">
        <f>IF(ISNUMBER($C243),VLOOKUP($C243,Methuselahs!$A$7:$I$306,COLUMN(Methuselahs!$H$6),FALSE),"")</f>
        <v/>
      </c>
      <c r="F243" s="92" t="str">
        <f>IF(ISNUMBER($C243),VLOOKUP($C243,Methuselahs!$A$7:$I$306,COLUMN(Methuselahs!$I$6),FALSE),"")</f>
        <v/>
      </c>
      <c r="G243" s="96"/>
      <c r="H243" s="97" t="str">
        <f>IF(ISNUMBER($C243),VLOOKUP($C243,Methuselahs!$A$7:$J$306,COLUMN(Methuselahs!$J$6),FALSE),"")</f>
        <v/>
      </c>
    </row>
    <row r="244" spans="1:8" ht="15" x14ac:dyDescent="0.2">
      <c r="A244" s="94" t="str">
        <f>IF(ISNUMBER($C244),VLOOKUP($C244,Methuselahs!$Y$7:$Z$306,2,FALSE),"")</f>
        <v/>
      </c>
      <c r="B244" s="95" t="str">
        <f>IF(ROW()-ROW($A$6)&lt;Methuselahs!$A$4,ROW()-ROW($A$5),"")</f>
        <v/>
      </c>
      <c r="C244" s="90" t="str">
        <f>IF(ISNUMBER($B244),VLOOKUP($B244,Methuselahs!$X$7:$Y$306,2,FALSE),"")</f>
        <v/>
      </c>
      <c r="D244" s="98" t="str">
        <f>IF(ISNUMBER($C244),T(VLOOKUP($C244,Methuselahs!$A$7:$E$306,2,FALSE))&amp;" "&amp;T(VLOOKUP($C244,Methuselahs!$A$7:$E$306,3,FALSE)),"")</f>
        <v/>
      </c>
      <c r="E244" s="96" t="str">
        <f>IF(ISNUMBER($C244),VLOOKUP($C244,Methuselahs!$A$7:$I$306,COLUMN(Methuselahs!$H$6),FALSE),"")</f>
        <v/>
      </c>
      <c r="F244" s="92" t="str">
        <f>IF(ISNUMBER($C244),VLOOKUP($C244,Methuselahs!$A$7:$I$306,COLUMN(Methuselahs!$I$6),FALSE),"")</f>
        <v/>
      </c>
      <c r="G244" s="96"/>
      <c r="H244" s="97" t="str">
        <f>IF(ISNUMBER($C244),VLOOKUP($C244,Methuselahs!$A$7:$J$306,COLUMN(Methuselahs!$J$6),FALSE),"")</f>
        <v/>
      </c>
    </row>
    <row r="245" spans="1:8" ht="15" x14ac:dyDescent="0.2">
      <c r="A245" s="94" t="str">
        <f>IF(ISNUMBER($C245),VLOOKUP($C245,Methuselahs!$Y$7:$Z$306,2,FALSE),"")</f>
        <v/>
      </c>
      <c r="B245" s="95" t="str">
        <f>IF(ROW()-ROW($A$6)&lt;Methuselahs!$A$4,ROW()-ROW($A$5),"")</f>
        <v/>
      </c>
      <c r="C245" s="90" t="str">
        <f>IF(ISNUMBER($B245),VLOOKUP($B245,Methuselahs!$X$7:$Y$306,2,FALSE),"")</f>
        <v/>
      </c>
      <c r="D245" s="98" t="str">
        <f>IF(ISNUMBER($C245),T(VLOOKUP($C245,Methuselahs!$A$7:$E$306,2,FALSE))&amp;" "&amp;T(VLOOKUP($C245,Methuselahs!$A$7:$E$306,3,FALSE)),"")</f>
        <v/>
      </c>
      <c r="E245" s="96" t="str">
        <f>IF(ISNUMBER($C245),VLOOKUP($C245,Methuselahs!$A$7:$I$306,COLUMN(Methuselahs!$H$6),FALSE),"")</f>
        <v/>
      </c>
      <c r="F245" s="92" t="str">
        <f>IF(ISNUMBER($C245),VLOOKUP($C245,Methuselahs!$A$7:$I$306,COLUMN(Methuselahs!$I$6),FALSE),"")</f>
        <v/>
      </c>
      <c r="G245" s="96"/>
      <c r="H245" s="97" t="str">
        <f>IF(ISNUMBER($C245),VLOOKUP($C245,Methuselahs!$A$7:$J$306,COLUMN(Methuselahs!$J$6),FALSE),"")</f>
        <v/>
      </c>
    </row>
    <row r="246" spans="1:8" ht="15" x14ac:dyDescent="0.2">
      <c r="A246" s="94" t="str">
        <f>IF(ISNUMBER($C246),VLOOKUP($C246,Methuselahs!$Y$7:$Z$306,2,FALSE),"")</f>
        <v/>
      </c>
      <c r="B246" s="95" t="str">
        <f>IF(ROW()-ROW($A$6)&lt;Methuselahs!$A$4,ROW()-ROW($A$5),"")</f>
        <v/>
      </c>
      <c r="C246" s="90" t="str">
        <f>IF(ISNUMBER($B246),VLOOKUP($B246,Methuselahs!$X$7:$Y$306,2,FALSE),"")</f>
        <v/>
      </c>
      <c r="D246" s="98" t="str">
        <f>IF(ISNUMBER($C246),T(VLOOKUP($C246,Methuselahs!$A$7:$E$306,2,FALSE))&amp;" "&amp;T(VLOOKUP($C246,Methuselahs!$A$7:$E$306,3,FALSE)),"")</f>
        <v/>
      </c>
      <c r="E246" s="96" t="str">
        <f>IF(ISNUMBER($C246),VLOOKUP($C246,Methuselahs!$A$7:$I$306,COLUMN(Methuselahs!$H$6),FALSE),"")</f>
        <v/>
      </c>
      <c r="F246" s="92" t="str">
        <f>IF(ISNUMBER($C246),VLOOKUP($C246,Methuselahs!$A$7:$I$306,COLUMN(Methuselahs!$I$6),FALSE),"")</f>
        <v/>
      </c>
      <c r="G246" s="96"/>
      <c r="H246" s="97" t="str">
        <f>IF(ISNUMBER($C246),VLOOKUP($C246,Methuselahs!$A$7:$J$306,COLUMN(Methuselahs!$J$6),FALSE),"")</f>
        <v/>
      </c>
    </row>
    <row r="247" spans="1:8" ht="15" x14ac:dyDescent="0.2">
      <c r="A247" s="94" t="str">
        <f>IF(ISNUMBER($C247),VLOOKUP($C247,Methuselahs!$Y$7:$Z$306,2,FALSE),"")</f>
        <v/>
      </c>
      <c r="B247" s="95" t="str">
        <f>IF(ROW()-ROW($A$6)&lt;Methuselahs!$A$4,ROW()-ROW($A$5),"")</f>
        <v/>
      </c>
      <c r="C247" s="90" t="str">
        <f>IF(ISNUMBER($B247),VLOOKUP($B247,Methuselahs!$X$7:$Y$306,2,FALSE),"")</f>
        <v/>
      </c>
      <c r="D247" s="98" t="str">
        <f>IF(ISNUMBER($C247),T(VLOOKUP($C247,Methuselahs!$A$7:$E$306,2,FALSE))&amp;" "&amp;T(VLOOKUP($C247,Methuselahs!$A$7:$E$306,3,FALSE)),"")</f>
        <v/>
      </c>
      <c r="E247" s="96" t="str">
        <f>IF(ISNUMBER($C247),VLOOKUP($C247,Methuselahs!$A$7:$I$306,COLUMN(Methuselahs!$H$6),FALSE),"")</f>
        <v/>
      </c>
      <c r="F247" s="92" t="str">
        <f>IF(ISNUMBER($C247),VLOOKUP($C247,Methuselahs!$A$7:$I$306,COLUMN(Methuselahs!$I$6),FALSE),"")</f>
        <v/>
      </c>
      <c r="G247" s="96"/>
      <c r="H247" s="97" t="str">
        <f>IF(ISNUMBER($C247),VLOOKUP($C247,Methuselahs!$A$7:$J$306,COLUMN(Methuselahs!$J$6),FALSE),"")</f>
        <v/>
      </c>
    </row>
    <row r="248" spans="1:8" ht="15" x14ac:dyDescent="0.2">
      <c r="A248" s="94" t="str">
        <f>IF(ISNUMBER($C248),VLOOKUP($C248,Methuselahs!$Y$7:$Z$306,2,FALSE),"")</f>
        <v/>
      </c>
      <c r="B248" s="95" t="str">
        <f>IF(ROW()-ROW($A$6)&lt;Methuselahs!$A$4,ROW()-ROW($A$5),"")</f>
        <v/>
      </c>
      <c r="C248" s="90" t="str">
        <f>IF(ISNUMBER($B248),VLOOKUP($B248,Methuselahs!$X$7:$Y$306,2,FALSE),"")</f>
        <v/>
      </c>
      <c r="D248" s="98" t="str">
        <f>IF(ISNUMBER($C248),T(VLOOKUP($C248,Methuselahs!$A$7:$E$306,2,FALSE))&amp;" "&amp;T(VLOOKUP($C248,Methuselahs!$A$7:$E$306,3,FALSE)),"")</f>
        <v/>
      </c>
      <c r="E248" s="96" t="str">
        <f>IF(ISNUMBER($C248),VLOOKUP($C248,Methuselahs!$A$7:$I$306,COLUMN(Methuselahs!$H$6),FALSE),"")</f>
        <v/>
      </c>
      <c r="F248" s="92" t="str">
        <f>IF(ISNUMBER($C248),VLOOKUP($C248,Methuselahs!$A$7:$I$306,COLUMN(Methuselahs!$I$6),FALSE),"")</f>
        <v/>
      </c>
      <c r="G248" s="96"/>
      <c r="H248" s="97" t="str">
        <f>IF(ISNUMBER($C248),VLOOKUP($C248,Methuselahs!$A$7:$J$306,COLUMN(Methuselahs!$J$6),FALSE),"")</f>
        <v/>
      </c>
    </row>
    <row r="249" spans="1:8" ht="15" x14ac:dyDescent="0.2">
      <c r="A249" s="94" t="str">
        <f>IF(ISNUMBER($C249),VLOOKUP($C249,Methuselahs!$Y$7:$Z$306,2,FALSE),"")</f>
        <v/>
      </c>
      <c r="B249" s="95" t="str">
        <f>IF(ROW()-ROW($A$6)&lt;Methuselahs!$A$4,ROW()-ROW($A$5),"")</f>
        <v/>
      </c>
      <c r="C249" s="90" t="str">
        <f>IF(ISNUMBER($B249),VLOOKUP($B249,Methuselahs!$X$7:$Y$306,2,FALSE),"")</f>
        <v/>
      </c>
      <c r="D249" s="98" t="str">
        <f>IF(ISNUMBER($C249),T(VLOOKUP($C249,Methuselahs!$A$7:$E$306,2,FALSE))&amp;" "&amp;T(VLOOKUP($C249,Methuselahs!$A$7:$E$306,3,FALSE)),"")</f>
        <v/>
      </c>
      <c r="E249" s="96" t="str">
        <f>IF(ISNUMBER($C249),VLOOKUP($C249,Methuselahs!$A$7:$I$306,COLUMN(Methuselahs!$H$6),FALSE),"")</f>
        <v/>
      </c>
      <c r="F249" s="92" t="str">
        <f>IF(ISNUMBER($C249),VLOOKUP($C249,Methuselahs!$A$7:$I$306,COLUMN(Methuselahs!$I$6),FALSE),"")</f>
        <v/>
      </c>
      <c r="G249" s="96"/>
      <c r="H249" s="97" t="str">
        <f>IF(ISNUMBER($C249),VLOOKUP($C249,Methuselahs!$A$7:$J$306,COLUMN(Methuselahs!$J$6),FALSE),"")</f>
        <v/>
      </c>
    </row>
    <row r="250" spans="1:8" ht="15" x14ac:dyDescent="0.2">
      <c r="A250" s="94" t="str">
        <f>IF(ISNUMBER($C250),VLOOKUP($C250,Methuselahs!$Y$7:$Z$306,2,FALSE),"")</f>
        <v/>
      </c>
      <c r="B250" s="95" t="str">
        <f>IF(ROW()-ROW($A$6)&lt;Methuselahs!$A$4,ROW()-ROW($A$5),"")</f>
        <v/>
      </c>
      <c r="C250" s="90" t="str">
        <f>IF(ISNUMBER($B250),VLOOKUP($B250,Methuselahs!$X$7:$Y$306,2,FALSE),"")</f>
        <v/>
      </c>
      <c r="D250" s="98" t="str">
        <f>IF(ISNUMBER($C250),T(VLOOKUP($C250,Methuselahs!$A$7:$E$306,2,FALSE))&amp;" "&amp;T(VLOOKUP($C250,Methuselahs!$A$7:$E$306,3,FALSE)),"")</f>
        <v/>
      </c>
      <c r="E250" s="96" t="str">
        <f>IF(ISNUMBER($C250),VLOOKUP($C250,Methuselahs!$A$7:$I$306,COLUMN(Methuselahs!$H$6),FALSE),"")</f>
        <v/>
      </c>
      <c r="F250" s="92" t="str">
        <f>IF(ISNUMBER($C250),VLOOKUP($C250,Methuselahs!$A$7:$I$306,COLUMN(Methuselahs!$I$6),FALSE),"")</f>
        <v/>
      </c>
      <c r="G250" s="96"/>
      <c r="H250" s="97" t="str">
        <f>IF(ISNUMBER($C250),VLOOKUP($C250,Methuselahs!$A$7:$J$306,COLUMN(Methuselahs!$J$6),FALSE),"")</f>
        <v/>
      </c>
    </row>
    <row r="251" spans="1:8" ht="15" x14ac:dyDescent="0.2">
      <c r="A251" s="94" t="str">
        <f>IF(ISNUMBER($C251),VLOOKUP($C251,Methuselahs!$Y$7:$Z$306,2,FALSE),"")</f>
        <v/>
      </c>
      <c r="B251" s="95" t="str">
        <f>IF(ROW()-ROW($A$6)&lt;Methuselahs!$A$4,ROW()-ROW($A$5),"")</f>
        <v/>
      </c>
      <c r="C251" s="90" t="str">
        <f>IF(ISNUMBER($B251),VLOOKUP($B251,Methuselahs!$X$7:$Y$306,2,FALSE),"")</f>
        <v/>
      </c>
      <c r="D251" s="98" t="str">
        <f>IF(ISNUMBER($C251),T(VLOOKUP($C251,Methuselahs!$A$7:$E$306,2,FALSE))&amp;" "&amp;T(VLOOKUP($C251,Methuselahs!$A$7:$E$306,3,FALSE)),"")</f>
        <v/>
      </c>
      <c r="E251" s="96" t="str">
        <f>IF(ISNUMBER($C251),VLOOKUP($C251,Methuselahs!$A$7:$I$306,COLUMN(Methuselahs!$H$6),FALSE),"")</f>
        <v/>
      </c>
      <c r="F251" s="92" t="str">
        <f>IF(ISNUMBER($C251),VLOOKUP($C251,Methuselahs!$A$7:$I$306,COLUMN(Methuselahs!$I$6),FALSE),"")</f>
        <v/>
      </c>
      <c r="G251" s="96"/>
      <c r="H251" s="97" t="str">
        <f>IF(ISNUMBER($C251),VLOOKUP($C251,Methuselahs!$A$7:$J$306,COLUMN(Methuselahs!$J$6),FALSE),"")</f>
        <v/>
      </c>
    </row>
    <row r="252" spans="1:8" ht="15" x14ac:dyDescent="0.2">
      <c r="A252" s="94" t="str">
        <f>IF(ISNUMBER($C252),VLOOKUP($C252,Methuselahs!$Y$7:$Z$306,2,FALSE),"")</f>
        <v/>
      </c>
      <c r="B252" s="95" t="str">
        <f>IF(ROW()-ROW($A$6)&lt;Methuselahs!$A$4,ROW()-ROW($A$5),"")</f>
        <v/>
      </c>
      <c r="C252" s="90" t="str">
        <f>IF(ISNUMBER($B252),VLOOKUP($B252,Methuselahs!$X$7:$Y$306,2,FALSE),"")</f>
        <v/>
      </c>
      <c r="D252" s="98" t="str">
        <f>IF(ISNUMBER($C252),T(VLOOKUP($C252,Methuselahs!$A$7:$E$306,2,FALSE))&amp;" "&amp;T(VLOOKUP($C252,Methuselahs!$A$7:$E$306,3,FALSE)),"")</f>
        <v/>
      </c>
      <c r="E252" s="96" t="str">
        <f>IF(ISNUMBER($C252),VLOOKUP($C252,Methuselahs!$A$7:$I$306,COLUMN(Methuselahs!$H$6),FALSE),"")</f>
        <v/>
      </c>
      <c r="F252" s="92" t="str">
        <f>IF(ISNUMBER($C252),VLOOKUP($C252,Methuselahs!$A$7:$I$306,COLUMN(Methuselahs!$I$6),FALSE),"")</f>
        <v/>
      </c>
      <c r="G252" s="96"/>
      <c r="H252" s="97" t="str">
        <f>IF(ISNUMBER($C252),VLOOKUP($C252,Methuselahs!$A$7:$J$306,COLUMN(Methuselahs!$J$6),FALSE),"")</f>
        <v/>
      </c>
    </row>
    <row r="253" spans="1:8" ht="15" x14ac:dyDescent="0.2">
      <c r="A253" s="94" t="str">
        <f>IF(ISNUMBER($C253),VLOOKUP($C253,Methuselahs!$Y$7:$Z$306,2,FALSE),"")</f>
        <v/>
      </c>
      <c r="B253" s="95" t="str">
        <f>IF(ROW()-ROW($A$6)&lt;Methuselahs!$A$4,ROW()-ROW($A$5),"")</f>
        <v/>
      </c>
      <c r="C253" s="90" t="str">
        <f>IF(ISNUMBER($B253),VLOOKUP($B253,Methuselahs!$X$7:$Y$306,2,FALSE),"")</f>
        <v/>
      </c>
      <c r="D253" s="98" t="str">
        <f>IF(ISNUMBER($C253),T(VLOOKUP($C253,Methuselahs!$A$7:$E$306,2,FALSE))&amp;" "&amp;T(VLOOKUP($C253,Methuselahs!$A$7:$E$306,3,FALSE)),"")</f>
        <v/>
      </c>
      <c r="E253" s="96" t="str">
        <f>IF(ISNUMBER($C253),VLOOKUP($C253,Methuselahs!$A$7:$I$306,COLUMN(Methuselahs!$H$6),FALSE),"")</f>
        <v/>
      </c>
      <c r="F253" s="92" t="str">
        <f>IF(ISNUMBER($C253),VLOOKUP($C253,Methuselahs!$A$7:$I$306,COLUMN(Methuselahs!$I$6),FALSE),"")</f>
        <v/>
      </c>
      <c r="G253" s="96"/>
      <c r="H253" s="97" t="str">
        <f>IF(ISNUMBER($C253),VLOOKUP($C253,Methuselahs!$A$7:$J$306,COLUMN(Methuselahs!$J$6),FALSE),"")</f>
        <v/>
      </c>
    </row>
    <row r="254" spans="1:8" ht="15" x14ac:dyDescent="0.2">
      <c r="A254" s="94" t="str">
        <f>IF(ISNUMBER($C254),VLOOKUP($C254,Methuselahs!$Y$7:$Z$306,2,FALSE),"")</f>
        <v/>
      </c>
      <c r="B254" s="95" t="str">
        <f>IF(ROW()-ROW($A$6)&lt;Methuselahs!$A$4,ROW()-ROW($A$5),"")</f>
        <v/>
      </c>
      <c r="C254" s="90" t="str">
        <f>IF(ISNUMBER($B254),VLOOKUP($B254,Methuselahs!$X$7:$Y$306,2,FALSE),"")</f>
        <v/>
      </c>
      <c r="D254" s="98" t="str">
        <f>IF(ISNUMBER($C254),T(VLOOKUP($C254,Methuselahs!$A$7:$E$306,2,FALSE))&amp;" "&amp;T(VLOOKUP($C254,Methuselahs!$A$7:$E$306,3,FALSE)),"")</f>
        <v/>
      </c>
      <c r="E254" s="96" t="str">
        <f>IF(ISNUMBER($C254),VLOOKUP($C254,Methuselahs!$A$7:$I$306,COLUMN(Methuselahs!$H$6),FALSE),"")</f>
        <v/>
      </c>
      <c r="F254" s="92" t="str">
        <f>IF(ISNUMBER($C254),VLOOKUP($C254,Methuselahs!$A$7:$I$306,COLUMN(Methuselahs!$I$6),FALSE),"")</f>
        <v/>
      </c>
      <c r="G254" s="96"/>
      <c r="H254" s="97" t="str">
        <f>IF(ISNUMBER($C254),VLOOKUP($C254,Methuselahs!$A$7:$J$306,COLUMN(Methuselahs!$J$6),FALSE),"")</f>
        <v/>
      </c>
    </row>
    <row r="255" spans="1:8" ht="15" x14ac:dyDescent="0.2">
      <c r="A255" s="94" t="str">
        <f>IF(ISNUMBER($C255),VLOOKUP($C255,Methuselahs!$Y$7:$Z$306,2,FALSE),"")</f>
        <v/>
      </c>
      <c r="B255" s="95" t="str">
        <f>IF(ROW()-ROW($A$6)&lt;Methuselahs!$A$4,ROW()-ROW($A$5),"")</f>
        <v/>
      </c>
      <c r="C255" s="90" t="str">
        <f>IF(ISNUMBER($B255),VLOOKUP($B255,Methuselahs!$X$7:$Y$306,2,FALSE),"")</f>
        <v/>
      </c>
      <c r="D255" s="98" t="str">
        <f>IF(ISNUMBER($C255),T(VLOOKUP($C255,Methuselahs!$A$7:$E$306,2,FALSE))&amp;" "&amp;T(VLOOKUP($C255,Methuselahs!$A$7:$E$306,3,FALSE)),"")</f>
        <v/>
      </c>
      <c r="E255" s="96" t="str">
        <f>IF(ISNUMBER($C255),VLOOKUP($C255,Methuselahs!$A$7:$I$306,COLUMN(Methuselahs!$H$6),FALSE),"")</f>
        <v/>
      </c>
      <c r="F255" s="92" t="str">
        <f>IF(ISNUMBER($C255),VLOOKUP($C255,Methuselahs!$A$7:$I$306,COLUMN(Methuselahs!$I$6),FALSE),"")</f>
        <v/>
      </c>
      <c r="G255" s="96"/>
      <c r="H255" s="97" t="str">
        <f>IF(ISNUMBER($C255),VLOOKUP($C255,Methuselahs!$A$7:$J$306,COLUMN(Methuselahs!$J$6),FALSE),"")</f>
        <v/>
      </c>
    </row>
    <row r="256" spans="1:8" ht="15" x14ac:dyDescent="0.2">
      <c r="A256" s="94" t="str">
        <f>IF(ISNUMBER($C256),VLOOKUP($C256,Methuselahs!$Y$7:$Z$306,2,FALSE),"")</f>
        <v/>
      </c>
      <c r="B256" s="95" t="str">
        <f>IF(ROW()-ROW($A$6)&lt;Methuselahs!$A$4,ROW()-ROW($A$5),"")</f>
        <v/>
      </c>
      <c r="C256" s="90" t="str">
        <f>IF(ISNUMBER($B256),VLOOKUP($B256,Methuselahs!$X$7:$Y$306,2,FALSE),"")</f>
        <v/>
      </c>
      <c r="D256" s="98" t="str">
        <f>IF(ISNUMBER($C256),T(VLOOKUP($C256,Methuselahs!$A$7:$E$306,2,FALSE))&amp;" "&amp;T(VLOOKUP($C256,Methuselahs!$A$7:$E$306,3,FALSE)),"")</f>
        <v/>
      </c>
      <c r="E256" s="96" t="str">
        <f>IF(ISNUMBER($C256),VLOOKUP($C256,Methuselahs!$A$7:$I$306,COLUMN(Methuselahs!$H$6),FALSE),"")</f>
        <v/>
      </c>
      <c r="F256" s="92" t="str">
        <f>IF(ISNUMBER($C256),VLOOKUP($C256,Methuselahs!$A$7:$I$306,COLUMN(Methuselahs!$I$6),FALSE),"")</f>
        <v/>
      </c>
      <c r="G256" s="96"/>
      <c r="H256" s="97" t="str">
        <f>IF(ISNUMBER($C256),VLOOKUP($C256,Methuselahs!$A$7:$J$306,COLUMN(Methuselahs!$J$6),FALSE),"")</f>
        <v/>
      </c>
    </row>
    <row r="257" spans="1:8" ht="15" x14ac:dyDescent="0.2">
      <c r="A257" s="94" t="str">
        <f>IF(ISNUMBER($C257),VLOOKUP($C257,Methuselahs!$Y$7:$Z$306,2,FALSE),"")</f>
        <v/>
      </c>
      <c r="B257" s="95" t="str">
        <f>IF(ROW()-ROW($A$6)&lt;Methuselahs!$A$4,ROW()-ROW($A$5),"")</f>
        <v/>
      </c>
      <c r="C257" s="90" t="str">
        <f>IF(ISNUMBER($B257),VLOOKUP($B257,Methuselahs!$X$7:$Y$306,2,FALSE),"")</f>
        <v/>
      </c>
      <c r="D257" s="98" t="str">
        <f>IF(ISNUMBER($C257),T(VLOOKUP($C257,Methuselahs!$A$7:$E$306,2,FALSE))&amp;" "&amp;T(VLOOKUP($C257,Methuselahs!$A$7:$E$306,3,FALSE)),"")</f>
        <v/>
      </c>
      <c r="E257" s="96" t="str">
        <f>IF(ISNUMBER($C257),VLOOKUP($C257,Methuselahs!$A$7:$I$306,COLUMN(Methuselahs!$H$6),FALSE),"")</f>
        <v/>
      </c>
      <c r="F257" s="92" t="str">
        <f>IF(ISNUMBER($C257),VLOOKUP($C257,Methuselahs!$A$7:$I$306,COLUMN(Methuselahs!$I$6),FALSE),"")</f>
        <v/>
      </c>
      <c r="G257" s="96"/>
      <c r="H257" s="97" t="str">
        <f>IF(ISNUMBER($C257),VLOOKUP($C257,Methuselahs!$A$7:$J$306,COLUMN(Methuselahs!$J$6),FALSE),"")</f>
        <v/>
      </c>
    </row>
    <row r="258" spans="1:8" ht="15" x14ac:dyDescent="0.2">
      <c r="A258" s="94" t="str">
        <f>IF(ISNUMBER($C258),VLOOKUP($C258,Methuselahs!$Y$7:$Z$306,2,FALSE),"")</f>
        <v/>
      </c>
      <c r="B258" s="95" t="str">
        <f>IF(ROW()-ROW($A$6)&lt;Methuselahs!$A$4,ROW()-ROW($A$5),"")</f>
        <v/>
      </c>
      <c r="C258" s="90" t="str">
        <f>IF(ISNUMBER($B258),VLOOKUP($B258,Methuselahs!$X$7:$Y$306,2,FALSE),"")</f>
        <v/>
      </c>
      <c r="D258" s="98" t="str">
        <f>IF(ISNUMBER($C258),T(VLOOKUP($C258,Methuselahs!$A$7:$E$306,2,FALSE))&amp;" "&amp;T(VLOOKUP($C258,Methuselahs!$A$7:$E$306,3,FALSE)),"")</f>
        <v/>
      </c>
      <c r="E258" s="96" t="str">
        <f>IF(ISNUMBER($C258),VLOOKUP($C258,Methuselahs!$A$7:$I$306,COLUMN(Methuselahs!$H$6),FALSE),"")</f>
        <v/>
      </c>
      <c r="F258" s="92" t="str">
        <f>IF(ISNUMBER($C258),VLOOKUP($C258,Methuselahs!$A$7:$I$306,COLUMN(Methuselahs!$I$6),FALSE),"")</f>
        <v/>
      </c>
      <c r="G258" s="96"/>
      <c r="H258" s="97" t="str">
        <f>IF(ISNUMBER($C258),VLOOKUP($C258,Methuselahs!$A$7:$J$306,COLUMN(Methuselahs!$J$6),FALSE),"")</f>
        <v/>
      </c>
    </row>
    <row r="259" spans="1:8" ht="15" x14ac:dyDescent="0.2">
      <c r="A259" s="94" t="str">
        <f>IF(ISNUMBER($C259),VLOOKUP($C259,Methuselahs!$Y$7:$Z$306,2,FALSE),"")</f>
        <v/>
      </c>
      <c r="B259" s="95" t="str">
        <f>IF(ROW()-ROW($A$6)&lt;Methuselahs!$A$4,ROW()-ROW($A$5),"")</f>
        <v/>
      </c>
      <c r="C259" s="90" t="str">
        <f>IF(ISNUMBER($B259),VLOOKUP($B259,Methuselahs!$X$7:$Y$306,2,FALSE),"")</f>
        <v/>
      </c>
      <c r="D259" s="98" t="str">
        <f>IF(ISNUMBER($C259),T(VLOOKUP($C259,Methuselahs!$A$7:$E$306,2,FALSE))&amp;" "&amp;T(VLOOKUP($C259,Methuselahs!$A$7:$E$306,3,FALSE)),"")</f>
        <v/>
      </c>
      <c r="E259" s="96" t="str">
        <f>IF(ISNUMBER($C259),VLOOKUP($C259,Methuselahs!$A$7:$I$306,COLUMN(Methuselahs!$H$6),FALSE),"")</f>
        <v/>
      </c>
      <c r="F259" s="92" t="str">
        <f>IF(ISNUMBER($C259),VLOOKUP($C259,Methuselahs!$A$7:$I$306,COLUMN(Methuselahs!$I$6),FALSE),"")</f>
        <v/>
      </c>
      <c r="G259" s="96"/>
      <c r="H259" s="97" t="str">
        <f>IF(ISNUMBER($C259),VLOOKUP($C259,Methuselahs!$A$7:$J$306,COLUMN(Methuselahs!$J$6),FALSE),"")</f>
        <v/>
      </c>
    </row>
    <row r="260" spans="1:8" ht="15" x14ac:dyDescent="0.2">
      <c r="A260" s="94" t="str">
        <f>IF(ISNUMBER($C260),VLOOKUP($C260,Methuselahs!$Y$7:$Z$306,2,FALSE),"")</f>
        <v/>
      </c>
      <c r="B260" s="95" t="str">
        <f>IF(ROW()-ROW($A$6)&lt;Methuselahs!$A$4,ROW()-ROW($A$5),"")</f>
        <v/>
      </c>
      <c r="C260" s="90" t="str">
        <f>IF(ISNUMBER($B260),VLOOKUP($B260,Methuselahs!$X$7:$Y$306,2,FALSE),"")</f>
        <v/>
      </c>
      <c r="D260" s="98" t="str">
        <f>IF(ISNUMBER($C260),T(VLOOKUP($C260,Methuselahs!$A$7:$E$306,2,FALSE))&amp;" "&amp;T(VLOOKUP($C260,Methuselahs!$A$7:$E$306,3,FALSE)),"")</f>
        <v/>
      </c>
      <c r="E260" s="96" t="str">
        <f>IF(ISNUMBER($C260),VLOOKUP($C260,Methuselahs!$A$7:$I$306,COLUMN(Methuselahs!$H$6),FALSE),"")</f>
        <v/>
      </c>
      <c r="F260" s="92" t="str">
        <f>IF(ISNUMBER($C260),VLOOKUP($C260,Methuselahs!$A$7:$I$306,COLUMN(Methuselahs!$I$6),FALSE),"")</f>
        <v/>
      </c>
      <c r="G260" s="96"/>
      <c r="H260" s="97" t="str">
        <f>IF(ISNUMBER($C260),VLOOKUP($C260,Methuselahs!$A$7:$J$306,COLUMN(Methuselahs!$J$6),FALSE),"")</f>
        <v/>
      </c>
    </row>
    <row r="261" spans="1:8" ht="15" x14ac:dyDescent="0.2">
      <c r="A261" s="94" t="str">
        <f>IF(ISNUMBER($C261),VLOOKUP($C261,Methuselahs!$Y$7:$Z$306,2,FALSE),"")</f>
        <v/>
      </c>
      <c r="B261" s="95" t="str">
        <f>IF(ROW()-ROW($A$6)&lt;Methuselahs!$A$4,ROW()-ROW($A$5),"")</f>
        <v/>
      </c>
      <c r="C261" s="90" t="str">
        <f>IF(ISNUMBER($B261),VLOOKUP($B261,Methuselahs!$X$7:$Y$306,2,FALSE),"")</f>
        <v/>
      </c>
      <c r="D261" s="98" t="str">
        <f>IF(ISNUMBER($C261),T(VLOOKUP($C261,Methuselahs!$A$7:$E$306,2,FALSE))&amp;" "&amp;T(VLOOKUP($C261,Methuselahs!$A$7:$E$306,3,FALSE)),"")</f>
        <v/>
      </c>
      <c r="E261" s="96" t="str">
        <f>IF(ISNUMBER($C261),VLOOKUP($C261,Methuselahs!$A$7:$I$306,COLUMN(Methuselahs!$H$6),FALSE),"")</f>
        <v/>
      </c>
      <c r="F261" s="92" t="str">
        <f>IF(ISNUMBER($C261),VLOOKUP($C261,Methuselahs!$A$7:$I$306,COLUMN(Methuselahs!$I$6),FALSE),"")</f>
        <v/>
      </c>
      <c r="G261" s="96"/>
      <c r="H261" s="97" t="str">
        <f>IF(ISNUMBER($C261),VLOOKUP($C261,Methuselahs!$A$7:$J$306,COLUMN(Methuselahs!$J$6),FALSE),"")</f>
        <v/>
      </c>
    </row>
    <row r="262" spans="1:8" ht="15" x14ac:dyDescent="0.2">
      <c r="A262" s="94" t="str">
        <f>IF(ISNUMBER($C262),VLOOKUP($C262,Methuselahs!$Y$7:$Z$306,2,FALSE),"")</f>
        <v/>
      </c>
      <c r="B262" s="95" t="str">
        <f>IF(ROW()-ROW($A$6)&lt;Methuselahs!$A$4,ROW()-ROW($A$5),"")</f>
        <v/>
      </c>
      <c r="C262" s="90" t="str">
        <f>IF(ISNUMBER($B262),VLOOKUP($B262,Methuselahs!$X$7:$Y$306,2,FALSE),"")</f>
        <v/>
      </c>
      <c r="D262" s="98" t="str">
        <f>IF(ISNUMBER($C262),T(VLOOKUP($C262,Methuselahs!$A$7:$E$306,2,FALSE))&amp;" "&amp;T(VLOOKUP($C262,Methuselahs!$A$7:$E$306,3,FALSE)),"")</f>
        <v/>
      </c>
      <c r="E262" s="96" t="str">
        <f>IF(ISNUMBER($C262),VLOOKUP($C262,Methuselahs!$A$7:$I$306,COLUMN(Methuselahs!$H$6),FALSE),"")</f>
        <v/>
      </c>
      <c r="F262" s="92" t="str">
        <f>IF(ISNUMBER($C262),VLOOKUP($C262,Methuselahs!$A$7:$I$306,COLUMN(Methuselahs!$I$6),FALSE),"")</f>
        <v/>
      </c>
      <c r="G262" s="96"/>
      <c r="H262" s="97" t="str">
        <f>IF(ISNUMBER($C262),VLOOKUP($C262,Methuselahs!$A$7:$J$306,COLUMN(Methuselahs!$J$6),FALSE),"")</f>
        <v/>
      </c>
    </row>
    <row r="263" spans="1:8" ht="15" x14ac:dyDescent="0.2">
      <c r="A263" s="94" t="str">
        <f>IF(ISNUMBER($C263),VLOOKUP($C263,Methuselahs!$Y$7:$Z$306,2,FALSE),"")</f>
        <v/>
      </c>
      <c r="B263" s="95" t="str">
        <f>IF(ROW()-ROW($A$6)&lt;Methuselahs!$A$4,ROW()-ROW($A$5),"")</f>
        <v/>
      </c>
      <c r="C263" s="90" t="str">
        <f>IF(ISNUMBER($B263),VLOOKUP($B263,Methuselahs!$X$7:$Y$306,2,FALSE),"")</f>
        <v/>
      </c>
      <c r="D263" s="98" t="str">
        <f>IF(ISNUMBER($C263),T(VLOOKUP($C263,Methuselahs!$A$7:$E$306,2,FALSE))&amp;" "&amp;T(VLOOKUP($C263,Methuselahs!$A$7:$E$306,3,FALSE)),"")</f>
        <v/>
      </c>
      <c r="E263" s="96" t="str">
        <f>IF(ISNUMBER($C263),VLOOKUP($C263,Methuselahs!$A$7:$I$306,COLUMN(Methuselahs!$H$6),FALSE),"")</f>
        <v/>
      </c>
      <c r="F263" s="92" t="str">
        <f>IF(ISNUMBER($C263),VLOOKUP($C263,Methuselahs!$A$7:$I$306,COLUMN(Methuselahs!$I$6),FALSE),"")</f>
        <v/>
      </c>
      <c r="G263" s="96"/>
      <c r="H263" s="97" t="str">
        <f>IF(ISNUMBER($C263),VLOOKUP($C263,Methuselahs!$A$7:$J$306,COLUMN(Methuselahs!$J$6),FALSE),"")</f>
        <v/>
      </c>
    </row>
    <row r="264" spans="1:8" ht="15" x14ac:dyDescent="0.2">
      <c r="A264" s="94" t="str">
        <f>IF(ISNUMBER($C264),VLOOKUP($C264,Methuselahs!$Y$7:$Z$306,2,FALSE),"")</f>
        <v/>
      </c>
      <c r="B264" s="95" t="str">
        <f>IF(ROW()-ROW($A$6)&lt;Methuselahs!$A$4,ROW()-ROW($A$5),"")</f>
        <v/>
      </c>
      <c r="C264" s="90" t="str">
        <f>IF(ISNUMBER($B264),VLOOKUP($B264,Methuselahs!$X$7:$Y$306,2,FALSE),"")</f>
        <v/>
      </c>
      <c r="D264" s="98" t="str">
        <f>IF(ISNUMBER($C264),T(VLOOKUP($C264,Methuselahs!$A$7:$E$306,2,FALSE))&amp;" "&amp;T(VLOOKUP($C264,Methuselahs!$A$7:$E$306,3,FALSE)),"")</f>
        <v/>
      </c>
      <c r="E264" s="96" t="str">
        <f>IF(ISNUMBER($C264),VLOOKUP($C264,Methuselahs!$A$7:$I$306,COLUMN(Methuselahs!$H$6),FALSE),"")</f>
        <v/>
      </c>
      <c r="F264" s="92" t="str">
        <f>IF(ISNUMBER($C264),VLOOKUP($C264,Methuselahs!$A$7:$I$306,COLUMN(Methuselahs!$I$6),FALSE),"")</f>
        <v/>
      </c>
      <c r="G264" s="96"/>
      <c r="H264" s="97" t="str">
        <f>IF(ISNUMBER($C264),VLOOKUP($C264,Methuselahs!$A$7:$J$306,COLUMN(Methuselahs!$J$6),FALSE),"")</f>
        <v/>
      </c>
    </row>
    <row r="265" spans="1:8" ht="15" x14ac:dyDescent="0.2">
      <c r="A265" s="94" t="str">
        <f>IF(ISNUMBER($C265),VLOOKUP($C265,Methuselahs!$Y$7:$Z$306,2,FALSE),"")</f>
        <v/>
      </c>
      <c r="B265" s="95" t="str">
        <f>IF(ROW()-ROW($A$6)&lt;Methuselahs!$A$4,ROW()-ROW($A$5),"")</f>
        <v/>
      </c>
      <c r="C265" s="90" t="str">
        <f>IF(ISNUMBER($B265),VLOOKUP($B265,Methuselahs!$X$7:$Y$306,2,FALSE),"")</f>
        <v/>
      </c>
      <c r="D265" s="98" t="str">
        <f>IF(ISNUMBER($C265),T(VLOOKUP($C265,Methuselahs!$A$7:$E$306,2,FALSE))&amp;" "&amp;T(VLOOKUP($C265,Methuselahs!$A$7:$E$306,3,FALSE)),"")</f>
        <v/>
      </c>
      <c r="E265" s="96" t="str">
        <f>IF(ISNUMBER($C265),VLOOKUP($C265,Methuselahs!$A$7:$I$306,COLUMN(Methuselahs!$H$6),FALSE),"")</f>
        <v/>
      </c>
      <c r="F265" s="92" t="str">
        <f>IF(ISNUMBER($C265),VLOOKUP($C265,Methuselahs!$A$7:$I$306,COLUMN(Methuselahs!$I$6),FALSE),"")</f>
        <v/>
      </c>
      <c r="G265" s="96"/>
      <c r="H265" s="97" t="str">
        <f>IF(ISNUMBER($C265),VLOOKUP($C265,Methuselahs!$A$7:$J$306,COLUMN(Methuselahs!$J$6),FALSE),"")</f>
        <v/>
      </c>
    </row>
    <row r="266" spans="1:8" ht="15" x14ac:dyDescent="0.2">
      <c r="A266" s="94" t="str">
        <f>IF(ISNUMBER($C266),VLOOKUP($C266,Methuselahs!$Y$7:$Z$306,2,FALSE),"")</f>
        <v/>
      </c>
      <c r="B266" s="95" t="str">
        <f>IF(ROW()-ROW($A$6)&lt;Methuselahs!$A$4,ROW()-ROW($A$5),"")</f>
        <v/>
      </c>
      <c r="C266" s="90" t="str">
        <f>IF(ISNUMBER($B266),VLOOKUP($B266,Methuselahs!$X$7:$Y$306,2,FALSE),"")</f>
        <v/>
      </c>
      <c r="D266" s="98" t="str">
        <f>IF(ISNUMBER($C266),T(VLOOKUP($C266,Methuselahs!$A$7:$E$306,2,FALSE))&amp;" "&amp;T(VLOOKUP($C266,Methuselahs!$A$7:$E$306,3,FALSE)),"")</f>
        <v/>
      </c>
      <c r="E266" s="96" t="str">
        <f>IF(ISNUMBER($C266),VLOOKUP($C266,Methuselahs!$A$7:$I$306,COLUMN(Methuselahs!$H$6),FALSE),"")</f>
        <v/>
      </c>
      <c r="F266" s="92" t="str">
        <f>IF(ISNUMBER($C266),VLOOKUP($C266,Methuselahs!$A$7:$I$306,COLUMN(Methuselahs!$I$6),FALSE),"")</f>
        <v/>
      </c>
      <c r="G266" s="96"/>
      <c r="H266" s="97" t="str">
        <f>IF(ISNUMBER($C266),VLOOKUP($C266,Methuselahs!$A$7:$J$306,COLUMN(Methuselahs!$J$6),FALSE),"")</f>
        <v/>
      </c>
    </row>
    <row r="267" spans="1:8" ht="15" x14ac:dyDescent="0.2">
      <c r="A267" s="94" t="str">
        <f>IF(ISNUMBER($C267),VLOOKUP($C267,Methuselahs!$Y$7:$Z$306,2,FALSE),"")</f>
        <v/>
      </c>
      <c r="B267" s="95" t="str">
        <f>IF(ROW()-ROW($A$6)&lt;Methuselahs!$A$4,ROW()-ROW($A$5),"")</f>
        <v/>
      </c>
      <c r="C267" s="90" t="str">
        <f>IF(ISNUMBER($B267),VLOOKUP($B267,Methuselahs!$X$7:$Y$306,2,FALSE),"")</f>
        <v/>
      </c>
      <c r="D267" s="98" t="str">
        <f>IF(ISNUMBER($C267),T(VLOOKUP($C267,Methuselahs!$A$7:$E$306,2,FALSE))&amp;" "&amp;T(VLOOKUP($C267,Methuselahs!$A$7:$E$306,3,FALSE)),"")</f>
        <v/>
      </c>
      <c r="E267" s="96" t="str">
        <f>IF(ISNUMBER($C267),VLOOKUP($C267,Methuselahs!$A$7:$I$306,COLUMN(Methuselahs!$H$6),FALSE),"")</f>
        <v/>
      </c>
      <c r="F267" s="92" t="str">
        <f>IF(ISNUMBER($C267),VLOOKUP($C267,Methuselahs!$A$7:$I$306,COLUMN(Methuselahs!$I$6),FALSE),"")</f>
        <v/>
      </c>
      <c r="G267" s="96"/>
      <c r="H267" s="97" t="str">
        <f>IF(ISNUMBER($C267),VLOOKUP($C267,Methuselahs!$A$7:$J$306,COLUMN(Methuselahs!$J$6),FALSE),"")</f>
        <v/>
      </c>
    </row>
    <row r="268" spans="1:8" ht="15" x14ac:dyDescent="0.2">
      <c r="A268" s="94" t="str">
        <f>IF(ISNUMBER($C268),VLOOKUP($C268,Methuselahs!$Y$7:$Z$306,2,FALSE),"")</f>
        <v/>
      </c>
      <c r="B268" s="95" t="str">
        <f>IF(ROW()-ROW($A$6)&lt;Methuselahs!$A$4,ROW()-ROW($A$5),"")</f>
        <v/>
      </c>
      <c r="C268" s="90" t="str">
        <f>IF(ISNUMBER($B268),VLOOKUP($B268,Methuselahs!$X$7:$Y$306,2,FALSE),"")</f>
        <v/>
      </c>
      <c r="D268" s="98" t="str">
        <f>IF(ISNUMBER($C268),T(VLOOKUP($C268,Methuselahs!$A$7:$E$306,2,FALSE))&amp;" "&amp;T(VLOOKUP($C268,Methuselahs!$A$7:$E$306,3,FALSE)),"")</f>
        <v/>
      </c>
      <c r="E268" s="96" t="str">
        <f>IF(ISNUMBER($C268),VLOOKUP($C268,Methuselahs!$A$7:$I$306,COLUMN(Methuselahs!$H$6),FALSE),"")</f>
        <v/>
      </c>
      <c r="F268" s="92" t="str">
        <f>IF(ISNUMBER($C268),VLOOKUP($C268,Methuselahs!$A$7:$I$306,COLUMN(Methuselahs!$I$6),FALSE),"")</f>
        <v/>
      </c>
      <c r="G268" s="96"/>
      <c r="H268" s="97" t="str">
        <f>IF(ISNUMBER($C268),VLOOKUP($C268,Methuselahs!$A$7:$J$306,COLUMN(Methuselahs!$J$6),FALSE),"")</f>
        <v/>
      </c>
    </row>
    <row r="269" spans="1:8" ht="15" x14ac:dyDescent="0.2">
      <c r="A269" s="94" t="str">
        <f>IF(ISNUMBER($C269),VLOOKUP($C269,Methuselahs!$Y$7:$Z$306,2,FALSE),"")</f>
        <v/>
      </c>
      <c r="B269" s="95" t="str">
        <f>IF(ROW()-ROW($A$6)&lt;Methuselahs!$A$4,ROW()-ROW($A$5),"")</f>
        <v/>
      </c>
      <c r="C269" s="90" t="str">
        <f>IF(ISNUMBER($B269),VLOOKUP($B269,Methuselahs!$X$7:$Y$306,2,FALSE),"")</f>
        <v/>
      </c>
      <c r="D269" s="98" t="str">
        <f>IF(ISNUMBER($C269),T(VLOOKUP($C269,Methuselahs!$A$7:$E$306,2,FALSE))&amp;" "&amp;T(VLOOKUP($C269,Methuselahs!$A$7:$E$306,3,FALSE)),"")</f>
        <v/>
      </c>
      <c r="E269" s="96" t="str">
        <f>IF(ISNUMBER($C269),VLOOKUP($C269,Methuselahs!$A$7:$I$306,COLUMN(Methuselahs!$H$6),FALSE),"")</f>
        <v/>
      </c>
      <c r="F269" s="92" t="str">
        <f>IF(ISNUMBER($C269),VLOOKUP($C269,Methuselahs!$A$7:$I$306,COLUMN(Methuselahs!$I$6),FALSE),"")</f>
        <v/>
      </c>
      <c r="G269" s="96"/>
      <c r="H269" s="97" t="str">
        <f>IF(ISNUMBER($C269),VLOOKUP($C269,Methuselahs!$A$7:$J$306,COLUMN(Methuselahs!$J$6),FALSE),"")</f>
        <v/>
      </c>
    </row>
    <row r="270" spans="1:8" ht="15" x14ac:dyDescent="0.2">
      <c r="A270" s="94" t="str">
        <f>IF(ISNUMBER($C270),VLOOKUP($C270,Methuselahs!$Y$7:$Z$306,2,FALSE),"")</f>
        <v/>
      </c>
      <c r="B270" s="95" t="str">
        <f>IF(ROW()-ROW($A$6)&lt;Methuselahs!$A$4,ROW()-ROW($A$5),"")</f>
        <v/>
      </c>
      <c r="C270" s="90" t="str">
        <f>IF(ISNUMBER($B270),VLOOKUP($B270,Methuselahs!$X$7:$Y$306,2,FALSE),"")</f>
        <v/>
      </c>
      <c r="D270" s="98" t="str">
        <f>IF(ISNUMBER($C270),T(VLOOKUP($C270,Methuselahs!$A$7:$E$306,2,FALSE))&amp;" "&amp;T(VLOOKUP($C270,Methuselahs!$A$7:$E$306,3,FALSE)),"")</f>
        <v/>
      </c>
      <c r="E270" s="96" t="str">
        <f>IF(ISNUMBER($C270),VLOOKUP($C270,Methuselahs!$A$7:$I$306,COLUMN(Methuselahs!$H$6),FALSE),"")</f>
        <v/>
      </c>
      <c r="F270" s="92" t="str">
        <f>IF(ISNUMBER($C270),VLOOKUP($C270,Methuselahs!$A$7:$I$306,COLUMN(Methuselahs!$I$6),FALSE),"")</f>
        <v/>
      </c>
      <c r="G270" s="96"/>
      <c r="H270" s="97" t="str">
        <f>IF(ISNUMBER($C270),VLOOKUP($C270,Methuselahs!$A$7:$J$306,COLUMN(Methuselahs!$J$6),FALSE),"")</f>
        <v/>
      </c>
    </row>
    <row r="271" spans="1:8" ht="15" x14ac:dyDescent="0.2">
      <c r="A271" s="94" t="str">
        <f>IF(ISNUMBER($C271),VLOOKUP($C271,Methuselahs!$Y$7:$Z$306,2,FALSE),"")</f>
        <v/>
      </c>
      <c r="B271" s="95" t="str">
        <f>IF(ROW()-ROW($A$6)&lt;Methuselahs!$A$4,ROW()-ROW($A$5),"")</f>
        <v/>
      </c>
      <c r="C271" s="90" t="str">
        <f>IF(ISNUMBER($B271),VLOOKUP($B271,Methuselahs!$X$7:$Y$306,2,FALSE),"")</f>
        <v/>
      </c>
      <c r="D271" s="98" t="str">
        <f>IF(ISNUMBER($C271),T(VLOOKUP($C271,Methuselahs!$A$7:$E$306,2,FALSE))&amp;" "&amp;T(VLOOKUP($C271,Methuselahs!$A$7:$E$306,3,FALSE)),"")</f>
        <v/>
      </c>
      <c r="E271" s="96" t="str">
        <f>IF(ISNUMBER($C271),VLOOKUP($C271,Methuselahs!$A$7:$I$306,COLUMN(Methuselahs!$H$6),FALSE),"")</f>
        <v/>
      </c>
      <c r="F271" s="92" t="str">
        <f>IF(ISNUMBER($C271),VLOOKUP($C271,Methuselahs!$A$7:$I$306,COLUMN(Methuselahs!$I$6),FALSE),"")</f>
        <v/>
      </c>
      <c r="G271" s="96"/>
      <c r="H271" s="97" t="str">
        <f>IF(ISNUMBER($C271),VLOOKUP($C271,Methuselahs!$A$7:$J$306,COLUMN(Methuselahs!$J$6),FALSE),"")</f>
        <v/>
      </c>
    </row>
    <row r="272" spans="1:8" ht="15" x14ac:dyDescent="0.2">
      <c r="A272" s="94" t="str">
        <f>IF(ISNUMBER($C272),VLOOKUP($C272,Methuselahs!$Y$7:$Z$306,2,FALSE),"")</f>
        <v/>
      </c>
      <c r="B272" s="95" t="str">
        <f>IF(ROW()-ROW($A$6)&lt;Methuselahs!$A$4,ROW()-ROW($A$5),"")</f>
        <v/>
      </c>
      <c r="C272" s="90" t="str">
        <f>IF(ISNUMBER($B272),VLOOKUP($B272,Methuselahs!$X$7:$Y$306,2,FALSE),"")</f>
        <v/>
      </c>
      <c r="D272" s="98" t="str">
        <f>IF(ISNUMBER($C272),T(VLOOKUP($C272,Methuselahs!$A$7:$E$306,2,FALSE))&amp;" "&amp;T(VLOOKUP($C272,Methuselahs!$A$7:$E$306,3,FALSE)),"")</f>
        <v/>
      </c>
      <c r="E272" s="96" t="str">
        <f>IF(ISNUMBER($C272),VLOOKUP($C272,Methuselahs!$A$7:$I$306,COLUMN(Methuselahs!$H$6),FALSE),"")</f>
        <v/>
      </c>
      <c r="F272" s="92" t="str">
        <f>IF(ISNUMBER($C272),VLOOKUP($C272,Methuselahs!$A$7:$I$306,COLUMN(Methuselahs!$I$6),FALSE),"")</f>
        <v/>
      </c>
      <c r="G272" s="96"/>
      <c r="H272" s="97" t="str">
        <f>IF(ISNUMBER($C272),VLOOKUP($C272,Methuselahs!$A$7:$J$306,COLUMN(Methuselahs!$J$6),FALSE),"")</f>
        <v/>
      </c>
    </row>
    <row r="273" spans="1:8" ht="15" x14ac:dyDescent="0.2">
      <c r="A273" s="94" t="str">
        <f>IF(ISNUMBER($C273),VLOOKUP($C273,Methuselahs!$Y$7:$Z$306,2,FALSE),"")</f>
        <v/>
      </c>
      <c r="B273" s="95" t="str">
        <f>IF(ROW()-ROW($A$6)&lt;Methuselahs!$A$4,ROW()-ROW($A$5),"")</f>
        <v/>
      </c>
      <c r="C273" s="90" t="str">
        <f>IF(ISNUMBER($B273),VLOOKUP($B273,Methuselahs!$X$7:$Y$306,2,FALSE),"")</f>
        <v/>
      </c>
      <c r="D273" s="98" t="str">
        <f>IF(ISNUMBER($C273),T(VLOOKUP($C273,Methuselahs!$A$7:$E$306,2,FALSE))&amp;" "&amp;T(VLOOKUP($C273,Methuselahs!$A$7:$E$306,3,FALSE)),"")</f>
        <v/>
      </c>
      <c r="E273" s="96" t="str">
        <f>IF(ISNUMBER($C273),VLOOKUP($C273,Methuselahs!$A$7:$I$306,COLUMN(Methuselahs!$H$6),FALSE),"")</f>
        <v/>
      </c>
      <c r="F273" s="92" t="str">
        <f>IF(ISNUMBER($C273),VLOOKUP($C273,Methuselahs!$A$7:$I$306,COLUMN(Methuselahs!$I$6),FALSE),"")</f>
        <v/>
      </c>
      <c r="G273" s="96"/>
      <c r="H273" s="97" t="str">
        <f>IF(ISNUMBER($C273),VLOOKUP($C273,Methuselahs!$A$7:$J$306,COLUMN(Methuselahs!$J$6),FALSE),"")</f>
        <v/>
      </c>
    </row>
    <row r="274" spans="1:8" ht="15" x14ac:dyDescent="0.2">
      <c r="A274" s="94" t="str">
        <f>IF(ISNUMBER($C274),VLOOKUP($C274,Methuselahs!$Y$7:$Z$306,2,FALSE),"")</f>
        <v/>
      </c>
      <c r="B274" s="95" t="str">
        <f>IF(ROW()-ROW($A$6)&lt;Methuselahs!$A$4,ROW()-ROW($A$5),"")</f>
        <v/>
      </c>
      <c r="C274" s="90" t="str">
        <f>IF(ISNUMBER($B274),VLOOKUP($B274,Methuselahs!$X$7:$Y$306,2,FALSE),"")</f>
        <v/>
      </c>
      <c r="D274" s="98" t="str">
        <f>IF(ISNUMBER($C274),T(VLOOKUP($C274,Methuselahs!$A$7:$E$306,2,FALSE))&amp;" "&amp;T(VLOOKUP($C274,Methuselahs!$A$7:$E$306,3,FALSE)),"")</f>
        <v/>
      </c>
      <c r="E274" s="96" t="str">
        <f>IF(ISNUMBER($C274),VLOOKUP($C274,Methuselahs!$A$7:$I$306,COLUMN(Methuselahs!$H$6),FALSE),"")</f>
        <v/>
      </c>
      <c r="F274" s="92" t="str">
        <f>IF(ISNUMBER($C274),VLOOKUP($C274,Methuselahs!$A$7:$I$306,COLUMN(Methuselahs!$I$6),FALSE),"")</f>
        <v/>
      </c>
      <c r="G274" s="96"/>
      <c r="H274" s="97" t="str">
        <f>IF(ISNUMBER($C274),VLOOKUP($C274,Methuselahs!$A$7:$J$306,COLUMN(Methuselahs!$J$6),FALSE),"")</f>
        <v/>
      </c>
    </row>
    <row r="275" spans="1:8" ht="15" x14ac:dyDescent="0.2">
      <c r="A275" s="94" t="str">
        <f>IF(ISNUMBER($C275),VLOOKUP($C275,Methuselahs!$Y$7:$Z$306,2,FALSE),"")</f>
        <v/>
      </c>
      <c r="B275" s="95" t="str">
        <f>IF(ROW()-ROW($A$6)&lt;Methuselahs!$A$4,ROW()-ROW($A$5),"")</f>
        <v/>
      </c>
      <c r="C275" s="90" t="str">
        <f>IF(ISNUMBER($B275),VLOOKUP($B275,Methuselahs!$X$7:$Y$306,2,FALSE),"")</f>
        <v/>
      </c>
      <c r="D275" s="98" t="str">
        <f>IF(ISNUMBER($C275),T(VLOOKUP($C275,Methuselahs!$A$7:$E$306,2,FALSE))&amp;" "&amp;T(VLOOKUP($C275,Methuselahs!$A$7:$E$306,3,FALSE)),"")</f>
        <v/>
      </c>
      <c r="E275" s="96" t="str">
        <f>IF(ISNUMBER($C275),VLOOKUP($C275,Methuselahs!$A$7:$I$306,COLUMN(Methuselahs!$H$6),FALSE),"")</f>
        <v/>
      </c>
      <c r="F275" s="92" t="str">
        <f>IF(ISNUMBER($C275),VLOOKUP($C275,Methuselahs!$A$7:$I$306,COLUMN(Methuselahs!$I$6),FALSE),"")</f>
        <v/>
      </c>
      <c r="G275" s="96"/>
      <c r="H275" s="97" t="str">
        <f>IF(ISNUMBER($C275),VLOOKUP($C275,Methuselahs!$A$7:$J$306,COLUMN(Methuselahs!$J$6),FALSE),"")</f>
        <v/>
      </c>
    </row>
    <row r="276" spans="1:8" ht="15" x14ac:dyDescent="0.2">
      <c r="A276" s="94" t="str">
        <f>IF(ISNUMBER($C276),VLOOKUP($C276,Methuselahs!$Y$7:$Z$306,2,FALSE),"")</f>
        <v/>
      </c>
      <c r="B276" s="95" t="str">
        <f>IF(ROW()-ROW($A$6)&lt;Methuselahs!$A$4,ROW()-ROW($A$5),"")</f>
        <v/>
      </c>
      <c r="C276" s="90" t="str">
        <f>IF(ISNUMBER($B276),VLOOKUP($B276,Methuselahs!$X$7:$Y$306,2,FALSE),"")</f>
        <v/>
      </c>
      <c r="D276" s="98" t="str">
        <f>IF(ISNUMBER($C276),T(VLOOKUP($C276,Methuselahs!$A$7:$E$306,2,FALSE))&amp;" "&amp;T(VLOOKUP($C276,Methuselahs!$A$7:$E$306,3,FALSE)),"")</f>
        <v/>
      </c>
      <c r="E276" s="96" t="str">
        <f>IF(ISNUMBER($C276),VLOOKUP($C276,Methuselahs!$A$7:$I$306,COLUMN(Methuselahs!$H$6),FALSE),"")</f>
        <v/>
      </c>
      <c r="F276" s="92" t="str">
        <f>IF(ISNUMBER($C276),VLOOKUP($C276,Methuselahs!$A$7:$I$306,COLUMN(Methuselahs!$I$6),FALSE),"")</f>
        <v/>
      </c>
      <c r="G276" s="96"/>
      <c r="H276" s="97" t="str">
        <f>IF(ISNUMBER($C276),VLOOKUP($C276,Methuselahs!$A$7:$J$306,COLUMN(Methuselahs!$J$6),FALSE),"")</f>
        <v/>
      </c>
    </row>
    <row r="277" spans="1:8" ht="15" x14ac:dyDescent="0.2">
      <c r="A277" s="94" t="str">
        <f>IF(ISNUMBER($C277),VLOOKUP($C277,Methuselahs!$Y$7:$Z$306,2,FALSE),"")</f>
        <v/>
      </c>
      <c r="B277" s="95" t="str">
        <f>IF(ROW()-ROW($A$6)&lt;Methuselahs!$A$4,ROW()-ROW($A$5),"")</f>
        <v/>
      </c>
      <c r="C277" s="90" t="str">
        <f>IF(ISNUMBER($B277),VLOOKUP($B277,Methuselahs!$X$7:$Y$306,2,FALSE),"")</f>
        <v/>
      </c>
      <c r="D277" s="98" t="str">
        <f>IF(ISNUMBER($C277),T(VLOOKUP($C277,Methuselahs!$A$7:$E$306,2,FALSE))&amp;" "&amp;T(VLOOKUP($C277,Methuselahs!$A$7:$E$306,3,FALSE)),"")</f>
        <v/>
      </c>
      <c r="E277" s="96" t="str">
        <f>IF(ISNUMBER($C277),VLOOKUP($C277,Methuselahs!$A$7:$I$306,COLUMN(Methuselahs!$H$6),FALSE),"")</f>
        <v/>
      </c>
      <c r="F277" s="92" t="str">
        <f>IF(ISNUMBER($C277),VLOOKUP($C277,Methuselahs!$A$7:$I$306,COLUMN(Methuselahs!$I$6),FALSE),"")</f>
        <v/>
      </c>
      <c r="G277" s="96"/>
      <c r="H277" s="97" t="str">
        <f>IF(ISNUMBER($C277),VLOOKUP($C277,Methuselahs!$A$7:$J$306,COLUMN(Methuselahs!$J$6),FALSE),"")</f>
        <v/>
      </c>
    </row>
    <row r="278" spans="1:8" ht="15" x14ac:dyDescent="0.2">
      <c r="A278" s="94" t="str">
        <f>IF(ISNUMBER($C278),VLOOKUP($C278,Methuselahs!$Y$7:$Z$306,2,FALSE),"")</f>
        <v/>
      </c>
      <c r="B278" s="95" t="str">
        <f>IF(ROW()-ROW($A$6)&lt;Methuselahs!$A$4,ROW()-ROW($A$5),"")</f>
        <v/>
      </c>
      <c r="C278" s="90" t="str">
        <f>IF(ISNUMBER($B278),VLOOKUP($B278,Methuselahs!$X$7:$Y$306,2,FALSE),"")</f>
        <v/>
      </c>
      <c r="D278" s="98" t="str">
        <f>IF(ISNUMBER($C278),T(VLOOKUP($C278,Methuselahs!$A$7:$E$306,2,FALSE))&amp;" "&amp;T(VLOOKUP($C278,Methuselahs!$A$7:$E$306,3,FALSE)),"")</f>
        <v/>
      </c>
      <c r="E278" s="96" t="str">
        <f>IF(ISNUMBER($C278),VLOOKUP($C278,Methuselahs!$A$7:$I$306,COLUMN(Methuselahs!$H$6),FALSE),"")</f>
        <v/>
      </c>
      <c r="F278" s="92" t="str">
        <f>IF(ISNUMBER($C278),VLOOKUP($C278,Methuselahs!$A$7:$I$306,COLUMN(Methuselahs!$I$6),FALSE),"")</f>
        <v/>
      </c>
      <c r="G278" s="96"/>
      <c r="H278" s="97" t="str">
        <f>IF(ISNUMBER($C278),VLOOKUP($C278,Methuselahs!$A$7:$J$306,COLUMN(Methuselahs!$J$6),FALSE),"")</f>
        <v/>
      </c>
    </row>
    <row r="279" spans="1:8" ht="15" x14ac:dyDescent="0.2">
      <c r="A279" s="94" t="str">
        <f>IF(ISNUMBER($C279),VLOOKUP($C279,Methuselahs!$Y$7:$Z$306,2,FALSE),"")</f>
        <v/>
      </c>
      <c r="B279" s="95" t="str">
        <f>IF(ROW()-ROW($A$6)&lt;Methuselahs!$A$4,ROW()-ROW($A$5),"")</f>
        <v/>
      </c>
      <c r="C279" s="90" t="str">
        <f>IF(ISNUMBER($B279),VLOOKUP($B279,Methuselahs!$X$7:$Y$306,2,FALSE),"")</f>
        <v/>
      </c>
      <c r="D279" s="98" t="str">
        <f>IF(ISNUMBER($C279),T(VLOOKUP($C279,Methuselahs!$A$7:$E$306,2,FALSE))&amp;" "&amp;T(VLOOKUP($C279,Methuselahs!$A$7:$E$306,3,FALSE)),"")</f>
        <v/>
      </c>
      <c r="E279" s="96" t="str">
        <f>IF(ISNUMBER($C279),VLOOKUP($C279,Methuselahs!$A$7:$I$306,COLUMN(Methuselahs!$H$6),FALSE),"")</f>
        <v/>
      </c>
      <c r="F279" s="92" t="str">
        <f>IF(ISNUMBER($C279),VLOOKUP($C279,Methuselahs!$A$7:$I$306,COLUMN(Methuselahs!$I$6),FALSE),"")</f>
        <v/>
      </c>
      <c r="G279" s="96"/>
      <c r="H279" s="97" t="str">
        <f>IF(ISNUMBER($C279),VLOOKUP($C279,Methuselahs!$A$7:$J$306,COLUMN(Methuselahs!$J$6),FALSE),"")</f>
        <v/>
      </c>
    </row>
    <row r="280" spans="1:8" ht="15" x14ac:dyDescent="0.2">
      <c r="A280" s="94" t="str">
        <f>IF(ISNUMBER($C280),VLOOKUP($C280,Methuselahs!$Y$7:$Z$306,2,FALSE),"")</f>
        <v/>
      </c>
      <c r="B280" s="95" t="str">
        <f>IF(ROW()-ROW($A$6)&lt;Methuselahs!$A$4,ROW()-ROW($A$5),"")</f>
        <v/>
      </c>
      <c r="C280" s="90" t="str">
        <f>IF(ISNUMBER($B280),VLOOKUP($B280,Methuselahs!$X$7:$Y$306,2,FALSE),"")</f>
        <v/>
      </c>
      <c r="D280" s="98" t="str">
        <f>IF(ISNUMBER($C280),T(VLOOKUP($C280,Methuselahs!$A$7:$E$306,2,FALSE))&amp;" "&amp;T(VLOOKUP($C280,Methuselahs!$A$7:$E$306,3,FALSE)),"")</f>
        <v/>
      </c>
      <c r="E280" s="96" t="str">
        <f>IF(ISNUMBER($C280),VLOOKUP($C280,Methuselahs!$A$7:$I$306,COLUMN(Methuselahs!$H$6),FALSE),"")</f>
        <v/>
      </c>
      <c r="F280" s="92" t="str">
        <f>IF(ISNUMBER($C280),VLOOKUP($C280,Methuselahs!$A$7:$I$306,COLUMN(Methuselahs!$I$6),FALSE),"")</f>
        <v/>
      </c>
      <c r="G280" s="96"/>
      <c r="H280" s="97" t="str">
        <f>IF(ISNUMBER($C280),VLOOKUP($C280,Methuselahs!$A$7:$J$306,COLUMN(Methuselahs!$J$6),FALSE),"")</f>
        <v/>
      </c>
    </row>
    <row r="281" spans="1:8" ht="15" x14ac:dyDescent="0.2">
      <c r="A281" s="94" t="str">
        <f>IF(ISNUMBER($C281),VLOOKUP($C281,Methuselahs!$Y$7:$Z$306,2,FALSE),"")</f>
        <v/>
      </c>
      <c r="B281" s="95" t="str">
        <f>IF(ROW()-ROW($A$6)&lt;Methuselahs!$A$4,ROW()-ROW($A$5),"")</f>
        <v/>
      </c>
      <c r="C281" s="90" t="str">
        <f>IF(ISNUMBER($B281),VLOOKUP($B281,Methuselahs!$X$7:$Y$306,2,FALSE),"")</f>
        <v/>
      </c>
      <c r="D281" s="98" t="str">
        <f>IF(ISNUMBER($C281),T(VLOOKUP($C281,Methuselahs!$A$7:$E$306,2,FALSE))&amp;" "&amp;T(VLOOKUP($C281,Methuselahs!$A$7:$E$306,3,FALSE)),"")</f>
        <v/>
      </c>
      <c r="E281" s="96" t="str">
        <f>IF(ISNUMBER($C281),VLOOKUP($C281,Methuselahs!$A$7:$I$306,COLUMN(Methuselahs!$H$6),FALSE),"")</f>
        <v/>
      </c>
      <c r="F281" s="92" t="str">
        <f>IF(ISNUMBER($C281),VLOOKUP($C281,Methuselahs!$A$7:$I$306,COLUMN(Methuselahs!$I$6),FALSE),"")</f>
        <v/>
      </c>
      <c r="G281" s="96"/>
      <c r="H281" s="97" t="str">
        <f>IF(ISNUMBER($C281),VLOOKUP($C281,Methuselahs!$A$7:$J$306,COLUMN(Methuselahs!$J$6),FALSE),"")</f>
        <v/>
      </c>
    </row>
    <row r="282" spans="1:8" ht="15" x14ac:dyDescent="0.2">
      <c r="A282" s="94" t="str">
        <f>IF(ISNUMBER($C282),VLOOKUP($C282,Methuselahs!$Y$7:$Z$306,2,FALSE),"")</f>
        <v/>
      </c>
      <c r="B282" s="95" t="str">
        <f>IF(ROW()-ROW($A$6)&lt;Methuselahs!$A$4,ROW()-ROW($A$5),"")</f>
        <v/>
      </c>
      <c r="C282" s="90" t="str">
        <f>IF(ISNUMBER($B282),VLOOKUP($B282,Methuselahs!$X$7:$Y$306,2,FALSE),"")</f>
        <v/>
      </c>
      <c r="D282" s="98" t="str">
        <f>IF(ISNUMBER($C282),T(VLOOKUP($C282,Methuselahs!$A$7:$E$306,2,FALSE))&amp;" "&amp;T(VLOOKUP($C282,Methuselahs!$A$7:$E$306,3,FALSE)),"")</f>
        <v/>
      </c>
      <c r="E282" s="96" t="str">
        <f>IF(ISNUMBER($C282),VLOOKUP($C282,Methuselahs!$A$7:$I$306,COLUMN(Methuselahs!$H$6),FALSE),"")</f>
        <v/>
      </c>
      <c r="F282" s="92" t="str">
        <f>IF(ISNUMBER($C282),VLOOKUP($C282,Methuselahs!$A$7:$I$306,COLUMN(Methuselahs!$I$6),FALSE),"")</f>
        <v/>
      </c>
      <c r="G282" s="96"/>
      <c r="H282" s="97" t="str">
        <f>IF(ISNUMBER($C282),VLOOKUP($C282,Methuselahs!$A$7:$J$306,COLUMN(Methuselahs!$J$6),FALSE),"")</f>
        <v/>
      </c>
    </row>
    <row r="283" spans="1:8" ht="15" x14ac:dyDescent="0.2">
      <c r="A283" s="94" t="str">
        <f>IF(ISNUMBER($C283),VLOOKUP($C283,Methuselahs!$Y$7:$Z$306,2,FALSE),"")</f>
        <v/>
      </c>
      <c r="B283" s="95" t="str">
        <f>IF(ROW()-ROW($A$6)&lt;Methuselahs!$A$4,ROW()-ROW($A$5),"")</f>
        <v/>
      </c>
      <c r="C283" s="90" t="str">
        <f>IF(ISNUMBER($B283),VLOOKUP($B283,Methuselahs!$X$7:$Y$306,2,FALSE),"")</f>
        <v/>
      </c>
      <c r="D283" s="98" t="str">
        <f>IF(ISNUMBER($C283),T(VLOOKUP($C283,Methuselahs!$A$7:$E$306,2,FALSE))&amp;" "&amp;T(VLOOKUP($C283,Methuselahs!$A$7:$E$306,3,FALSE)),"")</f>
        <v/>
      </c>
      <c r="E283" s="96" t="str">
        <f>IF(ISNUMBER($C283),VLOOKUP($C283,Methuselahs!$A$7:$I$306,COLUMN(Methuselahs!$H$6),FALSE),"")</f>
        <v/>
      </c>
      <c r="F283" s="92" t="str">
        <f>IF(ISNUMBER($C283),VLOOKUP($C283,Methuselahs!$A$7:$I$306,COLUMN(Methuselahs!$I$6),FALSE),"")</f>
        <v/>
      </c>
      <c r="G283" s="96"/>
      <c r="H283" s="97" t="str">
        <f>IF(ISNUMBER($C283),VLOOKUP($C283,Methuselahs!$A$7:$J$306,COLUMN(Methuselahs!$J$6),FALSE),"")</f>
        <v/>
      </c>
    </row>
    <row r="284" spans="1:8" ht="15" x14ac:dyDescent="0.2">
      <c r="A284" s="94" t="str">
        <f>IF(ISNUMBER($C284),VLOOKUP($C284,Methuselahs!$Y$7:$Z$306,2,FALSE),"")</f>
        <v/>
      </c>
      <c r="B284" s="95" t="str">
        <f>IF(ROW()-ROW($A$6)&lt;Methuselahs!$A$4,ROW()-ROW($A$5),"")</f>
        <v/>
      </c>
      <c r="C284" s="90" t="str">
        <f>IF(ISNUMBER($B284),VLOOKUP($B284,Methuselahs!$X$7:$Y$306,2,FALSE),"")</f>
        <v/>
      </c>
      <c r="D284" s="98" t="str">
        <f>IF(ISNUMBER($C284),T(VLOOKUP($C284,Methuselahs!$A$7:$E$306,2,FALSE))&amp;" "&amp;T(VLOOKUP($C284,Methuselahs!$A$7:$E$306,3,FALSE)),"")</f>
        <v/>
      </c>
      <c r="E284" s="96" t="str">
        <f>IF(ISNUMBER($C284),VLOOKUP($C284,Methuselahs!$A$7:$I$306,COLUMN(Methuselahs!$H$6),FALSE),"")</f>
        <v/>
      </c>
      <c r="F284" s="92" t="str">
        <f>IF(ISNUMBER($C284),VLOOKUP($C284,Methuselahs!$A$7:$I$306,COLUMN(Methuselahs!$I$6),FALSE),"")</f>
        <v/>
      </c>
      <c r="G284" s="96"/>
      <c r="H284" s="97" t="str">
        <f>IF(ISNUMBER($C284),VLOOKUP($C284,Methuselahs!$A$7:$J$306,COLUMN(Methuselahs!$J$6),FALSE),"")</f>
        <v/>
      </c>
    </row>
    <row r="285" spans="1:8" ht="15" x14ac:dyDescent="0.2">
      <c r="A285" s="94" t="str">
        <f>IF(ISNUMBER($C285),VLOOKUP($C285,Methuselahs!$Y$7:$Z$306,2,FALSE),"")</f>
        <v/>
      </c>
      <c r="B285" s="95" t="str">
        <f>IF(ROW()-ROW($A$6)&lt;Methuselahs!$A$4,ROW()-ROW($A$5),"")</f>
        <v/>
      </c>
      <c r="C285" s="90" t="str">
        <f>IF(ISNUMBER($B285),VLOOKUP($B285,Methuselahs!$X$7:$Y$306,2,FALSE),"")</f>
        <v/>
      </c>
      <c r="D285" s="98" t="str">
        <f>IF(ISNUMBER($C285),T(VLOOKUP($C285,Methuselahs!$A$7:$E$306,2,FALSE))&amp;" "&amp;T(VLOOKUP($C285,Methuselahs!$A$7:$E$306,3,FALSE)),"")</f>
        <v/>
      </c>
      <c r="E285" s="96" t="str">
        <f>IF(ISNUMBER($C285),VLOOKUP($C285,Methuselahs!$A$7:$I$306,COLUMN(Methuselahs!$H$6),FALSE),"")</f>
        <v/>
      </c>
      <c r="F285" s="92" t="str">
        <f>IF(ISNUMBER($C285),VLOOKUP($C285,Methuselahs!$A$7:$I$306,COLUMN(Methuselahs!$I$6),FALSE),"")</f>
        <v/>
      </c>
      <c r="G285" s="96"/>
      <c r="H285" s="97" t="str">
        <f>IF(ISNUMBER($C285),VLOOKUP($C285,Methuselahs!$A$7:$J$306,COLUMN(Methuselahs!$J$6),FALSE),"")</f>
        <v/>
      </c>
    </row>
    <row r="286" spans="1:8" ht="15" x14ac:dyDescent="0.2">
      <c r="A286" s="94" t="str">
        <f>IF(ISNUMBER($C286),VLOOKUP($C286,Methuselahs!$Y$7:$Z$306,2,FALSE),"")</f>
        <v/>
      </c>
      <c r="B286" s="95" t="str">
        <f>IF(ROW()-ROW($A$6)&lt;Methuselahs!$A$4,ROW()-ROW($A$5),"")</f>
        <v/>
      </c>
      <c r="C286" s="90" t="str">
        <f>IF(ISNUMBER($B286),VLOOKUP($B286,Methuselahs!$X$7:$Y$306,2,FALSE),"")</f>
        <v/>
      </c>
      <c r="D286" s="98" t="str">
        <f>IF(ISNUMBER($C286),T(VLOOKUP($C286,Methuselahs!$A$7:$E$306,2,FALSE))&amp;" "&amp;T(VLOOKUP($C286,Methuselahs!$A$7:$E$306,3,FALSE)),"")</f>
        <v/>
      </c>
      <c r="E286" s="96" t="str">
        <f>IF(ISNUMBER($C286),VLOOKUP($C286,Methuselahs!$A$7:$I$306,COLUMN(Methuselahs!$H$6),FALSE),"")</f>
        <v/>
      </c>
      <c r="F286" s="92" t="str">
        <f>IF(ISNUMBER($C286),VLOOKUP($C286,Methuselahs!$A$7:$I$306,COLUMN(Methuselahs!$I$6),FALSE),"")</f>
        <v/>
      </c>
      <c r="G286" s="96"/>
      <c r="H286" s="97" t="str">
        <f>IF(ISNUMBER($C286),VLOOKUP($C286,Methuselahs!$A$7:$J$306,COLUMN(Methuselahs!$J$6),FALSE),"")</f>
        <v/>
      </c>
    </row>
    <row r="287" spans="1:8" ht="15" x14ac:dyDescent="0.2">
      <c r="A287" s="94" t="str">
        <f>IF(ISNUMBER($C287),VLOOKUP($C287,Methuselahs!$Y$7:$Z$306,2,FALSE),"")</f>
        <v/>
      </c>
      <c r="B287" s="95" t="str">
        <f>IF(ROW()-ROW($A$6)&lt;Methuselahs!$A$4,ROW()-ROW($A$5),"")</f>
        <v/>
      </c>
      <c r="C287" s="90" t="str">
        <f>IF(ISNUMBER($B287),VLOOKUP($B287,Methuselahs!$X$7:$Y$306,2,FALSE),"")</f>
        <v/>
      </c>
      <c r="D287" s="98" t="str">
        <f>IF(ISNUMBER($C287),T(VLOOKUP($C287,Methuselahs!$A$7:$E$306,2,FALSE))&amp;" "&amp;T(VLOOKUP($C287,Methuselahs!$A$7:$E$306,3,FALSE)),"")</f>
        <v/>
      </c>
      <c r="E287" s="96" t="str">
        <f>IF(ISNUMBER($C287),VLOOKUP($C287,Methuselahs!$A$7:$I$306,COLUMN(Methuselahs!$H$6),FALSE),"")</f>
        <v/>
      </c>
      <c r="F287" s="92" t="str">
        <f>IF(ISNUMBER($C287),VLOOKUP($C287,Methuselahs!$A$7:$I$306,COLUMN(Methuselahs!$I$6),FALSE),"")</f>
        <v/>
      </c>
      <c r="G287" s="96"/>
      <c r="H287" s="97" t="str">
        <f>IF(ISNUMBER($C287),VLOOKUP($C287,Methuselahs!$A$7:$J$306,COLUMN(Methuselahs!$J$6),FALSE),"")</f>
        <v/>
      </c>
    </row>
    <row r="288" spans="1:8" ht="15" x14ac:dyDescent="0.2">
      <c r="A288" s="94" t="str">
        <f>IF(ISNUMBER($C288),VLOOKUP($C288,Methuselahs!$Y$7:$Z$306,2,FALSE),"")</f>
        <v/>
      </c>
      <c r="B288" s="95" t="str">
        <f>IF(ROW()-ROW($A$6)&lt;Methuselahs!$A$4,ROW()-ROW($A$5),"")</f>
        <v/>
      </c>
      <c r="C288" s="90" t="str">
        <f>IF(ISNUMBER($B288),VLOOKUP($B288,Methuselahs!$X$7:$Y$306,2,FALSE),"")</f>
        <v/>
      </c>
      <c r="D288" s="98" t="str">
        <f>IF(ISNUMBER($C288),T(VLOOKUP($C288,Methuselahs!$A$7:$E$306,2,FALSE))&amp;" "&amp;T(VLOOKUP($C288,Methuselahs!$A$7:$E$306,3,FALSE)),"")</f>
        <v/>
      </c>
      <c r="E288" s="96" t="str">
        <f>IF(ISNUMBER($C288),VLOOKUP($C288,Methuselahs!$A$7:$I$306,COLUMN(Methuselahs!$H$6),FALSE),"")</f>
        <v/>
      </c>
      <c r="F288" s="92" t="str">
        <f>IF(ISNUMBER($C288),VLOOKUP($C288,Methuselahs!$A$7:$I$306,COLUMN(Methuselahs!$I$6),FALSE),"")</f>
        <v/>
      </c>
      <c r="G288" s="96"/>
      <c r="H288" s="97" t="str">
        <f>IF(ISNUMBER($C288),VLOOKUP($C288,Methuselahs!$A$7:$J$306,COLUMN(Methuselahs!$J$6),FALSE),"")</f>
        <v/>
      </c>
    </row>
    <row r="289" spans="1:8" ht="15" x14ac:dyDescent="0.2">
      <c r="A289" s="94" t="str">
        <f>IF(ISNUMBER($C289),VLOOKUP($C289,Methuselahs!$Y$7:$Z$306,2,FALSE),"")</f>
        <v/>
      </c>
      <c r="B289" s="95" t="str">
        <f>IF(ROW()-ROW($A$6)&lt;Methuselahs!$A$4,ROW()-ROW($A$5),"")</f>
        <v/>
      </c>
      <c r="C289" s="90" t="str">
        <f>IF(ISNUMBER($B289),VLOOKUP($B289,Methuselahs!$X$7:$Y$306,2,FALSE),"")</f>
        <v/>
      </c>
      <c r="D289" s="98" t="str">
        <f>IF(ISNUMBER($C289),T(VLOOKUP($C289,Methuselahs!$A$7:$E$306,2,FALSE))&amp;" "&amp;T(VLOOKUP($C289,Methuselahs!$A$7:$E$306,3,FALSE)),"")</f>
        <v/>
      </c>
      <c r="E289" s="96" t="str">
        <f>IF(ISNUMBER($C289),VLOOKUP($C289,Methuselahs!$A$7:$I$306,COLUMN(Methuselahs!$H$6),FALSE),"")</f>
        <v/>
      </c>
      <c r="F289" s="92" t="str">
        <f>IF(ISNUMBER($C289),VLOOKUP($C289,Methuselahs!$A$7:$I$306,COLUMN(Methuselahs!$I$6),FALSE),"")</f>
        <v/>
      </c>
      <c r="G289" s="96"/>
      <c r="H289" s="97" t="str">
        <f>IF(ISNUMBER($C289),VLOOKUP($C289,Methuselahs!$A$7:$J$306,COLUMN(Methuselahs!$J$6),FALSE),"")</f>
        <v/>
      </c>
    </row>
    <row r="290" spans="1:8" ht="15" x14ac:dyDescent="0.2">
      <c r="A290" s="94" t="str">
        <f>IF(ISNUMBER($C290),VLOOKUP($C290,Methuselahs!$Y$7:$Z$306,2,FALSE),"")</f>
        <v/>
      </c>
      <c r="B290" s="95" t="str">
        <f>IF(ROW()-ROW($A$6)&lt;Methuselahs!$A$4,ROW()-ROW($A$5),"")</f>
        <v/>
      </c>
      <c r="C290" s="90" t="str">
        <f>IF(ISNUMBER($B290),VLOOKUP($B290,Methuselahs!$X$7:$Y$306,2,FALSE),"")</f>
        <v/>
      </c>
      <c r="D290" s="98" t="str">
        <f>IF(ISNUMBER($C290),T(VLOOKUP($C290,Methuselahs!$A$7:$E$306,2,FALSE))&amp;" "&amp;T(VLOOKUP($C290,Methuselahs!$A$7:$E$306,3,FALSE)),"")</f>
        <v/>
      </c>
      <c r="E290" s="96" t="str">
        <f>IF(ISNUMBER($C290),VLOOKUP($C290,Methuselahs!$A$7:$I$306,COLUMN(Methuselahs!$H$6),FALSE),"")</f>
        <v/>
      </c>
      <c r="F290" s="92" t="str">
        <f>IF(ISNUMBER($C290),VLOOKUP($C290,Methuselahs!$A$7:$I$306,COLUMN(Methuselahs!$I$6),FALSE),"")</f>
        <v/>
      </c>
      <c r="G290" s="96"/>
      <c r="H290" s="97" t="str">
        <f>IF(ISNUMBER($C290),VLOOKUP($C290,Methuselahs!$A$7:$J$306,COLUMN(Methuselahs!$J$6),FALSE),"")</f>
        <v/>
      </c>
    </row>
    <row r="291" spans="1:8" ht="15" x14ac:dyDescent="0.2">
      <c r="A291" s="94" t="str">
        <f>IF(ISNUMBER($C291),VLOOKUP($C291,Methuselahs!$Y$7:$Z$306,2,FALSE),"")</f>
        <v/>
      </c>
      <c r="B291" s="95" t="str">
        <f>IF(ROW()-ROW($A$6)&lt;Methuselahs!$A$4,ROW()-ROW($A$5),"")</f>
        <v/>
      </c>
      <c r="C291" s="90" t="str">
        <f>IF(ISNUMBER($B291),VLOOKUP($B291,Methuselahs!$X$7:$Y$306,2,FALSE),"")</f>
        <v/>
      </c>
      <c r="D291" s="98" t="str">
        <f>IF(ISNUMBER($C291),T(VLOOKUP($C291,Methuselahs!$A$7:$E$306,2,FALSE))&amp;" "&amp;T(VLOOKUP($C291,Methuselahs!$A$7:$E$306,3,FALSE)),"")</f>
        <v/>
      </c>
      <c r="E291" s="96" t="str">
        <f>IF(ISNUMBER($C291),VLOOKUP($C291,Methuselahs!$A$7:$I$306,COLUMN(Methuselahs!$H$6),FALSE),"")</f>
        <v/>
      </c>
      <c r="F291" s="92" t="str">
        <f>IF(ISNUMBER($C291),VLOOKUP($C291,Methuselahs!$A$7:$I$306,COLUMN(Methuselahs!$I$6),FALSE),"")</f>
        <v/>
      </c>
      <c r="G291" s="96"/>
      <c r="H291" s="97" t="str">
        <f>IF(ISNUMBER($C291),VLOOKUP($C291,Methuselahs!$A$7:$J$306,COLUMN(Methuselahs!$J$6),FALSE),"")</f>
        <v/>
      </c>
    </row>
    <row r="292" spans="1:8" ht="15" x14ac:dyDescent="0.2">
      <c r="A292" s="94" t="str">
        <f>IF(ISNUMBER($C292),VLOOKUP($C292,Methuselahs!$Y$7:$Z$306,2,FALSE),"")</f>
        <v/>
      </c>
      <c r="B292" s="95" t="str">
        <f>IF(ROW()-ROW($A$6)&lt;Methuselahs!$A$4,ROW()-ROW($A$5),"")</f>
        <v/>
      </c>
      <c r="C292" s="90" t="str">
        <f>IF(ISNUMBER($B292),VLOOKUP($B292,Methuselahs!$X$7:$Y$306,2,FALSE),"")</f>
        <v/>
      </c>
      <c r="D292" s="98" t="str">
        <f>IF(ISNUMBER($C292),T(VLOOKUP($C292,Methuselahs!$A$7:$E$306,2,FALSE))&amp;" "&amp;T(VLOOKUP($C292,Methuselahs!$A$7:$E$306,3,FALSE)),"")</f>
        <v/>
      </c>
      <c r="E292" s="96" t="str">
        <f>IF(ISNUMBER($C292),VLOOKUP($C292,Methuselahs!$A$7:$I$306,COLUMN(Methuselahs!$H$6),FALSE),"")</f>
        <v/>
      </c>
      <c r="F292" s="92" t="str">
        <f>IF(ISNUMBER($C292),VLOOKUP($C292,Methuselahs!$A$7:$I$306,COLUMN(Methuselahs!$I$6),FALSE),"")</f>
        <v/>
      </c>
      <c r="G292" s="96"/>
      <c r="H292" s="97" t="str">
        <f>IF(ISNUMBER($C292),VLOOKUP($C292,Methuselahs!$A$7:$J$306,COLUMN(Methuselahs!$J$6),FALSE),"")</f>
        <v/>
      </c>
    </row>
    <row r="293" spans="1:8" ht="15" x14ac:dyDescent="0.2">
      <c r="A293" s="94" t="str">
        <f>IF(ISNUMBER($C293),VLOOKUP($C293,Methuselahs!$Y$7:$Z$306,2,FALSE),"")</f>
        <v/>
      </c>
      <c r="B293" s="95" t="str">
        <f>IF(ROW()-ROW($A$6)&lt;Methuselahs!$A$4,ROW()-ROW($A$5),"")</f>
        <v/>
      </c>
      <c r="C293" s="90" t="str">
        <f>IF(ISNUMBER($B293),VLOOKUP($B293,Methuselahs!$X$7:$Y$306,2,FALSE),"")</f>
        <v/>
      </c>
      <c r="D293" s="98" t="str">
        <f>IF(ISNUMBER($C293),T(VLOOKUP($C293,Methuselahs!$A$7:$E$306,2,FALSE))&amp;" "&amp;T(VLOOKUP($C293,Methuselahs!$A$7:$E$306,3,FALSE)),"")</f>
        <v/>
      </c>
      <c r="E293" s="96" t="str">
        <f>IF(ISNUMBER($C293),VLOOKUP($C293,Methuselahs!$A$7:$I$306,COLUMN(Methuselahs!$H$6),FALSE),"")</f>
        <v/>
      </c>
      <c r="F293" s="92" t="str">
        <f>IF(ISNUMBER($C293),VLOOKUP($C293,Methuselahs!$A$7:$I$306,COLUMN(Methuselahs!$I$6),FALSE),"")</f>
        <v/>
      </c>
      <c r="G293" s="96"/>
      <c r="H293" s="97" t="str">
        <f>IF(ISNUMBER($C293),VLOOKUP($C293,Methuselahs!$A$7:$J$306,COLUMN(Methuselahs!$J$6),FALSE),"")</f>
        <v/>
      </c>
    </row>
    <row r="294" spans="1:8" ht="15" x14ac:dyDescent="0.2">
      <c r="A294" s="94" t="str">
        <f>IF(ISNUMBER($C294),VLOOKUP($C294,Methuselahs!$Y$7:$Z$306,2,FALSE),"")</f>
        <v/>
      </c>
      <c r="B294" s="95" t="str">
        <f>IF(ROW()-ROW($A$6)&lt;Methuselahs!$A$4,ROW()-ROW($A$5),"")</f>
        <v/>
      </c>
      <c r="C294" s="90" t="str">
        <f>IF(ISNUMBER($B294),VLOOKUP($B294,Methuselahs!$X$7:$Y$306,2,FALSE),"")</f>
        <v/>
      </c>
      <c r="D294" s="98" t="str">
        <f>IF(ISNUMBER($C294),T(VLOOKUP($C294,Methuselahs!$A$7:$E$306,2,FALSE))&amp;" "&amp;T(VLOOKUP($C294,Methuselahs!$A$7:$E$306,3,FALSE)),"")</f>
        <v/>
      </c>
      <c r="E294" s="96" t="str">
        <f>IF(ISNUMBER($C294),VLOOKUP($C294,Methuselahs!$A$7:$I$306,COLUMN(Methuselahs!$H$6),FALSE),"")</f>
        <v/>
      </c>
      <c r="F294" s="92" t="str">
        <f>IF(ISNUMBER($C294),VLOOKUP($C294,Methuselahs!$A$7:$I$306,COLUMN(Methuselahs!$I$6),FALSE),"")</f>
        <v/>
      </c>
      <c r="G294" s="96"/>
      <c r="H294" s="97" t="str">
        <f>IF(ISNUMBER($C294),VLOOKUP($C294,Methuselahs!$A$7:$J$306,COLUMN(Methuselahs!$J$6),FALSE),"")</f>
        <v/>
      </c>
    </row>
    <row r="295" spans="1:8" ht="15" x14ac:dyDescent="0.2">
      <c r="A295" s="94" t="str">
        <f>IF(ISNUMBER($C295),VLOOKUP($C295,Methuselahs!$Y$7:$Z$306,2,FALSE),"")</f>
        <v/>
      </c>
      <c r="B295" s="95" t="str">
        <f>IF(ROW()-ROW($A$6)&lt;Methuselahs!$A$4,ROW()-ROW($A$5),"")</f>
        <v/>
      </c>
      <c r="C295" s="90" t="str">
        <f>IF(ISNUMBER($B295),VLOOKUP($B295,Methuselahs!$X$7:$Y$306,2,FALSE),"")</f>
        <v/>
      </c>
      <c r="D295" s="98" t="str">
        <f>IF(ISNUMBER($C295),T(VLOOKUP($C295,Methuselahs!$A$7:$E$306,2,FALSE))&amp;" "&amp;T(VLOOKUP($C295,Methuselahs!$A$7:$E$306,3,FALSE)),"")</f>
        <v/>
      </c>
      <c r="E295" s="96" t="str">
        <f>IF(ISNUMBER($C295),VLOOKUP($C295,Methuselahs!$A$7:$I$306,COLUMN(Methuselahs!$H$6),FALSE),"")</f>
        <v/>
      </c>
      <c r="F295" s="92" t="str">
        <f>IF(ISNUMBER($C295),VLOOKUP($C295,Methuselahs!$A$7:$I$306,COLUMN(Methuselahs!$I$6),FALSE),"")</f>
        <v/>
      </c>
      <c r="G295" s="96"/>
      <c r="H295" s="97" t="str">
        <f>IF(ISNUMBER($C295),VLOOKUP($C295,Methuselahs!$A$7:$J$306,COLUMN(Methuselahs!$J$6),FALSE),"")</f>
        <v/>
      </c>
    </row>
    <row r="296" spans="1:8" ht="15" x14ac:dyDescent="0.2">
      <c r="A296" s="94" t="str">
        <f>IF(ISNUMBER($C296),VLOOKUP($C296,Methuselahs!$Y$7:$Z$306,2,FALSE),"")</f>
        <v/>
      </c>
      <c r="B296" s="95" t="str">
        <f>IF(ROW()-ROW($A$6)&lt;Methuselahs!$A$4,ROW()-ROW($A$5),"")</f>
        <v/>
      </c>
      <c r="C296" s="90" t="str">
        <f>IF(ISNUMBER($B296),VLOOKUP($B296,Methuselahs!$X$7:$Y$306,2,FALSE),"")</f>
        <v/>
      </c>
      <c r="D296" s="98" t="str">
        <f>IF(ISNUMBER($C296),T(VLOOKUP($C296,Methuselahs!$A$7:$E$306,2,FALSE))&amp;" "&amp;T(VLOOKUP($C296,Methuselahs!$A$7:$E$306,3,FALSE)),"")</f>
        <v/>
      </c>
      <c r="E296" s="96" t="str">
        <f>IF(ISNUMBER($C296),VLOOKUP($C296,Methuselahs!$A$7:$I$306,COLUMN(Methuselahs!$H$6),FALSE),"")</f>
        <v/>
      </c>
      <c r="F296" s="92" t="str">
        <f>IF(ISNUMBER($C296),VLOOKUP($C296,Methuselahs!$A$7:$I$306,COLUMN(Methuselahs!$I$6),FALSE),"")</f>
        <v/>
      </c>
      <c r="G296" s="96"/>
      <c r="H296" s="97" t="str">
        <f>IF(ISNUMBER($C296),VLOOKUP($C296,Methuselahs!$A$7:$J$306,COLUMN(Methuselahs!$J$6),FALSE),"")</f>
        <v/>
      </c>
    </row>
    <row r="297" spans="1:8" ht="15" x14ac:dyDescent="0.2">
      <c r="A297" s="94" t="str">
        <f>IF(ISNUMBER($C297),VLOOKUP($C297,Methuselahs!$Y$7:$Z$306,2,FALSE),"")</f>
        <v/>
      </c>
      <c r="B297" s="95" t="str">
        <f>IF(ROW()-ROW($A$6)&lt;Methuselahs!$A$4,ROW()-ROW($A$5),"")</f>
        <v/>
      </c>
      <c r="C297" s="90" t="str">
        <f>IF(ISNUMBER($B297),VLOOKUP($B297,Methuselahs!$X$7:$Y$306,2,FALSE),"")</f>
        <v/>
      </c>
      <c r="D297" s="98" t="str">
        <f>IF(ISNUMBER($C297),T(VLOOKUP($C297,Methuselahs!$A$7:$E$306,2,FALSE))&amp;" "&amp;T(VLOOKUP($C297,Methuselahs!$A$7:$E$306,3,FALSE)),"")</f>
        <v/>
      </c>
      <c r="E297" s="96" t="str">
        <f>IF(ISNUMBER($C297),VLOOKUP($C297,Methuselahs!$A$7:$I$306,COLUMN(Methuselahs!$H$6),FALSE),"")</f>
        <v/>
      </c>
      <c r="F297" s="92" t="str">
        <f>IF(ISNUMBER($C297),VLOOKUP($C297,Methuselahs!$A$7:$I$306,COLUMN(Methuselahs!$I$6),FALSE),"")</f>
        <v/>
      </c>
      <c r="G297" s="96"/>
      <c r="H297" s="97" t="str">
        <f>IF(ISNUMBER($C297),VLOOKUP($C297,Methuselahs!$A$7:$J$306,COLUMN(Methuselahs!$J$6),FALSE),"")</f>
        <v/>
      </c>
    </row>
    <row r="298" spans="1:8" ht="15" x14ac:dyDescent="0.2">
      <c r="A298" s="94" t="str">
        <f>IF(ISNUMBER($C298),VLOOKUP($C298,Methuselahs!$Y$7:$Z$306,2,FALSE),"")</f>
        <v/>
      </c>
      <c r="B298" s="95" t="str">
        <f>IF(ROW()-ROW($A$6)&lt;Methuselahs!$A$4,ROW()-ROW($A$5),"")</f>
        <v/>
      </c>
      <c r="C298" s="90" t="str">
        <f>IF(ISNUMBER($B298),VLOOKUP($B298,Methuselahs!$X$7:$Y$306,2,FALSE),"")</f>
        <v/>
      </c>
      <c r="D298" s="98" t="str">
        <f>IF(ISNUMBER($C298),T(VLOOKUP($C298,Methuselahs!$A$7:$E$306,2,FALSE))&amp;" "&amp;T(VLOOKUP($C298,Methuselahs!$A$7:$E$306,3,FALSE)),"")</f>
        <v/>
      </c>
      <c r="E298" s="96" t="str">
        <f>IF(ISNUMBER($C298),VLOOKUP($C298,Methuselahs!$A$7:$I$306,COLUMN(Methuselahs!$H$6),FALSE),"")</f>
        <v/>
      </c>
      <c r="F298" s="92" t="str">
        <f>IF(ISNUMBER($C298),VLOOKUP($C298,Methuselahs!$A$7:$I$306,COLUMN(Methuselahs!$I$6),FALSE),"")</f>
        <v/>
      </c>
      <c r="G298" s="96"/>
      <c r="H298" s="97" t="str">
        <f>IF(ISNUMBER($C298),VLOOKUP($C298,Methuselahs!$A$7:$J$306,COLUMN(Methuselahs!$J$6),FALSE),"")</f>
        <v/>
      </c>
    </row>
    <row r="299" spans="1:8" ht="15" x14ac:dyDescent="0.2">
      <c r="A299" s="94" t="str">
        <f>IF(ISNUMBER($C299),VLOOKUP($C299,Methuselahs!$Y$7:$Z$306,2,FALSE),"")</f>
        <v/>
      </c>
      <c r="B299" s="95" t="str">
        <f>IF(ROW()-ROW($A$6)&lt;Methuselahs!$A$4,ROW()-ROW($A$5),"")</f>
        <v/>
      </c>
      <c r="C299" s="90" t="str">
        <f>IF(ISNUMBER($B299),VLOOKUP($B299,Methuselahs!$X$7:$Y$306,2,FALSE),"")</f>
        <v/>
      </c>
      <c r="D299" s="98" t="str">
        <f>IF(ISNUMBER($C299),T(VLOOKUP($C299,Methuselahs!$A$7:$E$306,2,FALSE))&amp;" "&amp;T(VLOOKUP($C299,Methuselahs!$A$7:$E$306,3,FALSE)),"")</f>
        <v/>
      </c>
      <c r="E299" s="96" t="str">
        <f>IF(ISNUMBER($C299),VLOOKUP($C299,Methuselahs!$A$7:$I$306,COLUMN(Methuselahs!$H$6),FALSE),"")</f>
        <v/>
      </c>
      <c r="F299" s="92" t="str">
        <f>IF(ISNUMBER($C299),VLOOKUP($C299,Methuselahs!$A$7:$I$306,COLUMN(Methuselahs!$I$6),FALSE),"")</f>
        <v/>
      </c>
      <c r="G299" s="96"/>
      <c r="H299" s="97" t="str">
        <f>IF(ISNUMBER($C299),VLOOKUP($C299,Methuselahs!$A$7:$J$306,COLUMN(Methuselahs!$J$6),FALSE),"")</f>
        <v/>
      </c>
    </row>
    <row r="300" spans="1:8" ht="15" x14ac:dyDescent="0.2">
      <c r="A300" s="94" t="str">
        <f>IF(ISNUMBER($C300),VLOOKUP($C300,Methuselahs!$Y$7:$Z$306,2,FALSE),"")</f>
        <v/>
      </c>
      <c r="B300" s="95" t="str">
        <f>IF(ROW()-ROW($A$6)&lt;Methuselahs!$A$4,ROW()-ROW($A$5),"")</f>
        <v/>
      </c>
      <c r="C300" s="90" t="str">
        <f>IF(ISNUMBER($B300),VLOOKUP($B300,Methuselahs!$X$7:$Y$306,2,FALSE),"")</f>
        <v/>
      </c>
      <c r="D300" s="98" t="str">
        <f>IF(ISNUMBER($C300),T(VLOOKUP($C300,Methuselahs!$A$7:$E$306,2,FALSE))&amp;" "&amp;T(VLOOKUP($C300,Methuselahs!$A$7:$E$306,3,FALSE)),"")</f>
        <v/>
      </c>
      <c r="E300" s="96" t="str">
        <f>IF(ISNUMBER($C300),VLOOKUP($C300,Methuselahs!$A$7:$I$306,COLUMN(Methuselahs!$H$6),FALSE),"")</f>
        <v/>
      </c>
      <c r="F300" s="92" t="str">
        <f>IF(ISNUMBER($C300),VLOOKUP($C300,Methuselahs!$A$7:$I$306,COLUMN(Methuselahs!$I$6),FALSE),"")</f>
        <v/>
      </c>
      <c r="G300" s="96"/>
      <c r="H300" s="97" t="str">
        <f>IF(ISNUMBER($C300),VLOOKUP($C300,Methuselahs!$A$7:$J$306,COLUMN(Methuselahs!$J$6),FALSE),"")</f>
        <v/>
      </c>
    </row>
    <row r="301" spans="1:8" ht="15" x14ac:dyDescent="0.2">
      <c r="A301" s="94" t="str">
        <f>IF(ISNUMBER($C301),VLOOKUP($C301,Methuselahs!$Y$7:$Z$306,2,FALSE),"")</f>
        <v/>
      </c>
      <c r="B301" s="95" t="str">
        <f>IF(ROW()-ROW($A$6)&lt;Methuselahs!$A$4,ROW()-ROW($A$5),"")</f>
        <v/>
      </c>
      <c r="C301" s="90" t="str">
        <f>IF(ISNUMBER($B301),VLOOKUP($B301,Methuselahs!$X$7:$Y$306,2,FALSE),"")</f>
        <v/>
      </c>
      <c r="D301" s="98" t="str">
        <f>IF(ISNUMBER($C301),T(VLOOKUP($C301,Methuselahs!$A$7:$E$306,2,FALSE))&amp;" "&amp;T(VLOOKUP($C301,Methuselahs!$A$7:$E$306,3,FALSE)),"")</f>
        <v/>
      </c>
      <c r="E301" s="96" t="str">
        <f>IF(ISNUMBER($C301),VLOOKUP($C301,Methuselahs!$A$7:$I$306,COLUMN(Methuselahs!$H$6),FALSE),"")</f>
        <v/>
      </c>
      <c r="F301" s="92" t="str">
        <f>IF(ISNUMBER($C301),VLOOKUP($C301,Methuselahs!$A$7:$I$306,COLUMN(Methuselahs!$I$6),FALSE),"")</f>
        <v/>
      </c>
      <c r="G301" s="96"/>
      <c r="H301" s="97" t="str">
        <f>IF(ISNUMBER($C301),VLOOKUP($C301,Methuselahs!$A$7:$J$306,COLUMN(Methuselahs!$J$6),FALSE),"")</f>
        <v/>
      </c>
    </row>
    <row r="302" spans="1:8" ht="15" x14ac:dyDescent="0.2">
      <c r="A302" s="94" t="str">
        <f>IF(ISNUMBER($C302),VLOOKUP($C302,Methuselahs!$Y$7:$Z$306,2,FALSE),"")</f>
        <v/>
      </c>
      <c r="B302" s="95" t="str">
        <f>IF(ROW()-ROW($A$6)&lt;Methuselahs!$A$4,ROW()-ROW($A$5),"")</f>
        <v/>
      </c>
      <c r="C302" s="90" t="str">
        <f>IF(ISNUMBER($B302),VLOOKUP($B302,Methuselahs!$X$7:$Y$306,2,FALSE),"")</f>
        <v/>
      </c>
      <c r="D302" s="98" t="str">
        <f>IF(ISNUMBER($C302),T(VLOOKUP($C302,Methuselahs!$A$7:$E$306,2,FALSE))&amp;" "&amp;T(VLOOKUP($C302,Methuselahs!$A$7:$E$306,3,FALSE)),"")</f>
        <v/>
      </c>
      <c r="E302" s="96" t="str">
        <f>IF(ISNUMBER($C302),VLOOKUP($C302,Methuselahs!$A$7:$I$306,COLUMN(Methuselahs!$H$6),FALSE),"")</f>
        <v/>
      </c>
      <c r="F302" s="92" t="str">
        <f>IF(ISNUMBER($C302),VLOOKUP($C302,Methuselahs!$A$7:$I$306,COLUMN(Methuselahs!$I$6),FALSE),"")</f>
        <v/>
      </c>
      <c r="G302" s="96"/>
      <c r="H302" s="97" t="str">
        <f>IF(ISNUMBER($C302),VLOOKUP($C302,Methuselahs!$A$7:$J$306,COLUMN(Methuselahs!$J$6),FALSE),"")</f>
        <v/>
      </c>
    </row>
    <row r="303" spans="1:8" ht="15" x14ac:dyDescent="0.2">
      <c r="A303" s="94" t="str">
        <f>IF(ISNUMBER($C303),VLOOKUP($C303,Methuselahs!$Y$7:$Z$306,2,FALSE),"")</f>
        <v/>
      </c>
      <c r="B303" s="95" t="str">
        <f>IF(ROW()-ROW($A$6)&lt;Methuselahs!$A$4,ROW()-ROW($A$5),"")</f>
        <v/>
      </c>
      <c r="C303" s="90" t="str">
        <f>IF(ISNUMBER($B303),VLOOKUP($B303,Methuselahs!$X$7:$Y$306,2,FALSE),"")</f>
        <v/>
      </c>
      <c r="D303" s="98" t="str">
        <f>IF(ISNUMBER($C303),T(VLOOKUP($C303,Methuselahs!$A$7:$E$306,2,FALSE))&amp;" "&amp;T(VLOOKUP($C303,Methuselahs!$A$7:$E$306,3,FALSE)),"")</f>
        <v/>
      </c>
      <c r="E303" s="96" t="str">
        <f>IF(ISNUMBER($C303),VLOOKUP($C303,Methuselahs!$A$7:$I$306,COLUMN(Methuselahs!$H$6),FALSE),"")</f>
        <v/>
      </c>
      <c r="F303" s="92" t="str">
        <f>IF(ISNUMBER($C303),VLOOKUP($C303,Methuselahs!$A$7:$I$306,COLUMN(Methuselahs!$I$6),FALSE),"")</f>
        <v/>
      </c>
      <c r="G303" s="96"/>
      <c r="H303" s="97" t="str">
        <f>IF(ISNUMBER($C303),VLOOKUP($C303,Methuselahs!$A$7:$J$306,COLUMN(Methuselahs!$J$6),FALSE),"")</f>
        <v/>
      </c>
    </row>
    <row r="304" spans="1:8" ht="15" x14ac:dyDescent="0.2">
      <c r="A304" s="94" t="str">
        <f>IF(ISNUMBER($C304),VLOOKUP($C304,Methuselahs!$Y$7:$Z$306,2,FALSE),"")</f>
        <v/>
      </c>
      <c r="B304" s="95" t="str">
        <f>IF(ROW()-ROW($A$6)&lt;Methuselahs!$A$4,ROW()-ROW($A$5),"")</f>
        <v/>
      </c>
      <c r="C304" s="90" t="str">
        <f>IF(ISNUMBER($B304),VLOOKUP($B304,Methuselahs!$X$7:$Y$306,2,FALSE),"")</f>
        <v/>
      </c>
      <c r="D304" s="98" t="str">
        <f>IF(ISNUMBER($C304),T(VLOOKUP($C304,Methuselahs!$A$7:$E$306,2,FALSE))&amp;" "&amp;T(VLOOKUP($C304,Methuselahs!$A$7:$E$306,3,FALSE)),"")</f>
        <v/>
      </c>
      <c r="E304" s="96" t="str">
        <f>IF(ISNUMBER($C304),VLOOKUP($C304,Methuselahs!$A$7:$I$306,COLUMN(Methuselahs!$H$6),FALSE),"")</f>
        <v/>
      </c>
      <c r="F304" s="92" t="str">
        <f>IF(ISNUMBER($C304),VLOOKUP($C304,Methuselahs!$A$7:$I$306,COLUMN(Methuselahs!$I$6),FALSE),"")</f>
        <v/>
      </c>
      <c r="G304" s="96"/>
      <c r="H304" s="97" t="str">
        <f>IF(ISNUMBER($C304),VLOOKUP($C304,Methuselahs!$A$7:$J$306,COLUMN(Methuselahs!$J$6),FALSE),"")</f>
        <v/>
      </c>
    </row>
    <row r="305" spans="1:8" ht="15" x14ac:dyDescent="0.2">
      <c r="A305" s="94" t="str">
        <f>IF(ISNUMBER($C305),VLOOKUP($C305,Methuselahs!$Y$7:$Z$306,2,FALSE),"")</f>
        <v/>
      </c>
      <c r="B305" s="95" t="str">
        <f>IF(ROW()-ROW($A$6)&lt;Methuselahs!$A$4,ROW()-ROW($A$5),"")</f>
        <v/>
      </c>
      <c r="C305" s="90" t="str">
        <f>IF(ISNUMBER($B305),VLOOKUP($B305,Methuselahs!$X$7:$Y$306,2,FALSE),"")</f>
        <v/>
      </c>
      <c r="D305" s="98" t="str">
        <f>IF(ISNUMBER($C305),T(VLOOKUP($C305,Methuselahs!$A$7:$E$306,2,FALSE))&amp;" "&amp;T(VLOOKUP($C305,Methuselahs!$A$7:$E$306,3,FALSE)),"")</f>
        <v/>
      </c>
      <c r="E305" s="96" t="str">
        <f>IF(ISNUMBER($C305),VLOOKUP($C305,Methuselahs!$A$7:$I$306,COLUMN(Methuselahs!$H$6),FALSE),"")</f>
        <v/>
      </c>
      <c r="F305" s="92" t="str">
        <f>IF(ISNUMBER($C305),VLOOKUP($C305,Methuselahs!$A$7:$I$306,COLUMN(Methuselahs!$I$6),FALSE),"")</f>
        <v/>
      </c>
      <c r="G305" s="96"/>
      <c r="H305" s="97" t="str">
        <f>IF(ISNUMBER($C305),VLOOKUP($C305,Methuselahs!$A$7:$J$306,COLUMN(Methuselahs!$J$6),FALSE),"")</f>
        <v/>
      </c>
    </row>
  </sheetData>
  <sheetProtection sheet="1" objects="1" scenarios="1"/>
  <mergeCells count="2">
    <mergeCell ref="A1:H1"/>
    <mergeCell ref="A3:H3"/>
  </mergeCells>
  <pageMargins left="0.74791666666666667" right="0.74791666666666667" top="0.98402777777777783" bottom="0.98402777777777783" header="0.51180555555555562" footer="0.51180555555555562"/>
  <pageSetup paperSize="9" firstPageNumber="0" orientation="portrait" horizontalDpi="300" verticalDpi="300"/>
  <headerFooter alignWithMargins="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D307"/>
  <sheetViews>
    <sheetView zoomScaleNormal="100" workbookViewId="0">
      <pane ySplit="6" topLeftCell="A32" activePane="bottomLeft" state="frozen"/>
      <selection pane="bottomLeft" activeCell="AG46" sqref="AG46"/>
    </sheetView>
  </sheetViews>
  <sheetFormatPr defaultColWidth="8.7109375" defaultRowHeight="12.75" x14ac:dyDescent="0.2"/>
  <cols>
    <col min="1" max="1" width="3" customWidth="1"/>
    <col min="2" max="2" width="16.7109375" customWidth="1"/>
    <col min="3" max="3" width="18" customWidth="1"/>
    <col min="4" max="5" width="6.7109375" style="100" customWidth="1"/>
    <col min="6" max="6" width="7.7109375" hidden="1" customWidth="1"/>
    <col min="7" max="8" width="7.7109375" customWidth="1"/>
    <col min="9" max="9" width="8.7109375" customWidth="1"/>
    <col min="10" max="10" width="6" style="13" hidden="1" customWidth="1"/>
    <col min="11" max="21" width="10.7109375" style="3" hidden="1" customWidth="1"/>
    <col min="22" max="22" width="11.7109375" style="3" hidden="1" customWidth="1"/>
    <col min="23" max="23" width="9.28515625" style="3" hidden="1" customWidth="1"/>
    <col min="24" max="26" width="8.7109375" style="3" hidden="1" customWidth="1"/>
    <col min="27" max="27" width="10.42578125" style="3" hidden="1" customWidth="1"/>
    <col min="28" max="29" width="9.28515625" style="3" customWidth="1"/>
    <col min="30" max="16384" width="8.7109375" style="3"/>
  </cols>
  <sheetData>
    <row r="1" spans="1:30" ht="25.5" x14ac:dyDescent="0.35">
      <c r="A1" s="4" t="str">
        <f>IF(ISBLANK('Tournament Info'!B3),"Vampire: The Eternal Struggle Tournament",'Tournament Info'!B3)</f>
        <v>VtES Finnish Nationals 2026</v>
      </c>
      <c r="B1" s="17"/>
      <c r="C1" s="17"/>
      <c r="D1" s="14"/>
      <c r="E1" s="14"/>
      <c r="F1" s="3"/>
      <c r="G1" s="3"/>
      <c r="H1" s="3"/>
      <c r="I1" s="3"/>
      <c r="J1" s="24"/>
    </row>
    <row r="2" spans="1:30" ht="13.9" customHeight="1" x14ac:dyDescent="0.3">
      <c r="A2" s="3"/>
      <c r="B2" s="17"/>
      <c r="C2" s="3"/>
      <c r="D2" s="14"/>
      <c r="E2" s="14"/>
      <c r="G2" s="3"/>
      <c r="H2" s="3" t="s">
        <v>129</v>
      </c>
      <c r="I2" s="3"/>
      <c r="AB2" s="101"/>
    </row>
    <row r="3" spans="1:30" s="20" customFormat="1" ht="15" customHeight="1" x14ac:dyDescent="0.3">
      <c r="A3" s="102" t="s">
        <v>130</v>
      </c>
      <c r="B3" s="103"/>
      <c r="D3" s="104"/>
      <c r="E3" s="104"/>
      <c r="H3" s="20" t="s">
        <v>131</v>
      </c>
      <c r="V3" s="105"/>
      <c r="AB3" s="106"/>
      <c r="AD3" s="107"/>
    </row>
    <row r="4" spans="1:30" ht="13.15" customHeight="1" x14ac:dyDescent="0.3">
      <c r="B4" s="17"/>
      <c r="C4" s="17"/>
      <c r="D4" s="14"/>
      <c r="E4" s="14"/>
      <c r="F4" s="3"/>
      <c r="G4" s="3"/>
      <c r="H4" s="3"/>
      <c r="I4" s="3"/>
      <c r="J4" s="24"/>
      <c r="V4" s="108">
        <v>1</v>
      </c>
    </row>
    <row r="5" spans="1:30" ht="20.25" x14ac:dyDescent="0.3">
      <c r="A5" s="109" t="s">
        <v>132</v>
      </c>
      <c r="B5" s="110"/>
      <c r="C5" s="110"/>
      <c r="D5" s="111"/>
      <c r="E5" s="112" t="s">
        <v>133</v>
      </c>
      <c r="G5" s="112"/>
      <c r="H5" s="113"/>
      <c r="I5" s="114"/>
      <c r="J5" s="115"/>
      <c r="K5" s="116" t="s">
        <v>134</v>
      </c>
      <c r="L5" s="117"/>
      <c r="M5" s="117"/>
      <c r="N5" s="117"/>
      <c r="O5" s="117"/>
      <c r="P5" s="117"/>
      <c r="Q5" s="117"/>
      <c r="R5" s="118"/>
      <c r="S5" s="119" t="s">
        <v>135</v>
      </c>
      <c r="T5" s="117"/>
      <c r="U5" s="118"/>
    </row>
    <row r="6" spans="1:30" s="37" customFormat="1" ht="13.15" customHeight="1" thickTop="1" thickBot="1" x14ac:dyDescent="0.25">
      <c r="A6" s="120" t="s">
        <v>124</v>
      </c>
      <c r="B6" s="121" t="s">
        <v>136</v>
      </c>
      <c r="C6" s="122" t="s">
        <v>137</v>
      </c>
      <c r="D6" s="123" t="s">
        <v>138</v>
      </c>
      <c r="E6" s="124" t="s">
        <v>106</v>
      </c>
      <c r="F6" s="125" t="s">
        <v>106</v>
      </c>
      <c r="G6" s="126" t="s">
        <v>139</v>
      </c>
      <c r="H6" s="125" t="s">
        <v>107</v>
      </c>
      <c r="I6" s="127" t="s">
        <v>140</v>
      </c>
      <c r="J6" s="128" t="s">
        <v>141</v>
      </c>
      <c r="K6" s="129" t="s">
        <v>142</v>
      </c>
      <c r="L6" s="130" t="s">
        <v>143</v>
      </c>
      <c r="M6" s="130" t="s">
        <v>144</v>
      </c>
      <c r="N6" s="130" t="s">
        <v>145</v>
      </c>
      <c r="O6" s="130" t="s">
        <v>146</v>
      </c>
      <c r="P6" s="130" t="s">
        <v>147</v>
      </c>
      <c r="Q6" s="130" t="s">
        <v>148</v>
      </c>
      <c r="R6" s="131" t="s">
        <v>149</v>
      </c>
      <c r="S6" s="132" t="s">
        <v>150</v>
      </c>
      <c r="T6" s="133" t="s">
        <v>151</v>
      </c>
      <c r="U6" s="134" t="s">
        <v>152</v>
      </c>
      <c r="W6" s="135" t="s">
        <v>153</v>
      </c>
      <c r="X6" s="135" t="s">
        <v>154</v>
      </c>
      <c r="Y6" s="135" t="s">
        <v>155</v>
      </c>
      <c r="Z6" s="135" t="s">
        <v>156</v>
      </c>
      <c r="AA6" s="135" t="s">
        <v>153</v>
      </c>
    </row>
    <row r="7" spans="1:30" ht="13.15" customHeight="1" thickTop="1" x14ac:dyDescent="0.2">
      <c r="A7" s="55">
        <f ca="1">IF(ISBLANK('Tournament Info'!$B$11),"",INDIRECT(ADDRESS(ROW(),1,1,1,"Optimal Seating "&amp;'Tournament Info'!$B$11-1&amp;"R+F")))</f>
        <v>1</v>
      </c>
      <c r="B7" s="76" t="str">
        <f ca="1">IF(ISNUMBER(A7),VLOOKUP(A7,Methuselahs!$A$7:$E$306,2,FALSE),"")</f>
        <v>Tero</v>
      </c>
      <c r="C7" s="136" t="str">
        <f ca="1">IF(ISNUMBER(A7),VLOOKUP(A7,Methuselahs!$A$7:$E$306,3,FALSE),"")</f>
        <v>Aalto</v>
      </c>
      <c r="D7" s="137">
        <f t="shared" ref="D7:D38" ca="1" si="0">IF(ISNUMBER(A7),FLOOR((ROW()-ROW($A$7))/5,1)+1,"")</f>
        <v>1</v>
      </c>
      <c r="E7" s="138">
        <v>0.5</v>
      </c>
      <c r="F7" s="136">
        <f>IF(ISNUMBER(E7),E7,0)</f>
        <v>0.5</v>
      </c>
      <c r="G7" s="139">
        <f t="shared" ref="G7:G38" ca="1" si="1">IF(ISNUMBER($A7),IF(AND($F7&gt;=2,$H7=60),1,0),"")</f>
        <v>0</v>
      </c>
      <c r="H7" s="140">
        <f ca="1">IF(ISNUMBER(A7),IF(OR($S7=$U7,NOT(ISNA(MATCH($D7*5+$V$4,Override!$C$6:$C$125,0)))),$Q7,0),"")</f>
        <v>36</v>
      </c>
      <c r="I7" s="137">
        <f t="shared" ref="I7:I38" ca="1" si="2">IF(ISNUMBER(A7),IF(J7=5,K7,IF(AND(J7=4,OR(K7=4,K7=3)),K7+1,K7)),"")</f>
        <v>1</v>
      </c>
      <c r="J7" s="141">
        <f ca="1">COUNT(A7:A11)</f>
        <v>5</v>
      </c>
      <c r="K7" s="142">
        <f ca="1">IF(ISNUMBER(A7),RANK(F7,F7:F11),"")</f>
        <v>1</v>
      </c>
      <c r="L7" s="58">
        <f ca="1">IF(J7=5,VLOOKUP(K7,TPMatrix!$A$6:$B$10,2,FALSE),IF(J7=4,VLOOKUP(K7,TPMatrix!$D$6:$E$9,2,FALSE),0))</f>
        <v>60</v>
      </c>
      <c r="M7" s="58">
        <f ca="1">IF(COUNTIF(K7:K11,K7)&gt;=2,IF(J7=5,VLOOKUP(K7+1,TPMatrix!$A$6:$B$10,2,FALSE),IF(J7=4,VLOOKUP(K7+1,TPMatrix!$D$6:$E$9,2,FALSE),0)),"")</f>
        <v>48</v>
      </c>
      <c r="N7" s="58">
        <f ca="1">IF(COUNTIF(K7:K11,K7)&gt;=3,IF(J7=5,VLOOKUP(K7+2,TPMatrix!$A$6:$B$10,2,FALSE),IF(J7=4,VLOOKUP(K7+2,TPMatrix!$D$6:$E$9,2,FALSE),0)),"")</f>
        <v>36</v>
      </c>
      <c r="O7" s="58">
        <f ca="1">IF(COUNTIF(K7:K11,K7)&gt;=4,IF(J7=5,VLOOKUP(K7+3,TPMatrix!$A$6:$B$10,2,FALSE),IF(J7=4,VLOOKUP(K7+3,TPMatrix!$D$6:$E$9,2,FALSE),0)),"")</f>
        <v>24</v>
      </c>
      <c r="P7" s="58">
        <f ca="1">IF(COUNTIF(K7:K11,K7)&gt;=5,IF(J7=5,VLOOKUP(K7+4,TPMatrix!$A$6:$B$10,2,FALSE),IF(J7=4,VLOOKUP(K7+4,TPMatrix!$D$6:$E$9,2,FALSE),0)),"")</f>
        <v>12</v>
      </c>
      <c r="Q7" s="58">
        <f t="shared" ref="Q7:Q38" ca="1" si="3">SUM(L7:P7)/COUNT(L7:P7)</f>
        <v>36</v>
      </c>
      <c r="R7" s="143">
        <f t="shared" ref="R7:R38" ca="1" si="4">COUNT(L7:P7)</f>
        <v>5</v>
      </c>
      <c r="S7" s="144">
        <f t="shared" ref="S7:S38" ca="1" si="5">IF(ISNUMBER($A7),COUNTIF($D$7:$D$306,$D7),0)</f>
        <v>5</v>
      </c>
      <c r="T7" s="145">
        <f t="shared" ref="T7:T38" si="6">CEILING($F7,1)</f>
        <v>1</v>
      </c>
      <c r="U7" s="146">
        <f t="shared" ref="U7:U38" ca="1" si="7">SUM(OFFSET(T7,-MOD(ROW()-ROW($U$7),5),0,5,1))</f>
        <v>5</v>
      </c>
      <c r="V7"/>
      <c r="W7" s="3">
        <f t="shared" ref="W7:W38" ca="1" si="8">$I7</f>
        <v>1</v>
      </c>
      <c r="X7" s="3">
        <f ca="1">IF(ISNUMBER($A7),$W7*(Methuselahs!$A$4+1)+$A7,"")</f>
        <v>43</v>
      </c>
      <c r="Y7" s="3">
        <f t="shared" ref="Y7:Y38" ca="1" si="9">IF(ISNUMBER($A7),RANK($X7,$X7:$X11,1),"")</f>
        <v>1</v>
      </c>
      <c r="Z7" s="3" t="e">
        <f ca="1">IF(ISNUMBER($A7),VLOOKUP($A7,Methuselahs!$A$7:$X$306,5),"")</f>
        <v>#N/A</v>
      </c>
      <c r="AA7" s="3">
        <f t="shared" ref="AA7:AA38" ca="1" si="10">$I7</f>
        <v>1</v>
      </c>
    </row>
    <row r="8" spans="1:30" ht="13.15" customHeight="1" x14ac:dyDescent="0.2">
      <c r="A8" s="59">
        <f ca="1">IF(ISBLANK('Tournament Info'!$B$11),"",INDIRECT(ADDRESS(ROW(),1,1,1,"Optimal Seating "&amp;'Tournament Info'!$B$11-1&amp;"R+F")))</f>
        <v>2</v>
      </c>
      <c r="B8" s="65" t="str">
        <f ca="1">IF(ISNUMBER(A8),VLOOKUP(A8,Methuselahs!$A$7:$E$306,2,FALSE),"")</f>
        <v>Christian</v>
      </c>
      <c r="C8" s="147" t="str">
        <f ca="1">IF(ISNUMBER(A8),VLOOKUP(A8,Methuselahs!$A$7:$E$306,3,FALSE),"")</f>
        <v>Nislev</v>
      </c>
      <c r="D8" s="148">
        <f t="shared" ca="1" si="0"/>
        <v>1</v>
      </c>
      <c r="E8" s="149">
        <v>0.5</v>
      </c>
      <c r="F8" s="147">
        <f t="shared" ref="F8:F38" si="11">IF(ISNUMBER(E8),E8,0)</f>
        <v>0.5</v>
      </c>
      <c r="G8" s="150">
        <f t="shared" ca="1" si="1"/>
        <v>0</v>
      </c>
      <c r="H8" s="151">
        <f ca="1">IF(ISNUMBER(A8),IF(OR($S8=$U8,NOT(ISNA(MATCH($D8*5+$V$4,Override!$C$6:$C$125,0)))),$Q8,0),"")</f>
        <v>36</v>
      </c>
      <c r="I8" s="148">
        <f t="shared" ca="1" si="2"/>
        <v>1</v>
      </c>
      <c r="J8" s="152">
        <f ca="1">COUNT(A7:A11)</f>
        <v>5</v>
      </c>
      <c r="K8" s="153">
        <f ca="1">IF(ISNUMBER(A8),RANK(F8,F7:F11),"")</f>
        <v>1</v>
      </c>
      <c r="L8" s="154">
        <f ca="1">IF(J8=5,VLOOKUP(K8,TPMatrix!$A$6:$B$10,2,FALSE),IF(J8=4,VLOOKUP(K8,TPMatrix!$D$6:$E$9,2,FALSE),0))</f>
        <v>60</v>
      </c>
      <c r="M8" s="154">
        <f ca="1">IF(COUNTIF(K7:K11,K8)&gt;=2,IF(J8=5,VLOOKUP(K8+1,TPMatrix!$A$6:$B$10,2,FALSE),IF(J8=4,VLOOKUP(K8+1,TPMatrix!$D$6:$E$9,2,FALSE),0)),"")</f>
        <v>48</v>
      </c>
      <c r="N8" s="154">
        <f ca="1">IF(COUNTIF(K7:K11,K8)&gt;=3,IF(J8=5,VLOOKUP(K8+2,TPMatrix!$A$6:$B$10,2,FALSE),IF(J8=4,VLOOKUP(K8+2,TPMatrix!$D$6:$E$9,2,FALSE),0)),"")</f>
        <v>36</v>
      </c>
      <c r="O8" s="154">
        <f ca="1">IF(COUNTIF(K7:K11,K8)&gt;=4,IF(J8=5,VLOOKUP(K8+3,TPMatrix!$A$6:$B$10,2,FALSE),IF(J8=4,VLOOKUP(K8+3,TPMatrix!$D$6:$E$9,2,FALSE),0)),"")</f>
        <v>24</v>
      </c>
      <c r="P8" s="154">
        <f ca="1">IF(COUNTIF(K7:K11,K8)&gt;=5,IF(J8=5,VLOOKUP(K8+4,TPMatrix!$A$6:$B$10,2,FALSE),IF(J8=4,VLOOKUP(K8+4,TPMatrix!$D$6:$E$9,2,FALSE),0)),"")</f>
        <v>12</v>
      </c>
      <c r="Q8" s="154">
        <f t="shared" ca="1" si="3"/>
        <v>36</v>
      </c>
      <c r="R8" s="155">
        <f t="shared" ca="1" si="4"/>
        <v>5</v>
      </c>
      <c r="S8" s="153">
        <f t="shared" ca="1" si="5"/>
        <v>5</v>
      </c>
      <c r="T8" s="154">
        <f t="shared" si="6"/>
        <v>1</v>
      </c>
      <c r="U8" s="155">
        <f t="shared" ca="1" si="7"/>
        <v>5</v>
      </c>
      <c r="W8" s="3">
        <f t="shared" ca="1" si="8"/>
        <v>1</v>
      </c>
      <c r="X8" s="3">
        <f ca="1">IF(ISNUMBER($A8),$W8*(Methuselahs!$A$4+1)+$A8,"")</f>
        <v>44</v>
      </c>
      <c r="Y8" s="3">
        <f t="shared" ca="1" si="9"/>
        <v>1</v>
      </c>
      <c r="Z8" s="3" t="e">
        <f ca="1">IF(ISNUMBER($A8),VLOOKUP($A8,Methuselahs!$A$7:$X$306,5),"")</f>
        <v>#N/A</v>
      </c>
      <c r="AA8" s="3">
        <f t="shared" ca="1" si="10"/>
        <v>1</v>
      </c>
    </row>
    <row r="9" spans="1:30" ht="13.15" customHeight="1" x14ac:dyDescent="0.2">
      <c r="A9" s="70">
        <f ca="1">IF(ISBLANK('Tournament Info'!$B$11),"",INDIRECT(ADDRESS(ROW(),1,1,1,"Optimal Seating "&amp;'Tournament Info'!$B$11-1&amp;"R+F")))</f>
        <v>3</v>
      </c>
      <c r="B9" s="76" t="str">
        <f ca="1">IF(ISNUMBER(A9),VLOOKUP(A9,Methuselahs!$A$7:$E$306,2,FALSE),"")</f>
        <v>Michael</v>
      </c>
      <c r="C9" s="156" t="str">
        <f ca="1">IF(ISNUMBER(A9),VLOOKUP(A9,Methuselahs!$A$7:$E$306,3,FALSE),"")</f>
        <v>Holmström</v>
      </c>
      <c r="D9" s="157">
        <f t="shared" ca="1" si="0"/>
        <v>1</v>
      </c>
      <c r="E9" s="158">
        <v>0.5</v>
      </c>
      <c r="F9" s="156">
        <f t="shared" si="11"/>
        <v>0.5</v>
      </c>
      <c r="G9" s="159">
        <f t="shared" ca="1" si="1"/>
        <v>0</v>
      </c>
      <c r="H9" s="160">
        <f ca="1">IF(ISNUMBER(A9),IF(OR($S9=$U9,NOT(ISNA(MATCH($D9*5+$V$4,Override!$C$6:$C$125,0)))),$Q9,0),"")</f>
        <v>36</v>
      </c>
      <c r="I9" s="157">
        <f t="shared" ca="1" si="2"/>
        <v>1</v>
      </c>
      <c r="J9" s="161">
        <f ca="1">COUNT(A7:A11)</f>
        <v>5</v>
      </c>
      <c r="K9" s="162">
        <f ca="1">IF(ISNUMBER(A9),RANK(F9,F7:F11),"")</f>
        <v>1</v>
      </c>
      <c r="L9" s="75">
        <f ca="1">IF(J9=5,VLOOKUP(K9,TPMatrix!$A$6:$B$10,2,FALSE),IF(J9=4,VLOOKUP(K9,TPMatrix!$D$6:$E$9,2,FALSE),0))</f>
        <v>60</v>
      </c>
      <c r="M9" s="75">
        <f ca="1">IF(COUNTIF(K7:K11,K9)&gt;=2,IF(J9=5,VLOOKUP(K9+1,TPMatrix!$A$6:$B$10,2,FALSE),IF(J9=4,VLOOKUP(K9+1,TPMatrix!$D$6:$E$9,2,FALSE),0)),"")</f>
        <v>48</v>
      </c>
      <c r="N9" s="75">
        <f ca="1">IF(COUNTIF(K7:K11,K9)&gt;=3,IF(J9=5,VLOOKUP(K9+2,TPMatrix!$A$6:$B$10,2,FALSE),IF(J9=4,VLOOKUP(K9+2,TPMatrix!$D$6:$E$9,2,FALSE),0)),"")</f>
        <v>36</v>
      </c>
      <c r="O9" s="75">
        <f ca="1">IF(COUNTIF(K7:K11,K9)&gt;=4,IF(J9=5,VLOOKUP(K9+3,TPMatrix!$A$6:$B$10,2,FALSE),IF(J9=4,VLOOKUP(K9+3,TPMatrix!$D$6:$E$9,2,FALSE),0)),"")</f>
        <v>24</v>
      </c>
      <c r="P9" s="75">
        <f ca="1">IF(COUNTIF(K7:K11,K9)&gt;=5,IF(J9=5,VLOOKUP(K9+4,TPMatrix!$A$6:$B$10,2,FALSE),IF(J9=4,VLOOKUP(K9+4,TPMatrix!$D$6:$E$9,2,FALSE),0)),"")</f>
        <v>12</v>
      </c>
      <c r="Q9" s="75">
        <f t="shared" ca="1" si="3"/>
        <v>36</v>
      </c>
      <c r="R9" s="163">
        <f t="shared" ca="1" si="4"/>
        <v>5</v>
      </c>
      <c r="S9" s="162">
        <f t="shared" ca="1" si="5"/>
        <v>5</v>
      </c>
      <c r="T9" s="75">
        <f t="shared" si="6"/>
        <v>1</v>
      </c>
      <c r="U9" s="163">
        <f t="shared" ca="1" si="7"/>
        <v>5</v>
      </c>
      <c r="W9" s="3">
        <f t="shared" ca="1" si="8"/>
        <v>1</v>
      </c>
      <c r="X9" s="3">
        <f ca="1">IF(ISNUMBER($A9),$W9*(Methuselahs!$A$4+1)+$A9,"")</f>
        <v>45</v>
      </c>
      <c r="Y9" s="3">
        <f t="shared" ca="1" si="9"/>
        <v>1</v>
      </c>
      <c r="Z9" s="3" t="e">
        <f ca="1">IF(ISNUMBER($A9),VLOOKUP($A9,Methuselahs!$A$7:$X$306,5),"")</f>
        <v>#N/A</v>
      </c>
      <c r="AA9" s="3">
        <f t="shared" ca="1" si="10"/>
        <v>1</v>
      </c>
    </row>
    <row r="10" spans="1:30" ht="13.15" customHeight="1" x14ac:dyDescent="0.2">
      <c r="A10" s="164">
        <f ca="1">IF(ISBLANK('Tournament Info'!$B$11),"",INDIRECT(ADDRESS(ROW(),1,1,1,"Optimal Seating "&amp;'Tournament Info'!$B$11-1&amp;"R+F")))</f>
        <v>4</v>
      </c>
      <c r="B10" s="165" t="str">
        <f ca="1">IF(ISNUMBER(A10),VLOOKUP(A10,Methuselahs!$A$7:$E$306,2,FALSE),"")</f>
        <v>Motiejus</v>
      </c>
      <c r="C10" s="166" t="str">
        <f ca="1">IF(ISNUMBER(A10),VLOOKUP(A10,Methuselahs!$A$7:$E$306,3,FALSE),"")</f>
        <v>Simonis</v>
      </c>
      <c r="D10" s="167">
        <f t="shared" ca="1" si="0"/>
        <v>1</v>
      </c>
      <c r="E10" s="168">
        <v>0.5</v>
      </c>
      <c r="F10" s="166">
        <f t="shared" si="11"/>
        <v>0.5</v>
      </c>
      <c r="G10" s="150">
        <f t="shared" ca="1" si="1"/>
        <v>0</v>
      </c>
      <c r="H10" s="151">
        <f ca="1">IF(ISNUMBER(A10),IF(OR($S10=$U10,NOT(ISNA(MATCH($D10*5+$V$4,Override!$C$6:$C$125,0)))),$Q10,0),"")</f>
        <v>36</v>
      </c>
      <c r="I10" s="167">
        <f t="shared" ca="1" si="2"/>
        <v>1</v>
      </c>
      <c r="J10" s="169">
        <f ca="1">COUNT(A7:A11)</f>
        <v>5</v>
      </c>
      <c r="K10" s="153">
        <f ca="1">IF(ISNUMBER(A10),RANK(F10,F7:F11),"")</f>
        <v>1</v>
      </c>
      <c r="L10" s="154">
        <f ca="1">IF(J10=5,VLOOKUP(K10,TPMatrix!$A$6:$B$10,2,FALSE),IF(J10=4,VLOOKUP(K10,TPMatrix!$D$6:$E$9,2,FALSE),0))</f>
        <v>60</v>
      </c>
      <c r="M10" s="154">
        <f ca="1">IF(COUNTIF(K7:K11,K10)&gt;=2,IF(J10=5,VLOOKUP(K10+1,TPMatrix!$A$6:$B$10,2,FALSE),IF(J10=4,VLOOKUP(K10+1,TPMatrix!$D$6:$E$9,2,FALSE),0)),"")</f>
        <v>48</v>
      </c>
      <c r="N10" s="154">
        <f ca="1">IF(COUNTIF(K7:K11,K10)&gt;=3,IF(J10=5,VLOOKUP(K10+2,TPMatrix!$A$6:$B$10,2,FALSE),IF(J10=4,VLOOKUP(K10+2,TPMatrix!$D$6:$E$9,2,FALSE),0)),"")</f>
        <v>36</v>
      </c>
      <c r="O10" s="154">
        <f ca="1">IF(COUNTIF(K7:K11,K10)&gt;=4,IF(J10=5,VLOOKUP(K10+3,TPMatrix!$A$6:$B$10,2,FALSE),IF(J10=4,VLOOKUP(K10+3,TPMatrix!$D$6:$E$9,2,FALSE),0)),"")</f>
        <v>24</v>
      </c>
      <c r="P10" s="154">
        <f ca="1">IF(COUNTIF(K7:K11,K10)&gt;=5,IF(J10=5,VLOOKUP(K10+4,TPMatrix!$A$6:$B$10,2,FALSE),IF(J10=4,VLOOKUP(K10+4,TPMatrix!$D$6:$E$9,2,FALSE),0)),"")</f>
        <v>12</v>
      </c>
      <c r="Q10" s="154">
        <f t="shared" ca="1" si="3"/>
        <v>36</v>
      </c>
      <c r="R10" s="155">
        <f t="shared" ca="1" si="4"/>
        <v>5</v>
      </c>
      <c r="S10" s="153">
        <f t="shared" ca="1" si="5"/>
        <v>5</v>
      </c>
      <c r="T10" s="154">
        <f t="shared" si="6"/>
        <v>1</v>
      </c>
      <c r="U10" s="155">
        <f t="shared" ca="1" si="7"/>
        <v>5</v>
      </c>
      <c r="W10" s="3">
        <f t="shared" ca="1" si="8"/>
        <v>1</v>
      </c>
      <c r="X10" s="3">
        <f ca="1">IF(ISNUMBER($A10),$W10*(Methuselahs!$A$4+1)+$A10,"")</f>
        <v>46</v>
      </c>
      <c r="Y10" s="3">
        <f t="shared" ca="1" si="9"/>
        <v>1</v>
      </c>
      <c r="Z10" s="3" t="e">
        <f ca="1">IF(ISNUMBER($A10),VLOOKUP($A10,Methuselahs!$A$7:$X$306,5),"")</f>
        <v>#N/A</v>
      </c>
      <c r="AA10" s="3">
        <f t="shared" ca="1" si="10"/>
        <v>1</v>
      </c>
    </row>
    <row r="11" spans="1:30" ht="13.15" customHeight="1" thickBot="1" x14ac:dyDescent="0.25">
      <c r="A11" s="170">
        <f ca="1">IF(ISBLANK('Tournament Info'!$B$11),"",INDIRECT(ADDRESS(ROW(),1,1,1,"Optimal Seating "&amp;'Tournament Info'!$B$11-1&amp;"R+F")))</f>
        <v>5</v>
      </c>
      <c r="B11" s="171" t="str">
        <f ca="1">IF(ISNUMBER(A11),VLOOKUP(A11,Methuselahs!$A$7:$E$306,2,FALSE),"")</f>
        <v>Otto</v>
      </c>
      <c r="C11" s="172" t="str">
        <f ca="1">IF(ISNUMBER(A11),VLOOKUP(A11,Methuselahs!$A$7:$E$306,3,FALSE),"")</f>
        <v>Kallokoski</v>
      </c>
      <c r="D11" s="173">
        <f t="shared" ca="1" si="0"/>
        <v>1</v>
      </c>
      <c r="E11" s="174">
        <v>0.5</v>
      </c>
      <c r="F11" s="172">
        <f t="shared" si="11"/>
        <v>0.5</v>
      </c>
      <c r="G11" s="159">
        <f t="shared" ca="1" si="1"/>
        <v>0</v>
      </c>
      <c r="H11" s="160">
        <f ca="1">IF(ISNUMBER(A11),IF(OR($S11=$U11,NOT(ISNA(MATCH($D11*5+$V$4,Override!$C$6:$C$125,0)))),$Q11,0),"")</f>
        <v>36</v>
      </c>
      <c r="I11" s="173">
        <f t="shared" ca="1" si="2"/>
        <v>1</v>
      </c>
      <c r="J11" s="175">
        <f ca="1">COUNT(A7:A11)</f>
        <v>5</v>
      </c>
      <c r="K11" s="176">
        <f ca="1">IF(ISNUMBER(A11),RANK(F11,F7:F11),"")</f>
        <v>1</v>
      </c>
      <c r="L11" s="177">
        <f ca="1">IF(J11=5,VLOOKUP(K11,TPMatrix!$A$6:$B$10,2,FALSE),IF(J11=4,VLOOKUP(K11,TPMatrix!$D$6:$E$9,2,FALSE),0))</f>
        <v>60</v>
      </c>
      <c r="M11" s="177">
        <f ca="1">IF(COUNTIF(K7:K11,K11)&gt;=2,IF(J11=5,VLOOKUP(K11+1,TPMatrix!$A$6:$B$10,2,FALSE),IF(J11=4,VLOOKUP(K11+1,TPMatrix!$D$6:$E$9,2,FALSE),0)),"")</f>
        <v>48</v>
      </c>
      <c r="N11" s="177">
        <f ca="1">IF(COUNTIF(K7:K11,K11)&gt;=3,IF(J11=5,VLOOKUP(K11+2,TPMatrix!$A$6:$B$10,2,FALSE),IF(J11=4,VLOOKUP(K11+2,TPMatrix!$D$6:$E$9,2,FALSE),0)),"")</f>
        <v>36</v>
      </c>
      <c r="O11" s="177">
        <f ca="1">IF(COUNTIF(K7:K11,K11)&gt;=4,IF(J11=5,VLOOKUP(K11+3,TPMatrix!$A$6:$B$10,2,FALSE),IF(J11=4,VLOOKUP(K11+3,TPMatrix!$D$6:$E$9,2,FALSE),0)),"")</f>
        <v>24</v>
      </c>
      <c r="P11" s="177">
        <f ca="1">IF(COUNTIF(K7:K11,K11)&gt;=5,IF(J11=5,VLOOKUP(K11+4,TPMatrix!$A$6:$B$10,2,FALSE),IF(J11=4,VLOOKUP(K11+4,TPMatrix!$D$6:$E$9,2,FALSE),0)),"")</f>
        <v>12</v>
      </c>
      <c r="Q11" s="177">
        <f t="shared" ca="1" si="3"/>
        <v>36</v>
      </c>
      <c r="R11" s="178">
        <f t="shared" ca="1" si="4"/>
        <v>5</v>
      </c>
      <c r="S11" s="176">
        <f t="shared" ca="1" si="5"/>
        <v>5</v>
      </c>
      <c r="T11" s="177">
        <f t="shared" si="6"/>
        <v>1</v>
      </c>
      <c r="U11" s="178">
        <f t="shared" ca="1" si="7"/>
        <v>5</v>
      </c>
      <c r="W11" s="3">
        <f t="shared" ca="1" si="8"/>
        <v>1</v>
      </c>
      <c r="X11" s="3">
        <f ca="1">IF(ISNUMBER($A11),$W11*(Methuselahs!$A$4+1)+$A11,"")</f>
        <v>47</v>
      </c>
      <c r="Y11" s="3">
        <f t="shared" ca="1" si="9"/>
        <v>1</v>
      </c>
      <c r="Z11" s="3" t="e">
        <f ca="1">IF(ISNUMBER($A11),VLOOKUP($A11,Methuselahs!$A$7:$X$306,5),"")</f>
        <v>#N/A</v>
      </c>
      <c r="AA11" s="3">
        <f t="shared" ca="1" si="10"/>
        <v>1</v>
      </c>
    </row>
    <row r="12" spans="1:30" ht="13.15" customHeight="1" thickTop="1" x14ac:dyDescent="0.2">
      <c r="A12" s="55">
        <f ca="1">IF(ISBLANK('Tournament Info'!$B$11),"",INDIRECT(ADDRESS(ROW(),1,1,1,"Optimal Seating "&amp;'Tournament Info'!$B$11-1&amp;"R+F")))</f>
        <v>6</v>
      </c>
      <c r="B12" s="76" t="str">
        <f ca="1">IF(ISNUMBER(A12),VLOOKUP(A12,Methuselahs!$A$7:$E$306,2,FALSE),"")</f>
        <v>Antti</v>
      </c>
      <c r="C12" s="136" t="str">
        <f ca="1">IF(ISNUMBER(A12),VLOOKUP(A12,Methuselahs!$A$7:$E$306,3,FALSE),"")</f>
        <v>Penttilä</v>
      </c>
      <c r="D12" s="137">
        <f t="shared" ca="1" si="0"/>
        <v>2</v>
      </c>
      <c r="E12" s="138">
        <v>3</v>
      </c>
      <c r="F12" s="136">
        <f t="shared" si="11"/>
        <v>3</v>
      </c>
      <c r="G12" s="139">
        <f t="shared" ca="1" si="1"/>
        <v>1</v>
      </c>
      <c r="H12" s="140">
        <f ca="1">IF(ISNUMBER(A12),IF(OR($S12=$U12,NOT(ISNA(MATCH($D12*5+$V$4,Override!$C$6:$C$125,0)))),$Q12,0),"")</f>
        <v>60</v>
      </c>
      <c r="I12" s="137">
        <f t="shared" ca="1" si="2"/>
        <v>1</v>
      </c>
      <c r="J12" s="141">
        <f ca="1">COUNT(A12:A16)</f>
        <v>5</v>
      </c>
      <c r="K12" s="142">
        <f ca="1">IF(ISNUMBER(A12),RANK(F12,F12:F16),"")</f>
        <v>1</v>
      </c>
      <c r="L12" s="58">
        <f ca="1">IF(J12=5,VLOOKUP(K12,TPMatrix!$A$6:$B$10,2,FALSE),IF(J12=4,VLOOKUP(K12,TPMatrix!$D$6:$E$9,2,FALSE),0))</f>
        <v>60</v>
      </c>
      <c r="M12" s="58" t="str">
        <f ca="1">IF(COUNTIF(K12:K16,K12)&gt;=2,IF(J12=5,VLOOKUP(K12+1,TPMatrix!$A$6:$B$10,2,FALSE),IF(J12=4,VLOOKUP(K12+1,TPMatrix!$D$6:$E$9,2,FALSE),0)),"")</f>
        <v/>
      </c>
      <c r="N12" s="58" t="str">
        <f ca="1">IF(COUNTIF(K12:K16,K12)&gt;=3,IF(J12=5,VLOOKUP(K12+2,TPMatrix!$A$6:$B$10,2,FALSE),IF(J12=4,VLOOKUP(K12+2,TPMatrix!$D$6:$E$9,2,FALSE),0)),"")</f>
        <v/>
      </c>
      <c r="O12" s="58" t="str">
        <f ca="1">IF(COUNTIF(K12:K16,K12)&gt;=4,IF(J12=5,VLOOKUP(K12+3,TPMatrix!$A$6:$B$10,2,FALSE),IF(J12=4,VLOOKUP(K12+3,TPMatrix!$D$6:$E$9,2,FALSE),0)),"")</f>
        <v/>
      </c>
      <c r="P12" s="58" t="str">
        <f ca="1">IF(COUNTIF(K12:K16,K12)&gt;=5,IF(J12=5,VLOOKUP(K12+4,TPMatrix!$A$6:$B$10,2,FALSE),IF(J12=4,VLOOKUP(K12+4,TPMatrix!$D$6:$E$9,2,FALSE),0)),"")</f>
        <v/>
      </c>
      <c r="Q12" s="58">
        <f t="shared" ca="1" si="3"/>
        <v>60</v>
      </c>
      <c r="R12" s="143">
        <f t="shared" ca="1" si="4"/>
        <v>1</v>
      </c>
      <c r="S12" s="144">
        <f t="shared" ca="1" si="5"/>
        <v>5</v>
      </c>
      <c r="T12" s="145">
        <f t="shared" si="6"/>
        <v>3</v>
      </c>
      <c r="U12" s="146">
        <f t="shared" ca="1" si="7"/>
        <v>5</v>
      </c>
      <c r="W12" s="3">
        <f t="shared" ca="1" si="8"/>
        <v>1</v>
      </c>
      <c r="X12" s="3">
        <f ca="1">IF(ISNUMBER($A12),$W12*(Methuselahs!$A$4+1)+$A12,"")</f>
        <v>48</v>
      </c>
      <c r="Y12" s="3">
        <f t="shared" ca="1" si="9"/>
        <v>1</v>
      </c>
      <c r="Z12" s="3">
        <f ca="1">IF(ISNUMBER($A12),VLOOKUP($A12,Methuselahs!$A$7:$X$306,5),"")</f>
        <v>106</v>
      </c>
      <c r="AA12" s="3">
        <f t="shared" ca="1" si="10"/>
        <v>1</v>
      </c>
    </row>
    <row r="13" spans="1:30" ht="13.15" customHeight="1" x14ac:dyDescent="0.2">
      <c r="A13" s="59">
        <f ca="1">IF(ISBLANK('Tournament Info'!$B$11),"",INDIRECT(ADDRESS(ROW(),1,1,1,"Optimal Seating "&amp;'Tournament Info'!$B$11-1&amp;"R+F")))</f>
        <v>7</v>
      </c>
      <c r="B13" s="65" t="str">
        <f ca="1">IF(ISNUMBER(A13),VLOOKUP(A13,Methuselahs!$A$7:$E$306,2,FALSE),"")</f>
        <v>Antti</v>
      </c>
      <c r="C13" s="147" t="str">
        <f ca="1">IF(ISNUMBER(A13),VLOOKUP(A13,Methuselahs!$A$7:$E$306,3,FALSE),"")</f>
        <v>Kauhanen</v>
      </c>
      <c r="D13" s="148">
        <f t="shared" ca="1" si="0"/>
        <v>2</v>
      </c>
      <c r="E13" s="149"/>
      <c r="F13" s="147">
        <f t="shared" si="11"/>
        <v>0</v>
      </c>
      <c r="G13" s="150">
        <f t="shared" ca="1" si="1"/>
        <v>0</v>
      </c>
      <c r="H13" s="151">
        <f ca="1">IF(ISNUMBER(A13),IF(OR($S13=$U13,NOT(ISNA(MATCH($D13*5+$V$4,Override!$C$6:$C$125,0)))),$Q13,0),"")</f>
        <v>24</v>
      </c>
      <c r="I13" s="148">
        <f t="shared" ca="1" si="2"/>
        <v>3</v>
      </c>
      <c r="J13" s="152">
        <f ca="1">COUNT(A12:A16)</f>
        <v>5</v>
      </c>
      <c r="K13" s="153">
        <f ca="1">IF(ISNUMBER(A13),RANK(F13,F12:F16),"")</f>
        <v>3</v>
      </c>
      <c r="L13" s="154">
        <f ca="1">IF(J13=5,VLOOKUP(K13,TPMatrix!$A$6:$B$10,2,FALSE),IF(J13=4,VLOOKUP(K13,TPMatrix!$D$6:$E$9,2,FALSE),0))</f>
        <v>36</v>
      </c>
      <c r="M13" s="154">
        <f ca="1">IF(COUNTIF(K12:K16,K13)&gt;=2,IF(J13=5,VLOOKUP(K13+1,TPMatrix!$A$6:$B$10,2,FALSE),IF(J13=4,VLOOKUP(K13+1,TPMatrix!$D$6:$E$9,2,FALSE),0)),"")</f>
        <v>24</v>
      </c>
      <c r="N13" s="154">
        <f ca="1">IF(COUNTIF(K12:K16,K13)&gt;=3,IF(J13=5,VLOOKUP(K13+2,TPMatrix!$A$6:$B$10,2,FALSE),IF(J13=4,VLOOKUP(K13+2,TPMatrix!$D$6:$E$9,2,FALSE),0)),"")</f>
        <v>12</v>
      </c>
      <c r="O13" s="154" t="str">
        <f ca="1">IF(COUNTIF(K12:K16,K13)&gt;=4,IF(J13=5,VLOOKUP(K13+3,TPMatrix!$A$6:$B$10,2,FALSE),IF(J13=4,VLOOKUP(K13+3,TPMatrix!$D$6:$E$9,2,FALSE),0)),"")</f>
        <v/>
      </c>
      <c r="P13" s="154" t="str">
        <f ca="1">IF(COUNTIF(K12:K16,K13)&gt;=5,IF(J13=5,VLOOKUP(K13+4,TPMatrix!$A$6:$B$10,2,FALSE),IF(J13=4,VLOOKUP(K13+4,TPMatrix!$D$6:$E$9,2,FALSE),0)),"")</f>
        <v/>
      </c>
      <c r="Q13" s="154">
        <f t="shared" ca="1" si="3"/>
        <v>24</v>
      </c>
      <c r="R13" s="155">
        <f t="shared" ca="1" si="4"/>
        <v>3</v>
      </c>
      <c r="S13" s="153">
        <f t="shared" ca="1" si="5"/>
        <v>5</v>
      </c>
      <c r="T13" s="154">
        <f t="shared" si="6"/>
        <v>0</v>
      </c>
      <c r="U13" s="155">
        <f t="shared" ca="1" si="7"/>
        <v>5</v>
      </c>
      <c r="W13" s="3">
        <f t="shared" ca="1" si="8"/>
        <v>3</v>
      </c>
      <c r="X13" s="3">
        <f ca="1">IF(ISNUMBER($A13),$W13*(Methuselahs!$A$4+1)+$A13,"")</f>
        <v>133</v>
      </c>
      <c r="Y13" s="3">
        <f t="shared" ca="1" si="9"/>
        <v>3</v>
      </c>
      <c r="Z13" s="3">
        <f ca="1">IF(ISNUMBER($A13),VLOOKUP($A13,Methuselahs!$A$7:$X$306,5),"")</f>
        <v>131</v>
      </c>
      <c r="AA13" s="3">
        <f t="shared" ca="1" si="10"/>
        <v>3</v>
      </c>
    </row>
    <row r="14" spans="1:30" ht="13.15" customHeight="1" x14ac:dyDescent="0.2">
      <c r="A14" s="70">
        <f ca="1">IF(ISBLANK('Tournament Info'!$B$11),"",INDIRECT(ADDRESS(ROW(),1,1,1,"Optimal Seating "&amp;'Tournament Info'!$B$11-1&amp;"R+F")))</f>
        <v>8</v>
      </c>
      <c r="B14" s="76" t="str">
        <f ca="1">IF(ISNUMBER(A14),VLOOKUP(A14,Methuselahs!$A$7:$E$306,2,FALSE),"")</f>
        <v>Aleksi</v>
      </c>
      <c r="C14" s="156" t="str">
        <f ca="1">IF(ISNUMBER(A14),VLOOKUP(A14,Methuselahs!$A$7:$E$306,3,FALSE),"")</f>
        <v>Salonen</v>
      </c>
      <c r="D14" s="157">
        <f t="shared" ca="1" si="0"/>
        <v>2</v>
      </c>
      <c r="E14" s="158"/>
      <c r="F14" s="156">
        <f>IF(ISNUMBER(E14),E14,0)</f>
        <v>0</v>
      </c>
      <c r="G14" s="159">
        <f t="shared" ca="1" si="1"/>
        <v>0</v>
      </c>
      <c r="H14" s="160">
        <f ca="1">IF(ISNUMBER(A14),IF(OR($S14=$U14,NOT(ISNA(MATCH($D14*5+$V$4,Override!$C$6:$C$125,0)))),$Q14,0),"")</f>
        <v>24</v>
      </c>
      <c r="I14" s="157">
        <f t="shared" ca="1" si="2"/>
        <v>3</v>
      </c>
      <c r="J14" s="161">
        <f ca="1">COUNT(A12:A16)</f>
        <v>5</v>
      </c>
      <c r="K14" s="162">
        <f ca="1">IF(ISNUMBER(A14),RANK(F14,F12:F16),"")</f>
        <v>3</v>
      </c>
      <c r="L14" s="75">
        <f ca="1">IF(J14=5,VLOOKUP(K14,TPMatrix!$A$6:$B$10,2,FALSE),IF(J14=4,VLOOKUP(K14,TPMatrix!$D$6:$E$9,2,FALSE),0))</f>
        <v>36</v>
      </c>
      <c r="M14" s="75">
        <f ca="1">IF(COUNTIF(K12:K16,K14)&gt;=2,IF(J14=5,VLOOKUP(K14+1,TPMatrix!$A$6:$B$10,2,FALSE),IF(J14=4,VLOOKUP(K14+1,TPMatrix!$D$6:$E$9,2,FALSE),0)),"")</f>
        <v>24</v>
      </c>
      <c r="N14" s="75">
        <f ca="1">IF(COUNTIF(K12:K16,K14)&gt;=3,IF(J14=5,VLOOKUP(K14+2,TPMatrix!$A$6:$B$10,2,FALSE),IF(J14=4,VLOOKUP(K14+2,TPMatrix!$D$6:$E$9,2,FALSE),0)),"")</f>
        <v>12</v>
      </c>
      <c r="O14" s="75" t="str">
        <f ca="1">IF(COUNTIF(K12:K16,K14)&gt;=4,IF(J14=5,VLOOKUP(K14+3,TPMatrix!$A$6:$B$10,2,FALSE),IF(J14=4,VLOOKUP(K14+3,TPMatrix!$D$6:$E$9,2,FALSE),0)),"")</f>
        <v/>
      </c>
      <c r="P14" s="75" t="str">
        <f ca="1">IF(COUNTIF(K12:K16,K14)&gt;=5,IF(J14=5,VLOOKUP(K14+4,TPMatrix!$A$6:$B$10,2,FALSE),IF(J14=4,VLOOKUP(K14+4,TPMatrix!$D$6:$E$9,2,FALSE),0)),"")</f>
        <v/>
      </c>
      <c r="Q14" s="75">
        <f t="shared" ca="1" si="3"/>
        <v>24</v>
      </c>
      <c r="R14" s="163">
        <f t="shared" ca="1" si="4"/>
        <v>3</v>
      </c>
      <c r="S14" s="162">
        <f t="shared" ca="1" si="5"/>
        <v>5</v>
      </c>
      <c r="T14" s="75">
        <f t="shared" si="6"/>
        <v>0</v>
      </c>
      <c r="U14" s="163">
        <f t="shared" ca="1" si="7"/>
        <v>5</v>
      </c>
      <c r="W14" s="3">
        <f t="shared" ca="1" si="8"/>
        <v>3</v>
      </c>
      <c r="X14" s="3">
        <f ca="1">IF(ISNUMBER($A14),$W14*(Methuselahs!$A$4+1)+$A14,"")</f>
        <v>134</v>
      </c>
      <c r="Y14" s="3">
        <f t="shared" ca="1" si="9"/>
        <v>4</v>
      </c>
      <c r="Z14" s="3">
        <f ca="1">IF(ISNUMBER($A14),VLOOKUP($A14,Methuselahs!$A$7:$X$306,5),"")</f>
        <v>131</v>
      </c>
      <c r="AA14" s="3">
        <f t="shared" ca="1" si="10"/>
        <v>3</v>
      </c>
    </row>
    <row r="15" spans="1:30" ht="13.15" customHeight="1" x14ac:dyDescent="0.2">
      <c r="A15" s="164">
        <f ca="1">IF(ISBLANK('Tournament Info'!$B$11),"",INDIRECT(ADDRESS(ROW(),1,1,1,"Optimal Seating "&amp;'Tournament Info'!$B$11-1&amp;"R+F")))</f>
        <v>9</v>
      </c>
      <c r="B15" s="165" t="str">
        <f ca="1">IF(ISNUMBER(A15),VLOOKUP(A15,Methuselahs!$A$7:$E$306,2,FALSE),"")</f>
        <v>Niko</v>
      </c>
      <c r="C15" s="166" t="str">
        <f ca="1">IF(ISNUMBER(A15),VLOOKUP(A15,Methuselahs!$A$7:$E$306,3,FALSE),"")</f>
        <v>Vanhatalo</v>
      </c>
      <c r="D15" s="167">
        <f t="shared" ca="1" si="0"/>
        <v>2</v>
      </c>
      <c r="E15" s="168">
        <v>1.5</v>
      </c>
      <c r="F15" s="166">
        <f t="shared" si="11"/>
        <v>1.5</v>
      </c>
      <c r="G15" s="150">
        <f t="shared" ca="1" si="1"/>
        <v>0</v>
      </c>
      <c r="H15" s="151">
        <f ca="1">IF(ISNUMBER(A15),IF(OR($S15=$U15,NOT(ISNA(MATCH($D15*5+$V$4,Override!$C$6:$C$125,0)))),$Q15,0),"")</f>
        <v>48</v>
      </c>
      <c r="I15" s="167">
        <f t="shared" ca="1" si="2"/>
        <v>2</v>
      </c>
      <c r="J15" s="169">
        <f ca="1">COUNT(A12:A16)</f>
        <v>5</v>
      </c>
      <c r="K15" s="153">
        <f ca="1">IF(ISNUMBER(A15),RANK(F15,F12:F16),"")</f>
        <v>2</v>
      </c>
      <c r="L15" s="154">
        <f ca="1">IF(J15=5,VLOOKUP(K15,TPMatrix!$A$6:$B$10,2,FALSE),IF(J15=4,VLOOKUP(K15,TPMatrix!$D$6:$E$9,2,FALSE),0))</f>
        <v>48</v>
      </c>
      <c r="M15" s="154" t="str">
        <f ca="1">IF(COUNTIF(K12:K16,K15)&gt;=2,IF(J15=5,VLOOKUP(K15+1,TPMatrix!$A$6:$B$10,2,FALSE),IF(J15=4,VLOOKUP(K15+1,TPMatrix!$D$6:$E$9,2,FALSE),0)),"")</f>
        <v/>
      </c>
      <c r="N15" s="154" t="str">
        <f ca="1">IF(COUNTIF(K12:K16,K15)&gt;=3,IF(J15=5,VLOOKUP(K15+2,TPMatrix!$A$6:$B$10,2,FALSE),IF(J15=4,VLOOKUP(K15+2,TPMatrix!$D$6:$E$9,2,FALSE),0)),"")</f>
        <v/>
      </c>
      <c r="O15" s="154" t="str">
        <f ca="1">IF(COUNTIF(K12:K16,K15)&gt;=4,IF(J15=5,VLOOKUP(K15+3,TPMatrix!$A$6:$B$10,2,FALSE),IF(J15=4,VLOOKUP(K15+3,TPMatrix!$D$6:$E$9,2,FALSE),0)),"")</f>
        <v/>
      </c>
      <c r="P15" s="154" t="str">
        <f ca="1">IF(COUNTIF(K12:K16,K15)&gt;=5,IF(J15=5,VLOOKUP(K15+4,TPMatrix!$A$6:$B$10,2,FALSE),IF(J15=4,VLOOKUP(K15+4,TPMatrix!$D$6:$E$9,2,FALSE),0)),"")</f>
        <v/>
      </c>
      <c r="Q15" s="154">
        <f t="shared" ca="1" si="3"/>
        <v>48</v>
      </c>
      <c r="R15" s="155">
        <f t="shared" ca="1" si="4"/>
        <v>1</v>
      </c>
      <c r="S15" s="153">
        <f t="shared" ca="1" si="5"/>
        <v>5</v>
      </c>
      <c r="T15" s="154">
        <f t="shared" si="6"/>
        <v>2</v>
      </c>
      <c r="U15" s="155">
        <f t="shared" ca="1" si="7"/>
        <v>5</v>
      </c>
      <c r="W15" s="3">
        <f t="shared" ca="1" si="8"/>
        <v>2</v>
      </c>
      <c r="X15" s="3">
        <f ca="1">IF(ISNUMBER($A15),$W15*(Methuselahs!$A$4+1)+$A15,"")</f>
        <v>93</v>
      </c>
      <c r="Y15" s="3">
        <f t="shared" ca="1" si="9"/>
        <v>1</v>
      </c>
      <c r="Z15" s="3">
        <f ca="1">IF(ISNUMBER($A15),VLOOKUP($A15,Methuselahs!$A$7:$X$306,5),"")</f>
        <v>131</v>
      </c>
      <c r="AA15" s="3">
        <f t="shared" ca="1" si="10"/>
        <v>2</v>
      </c>
    </row>
    <row r="16" spans="1:30" ht="13.15" customHeight="1" thickBot="1" x14ac:dyDescent="0.25">
      <c r="A16" s="70">
        <f ca="1">IF(ISBLANK('Tournament Info'!$B$11),"",INDIRECT(ADDRESS(ROW(),1,1,1,"Optimal Seating "&amp;'Tournament Info'!$B$11-1&amp;"R+F")))</f>
        <v>10</v>
      </c>
      <c r="B16" s="171" t="str">
        <f ca="1">IF(ISNUMBER(A16),VLOOKUP(A16,Methuselahs!$A$7:$E$306,2,FALSE),"")</f>
        <v>Janne</v>
      </c>
      <c r="C16" s="172" t="str">
        <f ca="1">IF(ISNUMBER(A16),VLOOKUP(A16,Methuselahs!$A$7:$E$306,3,FALSE),"")</f>
        <v>Lönnqvist</v>
      </c>
      <c r="D16" s="173">
        <f t="shared" ca="1" si="0"/>
        <v>2</v>
      </c>
      <c r="E16" s="174"/>
      <c r="F16" s="172">
        <f t="shared" si="11"/>
        <v>0</v>
      </c>
      <c r="G16" s="159">
        <f t="shared" ca="1" si="1"/>
        <v>0</v>
      </c>
      <c r="H16" s="160">
        <f ca="1">IF(ISNUMBER(A16),IF(OR($S16=$U16,NOT(ISNA(MATCH($D16*5+$V$4,Override!$C$6:$C$125,0)))),$Q16,0),"")</f>
        <v>24</v>
      </c>
      <c r="I16" s="173">
        <f t="shared" ca="1" si="2"/>
        <v>3</v>
      </c>
      <c r="J16" s="175">
        <f ca="1">COUNT(A12:A16)</f>
        <v>5</v>
      </c>
      <c r="K16" s="176">
        <f ca="1">IF(ISNUMBER(A16),RANK(F16,F12:F16),"")</f>
        <v>3</v>
      </c>
      <c r="L16" s="177">
        <f ca="1">IF(J16=5,VLOOKUP(K16,TPMatrix!$A$6:$B$10,2,FALSE),IF(J16=4,VLOOKUP(K16,TPMatrix!$D$6:$E$9,2,FALSE),0))</f>
        <v>36</v>
      </c>
      <c r="M16" s="177">
        <f ca="1">IF(COUNTIF(K12:K16,K16)&gt;=2,IF(J16=5,VLOOKUP(K16+1,TPMatrix!$A$6:$B$10,2,FALSE),IF(J16=4,VLOOKUP(K16+1,TPMatrix!$D$6:$E$9,2,FALSE),0)),"")</f>
        <v>24</v>
      </c>
      <c r="N16" s="177">
        <f ca="1">IF(COUNTIF(K12:K16,K16)&gt;=3,IF(J16=5,VLOOKUP(K16+2,TPMatrix!$A$6:$B$10,2,FALSE),IF(J16=4,VLOOKUP(K16+2,TPMatrix!$D$6:$E$9,2,FALSE),0)),"")</f>
        <v>12</v>
      </c>
      <c r="O16" s="177" t="str">
        <f ca="1">IF(COUNTIF(K12:K16,K16)&gt;=4,IF(J16=5,VLOOKUP(K16+3,TPMatrix!$A$6:$B$10,2,FALSE),IF(J16=4,VLOOKUP(K16+3,TPMatrix!$D$6:$E$9,2,FALSE),0)),"")</f>
        <v/>
      </c>
      <c r="P16" s="177" t="str">
        <f ca="1">IF(COUNTIF(K12:K16,K16)&gt;=5,IF(J16=5,VLOOKUP(K16+4,TPMatrix!$A$6:$B$10,2,FALSE),IF(J16=4,VLOOKUP(K16+4,TPMatrix!$D$6:$E$9,2,FALSE),0)),"")</f>
        <v/>
      </c>
      <c r="Q16" s="177">
        <f t="shared" ca="1" si="3"/>
        <v>24</v>
      </c>
      <c r="R16" s="178">
        <f t="shared" ca="1" si="4"/>
        <v>3</v>
      </c>
      <c r="S16" s="176">
        <f t="shared" ca="1" si="5"/>
        <v>5</v>
      </c>
      <c r="T16" s="177">
        <f t="shared" si="6"/>
        <v>0</v>
      </c>
      <c r="U16" s="178">
        <f t="shared" ca="1" si="7"/>
        <v>5</v>
      </c>
      <c r="W16" s="3">
        <f t="shared" ca="1" si="8"/>
        <v>3</v>
      </c>
      <c r="X16" s="3">
        <f ca="1">IF(ISNUMBER($A16),$W16*(Methuselahs!$A$4+1)+$A16,"")</f>
        <v>136</v>
      </c>
      <c r="Y16" s="3">
        <f t="shared" ca="1" si="9"/>
        <v>5</v>
      </c>
      <c r="Z16" s="3">
        <f ca="1">IF(ISNUMBER($A16),VLOOKUP($A16,Methuselahs!$A$7:$X$306,5),"")</f>
        <v>111</v>
      </c>
      <c r="AA16" s="3">
        <f t="shared" ca="1" si="10"/>
        <v>3</v>
      </c>
    </row>
    <row r="17" spans="1:27" ht="13.15" customHeight="1" thickTop="1" x14ac:dyDescent="0.2">
      <c r="A17" s="55">
        <f ca="1">IF(ISBLANK('Tournament Info'!$B$11),"",INDIRECT(ADDRESS(ROW(),1,1,1,"Optimal Seating "&amp;'Tournament Info'!$B$11-1&amp;"R+F")))</f>
        <v>11</v>
      </c>
      <c r="B17" s="76" t="str">
        <f ca="1">IF(ISNUMBER(A17),VLOOKUP(A17,Methuselahs!$A$7:$E$306,2,FALSE),"")</f>
        <v>Robin</v>
      </c>
      <c r="C17" s="136" t="str">
        <f ca="1">IF(ISNUMBER(A17),VLOOKUP(A17,Methuselahs!$A$7:$E$306,3,FALSE),"")</f>
        <v>Vossen</v>
      </c>
      <c r="D17" s="137">
        <f t="shared" ca="1" si="0"/>
        <v>3</v>
      </c>
      <c r="E17" s="138"/>
      <c r="F17" s="136">
        <f t="shared" si="11"/>
        <v>0</v>
      </c>
      <c r="G17" s="139">
        <f t="shared" ca="1" si="1"/>
        <v>0</v>
      </c>
      <c r="H17" s="140">
        <f ca="1">IF(ISNUMBER(A17),IF(OR($S17=$U17,NOT(ISNA(MATCH($D17*5+$V$4,Override!$C$6:$C$125,0)))),$Q17,0),"")</f>
        <v>30</v>
      </c>
      <c r="I17" s="137">
        <f t="shared" ca="1" si="2"/>
        <v>2</v>
      </c>
      <c r="J17" s="141">
        <f ca="1">COUNT(A17:A21)</f>
        <v>5</v>
      </c>
      <c r="K17" s="142">
        <f ca="1">IF(ISNUMBER(A17),RANK(F17,F17:F21),"")</f>
        <v>2</v>
      </c>
      <c r="L17" s="58">
        <f ca="1">IF(J17=5,VLOOKUP(K17,TPMatrix!$A$6:$B$10,2,FALSE),IF(J17=4,VLOOKUP(K17,TPMatrix!$D$6:$E$9,2,FALSE),0))</f>
        <v>48</v>
      </c>
      <c r="M17" s="58">
        <f ca="1">IF(COUNTIF(K17:K21,K17)&gt;=2,IF(J17=5,VLOOKUP(K17+1,TPMatrix!$A$6:$B$10,2,FALSE),IF(J17=4,VLOOKUP(K17+1,TPMatrix!$D$6:$E$9,2,FALSE),0)),"")</f>
        <v>36</v>
      </c>
      <c r="N17" s="58">
        <f ca="1">IF(COUNTIF(K17:K21,K17)&gt;=3,IF(J17=5,VLOOKUP(K17+2,TPMatrix!$A$6:$B$10,2,FALSE),IF(J17=4,VLOOKUP(K17+2,TPMatrix!$D$6:$E$9,2,FALSE),0)),"")</f>
        <v>24</v>
      </c>
      <c r="O17" s="58">
        <f ca="1">IF(COUNTIF(K17:K21,K17)&gt;=4,IF(J17=5,VLOOKUP(K17+3,TPMatrix!$A$6:$B$10,2,FALSE),IF(J17=4,VLOOKUP(K17+3,TPMatrix!$D$6:$E$9,2,FALSE),0)),"")</f>
        <v>12</v>
      </c>
      <c r="P17" s="58" t="str">
        <f ca="1">IF(COUNTIF(K17:K21,K17)&gt;=5,IF(J17=5,VLOOKUP(K17+4,TPMatrix!$A$6:$B$10,2,FALSE),IF(J17=4,VLOOKUP(K17+4,TPMatrix!$D$6:$E$9,2,FALSE),0)),"")</f>
        <v/>
      </c>
      <c r="Q17" s="58">
        <f t="shared" ca="1" si="3"/>
        <v>30</v>
      </c>
      <c r="R17" s="143">
        <f t="shared" ca="1" si="4"/>
        <v>4</v>
      </c>
      <c r="S17" s="144">
        <f t="shared" ca="1" si="5"/>
        <v>5</v>
      </c>
      <c r="T17" s="145">
        <f t="shared" si="6"/>
        <v>0</v>
      </c>
      <c r="U17" s="146">
        <f t="shared" ca="1" si="7"/>
        <v>5</v>
      </c>
      <c r="W17" s="3">
        <f t="shared" ca="1" si="8"/>
        <v>2</v>
      </c>
      <c r="X17" s="3">
        <f ca="1">IF(ISNUMBER($A17),$W17*(Methuselahs!$A$4+1)+$A17,"")</f>
        <v>95</v>
      </c>
      <c r="Y17" s="3">
        <f t="shared" ca="1" si="9"/>
        <v>2</v>
      </c>
      <c r="Z17" s="3">
        <f ca="1">IF(ISNUMBER($A17),VLOOKUP($A17,Methuselahs!$A$7:$X$306,5),"")</f>
        <v>111</v>
      </c>
      <c r="AA17" s="3">
        <f t="shared" ca="1" si="10"/>
        <v>2</v>
      </c>
    </row>
    <row r="18" spans="1:27" ht="13.15" customHeight="1" x14ac:dyDescent="0.2">
      <c r="A18" s="59">
        <f ca="1">IF(ISBLANK('Tournament Info'!$B$11),"",INDIRECT(ADDRESS(ROW(),1,1,1,"Optimal Seating "&amp;'Tournament Info'!$B$11-1&amp;"R+F")))</f>
        <v>12</v>
      </c>
      <c r="B18" s="65" t="str">
        <f ca="1">IF(ISNUMBER(A18),VLOOKUP(A18,Methuselahs!$A$7:$E$306,2,FALSE),"")</f>
        <v>Timo</v>
      </c>
      <c r="C18" s="147" t="str">
        <f ca="1">IF(ISNUMBER(A18),VLOOKUP(A18,Methuselahs!$A$7:$E$306,3,FALSE),"")</f>
        <v>Tahvanainen</v>
      </c>
      <c r="D18" s="148">
        <f t="shared" ca="1" si="0"/>
        <v>3</v>
      </c>
      <c r="E18" s="149"/>
      <c r="F18" s="147">
        <f t="shared" si="11"/>
        <v>0</v>
      </c>
      <c r="G18" s="150">
        <f t="shared" ca="1" si="1"/>
        <v>0</v>
      </c>
      <c r="H18" s="151">
        <f ca="1">IF(ISNUMBER(A18),IF(OR($S18=$U18,NOT(ISNA(MATCH($D18*5+$V$4,Override!$C$6:$C$125,0)))),$Q18,0),"")</f>
        <v>30</v>
      </c>
      <c r="I18" s="148">
        <f t="shared" ca="1" si="2"/>
        <v>2</v>
      </c>
      <c r="J18" s="152">
        <f ca="1">COUNT(A17:A21)</f>
        <v>5</v>
      </c>
      <c r="K18" s="153">
        <f ca="1">IF(ISNUMBER(A18),RANK(F18,F17:F21),"")</f>
        <v>2</v>
      </c>
      <c r="L18" s="154">
        <f ca="1">IF(J18=5,VLOOKUP(K18,TPMatrix!$A$6:$B$10,2,FALSE),IF(J18=4,VLOOKUP(K18,TPMatrix!$D$6:$E$9,2,FALSE),0))</f>
        <v>48</v>
      </c>
      <c r="M18" s="154">
        <f ca="1">IF(COUNTIF(K17:K21,K18)&gt;=2,IF(J18=5,VLOOKUP(K18+1,TPMatrix!$A$6:$B$10,2,FALSE),IF(J18=4,VLOOKUP(K18+1,TPMatrix!$D$6:$E$9,2,FALSE),0)),"")</f>
        <v>36</v>
      </c>
      <c r="N18" s="154">
        <f ca="1">IF(COUNTIF(K17:K21,K18)&gt;=3,IF(J18=5,VLOOKUP(K18+2,TPMatrix!$A$6:$B$10,2,FALSE),IF(J18=4,VLOOKUP(K18+2,TPMatrix!$D$6:$E$9,2,FALSE),0)),"")</f>
        <v>24</v>
      </c>
      <c r="O18" s="154">
        <f ca="1">IF(COUNTIF(K17:K21,K18)&gt;=4,IF(J18=5,VLOOKUP(K18+3,TPMatrix!$A$6:$B$10,2,FALSE),IF(J18=4,VLOOKUP(K18+3,TPMatrix!$D$6:$E$9,2,FALSE),0)),"")</f>
        <v>12</v>
      </c>
      <c r="P18" s="154" t="str">
        <f ca="1">IF(COUNTIF(K17:K21,K18)&gt;=5,IF(J18=5,VLOOKUP(K18+4,TPMatrix!$A$6:$B$10,2,FALSE),IF(J18=4,VLOOKUP(K18+4,TPMatrix!$D$6:$E$9,2,FALSE),0)),"")</f>
        <v/>
      </c>
      <c r="Q18" s="154">
        <f t="shared" ca="1" si="3"/>
        <v>30</v>
      </c>
      <c r="R18" s="155">
        <f t="shared" ca="1" si="4"/>
        <v>4</v>
      </c>
      <c r="S18" s="153">
        <f t="shared" ca="1" si="5"/>
        <v>5</v>
      </c>
      <c r="T18" s="154">
        <f t="shared" si="6"/>
        <v>0</v>
      </c>
      <c r="U18" s="155">
        <f t="shared" ca="1" si="7"/>
        <v>5</v>
      </c>
      <c r="W18" s="3">
        <f t="shared" ca="1" si="8"/>
        <v>2</v>
      </c>
      <c r="X18" s="3">
        <f ca="1">IF(ISNUMBER($A18),$W18*(Methuselahs!$A$4+1)+$A18,"")</f>
        <v>96</v>
      </c>
      <c r="Y18" s="3">
        <f t="shared" ca="1" si="9"/>
        <v>3</v>
      </c>
      <c r="Z18" s="3">
        <f ca="1">IF(ISNUMBER($A18),VLOOKUP($A18,Methuselahs!$A$7:$X$306,5),"")</f>
        <v>111</v>
      </c>
      <c r="AA18" s="3">
        <f t="shared" ca="1" si="10"/>
        <v>2</v>
      </c>
    </row>
    <row r="19" spans="1:27" ht="13.15" customHeight="1" x14ac:dyDescent="0.2">
      <c r="A19" s="70">
        <f ca="1">IF(ISBLANK('Tournament Info'!$B$11),"",INDIRECT(ADDRESS(ROW(),1,1,1,"Optimal Seating "&amp;'Tournament Info'!$B$11-1&amp;"R+F")))</f>
        <v>13</v>
      </c>
      <c r="B19" s="76" t="str">
        <f ca="1">IF(ISNUMBER(A19),VLOOKUP(A19,Methuselahs!$A$7:$E$306,2,FALSE),"")</f>
        <v>Tommi</v>
      </c>
      <c r="C19" s="156" t="str">
        <f ca="1">IF(ISNUMBER(A19),VLOOKUP(A19,Methuselahs!$A$7:$E$306,3,FALSE),"")</f>
        <v>Ketonen</v>
      </c>
      <c r="D19" s="157">
        <f t="shared" ca="1" si="0"/>
        <v>3</v>
      </c>
      <c r="E19" s="158"/>
      <c r="F19" s="156">
        <f t="shared" si="11"/>
        <v>0</v>
      </c>
      <c r="G19" s="159">
        <f t="shared" ca="1" si="1"/>
        <v>0</v>
      </c>
      <c r="H19" s="160">
        <f ca="1">IF(ISNUMBER(A19),IF(OR($S19=$U19,NOT(ISNA(MATCH($D19*5+$V$4,Override!$C$6:$C$125,0)))),$Q19,0),"")</f>
        <v>30</v>
      </c>
      <c r="I19" s="157">
        <f t="shared" ca="1" si="2"/>
        <v>2</v>
      </c>
      <c r="J19" s="161">
        <f ca="1">COUNT(A17:A21)</f>
        <v>5</v>
      </c>
      <c r="K19" s="162">
        <f ca="1">IF(ISNUMBER(A19),RANK(F19,F17:F21),"")</f>
        <v>2</v>
      </c>
      <c r="L19" s="75">
        <f ca="1">IF(J19=5,VLOOKUP(K19,TPMatrix!$A$6:$B$10,2,FALSE),IF(J19=4,VLOOKUP(K19,TPMatrix!$D$6:$E$9,2,FALSE),0))</f>
        <v>48</v>
      </c>
      <c r="M19" s="75">
        <f ca="1">IF(COUNTIF(K17:K21,K19)&gt;=2,IF(J19=5,VLOOKUP(K19+1,TPMatrix!$A$6:$B$10,2,FALSE),IF(J19=4,VLOOKUP(K19+1,TPMatrix!$D$6:$E$9,2,FALSE),0)),"")</f>
        <v>36</v>
      </c>
      <c r="N19" s="75">
        <f ca="1">IF(COUNTIF(K17:K21,K19)&gt;=3,IF(J19=5,VLOOKUP(K19+2,TPMatrix!$A$6:$B$10,2,FALSE),IF(J19=4,VLOOKUP(K19+2,TPMatrix!$D$6:$E$9,2,FALSE),0)),"")</f>
        <v>24</v>
      </c>
      <c r="O19" s="75">
        <f ca="1">IF(COUNTIF(K17:K21,K19)&gt;=4,IF(J19=5,VLOOKUP(K19+3,TPMatrix!$A$6:$B$10,2,FALSE),IF(J19=4,VLOOKUP(K19+3,TPMatrix!$D$6:$E$9,2,FALSE),0)),"")</f>
        <v>12</v>
      </c>
      <c r="P19" s="75" t="str">
        <f ca="1">IF(COUNTIF(K17:K21,K19)&gt;=5,IF(J19=5,VLOOKUP(K19+4,TPMatrix!$A$6:$B$10,2,FALSE),IF(J19=4,VLOOKUP(K19+4,TPMatrix!$D$6:$E$9,2,FALSE),0)),"")</f>
        <v/>
      </c>
      <c r="Q19" s="75">
        <f t="shared" ca="1" si="3"/>
        <v>30</v>
      </c>
      <c r="R19" s="163">
        <f t="shared" ca="1" si="4"/>
        <v>4</v>
      </c>
      <c r="S19" s="162">
        <f t="shared" ca="1" si="5"/>
        <v>5</v>
      </c>
      <c r="T19" s="75">
        <f t="shared" si="6"/>
        <v>0</v>
      </c>
      <c r="U19" s="163">
        <f t="shared" ca="1" si="7"/>
        <v>5</v>
      </c>
      <c r="W19" s="3">
        <f t="shared" ca="1" si="8"/>
        <v>2</v>
      </c>
      <c r="X19" s="3">
        <f ca="1">IF(ISNUMBER($A19),$W19*(Methuselahs!$A$4+1)+$A19,"")</f>
        <v>97</v>
      </c>
      <c r="Y19" s="3">
        <f t="shared" ca="1" si="9"/>
        <v>3</v>
      </c>
      <c r="Z19" s="3">
        <f ca="1">IF(ISNUMBER($A19),VLOOKUP($A19,Methuselahs!$A$7:$X$306,5),"")</f>
        <v>111</v>
      </c>
      <c r="AA19" s="3">
        <f t="shared" ca="1" si="10"/>
        <v>2</v>
      </c>
    </row>
    <row r="20" spans="1:27" ht="13.15" customHeight="1" x14ac:dyDescent="0.2">
      <c r="A20" s="164">
        <f ca="1">IF(ISBLANK('Tournament Info'!$B$11),"",INDIRECT(ADDRESS(ROW(),1,1,1,"Optimal Seating "&amp;'Tournament Info'!$B$11-1&amp;"R+F")))</f>
        <v>14</v>
      </c>
      <c r="B20" s="165" t="str">
        <f ca="1">IF(ISNUMBER(A20),VLOOKUP(A20,Methuselahs!$A$7:$E$306,2,FALSE),"")</f>
        <v>Pekka</v>
      </c>
      <c r="C20" s="166" t="str">
        <f ca="1">IF(ISNUMBER(A20),VLOOKUP(A20,Methuselahs!$A$7:$E$306,3,FALSE),"")</f>
        <v>Kinnunen</v>
      </c>
      <c r="D20" s="167">
        <f t="shared" ca="1" si="0"/>
        <v>3</v>
      </c>
      <c r="E20" s="168"/>
      <c r="F20" s="166">
        <f t="shared" si="11"/>
        <v>0</v>
      </c>
      <c r="G20" s="150">
        <f t="shared" ca="1" si="1"/>
        <v>0</v>
      </c>
      <c r="H20" s="151">
        <f ca="1">IF(ISNUMBER(A20),IF(OR($S20=$U20,NOT(ISNA(MATCH($D20*5+$V$4,Override!$C$6:$C$125,0)))),$Q20,0),"")</f>
        <v>30</v>
      </c>
      <c r="I20" s="167">
        <f t="shared" ca="1" si="2"/>
        <v>2</v>
      </c>
      <c r="J20" s="169">
        <f ca="1">COUNT(A17:A21)</f>
        <v>5</v>
      </c>
      <c r="K20" s="153">
        <f ca="1">IF(ISNUMBER(A20),RANK(F20,F17:F21),"")</f>
        <v>2</v>
      </c>
      <c r="L20" s="154">
        <f ca="1">IF(J20=5,VLOOKUP(K20,TPMatrix!$A$6:$B$10,2,FALSE),IF(J20=4,VLOOKUP(K20,TPMatrix!$D$6:$E$9,2,FALSE),0))</f>
        <v>48</v>
      </c>
      <c r="M20" s="154">
        <f ca="1">IF(COUNTIF(K17:K21,K20)&gt;=2,IF(J20=5,VLOOKUP(K20+1,TPMatrix!$A$6:$B$10,2,FALSE),IF(J20=4,VLOOKUP(K20+1,TPMatrix!$D$6:$E$9,2,FALSE),0)),"")</f>
        <v>36</v>
      </c>
      <c r="N20" s="154">
        <f ca="1">IF(COUNTIF(K17:K21,K20)&gt;=3,IF(J20=5,VLOOKUP(K20+2,TPMatrix!$A$6:$B$10,2,FALSE),IF(J20=4,VLOOKUP(K20+2,TPMatrix!$D$6:$E$9,2,FALSE),0)),"")</f>
        <v>24</v>
      </c>
      <c r="O20" s="154">
        <f ca="1">IF(COUNTIF(K17:K21,K20)&gt;=4,IF(J20=5,VLOOKUP(K20+3,TPMatrix!$A$6:$B$10,2,FALSE),IF(J20=4,VLOOKUP(K20+3,TPMatrix!$D$6:$E$9,2,FALSE),0)),"")</f>
        <v>12</v>
      </c>
      <c r="P20" s="154" t="str">
        <f ca="1">IF(COUNTIF(K17:K21,K20)&gt;=5,IF(J20=5,VLOOKUP(K20+4,TPMatrix!$A$6:$B$10,2,FALSE),IF(J20=4,VLOOKUP(K20+4,TPMatrix!$D$6:$E$9,2,FALSE),0)),"")</f>
        <v/>
      </c>
      <c r="Q20" s="154">
        <f t="shared" ca="1" si="3"/>
        <v>30</v>
      </c>
      <c r="R20" s="155">
        <f t="shared" ca="1" si="4"/>
        <v>4</v>
      </c>
      <c r="S20" s="153">
        <f t="shared" ca="1" si="5"/>
        <v>5</v>
      </c>
      <c r="T20" s="154">
        <f t="shared" si="6"/>
        <v>0</v>
      </c>
      <c r="U20" s="155">
        <f t="shared" ca="1" si="7"/>
        <v>5</v>
      </c>
      <c r="W20" s="3">
        <f t="shared" ca="1" si="8"/>
        <v>2</v>
      </c>
      <c r="X20" s="3">
        <f ca="1">IF(ISNUMBER($A20),$W20*(Methuselahs!$A$4+1)+$A20,"")</f>
        <v>98</v>
      </c>
      <c r="Y20" s="3">
        <f t="shared" ca="1" si="9"/>
        <v>3</v>
      </c>
      <c r="Z20" s="3">
        <f ca="1">IF(ISNUMBER($A20),VLOOKUP($A20,Methuselahs!$A$7:$X$306,5),"")</f>
        <v>111</v>
      </c>
      <c r="AA20" s="3">
        <f t="shared" ca="1" si="10"/>
        <v>2</v>
      </c>
    </row>
    <row r="21" spans="1:27" ht="13.15" customHeight="1" thickBot="1" x14ac:dyDescent="0.25">
      <c r="A21" s="170">
        <f ca="1">IF(ISBLANK('Tournament Info'!$B$11),"",INDIRECT(ADDRESS(ROW(),1,1,1,"Optimal Seating "&amp;'Tournament Info'!$B$11-1&amp;"R+F")))</f>
        <v>15</v>
      </c>
      <c r="B21" s="171" t="str">
        <f ca="1">IF(ISNUMBER(A21),VLOOKUP(A21,Methuselahs!$A$7:$E$306,2,FALSE),"")</f>
        <v>Tommi</v>
      </c>
      <c r="C21" s="172" t="str">
        <f ca="1">IF(ISNUMBER(A21),VLOOKUP(A21,Methuselahs!$A$7:$E$306,3,FALSE),"")</f>
        <v>Hakomaa</v>
      </c>
      <c r="D21" s="173">
        <f t="shared" ca="1" si="0"/>
        <v>3</v>
      </c>
      <c r="E21" s="174">
        <v>5</v>
      </c>
      <c r="F21" s="172">
        <f t="shared" si="11"/>
        <v>5</v>
      </c>
      <c r="G21" s="159">
        <f t="shared" ca="1" si="1"/>
        <v>1</v>
      </c>
      <c r="H21" s="160">
        <f ca="1">IF(ISNUMBER(A21),IF(OR($S21=$U21,NOT(ISNA(MATCH($D21*5+$V$4,Override!$C$6:$C$125,0)))),$Q21,0),"")</f>
        <v>60</v>
      </c>
      <c r="I21" s="173">
        <f t="shared" ca="1" si="2"/>
        <v>1</v>
      </c>
      <c r="J21" s="175">
        <f ca="1">COUNT(A17:A21)</f>
        <v>5</v>
      </c>
      <c r="K21" s="176">
        <f ca="1">IF(ISNUMBER(A21),RANK(F21,F17:F21),"")</f>
        <v>1</v>
      </c>
      <c r="L21" s="177">
        <f ca="1">IF(J21=5,VLOOKUP(K21,TPMatrix!$A$6:$B$10,2,FALSE),IF(J21=4,VLOOKUP(K21,TPMatrix!$D$6:$E$9,2,FALSE),0))</f>
        <v>60</v>
      </c>
      <c r="M21" s="177" t="str">
        <f ca="1">IF(COUNTIF(K17:K21,K21)&gt;=2,IF(J21=5,VLOOKUP(K21+1,TPMatrix!$A$6:$B$10,2,FALSE),IF(J21=4,VLOOKUP(K21+1,TPMatrix!$D$6:$E$9,2,FALSE),0)),"")</f>
        <v/>
      </c>
      <c r="N21" s="177" t="str">
        <f ca="1">IF(COUNTIF(K17:K21,K21)&gt;=3,IF(J21=5,VLOOKUP(K21+2,TPMatrix!$A$6:$B$10,2,FALSE),IF(J21=4,VLOOKUP(K21+2,TPMatrix!$D$6:$E$9,2,FALSE),0)),"")</f>
        <v/>
      </c>
      <c r="O21" s="177" t="str">
        <f ca="1">IF(COUNTIF(K17:K21,K21)&gt;=4,IF(J21=5,VLOOKUP(K21+3,TPMatrix!$A$6:$B$10,2,FALSE),IF(J21=4,VLOOKUP(K21+3,TPMatrix!$D$6:$E$9,2,FALSE),0)),"")</f>
        <v/>
      </c>
      <c r="P21" s="177" t="str">
        <f ca="1">IF(COUNTIF(K17:K21,K21)&gt;=5,IF(J21=5,VLOOKUP(K21+4,TPMatrix!$A$6:$B$10,2,FALSE),IF(J21=4,VLOOKUP(K21+4,TPMatrix!$D$6:$E$9,2,FALSE),0)),"")</f>
        <v/>
      </c>
      <c r="Q21" s="177">
        <f t="shared" ca="1" si="3"/>
        <v>60</v>
      </c>
      <c r="R21" s="178">
        <f t="shared" ca="1" si="4"/>
        <v>1</v>
      </c>
      <c r="S21" s="176">
        <f t="shared" ca="1" si="5"/>
        <v>5</v>
      </c>
      <c r="T21" s="177">
        <f t="shared" si="6"/>
        <v>5</v>
      </c>
      <c r="U21" s="178">
        <f t="shared" ca="1" si="7"/>
        <v>5</v>
      </c>
      <c r="W21" s="3">
        <f t="shared" ca="1" si="8"/>
        <v>1</v>
      </c>
      <c r="X21" s="3">
        <f ca="1">IF(ISNUMBER($A21),$W21*(Methuselahs!$A$4+1)+$A21,"")</f>
        <v>57</v>
      </c>
      <c r="Y21" s="3">
        <f t="shared" ca="1" si="9"/>
        <v>1</v>
      </c>
      <c r="Z21" s="3">
        <f ca="1">IF(ISNUMBER($A21),VLOOKUP($A21,Methuselahs!$A$7:$X$306,5),"")</f>
        <v>111</v>
      </c>
      <c r="AA21" s="3">
        <f t="shared" ca="1" si="10"/>
        <v>1</v>
      </c>
    </row>
    <row r="22" spans="1:27" ht="13.15" customHeight="1" thickTop="1" x14ac:dyDescent="0.2">
      <c r="A22" s="55">
        <f ca="1">IF(ISBLANK('Tournament Info'!$B$11),"",INDIRECT(ADDRESS(ROW(),1,1,1,"Optimal Seating "&amp;'Tournament Info'!$B$11-1&amp;"R+F")))</f>
        <v>16</v>
      </c>
      <c r="B22" s="76" t="str">
        <f ca="1">IF(ISNUMBER(A22),VLOOKUP(A22,Methuselahs!$A$7:$E$306,2,FALSE),"")</f>
        <v>Lech</v>
      </c>
      <c r="C22" s="136" t="str">
        <f ca="1">IF(ISNUMBER(A22),VLOOKUP(A22,Methuselahs!$A$7:$E$306,3,FALSE),"")</f>
        <v>Ivanov</v>
      </c>
      <c r="D22" s="137">
        <f t="shared" ca="1" si="0"/>
        <v>4</v>
      </c>
      <c r="E22" s="138">
        <v>3.5</v>
      </c>
      <c r="F22" s="136">
        <f t="shared" si="11"/>
        <v>3.5</v>
      </c>
      <c r="G22" s="139">
        <f t="shared" ca="1" si="1"/>
        <v>1</v>
      </c>
      <c r="H22" s="140">
        <f ca="1">IF(ISNUMBER(A22),IF(OR($S22=$U22,NOT(ISNA(MATCH($D22*5+$V$4,Override!$C$6:$C$125,0)))),$Q22,0),"")</f>
        <v>60</v>
      </c>
      <c r="I22" s="137">
        <f t="shared" ca="1" si="2"/>
        <v>1</v>
      </c>
      <c r="J22" s="141">
        <f ca="1">COUNT(A22:A26)</f>
        <v>5</v>
      </c>
      <c r="K22" s="142">
        <f ca="1">IF(ISNUMBER(A22),RANK(F22,F22:F26),"")</f>
        <v>1</v>
      </c>
      <c r="L22" s="58">
        <f ca="1">IF(J22=5,VLOOKUP(K22,TPMatrix!$A$6:$B$10,2,FALSE),IF(J22=4,VLOOKUP(K22,TPMatrix!$D$6:$E$9,2,FALSE),0))</f>
        <v>60</v>
      </c>
      <c r="M22" s="58" t="str">
        <f ca="1">IF(COUNTIF(K22:K26,K22)&gt;=2,IF(J22=5,VLOOKUP(K22+1,TPMatrix!$A$6:$B$10,2,FALSE),IF(J22=4,VLOOKUP(K22+1,TPMatrix!$D$6:$E$9,2,FALSE),0)),"")</f>
        <v/>
      </c>
      <c r="N22" s="58" t="str">
        <f ca="1">IF(COUNTIF(K22:K26,K22)&gt;=3,IF(J22=5,VLOOKUP(K22+2,TPMatrix!$A$6:$B$10,2,FALSE),IF(J22=4,VLOOKUP(K22+2,TPMatrix!$D$6:$E$9,2,FALSE),0)),"")</f>
        <v/>
      </c>
      <c r="O22" s="58" t="str">
        <f ca="1">IF(COUNTIF(K22:K26,K22)&gt;=4,IF(J22=5,VLOOKUP(K22+3,TPMatrix!$A$6:$B$10,2,FALSE),IF(J22=4,VLOOKUP(K22+3,TPMatrix!$D$6:$E$9,2,FALSE),0)),"")</f>
        <v/>
      </c>
      <c r="P22" s="58" t="str">
        <f ca="1">IF(COUNTIF(K22:K26,K22)&gt;=5,IF(J22=5,VLOOKUP(K22+4,TPMatrix!$A$6:$B$10,2,FALSE),IF(J22=4,VLOOKUP(K22+4,TPMatrix!$D$6:$E$9,2,FALSE),0)),"")</f>
        <v/>
      </c>
      <c r="Q22" s="58">
        <f t="shared" ca="1" si="3"/>
        <v>60</v>
      </c>
      <c r="R22" s="143">
        <f t="shared" ca="1" si="4"/>
        <v>1</v>
      </c>
      <c r="S22" s="144">
        <f t="shared" ca="1" si="5"/>
        <v>5</v>
      </c>
      <c r="T22" s="145">
        <f t="shared" si="6"/>
        <v>4</v>
      </c>
      <c r="U22" s="146">
        <f t="shared" ca="1" si="7"/>
        <v>5</v>
      </c>
      <c r="W22" s="3">
        <f t="shared" ca="1" si="8"/>
        <v>1</v>
      </c>
      <c r="X22" s="3">
        <f ca="1">IF(ISNUMBER($A22),$W22*(Methuselahs!$A$4+1)+$A22,"")</f>
        <v>58</v>
      </c>
      <c r="Y22" s="3">
        <f t="shared" ca="1" si="9"/>
        <v>1</v>
      </c>
      <c r="Z22" s="3">
        <f ca="1">IF(ISNUMBER($A22),VLOOKUP($A22,Methuselahs!$A$7:$X$306,5),"")</f>
        <v>111</v>
      </c>
      <c r="AA22" s="3">
        <f t="shared" ca="1" si="10"/>
        <v>1</v>
      </c>
    </row>
    <row r="23" spans="1:27" ht="13.15" customHeight="1" x14ac:dyDescent="0.2">
      <c r="A23" s="59">
        <f ca="1">IF(ISBLANK('Tournament Info'!$B$11),"",INDIRECT(ADDRESS(ROW(),1,1,1,"Optimal Seating "&amp;'Tournament Info'!$B$11-1&amp;"R+F")))</f>
        <v>17</v>
      </c>
      <c r="B23" s="65" t="str">
        <f ca="1">IF(ISNUMBER(A23),VLOOKUP(A23,Methuselahs!$A$7:$E$306,2,FALSE),"")</f>
        <v>Magnus</v>
      </c>
      <c r="C23" s="147" t="str">
        <f ca="1">IF(ISNUMBER(A23),VLOOKUP(A23,Methuselahs!$A$7:$E$306,3,FALSE),"")</f>
        <v>Söder</v>
      </c>
      <c r="D23" s="148">
        <f t="shared" ca="1" si="0"/>
        <v>4</v>
      </c>
      <c r="E23" s="149"/>
      <c r="F23" s="147">
        <f t="shared" si="11"/>
        <v>0</v>
      </c>
      <c r="G23" s="150">
        <f t="shared" ca="1" si="1"/>
        <v>0</v>
      </c>
      <c r="H23" s="151">
        <f ca="1">IF(ISNUMBER(A23),IF(OR($S23=$U23,NOT(ISNA(MATCH($D23*5+$V$4,Override!$C$6:$C$125,0)))),$Q23,0),"")</f>
        <v>24</v>
      </c>
      <c r="I23" s="148">
        <f t="shared" ca="1" si="2"/>
        <v>3</v>
      </c>
      <c r="J23" s="152">
        <f ca="1">COUNT(A22:A26)</f>
        <v>5</v>
      </c>
      <c r="K23" s="153">
        <f ca="1">IF(ISNUMBER(A23),RANK(F23,F22:F26),"")</f>
        <v>3</v>
      </c>
      <c r="L23" s="154">
        <f ca="1">IF(J23=5,VLOOKUP(K23,TPMatrix!$A$6:$B$10,2,FALSE),IF(J23=4,VLOOKUP(K23,TPMatrix!$D$6:$E$9,2,FALSE),0))</f>
        <v>36</v>
      </c>
      <c r="M23" s="154">
        <f ca="1">IF(COUNTIF(K22:K26,K23)&gt;=2,IF(J23=5,VLOOKUP(K23+1,TPMatrix!$A$6:$B$10,2,FALSE),IF(J23=4,VLOOKUP(K23+1,TPMatrix!$D$6:$E$9,2,FALSE),0)),"")</f>
        <v>24</v>
      </c>
      <c r="N23" s="154">
        <f ca="1">IF(COUNTIF(K22:K26,K23)&gt;=3,IF(J23=5,VLOOKUP(K23+2,TPMatrix!$A$6:$B$10,2,FALSE),IF(J23=4,VLOOKUP(K23+2,TPMatrix!$D$6:$E$9,2,FALSE),0)),"")</f>
        <v>12</v>
      </c>
      <c r="O23" s="154" t="str">
        <f ca="1">IF(COUNTIF(K22:K26,K23)&gt;=4,IF(J23=5,VLOOKUP(K23+3,TPMatrix!$A$6:$B$10,2,FALSE),IF(J23=4,VLOOKUP(K23+3,TPMatrix!$D$6:$E$9,2,FALSE),0)),"")</f>
        <v/>
      </c>
      <c r="P23" s="154" t="str">
        <f ca="1">IF(COUNTIF(K22:K26,K23)&gt;=5,IF(J23=5,VLOOKUP(K23+4,TPMatrix!$A$6:$B$10,2,FALSE),IF(J23=4,VLOOKUP(K23+4,TPMatrix!$D$6:$E$9,2,FALSE),0)),"")</f>
        <v/>
      </c>
      <c r="Q23" s="154">
        <f t="shared" ca="1" si="3"/>
        <v>24</v>
      </c>
      <c r="R23" s="155">
        <f t="shared" ca="1" si="4"/>
        <v>3</v>
      </c>
      <c r="S23" s="153">
        <f t="shared" ca="1" si="5"/>
        <v>5</v>
      </c>
      <c r="T23" s="154">
        <f t="shared" si="6"/>
        <v>0</v>
      </c>
      <c r="U23" s="155">
        <f t="shared" ca="1" si="7"/>
        <v>5</v>
      </c>
      <c r="W23" s="3">
        <f t="shared" ca="1" si="8"/>
        <v>3</v>
      </c>
      <c r="X23" s="3">
        <f ca="1">IF(ISNUMBER($A23),$W23*(Methuselahs!$A$4+1)+$A23,"")</f>
        <v>143</v>
      </c>
      <c r="Y23" s="3">
        <f t="shared" ca="1" si="9"/>
        <v>2</v>
      </c>
      <c r="Z23" s="3">
        <f ca="1">IF(ISNUMBER($A23),VLOOKUP($A23,Methuselahs!$A$7:$X$306,5),"")</f>
        <v>111</v>
      </c>
      <c r="AA23" s="3">
        <f t="shared" ca="1" si="10"/>
        <v>3</v>
      </c>
    </row>
    <row r="24" spans="1:27" ht="13.15" customHeight="1" x14ac:dyDescent="0.2">
      <c r="A24" s="70">
        <f ca="1">IF(ISBLANK('Tournament Info'!$B$11),"",INDIRECT(ADDRESS(ROW(),1,1,1,"Optimal Seating "&amp;'Tournament Info'!$B$11-1&amp;"R+F")))</f>
        <v>18</v>
      </c>
      <c r="B24" s="76" t="str">
        <f ca="1">IF(ISNUMBER(A24),VLOOKUP(A24,Methuselahs!$A$7:$E$306,2,FALSE),"")</f>
        <v>Karri</v>
      </c>
      <c r="C24" s="156" t="str">
        <f ca="1">IF(ISNUMBER(A24),VLOOKUP(A24,Methuselahs!$A$7:$E$306,3,FALSE),"")</f>
        <v>Malm</v>
      </c>
      <c r="D24" s="157">
        <f t="shared" ca="1" si="0"/>
        <v>4</v>
      </c>
      <c r="E24" s="158"/>
      <c r="F24" s="156">
        <f t="shared" si="11"/>
        <v>0</v>
      </c>
      <c r="G24" s="159">
        <f t="shared" ca="1" si="1"/>
        <v>0</v>
      </c>
      <c r="H24" s="160">
        <f ca="1">IF(ISNUMBER(A24),IF(OR($S24=$U24,NOT(ISNA(MATCH($D24*5+$V$4,Override!$C$6:$C$125,0)))),$Q24,0),"")</f>
        <v>24</v>
      </c>
      <c r="I24" s="157">
        <f t="shared" ca="1" si="2"/>
        <v>3</v>
      </c>
      <c r="J24" s="161">
        <f ca="1">COUNT(A22:A26)</f>
        <v>5</v>
      </c>
      <c r="K24" s="162">
        <f ca="1">IF(ISNUMBER(A24),RANK(F24,F22:F26),"")</f>
        <v>3</v>
      </c>
      <c r="L24" s="75">
        <f ca="1">IF(J24=5,VLOOKUP(K24,TPMatrix!$A$6:$B$10,2,FALSE),IF(J24=4,VLOOKUP(K24,TPMatrix!$D$6:$E$9,2,FALSE),0))</f>
        <v>36</v>
      </c>
      <c r="M24" s="75">
        <f ca="1">IF(COUNTIF(K22:K26,K24)&gt;=2,IF(J24=5,VLOOKUP(K24+1,TPMatrix!$A$6:$B$10,2,FALSE),IF(J24=4,VLOOKUP(K24+1,TPMatrix!$D$6:$E$9,2,FALSE),0)),"")</f>
        <v>24</v>
      </c>
      <c r="N24" s="75">
        <f ca="1">IF(COUNTIF(K22:K26,K24)&gt;=3,IF(J24=5,VLOOKUP(K24+2,TPMatrix!$A$6:$B$10,2,FALSE),IF(J24=4,VLOOKUP(K24+2,TPMatrix!$D$6:$E$9,2,FALSE),0)),"")</f>
        <v>12</v>
      </c>
      <c r="O24" s="75" t="str">
        <f ca="1">IF(COUNTIF(K22:K26,K24)&gt;=4,IF(J24=5,VLOOKUP(K24+3,TPMatrix!$A$6:$B$10,2,FALSE),IF(J24=4,VLOOKUP(K24+3,TPMatrix!$D$6:$E$9,2,FALSE),0)),"")</f>
        <v/>
      </c>
      <c r="P24" s="75" t="str">
        <f ca="1">IF(COUNTIF(K22:K26,K24)&gt;=5,IF(J24=5,VLOOKUP(K24+4,TPMatrix!$A$6:$B$10,2,FALSE),IF(J24=4,VLOOKUP(K24+4,TPMatrix!$D$6:$E$9,2,FALSE),0)),"")</f>
        <v/>
      </c>
      <c r="Q24" s="75">
        <f t="shared" ca="1" si="3"/>
        <v>24</v>
      </c>
      <c r="R24" s="163">
        <f t="shared" ca="1" si="4"/>
        <v>3</v>
      </c>
      <c r="S24" s="162">
        <f t="shared" ca="1" si="5"/>
        <v>5</v>
      </c>
      <c r="T24" s="75">
        <f t="shared" si="6"/>
        <v>0</v>
      </c>
      <c r="U24" s="163">
        <f t="shared" ca="1" si="7"/>
        <v>5</v>
      </c>
      <c r="W24" s="3">
        <f t="shared" ca="1" si="8"/>
        <v>3</v>
      </c>
      <c r="X24" s="3">
        <f ca="1">IF(ISNUMBER($A24),$W24*(Methuselahs!$A$4+1)+$A24,"")</f>
        <v>144</v>
      </c>
      <c r="Y24" s="3">
        <f t="shared" ca="1" si="9"/>
        <v>2</v>
      </c>
      <c r="Z24" s="3">
        <f ca="1">IF(ISNUMBER($A24),VLOOKUP($A24,Methuselahs!$A$7:$X$306,5),"")</f>
        <v>111</v>
      </c>
      <c r="AA24" s="3">
        <f t="shared" ca="1" si="10"/>
        <v>3</v>
      </c>
    </row>
    <row r="25" spans="1:27" ht="13.15" customHeight="1" x14ac:dyDescent="0.2">
      <c r="A25" s="164">
        <f ca="1">IF(ISBLANK('Tournament Info'!$B$11),"",INDIRECT(ADDRESS(ROW(),1,1,1,"Optimal Seating "&amp;'Tournament Info'!$B$11-1&amp;"R+F")))</f>
        <v>19</v>
      </c>
      <c r="B25" s="165" t="str">
        <f ca="1">IF(ISNUMBER(A25),VLOOKUP(A25,Methuselahs!$A$7:$E$306,2,FALSE),"")</f>
        <v>Joel</v>
      </c>
      <c r="C25" s="166" t="str">
        <f ca="1">IF(ISNUMBER(A25),VLOOKUP(A25,Methuselahs!$A$7:$E$306,3,FALSE),"")</f>
        <v>Tikkala</v>
      </c>
      <c r="D25" s="167">
        <f t="shared" ca="1" si="0"/>
        <v>4</v>
      </c>
      <c r="E25" s="168"/>
      <c r="F25" s="166">
        <f t="shared" si="11"/>
        <v>0</v>
      </c>
      <c r="G25" s="150">
        <f t="shared" ca="1" si="1"/>
        <v>0</v>
      </c>
      <c r="H25" s="151">
        <f ca="1">IF(ISNUMBER(A25),IF(OR($S25=$U25,NOT(ISNA(MATCH($D25*5+$V$4,Override!$C$6:$C$125,0)))),$Q25,0),"")</f>
        <v>24</v>
      </c>
      <c r="I25" s="167">
        <f t="shared" ca="1" si="2"/>
        <v>3</v>
      </c>
      <c r="J25" s="169">
        <f ca="1">COUNT(A22:A26)</f>
        <v>5</v>
      </c>
      <c r="K25" s="153">
        <f ca="1">IF(ISNUMBER(A25),RANK(F25,F22:F26),"")</f>
        <v>3</v>
      </c>
      <c r="L25" s="154">
        <f ca="1">IF(J25=5,VLOOKUP(K25,TPMatrix!$A$6:$B$10,2,FALSE),IF(J25=4,VLOOKUP(K25,TPMatrix!$D$6:$E$9,2,FALSE),0))</f>
        <v>36</v>
      </c>
      <c r="M25" s="154">
        <f ca="1">IF(COUNTIF(K22:K26,K25)&gt;=2,IF(J25=5,VLOOKUP(K25+1,TPMatrix!$A$6:$B$10,2,FALSE),IF(J25=4,VLOOKUP(K25+1,TPMatrix!$D$6:$E$9,2,FALSE),0)),"")</f>
        <v>24</v>
      </c>
      <c r="N25" s="154">
        <f ca="1">IF(COUNTIF(K22:K26,K25)&gt;=3,IF(J25=5,VLOOKUP(K25+2,TPMatrix!$A$6:$B$10,2,FALSE),IF(J25=4,VLOOKUP(K25+2,TPMatrix!$D$6:$E$9,2,FALSE),0)),"")</f>
        <v>12</v>
      </c>
      <c r="O25" s="154" t="str">
        <f ca="1">IF(COUNTIF(K22:K26,K25)&gt;=4,IF(J25=5,VLOOKUP(K25+3,TPMatrix!$A$6:$B$10,2,FALSE),IF(J25=4,VLOOKUP(K25+3,TPMatrix!$D$6:$E$9,2,FALSE),0)),"")</f>
        <v/>
      </c>
      <c r="P25" s="154" t="str">
        <f ca="1">IF(COUNTIF(K22:K26,K25)&gt;=5,IF(J25=5,VLOOKUP(K25+4,TPMatrix!$A$6:$B$10,2,FALSE),IF(J25=4,VLOOKUP(K25+4,TPMatrix!$D$6:$E$9,2,FALSE),0)),"")</f>
        <v/>
      </c>
      <c r="Q25" s="154">
        <f t="shared" ca="1" si="3"/>
        <v>24</v>
      </c>
      <c r="R25" s="155">
        <f t="shared" ca="1" si="4"/>
        <v>3</v>
      </c>
      <c r="S25" s="153">
        <f t="shared" ca="1" si="5"/>
        <v>5</v>
      </c>
      <c r="T25" s="154">
        <f t="shared" si="6"/>
        <v>0</v>
      </c>
      <c r="U25" s="155">
        <f t="shared" ca="1" si="7"/>
        <v>5</v>
      </c>
      <c r="W25" s="3">
        <f t="shared" ca="1" si="8"/>
        <v>3</v>
      </c>
      <c r="X25" s="3">
        <f ca="1">IF(ISNUMBER($A25),$W25*(Methuselahs!$A$4+1)+$A25,"")</f>
        <v>145</v>
      </c>
      <c r="Y25" s="3">
        <f t="shared" ca="1" si="9"/>
        <v>3</v>
      </c>
      <c r="Z25" s="3">
        <f ca="1">IF(ISNUMBER($A25),VLOOKUP($A25,Methuselahs!$A$7:$X$306,5),"")</f>
        <v>136</v>
      </c>
      <c r="AA25" s="3">
        <f t="shared" ca="1" si="10"/>
        <v>3</v>
      </c>
    </row>
    <row r="26" spans="1:27" ht="13.15" customHeight="1" thickBot="1" x14ac:dyDescent="0.25">
      <c r="A26" s="170">
        <f ca="1">IF(ISBLANK('Tournament Info'!$B$11),"",INDIRECT(ADDRESS(ROW(),1,1,1,"Optimal Seating "&amp;'Tournament Info'!$B$11-1&amp;"R+F")))</f>
        <v>20</v>
      </c>
      <c r="B26" s="171" t="str">
        <f ca="1">IF(ISNUMBER(A26),VLOOKUP(A26,Methuselahs!$A$7:$E$306,2,FALSE),"")</f>
        <v>Teemu</v>
      </c>
      <c r="C26" s="172" t="str">
        <f ca="1">IF(ISNUMBER(A26),VLOOKUP(A26,Methuselahs!$A$7:$E$306,3,FALSE),"")</f>
        <v>Sainomaa</v>
      </c>
      <c r="D26" s="173">
        <f t="shared" ca="1" si="0"/>
        <v>4</v>
      </c>
      <c r="E26" s="174">
        <v>0.5</v>
      </c>
      <c r="F26" s="172">
        <f t="shared" si="11"/>
        <v>0.5</v>
      </c>
      <c r="G26" s="159">
        <f t="shared" ca="1" si="1"/>
        <v>0</v>
      </c>
      <c r="H26" s="160">
        <f ca="1">IF(ISNUMBER(A26),IF(OR($S26=$U26,NOT(ISNA(MATCH($D26*5+$V$4,Override!$C$6:$C$125,0)))),$Q26,0),"")</f>
        <v>48</v>
      </c>
      <c r="I26" s="173">
        <f t="shared" ca="1" si="2"/>
        <v>2</v>
      </c>
      <c r="J26" s="175">
        <f ca="1">COUNT(A22:A26)</f>
        <v>5</v>
      </c>
      <c r="K26" s="176">
        <f ca="1">IF(ISNUMBER(A26),RANK(F26,F22:F26),"")</f>
        <v>2</v>
      </c>
      <c r="L26" s="177">
        <f ca="1">IF(J26=5,VLOOKUP(K26,TPMatrix!$A$6:$B$10,2,FALSE),IF(J26=4,VLOOKUP(K26,TPMatrix!$D$6:$E$9,2,FALSE),0))</f>
        <v>48</v>
      </c>
      <c r="M26" s="177" t="str">
        <f ca="1">IF(COUNTIF(K22:K26,K26)&gt;=2,IF(J26=5,VLOOKUP(K26+1,TPMatrix!$A$6:$B$10,2,FALSE),IF(J26=4,VLOOKUP(K26+1,TPMatrix!$D$6:$E$9,2,FALSE),0)),"")</f>
        <v/>
      </c>
      <c r="N26" s="177" t="str">
        <f ca="1">IF(COUNTIF(K22:K26,K26)&gt;=3,IF(J26=5,VLOOKUP(K26+2,TPMatrix!$A$6:$B$10,2,FALSE),IF(J26=4,VLOOKUP(K26+2,TPMatrix!$D$6:$E$9,2,FALSE),0)),"")</f>
        <v/>
      </c>
      <c r="O26" s="177" t="str">
        <f ca="1">IF(COUNTIF(K22:K26,K26)&gt;=4,IF(J26=5,VLOOKUP(K26+3,TPMatrix!$A$6:$B$10,2,FALSE),IF(J26=4,VLOOKUP(K26+3,TPMatrix!$D$6:$E$9,2,FALSE),0)),"")</f>
        <v/>
      </c>
      <c r="P26" s="177" t="str">
        <f ca="1">IF(COUNTIF(K22:K26,K26)&gt;=5,IF(J26=5,VLOOKUP(K26+4,TPMatrix!$A$6:$B$10,2,FALSE),IF(J26=4,VLOOKUP(K26+4,TPMatrix!$D$6:$E$9,2,FALSE),0)),"")</f>
        <v/>
      </c>
      <c r="Q26" s="177">
        <f t="shared" ca="1" si="3"/>
        <v>48</v>
      </c>
      <c r="R26" s="178">
        <f t="shared" ca="1" si="4"/>
        <v>1</v>
      </c>
      <c r="S26" s="176">
        <f t="shared" ca="1" si="5"/>
        <v>5</v>
      </c>
      <c r="T26" s="177">
        <f t="shared" si="6"/>
        <v>1</v>
      </c>
      <c r="U26" s="178">
        <f t="shared" ca="1" si="7"/>
        <v>5</v>
      </c>
      <c r="W26" s="3">
        <f t="shared" ca="1" si="8"/>
        <v>2</v>
      </c>
      <c r="X26" s="3">
        <f ca="1">IF(ISNUMBER($A26),$W26*(Methuselahs!$A$4+1)+$A26,"")</f>
        <v>104</v>
      </c>
      <c r="Y26" s="3">
        <f t="shared" ca="1" si="9"/>
        <v>2</v>
      </c>
      <c r="Z26" s="3">
        <f ca="1">IF(ISNUMBER($A26),VLOOKUP($A26,Methuselahs!$A$7:$X$306,5),"")</f>
        <v>136</v>
      </c>
      <c r="AA26" s="3">
        <f t="shared" ca="1" si="10"/>
        <v>2</v>
      </c>
    </row>
    <row r="27" spans="1:27" ht="13.15" customHeight="1" thickTop="1" x14ac:dyDescent="0.2">
      <c r="A27" s="55">
        <f ca="1">IF(ISBLANK('Tournament Info'!$B$11),"",INDIRECT(ADDRESS(ROW(),1,1,1,"Optimal Seating "&amp;'Tournament Info'!$B$11-1&amp;"R+F")))</f>
        <v>21</v>
      </c>
      <c r="B27" s="76" t="str">
        <f ca="1">IF(ISNUMBER(A27),VLOOKUP(A27,Methuselahs!$A$7:$E$306,2,FALSE),"")</f>
        <v>Jere</v>
      </c>
      <c r="C27" s="136" t="str">
        <f ca="1">IF(ISNUMBER(A27),VLOOKUP(A27,Methuselahs!$A$7:$E$306,3,FALSE),"")</f>
        <v>Laatunen</v>
      </c>
      <c r="D27" s="137">
        <f t="shared" ca="1" si="0"/>
        <v>5</v>
      </c>
      <c r="E27" s="138"/>
      <c r="F27" s="136">
        <f t="shared" si="11"/>
        <v>0</v>
      </c>
      <c r="G27" s="139">
        <f t="shared" ca="1" si="1"/>
        <v>0</v>
      </c>
      <c r="H27" s="140">
        <f ca="1">IF(ISNUMBER(A27),IF(OR($S27=$U27,NOT(ISNA(MATCH($D27*5+$V$4,Override!$C$6:$C$125,0)))),$Q27,0),"")</f>
        <v>18</v>
      </c>
      <c r="I27" s="137">
        <f t="shared" ca="1" si="2"/>
        <v>4</v>
      </c>
      <c r="J27" s="141">
        <f ca="1">COUNT(A27:A31)</f>
        <v>5</v>
      </c>
      <c r="K27" s="142">
        <f ca="1">IF(ISNUMBER(A27),RANK(F27,F27:F31),"")</f>
        <v>4</v>
      </c>
      <c r="L27" s="58">
        <f ca="1">IF(J27=5,VLOOKUP(K27,TPMatrix!$A$6:$B$10,2,FALSE),IF(J27=4,VLOOKUP(K27,TPMatrix!$D$6:$E$9,2,FALSE),0))</f>
        <v>24</v>
      </c>
      <c r="M27" s="58">
        <f ca="1">IF(COUNTIF(K27:K31,K27)&gt;=2,IF(J27=5,VLOOKUP(K27+1,TPMatrix!$A$6:$B$10,2,FALSE),IF(J27=4,VLOOKUP(K27+1,TPMatrix!$D$6:$E$9,2,FALSE),0)),"")</f>
        <v>12</v>
      </c>
      <c r="N27" s="58" t="str">
        <f ca="1">IF(COUNTIF(K27:K31,K27)&gt;=3,IF(J27=5,VLOOKUP(K27+2,TPMatrix!$A$6:$B$10,2,FALSE),IF(J27=4,VLOOKUP(K27+2,TPMatrix!$D$6:$E$9,2,FALSE),0)),"")</f>
        <v/>
      </c>
      <c r="O27" s="58" t="str">
        <f ca="1">IF(COUNTIF(K27:K31,K27)&gt;=4,IF(J27=5,VLOOKUP(K27+3,TPMatrix!$A$6:$B$10,2,FALSE),IF(J27=4,VLOOKUP(K27+3,TPMatrix!$D$6:$E$9,2,FALSE),0)),"")</f>
        <v/>
      </c>
      <c r="P27" s="58" t="str">
        <f ca="1">IF(COUNTIF(K27:K31,K27)&gt;=5,IF(J27=5,VLOOKUP(K27+4,TPMatrix!$A$6:$B$10,2,FALSE),IF(J27=4,VLOOKUP(K27+4,TPMatrix!$D$6:$E$9,2,FALSE),0)),"")</f>
        <v/>
      </c>
      <c r="Q27" s="58">
        <f t="shared" ca="1" si="3"/>
        <v>18</v>
      </c>
      <c r="R27" s="143">
        <f t="shared" ca="1" si="4"/>
        <v>2</v>
      </c>
      <c r="S27" s="144">
        <f t="shared" ca="1" si="5"/>
        <v>5</v>
      </c>
      <c r="T27" s="145">
        <f t="shared" si="6"/>
        <v>0</v>
      </c>
      <c r="U27" s="146">
        <f t="shared" ca="1" si="7"/>
        <v>5</v>
      </c>
      <c r="W27" s="3">
        <f t="shared" ca="1" si="8"/>
        <v>4</v>
      </c>
      <c r="X27" s="3">
        <f ca="1">IF(ISNUMBER($A27),$W27*(Methuselahs!$A$4+1)+$A27,"")</f>
        <v>189</v>
      </c>
      <c r="Y27" s="3">
        <f t="shared" ca="1" si="9"/>
        <v>4</v>
      </c>
      <c r="Z27" s="3">
        <f ca="1">IF(ISNUMBER($A27),VLOOKUP($A27,Methuselahs!$A$7:$X$306,5),"")</f>
        <v>136</v>
      </c>
      <c r="AA27" s="3">
        <f t="shared" ca="1" si="10"/>
        <v>4</v>
      </c>
    </row>
    <row r="28" spans="1:27" ht="13.15" customHeight="1" x14ac:dyDescent="0.2">
      <c r="A28" s="59">
        <f ca="1">IF(ISBLANK('Tournament Info'!$B$11),"",INDIRECT(ADDRESS(ROW(),1,1,1,"Optimal Seating "&amp;'Tournament Info'!$B$11-1&amp;"R+F")))</f>
        <v>22</v>
      </c>
      <c r="B28" s="65" t="str">
        <f ca="1">IF(ISNUMBER(A28),VLOOKUP(A28,Methuselahs!$A$7:$E$306,2,FALSE),"")</f>
        <v>Teemu</v>
      </c>
      <c r="C28" s="147" t="str">
        <f ca="1">IF(ISNUMBER(A28),VLOOKUP(A28,Methuselahs!$A$7:$E$306,3,FALSE),"")</f>
        <v>Pulkkinen</v>
      </c>
      <c r="D28" s="148">
        <f t="shared" ca="1" si="0"/>
        <v>5</v>
      </c>
      <c r="E28" s="149"/>
      <c r="F28" s="147">
        <f t="shared" si="11"/>
        <v>0</v>
      </c>
      <c r="G28" s="150">
        <f t="shared" ca="1" si="1"/>
        <v>0</v>
      </c>
      <c r="H28" s="151">
        <f ca="1">IF(ISNUMBER(A28),IF(OR($S28=$U28,NOT(ISNA(MATCH($D28*5+$V$4,Override!$C$6:$C$125,0)))),$Q28,0),"")</f>
        <v>18</v>
      </c>
      <c r="I28" s="148">
        <f t="shared" ca="1" si="2"/>
        <v>4</v>
      </c>
      <c r="J28" s="152">
        <f ca="1">COUNT(A27:A31)</f>
        <v>5</v>
      </c>
      <c r="K28" s="153">
        <f ca="1">IF(ISNUMBER(A28),RANK(F28,F27:F31),"")</f>
        <v>4</v>
      </c>
      <c r="L28" s="154">
        <f ca="1">IF(J28=5,VLOOKUP(K28,TPMatrix!$A$6:$B$10,2,FALSE),IF(J28=4,VLOOKUP(K28,TPMatrix!$D$6:$E$9,2,FALSE),0))</f>
        <v>24</v>
      </c>
      <c r="M28" s="154">
        <f ca="1">IF(COUNTIF(K27:K31,K28)&gt;=2,IF(J28=5,VLOOKUP(K28+1,TPMatrix!$A$6:$B$10,2,FALSE),IF(J28=4,VLOOKUP(K28+1,TPMatrix!$D$6:$E$9,2,FALSE),0)),"")</f>
        <v>12</v>
      </c>
      <c r="N28" s="154" t="str">
        <f ca="1">IF(COUNTIF(K27:K31,K28)&gt;=3,IF(J28=5,VLOOKUP(K28+2,TPMatrix!$A$6:$B$10,2,FALSE),IF(J28=4,VLOOKUP(K28+2,TPMatrix!$D$6:$E$9,2,FALSE),0)),"")</f>
        <v/>
      </c>
      <c r="O28" s="154" t="str">
        <f ca="1">IF(COUNTIF(K27:K31,K28)&gt;=4,IF(J28=5,VLOOKUP(K28+3,TPMatrix!$A$6:$B$10,2,FALSE),IF(J28=4,VLOOKUP(K28+3,TPMatrix!$D$6:$E$9,2,FALSE),0)),"")</f>
        <v/>
      </c>
      <c r="P28" s="154" t="str">
        <f ca="1">IF(COUNTIF(K27:K31,K28)&gt;=5,IF(J28=5,VLOOKUP(K28+4,TPMatrix!$A$6:$B$10,2,FALSE),IF(J28=4,VLOOKUP(K28+4,TPMatrix!$D$6:$E$9,2,FALSE),0)),"")</f>
        <v/>
      </c>
      <c r="Q28" s="154">
        <f t="shared" ca="1" si="3"/>
        <v>18</v>
      </c>
      <c r="R28" s="155">
        <f t="shared" ca="1" si="4"/>
        <v>2</v>
      </c>
      <c r="S28" s="153">
        <f t="shared" ca="1" si="5"/>
        <v>5</v>
      </c>
      <c r="T28" s="154">
        <f t="shared" si="6"/>
        <v>0</v>
      </c>
      <c r="U28" s="155">
        <f t="shared" ca="1" si="7"/>
        <v>5</v>
      </c>
      <c r="W28" s="3">
        <f t="shared" ca="1" si="8"/>
        <v>4</v>
      </c>
      <c r="X28" s="3">
        <f ca="1">IF(ISNUMBER($A28),$W28*(Methuselahs!$A$4+1)+$A28,"")</f>
        <v>190</v>
      </c>
      <c r="Y28" s="3">
        <f t="shared" ca="1" si="9"/>
        <v>5</v>
      </c>
      <c r="Z28" s="3">
        <f ca="1">IF(ISNUMBER($A28),VLOOKUP($A28,Methuselahs!$A$7:$X$306,5),"")</f>
        <v>137</v>
      </c>
      <c r="AA28" s="3">
        <f t="shared" ca="1" si="10"/>
        <v>4</v>
      </c>
    </row>
    <row r="29" spans="1:27" ht="13.15" customHeight="1" x14ac:dyDescent="0.2">
      <c r="A29" s="70">
        <f ca="1">IF(ISBLANK('Tournament Info'!$B$11),"",INDIRECT(ADDRESS(ROW(),1,1,1,"Optimal Seating "&amp;'Tournament Info'!$B$11-1&amp;"R+F")))</f>
        <v>23</v>
      </c>
      <c r="B29" s="76" t="str">
        <f ca="1">IF(ISNUMBER(A29),VLOOKUP(A29,Methuselahs!$A$7:$E$306,2,FALSE),"")</f>
        <v>Peitsa</v>
      </c>
      <c r="C29" s="156" t="str">
        <f ca="1">IF(ISNUMBER(A29),VLOOKUP(A29,Methuselahs!$A$7:$E$306,3,FALSE),"")</f>
        <v>Suominen</v>
      </c>
      <c r="D29" s="157">
        <f t="shared" ca="1" si="0"/>
        <v>5</v>
      </c>
      <c r="E29" s="158">
        <v>3</v>
      </c>
      <c r="F29" s="156">
        <f t="shared" si="11"/>
        <v>3</v>
      </c>
      <c r="G29" s="159">
        <f t="shared" ca="1" si="1"/>
        <v>1</v>
      </c>
      <c r="H29" s="160">
        <f ca="1">IF(ISNUMBER(A29),IF(OR($S29=$U29,NOT(ISNA(MATCH($D29*5+$V$4,Override!$C$6:$C$125,0)))),$Q29,0),"")</f>
        <v>60</v>
      </c>
      <c r="I29" s="157">
        <f t="shared" ca="1" si="2"/>
        <v>1</v>
      </c>
      <c r="J29" s="161">
        <f ca="1">COUNT(A27:A31)</f>
        <v>5</v>
      </c>
      <c r="K29" s="162">
        <f ca="1">IF(ISNUMBER(A29),RANK(F29,F27:F31),"")</f>
        <v>1</v>
      </c>
      <c r="L29" s="75">
        <f ca="1">IF(J29=5,VLOOKUP(K29,TPMatrix!$A$6:$B$10,2,FALSE),IF(J29=4,VLOOKUP(K29,TPMatrix!$D$6:$E$9,2,FALSE),0))</f>
        <v>60</v>
      </c>
      <c r="M29" s="75" t="str">
        <f ca="1">IF(COUNTIF(K27:K31,K29)&gt;=2,IF(J29=5,VLOOKUP(K29+1,TPMatrix!$A$6:$B$10,2,FALSE),IF(J29=4,VLOOKUP(K29+1,TPMatrix!$D$6:$E$9,2,FALSE),0)),"")</f>
        <v/>
      </c>
      <c r="N29" s="75" t="str">
        <f ca="1">IF(COUNTIF(K27:K31,K29)&gt;=3,IF(J29=5,VLOOKUP(K29+2,TPMatrix!$A$6:$B$10,2,FALSE),IF(J29=4,VLOOKUP(K29+2,TPMatrix!$D$6:$E$9,2,FALSE),0)),"")</f>
        <v/>
      </c>
      <c r="O29" s="75" t="str">
        <f ca="1">IF(COUNTIF(K27:K31,K29)&gt;=4,IF(J29=5,VLOOKUP(K29+3,TPMatrix!$A$6:$B$10,2,FALSE),IF(J29=4,VLOOKUP(K29+3,TPMatrix!$D$6:$E$9,2,FALSE),0)),"")</f>
        <v/>
      </c>
      <c r="P29" s="75" t="str">
        <f ca="1">IF(COUNTIF(K27:K31,K29)&gt;=5,IF(J29=5,VLOOKUP(K29+4,TPMatrix!$A$6:$B$10,2,FALSE),IF(J29=4,VLOOKUP(K29+4,TPMatrix!$D$6:$E$9,2,FALSE),0)),"")</f>
        <v/>
      </c>
      <c r="Q29" s="75">
        <f t="shared" ca="1" si="3"/>
        <v>60</v>
      </c>
      <c r="R29" s="163">
        <f t="shared" ca="1" si="4"/>
        <v>1</v>
      </c>
      <c r="S29" s="162">
        <f t="shared" ca="1" si="5"/>
        <v>5</v>
      </c>
      <c r="T29" s="75">
        <f t="shared" si="6"/>
        <v>3</v>
      </c>
      <c r="U29" s="163">
        <f t="shared" ca="1" si="7"/>
        <v>5</v>
      </c>
      <c r="W29" s="3">
        <f t="shared" ca="1" si="8"/>
        <v>1</v>
      </c>
      <c r="X29" s="3">
        <f ca="1">IF(ISNUMBER($A29),$W29*(Methuselahs!$A$4+1)+$A29,"")</f>
        <v>65</v>
      </c>
      <c r="Y29" s="3">
        <f t="shared" ca="1" si="9"/>
        <v>1</v>
      </c>
      <c r="Z29" s="3">
        <f ca="1">IF(ISNUMBER($A29),VLOOKUP($A29,Methuselahs!$A$7:$X$306,5),"")</f>
        <v>133</v>
      </c>
      <c r="AA29" s="3">
        <f t="shared" ca="1" si="10"/>
        <v>1</v>
      </c>
    </row>
    <row r="30" spans="1:27" ht="13.15" customHeight="1" x14ac:dyDescent="0.2">
      <c r="A30" s="164">
        <f ca="1">IF(ISBLANK('Tournament Info'!$B$11),"",INDIRECT(ADDRESS(ROW(),1,1,1,"Optimal Seating "&amp;'Tournament Info'!$B$11-1&amp;"R+F")))</f>
        <v>24</v>
      </c>
      <c r="B30" s="165" t="str">
        <f ca="1">IF(ISNUMBER(A30),VLOOKUP(A30,Methuselahs!$A$7:$E$306,2,FALSE),"")</f>
        <v>Jonas</v>
      </c>
      <c r="C30" s="166" t="str">
        <f ca="1">IF(ISNUMBER(A30),VLOOKUP(A30,Methuselahs!$A$7:$E$306,3,FALSE),"")</f>
        <v>Ståhle</v>
      </c>
      <c r="D30" s="167">
        <f t="shared" ca="1" si="0"/>
        <v>5</v>
      </c>
      <c r="E30" s="168">
        <v>1</v>
      </c>
      <c r="F30" s="166">
        <f t="shared" si="11"/>
        <v>1</v>
      </c>
      <c r="G30" s="150">
        <f t="shared" ca="1" si="1"/>
        <v>0</v>
      </c>
      <c r="H30" s="151">
        <f ca="1">IF(ISNUMBER(A30),IF(OR($S30=$U30,NOT(ISNA(MATCH($D30*5+$V$4,Override!$C$6:$C$125,0)))),$Q30,0),"")</f>
        <v>42</v>
      </c>
      <c r="I30" s="167">
        <f t="shared" ca="1" si="2"/>
        <v>2</v>
      </c>
      <c r="J30" s="169">
        <f ca="1">COUNT(A27:A31)</f>
        <v>5</v>
      </c>
      <c r="K30" s="153">
        <f ca="1">IF(ISNUMBER(A30),RANK(F30,F27:F31),"")</f>
        <v>2</v>
      </c>
      <c r="L30" s="154">
        <f ca="1">IF(J30=5,VLOOKUP(K30,TPMatrix!$A$6:$B$10,2,FALSE),IF(J30=4,VLOOKUP(K30,TPMatrix!$D$6:$E$9,2,FALSE),0))</f>
        <v>48</v>
      </c>
      <c r="M30" s="154">
        <f ca="1">IF(COUNTIF(K27:K31,K30)&gt;=2,IF(J30=5,VLOOKUP(K30+1,TPMatrix!$A$6:$B$10,2,FALSE),IF(J30=4,VLOOKUP(K30+1,TPMatrix!$D$6:$E$9,2,FALSE),0)),"")</f>
        <v>36</v>
      </c>
      <c r="N30" s="154" t="str">
        <f ca="1">IF(COUNTIF(K27:K31,K30)&gt;=3,IF(J30=5,VLOOKUP(K30+2,TPMatrix!$A$6:$B$10,2,FALSE),IF(J30=4,VLOOKUP(K30+2,TPMatrix!$D$6:$E$9,2,FALSE),0)),"")</f>
        <v/>
      </c>
      <c r="O30" s="154" t="str">
        <f ca="1">IF(COUNTIF(K27:K31,K30)&gt;=4,IF(J30=5,VLOOKUP(K30+3,TPMatrix!$A$6:$B$10,2,FALSE),IF(J30=4,VLOOKUP(K30+3,TPMatrix!$D$6:$E$9,2,FALSE),0)),"")</f>
        <v/>
      </c>
      <c r="P30" s="154" t="str">
        <f ca="1">IF(COUNTIF(K27:K31,K30)&gt;=5,IF(J30=5,VLOOKUP(K30+4,TPMatrix!$A$6:$B$10,2,FALSE),IF(J30=4,VLOOKUP(K30+4,TPMatrix!$D$6:$E$9,2,FALSE),0)),"")</f>
        <v/>
      </c>
      <c r="Q30" s="154">
        <f t="shared" ca="1" si="3"/>
        <v>42</v>
      </c>
      <c r="R30" s="155">
        <f t="shared" ca="1" si="4"/>
        <v>2</v>
      </c>
      <c r="S30" s="153">
        <f t="shared" ca="1" si="5"/>
        <v>5</v>
      </c>
      <c r="T30" s="154">
        <f t="shared" si="6"/>
        <v>1</v>
      </c>
      <c r="U30" s="155">
        <f t="shared" ca="1" si="7"/>
        <v>5</v>
      </c>
      <c r="W30" s="3">
        <f t="shared" ca="1" si="8"/>
        <v>2</v>
      </c>
      <c r="X30" s="3">
        <f ca="1">IF(ISNUMBER($A30),$W30*(Methuselahs!$A$4+1)+$A30,"")</f>
        <v>108</v>
      </c>
      <c r="Y30" s="3">
        <f t="shared" ca="1" si="9"/>
        <v>2</v>
      </c>
      <c r="Z30" s="3">
        <f ca="1">IF(ISNUMBER($A30),VLOOKUP($A30,Methuselahs!$A$7:$X$306,5),"")</f>
        <v>133</v>
      </c>
      <c r="AA30" s="3">
        <f t="shared" ca="1" si="10"/>
        <v>2</v>
      </c>
    </row>
    <row r="31" spans="1:27" ht="13.15" customHeight="1" thickBot="1" x14ac:dyDescent="0.25">
      <c r="A31" s="170">
        <f ca="1">IF(ISBLANK('Tournament Info'!$B$11),"",INDIRECT(ADDRESS(ROW(),1,1,1,"Optimal Seating "&amp;'Tournament Info'!$B$11-1&amp;"R+F")))</f>
        <v>25</v>
      </c>
      <c r="B31" s="171" t="str">
        <f ca="1">IF(ISNUMBER(A31),VLOOKUP(A31,Methuselahs!$A$7:$E$306,2,FALSE),"")</f>
        <v>Akseli</v>
      </c>
      <c r="C31" s="172" t="str">
        <f ca="1">IF(ISNUMBER(A31),VLOOKUP(A31,Methuselahs!$A$7:$E$306,3,FALSE),"")</f>
        <v>Jalava</v>
      </c>
      <c r="D31" s="173">
        <f t="shared" ca="1" si="0"/>
        <v>5</v>
      </c>
      <c r="E31" s="174">
        <v>1</v>
      </c>
      <c r="F31" s="172">
        <f t="shared" si="11"/>
        <v>1</v>
      </c>
      <c r="G31" s="159">
        <f t="shared" ca="1" si="1"/>
        <v>0</v>
      </c>
      <c r="H31" s="160">
        <f ca="1">IF(ISNUMBER(A31),IF(OR($S31=$U31,NOT(ISNA(MATCH($D31*5+$V$4,Override!$C$6:$C$125,0)))),$Q31,0),"")</f>
        <v>42</v>
      </c>
      <c r="I31" s="173">
        <f t="shared" ca="1" si="2"/>
        <v>2</v>
      </c>
      <c r="J31" s="175">
        <f ca="1">COUNT(A27:A31)</f>
        <v>5</v>
      </c>
      <c r="K31" s="176">
        <f ca="1">IF(ISNUMBER(A31),RANK(F31,F27:F31),"")</f>
        <v>2</v>
      </c>
      <c r="L31" s="177">
        <f ca="1">IF(J31=5,VLOOKUP(K31,TPMatrix!$A$6:$B$10,2,FALSE),IF(J31=4,VLOOKUP(K31,TPMatrix!$D$6:$E$9,2,FALSE),0))</f>
        <v>48</v>
      </c>
      <c r="M31" s="177">
        <f ca="1">IF(COUNTIF(K27:K31,K31)&gt;=2,IF(J31=5,VLOOKUP(K31+1,TPMatrix!$A$6:$B$10,2,FALSE),IF(J31=4,VLOOKUP(K31+1,TPMatrix!$D$6:$E$9,2,FALSE),0)),"")</f>
        <v>36</v>
      </c>
      <c r="N31" s="177" t="str">
        <f ca="1">IF(COUNTIF(K27:K31,K31)&gt;=3,IF(J31=5,VLOOKUP(K31+2,TPMatrix!$A$6:$B$10,2,FALSE),IF(J31=4,VLOOKUP(K31+2,TPMatrix!$D$6:$E$9,2,FALSE),0)),"")</f>
        <v/>
      </c>
      <c r="O31" s="177" t="str">
        <f ca="1">IF(COUNTIF(K27:K31,K31)&gt;=4,IF(J31=5,VLOOKUP(K31+3,TPMatrix!$A$6:$B$10,2,FALSE),IF(J31=4,VLOOKUP(K31+3,TPMatrix!$D$6:$E$9,2,FALSE),0)),"")</f>
        <v/>
      </c>
      <c r="P31" s="177" t="str">
        <f ca="1">IF(COUNTIF(K27:K31,K31)&gt;=5,IF(J31=5,VLOOKUP(K31+4,TPMatrix!$A$6:$B$10,2,FALSE),IF(J31=4,VLOOKUP(K31+4,TPMatrix!$D$6:$E$9,2,FALSE),0)),"")</f>
        <v/>
      </c>
      <c r="Q31" s="177">
        <f t="shared" ca="1" si="3"/>
        <v>42</v>
      </c>
      <c r="R31" s="178">
        <f t="shared" ca="1" si="4"/>
        <v>2</v>
      </c>
      <c r="S31" s="176">
        <f t="shared" ca="1" si="5"/>
        <v>5</v>
      </c>
      <c r="T31" s="177">
        <f t="shared" si="6"/>
        <v>1</v>
      </c>
      <c r="U31" s="178">
        <f t="shared" ca="1" si="7"/>
        <v>5</v>
      </c>
      <c r="W31" s="3">
        <f t="shared" ca="1" si="8"/>
        <v>2</v>
      </c>
      <c r="X31" s="3">
        <f ca="1">IF(ISNUMBER($A31),$W31*(Methuselahs!$A$4+1)+$A31,"")</f>
        <v>109</v>
      </c>
      <c r="Y31" s="3">
        <f t="shared" ca="1" si="9"/>
        <v>2</v>
      </c>
      <c r="Z31" s="3">
        <f ca="1">IF(ISNUMBER($A31),VLOOKUP($A31,Methuselahs!$A$7:$X$306,5),"")</f>
        <v>133</v>
      </c>
      <c r="AA31" s="3">
        <f t="shared" ca="1" si="10"/>
        <v>2</v>
      </c>
    </row>
    <row r="32" spans="1:27" ht="13.15" customHeight="1" thickTop="1" x14ac:dyDescent="0.2">
      <c r="A32" s="55">
        <f ca="1">IF(ISBLANK('Tournament Info'!$B$11),"",INDIRECT(ADDRESS(ROW(),1,1,1,"Optimal Seating "&amp;'Tournament Info'!$B$11-1&amp;"R+F")))</f>
        <v>26</v>
      </c>
      <c r="B32" s="76" t="str">
        <f ca="1">IF(ISNUMBER(A32),VLOOKUP(A32,Methuselahs!$A$7:$E$306,2,FALSE),"")</f>
        <v>Erik</v>
      </c>
      <c r="C32" s="136" t="str">
        <f ca="1">IF(ISNUMBER(A32),VLOOKUP(A32,Methuselahs!$A$7:$E$306,3,FALSE),"")</f>
        <v>Wallgren</v>
      </c>
      <c r="D32" s="137">
        <f t="shared" ca="1" si="0"/>
        <v>6</v>
      </c>
      <c r="E32" s="138">
        <v>1</v>
      </c>
      <c r="F32" s="136">
        <f t="shared" si="11"/>
        <v>1</v>
      </c>
      <c r="G32" s="139">
        <f t="shared" ca="1" si="1"/>
        <v>0</v>
      </c>
      <c r="H32" s="140">
        <f ca="1">IF(ISNUMBER(A32),IF(OR($S32=$U32,NOT(ISNA(MATCH($D32*5+$V$4,Override!$C$6:$C$125,0)))),$Q32,0),"")</f>
        <v>48</v>
      </c>
      <c r="I32" s="137">
        <f t="shared" ca="1" si="2"/>
        <v>2</v>
      </c>
      <c r="J32" s="141">
        <f ca="1">COUNT(A32:A36)</f>
        <v>4</v>
      </c>
      <c r="K32" s="142">
        <f ca="1">IF(ISNUMBER(A32),RANK(F32,F32:F36),"")</f>
        <v>2</v>
      </c>
      <c r="L32" s="58">
        <f ca="1">IF(J32=5,VLOOKUP(K32,TPMatrix!$A$6:$B$10,2,FALSE),IF(J32=4,VLOOKUP(K32,TPMatrix!$D$6:$E$9,2,FALSE),0))</f>
        <v>48</v>
      </c>
      <c r="M32" s="58" t="str">
        <f ca="1">IF(COUNTIF(K32:K36,K32)&gt;=2,IF(J32=5,VLOOKUP(K32+1,TPMatrix!$A$6:$B$10,2,FALSE),IF(J32=4,VLOOKUP(K32+1,TPMatrix!$D$6:$E$9,2,FALSE),0)),"")</f>
        <v/>
      </c>
      <c r="N32" s="58" t="str">
        <f ca="1">IF(COUNTIF(K32:K36,K32)&gt;=3,IF(J32=5,VLOOKUP(K32+2,TPMatrix!$A$6:$B$10,2,FALSE),IF(J32=4,VLOOKUP(K32+2,TPMatrix!$D$6:$E$9,2,FALSE),0)),"")</f>
        <v/>
      </c>
      <c r="O32" s="58" t="str">
        <f ca="1">IF(COUNTIF(K32:K36,K32)&gt;=4,IF(J32=5,VLOOKUP(K32+3,TPMatrix!$A$6:$B$10,2,FALSE),IF(J32=4,VLOOKUP(K32+3,TPMatrix!$D$6:$E$9,2,FALSE),0)),"")</f>
        <v/>
      </c>
      <c r="P32" s="58" t="str">
        <f ca="1">IF(COUNTIF(K32:K36,K32)&gt;=5,IF(J32=5,VLOOKUP(K32+4,TPMatrix!$A$6:$B$10,2,FALSE),IF(J32=4,VLOOKUP(K32+4,TPMatrix!$D$6:$E$9,2,FALSE),0)),"")</f>
        <v/>
      </c>
      <c r="Q32" s="58">
        <f t="shared" ca="1" si="3"/>
        <v>48</v>
      </c>
      <c r="R32" s="143">
        <f t="shared" ca="1" si="4"/>
        <v>1</v>
      </c>
      <c r="S32" s="144">
        <f t="shared" ca="1" si="5"/>
        <v>4</v>
      </c>
      <c r="T32" s="145">
        <f t="shared" si="6"/>
        <v>1</v>
      </c>
      <c r="U32" s="146">
        <f t="shared" ca="1" si="7"/>
        <v>4</v>
      </c>
      <c r="W32" s="3">
        <f t="shared" ca="1" si="8"/>
        <v>2</v>
      </c>
      <c r="X32" s="3">
        <f ca="1">IF(ISNUMBER($A32),$W32*(Methuselahs!$A$4+1)+$A32,"")</f>
        <v>110</v>
      </c>
      <c r="Y32" s="3">
        <f t="shared" ca="1" si="9"/>
        <v>2</v>
      </c>
      <c r="Z32" s="3">
        <f ca="1">IF(ISNUMBER($A32),VLOOKUP($A32,Methuselahs!$A$7:$X$306,5),"")</f>
        <v>133</v>
      </c>
      <c r="AA32" s="3">
        <f t="shared" ca="1" si="10"/>
        <v>2</v>
      </c>
    </row>
    <row r="33" spans="1:27" ht="13.15" customHeight="1" x14ac:dyDescent="0.2">
      <c r="A33" s="59">
        <f ca="1">IF(ISBLANK('Tournament Info'!$B$11),"",INDIRECT(ADDRESS(ROW(),1,1,1,"Optimal Seating "&amp;'Tournament Info'!$B$11-1&amp;"R+F")))</f>
        <v>27</v>
      </c>
      <c r="B33" s="65" t="str">
        <f ca="1">IF(ISNUMBER(A33),VLOOKUP(A33,Methuselahs!$A$7:$E$306,2,FALSE),"")</f>
        <v>Niina</v>
      </c>
      <c r="C33" s="147" t="str">
        <f ca="1">IF(ISNUMBER(A33),VLOOKUP(A33,Methuselahs!$A$7:$E$306,3,FALSE),"")</f>
        <v>Lindroos</v>
      </c>
      <c r="D33" s="148">
        <f t="shared" ca="1" si="0"/>
        <v>6</v>
      </c>
      <c r="E33" s="149"/>
      <c r="F33" s="147">
        <f t="shared" si="11"/>
        <v>0</v>
      </c>
      <c r="G33" s="150">
        <f t="shared" ca="1" si="1"/>
        <v>0</v>
      </c>
      <c r="H33" s="151">
        <f ca="1">IF(ISNUMBER(A33),IF(OR($S33=$U33,NOT(ISNA(MATCH($D33*5+$V$4,Override!$C$6:$C$125,0)))),$Q33,0),"")</f>
        <v>18</v>
      </c>
      <c r="I33" s="148">
        <f t="shared" ca="1" si="2"/>
        <v>4</v>
      </c>
      <c r="J33" s="152">
        <f ca="1">COUNT(A32:A36)</f>
        <v>4</v>
      </c>
      <c r="K33" s="153">
        <f ca="1">IF(ISNUMBER(A33),RANK(F33,F32:F36),"")</f>
        <v>3</v>
      </c>
      <c r="L33" s="154">
        <f ca="1">IF(J33=5,VLOOKUP(K33,TPMatrix!$A$6:$B$10,2,FALSE),IF(J33=4,VLOOKUP(K33,TPMatrix!$D$6:$E$9,2,FALSE),0))</f>
        <v>24</v>
      </c>
      <c r="M33" s="154">
        <f ca="1">IF(COUNTIF(K32:K36,K33)&gt;=2,IF(J33=5,VLOOKUP(K33+1,TPMatrix!$A$6:$B$10,2,FALSE),IF(J33=4,VLOOKUP(K33+1,TPMatrix!$D$6:$E$9,2,FALSE),0)),"")</f>
        <v>12</v>
      </c>
      <c r="N33" s="154" t="str">
        <f ca="1">IF(COUNTIF(K32:K36,K33)&gt;=3,IF(J33=5,VLOOKUP(K33+2,TPMatrix!$A$6:$B$10,2,FALSE),IF(J33=4,VLOOKUP(K33+2,TPMatrix!$D$6:$E$9,2,FALSE),0)),"")</f>
        <v/>
      </c>
      <c r="O33" s="154" t="str">
        <f ca="1">IF(COUNTIF(K32:K36,K33)&gt;=4,IF(J33=5,VLOOKUP(K33+3,TPMatrix!$A$6:$B$10,2,FALSE),IF(J33=4,VLOOKUP(K33+3,TPMatrix!$D$6:$E$9,2,FALSE),0)),"")</f>
        <v/>
      </c>
      <c r="P33" s="154" t="str">
        <f ca="1">IF(COUNTIF(K32:K36,K33)&gt;=5,IF(J33=5,VLOOKUP(K33+4,TPMatrix!$A$6:$B$10,2,FALSE),IF(J33=4,VLOOKUP(K33+4,TPMatrix!$D$6:$E$9,2,FALSE),0)),"")</f>
        <v/>
      </c>
      <c r="Q33" s="154">
        <f t="shared" ca="1" si="3"/>
        <v>18</v>
      </c>
      <c r="R33" s="155">
        <f t="shared" ca="1" si="4"/>
        <v>2</v>
      </c>
      <c r="S33" s="153">
        <f t="shared" ca="1" si="5"/>
        <v>4</v>
      </c>
      <c r="T33" s="154">
        <f t="shared" si="6"/>
        <v>0</v>
      </c>
      <c r="U33" s="155">
        <f t="shared" ca="1" si="7"/>
        <v>4</v>
      </c>
      <c r="W33" s="3">
        <f t="shared" ca="1" si="8"/>
        <v>4</v>
      </c>
      <c r="X33" s="3">
        <f ca="1">IF(ISNUMBER($A33),$W33*(Methuselahs!$A$4+1)+$A33,"")</f>
        <v>195</v>
      </c>
      <c r="Y33" s="3">
        <f t="shared" ca="1" si="9"/>
        <v>3</v>
      </c>
      <c r="Z33" s="3">
        <f ca="1">IF(ISNUMBER($A33),VLOOKUP($A33,Methuselahs!$A$7:$X$306,5),"")</f>
        <v>133</v>
      </c>
      <c r="AA33" s="3">
        <f t="shared" ca="1" si="10"/>
        <v>4</v>
      </c>
    </row>
    <row r="34" spans="1:27" ht="13.15" customHeight="1" x14ac:dyDescent="0.2">
      <c r="A34" s="70">
        <f ca="1">IF(ISBLANK('Tournament Info'!$B$11),"",INDIRECT(ADDRESS(ROW(),1,1,1,"Optimal Seating "&amp;'Tournament Info'!$B$11-1&amp;"R+F")))</f>
        <v>28</v>
      </c>
      <c r="B34" s="76" t="str">
        <f ca="1">IF(ISNUMBER(A34),VLOOKUP(A34,Methuselahs!$A$7:$E$306,2,FALSE),"")</f>
        <v>Marko</v>
      </c>
      <c r="C34" s="156" t="str">
        <f ca="1">IF(ISNUMBER(A34),VLOOKUP(A34,Methuselahs!$A$7:$E$306,3,FALSE),"")</f>
        <v>Saari</v>
      </c>
      <c r="D34" s="157">
        <f t="shared" ca="1" si="0"/>
        <v>6</v>
      </c>
      <c r="E34" s="158">
        <v>3</v>
      </c>
      <c r="F34" s="156">
        <f t="shared" si="11"/>
        <v>3</v>
      </c>
      <c r="G34" s="159">
        <f t="shared" ca="1" si="1"/>
        <v>1</v>
      </c>
      <c r="H34" s="160">
        <f ca="1">IF(ISNUMBER(A34),IF(OR($S34=$U34,NOT(ISNA(MATCH($D34*5+$V$4,Override!$C$6:$C$125,0)))),$Q34,0),"")</f>
        <v>60</v>
      </c>
      <c r="I34" s="157">
        <f t="shared" ca="1" si="2"/>
        <v>1</v>
      </c>
      <c r="J34" s="161">
        <f ca="1">COUNT(A32:A36)</f>
        <v>4</v>
      </c>
      <c r="K34" s="162">
        <f ca="1">IF(ISNUMBER(A34),RANK(F34,F32:F36),"")</f>
        <v>1</v>
      </c>
      <c r="L34" s="75">
        <f ca="1">IF(J34=5,VLOOKUP(K34,TPMatrix!$A$6:$B$10,2,FALSE),IF(J34=4,VLOOKUP(K34,TPMatrix!$D$6:$E$9,2,FALSE),0))</f>
        <v>60</v>
      </c>
      <c r="M34" s="75" t="str">
        <f ca="1">IF(COUNTIF(K32:K36,K34)&gt;=2,IF(J34=5,VLOOKUP(K34+1,TPMatrix!$A$6:$B$10,2,FALSE),IF(J34=4,VLOOKUP(K34+1,TPMatrix!$D$6:$E$9,2,FALSE),0)),"")</f>
        <v/>
      </c>
      <c r="N34" s="75" t="str">
        <f ca="1">IF(COUNTIF(K32:K36,K34)&gt;=3,IF(J34=5,VLOOKUP(K34+2,TPMatrix!$A$6:$B$10,2,FALSE),IF(J34=4,VLOOKUP(K34+2,TPMatrix!$D$6:$E$9,2,FALSE),0)),"")</f>
        <v/>
      </c>
      <c r="O34" s="75" t="str">
        <f ca="1">IF(COUNTIF(K32:K36,K34)&gt;=4,IF(J34=5,VLOOKUP(K34+3,TPMatrix!$A$6:$B$10,2,FALSE),IF(J34=4,VLOOKUP(K34+3,TPMatrix!$D$6:$E$9,2,FALSE),0)),"")</f>
        <v/>
      </c>
      <c r="P34" s="75" t="str">
        <f ca="1">IF(COUNTIF(K32:K36,K34)&gt;=5,IF(J34=5,VLOOKUP(K34+4,TPMatrix!$A$6:$B$10,2,FALSE),IF(J34=4,VLOOKUP(K34+4,TPMatrix!$D$6:$E$9,2,FALSE),0)),"")</f>
        <v/>
      </c>
      <c r="Q34" s="75">
        <f t="shared" ca="1" si="3"/>
        <v>60</v>
      </c>
      <c r="R34" s="163">
        <f t="shared" ca="1" si="4"/>
        <v>1</v>
      </c>
      <c r="S34" s="162">
        <f t="shared" ca="1" si="5"/>
        <v>4</v>
      </c>
      <c r="T34" s="75">
        <f t="shared" si="6"/>
        <v>3</v>
      </c>
      <c r="U34" s="163">
        <f t="shared" ca="1" si="7"/>
        <v>4</v>
      </c>
      <c r="W34" s="3">
        <f t="shared" ca="1" si="8"/>
        <v>1</v>
      </c>
      <c r="X34" s="3">
        <f ca="1">IF(ISNUMBER($A34),$W34*(Methuselahs!$A$4+1)+$A34,"")</f>
        <v>70</v>
      </c>
      <c r="Y34" s="3">
        <f t="shared" ca="1" si="9"/>
        <v>1</v>
      </c>
      <c r="Z34" s="3">
        <f ca="1">IF(ISNUMBER($A34),VLOOKUP($A34,Methuselahs!$A$7:$X$306,5),"")</f>
        <v>133</v>
      </c>
      <c r="AA34" s="3">
        <f t="shared" ca="1" si="10"/>
        <v>1</v>
      </c>
    </row>
    <row r="35" spans="1:27" ht="13.15" customHeight="1" x14ac:dyDescent="0.2">
      <c r="A35" s="164">
        <f ca="1">IF(ISBLANK('Tournament Info'!$B$11),"",INDIRECT(ADDRESS(ROW(),1,1,1,"Optimal Seating "&amp;'Tournament Info'!$B$11-1&amp;"R+F")))</f>
        <v>29</v>
      </c>
      <c r="B35" s="165" t="str">
        <f ca="1">IF(ISNUMBER(A35),VLOOKUP(A35,Methuselahs!$A$7:$E$306,2,FALSE),"")</f>
        <v>Juha</v>
      </c>
      <c r="C35" s="166" t="str">
        <f ca="1">IF(ISNUMBER(A35),VLOOKUP(A35,Methuselahs!$A$7:$E$306,3,FALSE),"")</f>
        <v>Laukkanen</v>
      </c>
      <c r="D35" s="167">
        <f t="shared" ca="1" si="0"/>
        <v>6</v>
      </c>
      <c r="E35" s="168"/>
      <c r="F35" s="166">
        <f t="shared" si="11"/>
        <v>0</v>
      </c>
      <c r="G35" s="150">
        <f t="shared" ca="1" si="1"/>
        <v>0</v>
      </c>
      <c r="H35" s="151">
        <f ca="1">IF(ISNUMBER(A35),IF(OR($S35=$U35,NOT(ISNA(MATCH($D35*5+$V$4,Override!$C$6:$C$125,0)))),$Q35,0),"")</f>
        <v>18</v>
      </c>
      <c r="I35" s="167">
        <f t="shared" ca="1" si="2"/>
        <v>4</v>
      </c>
      <c r="J35" s="169">
        <f ca="1">COUNT(A32:A36)</f>
        <v>4</v>
      </c>
      <c r="K35" s="153">
        <f ca="1">IF(ISNUMBER(A35),RANK(F35,F32:F36),"")</f>
        <v>3</v>
      </c>
      <c r="L35" s="154">
        <f ca="1">IF(J35=5,VLOOKUP(K35,TPMatrix!$A$6:$B$10,2,FALSE),IF(J35=4,VLOOKUP(K35,TPMatrix!$D$6:$E$9,2,FALSE),0))</f>
        <v>24</v>
      </c>
      <c r="M35" s="154">
        <f ca="1">IF(COUNTIF(K32:K36,K35)&gt;=2,IF(J35=5,VLOOKUP(K35+1,TPMatrix!$A$6:$B$10,2,FALSE),IF(J35=4,VLOOKUP(K35+1,TPMatrix!$D$6:$E$9,2,FALSE),0)),"")</f>
        <v>12</v>
      </c>
      <c r="N35" s="154" t="str">
        <f ca="1">IF(COUNTIF(K32:K36,K35)&gt;=3,IF(J35=5,VLOOKUP(K35+2,TPMatrix!$A$6:$B$10,2,FALSE),IF(J35=4,VLOOKUP(K35+2,TPMatrix!$D$6:$E$9,2,FALSE),0)),"")</f>
        <v/>
      </c>
      <c r="O35" s="154" t="str">
        <f ca="1">IF(COUNTIF(K32:K36,K35)&gt;=4,IF(J35=5,VLOOKUP(K35+3,TPMatrix!$A$6:$B$10,2,FALSE),IF(J35=4,VLOOKUP(K35+3,TPMatrix!$D$6:$E$9,2,FALSE),0)),"")</f>
        <v/>
      </c>
      <c r="P35" s="154" t="str">
        <f ca="1">IF(COUNTIF(K32:K36,K35)&gt;=5,IF(J35=5,VLOOKUP(K35+4,TPMatrix!$A$6:$B$10,2,FALSE),IF(J35=4,VLOOKUP(K35+4,TPMatrix!$D$6:$E$9,2,FALSE),0)),"")</f>
        <v/>
      </c>
      <c r="Q35" s="154">
        <f t="shared" ca="1" si="3"/>
        <v>18</v>
      </c>
      <c r="R35" s="155">
        <f t="shared" ca="1" si="4"/>
        <v>2</v>
      </c>
      <c r="S35" s="153">
        <f t="shared" ca="1" si="5"/>
        <v>4</v>
      </c>
      <c r="T35" s="154">
        <f t="shared" si="6"/>
        <v>0</v>
      </c>
      <c r="U35" s="155">
        <f t="shared" ca="1" si="7"/>
        <v>4</v>
      </c>
      <c r="W35" s="3">
        <f t="shared" ca="1" si="8"/>
        <v>4</v>
      </c>
      <c r="X35" s="3">
        <f ca="1">IF(ISNUMBER($A35),$W35*(Methuselahs!$A$4+1)+$A35,"")</f>
        <v>197</v>
      </c>
      <c r="Y35" s="3">
        <f t="shared" ca="1" si="9"/>
        <v>4</v>
      </c>
      <c r="Z35" s="3">
        <f ca="1">IF(ISNUMBER($A35),VLOOKUP($A35,Methuselahs!$A$7:$X$306,5),"")</f>
        <v>133</v>
      </c>
      <c r="AA35" s="3">
        <f t="shared" ca="1" si="10"/>
        <v>4</v>
      </c>
    </row>
    <row r="36" spans="1:27" ht="13.15" customHeight="1" thickBot="1" x14ac:dyDescent="0.25">
      <c r="A36" s="170" t="str">
        <f ca="1">IF(ISBLANK('Tournament Info'!$B$11),"",INDIRECT(ADDRESS(ROW(),1,1,1,"Optimal Seating "&amp;'Tournament Info'!$B$11-1&amp;"R+F")))</f>
        <v/>
      </c>
      <c r="B36" s="171" t="str">
        <f ca="1">IF(ISNUMBER(A36),VLOOKUP(A36,Methuselahs!$A$7:$E$306,2,FALSE),"")</f>
        <v/>
      </c>
      <c r="C36" s="172" t="str">
        <f ca="1">IF(ISNUMBER(A36),VLOOKUP(A36,Methuselahs!$A$7:$E$306,3,FALSE),"")</f>
        <v/>
      </c>
      <c r="D36" s="173" t="str">
        <f t="shared" ca="1" si="0"/>
        <v/>
      </c>
      <c r="E36" s="174"/>
      <c r="F36" s="172">
        <f t="shared" si="11"/>
        <v>0</v>
      </c>
      <c r="G36" s="159" t="str">
        <f t="shared" ca="1" si="1"/>
        <v/>
      </c>
      <c r="H36" s="160" t="str">
        <f ca="1">IF(ISNUMBER(A36),IF(OR($S36=$U36,NOT(ISNA(MATCH($D36*5+$V$4,Override!$C$6:$C$125,0)))),$Q36,0),"")</f>
        <v/>
      </c>
      <c r="I36" s="173" t="str">
        <f t="shared" ca="1" si="2"/>
        <v/>
      </c>
      <c r="J36" s="175">
        <f ca="1">COUNT(A32:A36)</f>
        <v>4</v>
      </c>
      <c r="K36" s="176" t="str">
        <f ca="1">IF(ISNUMBER(A36),RANK(F36,F32:F36),"")</f>
        <v/>
      </c>
      <c r="L36" s="177" t="e">
        <f ca="1">IF(J36=5,VLOOKUP(K36,TPMatrix!$A$6:$B$10,2,FALSE),IF(J36=4,VLOOKUP(K36,TPMatrix!$D$6:$E$9,2,FALSE),0))</f>
        <v>#N/A</v>
      </c>
      <c r="M36" s="177" t="str">
        <f ca="1">IF(COUNTIF(K32:K36,K36)&gt;=2,IF(J36=5,VLOOKUP(K36+1,TPMatrix!$A$6:$B$10,2,FALSE),IF(J36=4,VLOOKUP(K36+1,TPMatrix!$D$6:$E$9,2,FALSE),0)),"")</f>
        <v/>
      </c>
      <c r="N36" s="177" t="str">
        <f ca="1">IF(COUNTIF(K32:K36,K36)&gt;=3,IF(J36=5,VLOOKUP(K36+2,TPMatrix!$A$6:$B$10,2,FALSE),IF(J36=4,VLOOKUP(K36+2,TPMatrix!$D$6:$E$9,2,FALSE),0)),"")</f>
        <v/>
      </c>
      <c r="O36" s="177" t="str">
        <f ca="1">IF(COUNTIF(K32:K36,K36)&gt;=4,IF(J36=5,VLOOKUP(K36+3,TPMatrix!$A$6:$B$10,2,FALSE),IF(J36=4,VLOOKUP(K36+3,TPMatrix!$D$6:$E$9,2,FALSE),0)),"")</f>
        <v/>
      </c>
      <c r="P36" s="177" t="str">
        <f ca="1">IF(COUNTIF(K32:K36,K36)&gt;=5,IF(J36=5,VLOOKUP(K36+4,TPMatrix!$A$6:$B$10,2,FALSE),IF(J36=4,VLOOKUP(K36+4,TPMatrix!$D$6:$E$9,2,FALSE),0)),"")</f>
        <v/>
      </c>
      <c r="Q36" s="177" t="e">
        <f t="shared" ca="1" si="3"/>
        <v>#N/A</v>
      </c>
      <c r="R36" s="178">
        <f t="shared" ca="1" si="4"/>
        <v>0</v>
      </c>
      <c r="S36" s="176">
        <f t="shared" ca="1" si="5"/>
        <v>0</v>
      </c>
      <c r="T36" s="177">
        <f t="shared" si="6"/>
        <v>0</v>
      </c>
      <c r="U36" s="178">
        <f t="shared" ca="1" si="7"/>
        <v>4</v>
      </c>
      <c r="W36" s="3" t="str">
        <f t="shared" ca="1" si="8"/>
        <v/>
      </c>
      <c r="X36" s="3" t="str">
        <f ca="1">IF(ISNUMBER($A36),$W36*(Methuselahs!$A$4+1)+$A36,"")</f>
        <v/>
      </c>
      <c r="Y36" s="3" t="str">
        <f t="shared" ca="1" si="9"/>
        <v/>
      </c>
      <c r="Z36" s="3" t="str">
        <f ca="1">IF(ISNUMBER($A36),VLOOKUP($A36,Methuselahs!$A$7:$X$306,5),"")</f>
        <v/>
      </c>
      <c r="AA36" s="3" t="str">
        <f t="shared" ca="1" si="10"/>
        <v/>
      </c>
    </row>
    <row r="37" spans="1:27" ht="13.15" customHeight="1" thickTop="1" x14ac:dyDescent="0.2">
      <c r="A37" s="55">
        <f ca="1">IF(ISBLANK('Tournament Info'!$B$11),"",INDIRECT(ADDRESS(ROW(),1,1,1,"Optimal Seating "&amp;'Tournament Info'!$B$11-1&amp;"R+F")))</f>
        <v>30</v>
      </c>
      <c r="B37" s="76" t="str">
        <f ca="1">IF(ISNUMBER(A37),VLOOKUP(A37,Methuselahs!$A$7:$E$306,2,FALSE),"")</f>
        <v>Santeri</v>
      </c>
      <c r="C37" s="136" t="str">
        <f ca="1">IF(ISNUMBER(A37),VLOOKUP(A37,Methuselahs!$A$7:$E$306,3,FALSE),"")</f>
        <v>Piipponen</v>
      </c>
      <c r="D37" s="137">
        <f t="shared" ca="1" si="0"/>
        <v>7</v>
      </c>
      <c r="E37" s="138"/>
      <c r="F37" s="136">
        <f t="shared" si="11"/>
        <v>0</v>
      </c>
      <c r="G37" s="139">
        <f t="shared" ca="1" si="1"/>
        <v>0</v>
      </c>
      <c r="H37" s="140">
        <f ca="1">IF(ISNUMBER(A37),IF(OR($S37=$U37,NOT(ISNA(MATCH($D37*5+$V$4,Override!$C$6:$C$125,0)))),$Q37,0),"")</f>
        <v>28</v>
      </c>
      <c r="I37" s="137">
        <f t="shared" ca="1" si="2"/>
        <v>2</v>
      </c>
      <c r="J37" s="141">
        <f ca="1">COUNT(A37:A41)</f>
        <v>4</v>
      </c>
      <c r="K37" s="142">
        <f ca="1">IF(ISNUMBER(A37),RANK(F37,F37:F41),"")</f>
        <v>2</v>
      </c>
      <c r="L37" s="58">
        <f ca="1">IF(J37=5,VLOOKUP(K37,TPMatrix!$A$6:$B$10,2,FALSE),IF(J37=4,VLOOKUP(K37,TPMatrix!$D$6:$E$9,2,FALSE),0))</f>
        <v>48</v>
      </c>
      <c r="M37" s="58">
        <f ca="1">IF(COUNTIF(K37:K41,K37)&gt;=2,IF(J37=5,VLOOKUP(K37+1,TPMatrix!$A$6:$B$10,2,FALSE),IF(J37=4,VLOOKUP(K37+1,TPMatrix!$D$6:$E$9,2,FALSE),0)),"")</f>
        <v>24</v>
      </c>
      <c r="N37" s="58">
        <f ca="1">IF(COUNTIF(K37:K41,K37)&gt;=3,IF(J37=5,VLOOKUP(K37+2,TPMatrix!$A$6:$B$10,2,FALSE),IF(J37=4,VLOOKUP(K37+2,TPMatrix!$D$6:$E$9,2,FALSE),0)),"")</f>
        <v>12</v>
      </c>
      <c r="O37" s="58" t="str">
        <f ca="1">IF(COUNTIF(K37:K41,K37)&gt;=4,IF(J37=5,VLOOKUP(K37+3,TPMatrix!$A$6:$B$10,2,FALSE),IF(J37=4,VLOOKUP(K37+3,TPMatrix!$D$6:$E$9,2,FALSE),0)),"")</f>
        <v/>
      </c>
      <c r="P37" s="58" t="str">
        <f ca="1">IF(COUNTIF(K37:K41,K37)&gt;=5,IF(J37=5,VLOOKUP(K37+4,TPMatrix!$A$6:$B$10,2,FALSE),IF(J37=4,VLOOKUP(K37+4,TPMatrix!$D$6:$E$9,2,FALSE),0)),"")</f>
        <v/>
      </c>
      <c r="Q37" s="58">
        <f t="shared" ca="1" si="3"/>
        <v>28</v>
      </c>
      <c r="R37" s="143">
        <f t="shared" ca="1" si="4"/>
        <v>3</v>
      </c>
      <c r="S37" s="144">
        <f t="shared" ca="1" si="5"/>
        <v>4</v>
      </c>
      <c r="T37" s="145">
        <f t="shared" si="6"/>
        <v>0</v>
      </c>
      <c r="U37" s="146">
        <f t="shared" ca="1" si="7"/>
        <v>4</v>
      </c>
      <c r="W37" s="3">
        <f t="shared" ca="1" si="8"/>
        <v>2</v>
      </c>
      <c r="X37" s="3">
        <f ca="1">IF(ISNUMBER($A37),$W37*(Methuselahs!$A$4+1)+$A37,"")</f>
        <v>114</v>
      </c>
      <c r="Y37" s="3">
        <f t="shared" ca="1" si="9"/>
        <v>2</v>
      </c>
      <c r="Z37" s="3">
        <f ca="1">IF(ISNUMBER($A37),VLOOKUP($A37,Methuselahs!$A$7:$X$306,5),"")</f>
        <v>133</v>
      </c>
      <c r="AA37" s="3">
        <f t="shared" ca="1" si="10"/>
        <v>2</v>
      </c>
    </row>
    <row r="38" spans="1:27" ht="13.15" customHeight="1" x14ac:dyDescent="0.2">
      <c r="A38" s="59">
        <f ca="1">IF(ISBLANK('Tournament Info'!$B$11),"",INDIRECT(ADDRESS(ROW(),1,1,1,"Optimal Seating "&amp;'Tournament Info'!$B$11-1&amp;"R+F")))</f>
        <v>31</v>
      </c>
      <c r="B38" s="65" t="str">
        <f ca="1">IF(ISNUMBER(A38),VLOOKUP(A38,Methuselahs!$A$7:$E$306,2,FALSE),"")</f>
        <v>Juri</v>
      </c>
      <c r="C38" s="147" t="str">
        <f ca="1">IF(ISNUMBER(A38),VLOOKUP(A38,Methuselahs!$A$7:$E$306,3,FALSE),"")</f>
        <v>Juskevits</v>
      </c>
      <c r="D38" s="148">
        <f t="shared" ca="1" si="0"/>
        <v>7</v>
      </c>
      <c r="E38" s="149"/>
      <c r="F38" s="147">
        <f t="shared" si="11"/>
        <v>0</v>
      </c>
      <c r="G38" s="150">
        <f t="shared" ca="1" si="1"/>
        <v>0</v>
      </c>
      <c r="H38" s="151">
        <f ca="1">IF(ISNUMBER(A38),IF(OR($S38=$U38,NOT(ISNA(MATCH($D38*5+$V$4,Override!$C$6:$C$125,0)))),$Q38,0),"")</f>
        <v>28</v>
      </c>
      <c r="I38" s="148">
        <f t="shared" ca="1" si="2"/>
        <v>2</v>
      </c>
      <c r="J38" s="152">
        <f ca="1">COUNT(A37:A41)</f>
        <v>4</v>
      </c>
      <c r="K38" s="153">
        <f ca="1">IF(ISNUMBER(A38),RANK(F38,F37:F41),"")</f>
        <v>2</v>
      </c>
      <c r="L38" s="154">
        <f ca="1">IF(J38=5,VLOOKUP(K38,TPMatrix!$A$6:$B$10,2,FALSE),IF(J38=4,VLOOKUP(K38,TPMatrix!$D$6:$E$9,2,FALSE),0))</f>
        <v>48</v>
      </c>
      <c r="M38" s="154">
        <f ca="1">IF(COUNTIF(K37:K41,K38)&gt;=2,IF(J38=5,VLOOKUP(K38+1,TPMatrix!$A$6:$B$10,2,FALSE),IF(J38=4,VLOOKUP(K38+1,TPMatrix!$D$6:$E$9,2,FALSE),0)),"")</f>
        <v>24</v>
      </c>
      <c r="N38" s="154">
        <f ca="1">IF(COUNTIF(K37:K41,K38)&gt;=3,IF(J38=5,VLOOKUP(K38+2,TPMatrix!$A$6:$B$10,2,FALSE),IF(J38=4,VLOOKUP(K38+2,TPMatrix!$D$6:$E$9,2,FALSE),0)),"")</f>
        <v>12</v>
      </c>
      <c r="O38" s="154" t="str">
        <f ca="1">IF(COUNTIF(K37:K41,K38)&gt;=4,IF(J38=5,VLOOKUP(K38+3,TPMatrix!$A$6:$B$10,2,FALSE),IF(J38=4,VLOOKUP(K38+3,TPMatrix!$D$6:$E$9,2,FALSE),0)),"")</f>
        <v/>
      </c>
      <c r="P38" s="154" t="str">
        <f ca="1">IF(COUNTIF(K37:K41,K38)&gt;=5,IF(J38=5,VLOOKUP(K38+4,TPMatrix!$A$6:$B$10,2,FALSE),IF(J38=4,VLOOKUP(K38+4,TPMatrix!$D$6:$E$9,2,FALSE),0)),"")</f>
        <v/>
      </c>
      <c r="Q38" s="154">
        <f t="shared" ca="1" si="3"/>
        <v>28</v>
      </c>
      <c r="R38" s="155">
        <f t="shared" ca="1" si="4"/>
        <v>3</v>
      </c>
      <c r="S38" s="153">
        <f t="shared" ca="1" si="5"/>
        <v>4</v>
      </c>
      <c r="T38" s="154">
        <f t="shared" si="6"/>
        <v>0</v>
      </c>
      <c r="U38" s="155">
        <f t="shared" ca="1" si="7"/>
        <v>4</v>
      </c>
      <c r="W38" s="3">
        <f t="shared" ca="1" si="8"/>
        <v>2</v>
      </c>
      <c r="X38" s="3">
        <f ca="1">IF(ISNUMBER($A38),$W38*(Methuselahs!$A$4+1)+$A38,"")</f>
        <v>115</v>
      </c>
      <c r="Y38" s="3">
        <f t="shared" ca="1" si="9"/>
        <v>3</v>
      </c>
      <c r="Z38" s="3">
        <f ca="1">IF(ISNUMBER($A38),VLOOKUP($A38,Methuselahs!$A$7:$X$306,5),"")</f>
        <v>133</v>
      </c>
      <c r="AA38" s="3">
        <f t="shared" ca="1" si="10"/>
        <v>2</v>
      </c>
    </row>
    <row r="39" spans="1:27" ht="13.15" customHeight="1" x14ac:dyDescent="0.2">
      <c r="A39" s="70">
        <f ca="1">IF(ISBLANK('Tournament Info'!$B$11),"",INDIRECT(ADDRESS(ROW(),1,1,1,"Optimal Seating "&amp;'Tournament Info'!$B$11-1&amp;"R+F")))</f>
        <v>32</v>
      </c>
      <c r="B39" s="76" t="str">
        <f ca="1">IF(ISNUMBER(A39),VLOOKUP(A39,Methuselahs!$A$7:$E$306,2,FALSE),"")</f>
        <v>Mika</v>
      </c>
      <c r="C39" s="156" t="str">
        <f ca="1">IF(ISNUMBER(A39),VLOOKUP(A39,Methuselahs!$A$7:$E$306,3,FALSE),"")</f>
        <v>Alanen</v>
      </c>
      <c r="D39" s="157">
        <f t="shared" ref="D39:D70" ca="1" si="12">IF(ISNUMBER(A39),FLOOR((ROW()-ROW($A$7))/5,1)+1,"")</f>
        <v>7</v>
      </c>
      <c r="E39" s="158"/>
      <c r="F39" s="156">
        <f t="shared" ref="F39:F70" si="13">IF(ISNUMBER(E39),E39,0)</f>
        <v>0</v>
      </c>
      <c r="G39" s="159">
        <f t="shared" ref="G39:G70" ca="1" si="14">IF(ISNUMBER($A39),IF(AND($F39&gt;=2,$H39=60),1,0),"")</f>
        <v>0</v>
      </c>
      <c r="H39" s="160">
        <f ca="1">IF(ISNUMBER(A39),IF(OR($S39=$U39,NOT(ISNA(MATCH($D39*5+$V$4,Override!$C$6:$C$125,0)))),$Q39,0),"")</f>
        <v>28</v>
      </c>
      <c r="I39" s="157">
        <f t="shared" ref="I39:I70" ca="1" si="15">IF(ISNUMBER(A39),IF(J39=5,K39,IF(AND(J39=4,OR(K39=4,K39=3)),K39+1,K39)),"")</f>
        <v>2</v>
      </c>
      <c r="J39" s="161">
        <f ca="1">COUNT(A37:A41)</f>
        <v>4</v>
      </c>
      <c r="K39" s="162">
        <f ca="1">IF(ISNUMBER(A39),RANK(F39,F37:F41),"")</f>
        <v>2</v>
      </c>
      <c r="L39" s="75">
        <f ca="1">IF(J39=5,VLOOKUP(K39,TPMatrix!$A$6:$B$10,2,FALSE),IF(J39=4,VLOOKUP(K39,TPMatrix!$D$6:$E$9,2,FALSE),0))</f>
        <v>48</v>
      </c>
      <c r="M39" s="75">
        <f ca="1">IF(COUNTIF(K37:K41,K39)&gt;=2,IF(J39=5,VLOOKUP(K39+1,TPMatrix!$A$6:$B$10,2,FALSE),IF(J39=4,VLOOKUP(K39+1,TPMatrix!$D$6:$E$9,2,FALSE),0)),"")</f>
        <v>24</v>
      </c>
      <c r="N39" s="75">
        <f ca="1">IF(COUNTIF(K37:K41,K39)&gt;=3,IF(J39=5,VLOOKUP(K39+2,TPMatrix!$A$6:$B$10,2,FALSE),IF(J39=4,VLOOKUP(K39+2,TPMatrix!$D$6:$E$9,2,FALSE),0)),"")</f>
        <v>12</v>
      </c>
      <c r="O39" s="75" t="str">
        <f ca="1">IF(COUNTIF(K37:K41,K39)&gt;=4,IF(J39=5,VLOOKUP(K39+3,TPMatrix!$A$6:$B$10,2,FALSE),IF(J39=4,VLOOKUP(K39+3,TPMatrix!$D$6:$E$9,2,FALSE),0)),"")</f>
        <v/>
      </c>
      <c r="P39" s="75" t="str">
        <f ca="1">IF(COUNTIF(K37:K41,K39)&gt;=5,IF(J39=5,VLOOKUP(K39+4,TPMatrix!$A$6:$B$10,2,FALSE),IF(J39=4,VLOOKUP(K39+4,TPMatrix!$D$6:$E$9,2,FALSE),0)),"")</f>
        <v/>
      </c>
      <c r="Q39" s="75">
        <f t="shared" ref="Q39:Q70" ca="1" si="16">SUM(L39:P39)/COUNT(L39:P39)</f>
        <v>28</v>
      </c>
      <c r="R39" s="163">
        <f t="shared" ref="R39:R70" ca="1" si="17">COUNT(L39:P39)</f>
        <v>3</v>
      </c>
      <c r="S39" s="162">
        <f t="shared" ref="S39:S70" ca="1" si="18">IF(ISNUMBER($A39),COUNTIF($D$7:$D$306,$D39),0)</f>
        <v>4</v>
      </c>
      <c r="T39" s="75">
        <f t="shared" ref="T39:T70" si="19">CEILING($F39,1)</f>
        <v>0</v>
      </c>
      <c r="U39" s="163">
        <f t="shared" ref="U39:U70" ca="1" si="20">SUM(OFFSET(T39,-MOD(ROW()-ROW($U$7),5),0,5,1))</f>
        <v>4</v>
      </c>
      <c r="W39" s="3">
        <f t="shared" ref="W39:W70" ca="1" si="21">$I39</f>
        <v>2</v>
      </c>
      <c r="X39" s="3">
        <f ca="1">IF(ISNUMBER($A39),$W39*(Methuselahs!$A$4+1)+$A39,"")</f>
        <v>116</v>
      </c>
      <c r="Y39" s="3">
        <f t="shared" ref="Y39:Y70" ca="1" si="22">IF(ISNUMBER($A39),RANK($X39,$X39:$X43,1),"")</f>
        <v>3</v>
      </c>
      <c r="Z39" s="3">
        <f ca="1">IF(ISNUMBER($A39),VLOOKUP($A39,Methuselahs!$A$7:$X$306,5),"")</f>
        <v>133</v>
      </c>
      <c r="AA39" s="3">
        <f t="shared" ref="AA39:AA70" ca="1" si="23">$I39</f>
        <v>2</v>
      </c>
    </row>
    <row r="40" spans="1:27" ht="13.15" customHeight="1" x14ac:dyDescent="0.2">
      <c r="A40" s="164">
        <f ca="1">IF(ISBLANK('Tournament Info'!$B$11),"",INDIRECT(ADDRESS(ROW(),1,1,1,"Optimal Seating "&amp;'Tournament Info'!$B$11-1&amp;"R+F")))</f>
        <v>33</v>
      </c>
      <c r="B40" s="165" t="str">
        <f ca="1">IF(ISNUMBER(A40),VLOOKUP(A40,Methuselahs!$A$7:$E$306,2,FALSE),"")</f>
        <v>Petri</v>
      </c>
      <c r="C40" s="166" t="str">
        <f ca="1">IF(ISNUMBER(A40),VLOOKUP(A40,Methuselahs!$A$7:$E$306,3,FALSE),"")</f>
        <v>Wessman</v>
      </c>
      <c r="D40" s="167">
        <f t="shared" ca="1" si="12"/>
        <v>7</v>
      </c>
      <c r="E40" s="168">
        <v>4</v>
      </c>
      <c r="F40" s="166">
        <f t="shared" si="13"/>
        <v>4</v>
      </c>
      <c r="G40" s="150">
        <f t="shared" ca="1" si="14"/>
        <v>1</v>
      </c>
      <c r="H40" s="151">
        <f ca="1">IF(ISNUMBER(A40),IF(OR($S40=$U40,NOT(ISNA(MATCH($D40*5+$V$4,Override!$C$6:$C$125,0)))),$Q40,0),"")</f>
        <v>60</v>
      </c>
      <c r="I40" s="167">
        <f t="shared" ca="1" si="15"/>
        <v>1</v>
      </c>
      <c r="J40" s="169">
        <f ca="1">COUNT(A37:A41)</f>
        <v>4</v>
      </c>
      <c r="K40" s="153">
        <f ca="1">IF(ISNUMBER(A40),RANK(F40,F37:F41),"")</f>
        <v>1</v>
      </c>
      <c r="L40" s="154">
        <f ca="1">IF(J40=5,VLOOKUP(K40,TPMatrix!$A$6:$B$10,2,FALSE),IF(J40=4,VLOOKUP(K40,TPMatrix!$D$6:$E$9,2,FALSE),0))</f>
        <v>60</v>
      </c>
      <c r="M40" s="154" t="str">
        <f ca="1">IF(COUNTIF(K37:K41,K40)&gt;=2,IF(J40=5,VLOOKUP(K40+1,TPMatrix!$A$6:$B$10,2,FALSE),IF(J40=4,VLOOKUP(K40+1,TPMatrix!$D$6:$E$9,2,FALSE),0)),"")</f>
        <v/>
      </c>
      <c r="N40" s="154" t="str">
        <f ca="1">IF(COUNTIF(K37:K41,K40)&gt;=3,IF(J40=5,VLOOKUP(K40+2,TPMatrix!$A$6:$B$10,2,FALSE),IF(J40=4,VLOOKUP(K40+2,TPMatrix!$D$6:$E$9,2,FALSE),0)),"")</f>
        <v/>
      </c>
      <c r="O40" s="154" t="str">
        <f ca="1">IF(COUNTIF(K37:K41,K40)&gt;=4,IF(J40=5,VLOOKUP(K40+3,TPMatrix!$A$6:$B$10,2,FALSE),IF(J40=4,VLOOKUP(K40+3,TPMatrix!$D$6:$E$9,2,FALSE),0)),"")</f>
        <v/>
      </c>
      <c r="P40" s="154" t="str">
        <f ca="1">IF(COUNTIF(K37:K41,K40)&gt;=5,IF(J40=5,VLOOKUP(K40+4,TPMatrix!$A$6:$B$10,2,FALSE),IF(J40=4,VLOOKUP(K40+4,TPMatrix!$D$6:$E$9,2,FALSE),0)),"")</f>
        <v/>
      </c>
      <c r="Q40" s="154">
        <f t="shared" ca="1" si="16"/>
        <v>60</v>
      </c>
      <c r="R40" s="155">
        <f t="shared" ca="1" si="17"/>
        <v>1</v>
      </c>
      <c r="S40" s="153">
        <f t="shared" ca="1" si="18"/>
        <v>4</v>
      </c>
      <c r="T40" s="154">
        <f t="shared" si="19"/>
        <v>4</v>
      </c>
      <c r="U40" s="155">
        <f t="shared" ca="1" si="20"/>
        <v>4</v>
      </c>
      <c r="W40" s="3">
        <f t="shared" ca="1" si="21"/>
        <v>1</v>
      </c>
      <c r="X40" s="3">
        <f ca="1">IF(ISNUMBER($A40),$W40*(Methuselahs!$A$4+1)+$A40,"")</f>
        <v>75</v>
      </c>
      <c r="Y40" s="3">
        <f t="shared" ca="1" si="22"/>
        <v>1</v>
      </c>
      <c r="Z40" s="3">
        <f ca="1">IF(ISNUMBER($A40),VLOOKUP($A40,Methuselahs!$A$7:$X$306,5),"")</f>
        <v>133</v>
      </c>
      <c r="AA40" s="3">
        <f t="shared" ca="1" si="23"/>
        <v>1</v>
      </c>
    </row>
    <row r="41" spans="1:27" ht="13.15" customHeight="1" thickBot="1" x14ac:dyDescent="0.25">
      <c r="A41" s="170" t="str">
        <f ca="1">IF(ISBLANK('Tournament Info'!$B$11),"",INDIRECT(ADDRESS(ROW(),1,1,1,"Optimal Seating "&amp;'Tournament Info'!$B$11-1&amp;"R+F")))</f>
        <v/>
      </c>
      <c r="B41" s="171" t="str">
        <f ca="1">IF(ISNUMBER(A41),VLOOKUP(A41,Methuselahs!$A$7:$E$306,2,FALSE),"")</f>
        <v/>
      </c>
      <c r="C41" s="172" t="str">
        <f ca="1">IF(ISNUMBER(A41),VLOOKUP(A41,Methuselahs!$A$7:$E$306,3,FALSE),"")</f>
        <v/>
      </c>
      <c r="D41" s="173" t="str">
        <f t="shared" ca="1" si="12"/>
        <v/>
      </c>
      <c r="E41" s="174"/>
      <c r="F41" s="172">
        <f t="shared" si="13"/>
        <v>0</v>
      </c>
      <c r="G41" s="159" t="str">
        <f t="shared" ca="1" si="14"/>
        <v/>
      </c>
      <c r="H41" s="160" t="str">
        <f ca="1">IF(ISNUMBER(A41),IF(OR($S41=$U41,NOT(ISNA(MATCH($D41*5+$V$4,Override!$C$6:$C$125,0)))),$Q41,0),"")</f>
        <v/>
      </c>
      <c r="I41" s="173" t="str">
        <f t="shared" ca="1" si="15"/>
        <v/>
      </c>
      <c r="J41" s="175">
        <f ca="1">COUNT(A37:A41)</f>
        <v>4</v>
      </c>
      <c r="K41" s="176" t="str">
        <f ca="1">IF(ISNUMBER(A41),RANK(F41,F37:F41),"")</f>
        <v/>
      </c>
      <c r="L41" s="177" t="e">
        <f ca="1">IF(J41=5,VLOOKUP(K41,TPMatrix!$A$6:$B$10,2,FALSE),IF(J41=4,VLOOKUP(K41,TPMatrix!$D$6:$E$9,2,FALSE),0))</f>
        <v>#N/A</v>
      </c>
      <c r="M41" s="177" t="str">
        <f ca="1">IF(COUNTIF(K37:K41,K41)&gt;=2,IF(J41=5,VLOOKUP(K41+1,TPMatrix!$A$6:$B$10,2,FALSE),IF(J41=4,VLOOKUP(K41+1,TPMatrix!$D$6:$E$9,2,FALSE),0)),"")</f>
        <v/>
      </c>
      <c r="N41" s="177" t="str">
        <f ca="1">IF(COUNTIF(K37:K41,K41)&gt;=3,IF(J41=5,VLOOKUP(K41+2,TPMatrix!$A$6:$B$10,2,FALSE),IF(J41=4,VLOOKUP(K41+2,TPMatrix!$D$6:$E$9,2,FALSE),0)),"")</f>
        <v/>
      </c>
      <c r="O41" s="177" t="str">
        <f ca="1">IF(COUNTIF(K37:K41,K41)&gt;=4,IF(J41=5,VLOOKUP(K41+3,TPMatrix!$A$6:$B$10,2,FALSE),IF(J41=4,VLOOKUP(K41+3,TPMatrix!$D$6:$E$9,2,FALSE),0)),"")</f>
        <v/>
      </c>
      <c r="P41" s="177" t="str">
        <f ca="1">IF(COUNTIF(K37:K41,K41)&gt;=5,IF(J41=5,VLOOKUP(K41+4,TPMatrix!$A$6:$B$10,2,FALSE),IF(J41=4,VLOOKUP(K41+4,TPMatrix!$D$6:$E$9,2,FALSE),0)),"")</f>
        <v/>
      </c>
      <c r="Q41" s="177" t="e">
        <f t="shared" ca="1" si="16"/>
        <v>#N/A</v>
      </c>
      <c r="R41" s="178">
        <f t="shared" ca="1" si="17"/>
        <v>0</v>
      </c>
      <c r="S41" s="176">
        <f t="shared" ca="1" si="18"/>
        <v>0</v>
      </c>
      <c r="T41" s="177">
        <f t="shared" si="19"/>
        <v>0</v>
      </c>
      <c r="U41" s="178">
        <f t="shared" ca="1" si="20"/>
        <v>4</v>
      </c>
      <c r="W41" s="3" t="str">
        <f t="shared" ca="1" si="21"/>
        <v/>
      </c>
      <c r="X41" s="3" t="str">
        <f ca="1">IF(ISNUMBER($A41),$W41*(Methuselahs!$A$4+1)+$A41,"")</f>
        <v/>
      </c>
      <c r="Y41" s="3" t="str">
        <f t="shared" ca="1" si="22"/>
        <v/>
      </c>
      <c r="Z41" s="3" t="str">
        <f ca="1">IF(ISNUMBER($A41),VLOOKUP($A41,Methuselahs!$A$7:$X$306,5),"")</f>
        <v/>
      </c>
      <c r="AA41" s="3" t="str">
        <f t="shared" ca="1" si="23"/>
        <v/>
      </c>
    </row>
    <row r="42" spans="1:27" ht="13.15" customHeight="1" thickTop="1" x14ac:dyDescent="0.2">
      <c r="A42" s="55">
        <f ca="1">IF(ISBLANK('Tournament Info'!$B$11),"",INDIRECT(ADDRESS(ROW(),1,1,1,"Optimal Seating "&amp;'Tournament Info'!$B$11-1&amp;"R+F")))</f>
        <v>34</v>
      </c>
      <c r="B42" s="76" t="str">
        <f ca="1">IF(ISNUMBER(A42),VLOOKUP(A42,Methuselahs!$A$7:$E$306,2,FALSE),"")</f>
        <v>Aki</v>
      </c>
      <c r="C42" s="136" t="str">
        <f ca="1">IF(ISNUMBER(A42),VLOOKUP(A42,Methuselahs!$A$7:$E$306,3,FALSE),"")</f>
        <v>Puolakka</v>
      </c>
      <c r="D42" s="137">
        <f t="shared" ca="1" si="12"/>
        <v>8</v>
      </c>
      <c r="E42" s="138">
        <v>2</v>
      </c>
      <c r="F42" s="136">
        <f t="shared" si="13"/>
        <v>2</v>
      </c>
      <c r="G42" s="139">
        <f t="shared" ca="1" si="14"/>
        <v>0</v>
      </c>
      <c r="H42" s="140">
        <f ca="1">IF(ISNUMBER(A42),IF(OR($S42=$U42,NOT(ISNA(MATCH($D42*5+$V$4,Override!$C$6:$C$125,0)))),$Q42,0),"")</f>
        <v>54</v>
      </c>
      <c r="I42" s="137">
        <f t="shared" ca="1" si="15"/>
        <v>1</v>
      </c>
      <c r="J42" s="141">
        <f ca="1">COUNT(A42:A46)</f>
        <v>4</v>
      </c>
      <c r="K42" s="142">
        <f ca="1">IF(ISNUMBER(A42),RANK(F42,F42:F46),"")</f>
        <v>1</v>
      </c>
      <c r="L42" s="58">
        <f ca="1">IF(J42=5,VLOOKUP(K42,TPMatrix!$A$6:$B$10,2,FALSE),IF(J42=4,VLOOKUP(K42,TPMatrix!$D$6:$E$9,2,FALSE),0))</f>
        <v>60</v>
      </c>
      <c r="M42" s="58">
        <f ca="1">IF(COUNTIF(K42:K46,K42)&gt;=2,IF(J42=5,VLOOKUP(K42+1,TPMatrix!$A$6:$B$10,2,FALSE),IF(J42=4,VLOOKUP(K42+1,TPMatrix!$D$6:$E$9,2,FALSE),0)),"")</f>
        <v>48</v>
      </c>
      <c r="N42" s="58" t="str">
        <f ca="1">IF(COUNTIF(K42:K46,K42)&gt;=3,IF(J42=5,VLOOKUP(K42+2,TPMatrix!$A$6:$B$10,2,FALSE),IF(J42=4,VLOOKUP(K42+2,TPMatrix!$D$6:$E$9,2,FALSE),0)),"")</f>
        <v/>
      </c>
      <c r="O42" s="58" t="str">
        <f ca="1">IF(COUNTIF(K42:K46,K42)&gt;=4,IF(J42=5,VLOOKUP(K42+3,TPMatrix!$A$6:$B$10,2,FALSE),IF(J42=4,VLOOKUP(K42+3,TPMatrix!$D$6:$E$9,2,FALSE),0)),"")</f>
        <v/>
      </c>
      <c r="P42" s="58" t="str">
        <f ca="1">IF(COUNTIF(K42:K46,K42)&gt;=5,IF(J42=5,VLOOKUP(K42+4,TPMatrix!$A$6:$B$10,2,FALSE),IF(J42=4,VLOOKUP(K42+4,TPMatrix!$D$6:$E$9,2,FALSE),0)),"")</f>
        <v/>
      </c>
      <c r="Q42" s="58">
        <f t="shared" ca="1" si="16"/>
        <v>54</v>
      </c>
      <c r="R42" s="143">
        <f t="shared" ca="1" si="17"/>
        <v>2</v>
      </c>
      <c r="S42" s="144">
        <f t="shared" ca="1" si="18"/>
        <v>4</v>
      </c>
      <c r="T42" s="145">
        <f t="shared" si="19"/>
        <v>2</v>
      </c>
      <c r="U42" s="146">
        <f t="shared" ca="1" si="20"/>
        <v>4</v>
      </c>
      <c r="W42" s="3">
        <f t="shared" ca="1" si="21"/>
        <v>1</v>
      </c>
      <c r="X42" s="3">
        <f ca="1">IF(ISNUMBER($A42),$W42*(Methuselahs!$A$4+1)+$A42,"")</f>
        <v>76</v>
      </c>
      <c r="Y42" s="3">
        <f t="shared" ca="1" si="22"/>
        <v>1</v>
      </c>
      <c r="Z42" s="3">
        <f ca="1">IF(ISNUMBER($A42),VLOOKUP($A42,Methuselahs!$A$7:$X$306,5),"")</f>
        <v>133</v>
      </c>
      <c r="AA42" s="3">
        <f t="shared" ca="1" si="23"/>
        <v>1</v>
      </c>
    </row>
    <row r="43" spans="1:27" ht="13.15" customHeight="1" x14ac:dyDescent="0.2">
      <c r="A43" s="59">
        <f ca="1">IF(ISBLANK('Tournament Info'!$B$11),"",INDIRECT(ADDRESS(ROW(),1,1,1,"Optimal Seating "&amp;'Tournament Info'!$B$11-1&amp;"R+F")))</f>
        <v>35</v>
      </c>
      <c r="B43" s="65" t="str">
        <f ca="1">IF(ISNUMBER(A43),VLOOKUP(A43,Methuselahs!$A$7:$E$306,2,FALSE),"")</f>
        <v>Nerijus</v>
      </c>
      <c r="C43" s="147" t="str">
        <f ca="1">IF(ISNUMBER(A43),VLOOKUP(A43,Methuselahs!$A$7:$E$306,3,FALSE),"")</f>
        <v>Mikalajunas</v>
      </c>
      <c r="D43" s="148">
        <f t="shared" ca="1" si="12"/>
        <v>8</v>
      </c>
      <c r="E43" s="149"/>
      <c r="F43" s="147">
        <f t="shared" si="13"/>
        <v>0</v>
      </c>
      <c r="G43" s="150">
        <f t="shared" ca="1" si="14"/>
        <v>0</v>
      </c>
      <c r="H43" s="151">
        <f ca="1">IF(ISNUMBER(A43),IF(OR($S43=$U43,NOT(ISNA(MATCH($D43*5+$V$4,Override!$C$6:$C$125,0)))),$Q43,0),"")</f>
        <v>18</v>
      </c>
      <c r="I43" s="148">
        <f t="shared" ca="1" si="15"/>
        <v>4</v>
      </c>
      <c r="J43" s="152">
        <f ca="1">COUNT(A42:A46)</f>
        <v>4</v>
      </c>
      <c r="K43" s="153">
        <f ca="1">IF(ISNUMBER(A43),RANK(F43,F42:F46),"")</f>
        <v>3</v>
      </c>
      <c r="L43" s="154">
        <f ca="1">IF(J43=5,VLOOKUP(K43,TPMatrix!$A$6:$B$10,2,FALSE),IF(J43=4,VLOOKUP(K43,TPMatrix!$D$6:$E$9,2,FALSE),0))</f>
        <v>24</v>
      </c>
      <c r="M43" s="154">
        <f ca="1">IF(COUNTIF(K42:K46,K43)&gt;=2,IF(J43=5,VLOOKUP(K43+1,TPMatrix!$A$6:$B$10,2,FALSE),IF(J43=4,VLOOKUP(K43+1,TPMatrix!$D$6:$E$9,2,FALSE),0)),"")</f>
        <v>12</v>
      </c>
      <c r="N43" s="154" t="str">
        <f ca="1">IF(COUNTIF(K42:K46,K43)&gt;=3,IF(J43=5,VLOOKUP(K43+2,TPMatrix!$A$6:$B$10,2,FALSE),IF(J43=4,VLOOKUP(K43+2,TPMatrix!$D$6:$E$9,2,FALSE),0)),"")</f>
        <v/>
      </c>
      <c r="O43" s="154" t="str">
        <f ca="1">IF(COUNTIF(K42:K46,K43)&gt;=4,IF(J43=5,VLOOKUP(K43+3,TPMatrix!$A$6:$B$10,2,FALSE),IF(J43=4,VLOOKUP(K43+3,TPMatrix!$D$6:$E$9,2,FALSE),0)),"")</f>
        <v/>
      </c>
      <c r="P43" s="154" t="str">
        <f ca="1">IF(COUNTIF(K42:K46,K43)&gt;=5,IF(J43=5,VLOOKUP(K43+4,TPMatrix!$A$6:$B$10,2,FALSE),IF(J43=4,VLOOKUP(K43+4,TPMatrix!$D$6:$E$9,2,FALSE),0)),"")</f>
        <v/>
      </c>
      <c r="Q43" s="154">
        <f t="shared" ca="1" si="16"/>
        <v>18</v>
      </c>
      <c r="R43" s="155">
        <f t="shared" ca="1" si="17"/>
        <v>2</v>
      </c>
      <c r="S43" s="153">
        <f t="shared" ca="1" si="18"/>
        <v>4</v>
      </c>
      <c r="T43" s="154">
        <f t="shared" si="19"/>
        <v>0</v>
      </c>
      <c r="U43" s="155">
        <f t="shared" ca="1" si="20"/>
        <v>4</v>
      </c>
      <c r="W43" s="3">
        <f t="shared" ca="1" si="21"/>
        <v>4</v>
      </c>
      <c r="X43" s="3">
        <f ca="1">IF(ISNUMBER($A43),$W43*(Methuselahs!$A$4+1)+$A43,"")</f>
        <v>203</v>
      </c>
      <c r="Y43" s="3">
        <f t="shared" ca="1" si="22"/>
        <v>3</v>
      </c>
      <c r="Z43" s="3">
        <f ca="1">IF(ISNUMBER($A43),VLOOKUP($A43,Methuselahs!$A$7:$X$306,5),"")</f>
        <v>133</v>
      </c>
      <c r="AA43" s="3">
        <f t="shared" ca="1" si="23"/>
        <v>4</v>
      </c>
    </row>
    <row r="44" spans="1:27" ht="13.15" customHeight="1" x14ac:dyDescent="0.2">
      <c r="A44" s="70">
        <f ca="1">IF(ISBLANK('Tournament Info'!$B$11),"",INDIRECT(ADDRESS(ROW(),1,1,1,"Optimal Seating "&amp;'Tournament Info'!$B$11-1&amp;"R+F")))</f>
        <v>36</v>
      </c>
      <c r="B44" s="76" t="str">
        <f ca="1">IF(ISNUMBER(A44),VLOOKUP(A44,Methuselahs!$A$7:$E$306,2,FALSE),"")</f>
        <v>Lasse</v>
      </c>
      <c r="C44" s="156" t="str">
        <f ca="1">IF(ISNUMBER(A44),VLOOKUP(A44,Methuselahs!$A$7:$E$306,3,FALSE),"")</f>
        <v>Pöyry</v>
      </c>
      <c r="D44" s="157">
        <f t="shared" ca="1" si="12"/>
        <v>8</v>
      </c>
      <c r="E44" s="158"/>
      <c r="F44" s="156">
        <f t="shared" si="13"/>
        <v>0</v>
      </c>
      <c r="G44" s="159">
        <f t="shared" ca="1" si="14"/>
        <v>0</v>
      </c>
      <c r="H44" s="160">
        <f ca="1">IF(ISNUMBER(A44),IF(OR($S44=$U44,NOT(ISNA(MATCH($D44*5+$V$4,Override!$C$6:$C$125,0)))),$Q44,0),"")</f>
        <v>18</v>
      </c>
      <c r="I44" s="157">
        <f t="shared" ca="1" si="15"/>
        <v>4</v>
      </c>
      <c r="J44" s="161">
        <f ca="1">COUNT(A42:A46)</f>
        <v>4</v>
      </c>
      <c r="K44" s="162">
        <f ca="1">IF(ISNUMBER(A44),RANK(F44,F42:F46),"")</f>
        <v>3</v>
      </c>
      <c r="L44" s="75">
        <f ca="1">IF(J44=5,VLOOKUP(K44,TPMatrix!$A$6:$B$10,2,FALSE),IF(J44=4,VLOOKUP(K44,TPMatrix!$D$6:$E$9,2,FALSE),0))</f>
        <v>24</v>
      </c>
      <c r="M44" s="75">
        <f ca="1">IF(COUNTIF(K42:K46,K44)&gt;=2,IF(J44=5,VLOOKUP(K44+1,TPMatrix!$A$6:$B$10,2,FALSE),IF(J44=4,VLOOKUP(K44+1,TPMatrix!$D$6:$E$9,2,FALSE),0)),"")</f>
        <v>12</v>
      </c>
      <c r="N44" s="75" t="str">
        <f ca="1">IF(COUNTIF(K42:K46,K44)&gt;=3,IF(J44=5,VLOOKUP(K44+2,TPMatrix!$A$6:$B$10,2,FALSE),IF(J44=4,VLOOKUP(K44+2,TPMatrix!$D$6:$E$9,2,FALSE),0)),"")</f>
        <v/>
      </c>
      <c r="O44" s="75" t="str">
        <f ca="1">IF(COUNTIF(K42:K46,K44)&gt;=4,IF(J44=5,VLOOKUP(K44+3,TPMatrix!$A$6:$B$10,2,FALSE),IF(J44=4,VLOOKUP(K44+3,TPMatrix!$D$6:$E$9,2,FALSE),0)),"")</f>
        <v/>
      </c>
      <c r="P44" s="75" t="str">
        <f ca="1">IF(COUNTIF(K42:K46,K44)&gt;=5,IF(J44=5,VLOOKUP(K44+4,TPMatrix!$A$6:$B$10,2,FALSE),IF(J44=4,VLOOKUP(K44+4,TPMatrix!$D$6:$E$9,2,FALSE),0)),"")</f>
        <v/>
      </c>
      <c r="Q44" s="75">
        <f t="shared" ca="1" si="16"/>
        <v>18</v>
      </c>
      <c r="R44" s="163">
        <f t="shared" ca="1" si="17"/>
        <v>2</v>
      </c>
      <c r="S44" s="162">
        <f t="shared" ca="1" si="18"/>
        <v>4</v>
      </c>
      <c r="T44" s="75">
        <f t="shared" si="19"/>
        <v>0</v>
      </c>
      <c r="U44" s="163">
        <f t="shared" ca="1" si="20"/>
        <v>4</v>
      </c>
      <c r="W44" s="3">
        <f t="shared" ca="1" si="21"/>
        <v>4</v>
      </c>
      <c r="X44" s="3">
        <f ca="1">IF(ISNUMBER($A44),$W44*(Methuselahs!$A$4+1)+$A44,"")</f>
        <v>204</v>
      </c>
      <c r="Y44" s="3">
        <f t="shared" ca="1" si="22"/>
        <v>4</v>
      </c>
      <c r="Z44" s="3">
        <f ca="1">IF(ISNUMBER($A44),VLOOKUP($A44,Methuselahs!$A$7:$X$306,5),"")</f>
        <v>133</v>
      </c>
      <c r="AA44" s="3">
        <f t="shared" ca="1" si="23"/>
        <v>4</v>
      </c>
    </row>
    <row r="45" spans="1:27" ht="13.15" customHeight="1" x14ac:dyDescent="0.2">
      <c r="A45" s="164">
        <f ca="1">IF(ISBLANK('Tournament Info'!$B$11),"",INDIRECT(ADDRESS(ROW(),1,1,1,"Optimal Seating "&amp;'Tournament Info'!$B$11-1&amp;"R+F")))</f>
        <v>37</v>
      </c>
      <c r="B45" s="165" t="str">
        <f ca="1">IF(ISNUMBER(A45),VLOOKUP(A45,Methuselahs!$A$7:$E$306,2,FALSE),"")</f>
        <v>Joona</v>
      </c>
      <c r="C45" s="166" t="str">
        <f ca="1">IF(ISNUMBER(A45),VLOOKUP(A45,Methuselahs!$A$7:$E$306,3,FALSE),"")</f>
        <v>Tuominen</v>
      </c>
      <c r="D45" s="167">
        <f t="shared" ca="1" si="12"/>
        <v>8</v>
      </c>
      <c r="E45" s="168">
        <v>2</v>
      </c>
      <c r="F45" s="166">
        <f t="shared" si="13"/>
        <v>2</v>
      </c>
      <c r="G45" s="150">
        <f t="shared" ca="1" si="14"/>
        <v>0</v>
      </c>
      <c r="H45" s="151">
        <f ca="1">IF(ISNUMBER(A45),IF(OR($S45=$U45,NOT(ISNA(MATCH($D45*5+$V$4,Override!$C$6:$C$125,0)))),$Q45,0),"")</f>
        <v>54</v>
      </c>
      <c r="I45" s="167">
        <f t="shared" ca="1" si="15"/>
        <v>1</v>
      </c>
      <c r="J45" s="169">
        <f ca="1">COUNT(A42:A46)</f>
        <v>4</v>
      </c>
      <c r="K45" s="153">
        <f ca="1">IF(ISNUMBER(A45),RANK(F45,F42:F46),"")</f>
        <v>1</v>
      </c>
      <c r="L45" s="154">
        <f ca="1">IF(J45=5,VLOOKUP(K45,TPMatrix!$A$6:$B$10,2,FALSE),IF(J45=4,VLOOKUP(K45,TPMatrix!$D$6:$E$9,2,FALSE),0))</f>
        <v>60</v>
      </c>
      <c r="M45" s="154">
        <f ca="1">IF(COUNTIF(K42:K46,K45)&gt;=2,IF(J45=5,VLOOKUP(K45+1,TPMatrix!$A$6:$B$10,2,FALSE),IF(J45=4,VLOOKUP(K45+1,TPMatrix!$D$6:$E$9,2,FALSE),0)),"")</f>
        <v>48</v>
      </c>
      <c r="N45" s="154" t="str">
        <f ca="1">IF(COUNTIF(K42:K46,K45)&gt;=3,IF(J45=5,VLOOKUP(K45+2,TPMatrix!$A$6:$B$10,2,FALSE),IF(J45=4,VLOOKUP(K45+2,TPMatrix!$D$6:$E$9,2,FALSE),0)),"")</f>
        <v/>
      </c>
      <c r="O45" s="154" t="str">
        <f ca="1">IF(COUNTIF(K42:K46,K45)&gt;=4,IF(J45=5,VLOOKUP(K45+3,TPMatrix!$A$6:$B$10,2,FALSE),IF(J45=4,VLOOKUP(K45+3,TPMatrix!$D$6:$E$9,2,FALSE),0)),"")</f>
        <v/>
      </c>
      <c r="P45" s="154" t="str">
        <f ca="1">IF(COUNTIF(K42:K46,K45)&gt;=5,IF(J45=5,VLOOKUP(K45+4,TPMatrix!$A$6:$B$10,2,FALSE),IF(J45=4,VLOOKUP(K45+4,TPMatrix!$D$6:$E$9,2,FALSE),0)),"")</f>
        <v/>
      </c>
      <c r="Q45" s="154">
        <f t="shared" ca="1" si="16"/>
        <v>54</v>
      </c>
      <c r="R45" s="155">
        <f t="shared" ca="1" si="17"/>
        <v>2</v>
      </c>
      <c r="S45" s="153">
        <f t="shared" ca="1" si="18"/>
        <v>4</v>
      </c>
      <c r="T45" s="154">
        <f t="shared" si="19"/>
        <v>2</v>
      </c>
      <c r="U45" s="155">
        <f t="shared" ca="1" si="20"/>
        <v>4</v>
      </c>
      <c r="W45" s="3">
        <f t="shared" ca="1" si="21"/>
        <v>1</v>
      </c>
      <c r="X45" s="3">
        <f ca="1">IF(ISNUMBER($A45),$W45*(Methuselahs!$A$4+1)+$A45,"")</f>
        <v>79</v>
      </c>
      <c r="Y45" s="3">
        <f t="shared" ca="1" si="22"/>
        <v>1</v>
      </c>
      <c r="Z45" s="3">
        <f ca="1">IF(ISNUMBER($A45),VLOOKUP($A45,Methuselahs!$A$7:$X$306,5),"")</f>
        <v>133</v>
      </c>
      <c r="AA45" s="3">
        <f t="shared" ca="1" si="23"/>
        <v>1</v>
      </c>
    </row>
    <row r="46" spans="1:27" ht="13.15" customHeight="1" thickBot="1" x14ac:dyDescent="0.25">
      <c r="A46" s="170" t="str">
        <f ca="1">IF(ISBLANK('Tournament Info'!$B$11),"",INDIRECT(ADDRESS(ROW(),1,1,1,"Optimal Seating "&amp;'Tournament Info'!$B$11-1&amp;"R+F")))</f>
        <v/>
      </c>
      <c r="B46" s="171" t="str">
        <f ca="1">IF(ISNUMBER(A46),VLOOKUP(A46,Methuselahs!$A$7:$E$306,2,FALSE),"")</f>
        <v/>
      </c>
      <c r="C46" s="172" t="str">
        <f ca="1">IF(ISNUMBER(A46),VLOOKUP(A46,Methuselahs!$A$7:$E$306,3,FALSE),"")</f>
        <v/>
      </c>
      <c r="D46" s="173" t="str">
        <f t="shared" ca="1" si="12"/>
        <v/>
      </c>
      <c r="E46" s="174"/>
      <c r="F46" s="172">
        <f t="shared" si="13"/>
        <v>0</v>
      </c>
      <c r="G46" s="159" t="str">
        <f t="shared" ca="1" si="14"/>
        <v/>
      </c>
      <c r="H46" s="160" t="str">
        <f ca="1">IF(ISNUMBER(A46),IF(OR($S46=$U46,NOT(ISNA(MATCH($D46*5+$V$4,Override!$C$6:$C$125,0)))),$Q46,0),"")</f>
        <v/>
      </c>
      <c r="I46" s="173" t="str">
        <f t="shared" ca="1" si="15"/>
        <v/>
      </c>
      <c r="J46" s="175">
        <f ca="1">COUNT(A42:A46)</f>
        <v>4</v>
      </c>
      <c r="K46" s="176" t="str">
        <f ca="1">IF(ISNUMBER(A46),RANK(F46,F42:F46),"")</f>
        <v/>
      </c>
      <c r="L46" s="177" t="e">
        <f ca="1">IF(J46=5,VLOOKUP(K46,TPMatrix!$A$6:$B$10,2,FALSE),IF(J46=4,VLOOKUP(K46,TPMatrix!$D$6:$E$9,2,FALSE),0))</f>
        <v>#N/A</v>
      </c>
      <c r="M46" s="177" t="str">
        <f ca="1">IF(COUNTIF(K42:K46,K46)&gt;=2,IF(J46=5,VLOOKUP(K46+1,TPMatrix!$A$6:$B$10,2,FALSE),IF(J46=4,VLOOKUP(K46+1,TPMatrix!$D$6:$E$9,2,FALSE),0)),"")</f>
        <v/>
      </c>
      <c r="N46" s="177" t="str">
        <f ca="1">IF(COUNTIF(K42:K46,K46)&gt;=3,IF(J46=5,VLOOKUP(K46+2,TPMatrix!$A$6:$B$10,2,FALSE),IF(J46=4,VLOOKUP(K46+2,TPMatrix!$D$6:$E$9,2,FALSE),0)),"")</f>
        <v/>
      </c>
      <c r="O46" s="177" t="str">
        <f ca="1">IF(COUNTIF(K42:K46,K46)&gt;=4,IF(J46=5,VLOOKUP(K46+3,TPMatrix!$A$6:$B$10,2,FALSE),IF(J46=4,VLOOKUP(K46+3,TPMatrix!$D$6:$E$9,2,FALSE),0)),"")</f>
        <v/>
      </c>
      <c r="P46" s="177" t="str">
        <f ca="1">IF(COUNTIF(K42:K46,K46)&gt;=5,IF(J46=5,VLOOKUP(K46+4,TPMatrix!$A$6:$B$10,2,FALSE),IF(J46=4,VLOOKUP(K46+4,TPMatrix!$D$6:$E$9,2,FALSE),0)),"")</f>
        <v/>
      </c>
      <c r="Q46" s="177" t="e">
        <f t="shared" ca="1" si="16"/>
        <v>#N/A</v>
      </c>
      <c r="R46" s="178">
        <f t="shared" ca="1" si="17"/>
        <v>0</v>
      </c>
      <c r="S46" s="176">
        <f t="shared" ca="1" si="18"/>
        <v>0</v>
      </c>
      <c r="T46" s="177">
        <f t="shared" si="19"/>
        <v>0</v>
      </c>
      <c r="U46" s="178">
        <f t="shared" ca="1" si="20"/>
        <v>4</v>
      </c>
      <c r="W46" s="3" t="str">
        <f t="shared" ca="1" si="21"/>
        <v/>
      </c>
      <c r="X46" s="3" t="str">
        <f ca="1">IF(ISNUMBER($A46),$W46*(Methuselahs!$A$4+1)+$A46,"")</f>
        <v/>
      </c>
      <c r="Y46" s="3" t="str">
        <f t="shared" ca="1" si="22"/>
        <v/>
      </c>
      <c r="Z46" s="3" t="str">
        <f ca="1">IF(ISNUMBER($A46),VLOOKUP($A46,Methuselahs!$A$7:$X$306,5),"")</f>
        <v/>
      </c>
      <c r="AA46" s="3" t="str">
        <f t="shared" ca="1" si="23"/>
        <v/>
      </c>
    </row>
    <row r="47" spans="1:27" ht="13.15" customHeight="1" thickTop="1" x14ac:dyDescent="0.2">
      <c r="A47" s="55">
        <f ca="1">IF(ISBLANK('Tournament Info'!$B$11),"",INDIRECT(ADDRESS(ROW(),1,1,1,"Optimal Seating "&amp;'Tournament Info'!$B$11-1&amp;"R+F")))</f>
        <v>38</v>
      </c>
      <c r="B47" s="76" t="str">
        <f ca="1">IF(ISNUMBER(A47),VLOOKUP(A47,Methuselahs!$A$7:$E$306,2,FALSE),"")</f>
        <v>Juha</v>
      </c>
      <c r="C47" s="136" t="str">
        <f ca="1">IF(ISNUMBER(A47),VLOOKUP(A47,Methuselahs!$A$7:$E$306,3,FALSE),"")</f>
        <v>Nyholm</v>
      </c>
      <c r="D47" s="137">
        <f t="shared" ca="1" si="12"/>
        <v>9</v>
      </c>
      <c r="E47" s="138">
        <v>2</v>
      </c>
      <c r="F47" s="136">
        <f t="shared" si="13"/>
        <v>2</v>
      </c>
      <c r="G47" s="139">
        <f t="shared" ca="1" si="14"/>
        <v>1</v>
      </c>
      <c r="H47" s="140">
        <f ca="1">IF(ISNUMBER(A47),IF(OR($S47=$U47,NOT(ISNA(MATCH($D47*5+$V$4,Override!$C$6:$C$125,0)))),$Q47,0),"")</f>
        <v>60</v>
      </c>
      <c r="I47" s="137">
        <f t="shared" ca="1" si="15"/>
        <v>1</v>
      </c>
      <c r="J47" s="141">
        <f ca="1">COUNT(A47:A51)</f>
        <v>4</v>
      </c>
      <c r="K47" s="142">
        <f ca="1">IF(ISNUMBER(A47),RANK(F47,F47:F51),"")</f>
        <v>1</v>
      </c>
      <c r="L47" s="58">
        <f ca="1">IF(J47=5,VLOOKUP(K47,TPMatrix!$A$6:$B$10,2,FALSE),IF(J47=4,VLOOKUP(K47,TPMatrix!$D$6:$E$9,2,FALSE),0))</f>
        <v>60</v>
      </c>
      <c r="M47" s="58" t="str">
        <f ca="1">IF(COUNTIF(K47:K51,K47)&gt;=2,IF(J47=5,VLOOKUP(K47+1,TPMatrix!$A$6:$B$10,2,FALSE),IF(J47=4,VLOOKUP(K47+1,TPMatrix!$D$6:$E$9,2,FALSE),0)),"")</f>
        <v/>
      </c>
      <c r="N47" s="58" t="str">
        <f ca="1">IF(COUNTIF(K47:K51,K47)&gt;=3,IF(J47=5,VLOOKUP(K47+2,TPMatrix!$A$6:$B$10,2,FALSE),IF(J47=4,VLOOKUP(K47+2,TPMatrix!$D$6:$E$9,2,FALSE),0)),"")</f>
        <v/>
      </c>
      <c r="O47" s="58" t="str">
        <f ca="1">IF(COUNTIF(K47:K51,K47)&gt;=4,IF(J47=5,VLOOKUP(K47+3,TPMatrix!$A$6:$B$10,2,FALSE),IF(J47=4,VLOOKUP(K47+3,TPMatrix!$D$6:$E$9,2,FALSE),0)),"")</f>
        <v/>
      </c>
      <c r="P47" s="58" t="str">
        <f ca="1">IF(COUNTIF(K47:K51,K47)&gt;=5,IF(J47=5,VLOOKUP(K47+4,TPMatrix!$A$6:$B$10,2,FALSE),IF(J47=4,VLOOKUP(K47+4,TPMatrix!$D$6:$E$9,2,FALSE),0)),"")</f>
        <v/>
      </c>
      <c r="Q47" s="58">
        <f t="shared" ca="1" si="16"/>
        <v>60</v>
      </c>
      <c r="R47" s="143">
        <f t="shared" ca="1" si="17"/>
        <v>1</v>
      </c>
      <c r="S47" s="144">
        <f t="shared" ca="1" si="18"/>
        <v>4</v>
      </c>
      <c r="T47" s="145">
        <f t="shared" si="19"/>
        <v>2</v>
      </c>
      <c r="U47" s="146">
        <f t="shared" ca="1" si="20"/>
        <v>4</v>
      </c>
      <c r="W47" s="3">
        <f t="shared" ca="1" si="21"/>
        <v>1</v>
      </c>
      <c r="X47" s="3">
        <f ca="1">IF(ISNUMBER($A47),$W47*(Methuselahs!$A$4+1)+$A47,"")</f>
        <v>80</v>
      </c>
      <c r="Y47" s="3">
        <f t="shared" ca="1" si="22"/>
        <v>1</v>
      </c>
      <c r="Z47" s="3">
        <f ca="1">IF(ISNUMBER($A47),VLOOKUP($A47,Methuselahs!$A$7:$X$306,5),"")</f>
        <v>133</v>
      </c>
      <c r="AA47" s="3">
        <f t="shared" ca="1" si="23"/>
        <v>1</v>
      </c>
    </row>
    <row r="48" spans="1:27" ht="13.15" customHeight="1" x14ac:dyDescent="0.2">
      <c r="A48" s="59">
        <f ca="1">IF(ISBLANK('Tournament Info'!$B$11),"",INDIRECT(ADDRESS(ROW(),1,1,1,"Optimal Seating "&amp;'Tournament Info'!$B$11-1&amp;"R+F")))</f>
        <v>39</v>
      </c>
      <c r="B48" s="65" t="str">
        <f ca="1">IF(ISNUMBER(A48),VLOOKUP(A48,Methuselahs!$A$7:$E$306,2,FALSE),"")</f>
        <v>Jani</v>
      </c>
      <c r="C48" s="147" t="str">
        <f ca="1">IF(ISNUMBER(A48),VLOOKUP(A48,Methuselahs!$A$7:$E$306,3,FALSE),"")</f>
        <v>Malmi</v>
      </c>
      <c r="D48" s="148">
        <f t="shared" ca="1" si="12"/>
        <v>9</v>
      </c>
      <c r="E48" s="149">
        <v>1</v>
      </c>
      <c r="F48" s="147">
        <f t="shared" si="13"/>
        <v>1</v>
      </c>
      <c r="G48" s="150">
        <f t="shared" ca="1" si="14"/>
        <v>0</v>
      </c>
      <c r="H48" s="151">
        <f ca="1">IF(ISNUMBER(A48),IF(OR($S48=$U48,NOT(ISNA(MATCH($D48*5+$V$4,Override!$C$6:$C$125,0)))),$Q48,0),"")</f>
        <v>36</v>
      </c>
      <c r="I48" s="148">
        <f t="shared" ca="1" si="15"/>
        <v>2</v>
      </c>
      <c r="J48" s="152">
        <f ca="1">COUNT(A47:A51)</f>
        <v>4</v>
      </c>
      <c r="K48" s="153">
        <f ca="1">IF(ISNUMBER(A48),RANK(F48,F47:F51),"")</f>
        <v>2</v>
      </c>
      <c r="L48" s="154">
        <f ca="1">IF(J48=5,VLOOKUP(K48,TPMatrix!$A$6:$B$10,2,FALSE),IF(J48=4,VLOOKUP(K48,TPMatrix!$D$6:$E$9,2,FALSE),0))</f>
        <v>48</v>
      </c>
      <c r="M48" s="154">
        <f ca="1">IF(COUNTIF(K47:K51,K48)&gt;=2,IF(J48=5,VLOOKUP(K48+1,TPMatrix!$A$6:$B$10,2,FALSE),IF(J48=4,VLOOKUP(K48+1,TPMatrix!$D$6:$E$9,2,FALSE),0)),"")</f>
        <v>24</v>
      </c>
      <c r="N48" s="154" t="str">
        <f ca="1">IF(COUNTIF(K47:K51,K48)&gt;=3,IF(J48=5,VLOOKUP(K48+2,TPMatrix!$A$6:$B$10,2,FALSE),IF(J48=4,VLOOKUP(K48+2,TPMatrix!$D$6:$E$9,2,FALSE),0)),"")</f>
        <v/>
      </c>
      <c r="O48" s="154" t="str">
        <f ca="1">IF(COUNTIF(K47:K51,K48)&gt;=4,IF(J48=5,VLOOKUP(K48+3,TPMatrix!$A$6:$B$10,2,FALSE),IF(J48=4,VLOOKUP(K48+3,TPMatrix!$D$6:$E$9,2,FALSE),0)),"")</f>
        <v/>
      </c>
      <c r="P48" s="154" t="str">
        <f ca="1">IF(COUNTIF(K47:K51,K48)&gt;=5,IF(J48=5,VLOOKUP(K48+4,TPMatrix!$A$6:$B$10,2,FALSE),IF(J48=4,VLOOKUP(K48+4,TPMatrix!$D$6:$E$9,2,FALSE),0)),"")</f>
        <v/>
      </c>
      <c r="Q48" s="154">
        <f t="shared" ca="1" si="16"/>
        <v>36</v>
      </c>
      <c r="R48" s="155">
        <f t="shared" ca="1" si="17"/>
        <v>2</v>
      </c>
      <c r="S48" s="153">
        <f t="shared" ca="1" si="18"/>
        <v>4</v>
      </c>
      <c r="T48" s="154">
        <f t="shared" si="19"/>
        <v>1</v>
      </c>
      <c r="U48" s="155">
        <f t="shared" ca="1" si="20"/>
        <v>4</v>
      </c>
      <c r="W48" s="3">
        <f t="shared" ca="1" si="21"/>
        <v>2</v>
      </c>
      <c r="X48" s="3">
        <f ca="1">IF(ISNUMBER($A48),$W48*(Methuselahs!$A$4+1)+$A48,"")</f>
        <v>123</v>
      </c>
      <c r="Y48" s="3">
        <f t="shared" ca="1" si="22"/>
        <v>1</v>
      </c>
      <c r="Z48" s="3">
        <f ca="1">IF(ISNUMBER($A48),VLOOKUP($A48,Methuselahs!$A$7:$X$306,5),"")</f>
        <v>133</v>
      </c>
      <c r="AA48" s="3">
        <f t="shared" ca="1" si="23"/>
        <v>2</v>
      </c>
    </row>
    <row r="49" spans="1:27" ht="13.15" customHeight="1" x14ac:dyDescent="0.2">
      <c r="A49" s="70">
        <f ca="1">IF(ISBLANK('Tournament Info'!$B$11),"",INDIRECT(ADDRESS(ROW(),1,1,1,"Optimal Seating "&amp;'Tournament Info'!$B$11-1&amp;"R+F")))</f>
        <v>40</v>
      </c>
      <c r="B49" s="76" t="str">
        <f ca="1">IF(ISNUMBER(A49),VLOOKUP(A49,Methuselahs!$A$7:$E$306,2,FALSE),"")</f>
        <v>Pasi</v>
      </c>
      <c r="C49" s="156" t="str">
        <f ca="1">IF(ISNUMBER(A49),VLOOKUP(A49,Methuselahs!$A$7:$E$306,3,FALSE),"")</f>
        <v>Karjalainen</v>
      </c>
      <c r="D49" s="157">
        <f t="shared" ca="1" si="12"/>
        <v>9</v>
      </c>
      <c r="E49" s="158">
        <v>1</v>
      </c>
      <c r="F49" s="156">
        <f t="shared" si="13"/>
        <v>1</v>
      </c>
      <c r="G49" s="159">
        <f t="shared" ca="1" si="14"/>
        <v>0</v>
      </c>
      <c r="H49" s="160">
        <f ca="1">IF(ISNUMBER(A49),IF(OR($S49=$U49,NOT(ISNA(MATCH($D49*5+$V$4,Override!$C$6:$C$125,0)))),$Q49,0),"")</f>
        <v>36</v>
      </c>
      <c r="I49" s="157">
        <f t="shared" ca="1" si="15"/>
        <v>2</v>
      </c>
      <c r="J49" s="161">
        <f ca="1">COUNT(A47:A51)</f>
        <v>4</v>
      </c>
      <c r="K49" s="162">
        <f ca="1">IF(ISNUMBER(A49),RANK(F49,F47:F51),"")</f>
        <v>2</v>
      </c>
      <c r="L49" s="75">
        <f ca="1">IF(J49=5,VLOOKUP(K49,TPMatrix!$A$6:$B$10,2,FALSE),IF(J49=4,VLOOKUP(K49,TPMatrix!$D$6:$E$9,2,FALSE),0))</f>
        <v>48</v>
      </c>
      <c r="M49" s="75">
        <f ca="1">IF(COUNTIF(K47:K51,K49)&gt;=2,IF(J49=5,VLOOKUP(K49+1,TPMatrix!$A$6:$B$10,2,FALSE),IF(J49=4,VLOOKUP(K49+1,TPMatrix!$D$6:$E$9,2,FALSE),0)),"")</f>
        <v>24</v>
      </c>
      <c r="N49" s="75" t="str">
        <f ca="1">IF(COUNTIF(K47:K51,K49)&gt;=3,IF(J49=5,VLOOKUP(K49+2,TPMatrix!$A$6:$B$10,2,FALSE),IF(J49=4,VLOOKUP(K49+2,TPMatrix!$D$6:$E$9,2,FALSE),0)),"")</f>
        <v/>
      </c>
      <c r="O49" s="75" t="str">
        <f ca="1">IF(COUNTIF(K47:K51,K49)&gt;=4,IF(J49=5,VLOOKUP(K49+3,TPMatrix!$A$6:$B$10,2,FALSE),IF(J49=4,VLOOKUP(K49+3,TPMatrix!$D$6:$E$9,2,FALSE),0)),"")</f>
        <v/>
      </c>
      <c r="P49" s="75" t="str">
        <f ca="1">IF(COUNTIF(K47:K51,K49)&gt;=5,IF(J49=5,VLOOKUP(K49+4,TPMatrix!$A$6:$B$10,2,FALSE),IF(J49=4,VLOOKUP(K49+4,TPMatrix!$D$6:$E$9,2,FALSE),0)),"")</f>
        <v/>
      </c>
      <c r="Q49" s="75">
        <f t="shared" ca="1" si="16"/>
        <v>36</v>
      </c>
      <c r="R49" s="163">
        <f t="shared" ca="1" si="17"/>
        <v>2</v>
      </c>
      <c r="S49" s="162">
        <f t="shared" ca="1" si="18"/>
        <v>4</v>
      </c>
      <c r="T49" s="75">
        <f t="shared" si="19"/>
        <v>1</v>
      </c>
      <c r="U49" s="163">
        <f t="shared" ca="1" si="20"/>
        <v>4</v>
      </c>
      <c r="W49" s="3">
        <f t="shared" ca="1" si="21"/>
        <v>2</v>
      </c>
      <c r="X49" s="3">
        <f ca="1">IF(ISNUMBER($A49),$W49*(Methuselahs!$A$4+1)+$A49,"")</f>
        <v>124</v>
      </c>
      <c r="Y49" s="3">
        <f t="shared" ca="1" si="22"/>
        <v>1</v>
      </c>
      <c r="Z49" s="3">
        <f ca="1">IF(ISNUMBER($A49),VLOOKUP($A49,Methuselahs!$A$7:$X$306,5),"")</f>
        <v>133</v>
      </c>
      <c r="AA49" s="3">
        <f t="shared" ca="1" si="23"/>
        <v>2</v>
      </c>
    </row>
    <row r="50" spans="1:27" ht="13.15" customHeight="1" x14ac:dyDescent="0.2">
      <c r="A50" s="164">
        <f ca="1">IF(ISBLANK('Tournament Info'!$B$11),"",INDIRECT(ADDRESS(ROW(),1,1,1,"Optimal Seating "&amp;'Tournament Info'!$B$11-1&amp;"R+F")))</f>
        <v>41</v>
      </c>
      <c r="B50" s="165" t="str">
        <f ca="1">IF(ISNUMBER(A50),VLOOKUP(A50,Methuselahs!$A$7:$E$306,2,FALSE),"")</f>
        <v>Otso</v>
      </c>
      <c r="C50" s="166" t="str">
        <f ca="1">IF(ISNUMBER(A50),VLOOKUP(A50,Methuselahs!$A$7:$E$306,3,FALSE),"")</f>
        <v>Saariluoma</v>
      </c>
      <c r="D50" s="167">
        <f t="shared" ca="1" si="12"/>
        <v>9</v>
      </c>
      <c r="E50" s="168"/>
      <c r="F50" s="166">
        <f t="shared" si="13"/>
        <v>0</v>
      </c>
      <c r="G50" s="150">
        <f t="shared" ca="1" si="14"/>
        <v>0</v>
      </c>
      <c r="H50" s="151">
        <f ca="1">IF(ISNUMBER(A50),IF(OR($S50=$U50,NOT(ISNA(MATCH($D50*5+$V$4,Override!$C$6:$C$125,0)))),$Q50,0),"")</f>
        <v>12</v>
      </c>
      <c r="I50" s="167">
        <f t="shared" ca="1" si="15"/>
        <v>5</v>
      </c>
      <c r="J50" s="169">
        <f ca="1">COUNT(A47:A51)</f>
        <v>4</v>
      </c>
      <c r="K50" s="153">
        <f ca="1">IF(ISNUMBER(A50),RANK(F50,F47:F51),"")</f>
        <v>4</v>
      </c>
      <c r="L50" s="154">
        <f ca="1">IF(J50=5,VLOOKUP(K50,TPMatrix!$A$6:$B$10,2,FALSE),IF(J50=4,VLOOKUP(K50,TPMatrix!$D$6:$E$9,2,FALSE),0))</f>
        <v>12</v>
      </c>
      <c r="M50" s="154" t="str">
        <f ca="1">IF(COUNTIF(K47:K51,K50)&gt;=2,IF(J50=5,VLOOKUP(K50+1,TPMatrix!$A$6:$B$10,2,FALSE),IF(J50=4,VLOOKUP(K50+1,TPMatrix!$D$6:$E$9,2,FALSE),0)),"")</f>
        <v/>
      </c>
      <c r="N50" s="154" t="str">
        <f ca="1">IF(COUNTIF(K47:K51,K50)&gt;=3,IF(J50=5,VLOOKUP(K50+2,TPMatrix!$A$6:$B$10,2,FALSE),IF(J50=4,VLOOKUP(K50+2,TPMatrix!$D$6:$E$9,2,FALSE),0)),"")</f>
        <v/>
      </c>
      <c r="O50" s="154" t="str">
        <f ca="1">IF(COUNTIF(K47:K51,K50)&gt;=4,IF(J50=5,VLOOKUP(K50+3,TPMatrix!$A$6:$B$10,2,FALSE),IF(J50=4,VLOOKUP(K50+3,TPMatrix!$D$6:$E$9,2,FALSE),0)),"")</f>
        <v/>
      </c>
      <c r="P50" s="154" t="str">
        <f ca="1">IF(COUNTIF(K47:K51,K50)&gt;=5,IF(J50=5,VLOOKUP(K50+4,TPMatrix!$A$6:$B$10,2,FALSE),IF(J50=4,VLOOKUP(K50+4,TPMatrix!$D$6:$E$9,2,FALSE),0)),"")</f>
        <v/>
      </c>
      <c r="Q50" s="154">
        <f t="shared" ca="1" si="16"/>
        <v>12</v>
      </c>
      <c r="R50" s="155">
        <f t="shared" ca="1" si="17"/>
        <v>1</v>
      </c>
      <c r="S50" s="153">
        <f t="shared" ca="1" si="18"/>
        <v>4</v>
      </c>
      <c r="T50" s="154">
        <f t="shared" si="19"/>
        <v>0</v>
      </c>
      <c r="U50" s="155">
        <f t="shared" ca="1" si="20"/>
        <v>4</v>
      </c>
      <c r="W50" s="3">
        <f t="shared" ca="1" si="21"/>
        <v>5</v>
      </c>
      <c r="X50" s="3">
        <f ca="1">IF(ISNUMBER($A50),$W50*(Methuselahs!$A$4+1)+$A50,"")</f>
        <v>251</v>
      </c>
      <c r="Y50" s="3">
        <f t="shared" ca="1" si="22"/>
        <v>1</v>
      </c>
      <c r="Z50" s="3">
        <f ca="1">IF(ISNUMBER($A50),VLOOKUP($A50,Methuselahs!$A$7:$X$306,5),"")</f>
        <v>133</v>
      </c>
      <c r="AA50" s="3">
        <f t="shared" ca="1" si="23"/>
        <v>5</v>
      </c>
    </row>
    <row r="51" spans="1:27" ht="13.15" customHeight="1" thickBot="1" x14ac:dyDescent="0.25">
      <c r="A51" s="170" t="str">
        <f ca="1">IF(ISBLANK('Tournament Info'!$B$11),"",INDIRECT(ADDRESS(ROW(),1,1,1,"Optimal Seating "&amp;'Tournament Info'!$B$11-1&amp;"R+F")))</f>
        <v/>
      </c>
      <c r="B51" s="171" t="str">
        <f ca="1">IF(ISNUMBER(A51),VLOOKUP(A51,Methuselahs!$A$7:$E$306,2,FALSE),"")</f>
        <v/>
      </c>
      <c r="C51" s="172" t="str">
        <f ca="1">IF(ISNUMBER(A51),VLOOKUP(A51,Methuselahs!$A$7:$E$306,3,FALSE),"")</f>
        <v/>
      </c>
      <c r="D51" s="173" t="str">
        <f t="shared" ca="1" si="12"/>
        <v/>
      </c>
      <c r="E51" s="174"/>
      <c r="F51" s="172">
        <f t="shared" si="13"/>
        <v>0</v>
      </c>
      <c r="G51" s="159" t="str">
        <f t="shared" ca="1" si="14"/>
        <v/>
      </c>
      <c r="H51" s="160" t="str">
        <f ca="1">IF(ISNUMBER(A51),IF(OR($S51=$U51,NOT(ISNA(MATCH($D51*5+$V$4,Override!$C$6:$C$125,0)))),$Q51,0),"")</f>
        <v/>
      </c>
      <c r="I51" s="173" t="str">
        <f t="shared" ca="1" si="15"/>
        <v/>
      </c>
      <c r="J51" s="175">
        <f ca="1">COUNT(A47:A51)</f>
        <v>4</v>
      </c>
      <c r="K51" s="176" t="str">
        <f ca="1">IF(ISNUMBER(A51),RANK(F51,F47:F51),"")</f>
        <v/>
      </c>
      <c r="L51" s="177" t="e">
        <f ca="1">IF(J51=5,VLOOKUP(K51,TPMatrix!$A$6:$B$10,2,FALSE),IF(J51=4,VLOOKUP(K51,TPMatrix!$D$6:$E$9,2,FALSE),0))</f>
        <v>#N/A</v>
      </c>
      <c r="M51" s="177" t="str">
        <f ca="1">IF(COUNTIF(K47:K51,K51)&gt;=2,IF(J51=5,VLOOKUP(K51+1,TPMatrix!$A$6:$B$10,2,FALSE),IF(J51=4,VLOOKUP(K51+1,TPMatrix!$D$6:$E$9,2,FALSE),0)),"")</f>
        <v/>
      </c>
      <c r="N51" s="177" t="str">
        <f ca="1">IF(COUNTIF(K47:K51,K51)&gt;=3,IF(J51=5,VLOOKUP(K51+2,TPMatrix!$A$6:$B$10,2,FALSE),IF(J51=4,VLOOKUP(K51+2,TPMatrix!$D$6:$E$9,2,FALSE),0)),"")</f>
        <v/>
      </c>
      <c r="O51" s="177" t="str">
        <f ca="1">IF(COUNTIF(K47:K51,K51)&gt;=4,IF(J51=5,VLOOKUP(K51+3,TPMatrix!$A$6:$B$10,2,FALSE),IF(J51=4,VLOOKUP(K51+3,TPMatrix!$D$6:$E$9,2,FALSE),0)),"")</f>
        <v/>
      </c>
      <c r="P51" s="177" t="str">
        <f ca="1">IF(COUNTIF(K47:K51,K51)&gt;=5,IF(J51=5,VLOOKUP(K51+4,TPMatrix!$A$6:$B$10,2,FALSE),IF(J51=4,VLOOKUP(K51+4,TPMatrix!$D$6:$E$9,2,FALSE),0)),"")</f>
        <v/>
      </c>
      <c r="Q51" s="177" t="e">
        <f t="shared" ca="1" si="16"/>
        <v>#N/A</v>
      </c>
      <c r="R51" s="178">
        <f t="shared" ca="1" si="17"/>
        <v>0</v>
      </c>
      <c r="S51" s="176">
        <f t="shared" ca="1" si="18"/>
        <v>0</v>
      </c>
      <c r="T51" s="177">
        <f t="shared" si="19"/>
        <v>0</v>
      </c>
      <c r="U51" s="178">
        <f t="shared" ca="1" si="20"/>
        <v>4</v>
      </c>
      <c r="W51" s="3" t="str">
        <f t="shared" ca="1" si="21"/>
        <v/>
      </c>
      <c r="X51" s="3" t="str">
        <f ca="1">IF(ISNUMBER($A51),$W51*(Methuselahs!$A$4+1)+$A51,"")</f>
        <v/>
      </c>
      <c r="Y51" s="3" t="str">
        <f t="shared" ca="1" si="22"/>
        <v/>
      </c>
      <c r="Z51" s="3" t="str">
        <f ca="1">IF(ISNUMBER($A51),VLOOKUP($A51,Methuselahs!$A$7:$X$306,5),"")</f>
        <v/>
      </c>
      <c r="AA51" s="3" t="str">
        <f t="shared" ca="1" si="23"/>
        <v/>
      </c>
    </row>
    <row r="52" spans="1:27" ht="13.15" customHeight="1" thickTop="1" x14ac:dyDescent="0.2">
      <c r="A52" s="55" t="str">
        <f ca="1">IF(ISBLANK('Tournament Info'!$B$11),"",INDIRECT(ADDRESS(ROW(),1,1,1,"Optimal Seating "&amp;'Tournament Info'!$B$11-1&amp;"R+F")))</f>
        <v/>
      </c>
      <c r="B52" s="76" t="str">
        <f ca="1">IF(ISNUMBER(A52),VLOOKUP(A52,Methuselahs!$A$7:$E$306,2,FALSE),"")</f>
        <v/>
      </c>
      <c r="C52" s="136" t="str">
        <f ca="1">IF(ISNUMBER(A52),VLOOKUP(A52,Methuselahs!$A$7:$E$306,3,FALSE),"")</f>
        <v/>
      </c>
      <c r="D52" s="137" t="str">
        <f t="shared" ca="1" si="12"/>
        <v/>
      </c>
      <c r="E52" s="138"/>
      <c r="F52" s="136">
        <f t="shared" si="13"/>
        <v>0</v>
      </c>
      <c r="G52" s="139" t="str">
        <f t="shared" ca="1" si="14"/>
        <v/>
      </c>
      <c r="H52" s="140" t="str">
        <f ca="1">IF(ISNUMBER(A52),IF(OR($S52=$U52,NOT(ISNA(MATCH($D52*5+$V$4,Override!$C$6:$C$125,0)))),$Q52,0),"")</f>
        <v/>
      </c>
      <c r="I52" s="137" t="str">
        <f t="shared" ca="1" si="15"/>
        <v/>
      </c>
      <c r="J52" s="141">
        <f ca="1">COUNT(A52:A56)</f>
        <v>0</v>
      </c>
      <c r="K52" s="142" t="str">
        <f ca="1">IF(ISNUMBER(A52),RANK(F52,F52:F56),"")</f>
        <v/>
      </c>
      <c r="L52" s="58">
        <f ca="1">IF(J52=5,VLOOKUP(K52,TPMatrix!$A$6:$B$10,2,FALSE),IF(J52=4,VLOOKUP(K52,TPMatrix!$D$6:$E$9,2,FALSE),0))</f>
        <v>0</v>
      </c>
      <c r="M52" s="58">
        <f ca="1">IF(COUNTIF(K52:K56,K52)&gt;=2,IF(J52=5,VLOOKUP(K52+1,TPMatrix!$A$6:$B$10,2,FALSE),IF(J52=4,VLOOKUP(K52+1,TPMatrix!$D$6:$E$9,2,FALSE),0)),"")</f>
        <v>0</v>
      </c>
      <c r="N52" s="58">
        <f ca="1">IF(COUNTIF(K52:K56,K52)&gt;=3,IF(J52=5,VLOOKUP(K52+2,TPMatrix!$A$6:$B$10,2,FALSE),IF(J52=4,VLOOKUP(K52+2,TPMatrix!$D$6:$E$9,2,FALSE),0)),"")</f>
        <v>0</v>
      </c>
      <c r="O52" s="58">
        <f ca="1">IF(COUNTIF(K52:K56,K52)&gt;=4,IF(J52=5,VLOOKUP(K52+3,TPMatrix!$A$6:$B$10,2,FALSE),IF(J52=4,VLOOKUP(K52+3,TPMatrix!$D$6:$E$9,2,FALSE),0)),"")</f>
        <v>0</v>
      </c>
      <c r="P52" s="58">
        <f ca="1">IF(COUNTIF(K52:K56,K52)&gt;=5,IF(J52=5,VLOOKUP(K52+4,TPMatrix!$A$6:$B$10,2,FALSE),IF(J52=4,VLOOKUP(K52+4,TPMatrix!$D$6:$E$9,2,FALSE),0)),"")</f>
        <v>0</v>
      </c>
      <c r="Q52" s="58">
        <f t="shared" ca="1" si="16"/>
        <v>0</v>
      </c>
      <c r="R52" s="143">
        <f t="shared" ca="1" si="17"/>
        <v>5</v>
      </c>
      <c r="S52" s="144">
        <f t="shared" ca="1" si="18"/>
        <v>0</v>
      </c>
      <c r="T52" s="145">
        <f t="shared" si="19"/>
        <v>0</v>
      </c>
      <c r="U52" s="146">
        <f t="shared" ca="1" si="20"/>
        <v>0</v>
      </c>
      <c r="W52" s="3" t="str">
        <f t="shared" ca="1" si="21"/>
        <v/>
      </c>
      <c r="X52" s="3" t="str">
        <f ca="1">IF(ISNUMBER($A52),$W52*(Methuselahs!$A$4+1)+$A52,"")</f>
        <v/>
      </c>
      <c r="Y52" s="3" t="str">
        <f t="shared" ca="1" si="22"/>
        <v/>
      </c>
      <c r="Z52" s="3" t="str">
        <f ca="1">IF(ISNUMBER($A52),VLOOKUP($A52,Methuselahs!$A$7:$X$306,5),"")</f>
        <v/>
      </c>
      <c r="AA52" s="3" t="str">
        <f t="shared" ca="1" si="23"/>
        <v/>
      </c>
    </row>
    <row r="53" spans="1:27" ht="13.15" customHeight="1" x14ac:dyDescent="0.2">
      <c r="A53" s="59" t="str">
        <f ca="1">IF(ISBLANK('Tournament Info'!$B$11),"",INDIRECT(ADDRESS(ROW(),1,1,1,"Optimal Seating "&amp;'Tournament Info'!$B$11-1&amp;"R+F")))</f>
        <v/>
      </c>
      <c r="B53" s="65" t="str">
        <f ca="1">IF(ISNUMBER(A53),VLOOKUP(A53,Methuselahs!$A$7:$E$306,2,FALSE),"")</f>
        <v/>
      </c>
      <c r="C53" s="147" t="str">
        <f ca="1">IF(ISNUMBER(A53),VLOOKUP(A53,Methuselahs!$A$7:$E$306,3,FALSE),"")</f>
        <v/>
      </c>
      <c r="D53" s="148" t="str">
        <f t="shared" ca="1" si="12"/>
        <v/>
      </c>
      <c r="E53" s="149"/>
      <c r="F53" s="147">
        <f t="shared" si="13"/>
        <v>0</v>
      </c>
      <c r="G53" s="150" t="str">
        <f t="shared" ca="1" si="14"/>
        <v/>
      </c>
      <c r="H53" s="151" t="str">
        <f ca="1">IF(ISNUMBER(A53),IF(OR($S53=$U53,NOT(ISNA(MATCH($D53*5+$V$4,Override!$C$6:$C$125,0)))),$Q53,0),"")</f>
        <v/>
      </c>
      <c r="I53" s="148" t="str">
        <f t="shared" ca="1" si="15"/>
        <v/>
      </c>
      <c r="J53" s="152">
        <f ca="1">COUNT(A52:A56)</f>
        <v>0</v>
      </c>
      <c r="K53" s="153" t="str">
        <f ca="1">IF(ISNUMBER(A53),RANK(F53,F52:F56),"")</f>
        <v/>
      </c>
      <c r="L53" s="154">
        <f ca="1">IF(J53=5,VLOOKUP(K53,TPMatrix!$A$6:$B$10,2,FALSE),IF(J53=4,VLOOKUP(K53,TPMatrix!$D$6:$E$9,2,FALSE),0))</f>
        <v>0</v>
      </c>
      <c r="M53" s="154">
        <f ca="1">IF(COUNTIF(K52:K56,K53)&gt;=2,IF(J53=5,VLOOKUP(K53+1,TPMatrix!$A$6:$B$10,2,FALSE),IF(J53=4,VLOOKUP(K53+1,TPMatrix!$D$6:$E$9,2,FALSE),0)),"")</f>
        <v>0</v>
      </c>
      <c r="N53" s="154">
        <f ca="1">IF(COUNTIF(K52:K56,K53)&gt;=3,IF(J53=5,VLOOKUP(K53+2,TPMatrix!$A$6:$B$10,2,FALSE),IF(J53=4,VLOOKUP(K53+2,TPMatrix!$D$6:$E$9,2,FALSE),0)),"")</f>
        <v>0</v>
      </c>
      <c r="O53" s="154">
        <f ca="1">IF(COUNTIF(K52:K56,K53)&gt;=4,IF(J53=5,VLOOKUP(K53+3,TPMatrix!$A$6:$B$10,2,FALSE),IF(J53=4,VLOOKUP(K53+3,TPMatrix!$D$6:$E$9,2,FALSE),0)),"")</f>
        <v>0</v>
      </c>
      <c r="P53" s="154">
        <f ca="1">IF(COUNTIF(K52:K56,K53)&gt;=5,IF(J53=5,VLOOKUP(K53+4,TPMatrix!$A$6:$B$10,2,FALSE),IF(J53=4,VLOOKUP(K53+4,TPMatrix!$D$6:$E$9,2,FALSE),0)),"")</f>
        <v>0</v>
      </c>
      <c r="Q53" s="154">
        <f t="shared" ca="1" si="16"/>
        <v>0</v>
      </c>
      <c r="R53" s="155">
        <f t="shared" ca="1" si="17"/>
        <v>5</v>
      </c>
      <c r="S53" s="153">
        <f t="shared" ca="1" si="18"/>
        <v>0</v>
      </c>
      <c r="T53" s="154">
        <f t="shared" si="19"/>
        <v>0</v>
      </c>
      <c r="U53" s="155">
        <f t="shared" ca="1" si="20"/>
        <v>0</v>
      </c>
      <c r="W53" s="3" t="str">
        <f t="shared" ca="1" si="21"/>
        <v/>
      </c>
      <c r="X53" s="3" t="str">
        <f ca="1">IF(ISNUMBER($A53),$W53*(Methuselahs!$A$4+1)+$A53,"")</f>
        <v/>
      </c>
      <c r="Y53" s="3" t="str">
        <f t="shared" ca="1" si="22"/>
        <v/>
      </c>
      <c r="Z53" s="3" t="str">
        <f ca="1">IF(ISNUMBER($A53),VLOOKUP($A53,Methuselahs!$A$7:$X$306,5),"")</f>
        <v/>
      </c>
      <c r="AA53" s="3" t="str">
        <f t="shared" ca="1" si="23"/>
        <v/>
      </c>
    </row>
    <row r="54" spans="1:27" ht="13.15" customHeight="1" x14ac:dyDescent="0.2">
      <c r="A54" s="70" t="str">
        <f ca="1">IF(ISBLANK('Tournament Info'!$B$11),"",INDIRECT(ADDRESS(ROW(),1,1,1,"Optimal Seating "&amp;'Tournament Info'!$B$11-1&amp;"R+F")))</f>
        <v/>
      </c>
      <c r="B54" s="76" t="str">
        <f ca="1">IF(ISNUMBER(A54),VLOOKUP(A54,Methuselahs!$A$7:$E$306,2,FALSE),"")</f>
        <v/>
      </c>
      <c r="C54" s="156" t="str">
        <f ca="1">IF(ISNUMBER(A54),VLOOKUP(A54,Methuselahs!$A$7:$E$306,3,FALSE),"")</f>
        <v/>
      </c>
      <c r="D54" s="157" t="str">
        <f t="shared" ca="1" si="12"/>
        <v/>
      </c>
      <c r="E54" s="158"/>
      <c r="F54" s="156">
        <f t="shared" si="13"/>
        <v>0</v>
      </c>
      <c r="G54" s="159" t="str">
        <f t="shared" ca="1" si="14"/>
        <v/>
      </c>
      <c r="H54" s="160" t="str">
        <f ca="1">IF(ISNUMBER(A54),IF(OR($S54=$U54,NOT(ISNA(MATCH($D54*5+$V$4,Override!$C$6:$C$125,0)))),$Q54,0),"")</f>
        <v/>
      </c>
      <c r="I54" s="157" t="str">
        <f t="shared" ca="1" si="15"/>
        <v/>
      </c>
      <c r="J54" s="161">
        <f ca="1">COUNT(A52:A56)</f>
        <v>0</v>
      </c>
      <c r="K54" s="162" t="str">
        <f ca="1">IF(ISNUMBER(A54),RANK(F54,F52:F56),"")</f>
        <v/>
      </c>
      <c r="L54" s="75">
        <f ca="1">IF(J54=5,VLOOKUP(K54,TPMatrix!$A$6:$B$10,2,FALSE),IF(J54=4,VLOOKUP(K54,TPMatrix!$D$6:$E$9,2,FALSE),0))</f>
        <v>0</v>
      </c>
      <c r="M54" s="75">
        <f ca="1">IF(COUNTIF(K52:K56,K54)&gt;=2,IF(J54=5,VLOOKUP(K54+1,TPMatrix!$A$6:$B$10,2,FALSE),IF(J54=4,VLOOKUP(K54+1,TPMatrix!$D$6:$E$9,2,FALSE),0)),"")</f>
        <v>0</v>
      </c>
      <c r="N54" s="75">
        <f ca="1">IF(COUNTIF(K52:K56,K54)&gt;=3,IF(J54=5,VLOOKUP(K54+2,TPMatrix!$A$6:$B$10,2,FALSE),IF(J54=4,VLOOKUP(K54+2,TPMatrix!$D$6:$E$9,2,FALSE),0)),"")</f>
        <v>0</v>
      </c>
      <c r="O54" s="75">
        <f ca="1">IF(COUNTIF(K52:K56,K54)&gt;=4,IF(J54=5,VLOOKUP(K54+3,TPMatrix!$A$6:$B$10,2,FALSE),IF(J54=4,VLOOKUP(K54+3,TPMatrix!$D$6:$E$9,2,FALSE),0)),"")</f>
        <v>0</v>
      </c>
      <c r="P54" s="75">
        <f ca="1">IF(COUNTIF(K52:K56,K54)&gt;=5,IF(J54=5,VLOOKUP(K54+4,TPMatrix!$A$6:$B$10,2,FALSE),IF(J54=4,VLOOKUP(K54+4,TPMatrix!$D$6:$E$9,2,FALSE),0)),"")</f>
        <v>0</v>
      </c>
      <c r="Q54" s="75">
        <f t="shared" ca="1" si="16"/>
        <v>0</v>
      </c>
      <c r="R54" s="163">
        <f t="shared" ca="1" si="17"/>
        <v>5</v>
      </c>
      <c r="S54" s="162">
        <f t="shared" ca="1" si="18"/>
        <v>0</v>
      </c>
      <c r="T54" s="75">
        <f t="shared" si="19"/>
        <v>0</v>
      </c>
      <c r="U54" s="163">
        <f t="shared" ca="1" si="20"/>
        <v>0</v>
      </c>
      <c r="W54" s="3" t="str">
        <f t="shared" ca="1" si="21"/>
        <v/>
      </c>
      <c r="X54" s="3" t="str">
        <f ca="1">IF(ISNUMBER($A54),$W54*(Methuselahs!$A$4+1)+$A54,"")</f>
        <v/>
      </c>
      <c r="Y54" s="3" t="str">
        <f t="shared" ca="1" si="22"/>
        <v/>
      </c>
      <c r="Z54" s="3" t="str">
        <f ca="1">IF(ISNUMBER($A54),VLOOKUP($A54,Methuselahs!$A$7:$X$306,5),"")</f>
        <v/>
      </c>
      <c r="AA54" s="3" t="str">
        <f t="shared" ca="1" si="23"/>
        <v/>
      </c>
    </row>
    <row r="55" spans="1:27" ht="13.15" customHeight="1" x14ac:dyDescent="0.2">
      <c r="A55" s="164" t="str">
        <f ca="1">IF(ISBLANK('Tournament Info'!$B$11),"",INDIRECT(ADDRESS(ROW(),1,1,1,"Optimal Seating "&amp;'Tournament Info'!$B$11-1&amp;"R+F")))</f>
        <v/>
      </c>
      <c r="B55" s="165" t="str">
        <f ca="1">IF(ISNUMBER(A55),VLOOKUP(A55,Methuselahs!$A$7:$E$306,2,FALSE),"")</f>
        <v/>
      </c>
      <c r="C55" s="166" t="str">
        <f ca="1">IF(ISNUMBER(A55),VLOOKUP(A55,Methuselahs!$A$7:$E$306,3,FALSE),"")</f>
        <v/>
      </c>
      <c r="D55" s="167" t="str">
        <f t="shared" ca="1" si="12"/>
        <v/>
      </c>
      <c r="E55" s="168"/>
      <c r="F55" s="166">
        <f t="shared" si="13"/>
        <v>0</v>
      </c>
      <c r="G55" s="150" t="str">
        <f t="shared" ca="1" si="14"/>
        <v/>
      </c>
      <c r="H55" s="151" t="str">
        <f ca="1">IF(ISNUMBER(A55),IF(OR($S55=$U55,NOT(ISNA(MATCH($D55*5+$V$4,Override!$C$6:$C$125,0)))),$Q55,0),"")</f>
        <v/>
      </c>
      <c r="I55" s="167" t="str">
        <f t="shared" ca="1" si="15"/>
        <v/>
      </c>
      <c r="J55" s="169">
        <f ca="1">COUNT(A52:A56)</f>
        <v>0</v>
      </c>
      <c r="K55" s="153" t="str">
        <f ca="1">IF(ISNUMBER(A55),RANK(F55,F52:F56),"")</f>
        <v/>
      </c>
      <c r="L55" s="154">
        <f ca="1">IF(J55=5,VLOOKUP(K55,TPMatrix!$A$6:$B$10,2,FALSE),IF(J55=4,VLOOKUP(K55,TPMatrix!$D$6:$E$9,2,FALSE),0))</f>
        <v>0</v>
      </c>
      <c r="M55" s="154">
        <f ca="1">IF(COUNTIF(K52:K56,K55)&gt;=2,IF(J55=5,VLOOKUP(K55+1,TPMatrix!$A$6:$B$10,2,FALSE),IF(J55=4,VLOOKUP(K55+1,TPMatrix!$D$6:$E$9,2,FALSE),0)),"")</f>
        <v>0</v>
      </c>
      <c r="N55" s="154">
        <f ca="1">IF(COUNTIF(K52:K56,K55)&gt;=3,IF(J55=5,VLOOKUP(K55+2,TPMatrix!$A$6:$B$10,2,FALSE),IF(J55=4,VLOOKUP(K55+2,TPMatrix!$D$6:$E$9,2,FALSE),0)),"")</f>
        <v>0</v>
      </c>
      <c r="O55" s="154">
        <f ca="1">IF(COUNTIF(K52:K56,K55)&gt;=4,IF(J55=5,VLOOKUP(K55+3,TPMatrix!$A$6:$B$10,2,FALSE),IF(J55=4,VLOOKUP(K55+3,TPMatrix!$D$6:$E$9,2,FALSE),0)),"")</f>
        <v>0</v>
      </c>
      <c r="P55" s="154">
        <f ca="1">IF(COUNTIF(K52:K56,K55)&gt;=5,IF(J55=5,VLOOKUP(K55+4,TPMatrix!$A$6:$B$10,2,FALSE),IF(J55=4,VLOOKUP(K55+4,TPMatrix!$D$6:$E$9,2,FALSE),0)),"")</f>
        <v>0</v>
      </c>
      <c r="Q55" s="154">
        <f t="shared" ca="1" si="16"/>
        <v>0</v>
      </c>
      <c r="R55" s="155">
        <f t="shared" ca="1" si="17"/>
        <v>5</v>
      </c>
      <c r="S55" s="153">
        <f t="shared" ca="1" si="18"/>
        <v>0</v>
      </c>
      <c r="T55" s="154">
        <f t="shared" si="19"/>
        <v>0</v>
      </c>
      <c r="U55" s="155">
        <f t="shared" ca="1" si="20"/>
        <v>0</v>
      </c>
      <c r="W55" s="3" t="str">
        <f t="shared" ca="1" si="21"/>
        <v/>
      </c>
      <c r="X55" s="3" t="str">
        <f ca="1">IF(ISNUMBER($A55),$W55*(Methuselahs!$A$4+1)+$A55,"")</f>
        <v/>
      </c>
      <c r="Y55" s="3" t="str">
        <f t="shared" ca="1" si="22"/>
        <v/>
      </c>
      <c r="Z55" s="3" t="str">
        <f ca="1">IF(ISNUMBER($A55),VLOOKUP($A55,Methuselahs!$A$7:$X$306,5),"")</f>
        <v/>
      </c>
      <c r="AA55" s="3" t="str">
        <f t="shared" ca="1" si="23"/>
        <v/>
      </c>
    </row>
    <row r="56" spans="1:27" ht="13.15" customHeight="1" thickBot="1" x14ac:dyDescent="0.25">
      <c r="A56" s="170" t="str">
        <f ca="1">IF(ISBLANK('Tournament Info'!$B$11),"",INDIRECT(ADDRESS(ROW(),1,1,1,"Optimal Seating "&amp;'Tournament Info'!$B$11-1&amp;"R+F")))</f>
        <v/>
      </c>
      <c r="B56" s="171" t="str">
        <f ca="1">IF(ISNUMBER(A56),VLOOKUP(A56,Methuselahs!$A$7:$E$306,2,FALSE),"")</f>
        <v/>
      </c>
      <c r="C56" s="172" t="str">
        <f ca="1">IF(ISNUMBER(A56),VLOOKUP(A56,Methuselahs!$A$7:$E$306,3,FALSE),"")</f>
        <v/>
      </c>
      <c r="D56" s="173" t="str">
        <f t="shared" ca="1" si="12"/>
        <v/>
      </c>
      <c r="E56" s="174"/>
      <c r="F56" s="172">
        <f t="shared" si="13"/>
        <v>0</v>
      </c>
      <c r="G56" s="159" t="str">
        <f t="shared" ca="1" si="14"/>
        <v/>
      </c>
      <c r="H56" s="160" t="str">
        <f ca="1">IF(ISNUMBER(A56),IF(OR($S56=$U56,NOT(ISNA(MATCH($D56*5+$V$4,Override!$C$6:$C$125,0)))),$Q56,0),"")</f>
        <v/>
      </c>
      <c r="I56" s="173" t="str">
        <f t="shared" ca="1" si="15"/>
        <v/>
      </c>
      <c r="J56" s="175">
        <f ca="1">COUNT(A52:A56)</f>
        <v>0</v>
      </c>
      <c r="K56" s="176" t="str">
        <f ca="1">IF(ISNUMBER(A56),RANK(F56,F52:F56),"")</f>
        <v/>
      </c>
      <c r="L56" s="177">
        <f ca="1">IF(J56=5,VLOOKUP(K56,TPMatrix!$A$6:$B$10,2,FALSE),IF(J56=4,VLOOKUP(K56,TPMatrix!$D$6:$E$9,2,FALSE),0))</f>
        <v>0</v>
      </c>
      <c r="M56" s="177">
        <f ca="1">IF(COUNTIF(K52:K56,K56)&gt;=2,IF(J56=5,VLOOKUP(K56+1,TPMatrix!$A$6:$B$10,2,FALSE),IF(J56=4,VLOOKUP(K56+1,TPMatrix!$D$6:$E$9,2,FALSE),0)),"")</f>
        <v>0</v>
      </c>
      <c r="N56" s="177">
        <f ca="1">IF(COUNTIF(K52:K56,K56)&gt;=3,IF(J56=5,VLOOKUP(K56+2,TPMatrix!$A$6:$B$10,2,FALSE),IF(J56=4,VLOOKUP(K56+2,TPMatrix!$D$6:$E$9,2,FALSE),0)),"")</f>
        <v>0</v>
      </c>
      <c r="O56" s="177">
        <f ca="1">IF(COUNTIF(K52:K56,K56)&gt;=4,IF(J56=5,VLOOKUP(K56+3,TPMatrix!$A$6:$B$10,2,FALSE),IF(J56=4,VLOOKUP(K56+3,TPMatrix!$D$6:$E$9,2,FALSE),0)),"")</f>
        <v>0</v>
      </c>
      <c r="P56" s="177">
        <f ca="1">IF(COUNTIF(K52:K56,K56)&gt;=5,IF(J56=5,VLOOKUP(K56+4,TPMatrix!$A$6:$B$10,2,FALSE),IF(J56=4,VLOOKUP(K56+4,TPMatrix!$D$6:$E$9,2,FALSE),0)),"")</f>
        <v>0</v>
      </c>
      <c r="Q56" s="177">
        <f t="shared" ca="1" si="16"/>
        <v>0</v>
      </c>
      <c r="R56" s="178">
        <f t="shared" ca="1" si="17"/>
        <v>5</v>
      </c>
      <c r="S56" s="176">
        <f t="shared" ca="1" si="18"/>
        <v>0</v>
      </c>
      <c r="T56" s="177">
        <f t="shared" si="19"/>
        <v>0</v>
      </c>
      <c r="U56" s="178">
        <f t="shared" ca="1" si="20"/>
        <v>0</v>
      </c>
      <c r="W56" s="3" t="str">
        <f t="shared" ca="1" si="21"/>
        <v/>
      </c>
      <c r="X56" s="3" t="str">
        <f ca="1">IF(ISNUMBER($A56),$W56*(Methuselahs!$A$4+1)+$A56,"")</f>
        <v/>
      </c>
      <c r="Y56" s="3" t="str">
        <f t="shared" ca="1" si="22"/>
        <v/>
      </c>
      <c r="Z56" s="3" t="str">
        <f ca="1">IF(ISNUMBER($A56),VLOOKUP($A56,Methuselahs!$A$7:$X$306,5),"")</f>
        <v/>
      </c>
      <c r="AA56" s="3" t="str">
        <f t="shared" ca="1" si="23"/>
        <v/>
      </c>
    </row>
    <row r="57" spans="1:27" ht="13.15" customHeight="1" thickTop="1" x14ac:dyDescent="0.2">
      <c r="A57" s="55" t="str">
        <f ca="1">IF(ISBLANK('Tournament Info'!$B$11),"",INDIRECT(ADDRESS(ROW(),1,1,1,"Optimal Seating "&amp;'Tournament Info'!$B$11-1&amp;"R+F")))</f>
        <v/>
      </c>
      <c r="B57" s="76" t="str">
        <f ca="1">IF(ISNUMBER(A57),VLOOKUP(A57,Methuselahs!$A$7:$E$306,2,FALSE),"")</f>
        <v/>
      </c>
      <c r="C57" s="136" t="str">
        <f ca="1">IF(ISNUMBER(A57),VLOOKUP(A57,Methuselahs!$A$7:$E$306,3,FALSE),"")</f>
        <v/>
      </c>
      <c r="D57" s="137" t="str">
        <f t="shared" ca="1" si="12"/>
        <v/>
      </c>
      <c r="E57" s="138"/>
      <c r="F57" s="136">
        <f t="shared" si="13"/>
        <v>0</v>
      </c>
      <c r="G57" s="139" t="str">
        <f t="shared" ca="1" si="14"/>
        <v/>
      </c>
      <c r="H57" s="140" t="str">
        <f ca="1">IF(ISNUMBER(A57),IF(OR($S57=$U57,NOT(ISNA(MATCH($D57*5+$V$4,Override!$C$6:$C$125,0)))),$Q57,0),"")</f>
        <v/>
      </c>
      <c r="I57" s="137" t="str">
        <f t="shared" ca="1" si="15"/>
        <v/>
      </c>
      <c r="J57" s="141">
        <f ca="1">COUNT(A57:A61)</f>
        <v>0</v>
      </c>
      <c r="K57" s="142" t="str">
        <f ca="1">IF(ISNUMBER(A57),RANK(F57,F57:F61),"")</f>
        <v/>
      </c>
      <c r="L57" s="58">
        <f ca="1">IF(J57=5,VLOOKUP(K57,TPMatrix!$A$6:$B$10,2,FALSE),IF(J57=4,VLOOKUP(K57,TPMatrix!$D$6:$E$9,2,FALSE),0))</f>
        <v>0</v>
      </c>
      <c r="M57" s="58">
        <f ca="1">IF(COUNTIF(K57:K61,K57)&gt;=2,IF(J57=5,VLOOKUP(K57+1,TPMatrix!$A$6:$B$10,2,FALSE),IF(J57=4,VLOOKUP(K57+1,TPMatrix!$D$6:$E$9,2,FALSE),0)),"")</f>
        <v>0</v>
      </c>
      <c r="N57" s="58">
        <f ca="1">IF(COUNTIF(K57:K61,K57)&gt;=3,IF(J57=5,VLOOKUP(K57+2,TPMatrix!$A$6:$B$10,2,FALSE),IF(J57=4,VLOOKUP(K57+2,TPMatrix!$D$6:$E$9,2,FALSE),0)),"")</f>
        <v>0</v>
      </c>
      <c r="O57" s="58">
        <f ca="1">IF(COUNTIF(K57:K61,K57)&gt;=4,IF(J57=5,VLOOKUP(K57+3,TPMatrix!$A$6:$B$10,2,FALSE),IF(J57=4,VLOOKUP(K57+3,TPMatrix!$D$6:$E$9,2,FALSE),0)),"")</f>
        <v>0</v>
      </c>
      <c r="P57" s="58">
        <f ca="1">IF(COUNTIF(K57:K61,K57)&gt;=5,IF(J57=5,VLOOKUP(K57+4,TPMatrix!$A$6:$B$10,2,FALSE),IF(J57=4,VLOOKUP(K57+4,TPMatrix!$D$6:$E$9,2,FALSE),0)),"")</f>
        <v>0</v>
      </c>
      <c r="Q57" s="58">
        <f t="shared" ca="1" si="16"/>
        <v>0</v>
      </c>
      <c r="R57" s="143">
        <f t="shared" ca="1" si="17"/>
        <v>5</v>
      </c>
      <c r="S57" s="144">
        <f t="shared" ca="1" si="18"/>
        <v>0</v>
      </c>
      <c r="T57" s="145">
        <f t="shared" si="19"/>
        <v>0</v>
      </c>
      <c r="U57" s="146">
        <f t="shared" ca="1" si="20"/>
        <v>0</v>
      </c>
      <c r="W57" s="3" t="str">
        <f t="shared" ca="1" si="21"/>
        <v/>
      </c>
      <c r="X57" s="3" t="str">
        <f ca="1">IF(ISNUMBER($A57),$W57*(Methuselahs!$A$4+1)+$A57,"")</f>
        <v/>
      </c>
      <c r="Y57" s="3" t="str">
        <f t="shared" ca="1" si="22"/>
        <v/>
      </c>
      <c r="Z57" s="3" t="str">
        <f ca="1">IF(ISNUMBER($A57),VLOOKUP($A57,Methuselahs!$A$7:$X$306,5),"")</f>
        <v/>
      </c>
      <c r="AA57" s="3" t="str">
        <f t="shared" ca="1" si="23"/>
        <v/>
      </c>
    </row>
    <row r="58" spans="1:27" ht="13.15" customHeight="1" x14ac:dyDescent="0.2">
      <c r="A58" s="59" t="str">
        <f ca="1">IF(ISBLANK('Tournament Info'!$B$11),"",INDIRECT(ADDRESS(ROW(),1,1,1,"Optimal Seating "&amp;'Tournament Info'!$B$11-1&amp;"R+F")))</f>
        <v/>
      </c>
      <c r="B58" s="65" t="str">
        <f ca="1">IF(ISNUMBER(A58),VLOOKUP(A58,Methuselahs!$A$7:$E$306,2,FALSE),"")</f>
        <v/>
      </c>
      <c r="C58" s="147" t="str">
        <f ca="1">IF(ISNUMBER(A58),VLOOKUP(A58,Methuselahs!$A$7:$E$306,3,FALSE),"")</f>
        <v/>
      </c>
      <c r="D58" s="148" t="str">
        <f t="shared" ca="1" si="12"/>
        <v/>
      </c>
      <c r="E58" s="149"/>
      <c r="F58" s="147">
        <f t="shared" si="13"/>
        <v>0</v>
      </c>
      <c r="G58" s="150" t="str">
        <f t="shared" ca="1" si="14"/>
        <v/>
      </c>
      <c r="H58" s="151" t="str">
        <f ca="1">IF(ISNUMBER(A58),IF(OR($S58=$U58,NOT(ISNA(MATCH($D58*5+$V$4,Override!$C$6:$C$125,0)))),$Q58,0),"")</f>
        <v/>
      </c>
      <c r="I58" s="148" t="str">
        <f t="shared" ca="1" si="15"/>
        <v/>
      </c>
      <c r="J58" s="152">
        <f ca="1">COUNT(A57:A61)</f>
        <v>0</v>
      </c>
      <c r="K58" s="153" t="str">
        <f ca="1">IF(ISNUMBER(A58),RANK(F58,F57:F61),"")</f>
        <v/>
      </c>
      <c r="L58" s="154">
        <f ca="1">IF(J58=5,VLOOKUP(K58,TPMatrix!$A$6:$B$10,2,FALSE),IF(J58=4,VLOOKUP(K58,TPMatrix!$D$6:$E$9,2,FALSE),0))</f>
        <v>0</v>
      </c>
      <c r="M58" s="154">
        <f ca="1">IF(COUNTIF(K57:K61,K58)&gt;=2,IF(J58=5,VLOOKUP(K58+1,TPMatrix!$A$6:$B$10,2,FALSE),IF(J58=4,VLOOKUP(K58+1,TPMatrix!$D$6:$E$9,2,FALSE),0)),"")</f>
        <v>0</v>
      </c>
      <c r="N58" s="154">
        <f ca="1">IF(COUNTIF(K57:K61,K58)&gt;=3,IF(J58=5,VLOOKUP(K58+2,TPMatrix!$A$6:$B$10,2,FALSE),IF(J58=4,VLOOKUP(K58+2,TPMatrix!$D$6:$E$9,2,FALSE),0)),"")</f>
        <v>0</v>
      </c>
      <c r="O58" s="154">
        <f ca="1">IF(COUNTIF(K57:K61,K58)&gt;=4,IF(J58=5,VLOOKUP(K58+3,TPMatrix!$A$6:$B$10,2,FALSE),IF(J58=4,VLOOKUP(K58+3,TPMatrix!$D$6:$E$9,2,FALSE),0)),"")</f>
        <v>0</v>
      </c>
      <c r="P58" s="154">
        <f ca="1">IF(COUNTIF(K57:K61,K58)&gt;=5,IF(J58=5,VLOOKUP(K58+4,TPMatrix!$A$6:$B$10,2,FALSE),IF(J58=4,VLOOKUP(K58+4,TPMatrix!$D$6:$E$9,2,FALSE),0)),"")</f>
        <v>0</v>
      </c>
      <c r="Q58" s="154">
        <f t="shared" ca="1" si="16"/>
        <v>0</v>
      </c>
      <c r="R58" s="155">
        <f t="shared" ca="1" si="17"/>
        <v>5</v>
      </c>
      <c r="S58" s="153">
        <f t="shared" ca="1" si="18"/>
        <v>0</v>
      </c>
      <c r="T58" s="154">
        <f t="shared" si="19"/>
        <v>0</v>
      </c>
      <c r="U58" s="155">
        <f t="shared" ca="1" si="20"/>
        <v>0</v>
      </c>
      <c r="W58" s="3" t="str">
        <f t="shared" ca="1" si="21"/>
        <v/>
      </c>
      <c r="X58" s="3" t="str">
        <f ca="1">IF(ISNUMBER($A58),$W58*(Methuselahs!$A$4+1)+$A58,"")</f>
        <v/>
      </c>
      <c r="Y58" s="3" t="str">
        <f t="shared" ca="1" si="22"/>
        <v/>
      </c>
      <c r="Z58" s="3" t="str">
        <f ca="1">IF(ISNUMBER($A58),VLOOKUP($A58,Methuselahs!$A$7:$X$306,5),"")</f>
        <v/>
      </c>
      <c r="AA58" s="3" t="str">
        <f t="shared" ca="1" si="23"/>
        <v/>
      </c>
    </row>
    <row r="59" spans="1:27" ht="13.15" customHeight="1" x14ac:dyDescent="0.2">
      <c r="A59" s="70" t="str">
        <f ca="1">IF(ISBLANK('Tournament Info'!$B$11),"",INDIRECT(ADDRESS(ROW(),1,1,1,"Optimal Seating "&amp;'Tournament Info'!$B$11-1&amp;"R+F")))</f>
        <v/>
      </c>
      <c r="B59" s="76" t="str">
        <f ca="1">IF(ISNUMBER(A59),VLOOKUP(A59,Methuselahs!$A$7:$E$306,2,FALSE),"")</f>
        <v/>
      </c>
      <c r="C59" s="156" t="str">
        <f ca="1">IF(ISNUMBER(A59),VLOOKUP(A59,Methuselahs!$A$7:$E$306,3,FALSE),"")</f>
        <v/>
      </c>
      <c r="D59" s="157" t="str">
        <f t="shared" ca="1" si="12"/>
        <v/>
      </c>
      <c r="E59" s="158"/>
      <c r="F59" s="156">
        <f t="shared" si="13"/>
        <v>0</v>
      </c>
      <c r="G59" s="159" t="str">
        <f t="shared" ca="1" si="14"/>
        <v/>
      </c>
      <c r="H59" s="160" t="str">
        <f ca="1">IF(ISNUMBER(A59),IF(OR($S59=$U59,NOT(ISNA(MATCH($D59*5+$V$4,Override!$C$6:$C$125,0)))),$Q59,0),"")</f>
        <v/>
      </c>
      <c r="I59" s="157" t="str">
        <f t="shared" ca="1" si="15"/>
        <v/>
      </c>
      <c r="J59" s="161">
        <f ca="1">COUNT(A57:A61)</f>
        <v>0</v>
      </c>
      <c r="K59" s="162" t="str">
        <f ca="1">IF(ISNUMBER(A59),RANK(F59,F57:F61),"")</f>
        <v/>
      </c>
      <c r="L59" s="75">
        <f ca="1">IF(J59=5,VLOOKUP(K59,TPMatrix!$A$6:$B$10,2,FALSE),IF(J59=4,VLOOKUP(K59,TPMatrix!$D$6:$E$9,2,FALSE),0))</f>
        <v>0</v>
      </c>
      <c r="M59" s="75">
        <f ca="1">IF(COUNTIF(K57:K61,K59)&gt;=2,IF(J59=5,VLOOKUP(K59+1,TPMatrix!$A$6:$B$10,2,FALSE),IF(J59=4,VLOOKUP(K59+1,TPMatrix!$D$6:$E$9,2,FALSE),0)),"")</f>
        <v>0</v>
      </c>
      <c r="N59" s="75">
        <f ca="1">IF(COUNTIF(K57:K61,K59)&gt;=3,IF(J59=5,VLOOKUP(K59+2,TPMatrix!$A$6:$B$10,2,FALSE),IF(J59=4,VLOOKUP(K59+2,TPMatrix!$D$6:$E$9,2,FALSE),0)),"")</f>
        <v>0</v>
      </c>
      <c r="O59" s="75">
        <f ca="1">IF(COUNTIF(K57:K61,K59)&gt;=4,IF(J59=5,VLOOKUP(K59+3,TPMatrix!$A$6:$B$10,2,FALSE),IF(J59=4,VLOOKUP(K59+3,TPMatrix!$D$6:$E$9,2,FALSE),0)),"")</f>
        <v>0</v>
      </c>
      <c r="P59" s="75">
        <f ca="1">IF(COUNTIF(K57:K61,K59)&gt;=5,IF(J59=5,VLOOKUP(K59+4,TPMatrix!$A$6:$B$10,2,FALSE),IF(J59=4,VLOOKUP(K59+4,TPMatrix!$D$6:$E$9,2,FALSE),0)),"")</f>
        <v>0</v>
      </c>
      <c r="Q59" s="75">
        <f t="shared" ca="1" si="16"/>
        <v>0</v>
      </c>
      <c r="R59" s="163">
        <f t="shared" ca="1" si="17"/>
        <v>5</v>
      </c>
      <c r="S59" s="162">
        <f t="shared" ca="1" si="18"/>
        <v>0</v>
      </c>
      <c r="T59" s="75">
        <f t="shared" si="19"/>
        <v>0</v>
      </c>
      <c r="U59" s="163">
        <f t="shared" ca="1" si="20"/>
        <v>0</v>
      </c>
      <c r="W59" s="3" t="str">
        <f t="shared" ca="1" si="21"/>
        <v/>
      </c>
      <c r="X59" s="3" t="str">
        <f ca="1">IF(ISNUMBER($A59),$W59*(Methuselahs!$A$4+1)+$A59,"")</f>
        <v/>
      </c>
      <c r="Y59" s="3" t="str">
        <f t="shared" ca="1" si="22"/>
        <v/>
      </c>
      <c r="Z59" s="3" t="str">
        <f ca="1">IF(ISNUMBER($A59),VLOOKUP($A59,Methuselahs!$A$7:$X$306,5),"")</f>
        <v/>
      </c>
      <c r="AA59" s="3" t="str">
        <f t="shared" ca="1" si="23"/>
        <v/>
      </c>
    </row>
    <row r="60" spans="1:27" ht="13.15" customHeight="1" x14ac:dyDescent="0.2">
      <c r="A60" s="164" t="str">
        <f ca="1">IF(ISBLANK('Tournament Info'!$B$11),"",INDIRECT(ADDRESS(ROW(),1,1,1,"Optimal Seating "&amp;'Tournament Info'!$B$11-1&amp;"R+F")))</f>
        <v/>
      </c>
      <c r="B60" s="165" t="str">
        <f ca="1">IF(ISNUMBER(A60),VLOOKUP(A60,Methuselahs!$A$7:$E$306,2,FALSE),"")</f>
        <v/>
      </c>
      <c r="C60" s="166" t="str">
        <f ca="1">IF(ISNUMBER(A60),VLOOKUP(A60,Methuselahs!$A$7:$E$306,3,FALSE),"")</f>
        <v/>
      </c>
      <c r="D60" s="167" t="str">
        <f t="shared" ca="1" si="12"/>
        <v/>
      </c>
      <c r="E60" s="168"/>
      <c r="F60" s="166">
        <f t="shared" si="13"/>
        <v>0</v>
      </c>
      <c r="G60" s="150" t="str">
        <f t="shared" ca="1" si="14"/>
        <v/>
      </c>
      <c r="H60" s="151" t="str">
        <f ca="1">IF(ISNUMBER(A60),IF(OR($S60=$U60,NOT(ISNA(MATCH($D60*5+$V$4,Override!$C$6:$C$125,0)))),$Q60,0),"")</f>
        <v/>
      </c>
      <c r="I60" s="167" t="str">
        <f t="shared" ca="1" si="15"/>
        <v/>
      </c>
      <c r="J60" s="169">
        <f ca="1">COUNT(A57:A61)</f>
        <v>0</v>
      </c>
      <c r="K60" s="153" t="str">
        <f ca="1">IF(ISNUMBER(A60),RANK(F60,F57:F61),"")</f>
        <v/>
      </c>
      <c r="L60" s="154">
        <f ca="1">IF(J60=5,VLOOKUP(K60,TPMatrix!$A$6:$B$10,2,FALSE),IF(J60=4,VLOOKUP(K60,TPMatrix!$D$6:$E$9,2,FALSE),0))</f>
        <v>0</v>
      </c>
      <c r="M60" s="154">
        <f ca="1">IF(COUNTIF(K57:K61,K60)&gt;=2,IF(J60=5,VLOOKUP(K60+1,TPMatrix!$A$6:$B$10,2,FALSE),IF(J60=4,VLOOKUP(K60+1,TPMatrix!$D$6:$E$9,2,FALSE),0)),"")</f>
        <v>0</v>
      </c>
      <c r="N60" s="154">
        <f ca="1">IF(COUNTIF(K57:K61,K60)&gt;=3,IF(J60=5,VLOOKUP(K60+2,TPMatrix!$A$6:$B$10,2,FALSE),IF(J60=4,VLOOKUP(K60+2,TPMatrix!$D$6:$E$9,2,FALSE),0)),"")</f>
        <v>0</v>
      </c>
      <c r="O60" s="154">
        <f ca="1">IF(COUNTIF(K57:K61,K60)&gt;=4,IF(J60=5,VLOOKUP(K60+3,TPMatrix!$A$6:$B$10,2,FALSE),IF(J60=4,VLOOKUP(K60+3,TPMatrix!$D$6:$E$9,2,FALSE),0)),"")</f>
        <v>0</v>
      </c>
      <c r="P60" s="154">
        <f ca="1">IF(COUNTIF(K57:K61,K60)&gt;=5,IF(J60=5,VLOOKUP(K60+4,TPMatrix!$A$6:$B$10,2,FALSE),IF(J60=4,VLOOKUP(K60+4,TPMatrix!$D$6:$E$9,2,FALSE),0)),"")</f>
        <v>0</v>
      </c>
      <c r="Q60" s="154">
        <f t="shared" ca="1" si="16"/>
        <v>0</v>
      </c>
      <c r="R60" s="155">
        <f t="shared" ca="1" si="17"/>
        <v>5</v>
      </c>
      <c r="S60" s="153">
        <f t="shared" ca="1" si="18"/>
        <v>0</v>
      </c>
      <c r="T60" s="154">
        <f t="shared" si="19"/>
        <v>0</v>
      </c>
      <c r="U60" s="155">
        <f t="shared" ca="1" si="20"/>
        <v>0</v>
      </c>
      <c r="W60" s="3" t="str">
        <f t="shared" ca="1" si="21"/>
        <v/>
      </c>
      <c r="X60" s="3" t="str">
        <f ca="1">IF(ISNUMBER($A60),$W60*(Methuselahs!$A$4+1)+$A60,"")</f>
        <v/>
      </c>
      <c r="Y60" s="3" t="str">
        <f t="shared" ca="1" si="22"/>
        <v/>
      </c>
      <c r="Z60" s="3" t="str">
        <f ca="1">IF(ISNUMBER($A60),VLOOKUP($A60,Methuselahs!$A$7:$X$306,5),"")</f>
        <v/>
      </c>
      <c r="AA60" s="3" t="str">
        <f t="shared" ca="1" si="23"/>
        <v/>
      </c>
    </row>
    <row r="61" spans="1:27" ht="13.15" customHeight="1" thickBot="1" x14ac:dyDescent="0.25">
      <c r="A61" s="170" t="str">
        <f ca="1">IF(ISBLANK('Tournament Info'!$B$11),"",INDIRECT(ADDRESS(ROW(),1,1,1,"Optimal Seating "&amp;'Tournament Info'!$B$11-1&amp;"R+F")))</f>
        <v/>
      </c>
      <c r="B61" s="171" t="str">
        <f ca="1">IF(ISNUMBER(A61),VLOOKUP(A61,Methuselahs!$A$7:$E$306,2,FALSE),"")</f>
        <v/>
      </c>
      <c r="C61" s="172" t="str">
        <f ca="1">IF(ISNUMBER(A61),VLOOKUP(A61,Methuselahs!$A$7:$E$306,3,FALSE),"")</f>
        <v/>
      </c>
      <c r="D61" s="173" t="str">
        <f t="shared" ca="1" si="12"/>
        <v/>
      </c>
      <c r="E61" s="174"/>
      <c r="F61" s="172">
        <f t="shared" si="13"/>
        <v>0</v>
      </c>
      <c r="G61" s="159" t="str">
        <f t="shared" ca="1" si="14"/>
        <v/>
      </c>
      <c r="H61" s="160" t="str">
        <f ca="1">IF(ISNUMBER(A61),IF(OR($S61=$U61,NOT(ISNA(MATCH($D61*5+$V$4,Override!$C$6:$C$125,0)))),$Q61,0),"")</f>
        <v/>
      </c>
      <c r="I61" s="173" t="str">
        <f t="shared" ca="1" si="15"/>
        <v/>
      </c>
      <c r="J61" s="175">
        <f ca="1">COUNT(A57:A61)</f>
        <v>0</v>
      </c>
      <c r="K61" s="176" t="str">
        <f ca="1">IF(ISNUMBER(A61),RANK(F61,F57:F61),"")</f>
        <v/>
      </c>
      <c r="L61" s="177">
        <f ca="1">IF(J61=5,VLOOKUP(K61,TPMatrix!$A$6:$B$10,2,FALSE),IF(J61=4,VLOOKUP(K61,TPMatrix!$D$6:$E$9,2,FALSE),0))</f>
        <v>0</v>
      </c>
      <c r="M61" s="177">
        <f ca="1">IF(COUNTIF(K57:K61,K61)&gt;=2,IF(J61=5,VLOOKUP(K61+1,TPMatrix!$A$6:$B$10,2,FALSE),IF(J61=4,VLOOKUP(K61+1,TPMatrix!$D$6:$E$9,2,FALSE),0)),"")</f>
        <v>0</v>
      </c>
      <c r="N61" s="177">
        <f ca="1">IF(COUNTIF(K57:K61,K61)&gt;=3,IF(J61=5,VLOOKUP(K61+2,TPMatrix!$A$6:$B$10,2,FALSE),IF(J61=4,VLOOKUP(K61+2,TPMatrix!$D$6:$E$9,2,FALSE),0)),"")</f>
        <v>0</v>
      </c>
      <c r="O61" s="177">
        <f ca="1">IF(COUNTIF(K57:K61,K61)&gt;=4,IF(J61=5,VLOOKUP(K61+3,TPMatrix!$A$6:$B$10,2,FALSE),IF(J61=4,VLOOKUP(K61+3,TPMatrix!$D$6:$E$9,2,FALSE),0)),"")</f>
        <v>0</v>
      </c>
      <c r="P61" s="177">
        <f ca="1">IF(COUNTIF(K57:K61,K61)&gt;=5,IF(J61=5,VLOOKUP(K61+4,TPMatrix!$A$6:$B$10,2,FALSE),IF(J61=4,VLOOKUP(K61+4,TPMatrix!$D$6:$E$9,2,FALSE),0)),"")</f>
        <v>0</v>
      </c>
      <c r="Q61" s="177">
        <f t="shared" ca="1" si="16"/>
        <v>0</v>
      </c>
      <c r="R61" s="178">
        <f t="shared" ca="1" si="17"/>
        <v>5</v>
      </c>
      <c r="S61" s="176">
        <f t="shared" ca="1" si="18"/>
        <v>0</v>
      </c>
      <c r="T61" s="177">
        <f t="shared" si="19"/>
        <v>0</v>
      </c>
      <c r="U61" s="178">
        <f t="shared" ca="1" si="20"/>
        <v>0</v>
      </c>
      <c r="W61" s="3" t="str">
        <f t="shared" ca="1" si="21"/>
        <v/>
      </c>
      <c r="X61" s="3" t="str">
        <f ca="1">IF(ISNUMBER($A61),$W61*(Methuselahs!$A$4+1)+$A61,"")</f>
        <v/>
      </c>
      <c r="Y61" s="3" t="str">
        <f t="shared" ca="1" si="22"/>
        <v/>
      </c>
      <c r="Z61" s="3" t="str">
        <f ca="1">IF(ISNUMBER($A61),VLOOKUP($A61,Methuselahs!$A$7:$X$306,5),"")</f>
        <v/>
      </c>
      <c r="AA61" s="3" t="str">
        <f t="shared" ca="1" si="23"/>
        <v/>
      </c>
    </row>
    <row r="62" spans="1:27" ht="13.15" customHeight="1" thickTop="1" x14ac:dyDescent="0.2">
      <c r="A62" s="55" t="str">
        <f ca="1">IF(ISBLANK('Tournament Info'!$B$11),"",INDIRECT(ADDRESS(ROW(),1,1,1,"Optimal Seating "&amp;'Tournament Info'!$B$11-1&amp;"R+F")))</f>
        <v/>
      </c>
      <c r="B62" s="76" t="str">
        <f ca="1">IF(ISNUMBER(A62),VLOOKUP(A62,Methuselahs!$A$7:$E$306,2,FALSE),"")</f>
        <v/>
      </c>
      <c r="C62" s="136" t="str">
        <f ca="1">IF(ISNUMBER(A62),VLOOKUP(A62,Methuselahs!$A$7:$E$306,3,FALSE),"")</f>
        <v/>
      </c>
      <c r="D62" s="137" t="str">
        <f t="shared" ca="1" si="12"/>
        <v/>
      </c>
      <c r="E62" s="138"/>
      <c r="F62" s="136">
        <f t="shared" si="13"/>
        <v>0</v>
      </c>
      <c r="G62" s="139" t="str">
        <f t="shared" ca="1" si="14"/>
        <v/>
      </c>
      <c r="H62" s="140" t="str">
        <f ca="1">IF(ISNUMBER(A62),IF(OR($S62=$U62,NOT(ISNA(MATCH($D62*5+$V$4,Override!$C$6:$C$125,0)))),$Q62,0),"")</f>
        <v/>
      </c>
      <c r="I62" s="137" t="str">
        <f t="shared" ca="1" si="15"/>
        <v/>
      </c>
      <c r="J62" s="141">
        <f ca="1">COUNT(A62:A66)</f>
        <v>0</v>
      </c>
      <c r="K62" s="142" t="str">
        <f ca="1">IF(ISNUMBER(A62),RANK(F62,F62:F66),"")</f>
        <v/>
      </c>
      <c r="L62" s="58">
        <f ca="1">IF(J62=5,VLOOKUP(K62,TPMatrix!$A$6:$B$10,2,FALSE),IF(J62=4,VLOOKUP(K62,TPMatrix!$D$6:$E$9,2,FALSE),0))</f>
        <v>0</v>
      </c>
      <c r="M62" s="58">
        <f ca="1">IF(COUNTIF(K62:K66,K62)&gt;=2,IF(J62=5,VLOOKUP(K62+1,TPMatrix!$A$6:$B$10,2,FALSE),IF(J62=4,VLOOKUP(K62+1,TPMatrix!$D$6:$E$9,2,FALSE),0)),"")</f>
        <v>0</v>
      </c>
      <c r="N62" s="58">
        <f ca="1">IF(COUNTIF(K62:K66,K62)&gt;=3,IF(J62=5,VLOOKUP(K62+2,TPMatrix!$A$6:$B$10,2,FALSE),IF(J62=4,VLOOKUP(K62+2,TPMatrix!$D$6:$E$9,2,FALSE),0)),"")</f>
        <v>0</v>
      </c>
      <c r="O62" s="58">
        <f ca="1">IF(COUNTIF(K62:K66,K62)&gt;=4,IF(J62=5,VLOOKUP(K62+3,TPMatrix!$A$6:$B$10,2,FALSE),IF(J62=4,VLOOKUP(K62+3,TPMatrix!$D$6:$E$9,2,FALSE),0)),"")</f>
        <v>0</v>
      </c>
      <c r="P62" s="58">
        <f ca="1">IF(COUNTIF(K62:K66,K62)&gt;=5,IF(J62=5,VLOOKUP(K62+4,TPMatrix!$A$6:$B$10,2,FALSE),IF(J62=4,VLOOKUP(K62+4,TPMatrix!$D$6:$E$9,2,FALSE),0)),"")</f>
        <v>0</v>
      </c>
      <c r="Q62" s="58">
        <f t="shared" ca="1" si="16"/>
        <v>0</v>
      </c>
      <c r="R62" s="143">
        <f t="shared" ca="1" si="17"/>
        <v>5</v>
      </c>
      <c r="S62" s="144">
        <f t="shared" ca="1" si="18"/>
        <v>0</v>
      </c>
      <c r="T62" s="145">
        <f t="shared" si="19"/>
        <v>0</v>
      </c>
      <c r="U62" s="146">
        <f t="shared" ca="1" si="20"/>
        <v>0</v>
      </c>
      <c r="W62" s="3" t="str">
        <f t="shared" ca="1" si="21"/>
        <v/>
      </c>
      <c r="X62" s="3" t="str">
        <f ca="1">IF(ISNUMBER($A62),$W62*(Methuselahs!$A$4+1)+$A62,"")</f>
        <v/>
      </c>
      <c r="Y62" s="3" t="str">
        <f t="shared" ca="1" si="22"/>
        <v/>
      </c>
      <c r="Z62" s="3" t="str">
        <f ca="1">IF(ISNUMBER($A62),VLOOKUP($A62,Methuselahs!$A$7:$X$306,5),"")</f>
        <v/>
      </c>
      <c r="AA62" s="3" t="str">
        <f t="shared" ca="1" si="23"/>
        <v/>
      </c>
    </row>
    <row r="63" spans="1:27" ht="13.15" customHeight="1" x14ac:dyDescent="0.2">
      <c r="A63" s="59" t="str">
        <f ca="1">IF(ISBLANK('Tournament Info'!$B$11),"",INDIRECT(ADDRESS(ROW(),1,1,1,"Optimal Seating "&amp;'Tournament Info'!$B$11-1&amp;"R+F")))</f>
        <v/>
      </c>
      <c r="B63" s="65" t="str">
        <f ca="1">IF(ISNUMBER(A63),VLOOKUP(A63,Methuselahs!$A$7:$E$306,2,FALSE),"")</f>
        <v/>
      </c>
      <c r="C63" s="147" t="str">
        <f ca="1">IF(ISNUMBER(A63),VLOOKUP(A63,Methuselahs!$A$7:$E$306,3,FALSE),"")</f>
        <v/>
      </c>
      <c r="D63" s="148" t="str">
        <f t="shared" ca="1" si="12"/>
        <v/>
      </c>
      <c r="E63" s="149"/>
      <c r="F63" s="147">
        <f t="shared" si="13"/>
        <v>0</v>
      </c>
      <c r="G63" s="150" t="str">
        <f t="shared" ca="1" si="14"/>
        <v/>
      </c>
      <c r="H63" s="151" t="str">
        <f ca="1">IF(ISNUMBER(A63),IF(OR($S63=$U63,NOT(ISNA(MATCH($D63*5+$V$4,Override!$C$6:$C$125,0)))),$Q63,0),"")</f>
        <v/>
      </c>
      <c r="I63" s="148" t="str">
        <f t="shared" ca="1" si="15"/>
        <v/>
      </c>
      <c r="J63" s="152">
        <f ca="1">COUNT(A62:A66)</f>
        <v>0</v>
      </c>
      <c r="K63" s="153" t="str">
        <f ca="1">IF(ISNUMBER(A63),RANK(F63,F62:F66),"")</f>
        <v/>
      </c>
      <c r="L63" s="154">
        <f ca="1">IF(J63=5,VLOOKUP(K63,TPMatrix!$A$6:$B$10,2,FALSE),IF(J63=4,VLOOKUP(K63,TPMatrix!$D$6:$E$9,2,FALSE),0))</f>
        <v>0</v>
      </c>
      <c r="M63" s="154">
        <f ca="1">IF(COUNTIF(K62:K66,K63)&gt;=2,IF(J63=5,VLOOKUP(K63+1,TPMatrix!$A$6:$B$10,2,FALSE),IF(J63=4,VLOOKUP(K63+1,TPMatrix!$D$6:$E$9,2,FALSE),0)),"")</f>
        <v>0</v>
      </c>
      <c r="N63" s="154">
        <f ca="1">IF(COUNTIF(K62:K66,K63)&gt;=3,IF(J63=5,VLOOKUP(K63+2,TPMatrix!$A$6:$B$10,2,FALSE),IF(J63=4,VLOOKUP(K63+2,TPMatrix!$D$6:$E$9,2,FALSE),0)),"")</f>
        <v>0</v>
      </c>
      <c r="O63" s="154">
        <f ca="1">IF(COUNTIF(K62:K66,K63)&gt;=4,IF(J63=5,VLOOKUP(K63+3,TPMatrix!$A$6:$B$10,2,FALSE),IF(J63=4,VLOOKUP(K63+3,TPMatrix!$D$6:$E$9,2,FALSE),0)),"")</f>
        <v>0</v>
      </c>
      <c r="P63" s="154">
        <f ca="1">IF(COUNTIF(K62:K66,K63)&gt;=5,IF(J63=5,VLOOKUP(K63+4,TPMatrix!$A$6:$B$10,2,FALSE),IF(J63=4,VLOOKUP(K63+4,TPMatrix!$D$6:$E$9,2,FALSE),0)),"")</f>
        <v>0</v>
      </c>
      <c r="Q63" s="154">
        <f t="shared" ca="1" si="16"/>
        <v>0</v>
      </c>
      <c r="R63" s="155">
        <f t="shared" ca="1" si="17"/>
        <v>5</v>
      </c>
      <c r="S63" s="153">
        <f t="shared" ca="1" si="18"/>
        <v>0</v>
      </c>
      <c r="T63" s="154">
        <f t="shared" si="19"/>
        <v>0</v>
      </c>
      <c r="U63" s="155">
        <f t="shared" ca="1" si="20"/>
        <v>0</v>
      </c>
      <c r="W63" s="3" t="str">
        <f t="shared" ca="1" si="21"/>
        <v/>
      </c>
      <c r="X63" s="3" t="str">
        <f ca="1">IF(ISNUMBER($A63),$W63*(Methuselahs!$A$4+1)+$A63,"")</f>
        <v/>
      </c>
      <c r="Y63" s="3" t="str">
        <f t="shared" ca="1" si="22"/>
        <v/>
      </c>
      <c r="Z63" s="3" t="str">
        <f ca="1">IF(ISNUMBER($A63),VLOOKUP($A63,Methuselahs!$A$7:$X$306,5),"")</f>
        <v/>
      </c>
      <c r="AA63" s="3" t="str">
        <f t="shared" ca="1" si="23"/>
        <v/>
      </c>
    </row>
    <row r="64" spans="1:27" ht="13.15" customHeight="1" x14ac:dyDescent="0.2">
      <c r="A64" s="70" t="str">
        <f ca="1">IF(ISBLANK('Tournament Info'!$B$11),"",INDIRECT(ADDRESS(ROW(),1,1,1,"Optimal Seating "&amp;'Tournament Info'!$B$11-1&amp;"R+F")))</f>
        <v/>
      </c>
      <c r="B64" s="76" t="str">
        <f ca="1">IF(ISNUMBER(A64),VLOOKUP(A64,Methuselahs!$A$7:$E$306,2,FALSE),"")</f>
        <v/>
      </c>
      <c r="C64" s="156" t="str">
        <f ca="1">IF(ISNUMBER(A64),VLOOKUP(A64,Methuselahs!$A$7:$E$306,3,FALSE),"")</f>
        <v/>
      </c>
      <c r="D64" s="157" t="str">
        <f t="shared" ca="1" si="12"/>
        <v/>
      </c>
      <c r="E64" s="158"/>
      <c r="F64" s="156">
        <f t="shared" si="13"/>
        <v>0</v>
      </c>
      <c r="G64" s="159" t="str">
        <f t="shared" ca="1" si="14"/>
        <v/>
      </c>
      <c r="H64" s="160" t="str">
        <f ca="1">IF(ISNUMBER(A64),IF(OR($S64=$U64,NOT(ISNA(MATCH($D64*5+$V$4,Override!$C$6:$C$125,0)))),$Q64,0),"")</f>
        <v/>
      </c>
      <c r="I64" s="157" t="str">
        <f t="shared" ca="1" si="15"/>
        <v/>
      </c>
      <c r="J64" s="161">
        <f ca="1">COUNT(A62:A66)</f>
        <v>0</v>
      </c>
      <c r="K64" s="162" t="str">
        <f ca="1">IF(ISNUMBER(A64),RANK(F64,F62:F66),"")</f>
        <v/>
      </c>
      <c r="L64" s="75">
        <f ca="1">IF(J64=5,VLOOKUP(K64,TPMatrix!$A$6:$B$10,2,FALSE),IF(J64=4,VLOOKUP(K64,TPMatrix!$D$6:$E$9,2,FALSE),0))</f>
        <v>0</v>
      </c>
      <c r="M64" s="75">
        <f ca="1">IF(COUNTIF(K62:K66,K64)&gt;=2,IF(J64=5,VLOOKUP(K64+1,TPMatrix!$A$6:$B$10,2,FALSE),IF(J64=4,VLOOKUP(K64+1,TPMatrix!$D$6:$E$9,2,FALSE),0)),"")</f>
        <v>0</v>
      </c>
      <c r="N64" s="75">
        <f ca="1">IF(COUNTIF(K62:K66,K64)&gt;=3,IF(J64=5,VLOOKUP(K64+2,TPMatrix!$A$6:$B$10,2,FALSE),IF(J64=4,VLOOKUP(K64+2,TPMatrix!$D$6:$E$9,2,FALSE),0)),"")</f>
        <v>0</v>
      </c>
      <c r="O64" s="75">
        <f ca="1">IF(COUNTIF(K62:K66,K64)&gt;=4,IF(J64=5,VLOOKUP(K64+3,TPMatrix!$A$6:$B$10,2,FALSE),IF(J64=4,VLOOKUP(K64+3,TPMatrix!$D$6:$E$9,2,FALSE),0)),"")</f>
        <v>0</v>
      </c>
      <c r="P64" s="75">
        <f ca="1">IF(COUNTIF(K62:K66,K64)&gt;=5,IF(J64=5,VLOOKUP(K64+4,TPMatrix!$A$6:$B$10,2,FALSE),IF(J64=4,VLOOKUP(K64+4,TPMatrix!$D$6:$E$9,2,FALSE),0)),"")</f>
        <v>0</v>
      </c>
      <c r="Q64" s="75">
        <f t="shared" ca="1" si="16"/>
        <v>0</v>
      </c>
      <c r="R64" s="163">
        <f t="shared" ca="1" si="17"/>
        <v>5</v>
      </c>
      <c r="S64" s="162">
        <f t="shared" ca="1" si="18"/>
        <v>0</v>
      </c>
      <c r="T64" s="75">
        <f t="shared" si="19"/>
        <v>0</v>
      </c>
      <c r="U64" s="163">
        <f t="shared" ca="1" si="20"/>
        <v>0</v>
      </c>
      <c r="W64" s="3" t="str">
        <f t="shared" ca="1" si="21"/>
        <v/>
      </c>
      <c r="X64" s="3" t="str">
        <f ca="1">IF(ISNUMBER($A64),$W64*(Methuselahs!$A$4+1)+$A64,"")</f>
        <v/>
      </c>
      <c r="Y64" s="3" t="str">
        <f t="shared" ca="1" si="22"/>
        <v/>
      </c>
      <c r="Z64" s="3" t="str">
        <f ca="1">IF(ISNUMBER($A64),VLOOKUP($A64,Methuselahs!$A$7:$X$306,5),"")</f>
        <v/>
      </c>
      <c r="AA64" s="3" t="str">
        <f t="shared" ca="1" si="23"/>
        <v/>
      </c>
    </row>
    <row r="65" spans="1:27" ht="13.15" customHeight="1" x14ac:dyDescent="0.2">
      <c r="A65" s="164" t="str">
        <f ca="1">IF(ISBLANK('Tournament Info'!$B$11),"",INDIRECT(ADDRESS(ROW(),1,1,1,"Optimal Seating "&amp;'Tournament Info'!$B$11-1&amp;"R+F")))</f>
        <v/>
      </c>
      <c r="B65" s="165" t="str">
        <f ca="1">IF(ISNUMBER(A65),VLOOKUP(A65,Methuselahs!$A$7:$E$306,2,FALSE),"")</f>
        <v/>
      </c>
      <c r="C65" s="166" t="str">
        <f ca="1">IF(ISNUMBER(A65),VLOOKUP(A65,Methuselahs!$A$7:$E$306,3,FALSE),"")</f>
        <v/>
      </c>
      <c r="D65" s="167" t="str">
        <f t="shared" ca="1" si="12"/>
        <v/>
      </c>
      <c r="E65" s="168"/>
      <c r="F65" s="166">
        <f t="shared" si="13"/>
        <v>0</v>
      </c>
      <c r="G65" s="150" t="str">
        <f t="shared" ca="1" si="14"/>
        <v/>
      </c>
      <c r="H65" s="151" t="str">
        <f ca="1">IF(ISNUMBER(A65),IF(OR($S65=$U65,NOT(ISNA(MATCH($D65*5+$V$4,Override!$C$6:$C$125,0)))),$Q65,0),"")</f>
        <v/>
      </c>
      <c r="I65" s="167" t="str">
        <f t="shared" ca="1" si="15"/>
        <v/>
      </c>
      <c r="J65" s="169">
        <f ca="1">COUNT(A62:A66)</f>
        <v>0</v>
      </c>
      <c r="K65" s="153" t="str">
        <f ca="1">IF(ISNUMBER(A65),RANK(F65,F62:F66),"")</f>
        <v/>
      </c>
      <c r="L65" s="154">
        <f ca="1">IF(J65=5,VLOOKUP(K65,TPMatrix!$A$6:$B$10,2,FALSE),IF(J65=4,VLOOKUP(K65,TPMatrix!$D$6:$E$9,2,FALSE),0))</f>
        <v>0</v>
      </c>
      <c r="M65" s="154">
        <f ca="1">IF(COUNTIF(K62:K66,K65)&gt;=2,IF(J65=5,VLOOKUP(K65+1,TPMatrix!$A$6:$B$10,2,FALSE),IF(J65=4,VLOOKUP(K65+1,TPMatrix!$D$6:$E$9,2,FALSE),0)),"")</f>
        <v>0</v>
      </c>
      <c r="N65" s="154">
        <f ca="1">IF(COUNTIF(K62:K66,K65)&gt;=3,IF(J65=5,VLOOKUP(K65+2,TPMatrix!$A$6:$B$10,2,FALSE),IF(J65=4,VLOOKUP(K65+2,TPMatrix!$D$6:$E$9,2,FALSE),0)),"")</f>
        <v>0</v>
      </c>
      <c r="O65" s="154">
        <f ca="1">IF(COUNTIF(K62:K66,K65)&gt;=4,IF(J65=5,VLOOKUP(K65+3,TPMatrix!$A$6:$B$10,2,FALSE),IF(J65=4,VLOOKUP(K65+3,TPMatrix!$D$6:$E$9,2,FALSE),0)),"")</f>
        <v>0</v>
      </c>
      <c r="P65" s="154">
        <f ca="1">IF(COUNTIF(K62:K66,K65)&gt;=5,IF(J65=5,VLOOKUP(K65+4,TPMatrix!$A$6:$B$10,2,FALSE),IF(J65=4,VLOOKUP(K65+4,TPMatrix!$D$6:$E$9,2,FALSE),0)),"")</f>
        <v>0</v>
      </c>
      <c r="Q65" s="154">
        <f t="shared" ca="1" si="16"/>
        <v>0</v>
      </c>
      <c r="R65" s="155">
        <f t="shared" ca="1" si="17"/>
        <v>5</v>
      </c>
      <c r="S65" s="153">
        <f t="shared" ca="1" si="18"/>
        <v>0</v>
      </c>
      <c r="T65" s="154">
        <f t="shared" si="19"/>
        <v>0</v>
      </c>
      <c r="U65" s="155">
        <f t="shared" ca="1" si="20"/>
        <v>0</v>
      </c>
      <c r="W65" s="3" t="str">
        <f t="shared" ca="1" si="21"/>
        <v/>
      </c>
      <c r="X65" s="3" t="str">
        <f ca="1">IF(ISNUMBER($A65),$W65*(Methuselahs!$A$4+1)+$A65,"")</f>
        <v/>
      </c>
      <c r="Y65" s="3" t="str">
        <f t="shared" ca="1" si="22"/>
        <v/>
      </c>
      <c r="Z65" s="3" t="str">
        <f ca="1">IF(ISNUMBER($A65),VLOOKUP($A65,Methuselahs!$A$7:$X$306,5),"")</f>
        <v/>
      </c>
      <c r="AA65" s="3" t="str">
        <f t="shared" ca="1" si="23"/>
        <v/>
      </c>
    </row>
    <row r="66" spans="1:27" ht="13.15" customHeight="1" thickBot="1" x14ac:dyDescent="0.25">
      <c r="A66" s="170" t="str">
        <f ca="1">IF(ISBLANK('Tournament Info'!$B$11),"",INDIRECT(ADDRESS(ROW(),1,1,1,"Optimal Seating "&amp;'Tournament Info'!$B$11-1&amp;"R+F")))</f>
        <v/>
      </c>
      <c r="B66" s="171" t="str">
        <f ca="1">IF(ISNUMBER(A66),VLOOKUP(A66,Methuselahs!$A$7:$E$306,2,FALSE),"")</f>
        <v/>
      </c>
      <c r="C66" s="172" t="str">
        <f ca="1">IF(ISNUMBER(A66),VLOOKUP(A66,Methuselahs!$A$7:$E$306,3,FALSE),"")</f>
        <v/>
      </c>
      <c r="D66" s="173" t="str">
        <f t="shared" ca="1" si="12"/>
        <v/>
      </c>
      <c r="E66" s="174"/>
      <c r="F66" s="172">
        <f t="shared" si="13"/>
        <v>0</v>
      </c>
      <c r="G66" s="159" t="str">
        <f t="shared" ca="1" si="14"/>
        <v/>
      </c>
      <c r="H66" s="160" t="str">
        <f ca="1">IF(ISNUMBER(A66),IF(OR($S66=$U66,NOT(ISNA(MATCH($D66*5+$V$4,Override!$C$6:$C$125,0)))),$Q66,0),"")</f>
        <v/>
      </c>
      <c r="I66" s="173" t="str">
        <f t="shared" ca="1" si="15"/>
        <v/>
      </c>
      <c r="J66" s="175">
        <f ca="1">COUNT(A62:A66)</f>
        <v>0</v>
      </c>
      <c r="K66" s="176" t="str">
        <f ca="1">IF(ISNUMBER(A66),RANK(F66,F62:F66),"")</f>
        <v/>
      </c>
      <c r="L66" s="177">
        <f ca="1">IF(J66=5,VLOOKUP(K66,TPMatrix!$A$6:$B$10,2,FALSE),IF(J66=4,VLOOKUP(K66,TPMatrix!$D$6:$E$9,2,FALSE),0))</f>
        <v>0</v>
      </c>
      <c r="M66" s="177">
        <f ca="1">IF(COUNTIF(K62:K66,K66)&gt;=2,IF(J66=5,VLOOKUP(K66+1,TPMatrix!$A$6:$B$10,2,FALSE),IF(J66=4,VLOOKUP(K66+1,TPMatrix!$D$6:$E$9,2,FALSE),0)),"")</f>
        <v>0</v>
      </c>
      <c r="N66" s="177">
        <f ca="1">IF(COUNTIF(K62:K66,K66)&gt;=3,IF(J66=5,VLOOKUP(K66+2,TPMatrix!$A$6:$B$10,2,FALSE),IF(J66=4,VLOOKUP(K66+2,TPMatrix!$D$6:$E$9,2,FALSE),0)),"")</f>
        <v>0</v>
      </c>
      <c r="O66" s="177">
        <f ca="1">IF(COUNTIF(K62:K66,K66)&gt;=4,IF(J66=5,VLOOKUP(K66+3,TPMatrix!$A$6:$B$10,2,FALSE),IF(J66=4,VLOOKUP(K66+3,TPMatrix!$D$6:$E$9,2,FALSE),0)),"")</f>
        <v>0</v>
      </c>
      <c r="P66" s="177">
        <f ca="1">IF(COUNTIF(K62:K66,K66)&gt;=5,IF(J66=5,VLOOKUP(K66+4,TPMatrix!$A$6:$B$10,2,FALSE),IF(J66=4,VLOOKUP(K66+4,TPMatrix!$D$6:$E$9,2,FALSE),0)),"")</f>
        <v>0</v>
      </c>
      <c r="Q66" s="177">
        <f t="shared" ca="1" si="16"/>
        <v>0</v>
      </c>
      <c r="R66" s="178">
        <f t="shared" ca="1" si="17"/>
        <v>5</v>
      </c>
      <c r="S66" s="176">
        <f t="shared" ca="1" si="18"/>
        <v>0</v>
      </c>
      <c r="T66" s="177">
        <f t="shared" si="19"/>
        <v>0</v>
      </c>
      <c r="U66" s="178">
        <f t="shared" ca="1" si="20"/>
        <v>0</v>
      </c>
      <c r="W66" s="3" t="str">
        <f t="shared" ca="1" si="21"/>
        <v/>
      </c>
      <c r="X66" s="3" t="str">
        <f ca="1">IF(ISNUMBER($A66),$W66*(Methuselahs!$A$4+1)+$A66,"")</f>
        <v/>
      </c>
      <c r="Y66" s="3" t="str">
        <f t="shared" ca="1" si="22"/>
        <v/>
      </c>
      <c r="Z66" s="3" t="str">
        <f ca="1">IF(ISNUMBER($A66),VLOOKUP($A66,Methuselahs!$A$7:$X$306,5),"")</f>
        <v/>
      </c>
      <c r="AA66" s="3" t="str">
        <f t="shared" ca="1" si="23"/>
        <v/>
      </c>
    </row>
    <row r="67" spans="1:27" ht="13.15" customHeight="1" thickTop="1" x14ac:dyDescent="0.2">
      <c r="A67" s="55" t="str">
        <f ca="1">IF(ISBLANK('Tournament Info'!$B$11),"",INDIRECT(ADDRESS(ROW(),1,1,1,"Optimal Seating "&amp;'Tournament Info'!$B$11-1&amp;"R+F")))</f>
        <v/>
      </c>
      <c r="B67" s="76" t="str">
        <f ca="1">IF(ISNUMBER(A67),VLOOKUP(A67,Methuselahs!$A$7:$E$306,2,FALSE),"")</f>
        <v/>
      </c>
      <c r="C67" s="136" t="str">
        <f ca="1">IF(ISNUMBER(A67),VLOOKUP(A67,Methuselahs!$A$7:$E$306,3,FALSE),"")</f>
        <v/>
      </c>
      <c r="D67" s="137" t="str">
        <f t="shared" ca="1" si="12"/>
        <v/>
      </c>
      <c r="E67" s="138"/>
      <c r="F67" s="136">
        <f t="shared" si="13"/>
        <v>0</v>
      </c>
      <c r="G67" s="139" t="str">
        <f t="shared" ca="1" si="14"/>
        <v/>
      </c>
      <c r="H67" s="140" t="str">
        <f ca="1">IF(ISNUMBER(A67),IF(OR($S67=$U67,NOT(ISNA(MATCH($D67*5+$V$4,Override!$C$6:$C$125,0)))),$Q67,0),"")</f>
        <v/>
      </c>
      <c r="I67" s="137" t="str">
        <f t="shared" ca="1" si="15"/>
        <v/>
      </c>
      <c r="J67" s="141">
        <f ca="1">COUNT(A67:A71)</f>
        <v>0</v>
      </c>
      <c r="K67" s="142" t="str">
        <f ca="1">IF(ISNUMBER(A67),RANK(F67,F67:F71),"")</f>
        <v/>
      </c>
      <c r="L67" s="58">
        <f ca="1">IF(J67=5,VLOOKUP(K67,TPMatrix!$A$6:$B$10,2,FALSE),IF(J67=4,VLOOKUP(K67,TPMatrix!$D$6:$E$9,2,FALSE),0))</f>
        <v>0</v>
      </c>
      <c r="M67" s="58">
        <f ca="1">IF(COUNTIF(K67:K71,K67)&gt;=2,IF(J67=5,VLOOKUP(K67+1,TPMatrix!$A$6:$B$10,2,FALSE),IF(J67=4,VLOOKUP(K67+1,TPMatrix!$D$6:$E$9,2,FALSE),0)),"")</f>
        <v>0</v>
      </c>
      <c r="N67" s="58">
        <f ca="1">IF(COUNTIF(K67:K71,K67)&gt;=3,IF(J67=5,VLOOKUP(K67+2,TPMatrix!$A$6:$B$10,2,FALSE),IF(J67=4,VLOOKUP(K67+2,TPMatrix!$D$6:$E$9,2,FALSE),0)),"")</f>
        <v>0</v>
      </c>
      <c r="O67" s="58">
        <f ca="1">IF(COUNTIF(K67:K71,K67)&gt;=4,IF(J67=5,VLOOKUP(K67+3,TPMatrix!$A$6:$B$10,2,FALSE),IF(J67=4,VLOOKUP(K67+3,TPMatrix!$D$6:$E$9,2,FALSE),0)),"")</f>
        <v>0</v>
      </c>
      <c r="P67" s="58">
        <f ca="1">IF(COUNTIF(K67:K71,K67)&gt;=5,IF(J67=5,VLOOKUP(K67+4,TPMatrix!$A$6:$B$10,2,FALSE),IF(J67=4,VLOOKUP(K67+4,TPMatrix!$D$6:$E$9,2,FALSE),0)),"")</f>
        <v>0</v>
      </c>
      <c r="Q67" s="58">
        <f t="shared" ca="1" si="16"/>
        <v>0</v>
      </c>
      <c r="R67" s="143">
        <f t="shared" ca="1" si="17"/>
        <v>5</v>
      </c>
      <c r="S67" s="144">
        <f t="shared" ca="1" si="18"/>
        <v>0</v>
      </c>
      <c r="T67" s="145">
        <f t="shared" si="19"/>
        <v>0</v>
      </c>
      <c r="U67" s="146">
        <f t="shared" ca="1" si="20"/>
        <v>0</v>
      </c>
      <c r="W67" s="3" t="str">
        <f t="shared" ca="1" si="21"/>
        <v/>
      </c>
      <c r="X67" s="3" t="str">
        <f ca="1">IF(ISNUMBER($A67),$W67*(Methuselahs!$A$4+1)+$A67,"")</f>
        <v/>
      </c>
      <c r="Y67" s="3" t="str">
        <f t="shared" ca="1" si="22"/>
        <v/>
      </c>
      <c r="Z67" s="3" t="str">
        <f ca="1">IF(ISNUMBER($A67),VLOOKUP($A67,Methuselahs!$A$7:$X$306,5),"")</f>
        <v/>
      </c>
      <c r="AA67" s="3" t="str">
        <f t="shared" ca="1" si="23"/>
        <v/>
      </c>
    </row>
    <row r="68" spans="1:27" ht="13.15" customHeight="1" x14ac:dyDescent="0.2">
      <c r="A68" s="59" t="str">
        <f ca="1">IF(ISBLANK('Tournament Info'!$B$11),"",INDIRECT(ADDRESS(ROW(),1,1,1,"Optimal Seating "&amp;'Tournament Info'!$B$11-1&amp;"R+F")))</f>
        <v/>
      </c>
      <c r="B68" s="65" t="str">
        <f ca="1">IF(ISNUMBER(A68),VLOOKUP(A68,Methuselahs!$A$7:$E$306,2,FALSE),"")</f>
        <v/>
      </c>
      <c r="C68" s="147" t="str">
        <f ca="1">IF(ISNUMBER(A68),VLOOKUP(A68,Methuselahs!$A$7:$E$306,3,FALSE),"")</f>
        <v/>
      </c>
      <c r="D68" s="148" t="str">
        <f t="shared" ca="1" si="12"/>
        <v/>
      </c>
      <c r="E68" s="149"/>
      <c r="F68" s="147">
        <f t="shared" si="13"/>
        <v>0</v>
      </c>
      <c r="G68" s="150" t="str">
        <f t="shared" ca="1" si="14"/>
        <v/>
      </c>
      <c r="H68" s="151" t="str">
        <f ca="1">IF(ISNUMBER(A68),IF(OR($S68=$U68,NOT(ISNA(MATCH($D68*5+$V$4,Override!$C$6:$C$125,0)))),$Q68,0),"")</f>
        <v/>
      </c>
      <c r="I68" s="148" t="str">
        <f t="shared" ca="1" si="15"/>
        <v/>
      </c>
      <c r="J68" s="152">
        <f ca="1">COUNT(A67:A71)</f>
        <v>0</v>
      </c>
      <c r="K68" s="153" t="str">
        <f ca="1">IF(ISNUMBER(A68),RANK(F68,F67:F71),"")</f>
        <v/>
      </c>
      <c r="L68" s="154">
        <f ca="1">IF(J68=5,VLOOKUP(K68,TPMatrix!$A$6:$B$10,2,FALSE),IF(J68=4,VLOOKUP(K68,TPMatrix!$D$6:$E$9,2,FALSE),0))</f>
        <v>0</v>
      </c>
      <c r="M68" s="154">
        <f ca="1">IF(COUNTIF(K67:K71,K68)&gt;=2,IF(J68=5,VLOOKUP(K68+1,TPMatrix!$A$6:$B$10,2,FALSE),IF(J68=4,VLOOKUP(K68+1,TPMatrix!$D$6:$E$9,2,FALSE),0)),"")</f>
        <v>0</v>
      </c>
      <c r="N68" s="154">
        <f ca="1">IF(COUNTIF(K67:K71,K68)&gt;=3,IF(J68=5,VLOOKUP(K68+2,TPMatrix!$A$6:$B$10,2,FALSE),IF(J68=4,VLOOKUP(K68+2,TPMatrix!$D$6:$E$9,2,FALSE),0)),"")</f>
        <v>0</v>
      </c>
      <c r="O68" s="154">
        <f ca="1">IF(COUNTIF(K67:K71,K68)&gt;=4,IF(J68=5,VLOOKUP(K68+3,TPMatrix!$A$6:$B$10,2,FALSE),IF(J68=4,VLOOKUP(K68+3,TPMatrix!$D$6:$E$9,2,FALSE),0)),"")</f>
        <v>0</v>
      </c>
      <c r="P68" s="154">
        <f ca="1">IF(COUNTIF(K67:K71,K68)&gt;=5,IF(J68=5,VLOOKUP(K68+4,TPMatrix!$A$6:$B$10,2,FALSE),IF(J68=4,VLOOKUP(K68+4,TPMatrix!$D$6:$E$9,2,FALSE),0)),"")</f>
        <v>0</v>
      </c>
      <c r="Q68" s="154">
        <f t="shared" ca="1" si="16"/>
        <v>0</v>
      </c>
      <c r="R68" s="155">
        <f t="shared" ca="1" si="17"/>
        <v>5</v>
      </c>
      <c r="S68" s="153">
        <f t="shared" ca="1" si="18"/>
        <v>0</v>
      </c>
      <c r="T68" s="154">
        <f t="shared" si="19"/>
        <v>0</v>
      </c>
      <c r="U68" s="155">
        <f t="shared" ca="1" si="20"/>
        <v>0</v>
      </c>
      <c r="W68" s="3" t="str">
        <f t="shared" ca="1" si="21"/>
        <v/>
      </c>
      <c r="X68" s="3" t="str">
        <f ca="1">IF(ISNUMBER($A68),$W68*(Methuselahs!$A$4+1)+$A68,"")</f>
        <v/>
      </c>
      <c r="Y68" s="3" t="str">
        <f t="shared" ca="1" si="22"/>
        <v/>
      </c>
      <c r="Z68" s="3" t="str">
        <f ca="1">IF(ISNUMBER($A68),VLOOKUP($A68,Methuselahs!$A$7:$X$306,5),"")</f>
        <v/>
      </c>
      <c r="AA68" s="3" t="str">
        <f t="shared" ca="1" si="23"/>
        <v/>
      </c>
    </row>
    <row r="69" spans="1:27" ht="13.15" customHeight="1" x14ac:dyDescent="0.2">
      <c r="A69" s="70" t="str">
        <f ca="1">IF(ISBLANK('Tournament Info'!$B$11),"",INDIRECT(ADDRESS(ROW(),1,1,1,"Optimal Seating "&amp;'Tournament Info'!$B$11-1&amp;"R+F")))</f>
        <v/>
      </c>
      <c r="B69" s="76" t="str">
        <f ca="1">IF(ISNUMBER(A69),VLOOKUP(A69,Methuselahs!$A$7:$E$306,2,FALSE),"")</f>
        <v/>
      </c>
      <c r="C69" s="156" t="str">
        <f ca="1">IF(ISNUMBER(A69),VLOOKUP(A69,Methuselahs!$A$7:$E$306,3,FALSE),"")</f>
        <v/>
      </c>
      <c r="D69" s="157" t="str">
        <f t="shared" ca="1" si="12"/>
        <v/>
      </c>
      <c r="E69" s="158"/>
      <c r="F69" s="156">
        <f t="shared" si="13"/>
        <v>0</v>
      </c>
      <c r="G69" s="159" t="str">
        <f t="shared" ca="1" si="14"/>
        <v/>
      </c>
      <c r="H69" s="160" t="str">
        <f ca="1">IF(ISNUMBER(A69),IF(OR($S69=$U69,NOT(ISNA(MATCH($D69*5+$V$4,Override!$C$6:$C$125,0)))),$Q69,0),"")</f>
        <v/>
      </c>
      <c r="I69" s="157" t="str">
        <f t="shared" ca="1" si="15"/>
        <v/>
      </c>
      <c r="J69" s="161">
        <f ca="1">COUNT(A67:A71)</f>
        <v>0</v>
      </c>
      <c r="K69" s="162" t="str">
        <f ca="1">IF(ISNUMBER(A69),RANK(F69,F67:F71),"")</f>
        <v/>
      </c>
      <c r="L69" s="75">
        <f ca="1">IF(J69=5,VLOOKUP(K69,TPMatrix!$A$6:$B$10,2,FALSE),IF(J69=4,VLOOKUP(K69,TPMatrix!$D$6:$E$9,2,FALSE),0))</f>
        <v>0</v>
      </c>
      <c r="M69" s="75">
        <f ca="1">IF(COUNTIF(K67:K71,K69)&gt;=2,IF(J69=5,VLOOKUP(K69+1,TPMatrix!$A$6:$B$10,2,FALSE),IF(J69=4,VLOOKUP(K69+1,TPMatrix!$D$6:$E$9,2,FALSE),0)),"")</f>
        <v>0</v>
      </c>
      <c r="N69" s="75">
        <f ca="1">IF(COUNTIF(K67:K71,K69)&gt;=3,IF(J69=5,VLOOKUP(K69+2,TPMatrix!$A$6:$B$10,2,FALSE),IF(J69=4,VLOOKUP(K69+2,TPMatrix!$D$6:$E$9,2,FALSE),0)),"")</f>
        <v>0</v>
      </c>
      <c r="O69" s="75">
        <f ca="1">IF(COUNTIF(K67:K71,K69)&gt;=4,IF(J69=5,VLOOKUP(K69+3,TPMatrix!$A$6:$B$10,2,FALSE),IF(J69=4,VLOOKUP(K69+3,TPMatrix!$D$6:$E$9,2,FALSE),0)),"")</f>
        <v>0</v>
      </c>
      <c r="P69" s="75">
        <f ca="1">IF(COUNTIF(K67:K71,K69)&gt;=5,IF(J69=5,VLOOKUP(K69+4,TPMatrix!$A$6:$B$10,2,FALSE),IF(J69=4,VLOOKUP(K69+4,TPMatrix!$D$6:$E$9,2,FALSE),0)),"")</f>
        <v>0</v>
      </c>
      <c r="Q69" s="75">
        <f t="shared" ca="1" si="16"/>
        <v>0</v>
      </c>
      <c r="R69" s="163">
        <f t="shared" ca="1" si="17"/>
        <v>5</v>
      </c>
      <c r="S69" s="162">
        <f t="shared" ca="1" si="18"/>
        <v>0</v>
      </c>
      <c r="T69" s="75">
        <f t="shared" si="19"/>
        <v>0</v>
      </c>
      <c r="U69" s="163">
        <f t="shared" ca="1" si="20"/>
        <v>0</v>
      </c>
      <c r="W69" s="3" t="str">
        <f t="shared" ca="1" si="21"/>
        <v/>
      </c>
      <c r="X69" s="3" t="str">
        <f ca="1">IF(ISNUMBER($A69),$W69*(Methuselahs!$A$4+1)+$A69,"")</f>
        <v/>
      </c>
      <c r="Y69" s="3" t="str">
        <f t="shared" ca="1" si="22"/>
        <v/>
      </c>
      <c r="Z69" s="3" t="str">
        <f ca="1">IF(ISNUMBER($A69),VLOOKUP($A69,Methuselahs!$A$7:$X$306,5),"")</f>
        <v/>
      </c>
      <c r="AA69" s="3" t="str">
        <f t="shared" ca="1" si="23"/>
        <v/>
      </c>
    </row>
    <row r="70" spans="1:27" ht="13.15" customHeight="1" x14ac:dyDescent="0.2">
      <c r="A70" s="164" t="str">
        <f ca="1">IF(ISBLANK('Tournament Info'!$B$11),"",INDIRECT(ADDRESS(ROW(),1,1,1,"Optimal Seating "&amp;'Tournament Info'!$B$11-1&amp;"R+F")))</f>
        <v/>
      </c>
      <c r="B70" s="165" t="str">
        <f ca="1">IF(ISNUMBER(A70),VLOOKUP(A70,Methuselahs!$A$7:$E$306,2,FALSE),"")</f>
        <v/>
      </c>
      <c r="C70" s="166" t="str">
        <f ca="1">IF(ISNUMBER(A70),VLOOKUP(A70,Methuselahs!$A$7:$E$306,3,FALSE),"")</f>
        <v/>
      </c>
      <c r="D70" s="167" t="str">
        <f t="shared" ca="1" si="12"/>
        <v/>
      </c>
      <c r="E70" s="168"/>
      <c r="F70" s="166">
        <f t="shared" si="13"/>
        <v>0</v>
      </c>
      <c r="G70" s="150" t="str">
        <f t="shared" ca="1" si="14"/>
        <v/>
      </c>
      <c r="H70" s="151" t="str">
        <f ca="1">IF(ISNUMBER(A70),IF(OR($S70=$U70,NOT(ISNA(MATCH($D70*5+$V$4,Override!$C$6:$C$125,0)))),$Q70,0),"")</f>
        <v/>
      </c>
      <c r="I70" s="167" t="str">
        <f t="shared" ca="1" si="15"/>
        <v/>
      </c>
      <c r="J70" s="169">
        <f ca="1">COUNT(A67:A71)</f>
        <v>0</v>
      </c>
      <c r="K70" s="153" t="str">
        <f ca="1">IF(ISNUMBER(A70),RANK(F70,F67:F71),"")</f>
        <v/>
      </c>
      <c r="L70" s="154">
        <f ca="1">IF(J70=5,VLOOKUP(K70,TPMatrix!$A$6:$B$10,2,FALSE),IF(J70=4,VLOOKUP(K70,TPMatrix!$D$6:$E$9,2,FALSE),0))</f>
        <v>0</v>
      </c>
      <c r="M70" s="154">
        <f ca="1">IF(COUNTIF(K67:K71,K70)&gt;=2,IF(J70=5,VLOOKUP(K70+1,TPMatrix!$A$6:$B$10,2,FALSE),IF(J70=4,VLOOKUP(K70+1,TPMatrix!$D$6:$E$9,2,FALSE),0)),"")</f>
        <v>0</v>
      </c>
      <c r="N70" s="154">
        <f ca="1">IF(COUNTIF(K67:K71,K70)&gt;=3,IF(J70=5,VLOOKUP(K70+2,TPMatrix!$A$6:$B$10,2,FALSE),IF(J70=4,VLOOKUP(K70+2,TPMatrix!$D$6:$E$9,2,FALSE),0)),"")</f>
        <v>0</v>
      </c>
      <c r="O70" s="154">
        <f ca="1">IF(COUNTIF(K67:K71,K70)&gt;=4,IF(J70=5,VLOOKUP(K70+3,TPMatrix!$A$6:$B$10,2,FALSE),IF(J70=4,VLOOKUP(K70+3,TPMatrix!$D$6:$E$9,2,FALSE),0)),"")</f>
        <v>0</v>
      </c>
      <c r="P70" s="154">
        <f ca="1">IF(COUNTIF(K67:K71,K70)&gt;=5,IF(J70=5,VLOOKUP(K70+4,TPMatrix!$A$6:$B$10,2,FALSE),IF(J70=4,VLOOKUP(K70+4,TPMatrix!$D$6:$E$9,2,FALSE),0)),"")</f>
        <v>0</v>
      </c>
      <c r="Q70" s="154">
        <f t="shared" ca="1" si="16"/>
        <v>0</v>
      </c>
      <c r="R70" s="155">
        <f t="shared" ca="1" si="17"/>
        <v>5</v>
      </c>
      <c r="S70" s="153">
        <f t="shared" ca="1" si="18"/>
        <v>0</v>
      </c>
      <c r="T70" s="154">
        <f t="shared" si="19"/>
        <v>0</v>
      </c>
      <c r="U70" s="155">
        <f t="shared" ca="1" si="20"/>
        <v>0</v>
      </c>
      <c r="W70" s="3" t="str">
        <f t="shared" ca="1" si="21"/>
        <v/>
      </c>
      <c r="X70" s="3" t="str">
        <f ca="1">IF(ISNUMBER($A70),$W70*(Methuselahs!$A$4+1)+$A70,"")</f>
        <v/>
      </c>
      <c r="Y70" s="3" t="str">
        <f t="shared" ca="1" si="22"/>
        <v/>
      </c>
      <c r="Z70" s="3" t="str">
        <f ca="1">IF(ISNUMBER($A70),VLOOKUP($A70,Methuselahs!$A$7:$X$306,5),"")</f>
        <v/>
      </c>
      <c r="AA70" s="3" t="str">
        <f t="shared" ca="1" si="23"/>
        <v/>
      </c>
    </row>
    <row r="71" spans="1:27" ht="13.15" customHeight="1" thickBot="1" x14ac:dyDescent="0.25">
      <c r="A71" s="170" t="str">
        <f ca="1">IF(ISBLANK('Tournament Info'!$B$11),"",INDIRECT(ADDRESS(ROW(),1,1,1,"Optimal Seating "&amp;'Tournament Info'!$B$11-1&amp;"R+F")))</f>
        <v/>
      </c>
      <c r="B71" s="171" t="str">
        <f ca="1">IF(ISNUMBER(A71),VLOOKUP(A71,Methuselahs!$A$7:$E$306,2,FALSE),"")</f>
        <v/>
      </c>
      <c r="C71" s="172" t="str">
        <f ca="1">IF(ISNUMBER(A71),VLOOKUP(A71,Methuselahs!$A$7:$E$306,3,FALSE),"")</f>
        <v/>
      </c>
      <c r="D71" s="173" t="str">
        <f t="shared" ref="D71:D102" ca="1" si="24">IF(ISNUMBER(A71),FLOOR((ROW()-ROW($A$7))/5,1)+1,"")</f>
        <v/>
      </c>
      <c r="E71" s="174"/>
      <c r="F71" s="172">
        <f t="shared" ref="F71:F102" si="25">IF(ISNUMBER(E71),E71,0)</f>
        <v>0</v>
      </c>
      <c r="G71" s="159" t="str">
        <f t="shared" ref="G71:G102" ca="1" si="26">IF(ISNUMBER($A71),IF(AND($F71&gt;=2,$H71=60),1,0),"")</f>
        <v/>
      </c>
      <c r="H71" s="160" t="str">
        <f ca="1">IF(ISNUMBER(A71),IF(OR($S71=$U71,NOT(ISNA(MATCH($D71*5+$V$4,Override!$C$6:$C$125,0)))),$Q71,0),"")</f>
        <v/>
      </c>
      <c r="I71" s="173" t="str">
        <f t="shared" ref="I71:I102" ca="1" si="27">IF(ISNUMBER(A71),IF(J71=5,K71,IF(AND(J71=4,OR(K71=4,K71=3)),K71+1,K71)),"")</f>
        <v/>
      </c>
      <c r="J71" s="175">
        <f ca="1">COUNT(A67:A71)</f>
        <v>0</v>
      </c>
      <c r="K71" s="176" t="str">
        <f ca="1">IF(ISNUMBER(A71),RANK(F71,F67:F71),"")</f>
        <v/>
      </c>
      <c r="L71" s="177">
        <f ca="1">IF(J71=5,VLOOKUP(K71,TPMatrix!$A$6:$B$10,2,FALSE),IF(J71=4,VLOOKUP(K71,TPMatrix!$D$6:$E$9,2,FALSE),0))</f>
        <v>0</v>
      </c>
      <c r="M71" s="177">
        <f ca="1">IF(COUNTIF(K67:K71,K71)&gt;=2,IF(J71=5,VLOOKUP(K71+1,TPMatrix!$A$6:$B$10,2,FALSE),IF(J71=4,VLOOKUP(K71+1,TPMatrix!$D$6:$E$9,2,FALSE),0)),"")</f>
        <v>0</v>
      </c>
      <c r="N71" s="177">
        <f ca="1">IF(COUNTIF(K67:K71,K71)&gt;=3,IF(J71=5,VLOOKUP(K71+2,TPMatrix!$A$6:$B$10,2,FALSE),IF(J71=4,VLOOKUP(K71+2,TPMatrix!$D$6:$E$9,2,FALSE),0)),"")</f>
        <v>0</v>
      </c>
      <c r="O71" s="177">
        <f ca="1">IF(COUNTIF(K67:K71,K71)&gt;=4,IF(J71=5,VLOOKUP(K71+3,TPMatrix!$A$6:$B$10,2,FALSE),IF(J71=4,VLOOKUP(K71+3,TPMatrix!$D$6:$E$9,2,FALSE),0)),"")</f>
        <v>0</v>
      </c>
      <c r="P71" s="177">
        <f ca="1">IF(COUNTIF(K67:K71,K71)&gt;=5,IF(J71=5,VLOOKUP(K71+4,TPMatrix!$A$6:$B$10,2,FALSE),IF(J71=4,VLOOKUP(K71+4,TPMatrix!$D$6:$E$9,2,FALSE),0)),"")</f>
        <v>0</v>
      </c>
      <c r="Q71" s="177">
        <f t="shared" ref="Q71:Q102" ca="1" si="28">SUM(L71:P71)/COUNT(L71:P71)</f>
        <v>0</v>
      </c>
      <c r="R71" s="178">
        <f t="shared" ref="R71:R102" ca="1" si="29">COUNT(L71:P71)</f>
        <v>5</v>
      </c>
      <c r="S71" s="176">
        <f t="shared" ref="S71:S102" ca="1" si="30">IF(ISNUMBER($A71),COUNTIF($D$7:$D$306,$D71),0)</f>
        <v>0</v>
      </c>
      <c r="T71" s="177">
        <f t="shared" ref="T71:T102" si="31">CEILING($F71,1)</f>
        <v>0</v>
      </c>
      <c r="U71" s="178">
        <f t="shared" ref="U71:U102" ca="1" si="32">SUM(OFFSET(T71,-MOD(ROW()-ROW($U$7),5),0,5,1))</f>
        <v>0</v>
      </c>
      <c r="W71" s="3" t="str">
        <f t="shared" ref="W71:W102" ca="1" si="33">$I71</f>
        <v/>
      </c>
      <c r="X71" s="3" t="str">
        <f ca="1">IF(ISNUMBER($A71),$W71*(Methuselahs!$A$4+1)+$A71,"")</f>
        <v/>
      </c>
      <c r="Y71" s="3" t="str">
        <f t="shared" ref="Y71:Y102" ca="1" si="34">IF(ISNUMBER($A71),RANK($X71,$X71:$X75,1),"")</f>
        <v/>
      </c>
      <c r="Z71" s="3" t="str">
        <f ca="1">IF(ISNUMBER($A71),VLOOKUP($A71,Methuselahs!$A$7:$X$306,5),"")</f>
        <v/>
      </c>
      <c r="AA71" s="3" t="str">
        <f t="shared" ref="AA71:AA102" ca="1" si="35">$I71</f>
        <v/>
      </c>
    </row>
    <row r="72" spans="1:27" ht="13.15" customHeight="1" thickTop="1" x14ac:dyDescent="0.2">
      <c r="A72" s="55" t="str">
        <f ca="1">IF(ISBLANK('Tournament Info'!$B$11),"",INDIRECT(ADDRESS(ROW(),1,1,1,"Optimal Seating "&amp;'Tournament Info'!$B$11-1&amp;"R+F")))</f>
        <v/>
      </c>
      <c r="B72" s="76" t="str">
        <f ca="1">IF(ISNUMBER(A72),VLOOKUP(A72,Methuselahs!$A$7:$E$306,2,FALSE),"")</f>
        <v/>
      </c>
      <c r="C72" s="136" t="str">
        <f ca="1">IF(ISNUMBER(A72),VLOOKUP(A72,Methuselahs!$A$7:$E$306,3,FALSE),"")</f>
        <v/>
      </c>
      <c r="D72" s="137" t="str">
        <f t="shared" ca="1" si="24"/>
        <v/>
      </c>
      <c r="E72" s="138"/>
      <c r="F72" s="136">
        <f t="shared" si="25"/>
        <v>0</v>
      </c>
      <c r="G72" s="139" t="str">
        <f t="shared" ca="1" si="26"/>
        <v/>
      </c>
      <c r="H72" s="140" t="str">
        <f ca="1">IF(ISNUMBER(A72),IF(OR($S72=$U72,NOT(ISNA(MATCH($D72*5+$V$4,Override!$C$6:$C$125,0)))),$Q72,0),"")</f>
        <v/>
      </c>
      <c r="I72" s="137" t="str">
        <f t="shared" ca="1" si="27"/>
        <v/>
      </c>
      <c r="J72" s="141">
        <f ca="1">COUNT(A72:A76)</f>
        <v>0</v>
      </c>
      <c r="K72" s="142" t="str">
        <f ca="1">IF(ISNUMBER(A72),RANK(F72,F72:F76),"")</f>
        <v/>
      </c>
      <c r="L72" s="58">
        <f ca="1">IF(J72=5,VLOOKUP(K72,TPMatrix!$A$6:$B$10,2,FALSE),IF(J72=4,VLOOKUP(K72,TPMatrix!$D$6:$E$9,2,FALSE),0))</f>
        <v>0</v>
      </c>
      <c r="M72" s="58">
        <f ca="1">IF(COUNTIF(K72:K76,K72)&gt;=2,IF(J72=5,VLOOKUP(K72+1,TPMatrix!$A$6:$B$10,2,FALSE),IF(J72=4,VLOOKUP(K72+1,TPMatrix!$D$6:$E$9,2,FALSE),0)),"")</f>
        <v>0</v>
      </c>
      <c r="N72" s="58">
        <f ca="1">IF(COUNTIF(K72:K76,K72)&gt;=3,IF(J72=5,VLOOKUP(K72+2,TPMatrix!$A$6:$B$10,2,FALSE),IF(J72=4,VLOOKUP(K72+2,TPMatrix!$D$6:$E$9,2,FALSE),0)),"")</f>
        <v>0</v>
      </c>
      <c r="O72" s="58">
        <f ca="1">IF(COUNTIF(K72:K76,K72)&gt;=4,IF(J72=5,VLOOKUP(K72+3,TPMatrix!$A$6:$B$10,2,FALSE),IF(J72=4,VLOOKUP(K72+3,TPMatrix!$D$6:$E$9,2,FALSE),0)),"")</f>
        <v>0</v>
      </c>
      <c r="P72" s="58">
        <f ca="1">IF(COUNTIF(K72:K76,K72)&gt;=5,IF(J72=5,VLOOKUP(K72+4,TPMatrix!$A$6:$B$10,2,FALSE),IF(J72=4,VLOOKUP(K72+4,TPMatrix!$D$6:$E$9,2,FALSE),0)),"")</f>
        <v>0</v>
      </c>
      <c r="Q72" s="58">
        <f t="shared" ca="1" si="28"/>
        <v>0</v>
      </c>
      <c r="R72" s="143">
        <f t="shared" ca="1" si="29"/>
        <v>5</v>
      </c>
      <c r="S72" s="144">
        <f t="shared" ca="1" si="30"/>
        <v>0</v>
      </c>
      <c r="T72" s="145">
        <f t="shared" si="31"/>
        <v>0</v>
      </c>
      <c r="U72" s="146">
        <f t="shared" ca="1" si="32"/>
        <v>0</v>
      </c>
      <c r="W72" s="3" t="str">
        <f t="shared" ca="1" si="33"/>
        <v/>
      </c>
      <c r="X72" s="3" t="str">
        <f ca="1">IF(ISNUMBER($A72),$W72*(Methuselahs!$A$4+1)+$A72,"")</f>
        <v/>
      </c>
      <c r="Y72" s="3" t="str">
        <f t="shared" ca="1" si="34"/>
        <v/>
      </c>
      <c r="Z72" s="3" t="str">
        <f ca="1">IF(ISNUMBER($A72),VLOOKUP($A72,Methuselahs!$A$7:$X$306,5),"")</f>
        <v/>
      </c>
      <c r="AA72" s="3" t="str">
        <f t="shared" ca="1" si="35"/>
        <v/>
      </c>
    </row>
    <row r="73" spans="1:27" ht="13.15" customHeight="1" x14ac:dyDescent="0.2">
      <c r="A73" s="59" t="str">
        <f ca="1">IF(ISBLANK('Tournament Info'!$B$11),"",INDIRECT(ADDRESS(ROW(),1,1,1,"Optimal Seating "&amp;'Tournament Info'!$B$11-1&amp;"R+F")))</f>
        <v/>
      </c>
      <c r="B73" s="65" t="str">
        <f ca="1">IF(ISNUMBER(A73),VLOOKUP(A73,Methuselahs!$A$7:$E$306,2,FALSE),"")</f>
        <v/>
      </c>
      <c r="C73" s="147" t="str">
        <f ca="1">IF(ISNUMBER(A73),VLOOKUP(A73,Methuselahs!$A$7:$E$306,3,FALSE),"")</f>
        <v/>
      </c>
      <c r="D73" s="148" t="str">
        <f t="shared" ca="1" si="24"/>
        <v/>
      </c>
      <c r="E73" s="149"/>
      <c r="F73" s="147">
        <f t="shared" si="25"/>
        <v>0</v>
      </c>
      <c r="G73" s="150" t="str">
        <f t="shared" ca="1" si="26"/>
        <v/>
      </c>
      <c r="H73" s="151" t="str">
        <f ca="1">IF(ISNUMBER(A73),IF(OR($S73=$U73,NOT(ISNA(MATCH($D73*5+$V$4,Override!$C$6:$C$125,0)))),$Q73,0),"")</f>
        <v/>
      </c>
      <c r="I73" s="148" t="str">
        <f t="shared" ca="1" si="27"/>
        <v/>
      </c>
      <c r="J73" s="152">
        <f ca="1">COUNT(A72:A76)</f>
        <v>0</v>
      </c>
      <c r="K73" s="153" t="str">
        <f ca="1">IF(ISNUMBER(A73),RANK(F73,F72:F76),"")</f>
        <v/>
      </c>
      <c r="L73" s="154">
        <f ca="1">IF(J73=5,VLOOKUP(K73,TPMatrix!$A$6:$B$10,2,FALSE),IF(J73=4,VLOOKUP(K73,TPMatrix!$D$6:$E$9,2,FALSE),0))</f>
        <v>0</v>
      </c>
      <c r="M73" s="154">
        <f ca="1">IF(COUNTIF(K72:K76,K73)&gt;=2,IF(J73=5,VLOOKUP(K73+1,TPMatrix!$A$6:$B$10,2,FALSE),IF(J73=4,VLOOKUP(K73+1,TPMatrix!$D$6:$E$9,2,FALSE),0)),"")</f>
        <v>0</v>
      </c>
      <c r="N73" s="154">
        <f ca="1">IF(COUNTIF(K72:K76,K73)&gt;=3,IF(J73=5,VLOOKUP(K73+2,TPMatrix!$A$6:$B$10,2,FALSE),IF(J73=4,VLOOKUP(K73+2,TPMatrix!$D$6:$E$9,2,FALSE),0)),"")</f>
        <v>0</v>
      </c>
      <c r="O73" s="154">
        <f ca="1">IF(COUNTIF(K72:K76,K73)&gt;=4,IF(J73=5,VLOOKUP(K73+3,TPMatrix!$A$6:$B$10,2,FALSE),IF(J73=4,VLOOKUP(K73+3,TPMatrix!$D$6:$E$9,2,FALSE),0)),"")</f>
        <v>0</v>
      </c>
      <c r="P73" s="154">
        <f ca="1">IF(COUNTIF(K72:K76,K73)&gt;=5,IF(J73=5,VLOOKUP(K73+4,TPMatrix!$A$6:$B$10,2,FALSE),IF(J73=4,VLOOKUP(K73+4,TPMatrix!$D$6:$E$9,2,FALSE),0)),"")</f>
        <v>0</v>
      </c>
      <c r="Q73" s="154">
        <f t="shared" ca="1" si="28"/>
        <v>0</v>
      </c>
      <c r="R73" s="155">
        <f t="shared" ca="1" si="29"/>
        <v>5</v>
      </c>
      <c r="S73" s="153">
        <f t="shared" ca="1" si="30"/>
        <v>0</v>
      </c>
      <c r="T73" s="154">
        <f t="shared" si="31"/>
        <v>0</v>
      </c>
      <c r="U73" s="155">
        <f t="shared" ca="1" si="32"/>
        <v>0</v>
      </c>
      <c r="W73" s="3" t="str">
        <f t="shared" ca="1" si="33"/>
        <v/>
      </c>
      <c r="X73" s="3" t="str">
        <f ca="1">IF(ISNUMBER($A73),$W73*(Methuselahs!$A$4+1)+$A73,"")</f>
        <v/>
      </c>
      <c r="Y73" s="3" t="str">
        <f t="shared" ca="1" si="34"/>
        <v/>
      </c>
      <c r="Z73" s="3" t="str">
        <f ca="1">IF(ISNUMBER($A73),VLOOKUP($A73,Methuselahs!$A$7:$X$306,5),"")</f>
        <v/>
      </c>
      <c r="AA73" s="3" t="str">
        <f t="shared" ca="1" si="35"/>
        <v/>
      </c>
    </row>
    <row r="74" spans="1:27" ht="13.15" customHeight="1" x14ac:dyDescent="0.2">
      <c r="A74" s="70" t="str">
        <f ca="1">IF(ISBLANK('Tournament Info'!$B$11),"",INDIRECT(ADDRESS(ROW(),1,1,1,"Optimal Seating "&amp;'Tournament Info'!$B$11-1&amp;"R+F")))</f>
        <v/>
      </c>
      <c r="B74" s="76" t="str">
        <f ca="1">IF(ISNUMBER(A74),VLOOKUP(A74,Methuselahs!$A$7:$E$306,2,FALSE),"")</f>
        <v/>
      </c>
      <c r="C74" s="156" t="str">
        <f ca="1">IF(ISNUMBER(A74),VLOOKUP(A74,Methuselahs!$A$7:$E$306,3,FALSE),"")</f>
        <v/>
      </c>
      <c r="D74" s="157" t="str">
        <f t="shared" ca="1" si="24"/>
        <v/>
      </c>
      <c r="E74" s="158"/>
      <c r="F74" s="156">
        <f t="shared" si="25"/>
        <v>0</v>
      </c>
      <c r="G74" s="159" t="str">
        <f t="shared" ca="1" si="26"/>
        <v/>
      </c>
      <c r="H74" s="160" t="str">
        <f ca="1">IF(ISNUMBER(A74),IF(OR($S74=$U74,NOT(ISNA(MATCH($D74*5+$V$4,Override!$C$6:$C$125,0)))),$Q74,0),"")</f>
        <v/>
      </c>
      <c r="I74" s="157" t="str">
        <f t="shared" ca="1" si="27"/>
        <v/>
      </c>
      <c r="J74" s="161">
        <f ca="1">COUNT(A72:A76)</f>
        <v>0</v>
      </c>
      <c r="K74" s="162" t="str">
        <f ca="1">IF(ISNUMBER(A74),RANK(F74,F72:F76),"")</f>
        <v/>
      </c>
      <c r="L74" s="75">
        <f ca="1">IF(J74=5,VLOOKUP(K74,TPMatrix!$A$6:$B$10,2,FALSE),IF(J74=4,VLOOKUP(K74,TPMatrix!$D$6:$E$9,2,FALSE),0))</f>
        <v>0</v>
      </c>
      <c r="M74" s="75">
        <f ca="1">IF(COUNTIF(K72:K76,K74)&gt;=2,IF(J74=5,VLOOKUP(K74+1,TPMatrix!$A$6:$B$10,2,FALSE),IF(J74=4,VLOOKUP(K74+1,TPMatrix!$D$6:$E$9,2,FALSE),0)),"")</f>
        <v>0</v>
      </c>
      <c r="N74" s="75">
        <f ca="1">IF(COUNTIF(K72:K76,K74)&gt;=3,IF(J74=5,VLOOKUP(K74+2,TPMatrix!$A$6:$B$10,2,FALSE),IF(J74=4,VLOOKUP(K74+2,TPMatrix!$D$6:$E$9,2,FALSE),0)),"")</f>
        <v>0</v>
      </c>
      <c r="O74" s="75">
        <f ca="1">IF(COUNTIF(K72:K76,K74)&gt;=4,IF(J74=5,VLOOKUP(K74+3,TPMatrix!$A$6:$B$10,2,FALSE),IF(J74=4,VLOOKUP(K74+3,TPMatrix!$D$6:$E$9,2,FALSE),0)),"")</f>
        <v>0</v>
      </c>
      <c r="P74" s="75">
        <f ca="1">IF(COUNTIF(K72:K76,K74)&gt;=5,IF(J74=5,VLOOKUP(K74+4,TPMatrix!$A$6:$B$10,2,FALSE),IF(J74=4,VLOOKUP(K74+4,TPMatrix!$D$6:$E$9,2,FALSE),0)),"")</f>
        <v>0</v>
      </c>
      <c r="Q74" s="75">
        <f t="shared" ca="1" si="28"/>
        <v>0</v>
      </c>
      <c r="R74" s="163">
        <f t="shared" ca="1" si="29"/>
        <v>5</v>
      </c>
      <c r="S74" s="162">
        <f t="shared" ca="1" si="30"/>
        <v>0</v>
      </c>
      <c r="T74" s="75">
        <f t="shared" si="31"/>
        <v>0</v>
      </c>
      <c r="U74" s="163">
        <f t="shared" ca="1" si="32"/>
        <v>0</v>
      </c>
      <c r="W74" s="3" t="str">
        <f t="shared" ca="1" si="33"/>
        <v/>
      </c>
      <c r="X74" s="3" t="str">
        <f ca="1">IF(ISNUMBER($A74),$W74*(Methuselahs!$A$4+1)+$A74,"")</f>
        <v/>
      </c>
      <c r="Y74" s="3" t="str">
        <f t="shared" ca="1" si="34"/>
        <v/>
      </c>
      <c r="Z74" s="3" t="str">
        <f ca="1">IF(ISNUMBER($A74),VLOOKUP($A74,Methuselahs!$A$7:$X$306,5),"")</f>
        <v/>
      </c>
      <c r="AA74" s="3" t="str">
        <f t="shared" ca="1" si="35"/>
        <v/>
      </c>
    </row>
    <row r="75" spans="1:27" ht="13.15" customHeight="1" x14ac:dyDescent="0.2">
      <c r="A75" s="164" t="str">
        <f ca="1">IF(ISBLANK('Tournament Info'!$B$11),"",INDIRECT(ADDRESS(ROW(),1,1,1,"Optimal Seating "&amp;'Tournament Info'!$B$11-1&amp;"R+F")))</f>
        <v/>
      </c>
      <c r="B75" s="165" t="str">
        <f ca="1">IF(ISNUMBER(A75),VLOOKUP(A75,Methuselahs!$A$7:$E$306,2,FALSE),"")</f>
        <v/>
      </c>
      <c r="C75" s="166" t="str">
        <f ca="1">IF(ISNUMBER(A75),VLOOKUP(A75,Methuselahs!$A$7:$E$306,3,FALSE),"")</f>
        <v/>
      </c>
      <c r="D75" s="167" t="str">
        <f t="shared" ca="1" si="24"/>
        <v/>
      </c>
      <c r="E75" s="168"/>
      <c r="F75" s="166">
        <f t="shared" si="25"/>
        <v>0</v>
      </c>
      <c r="G75" s="150" t="str">
        <f t="shared" ca="1" si="26"/>
        <v/>
      </c>
      <c r="H75" s="151" t="str">
        <f ca="1">IF(ISNUMBER(A75),IF(OR($S75=$U75,NOT(ISNA(MATCH($D75*5+$V$4,Override!$C$6:$C$125,0)))),$Q75,0),"")</f>
        <v/>
      </c>
      <c r="I75" s="167" t="str">
        <f t="shared" ca="1" si="27"/>
        <v/>
      </c>
      <c r="J75" s="169">
        <f ca="1">COUNT(A72:A76)</f>
        <v>0</v>
      </c>
      <c r="K75" s="153" t="str">
        <f ca="1">IF(ISNUMBER(A75),RANK(F75,F72:F76),"")</f>
        <v/>
      </c>
      <c r="L75" s="154">
        <f ca="1">IF(J75=5,VLOOKUP(K75,TPMatrix!$A$6:$B$10,2,FALSE),IF(J75=4,VLOOKUP(K75,TPMatrix!$D$6:$E$9,2,FALSE),0))</f>
        <v>0</v>
      </c>
      <c r="M75" s="154">
        <f ca="1">IF(COUNTIF(K72:K76,K75)&gt;=2,IF(J75=5,VLOOKUP(K75+1,TPMatrix!$A$6:$B$10,2,FALSE),IF(J75=4,VLOOKUP(K75+1,TPMatrix!$D$6:$E$9,2,FALSE),0)),"")</f>
        <v>0</v>
      </c>
      <c r="N75" s="154">
        <f ca="1">IF(COUNTIF(K72:K76,K75)&gt;=3,IF(J75=5,VLOOKUP(K75+2,TPMatrix!$A$6:$B$10,2,FALSE),IF(J75=4,VLOOKUP(K75+2,TPMatrix!$D$6:$E$9,2,FALSE),0)),"")</f>
        <v>0</v>
      </c>
      <c r="O75" s="154">
        <f ca="1">IF(COUNTIF(K72:K76,K75)&gt;=4,IF(J75=5,VLOOKUP(K75+3,TPMatrix!$A$6:$B$10,2,FALSE),IF(J75=4,VLOOKUP(K75+3,TPMatrix!$D$6:$E$9,2,FALSE),0)),"")</f>
        <v>0</v>
      </c>
      <c r="P75" s="154">
        <f ca="1">IF(COUNTIF(K72:K76,K75)&gt;=5,IF(J75=5,VLOOKUP(K75+4,TPMatrix!$A$6:$B$10,2,FALSE),IF(J75=4,VLOOKUP(K75+4,TPMatrix!$D$6:$E$9,2,FALSE),0)),"")</f>
        <v>0</v>
      </c>
      <c r="Q75" s="154">
        <f t="shared" ca="1" si="28"/>
        <v>0</v>
      </c>
      <c r="R75" s="155">
        <f t="shared" ca="1" si="29"/>
        <v>5</v>
      </c>
      <c r="S75" s="153">
        <f t="shared" ca="1" si="30"/>
        <v>0</v>
      </c>
      <c r="T75" s="154">
        <f t="shared" si="31"/>
        <v>0</v>
      </c>
      <c r="U75" s="155">
        <f t="shared" ca="1" si="32"/>
        <v>0</v>
      </c>
      <c r="W75" s="3" t="str">
        <f t="shared" ca="1" si="33"/>
        <v/>
      </c>
      <c r="X75" s="3" t="str">
        <f ca="1">IF(ISNUMBER($A75),$W75*(Methuselahs!$A$4+1)+$A75,"")</f>
        <v/>
      </c>
      <c r="Y75" s="3" t="str">
        <f t="shared" ca="1" si="34"/>
        <v/>
      </c>
      <c r="Z75" s="3" t="str">
        <f ca="1">IF(ISNUMBER($A75),VLOOKUP($A75,Methuselahs!$A$7:$X$306,5),"")</f>
        <v/>
      </c>
      <c r="AA75" s="3" t="str">
        <f t="shared" ca="1" si="35"/>
        <v/>
      </c>
    </row>
    <row r="76" spans="1:27" ht="13.15" customHeight="1" thickBot="1" x14ac:dyDescent="0.25">
      <c r="A76" s="170" t="str">
        <f ca="1">IF(ISBLANK('Tournament Info'!$B$11),"",INDIRECT(ADDRESS(ROW(),1,1,1,"Optimal Seating "&amp;'Tournament Info'!$B$11-1&amp;"R+F")))</f>
        <v/>
      </c>
      <c r="B76" s="171" t="str">
        <f ca="1">IF(ISNUMBER(A76),VLOOKUP(A76,Methuselahs!$A$7:$E$306,2,FALSE),"")</f>
        <v/>
      </c>
      <c r="C76" s="172" t="str">
        <f ca="1">IF(ISNUMBER(A76),VLOOKUP(A76,Methuselahs!$A$7:$E$306,3,FALSE),"")</f>
        <v/>
      </c>
      <c r="D76" s="173" t="str">
        <f t="shared" ca="1" si="24"/>
        <v/>
      </c>
      <c r="E76" s="174"/>
      <c r="F76" s="172">
        <f t="shared" si="25"/>
        <v>0</v>
      </c>
      <c r="G76" s="159" t="str">
        <f t="shared" ca="1" si="26"/>
        <v/>
      </c>
      <c r="H76" s="160" t="str">
        <f ca="1">IF(ISNUMBER(A76),IF(OR($S76=$U76,NOT(ISNA(MATCH($D76*5+$V$4,Override!$C$6:$C$125,0)))),$Q76,0),"")</f>
        <v/>
      </c>
      <c r="I76" s="173" t="str">
        <f t="shared" ca="1" si="27"/>
        <v/>
      </c>
      <c r="J76" s="175">
        <f ca="1">COUNT(A72:A76)</f>
        <v>0</v>
      </c>
      <c r="K76" s="176" t="str">
        <f ca="1">IF(ISNUMBER(A76),RANK(F76,F72:F76),"")</f>
        <v/>
      </c>
      <c r="L76" s="177">
        <f ca="1">IF(J76=5,VLOOKUP(K76,TPMatrix!$A$6:$B$10,2,FALSE),IF(J76=4,VLOOKUP(K76,TPMatrix!$D$6:$E$9,2,FALSE),0))</f>
        <v>0</v>
      </c>
      <c r="M76" s="177">
        <f ca="1">IF(COUNTIF(K72:K76,K76)&gt;=2,IF(J76=5,VLOOKUP(K76+1,TPMatrix!$A$6:$B$10,2,FALSE),IF(J76=4,VLOOKUP(K76+1,TPMatrix!$D$6:$E$9,2,FALSE),0)),"")</f>
        <v>0</v>
      </c>
      <c r="N76" s="177">
        <f ca="1">IF(COUNTIF(K72:K76,K76)&gt;=3,IF(J76=5,VLOOKUP(K76+2,TPMatrix!$A$6:$B$10,2,FALSE),IF(J76=4,VLOOKUP(K76+2,TPMatrix!$D$6:$E$9,2,FALSE),0)),"")</f>
        <v>0</v>
      </c>
      <c r="O76" s="177">
        <f ca="1">IF(COUNTIF(K72:K76,K76)&gt;=4,IF(J76=5,VLOOKUP(K76+3,TPMatrix!$A$6:$B$10,2,FALSE),IF(J76=4,VLOOKUP(K76+3,TPMatrix!$D$6:$E$9,2,FALSE),0)),"")</f>
        <v>0</v>
      </c>
      <c r="P76" s="177">
        <f ca="1">IF(COUNTIF(K72:K76,K76)&gt;=5,IF(J76=5,VLOOKUP(K76+4,TPMatrix!$A$6:$B$10,2,FALSE),IF(J76=4,VLOOKUP(K76+4,TPMatrix!$D$6:$E$9,2,FALSE),0)),"")</f>
        <v>0</v>
      </c>
      <c r="Q76" s="177">
        <f t="shared" ca="1" si="28"/>
        <v>0</v>
      </c>
      <c r="R76" s="178">
        <f t="shared" ca="1" si="29"/>
        <v>5</v>
      </c>
      <c r="S76" s="176">
        <f t="shared" ca="1" si="30"/>
        <v>0</v>
      </c>
      <c r="T76" s="177">
        <f t="shared" si="31"/>
        <v>0</v>
      </c>
      <c r="U76" s="178">
        <f t="shared" ca="1" si="32"/>
        <v>0</v>
      </c>
      <c r="W76" s="3" t="str">
        <f t="shared" ca="1" si="33"/>
        <v/>
      </c>
      <c r="X76" s="3" t="str">
        <f ca="1">IF(ISNUMBER($A76),$W76*(Methuselahs!$A$4+1)+$A76,"")</f>
        <v/>
      </c>
      <c r="Y76" s="3" t="str">
        <f t="shared" ca="1" si="34"/>
        <v/>
      </c>
      <c r="Z76" s="3" t="str">
        <f ca="1">IF(ISNUMBER($A76),VLOOKUP($A76,Methuselahs!$A$7:$X$306,5),"")</f>
        <v/>
      </c>
      <c r="AA76" s="3" t="str">
        <f t="shared" ca="1" si="35"/>
        <v/>
      </c>
    </row>
    <row r="77" spans="1:27" ht="13.15" customHeight="1" thickTop="1" x14ac:dyDescent="0.2">
      <c r="A77" s="55" t="str">
        <f ca="1">IF(ISBLANK('Tournament Info'!$B$11),"",INDIRECT(ADDRESS(ROW(),1,1,1,"Optimal Seating "&amp;'Tournament Info'!$B$11-1&amp;"R+F")))</f>
        <v/>
      </c>
      <c r="B77" s="76" t="str">
        <f ca="1">IF(ISNUMBER(A77),VLOOKUP(A77,Methuselahs!$A$7:$E$306,2,FALSE),"")</f>
        <v/>
      </c>
      <c r="C77" s="136" t="str">
        <f ca="1">IF(ISNUMBER(A77),VLOOKUP(A77,Methuselahs!$A$7:$E$306,3,FALSE),"")</f>
        <v/>
      </c>
      <c r="D77" s="137" t="str">
        <f t="shared" ca="1" si="24"/>
        <v/>
      </c>
      <c r="E77" s="138"/>
      <c r="F77" s="136">
        <f t="shared" si="25"/>
        <v>0</v>
      </c>
      <c r="G77" s="139" t="str">
        <f t="shared" ca="1" si="26"/>
        <v/>
      </c>
      <c r="H77" s="140" t="str">
        <f ca="1">IF(ISNUMBER(A77),IF(OR($S77=$U77,NOT(ISNA(MATCH($D77*5+$V$4,Override!$C$6:$C$125,0)))),$Q77,0),"")</f>
        <v/>
      </c>
      <c r="I77" s="137" t="str">
        <f t="shared" ca="1" si="27"/>
        <v/>
      </c>
      <c r="J77" s="141">
        <f ca="1">COUNT(A77:A81)</f>
        <v>0</v>
      </c>
      <c r="K77" s="142" t="str">
        <f ca="1">IF(ISNUMBER(A77),RANK(F77,F77:F81),"")</f>
        <v/>
      </c>
      <c r="L77" s="58">
        <f ca="1">IF(J77=5,VLOOKUP(K77,TPMatrix!$A$6:$B$10,2,FALSE),IF(J77=4,VLOOKUP(K77,TPMatrix!$D$6:$E$9,2,FALSE),0))</f>
        <v>0</v>
      </c>
      <c r="M77" s="58">
        <f ca="1">IF(COUNTIF(K77:K81,K77)&gt;=2,IF(J77=5,VLOOKUP(K77+1,TPMatrix!$A$6:$B$10,2,FALSE),IF(J77=4,VLOOKUP(K77+1,TPMatrix!$D$6:$E$9,2,FALSE),0)),"")</f>
        <v>0</v>
      </c>
      <c r="N77" s="58">
        <f ca="1">IF(COUNTIF(K77:K81,K77)&gt;=3,IF(J77=5,VLOOKUP(K77+2,TPMatrix!$A$6:$B$10,2,FALSE),IF(J77=4,VLOOKUP(K77+2,TPMatrix!$D$6:$E$9,2,FALSE),0)),"")</f>
        <v>0</v>
      </c>
      <c r="O77" s="58">
        <f ca="1">IF(COUNTIF(K77:K81,K77)&gt;=4,IF(J77=5,VLOOKUP(K77+3,TPMatrix!$A$6:$B$10,2,FALSE),IF(J77=4,VLOOKUP(K77+3,TPMatrix!$D$6:$E$9,2,FALSE),0)),"")</f>
        <v>0</v>
      </c>
      <c r="P77" s="58">
        <f ca="1">IF(COUNTIF(K77:K81,K77)&gt;=5,IF(J77=5,VLOOKUP(K77+4,TPMatrix!$A$6:$B$10,2,FALSE),IF(J77=4,VLOOKUP(K77+4,TPMatrix!$D$6:$E$9,2,FALSE),0)),"")</f>
        <v>0</v>
      </c>
      <c r="Q77" s="58">
        <f t="shared" ca="1" si="28"/>
        <v>0</v>
      </c>
      <c r="R77" s="143">
        <f t="shared" ca="1" si="29"/>
        <v>5</v>
      </c>
      <c r="S77" s="144">
        <f t="shared" ca="1" si="30"/>
        <v>0</v>
      </c>
      <c r="T77" s="145">
        <f t="shared" si="31"/>
        <v>0</v>
      </c>
      <c r="U77" s="146">
        <f t="shared" ca="1" si="32"/>
        <v>0</v>
      </c>
      <c r="W77" s="3" t="str">
        <f t="shared" ca="1" si="33"/>
        <v/>
      </c>
      <c r="X77" s="3" t="str">
        <f ca="1">IF(ISNUMBER($A77),$W77*(Methuselahs!$A$4+1)+$A77,"")</f>
        <v/>
      </c>
      <c r="Y77" s="3" t="str">
        <f t="shared" ca="1" si="34"/>
        <v/>
      </c>
      <c r="Z77" s="3" t="str">
        <f ca="1">IF(ISNUMBER($A77),VLOOKUP($A77,Methuselahs!$A$7:$X$306,5),"")</f>
        <v/>
      </c>
      <c r="AA77" s="3" t="str">
        <f t="shared" ca="1" si="35"/>
        <v/>
      </c>
    </row>
    <row r="78" spans="1:27" ht="13.15" customHeight="1" x14ac:dyDescent="0.2">
      <c r="A78" s="59" t="str">
        <f ca="1">IF(ISBLANK('Tournament Info'!$B$11),"",INDIRECT(ADDRESS(ROW(),1,1,1,"Optimal Seating "&amp;'Tournament Info'!$B$11-1&amp;"R+F")))</f>
        <v/>
      </c>
      <c r="B78" s="65" t="str">
        <f ca="1">IF(ISNUMBER(A78),VLOOKUP(A78,Methuselahs!$A$7:$E$306,2,FALSE),"")</f>
        <v/>
      </c>
      <c r="C78" s="147" t="str">
        <f ca="1">IF(ISNUMBER(A78),VLOOKUP(A78,Methuselahs!$A$7:$E$306,3,FALSE),"")</f>
        <v/>
      </c>
      <c r="D78" s="148" t="str">
        <f t="shared" ca="1" si="24"/>
        <v/>
      </c>
      <c r="E78" s="149"/>
      <c r="F78" s="147">
        <f t="shared" si="25"/>
        <v>0</v>
      </c>
      <c r="G78" s="150" t="str">
        <f t="shared" ca="1" si="26"/>
        <v/>
      </c>
      <c r="H78" s="151" t="str">
        <f ca="1">IF(ISNUMBER(A78),IF(OR($S78=$U78,NOT(ISNA(MATCH($D78*5+$V$4,Override!$C$6:$C$125,0)))),$Q78,0),"")</f>
        <v/>
      </c>
      <c r="I78" s="148" t="str">
        <f t="shared" ca="1" si="27"/>
        <v/>
      </c>
      <c r="J78" s="152">
        <f ca="1">COUNT(A77:A81)</f>
        <v>0</v>
      </c>
      <c r="K78" s="153" t="str">
        <f ca="1">IF(ISNUMBER(A78),RANK(F78,F77:F81),"")</f>
        <v/>
      </c>
      <c r="L78" s="154">
        <f ca="1">IF(J78=5,VLOOKUP(K78,TPMatrix!$A$6:$B$10,2,FALSE),IF(J78=4,VLOOKUP(K78,TPMatrix!$D$6:$E$9,2,FALSE),0))</f>
        <v>0</v>
      </c>
      <c r="M78" s="154">
        <f ca="1">IF(COUNTIF(K77:K81,K78)&gt;=2,IF(J78=5,VLOOKUP(K78+1,TPMatrix!$A$6:$B$10,2,FALSE),IF(J78=4,VLOOKUP(K78+1,TPMatrix!$D$6:$E$9,2,FALSE),0)),"")</f>
        <v>0</v>
      </c>
      <c r="N78" s="154">
        <f ca="1">IF(COUNTIF(K77:K81,K78)&gt;=3,IF(J78=5,VLOOKUP(K78+2,TPMatrix!$A$6:$B$10,2,FALSE),IF(J78=4,VLOOKUP(K78+2,TPMatrix!$D$6:$E$9,2,FALSE),0)),"")</f>
        <v>0</v>
      </c>
      <c r="O78" s="154">
        <f ca="1">IF(COUNTIF(K77:K81,K78)&gt;=4,IF(J78=5,VLOOKUP(K78+3,TPMatrix!$A$6:$B$10,2,FALSE),IF(J78=4,VLOOKUP(K78+3,TPMatrix!$D$6:$E$9,2,FALSE),0)),"")</f>
        <v>0</v>
      </c>
      <c r="P78" s="154">
        <f ca="1">IF(COUNTIF(K77:K81,K78)&gt;=5,IF(J78=5,VLOOKUP(K78+4,TPMatrix!$A$6:$B$10,2,FALSE),IF(J78=4,VLOOKUP(K78+4,TPMatrix!$D$6:$E$9,2,FALSE),0)),"")</f>
        <v>0</v>
      </c>
      <c r="Q78" s="154">
        <f t="shared" ca="1" si="28"/>
        <v>0</v>
      </c>
      <c r="R78" s="155">
        <f t="shared" ca="1" si="29"/>
        <v>5</v>
      </c>
      <c r="S78" s="153">
        <f t="shared" ca="1" si="30"/>
        <v>0</v>
      </c>
      <c r="T78" s="154">
        <f t="shared" si="31"/>
        <v>0</v>
      </c>
      <c r="U78" s="155">
        <f t="shared" ca="1" si="32"/>
        <v>0</v>
      </c>
      <c r="W78" s="3" t="str">
        <f t="shared" ca="1" si="33"/>
        <v/>
      </c>
      <c r="X78" s="3" t="str">
        <f ca="1">IF(ISNUMBER($A78),$W78*(Methuselahs!$A$4+1)+$A78,"")</f>
        <v/>
      </c>
      <c r="Y78" s="3" t="str">
        <f t="shared" ca="1" si="34"/>
        <v/>
      </c>
      <c r="Z78" s="3" t="str">
        <f ca="1">IF(ISNUMBER($A78),VLOOKUP($A78,Methuselahs!$A$7:$X$306,5),"")</f>
        <v/>
      </c>
      <c r="AA78" s="3" t="str">
        <f t="shared" ca="1" si="35"/>
        <v/>
      </c>
    </row>
    <row r="79" spans="1:27" ht="13.15" customHeight="1" x14ac:dyDescent="0.2">
      <c r="A79" s="70" t="str">
        <f ca="1">IF(ISBLANK('Tournament Info'!$B$11),"",INDIRECT(ADDRESS(ROW(),1,1,1,"Optimal Seating "&amp;'Tournament Info'!$B$11-1&amp;"R+F")))</f>
        <v/>
      </c>
      <c r="B79" s="76" t="str">
        <f ca="1">IF(ISNUMBER(A79),VLOOKUP(A79,Methuselahs!$A$7:$E$306,2,FALSE),"")</f>
        <v/>
      </c>
      <c r="C79" s="156" t="str">
        <f ca="1">IF(ISNUMBER(A79),VLOOKUP(A79,Methuselahs!$A$7:$E$306,3,FALSE),"")</f>
        <v/>
      </c>
      <c r="D79" s="157" t="str">
        <f t="shared" ca="1" si="24"/>
        <v/>
      </c>
      <c r="E79" s="158"/>
      <c r="F79" s="156">
        <f t="shared" si="25"/>
        <v>0</v>
      </c>
      <c r="G79" s="159" t="str">
        <f t="shared" ca="1" si="26"/>
        <v/>
      </c>
      <c r="H79" s="160" t="str">
        <f ca="1">IF(ISNUMBER(A79),IF(OR($S79=$U79,NOT(ISNA(MATCH($D79*5+$V$4,Override!$C$6:$C$125,0)))),$Q79,0),"")</f>
        <v/>
      </c>
      <c r="I79" s="157" t="str">
        <f t="shared" ca="1" si="27"/>
        <v/>
      </c>
      <c r="J79" s="161">
        <f ca="1">COUNT(A77:A81)</f>
        <v>0</v>
      </c>
      <c r="K79" s="162" t="str">
        <f ca="1">IF(ISNUMBER(A79),RANK(F79,F77:F81),"")</f>
        <v/>
      </c>
      <c r="L79" s="75">
        <f ca="1">IF(J79=5,VLOOKUP(K79,TPMatrix!$A$6:$B$10,2,FALSE),IF(J79=4,VLOOKUP(K79,TPMatrix!$D$6:$E$9,2,FALSE),0))</f>
        <v>0</v>
      </c>
      <c r="M79" s="75">
        <f ca="1">IF(COUNTIF(K77:K81,K79)&gt;=2,IF(J79=5,VLOOKUP(K79+1,TPMatrix!$A$6:$B$10,2,FALSE),IF(J79=4,VLOOKUP(K79+1,TPMatrix!$D$6:$E$9,2,FALSE),0)),"")</f>
        <v>0</v>
      </c>
      <c r="N79" s="75">
        <f ca="1">IF(COUNTIF(K77:K81,K79)&gt;=3,IF(J79=5,VLOOKUP(K79+2,TPMatrix!$A$6:$B$10,2,FALSE),IF(J79=4,VLOOKUP(K79+2,TPMatrix!$D$6:$E$9,2,FALSE),0)),"")</f>
        <v>0</v>
      </c>
      <c r="O79" s="75">
        <f ca="1">IF(COUNTIF(K77:K81,K79)&gt;=4,IF(J79=5,VLOOKUP(K79+3,TPMatrix!$A$6:$B$10,2,FALSE),IF(J79=4,VLOOKUP(K79+3,TPMatrix!$D$6:$E$9,2,FALSE),0)),"")</f>
        <v>0</v>
      </c>
      <c r="P79" s="75">
        <f ca="1">IF(COUNTIF(K77:K81,K79)&gt;=5,IF(J79=5,VLOOKUP(K79+4,TPMatrix!$A$6:$B$10,2,FALSE),IF(J79=4,VLOOKUP(K79+4,TPMatrix!$D$6:$E$9,2,FALSE),0)),"")</f>
        <v>0</v>
      </c>
      <c r="Q79" s="75">
        <f t="shared" ca="1" si="28"/>
        <v>0</v>
      </c>
      <c r="R79" s="163">
        <f t="shared" ca="1" si="29"/>
        <v>5</v>
      </c>
      <c r="S79" s="162">
        <f t="shared" ca="1" si="30"/>
        <v>0</v>
      </c>
      <c r="T79" s="75">
        <f t="shared" si="31"/>
        <v>0</v>
      </c>
      <c r="U79" s="163">
        <f t="shared" ca="1" si="32"/>
        <v>0</v>
      </c>
      <c r="W79" s="3" t="str">
        <f t="shared" ca="1" si="33"/>
        <v/>
      </c>
      <c r="X79" s="3" t="str">
        <f ca="1">IF(ISNUMBER($A79),$W79*(Methuselahs!$A$4+1)+$A79,"")</f>
        <v/>
      </c>
      <c r="Y79" s="3" t="str">
        <f t="shared" ca="1" si="34"/>
        <v/>
      </c>
      <c r="Z79" s="3" t="str">
        <f ca="1">IF(ISNUMBER($A79),VLOOKUP($A79,Methuselahs!$A$7:$X$306,5),"")</f>
        <v/>
      </c>
      <c r="AA79" s="3" t="str">
        <f t="shared" ca="1" si="35"/>
        <v/>
      </c>
    </row>
    <row r="80" spans="1:27" ht="13.15" customHeight="1" x14ac:dyDescent="0.2">
      <c r="A80" s="164" t="str">
        <f ca="1">IF(ISBLANK('Tournament Info'!$B$11),"",INDIRECT(ADDRESS(ROW(),1,1,1,"Optimal Seating "&amp;'Tournament Info'!$B$11-1&amp;"R+F")))</f>
        <v/>
      </c>
      <c r="B80" s="165" t="str">
        <f ca="1">IF(ISNUMBER(A80),VLOOKUP(A80,Methuselahs!$A$7:$E$306,2,FALSE),"")</f>
        <v/>
      </c>
      <c r="C80" s="166" t="str">
        <f ca="1">IF(ISNUMBER(A80),VLOOKUP(A80,Methuselahs!$A$7:$E$306,3,FALSE),"")</f>
        <v/>
      </c>
      <c r="D80" s="167" t="str">
        <f t="shared" ca="1" si="24"/>
        <v/>
      </c>
      <c r="E80" s="168"/>
      <c r="F80" s="166">
        <f t="shared" si="25"/>
        <v>0</v>
      </c>
      <c r="G80" s="150" t="str">
        <f t="shared" ca="1" si="26"/>
        <v/>
      </c>
      <c r="H80" s="151" t="str">
        <f ca="1">IF(ISNUMBER(A80),IF(OR($S80=$U80,NOT(ISNA(MATCH($D80*5+$V$4,Override!$C$6:$C$125,0)))),$Q80,0),"")</f>
        <v/>
      </c>
      <c r="I80" s="167" t="str">
        <f t="shared" ca="1" si="27"/>
        <v/>
      </c>
      <c r="J80" s="169">
        <f ca="1">COUNT(A77:A81)</f>
        <v>0</v>
      </c>
      <c r="K80" s="153" t="str">
        <f ca="1">IF(ISNUMBER(A80),RANK(F80,F77:F81),"")</f>
        <v/>
      </c>
      <c r="L80" s="154">
        <f ca="1">IF(J80=5,VLOOKUP(K80,TPMatrix!$A$6:$B$10,2,FALSE),IF(J80=4,VLOOKUP(K80,TPMatrix!$D$6:$E$9,2,FALSE),0))</f>
        <v>0</v>
      </c>
      <c r="M80" s="154">
        <f ca="1">IF(COUNTIF(K77:K81,K80)&gt;=2,IF(J80=5,VLOOKUP(K80+1,TPMatrix!$A$6:$B$10,2,FALSE),IF(J80=4,VLOOKUP(K80+1,TPMatrix!$D$6:$E$9,2,FALSE),0)),"")</f>
        <v>0</v>
      </c>
      <c r="N80" s="154">
        <f ca="1">IF(COUNTIF(K77:K81,K80)&gt;=3,IF(J80=5,VLOOKUP(K80+2,TPMatrix!$A$6:$B$10,2,FALSE),IF(J80=4,VLOOKUP(K80+2,TPMatrix!$D$6:$E$9,2,FALSE),0)),"")</f>
        <v>0</v>
      </c>
      <c r="O80" s="154">
        <f ca="1">IF(COUNTIF(K77:K81,K80)&gt;=4,IF(J80=5,VLOOKUP(K80+3,TPMatrix!$A$6:$B$10,2,FALSE),IF(J80=4,VLOOKUP(K80+3,TPMatrix!$D$6:$E$9,2,FALSE),0)),"")</f>
        <v>0</v>
      </c>
      <c r="P80" s="154">
        <f ca="1">IF(COUNTIF(K77:K81,K80)&gt;=5,IF(J80=5,VLOOKUP(K80+4,TPMatrix!$A$6:$B$10,2,FALSE),IF(J80=4,VLOOKUP(K80+4,TPMatrix!$D$6:$E$9,2,FALSE),0)),"")</f>
        <v>0</v>
      </c>
      <c r="Q80" s="154">
        <f t="shared" ca="1" si="28"/>
        <v>0</v>
      </c>
      <c r="R80" s="155">
        <f t="shared" ca="1" si="29"/>
        <v>5</v>
      </c>
      <c r="S80" s="153">
        <f t="shared" ca="1" si="30"/>
        <v>0</v>
      </c>
      <c r="T80" s="154">
        <f t="shared" si="31"/>
        <v>0</v>
      </c>
      <c r="U80" s="155">
        <f t="shared" ca="1" si="32"/>
        <v>0</v>
      </c>
      <c r="W80" s="3" t="str">
        <f t="shared" ca="1" si="33"/>
        <v/>
      </c>
      <c r="X80" s="3" t="str">
        <f ca="1">IF(ISNUMBER($A80),$W80*(Methuselahs!$A$4+1)+$A80,"")</f>
        <v/>
      </c>
      <c r="Y80" s="3" t="str">
        <f t="shared" ca="1" si="34"/>
        <v/>
      </c>
      <c r="Z80" s="3" t="str">
        <f ca="1">IF(ISNUMBER($A80),VLOOKUP($A80,Methuselahs!$A$7:$X$306,5),"")</f>
        <v/>
      </c>
      <c r="AA80" s="3" t="str">
        <f t="shared" ca="1" si="35"/>
        <v/>
      </c>
    </row>
    <row r="81" spans="1:27" ht="13.15" customHeight="1" thickBot="1" x14ac:dyDescent="0.25">
      <c r="A81" s="170" t="str">
        <f ca="1">IF(ISBLANK('Tournament Info'!$B$11),"",INDIRECT(ADDRESS(ROW(),1,1,1,"Optimal Seating "&amp;'Tournament Info'!$B$11-1&amp;"R+F")))</f>
        <v/>
      </c>
      <c r="B81" s="171" t="str">
        <f ca="1">IF(ISNUMBER(A81),VLOOKUP(A81,Methuselahs!$A$7:$E$306,2,FALSE),"")</f>
        <v/>
      </c>
      <c r="C81" s="172" t="str">
        <f ca="1">IF(ISNUMBER(A81),VLOOKUP(A81,Methuselahs!$A$7:$E$306,3,FALSE),"")</f>
        <v/>
      </c>
      <c r="D81" s="173" t="str">
        <f t="shared" ca="1" si="24"/>
        <v/>
      </c>
      <c r="E81" s="174"/>
      <c r="F81" s="172">
        <f t="shared" si="25"/>
        <v>0</v>
      </c>
      <c r="G81" s="159" t="str">
        <f t="shared" ca="1" si="26"/>
        <v/>
      </c>
      <c r="H81" s="160" t="str">
        <f ca="1">IF(ISNUMBER(A81),IF(OR($S81=$U81,NOT(ISNA(MATCH($D81*5+$V$4,Override!$C$6:$C$125,0)))),$Q81,0),"")</f>
        <v/>
      </c>
      <c r="I81" s="173" t="str">
        <f t="shared" ca="1" si="27"/>
        <v/>
      </c>
      <c r="J81" s="175">
        <f ca="1">COUNT(A77:A81)</f>
        <v>0</v>
      </c>
      <c r="K81" s="176" t="str">
        <f ca="1">IF(ISNUMBER(A81),RANK(F81,F77:F81),"")</f>
        <v/>
      </c>
      <c r="L81" s="177">
        <f ca="1">IF(J81=5,VLOOKUP(K81,TPMatrix!$A$6:$B$10,2,FALSE),IF(J81=4,VLOOKUP(K81,TPMatrix!$D$6:$E$9,2,FALSE),0))</f>
        <v>0</v>
      </c>
      <c r="M81" s="177">
        <f ca="1">IF(COUNTIF(K77:K81,K81)&gt;=2,IF(J81=5,VLOOKUP(K81+1,TPMatrix!$A$6:$B$10,2,FALSE),IF(J81=4,VLOOKUP(K81+1,TPMatrix!$D$6:$E$9,2,FALSE),0)),"")</f>
        <v>0</v>
      </c>
      <c r="N81" s="177">
        <f ca="1">IF(COUNTIF(K77:K81,K81)&gt;=3,IF(J81=5,VLOOKUP(K81+2,TPMatrix!$A$6:$B$10,2,FALSE),IF(J81=4,VLOOKUP(K81+2,TPMatrix!$D$6:$E$9,2,FALSE),0)),"")</f>
        <v>0</v>
      </c>
      <c r="O81" s="177">
        <f ca="1">IF(COUNTIF(K77:K81,K81)&gt;=4,IF(J81=5,VLOOKUP(K81+3,TPMatrix!$A$6:$B$10,2,FALSE),IF(J81=4,VLOOKUP(K81+3,TPMatrix!$D$6:$E$9,2,FALSE),0)),"")</f>
        <v>0</v>
      </c>
      <c r="P81" s="177">
        <f ca="1">IF(COUNTIF(K77:K81,K81)&gt;=5,IF(J81=5,VLOOKUP(K81+4,TPMatrix!$A$6:$B$10,2,FALSE),IF(J81=4,VLOOKUP(K81+4,TPMatrix!$D$6:$E$9,2,FALSE),0)),"")</f>
        <v>0</v>
      </c>
      <c r="Q81" s="177">
        <f t="shared" ca="1" si="28"/>
        <v>0</v>
      </c>
      <c r="R81" s="178">
        <f t="shared" ca="1" si="29"/>
        <v>5</v>
      </c>
      <c r="S81" s="176">
        <f t="shared" ca="1" si="30"/>
        <v>0</v>
      </c>
      <c r="T81" s="177">
        <f t="shared" si="31"/>
        <v>0</v>
      </c>
      <c r="U81" s="178">
        <f t="shared" ca="1" si="32"/>
        <v>0</v>
      </c>
      <c r="W81" s="3" t="str">
        <f t="shared" ca="1" si="33"/>
        <v/>
      </c>
      <c r="X81" s="3" t="str">
        <f ca="1">IF(ISNUMBER($A81),$W81*(Methuselahs!$A$4+1)+$A81,"")</f>
        <v/>
      </c>
      <c r="Y81" s="3" t="str">
        <f t="shared" ca="1" si="34"/>
        <v/>
      </c>
      <c r="Z81" s="3" t="str">
        <f ca="1">IF(ISNUMBER($A81),VLOOKUP($A81,Methuselahs!$A$7:$X$306,5),"")</f>
        <v/>
      </c>
      <c r="AA81" s="3" t="str">
        <f t="shared" ca="1" si="35"/>
        <v/>
      </c>
    </row>
    <row r="82" spans="1:27" ht="13.15" customHeight="1" thickTop="1" x14ac:dyDescent="0.2">
      <c r="A82" s="55" t="str">
        <f ca="1">IF(ISBLANK('Tournament Info'!$B$11),"",INDIRECT(ADDRESS(ROW(),1,1,1,"Optimal Seating "&amp;'Tournament Info'!$B$11-1&amp;"R+F")))</f>
        <v/>
      </c>
      <c r="B82" s="76" t="str">
        <f ca="1">IF(ISNUMBER(A82),VLOOKUP(A82,Methuselahs!$A$7:$E$306,2,FALSE),"")</f>
        <v/>
      </c>
      <c r="C82" s="136" t="str">
        <f ca="1">IF(ISNUMBER(A82),VLOOKUP(A82,Methuselahs!$A$7:$E$306,3,FALSE),"")</f>
        <v/>
      </c>
      <c r="D82" s="137" t="str">
        <f t="shared" ca="1" si="24"/>
        <v/>
      </c>
      <c r="E82" s="138"/>
      <c r="F82" s="136">
        <f t="shared" si="25"/>
        <v>0</v>
      </c>
      <c r="G82" s="139" t="str">
        <f t="shared" ca="1" si="26"/>
        <v/>
      </c>
      <c r="H82" s="140" t="str">
        <f ca="1">IF(ISNUMBER(A82),IF(OR($S82=$U82,NOT(ISNA(MATCH($D82*5+$V$4,Override!$C$6:$C$125,0)))),$Q82,0),"")</f>
        <v/>
      </c>
      <c r="I82" s="137" t="str">
        <f t="shared" ca="1" si="27"/>
        <v/>
      </c>
      <c r="J82" s="141">
        <f ca="1">COUNT(A82:A86)</f>
        <v>0</v>
      </c>
      <c r="K82" s="142" t="str">
        <f ca="1">IF(ISNUMBER(A82),RANK(F82,F82:F86),"")</f>
        <v/>
      </c>
      <c r="L82" s="58">
        <f ca="1">IF(J82=5,VLOOKUP(K82,TPMatrix!$A$6:$B$10,2,FALSE),IF(J82=4,VLOOKUP(K82,TPMatrix!$D$6:$E$9,2,FALSE),0))</f>
        <v>0</v>
      </c>
      <c r="M82" s="58">
        <f ca="1">IF(COUNTIF(K82:K86,K82)&gt;=2,IF(J82=5,VLOOKUP(K82+1,TPMatrix!$A$6:$B$10,2,FALSE),IF(J82=4,VLOOKUP(K82+1,TPMatrix!$D$6:$E$9,2,FALSE),0)),"")</f>
        <v>0</v>
      </c>
      <c r="N82" s="58">
        <f ca="1">IF(COUNTIF(K82:K86,K82)&gt;=3,IF(J82=5,VLOOKUP(K82+2,TPMatrix!$A$6:$B$10,2,FALSE),IF(J82=4,VLOOKUP(K82+2,TPMatrix!$D$6:$E$9,2,FALSE),0)),"")</f>
        <v>0</v>
      </c>
      <c r="O82" s="58">
        <f ca="1">IF(COUNTIF(K82:K86,K82)&gt;=4,IF(J82=5,VLOOKUP(K82+3,TPMatrix!$A$6:$B$10,2,FALSE),IF(J82=4,VLOOKUP(K82+3,TPMatrix!$D$6:$E$9,2,FALSE),0)),"")</f>
        <v>0</v>
      </c>
      <c r="P82" s="58">
        <f ca="1">IF(COUNTIF(K82:K86,K82)&gt;=5,IF(J82=5,VLOOKUP(K82+4,TPMatrix!$A$6:$B$10,2,FALSE),IF(J82=4,VLOOKUP(K82+4,TPMatrix!$D$6:$E$9,2,FALSE),0)),"")</f>
        <v>0</v>
      </c>
      <c r="Q82" s="58">
        <f t="shared" ca="1" si="28"/>
        <v>0</v>
      </c>
      <c r="R82" s="143">
        <f t="shared" ca="1" si="29"/>
        <v>5</v>
      </c>
      <c r="S82" s="144">
        <f t="shared" ca="1" si="30"/>
        <v>0</v>
      </c>
      <c r="T82" s="145">
        <f t="shared" si="31"/>
        <v>0</v>
      </c>
      <c r="U82" s="146">
        <f t="shared" ca="1" si="32"/>
        <v>0</v>
      </c>
      <c r="W82" s="3" t="str">
        <f t="shared" ca="1" si="33"/>
        <v/>
      </c>
      <c r="X82" s="3" t="str">
        <f ca="1">IF(ISNUMBER($A82),$W82*(Methuselahs!$A$4+1)+$A82,"")</f>
        <v/>
      </c>
      <c r="Y82" s="3" t="str">
        <f t="shared" ca="1" si="34"/>
        <v/>
      </c>
      <c r="Z82" s="3" t="str">
        <f ca="1">IF(ISNUMBER($A82),VLOOKUP($A82,Methuselahs!$A$7:$X$306,5),"")</f>
        <v/>
      </c>
      <c r="AA82" s="3" t="str">
        <f t="shared" ca="1" si="35"/>
        <v/>
      </c>
    </row>
    <row r="83" spans="1:27" ht="13.15" customHeight="1" x14ac:dyDescent="0.2">
      <c r="A83" s="59" t="str">
        <f ca="1">IF(ISBLANK('Tournament Info'!$B$11),"",INDIRECT(ADDRESS(ROW(),1,1,1,"Optimal Seating "&amp;'Tournament Info'!$B$11-1&amp;"R+F")))</f>
        <v/>
      </c>
      <c r="B83" s="65" t="str">
        <f ca="1">IF(ISNUMBER(A83),VLOOKUP(A83,Methuselahs!$A$7:$E$306,2,FALSE),"")</f>
        <v/>
      </c>
      <c r="C83" s="147" t="str">
        <f ca="1">IF(ISNUMBER(A83),VLOOKUP(A83,Methuselahs!$A$7:$E$306,3,FALSE),"")</f>
        <v/>
      </c>
      <c r="D83" s="148" t="str">
        <f t="shared" ca="1" si="24"/>
        <v/>
      </c>
      <c r="E83" s="149"/>
      <c r="F83" s="147">
        <f t="shared" si="25"/>
        <v>0</v>
      </c>
      <c r="G83" s="150" t="str">
        <f t="shared" ca="1" si="26"/>
        <v/>
      </c>
      <c r="H83" s="151" t="str">
        <f ca="1">IF(ISNUMBER(A83),IF(OR($S83=$U83,NOT(ISNA(MATCH($D83*5+$V$4,Override!$C$6:$C$125,0)))),$Q83,0),"")</f>
        <v/>
      </c>
      <c r="I83" s="148" t="str">
        <f t="shared" ca="1" si="27"/>
        <v/>
      </c>
      <c r="J83" s="152">
        <f ca="1">COUNT(A82:A86)</f>
        <v>0</v>
      </c>
      <c r="K83" s="153" t="str">
        <f ca="1">IF(ISNUMBER(A83),RANK(F83,F82:F86),"")</f>
        <v/>
      </c>
      <c r="L83" s="154">
        <f ca="1">IF(J83=5,VLOOKUP(K83,TPMatrix!$A$6:$B$10,2,FALSE),IF(J83=4,VLOOKUP(K83,TPMatrix!$D$6:$E$9,2,FALSE),0))</f>
        <v>0</v>
      </c>
      <c r="M83" s="154">
        <f ca="1">IF(COUNTIF(K82:K86,K83)&gt;=2,IF(J83=5,VLOOKUP(K83+1,TPMatrix!$A$6:$B$10,2,FALSE),IF(J83=4,VLOOKUP(K83+1,TPMatrix!$D$6:$E$9,2,FALSE),0)),"")</f>
        <v>0</v>
      </c>
      <c r="N83" s="154">
        <f ca="1">IF(COUNTIF(K82:K86,K83)&gt;=3,IF(J83=5,VLOOKUP(K83+2,TPMatrix!$A$6:$B$10,2,FALSE),IF(J83=4,VLOOKUP(K83+2,TPMatrix!$D$6:$E$9,2,FALSE),0)),"")</f>
        <v>0</v>
      </c>
      <c r="O83" s="154">
        <f ca="1">IF(COUNTIF(K82:K86,K83)&gt;=4,IF(J83=5,VLOOKUP(K83+3,TPMatrix!$A$6:$B$10,2,FALSE),IF(J83=4,VLOOKUP(K83+3,TPMatrix!$D$6:$E$9,2,FALSE),0)),"")</f>
        <v>0</v>
      </c>
      <c r="P83" s="154">
        <f ca="1">IF(COUNTIF(K82:K86,K83)&gt;=5,IF(J83=5,VLOOKUP(K83+4,TPMatrix!$A$6:$B$10,2,FALSE),IF(J83=4,VLOOKUP(K83+4,TPMatrix!$D$6:$E$9,2,FALSE),0)),"")</f>
        <v>0</v>
      </c>
      <c r="Q83" s="154">
        <f t="shared" ca="1" si="28"/>
        <v>0</v>
      </c>
      <c r="R83" s="155">
        <f t="shared" ca="1" si="29"/>
        <v>5</v>
      </c>
      <c r="S83" s="153">
        <f t="shared" ca="1" si="30"/>
        <v>0</v>
      </c>
      <c r="T83" s="154">
        <f t="shared" si="31"/>
        <v>0</v>
      </c>
      <c r="U83" s="155">
        <f t="shared" ca="1" si="32"/>
        <v>0</v>
      </c>
      <c r="W83" s="3" t="str">
        <f t="shared" ca="1" si="33"/>
        <v/>
      </c>
      <c r="X83" s="3" t="str">
        <f ca="1">IF(ISNUMBER($A83),$W83*(Methuselahs!$A$4+1)+$A83,"")</f>
        <v/>
      </c>
      <c r="Y83" s="3" t="str">
        <f t="shared" ca="1" si="34"/>
        <v/>
      </c>
      <c r="Z83" s="3" t="str">
        <f ca="1">IF(ISNUMBER($A83),VLOOKUP($A83,Methuselahs!$A$7:$X$306,5),"")</f>
        <v/>
      </c>
      <c r="AA83" s="3" t="str">
        <f t="shared" ca="1" si="35"/>
        <v/>
      </c>
    </row>
    <row r="84" spans="1:27" ht="13.15" customHeight="1" x14ac:dyDescent="0.2">
      <c r="A84" s="70" t="str">
        <f ca="1">IF(ISBLANK('Tournament Info'!$B$11),"",INDIRECT(ADDRESS(ROW(),1,1,1,"Optimal Seating "&amp;'Tournament Info'!$B$11-1&amp;"R+F")))</f>
        <v/>
      </c>
      <c r="B84" s="76" t="str">
        <f ca="1">IF(ISNUMBER(A84),VLOOKUP(A84,Methuselahs!$A$7:$E$306,2,FALSE),"")</f>
        <v/>
      </c>
      <c r="C84" s="156" t="str">
        <f ca="1">IF(ISNUMBER(A84),VLOOKUP(A84,Methuselahs!$A$7:$E$306,3,FALSE),"")</f>
        <v/>
      </c>
      <c r="D84" s="157" t="str">
        <f t="shared" ca="1" si="24"/>
        <v/>
      </c>
      <c r="E84" s="158"/>
      <c r="F84" s="156">
        <f t="shared" si="25"/>
        <v>0</v>
      </c>
      <c r="G84" s="159" t="str">
        <f t="shared" ca="1" si="26"/>
        <v/>
      </c>
      <c r="H84" s="160" t="str">
        <f ca="1">IF(ISNUMBER(A84),IF(OR($S84=$U84,NOT(ISNA(MATCH($D84*5+$V$4,Override!$C$6:$C$125,0)))),$Q84,0),"")</f>
        <v/>
      </c>
      <c r="I84" s="157" t="str">
        <f t="shared" ca="1" si="27"/>
        <v/>
      </c>
      <c r="J84" s="161">
        <f ca="1">COUNT(A82:A86)</f>
        <v>0</v>
      </c>
      <c r="K84" s="162" t="str">
        <f ca="1">IF(ISNUMBER(A84),RANK(F84,F82:F86),"")</f>
        <v/>
      </c>
      <c r="L84" s="75">
        <f ca="1">IF(J84=5,VLOOKUP(K84,TPMatrix!$A$6:$B$10,2,FALSE),IF(J84=4,VLOOKUP(K84,TPMatrix!$D$6:$E$9,2,FALSE),0))</f>
        <v>0</v>
      </c>
      <c r="M84" s="75">
        <f ca="1">IF(COUNTIF(K82:K86,K84)&gt;=2,IF(J84=5,VLOOKUP(K84+1,TPMatrix!$A$6:$B$10,2,FALSE),IF(J84=4,VLOOKUP(K84+1,TPMatrix!$D$6:$E$9,2,FALSE),0)),"")</f>
        <v>0</v>
      </c>
      <c r="N84" s="75">
        <f ca="1">IF(COUNTIF(K82:K86,K84)&gt;=3,IF(J84=5,VLOOKUP(K84+2,TPMatrix!$A$6:$B$10,2,FALSE),IF(J84=4,VLOOKUP(K84+2,TPMatrix!$D$6:$E$9,2,FALSE),0)),"")</f>
        <v>0</v>
      </c>
      <c r="O84" s="75">
        <f ca="1">IF(COUNTIF(K82:K86,K84)&gt;=4,IF(J84=5,VLOOKUP(K84+3,TPMatrix!$A$6:$B$10,2,FALSE),IF(J84=4,VLOOKUP(K84+3,TPMatrix!$D$6:$E$9,2,FALSE),0)),"")</f>
        <v>0</v>
      </c>
      <c r="P84" s="75">
        <f ca="1">IF(COUNTIF(K82:K86,K84)&gt;=5,IF(J84=5,VLOOKUP(K84+4,TPMatrix!$A$6:$B$10,2,FALSE),IF(J84=4,VLOOKUP(K84+4,TPMatrix!$D$6:$E$9,2,FALSE),0)),"")</f>
        <v>0</v>
      </c>
      <c r="Q84" s="75">
        <f t="shared" ca="1" si="28"/>
        <v>0</v>
      </c>
      <c r="R84" s="163">
        <f t="shared" ca="1" si="29"/>
        <v>5</v>
      </c>
      <c r="S84" s="162">
        <f t="shared" ca="1" si="30"/>
        <v>0</v>
      </c>
      <c r="T84" s="75">
        <f t="shared" si="31"/>
        <v>0</v>
      </c>
      <c r="U84" s="163">
        <f t="shared" ca="1" si="32"/>
        <v>0</v>
      </c>
      <c r="W84" s="3" t="str">
        <f t="shared" ca="1" si="33"/>
        <v/>
      </c>
      <c r="X84" s="3" t="str">
        <f ca="1">IF(ISNUMBER($A84),$W84*(Methuselahs!$A$4+1)+$A84,"")</f>
        <v/>
      </c>
      <c r="Y84" s="3" t="str">
        <f t="shared" ca="1" si="34"/>
        <v/>
      </c>
      <c r="Z84" s="3" t="str">
        <f ca="1">IF(ISNUMBER($A84),VLOOKUP($A84,Methuselahs!$A$7:$X$306,5),"")</f>
        <v/>
      </c>
      <c r="AA84" s="3" t="str">
        <f t="shared" ca="1" si="35"/>
        <v/>
      </c>
    </row>
    <row r="85" spans="1:27" ht="13.15" customHeight="1" x14ac:dyDescent="0.2">
      <c r="A85" s="164" t="str">
        <f ca="1">IF(ISBLANK('Tournament Info'!$B$11),"",INDIRECT(ADDRESS(ROW(),1,1,1,"Optimal Seating "&amp;'Tournament Info'!$B$11-1&amp;"R+F")))</f>
        <v/>
      </c>
      <c r="B85" s="165" t="str">
        <f ca="1">IF(ISNUMBER(A85),VLOOKUP(A85,Methuselahs!$A$7:$E$306,2,FALSE),"")</f>
        <v/>
      </c>
      <c r="C85" s="166" t="str">
        <f ca="1">IF(ISNUMBER(A85),VLOOKUP(A85,Methuselahs!$A$7:$E$306,3,FALSE),"")</f>
        <v/>
      </c>
      <c r="D85" s="167" t="str">
        <f t="shared" ca="1" si="24"/>
        <v/>
      </c>
      <c r="E85" s="168"/>
      <c r="F85" s="166">
        <f t="shared" si="25"/>
        <v>0</v>
      </c>
      <c r="G85" s="150" t="str">
        <f t="shared" ca="1" si="26"/>
        <v/>
      </c>
      <c r="H85" s="151" t="str">
        <f ca="1">IF(ISNUMBER(A85),IF(OR($S85=$U85,NOT(ISNA(MATCH($D85*5+$V$4,Override!$C$6:$C$125,0)))),$Q85,0),"")</f>
        <v/>
      </c>
      <c r="I85" s="167" t="str">
        <f t="shared" ca="1" si="27"/>
        <v/>
      </c>
      <c r="J85" s="169">
        <f ca="1">COUNT(A82:A86)</f>
        <v>0</v>
      </c>
      <c r="K85" s="153" t="str">
        <f ca="1">IF(ISNUMBER(A85),RANK(F85,F82:F86),"")</f>
        <v/>
      </c>
      <c r="L85" s="154">
        <f ca="1">IF(J85=5,VLOOKUP(K85,TPMatrix!$A$6:$B$10,2,FALSE),IF(J85=4,VLOOKUP(K85,TPMatrix!$D$6:$E$9,2,FALSE),0))</f>
        <v>0</v>
      </c>
      <c r="M85" s="154">
        <f ca="1">IF(COUNTIF(K82:K86,K85)&gt;=2,IF(J85=5,VLOOKUP(K85+1,TPMatrix!$A$6:$B$10,2,FALSE),IF(J85=4,VLOOKUP(K85+1,TPMatrix!$D$6:$E$9,2,FALSE),0)),"")</f>
        <v>0</v>
      </c>
      <c r="N85" s="154">
        <f ca="1">IF(COUNTIF(K82:K86,K85)&gt;=3,IF(J85=5,VLOOKUP(K85+2,TPMatrix!$A$6:$B$10,2,FALSE),IF(J85=4,VLOOKUP(K85+2,TPMatrix!$D$6:$E$9,2,FALSE),0)),"")</f>
        <v>0</v>
      </c>
      <c r="O85" s="154">
        <f ca="1">IF(COUNTIF(K82:K86,K85)&gt;=4,IF(J85=5,VLOOKUP(K85+3,TPMatrix!$A$6:$B$10,2,FALSE),IF(J85=4,VLOOKUP(K85+3,TPMatrix!$D$6:$E$9,2,FALSE),0)),"")</f>
        <v>0</v>
      </c>
      <c r="P85" s="154">
        <f ca="1">IF(COUNTIF(K82:K86,K85)&gt;=5,IF(J85=5,VLOOKUP(K85+4,TPMatrix!$A$6:$B$10,2,FALSE),IF(J85=4,VLOOKUP(K85+4,TPMatrix!$D$6:$E$9,2,FALSE),0)),"")</f>
        <v>0</v>
      </c>
      <c r="Q85" s="154">
        <f t="shared" ca="1" si="28"/>
        <v>0</v>
      </c>
      <c r="R85" s="155">
        <f t="shared" ca="1" si="29"/>
        <v>5</v>
      </c>
      <c r="S85" s="153">
        <f t="shared" ca="1" si="30"/>
        <v>0</v>
      </c>
      <c r="T85" s="154">
        <f t="shared" si="31"/>
        <v>0</v>
      </c>
      <c r="U85" s="155">
        <f t="shared" ca="1" si="32"/>
        <v>0</v>
      </c>
      <c r="W85" s="3" t="str">
        <f t="shared" ca="1" si="33"/>
        <v/>
      </c>
      <c r="X85" s="3" t="str">
        <f ca="1">IF(ISNUMBER($A85),$W85*(Methuselahs!$A$4+1)+$A85,"")</f>
        <v/>
      </c>
      <c r="Y85" s="3" t="str">
        <f t="shared" ca="1" si="34"/>
        <v/>
      </c>
      <c r="Z85" s="3" t="str">
        <f ca="1">IF(ISNUMBER($A85),VLOOKUP($A85,Methuselahs!$A$7:$X$306,5),"")</f>
        <v/>
      </c>
      <c r="AA85" s="3" t="str">
        <f t="shared" ca="1" si="35"/>
        <v/>
      </c>
    </row>
    <row r="86" spans="1:27" ht="13.15" customHeight="1" thickBot="1" x14ac:dyDescent="0.25">
      <c r="A86" s="170" t="str">
        <f ca="1">IF(ISBLANK('Tournament Info'!$B$11),"",INDIRECT(ADDRESS(ROW(),1,1,1,"Optimal Seating "&amp;'Tournament Info'!$B$11-1&amp;"R+F")))</f>
        <v/>
      </c>
      <c r="B86" s="171" t="str">
        <f ca="1">IF(ISNUMBER(A86),VLOOKUP(A86,Methuselahs!$A$7:$E$306,2,FALSE),"")</f>
        <v/>
      </c>
      <c r="C86" s="172" t="str">
        <f ca="1">IF(ISNUMBER(A86),VLOOKUP(A86,Methuselahs!$A$7:$E$306,3,FALSE),"")</f>
        <v/>
      </c>
      <c r="D86" s="173" t="str">
        <f t="shared" ca="1" si="24"/>
        <v/>
      </c>
      <c r="E86" s="174"/>
      <c r="F86" s="172">
        <f t="shared" si="25"/>
        <v>0</v>
      </c>
      <c r="G86" s="159" t="str">
        <f t="shared" ca="1" si="26"/>
        <v/>
      </c>
      <c r="H86" s="160" t="str">
        <f ca="1">IF(ISNUMBER(A86),IF(OR($S86=$U86,NOT(ISNA(MATCH($D86*5+$V$4,Override!$C$6:$C$125,0)))),$Q86,0),"")</f>
        <v/>
      </c>
      <c r="I86" s="173" t="str">
        <f t="shared" ca="1" si="27"/>
        <v/>
      </c>
      <c r="J86" s="175">
        <f ca="1">COUNT(A82:A86)</f>
        <v>0</v>
      </c>
      <c r="K86" s="176" t="str">
        <f ca="1">IF(ISNUMBER(A86),RANK(F86,F82:F86),"")</f>
        <v/>
      </c>
      <c r="L86" s="177">
        <f ca="1">IF(J86=5,VLOOKUP(K86,TPMatrix!$A$6:$B$10,2,FALSE),IF(J86=4,VLOOKUP(K86,TPMatrix!$D$6:$E$9,2,FALSE),0))</f>
        <v>0</v>
      </c>
      <c r="M86" s="177">
        <f ca="1">IF(COUNTIF(K82:K86,K86)&gt;=2,IF(J86=5,VLOOKUP(K86+1,TPMatrix!$A$6:$B$10,2,FALSE),IF(J86=4,VLOOKUP(K86+1,TPMatrix!$D$6:$E$9,2,FALSE),0)),"")</f>
        <v>0</v>
      </c>
      <c r="N86" s="177">
        <f ca="1">IF(COUNTIF(K82:K86,K86)&gt;=3,IF(J86=5,VLOOKUP(K86+2,TPMatrix!$A$6:$B$10,2,FALSE),IF(J86=4,VLOOKUP(K86+2,TPMatrix!$D$6:$E$9,2,FALSE),0)),"")</f>
        <v>0</v>
      </c>
      <c r="O86" s="177">
        <f ca="1">IF(COUNTIF(K82:K86,K86)&gt;=4,IF(J86=5,VLOOKUP(K86+3,TPMatrix!$A$6:$B$10,2,FALSE),IF(J86=4,VLOOKUP(K86+3,TPMatrix!$D$6:$E$9,2,FALSE),0)),"")</f>
        <v>0</v>
      </c>
      <c r="P86" s="177">
        <f ca="1">IF(COUNTIF(K82:K86,K86)&gt;=5,IF(J86=5,VLOOKUP(K86+4,TPMatrix!$A$6:$B$10,2,FALSE),IF(J86=4,VLOOKUP(K86+4,TPMatrix!$D$6:$E$9,2,FALSE),0)),"")</f>
        <v>0</v>
      </c>
      <c r="Q86" s="177">
        <f t="shared" ca="1" si="28"/>
        <v>0</v>
      </c>
      <c r="R86" s="178">
        <f t="shared" ca="1" si="29"/>
        <v>5</v>
      </c>
      <c r="S86" s="176">
        <f t="shared" ca="1" si="30"/>
        <v>0</v>
      </c>
      <c r="T86" s="177">
        <f t="shared" si="31"/>
        <v>0</v>
      </c>
      <c r="U86" s="178">
        <f t="shared" ca="1" si="32"/>
        <v>0</v>
      </c>
      <c r="W86" s="3" t="str">
        <f t="shared" ca="1" si="33"/>
        <v/>
      </c>
      <c r="X86" s="3" t="str">
        <f ca="1">IF(ISNUMBER($A86),$W86*(Methuselahs!$A$4+1)+$A86,"")</f>
        <v/>
      </c>
      <c r="Y86" s="3" t="str">
        <f t="shared" ca="1" si="34"/>
        <v/>
      </c>
      <c r="Z86" s="3" t="str">
        <f ca="1">IF(ISNUMBER($A86),VLOOKUP($A86,Methuselahs!$A$7:$X$306,5),"")</f>
        <v/>
      </c>
      <c r="AA86" s="3" t="str">
        <f t="shared" ca="1" si="35"/>
        <v/>
      </c>
    </row>
    <row r="87" spans="1:27" ht="13.15" customHeight="1" thickTop="1" x14ac:dyDescent="0.2">
      <c r="A87" s="55" t="str">
        <f ca="1">IF(ISBLANK('Tournament Info'!$B$11),"",INDIRECT(ADDRESS(ROW(),1,1,1,"Optimal Seating "&amp;'Tournament Info'!$B$11-1&amp;"R+F")))</f>
        <v/>
      </c>
      <c r="B87" s="76" t="str">
        <f ca="1">IF(ISNUMBER(A87),VLOOKUP(A87,Methuselahs!$A$7:$E$306,2,FALSE),"")</f>
        <v/>
      </c>
      <c r="C87" s="136" t="str">
        <f ca="1">IF(ISNUMBER(A87),VLOOKUP(A87,Methuselahs!$A$7:$E$306,3,FALSE),"")</f>
        <v/>
      </c>
      <c r="D87" s="137" t="str">
        <f t="shared" ca="1" si="24"/>
        <v/>
      </c>
      <c r="E87" s="138"/>
      <c r="F87" s="136">
        <f t="shared" si="25"/>
        <v>0</v>
      </c>
      <c r="G87" s="139" t="str">
        <f t="shared" ca="1" si="26"/>
        <v/>
      </c>
      <c r="H87" s="140" t="str">
        <f ca="1">IF(ISNUMBER(A87),IF(OR($S87=$U87,NOT(ISNA(MATCH($D87*5+$V$4,Override!$C$6:$C$125,0)))),$Q87,0),"")</f>
        <v/>
      </c>
      <c r="I87" s="137" t="str">
        <f t="shared" ca="1" si="27"/>
        <v/>
      </c>
      <c r="J87" s="141">
        <f ca="1">COUNT(A87:A91)</f>
        <v>0</v>
      </c>
      <c r="K87" s="142" t="str">
        <f ca="1">IF(ISNUMBER(A87),RANK(F87,F87:F91),"")</f>
        <v/>
      </c>
      <c r="L87" s="58">
        <f ca="1">IF(J87=5,VLOOKUP(K87,TPMatrix!$A$6:$B$10,2,FALSE),IF(J87=4,VLOOKUP(K87,TPMatrix!$D$6:$E$9,2,FALSE),0))</f>
        <v>0</v>
      </c>
      <c r="M87" s="58">
        <f ca="1">IF(COUNTIF(K87:K91,K87)&gt;=2,IF(J87=5,VLOOKUP(K87+1,TPMatrix!$A$6:$B$10,2,FALSE),IF(J87=4,VLOOKUP(K87+1,TPMatrix!$D$6:$E$9,2,FALSE),0)),"")</f>
        <v>0</v>
      </c>
      <c r="N87" s="58">
        <f ca="1">IF(COUNTIF(K87:K91,K87)&gt;=3,IF(J87=5,VLOOKUP(K87+2,TPMatrix!$A$6:$B$10,2,FALSE),IF(J87=4,VLOOKUP(K87+2,TPMatrix!$D$6:$E$9,2,FALSE),0)),"")</f>
        <v>0</v>
      </c>
      <c r="O87" s="58">
        <f ca="1">IF(COUNTIF(K87:K91,K87)&gt;=4,IF(J87=5,VLOOKUP(K87+3,TPMatrix!$A$6:$B$10,2,FALSE),IF(J87=4,VLOOKUP(K87+3,TPMatrix!$D$6:$E$9,2,FALSE),0)),"")</f>
        <v>0</v>
      </c>
      <c r="P87" s="58">
        <f ca="1">IF(COUNTIF(K87:K91,K87)&gt;=5,IF(J87=5,VLOOKUP(K87+4,TPMatrix!$A$6:$B$10,2,FALSE),IF(J87=4,VLOOKUP(K87+4,TPMatrix!$D$6:$E$9,2,FALSE),0)),"")</f>
        <v>0</v>
      </c>
      <c r="Q87" s="58">
        <f t="shared" ca="1" si="28"/>
        <v>0</v>
      </c>
      <c r="R87" s="143">
        <f t="shared" ca="1" si="29"/>
        <v>5</v>
      </c>
      <c r="S87" s="144">
        <f t="shared" ca="1" si="30"/>
        <v>0</v>
      </c>
      <c r="T87" s="145">
        <f t="shared" si="31"/>
        <v>0</v>
      </c>
      <c r="U87" s="146">
        <f t="shared" ca="1" si="32"/>
        <v>0</v>
      </c>
      <c r="W87" s="3" t="str">
        <f t="shared" ca="1" si="33"/>
        <v/>
      </c>
      <c r="X87" s="3" t="str">
        <f ca="1">IF(ISNUMBER($A87),$W87*(Methuselahs!$A$4+1)+$A87,"")</f>
        <v/>
      </c>
      <c r="Y87" s="3" t="str">
        <f t="shared" ca="1" si="34"/>
        <v/>
      </c>
      <c r="Z87" s="3" t="str">
        <f ca="1">IF(ISNUMBER($A87),VLOOKUP($A87,Methuselahs!$A$7:$X$306,5),"")</f>
        <v/>
      </c>
      <c r="AA87" s="3" t="str">
        <f t="shared" ca="1" si="35"/>
        <v/>
      </c>
    </row>
    <row r="88" spans="1:27" ht="13.15" customHeight="1" x14ac:dyDescent="0.2">
      <c r="A88" s="59" t="str">
        <f ca="1">IF(ISBLANK('Tournament Info'!$B$11),"",INDIRECT(ADDRESS(ROW(),1,1,1,"Optimal Seating "&amp;'Tournament Info'!$B$11-1&amp;"R+F")))</f>
        <v/>
      </c>
      <c r="B88" s="65" t="str">
        <f ca="1">IF(ISNUMBER(A88),VLOOKUP(A88,Methuselahs!$A$7:$E$306,2,FALSE),"")</f>
        <v/>
      </c>
      <c r="C88" s="147" t="str">
        <f ca="1">IF(ISNUMBER(A88),VLOOKUP(A88,Methuselahs!$A$7:$E$306,3,FALSE),"")</f>
        <v/>
      </c>
      <c r="D88" s="148" t="str">
        <f t="shared" ca="1" si="24"/>
        <v/>
      </c>
      <c r="E88" s="149"/>
      <c r="F88" s="147">
        <f t="shared" si="25"/>
        <v>0</v>
      </c>
      <c r="G88" s="150" t="str">
        <f t="shared" ca="1" si="26"/>
        <v/>
      </c>
      <c r="H88" s="151" t="str">
        <f ca="1">IF(ISNUMBER(A88),IF(OR($S88=$U88,NOT(ISNA(MATCH($D88*5+$V$4,Override!$C$6:$C$125,0)))),$Q88,0),"")</f>
        <v/>
      </c>
      <c r="I88" s="148" t="str">
        <f t="shared" ca="1" si="27"/>
        <v/>
      </c>
      <c r="J88" s="152">
        <f ca="1">COUNT(A87:A91)</f>
        <v>0</v>
      </c>
      <c r="K88" s="153" t="str">
        <f ca="1">IF(ISNUMBER(A88),RANK(F88,F87:F91),"")</f>
        <v/>
      </c>
      <c r="L88" s="154">
        <f ca="1">IF(J88=5,VLOOKUP(K88,TPMatrix!$A$6:$B$10,2,FALSE),IF(J88=4,VLOOKUP(K88,TPMatrix!$D$6:$E$9,2,FALSE),0))</f>
        <v>0</v>
      </c>
      <c r="M88" s="154">
        <f ca="1">IF(COUNTIF(K87:K91,K88)&gt;=2,IF(J88=5,VLOOKUP(K88+1,TPMatrix!$A$6:$B$10,2,FALSE),IF(J88=4,VLOOKUP(K88+1,TPMatrix!$D$6:$E$9,2,FALSE),0)),"")</f>
        <v>0</v>
      </c>
      <c r="N88" s="154">
        <f ca="1">IF(COUNTIF(K87:K91,K88)&gt;=3,IF(J88=5,VLOOKUP(K88+2,TPMatrix!$A$6:$B$10,2,FALSE),IF(J88=4,VLOOKUP(K88+2,TPMatrix!$D$6:$E$9,2,FALSE),0)),"")</f>
        <v>0</v>
      </c>
      <c r="O88" s="154">
        <f ca="1">IF(COUNTIF(K87:K91,K88)&gt;=4,IF(J88=5,VLOOKUP(K88+3,TPMatrix!$A$6:$B$10,2,FALSE),IF(J88=4,VLOOKUP(K88+3,TPMatrix!$D$6:$E$9,2,FALSE),0)),"")</f>
        <v>0</v>
      </c>
      <c r="P88" s="154">
        <f ca="1">IF(COUNTIF(K87:K91,K88)&gt;=5,IF(J88=5,VLOOKUP(K88+4,TPMatrix!$A$6:$B$10,2,FALSE),IF(J88=4,VLOOKUP(K88+4,TPMatrix!$D$6:$E$9,2,FALSE),0)),"")</f>
        <v>0</v>
      </c>
      <c r="Q88" s="154">
        <f t="shared" ca="1" si="28"/>
        <v>0</v>
      </c>
      <c r="R88" s="155">
        <f t="shared" ca="1" si="29"/>
        <v>5</v>
      </c>
      <c r="S88" s="153">
        <f t="shared" ca="1" si="30"/>
        <v>0</v>
      </c>
      <c r="T88" s="154">
        <f t="shared" si="31"/>
        <v>0</v>
      </c>
      <c r="U88" s="155">
        <f t="shared" ca="1" si="32"/>
        <v>0</v>
      </c>
      <c r="W88" s="3" t="str">
        <f t="shared" ca="1" si="33"/>
        <v/>
      </c>
      <c r="X88" s="3" t="str">
        <f ca="1">IF(ISNUMBER($A88),$W88*(Methuselahs!$A$4+1)+$A88,"")</f>
        <v/>
      </c>
      <c r="Y88" s="3" t="str">
        <f t="shared" ca="1" si="34"/>
        <v/>
      </c>
      <c r="Z88" s="3" t="str">
        <f ca="1">IF(ISNUMBER($A88),VLOOKUP($A88,Methuselahs!$A$7:$X$306,5),"")</f>
        <v/>
      </c>
      <c r="AA88" s="3" t="str">
        <f t="shared" ca="1" si="35"/>
        <v/>
      </c>
    </row>
    <row r="89" spans="1:27" ht="13.15" customHeight="1" x14ac:dyDescent="0.2">
      <c r="A89" s="70" t="str">
        <f ca="1">IF(ISBLANK('Tournament Info'!$B$11),"",INDIRECT(ADDRESS(ROW(),1,1,1,"Optimal Seating "&amp;'Tournament Info'!$B$11-1&amp;"R+F")))</f>
        <v/>
      </c>
      <c r="B89" s="76" t="str">
        <f ca="1">IF(ISNUMBER(A89),VLOOKUP(A89,Methuselahs!$A$7:$E$306,2,FALSE),"")</f>
        <v/>
      </c>
      <c r="C89" s="156" t="str">
        <f ca="1">IF(ISNUMBER(A89),VLOOKUP(A89,Methuselahs!$A$7:$E$306,3,FALSE),"")</f>
        <v/>
      </c>
      <c r="D89" s="157" t="str">
        <f t="shared" ca="1" si="24"/>
        <v/>
      </c>
      <c r="E89" s="158"/>
      <c r="F89" s="156">
        <f t="shared" si="25"/>
        <v>0</v>
      </c>
      <c r="G89" s="159" t="str">
        <f t="shared" ca="1" si="26"/>
        <v/>
      </c>
      <c r="H89" s="160" t="str">
        <f ca="1">IF(ISNUMBER(A89),IF(OR($S89=$U89,NOT(ISNA(MATCH($D89*5+$V$4,Override!$C$6:$C$125,0)))),$Q89,0),"")</f>
        <v/>
      </c>
      <c r="I89" s="157" t="str">
        <f t="shared" ca="1" si="27"/>
        <v/>
      </c>
      <c r="J89" s="161">
        <f ca="1">COUNT(A87:A91)</f>
        <v>0</v>
      </c>
      <c r="K89" s="162" t="str">
        <f ca="1">IF(ISNUMBER(A89),RANK(F89,F87:F91),"")</f>
        <v/>
      </c>
      <c r="L89" s="75">
        <f ca="1">IF(J89=5,VLOOKUP(K89,TPMatrix!$A$6:$B$10,2,FALSE),IF(J89=4,VLOOKUP(K89,TPMatrix!$D$6:$E$9,2,FALSE),0))</f>
        <v>0</v>
      </c>
      <c r="M89" s="75">
        <f ca="1">IF(COUNTIF(K87:K91,K89)&gt;=2,IF(J89=5,VLOOKUP(K89+1,TPMatrix!$A$6:$B$10,2,FALSE),IF(J89=4,VLOOKUP(K89+1,TPMatrix!$D$6:$E$9,2,FALSE),0)),"")</f>
        <v>0</v>
      </c>
      <c r="N89" s="75">
        <f ca="1">IF(COUNTIF(K87:K91,K89)&gt;=3,IF(J89=5,VLOOKUP(K89+2,TPMatrix!$A$6:$B$10,2,FALSE),IF(J89=4,VLOOKUP(K89+2,TPMatrix!$D$6:$E$9,2,FALSE),0)),"")</f>
        <v>0</v>
      </c>
      <c r="O89" s="75">
        <f ca="1">IF(COUNTIF(K87:K91,K89)&gt;=4,IF(J89=5,VLOOKUP(K89+3,TPMatrix!$A$6:$B$10,2,FALSE),IF(J89=4,VLOOKUP(K89+3,TPMatrix!$D$6:$E$9,2,FALSE),0)),"")</f>
        <v>0</v>
      </c>
      <c r="P89" s="75">
        <f ca="1">IF(COUNTIF(K87:K91,K89)&gt;=5,IF(J89=5,VLOOKUP(K89+4,TPMatrix!$A$6:$B$10,2,FALSE),IF(J89=4,VLOOKUP(K89+4,TPMatrix!$D$6:$E$9,2,FALSE),0)),"")</f>
        <v>0</v>
      </c>
      <c r="Q89" s="75">
        <f t="shared" ca="1" si="28"/>
        <v>0</v>
      </c>
      <c r="R89" s="163">
        <f t="shared" ca="1" si="29"/>
        <v>5</v>
      </c>
      <c r="S89" s="162">
        <f t="shared" ca="1" si="30"/>
        <v>0</v>
      </c>
      <c r="T89" s="75">
        <f t="shared" si="31"/>
        <v>0</v>
      </c>
      <c r="U89" s="163">
        <f t="shared" ca="1" si="32"/>
        <v>0</v>
      </c>
      <c r="W89" s="3" t="str">
        <f t="shared" ca="1" si="33"/>
        <v/>
      </c>
      <c r="X89" s="3" t="str">
        <f ca="1">IF(ISNUMBER($A89),$W89*(Methuselahs!$A$4+1)+$A89,"")</f>
        <v/>
      </c>
      <c r="Y89" s="3" t="str">
        <f t="shared" ca="1" si="34"/>
        <v/>
      </c>
      <c r="Z89" s="3" t="str">
        <f ca="1">IF(ISNUMBER($A89),VLOOKUP($A89,Methuselahs!$A$7:$X$306,5),"")</f>
        <v/>
      </c>
      <c r="AA89" s="3" t="str">
        <f t="shared" ca="1" si="35"/>
        <v/>
      </c>
    </row>
    <row r="90" spans="1:27" ht="13.15" customHeight="1" x14ac:dyDescent="0.2">
      <c r="A90" s="164" t="str">
        <f ca="1">IF(ISBLANK('Tournament Info'!$B$11),"",INDIRECT(ADDRESS(ROW(),1,1,1,"Optimal Seating "&amp;'Tournament Info'!$B$11-1&amp;"R+F")))</f>
        <v/>
      </c>
      <c r="B90" s="165" t="str">
        <f ca="1">IF(ISNUMBER(A90),VLOOKUP(A90,Methuselahs!$A$7:$E$306,2,FALSE),"")</f>
        <v/>
      </c>
      <c r="C90" s="166" t="str">
        <f ca="1">IF(ISNUMBER(A90),VLOOKUP(A90,Methuselahs!$A$7:$E$306,3,FALSE),"")</f>
        <v/>
      </c>
      <c r="D90" s="167" t="str">
        <f t="shared" ca="1" si="24"/>
        <v/>
      </c>
      <c r="E90" s="168"/>
      <c r="F90" s="166">
        <f t="shared" si="25"/>
        <v>0</v>
      </c>
      <c r="G90" s="150" t="str">
        <f t="shared" ca="1" si="26"/>
        <v/>
      </c>
      <c r="H90" s="151" t="str">
        <f ca="1">IF(ISNUMBER(A90),IF(OR($S90=$U90,NOT(ISNA(MATCH($D90*5+$V$4,Override!$C$6:$C$125,0)))),$Q90,0),"")</f>
        <v/>
      </c>
      <c r="I90" s="167" t="str">
        <f t="shared" ca="1" si="27"/>
        <v/>
      </c>
      <c r="J90" s="169">
        <f ca="1">COUNT(A87:A91)</f>
        <v>0</v>
      </c>
      <c r="K90" s="153" t="str">
        <f ca="1">IF(ISNUMBER(A90),RANK(F90,F87:F91),"")</f>
        <v/>
      </c>
      <c r="L90" s="154">
        <f ca="1">IF(J90=5,VLOOKUP(K90,TPMatrix!$A$6:$B$10,2,FALSE),IF(J90=4,VLOOKUP(K90,TPMatrix!$D$6:$E$9,2,FALSE),0))</f>
        <v>0</v>
      </c>
      <c r="M90" s="154">
        <f ca="1">IF(COUNTIF(K87:K91,K90)&gt;=2,IF(J90=5,VLOOKUP(K90+1,TPMatrix!$A$6:$B$10,2,FALSE),IF(J90=4,VLOOKUP(K90+1,TPMatrix!$D$6:$E$9,2,FALSE),0)),"")</f>
        <v>0</v>
      </c>
      <c r="N90" s="154">
        <f ca="1">IF(COUNTIF(K87:K91,K90)&gt;=3,IF(J90=5,VLOOKUP(K90+2,TPMatrix!$A$6:$B$10,2,FALSE),IF(J90=4,VLOOKUP(K90+2,TPMatrix!$D$6:$E$9,2,FALSE),0)),"")</f>
        <v>0</v>
      </c>
      <c r="O90" s="154">
        <f ca="1">IF(COUNTIF(K87:K91,K90)&gt;=4,IF(J90=5,VLOOKUP(K90+3,TPMatrix!$A$6:$B$10,2,FALSE),IF(J90=4,VLOOKUP(K90+3,TPMatrix!$D$6:$E$9,2,FALSE),0)),"")</f>
        <v>0</v>
      </c>
      <c r="P90" s="154">
        <f ca="1">IF(COUNTIF(K87:K91,K90)&gt;=5,IF(J90=5,VLOOKUP(K90+4,TPMatrix!$A$6:$B$10,2,FALSE),IF(J90=4,VLOOKUP(K90+4,TPMatrix!$D$6:$E$9,2,FALSE),0)),"")</f>
        <v>0</v>
      </c>
      <c r="Q90" s="154">
        <f t="shared" ca="1" si="28"/>
        <v>0</v>
      </c>
      <c r="R90" s="155">
        <f t="shared" ca="1" si="29"/>
        <v>5</v>
      </c>
      <c r="S90" s="153">
        <f t="shared" ca="1" si="30"/>
        <v>0</v>
      </c>
      <c r="T90" s="154">
        <f t="shared" si="31"/>
        <v>0</v>
      </c>
      <c r="U90" s="155">
        <f t="shared" ca="1" si="32"/>
        <v>0</v>
      </c>
      <c r="W90" s="3" t="str">
        <f t="shared" ca="1" si="33"/>
        <v/>
      </c>
      <c r="X90" s="3" t="str">
        <f ca="1">IF(ISNUMBER($A90),$W90*(Methuselahs!$A$4+1)+$A90,"")</f>
        <v/>
      </c>
      <c r="Y90" s="3" t="str">
        <f t="shared" ca="1" si="34"/>
        <v/>
      </c>
      <c r="Z90" s="3" t="str">
        <f ca="1">IF(ISNUMBER($A90),VLOOKUP($A90,Methuselahs!$A$7:$X$306,5),"")</f>
        <v/>
      </c>
      <c r="AA90" s="3" t="str">
        <f t="shared" ca="1" si="35"/>
        <v/>
      </c>
    </row>
    <row r="91" spans="1:27" ht="13.15" customHeight="1" thickBot="1" x14ac:dyDescent="0.25">
      <c r="A91" s="170" t="str">
        <f ca="1">IF(ISBLANK('Tournament Info'!$B$11),"",INDIRECT(ADDRESS(ROW(),1,1,1,"Optimal Seating "&amp;'Tournament Info'!$B$11-1&amp;"R+F")))</f>
        <v/>
      </c>
      <c r="B91" s="171" t="str">
        <f ca="1">IF(ISNUMBER(A91),VLOOKUP(A91,Methuselahs!$A$7:$E$306,2,FALSE),"")</f>
        <v/>
      </c>
      <c r="C91" s="172" t="str">
        <f ca="1">IF(ISNUMBER(A91),VLOOKUP(A91,Methuselahs!$A$7:$E$306,3,FALSE),"")</f>
        <v/>
      </c>
      <c r="D91" s="173" t="str">
        <f t="shared" ca="1" si="24"/>
        <v/>
      </c>
      <c r="E91" s="174"/>
      <c r="F91" s="172">
        <f t="shared" si="25"/>
        <v>0</v>
      </c>
      <c r="G91" s="159" t="str">
        <f t="shared" ca="1" si="26"/>
        <v/>
      </c>
      <c r="H91" s="160" t="str">
        <f ca="1">IF(ISNUMBER(A91),IF(OR($S91=$U91,NOT(ISNA(MATCH($D91*5+$V$4,Override!$C$6:$C$125,0)))),$Q91,0),"")</f>
        <v/>
      </c>
      <c r="I91" s="173" t="str">
        <f t="shared" ca="1" si="27"/>
        <v/>
      </c>
      <c r="J91" s="175">
        <f ca="1">COUNT(A87:A91)</f>
        <v>0</v>
      </c>
      <c r="K91" s="176" t="str">
        <f ca="1">IF(ISNUMBER(A91),RANK(F91,F87:F91),"")</f>
        <v/>
      </c>
      <c r="L91" s="177">
        <f ca="1">IF(J91=5,VLOOKUP(K91,TPMatrix!$A$6:$B$10,2,FALSE),IF(J91=4,VLOOKUP(K91,TPMatrix!$D$6:$E$9,2,FALSE),0))</f>
        <v>0</v>
      </c>
      <c r="M91" s="177">
        <f ca="1">IF(COUNTIF(K87:K91,K91)&gt;=2,IF(J91=5,VLOOKUP(K91+1,TPMatrix!$A$6:$B$10,2,FALSE),IF(J91=4,VLOOKUP(K91+1,TPMatrix!$D$6:$E$9,2,FALSE),0)),"")</f>
        <v>0</v>
      </c>
      <c r="N91" s="177">
        <f ca="1">IF(COUNTIF(K87:K91,K91)&gt;=3,IF(J91=5,VLOOKUP(K91+2,TPMatrix!$A$6:$B$10,2,FALSE),IF(J91=4,VLOOKUP(K91+2,TPMatrix!$D$6:$E$9,2,FALSE),0)),"")</f>
        <v>0</v>
      </c>
      <c r="O91" s="177">
        <f ca="1">IF(COUNTIF(K87:K91,K91)&gt;=4,IF(J91=5,VLOOKUP(K91+3,TPMatrix!$A$6:$B$10,2,FALSE),IF(J91=4,VLOOKUP(K91+3,TPMatrix!$D$6:$E$9,2,FALSE),0)),"")</f>
        <v>0</v>
      </c>
      <c r="P91" s="177">
        <f ca="1">IF(COUNTIF(K87:K91,K91)&gt;=5,IF(J91=5,VLOOKUP(K91+4,TPMatrix!$A$6:$B$10,2,FALSE),IF(J91=4,VLOOKUP(K91+4,TPMatrix!$D$6:$E$9,2,FALSE),0)),"")</f>
        <v>0</v>
      </c>
      <c r="Q91" s="177">
        <f t="shared" ca="1" si="28"/>
        <v>0</v>
      </c>
      <c r="R91" s="178">
        <f t="shared" ca="1" si="29"/>
        <v>5</v>
      </c>
      <c r="S91" s="176">
        <f t="shared" ca="1" si="30"/>
        <v>0</v>
      </c>
      <c r="T91" s="177">
        <f t="shared" si="31"/>
        <v>0</v>
      </c>
      <c r="U91" s="178">
        <f t="shared" ca="1" si="32"/>
        <v>0</v>
      </c>
      <c r="W91" s="3" t="str">
        <f t="shared" ca="1" si="33"/>
        <v/>
      </c>
      <c r="X91" s="3" t="str">
        <f ca="1">IF(ISNUMBER($A91),$W91*(Methuselahs!$A$4+1)+$A91,"")</f>
        <v/>
      </c>
      <c r="Y91" s="3" t="str">
        <f t="shared" ca="1" si="34"/>
        <v/>
      </c>
      <c r="Z91" s="3" t="str">
        <f ca="1">IF(ISNUMBER($A91),VLOOKUP($A91,Methuselahs!$A$7:$X$306,5),"")</f>
        <v/>
      </c>
      <c r="AA91" s="3" t="str">
        <f t="shared" ca="1" si="35"/>
        <v/>
      </c>
    </row>
    <row r="92" spans="1:27" ht="13.15" customHeight="1" thickTop="1" x14ac:dyDescent="0.2">
      <c r="A92" s="55" t="str">
        <f ca="1">IF(ISBLANK('Tournament Info'!$B$11),"",INDIRECT(ADDRESS(ROW(),1,1,1,"Optimal Seating "&amp;'Tournament Info'!$B$11-1&amp;"R+F")))</f>
        <v/>
      </c>
      <c r="B92" s="76" t="str">
        <f ca="1">IF(ISNUMBER(A92),VLOOKUP(A92,Methuselahs!$A$7:$E$306,2,FALSE),"")</f>
        <v/>
      </c>
      <c r="C92" s="136" t="str">
        <f ca="1">IF(ISNUMBER(A92),VLOOKUP(A92,Methuselahs!$A$7:$E$306,3,FALSE),"")</f>
        <v/>
      </c>
      <c r="D92" s="137" t="str">
        <f t="shared" ca="1" si="24"/>
        <v/>
      </c>
      <c r="E92" s="138"/>
      <c r="F92" s="136">
        <f t="shared" si="25"/>
        <v>0</v>
      </c>
      <c r="G92" s="139" t="str">
        <f t="shared" ca="1" si="26"/>
        <v/>
      </c>
      <c r="H92" s="140" t="str">
        <f ca="1">IF(ISNUMBER(A92),IF(OR($S92=$U92,NOT(ISNA(MATCH($D92*5+$V$4,Override!$C$6:$C$125,0)))),$Q92,0),"")</f>
        <v/>
      </c>
      <c r="I92" s="137" t="str">
        <f t="shared" ca="1" si="27"/>
        <v/>
      </c>
      <c r="J92" s="141">
        <f ca="1">COUNT(A92:A96)</f>
        <v>0</v>
      </c>
      <c r="K92" s="142" t="str">
        <f ca="1">IF(ISNUMBER(A92),RANK(F92,F92:F96),"")</f>
        <v/>
      </c>
      <c r="L92" s="58">
        <f ca="1">IF(J92=5,VLOOKUP(K92,TPMatrix!$A$6:$B$10,2,FALSE),IF(J92=4,VLOOKUP(K92,TPMatrix!$D$6:$E$9,2,FALSE),0))</f>
        <v>0</v>
      </c>
      <c r="M92" s="58">
        <f ca="1">IF(COUNTIF(K92:K96,K92)&gt;=2,IF(J92=5,VLOOKUP(K92+1,TPMatrix!$A$6:$B$10,2,FALSE),IF(J92=4,VLOOKUP(K92+1,TPMatrix!$D$6:$E$9,2,FALSE),0)),"")</f>
        <v>0</v>
      </c>
      <c r="N92" s="58">
        <f ca="1">IF(COUNTIF(K92:K96,K92)&gt;=3,IF(J92=5,VLOOKUP(K92+2,TPMatrix!$A$6:$B$10,2,FALSE),IF(J92=4,VLOOKUP(K92+2,TPMatrix!$D$6:$E$9,2,FALSE),0)),"")</f>
        <v>0</v>
      </c>
      <c r="O92" s="58">
        <f ca="1">IF(COUNTIF(K92:K96,K92)&gt;=4,IF(J92=5,VLOOKUP(K92+3,TPMatrix!$A$6:$B$10,2,FALSE),IF(J92=4,VLOOKUP(K92+3,TPMatrix!$D$6:$E$9,2,FALSE),0)),"")</f>
        <v>0</v>
      </c>
      <c r="P92" s="58">
        <f ca="1">IF(COUNTIF(K92:K96,K92)&gt;=5,IF(J92=5,VLOOKUP(K92+4,TPMatrix!$A$6:$B$10,2,FALSE),IF(J92=4,VLOOKUP(K92+4,TPMatrix!$D$6:$E$9,2,FALSE),0)),"")</f>
        <v>0</v>
      </c>
      <c r="Q92" s="58">
        <f t="shared" ca="1" si="28"/>
        <v>0</v>
      </c>
      <c r="R92" s="143">
        <f t="shared" ca="1" si="29"/>
        <v>5</v>
      </c>
      <c r="S92" s="144">
        <f t="shared" ca="1" si="30"/>
        <v>0</v>
      </c>
      <c r="T92" s="145">
        <f t="shared" si="31"/>
        <v>0</v>
      </c>
      <c r="U92" s="146">
        <f t="shared" ca="1" si="32"/>
        <v>0</v>
      </c>
      <c r="W92" s="3" t="str">
        <f t="shared" ca="1" si="33"/>
        <v/>
      </c>
      <c r="X92" s="3" t="str">
        <f ca="1">IF(ISNUMBER($A92),$W92*(Methuselahs!$A$4+1)+$A92,"")</f>
        <v/>
      </c>
      <c r="Y92" s="3" t="str">
        <f t="shared" ca="1" si="34"/>
        <v/>
      </c>
      <c r="Z92" s="3" t="str">
        <f ca="1">IF(ISNUMBER($A92),VLOOKUP($A92,Methuselahs!$A$7:$X$306,5),"")</f>
        <v/>
      </c>
      <c r="AA92" s="3" t="str">
        <f t="shared" ca="1" si="35"/>
        <v/>
      </c>
    </row>
    <row r="93" spans="1:27" ht="13.15" customHeight="1" x14ac:dyDescent="0.2">
      <c r="A93" s="59" t="str">
        <f ca="1">IF(ISBLANK('Tournament Info'!$B$11),"",INDIRECT(ADDRESS(ROW(),1,1,1,"Optimal Seating "&amp;'Tournament Info'!$B$11-1&amp;"R+F")))</f>
        <v/>
      </c>
      <c r="B93" s="65" t="str">
        <f ca="1">IF(ISNUMBER(A93),VLOOKUP(A93,Methuselahs!$A$7:$E$306,2,FALSE),"")</f>
        <v/>
      </c>
      <c r="C93" s="147" t="str">
        <f ca="1">IF(ISNUMBER(A93),VLOOKUP(A93,Methuselahs!$A$7:$E$306,3,FALSE),"")</f>
        <v/>
      </c>
      <c r="D93" s="148" t="str">
        <f t="shared" ca="1" si="24"/>
        <v/>
      </c>
      <c r="E93" s="149"/>
      <c r="F93" s="147">
        <f t="shared" si="25"/>
        <v>0</v>
      </c>
      <c r="G93" s="150" t="str">
        <f t="shared" ca="1" si="26"/>
        <v/>
      </c>
      <c r="H93" s="151" t="str">
        <f ca="1">IF(ISNUMBER(A93),IF(OR($S93=$U93,NOT(ISNA(MATCH($D93*5+$V$4,Override!$C$6:$C$125,0)))),$Q93,0),"")</f>
        <v/>
      </c>
      <c r="I93" s="148" t="str">
        <f t="shared" ca="1" si="27"/>
        <v/>
      </c>
      <c r="J93" s="152">
        <f ca="1">COUNT(A92:A96)</f>
        <v>0</v>
      </c>
      <c r="K93" s="153" t="str">
        <f ca="1">IF(ISNUMBER(A93),RANK(F93,F92:F96),"")</f>
        <v/>
      </c>
      <c r="L93" s="154">
        <f ca="1">IF(J93=5,VLOOKUP(K93,TPMatrix!$A$6:$B$10,2,FALSE),IF(J93=4,VLOOKUP(K93,TPMatrix!$D$6:$E$9,2,FALSE),0))</f>
        <v>0</v>
      </c>
      <c r="M93" s="154">
        <f ca="1">IF(COUNTIF(K92:K96,K93)&gt;=2,IF(J93=5,VLOOKUP(K93+1,TPMatrix!$A$6:$B$10,2,FALSE),IF(J93=4,VLOOKUP(K93+1,TPMatrix!$D$6:$E$9,2,FALSE),0)),"")</f>
        <v>0</v>
      </c>
      <c r="N93" s="154">
        <f ca="1">IF(COUNTIF(K92:K96,K93)&gt;=3,IF(J93=5,VLOOKUP(K93+2,TPMatrix!$A$6:$B$10,2,FALSE),IF(J93=4,VLOOKUP(K93+2,TPMatrix!$D$6:$E$9,2,FALSE),0)),"")</f>
        <v>0</v>
      </c>
      <c r="O93" s="154">
        <f ca="1">IF(COUNTIF(K92:K96,K93)&gt;=4,IF(J93=5,VLOOKUP(K93+3,TPMatrix!$A$6:$B$10,2,FALSE),IF(J93=4,VLOOKUP(K93+3,TPMatrix!$D$6:$E$9,2,FALSE),0)),"")</f>
        <v>0</v>
      </c>
      <c r="P93" s="154">
        <f ca="1">IF(COUNTIF(K92:K96,K93)&gt;=5,IF(J93=5,VLOOKUP(K93+4,TPMatrix!$A$6:$B$10,2,FALSE),IF(J93=4,VLOOKUP(K93+4,TPMatrix!$D$6:$E$9,2,FALSE),0)),"")</f>
        <v>0</v>
      </c>
      <c r="Q93" s="154">
        <f t="shared" ca="1" si="28"/>
        <v>0</v>
      </c>
      <c r="R93" s="155">
        <f t="shared" ca="1" si="29"/>
        <v>5</v>
      </c>
      <c r="S93" s="153">
        <f t="shared" ca="1" si="30"/>
        <v>0</v>
      </c>
      <c r="T93" s="154">
        <f t="shared" si="31"/>
        <v>0</v>
      </c>
      <c r="U93" s="155">
        <f t="shared" ca="1" si="32"/>
        <v>0</v>
      </c>
      <c r="W93" s="3" t="str">
        <f t="shared" ca="1" si="33"/>
        <v/>
      </c>
      <c r="X93" s="3" t="str">
        <f ca="1">IF(ISNUMBER($A93),$W93*(Methuselahs!$A$4+1)+$A93,"")</f>
        <v/>
      </c>
      <c r="Y93" s="3" t="str">
        <f t="shared" ca="1" si="34"/>
        <v/>
      </c>
      <c r="Z93" s="3" t="str">
        <f ca="1">IF(ISNUMBER($A93),VLOOKUP($A93,Methuselahs!$A$7:$X$306,5),"")</f>
        <v/>
      </c>
      <c r="AA93" s="3" t="str">
        <f t="shared" ca="1" si="35"/>
        <v/>
      </c>
    </row>
    <row r="94" spans="1:27" ht="13.15" customHeight="1" x14ac:dyDescent="0.2">
      <c r="A94" s="70" t="str">
        <f ca="1">IF(ISBLANK('Tournament Info'!$B$11),"",INDIRECT(ADDRESS(ROW(),1,1,1,"Optimal Seating "&amp;'Tournament Info'!$B$11-1&amp;"R+F")))</f>
        <v/>
      </c>
      <c r="B94" s="76" t="str">
        <f ca="1">IF(ISNUMBER(A94),VLOOKUP(A94,Methuselahs!$A$7:$E$306,2,FALSE),"")</f>
        <v/>
      </c>
      <c r="C94" s="156" t="str">
        <f ca="1">IF(ISNUMBER(A94),VLOOKUP(A94,Methuselahs!$A$7:$E$306,3,FALSE),"")</f>
        <v/>
      </c>
      <c r="D94" s="157" t="str">
        <f t="shared" ca="1" si="24"/>
        <v/>
      </c>
      <c r="E94" s="158"/>
      <c r="F94" s="156">
        <f t="shared" si="25"/>
        <v>0</v>
      </c>
      <c r="G94" s="159" t="str">
        <f t="shared" ca="1" si="26"/>
        <v/>
      </c>
      <c r="H94" s="160" t="str">
        <f ca="1">IF(ISNUMBER(A94),IF(OR($S94=$U94,NOT(ISNA(MATCH($D94*5+$V$4,Override!$C$6:$C$125,0)))),$Q94,0),"")</f>
        <v/>
      </c>
      <c r="I94" s="157" t="str">
        <f t="shared" ca="1" si="27"/>
        <v/>
      </c>
      <c r="J94" s="161">
        <f ca="1">COUNT(A92:A96)</f>
        <v>0</v>
      </c>
      <c r="K94" s="162" t="str">
        <f ca="1">IF(ISNUMBER(A94),RANK(F94,F92:F96),"")</f>
        <v/>
      </c>
      <c r="L94" s="75">
        <f ca="1">IF(J94=5,VLOOKUP(K94,TPMatrix!$A$6:$B$10,2,FALSE),IF(J94=4,VLOOKUP(K94,TPMatrix!$D$6:$E$9,2,FALSE),0))</f>
        <v>0</v>
      </c>
      <c r="M94" s="75">
        <f ca="1">IF(COUNTIF(K92:K96,K94)&gt;=2,IF(J94=5,VLOOKUP(K94+1,TPMatrix!$A$6:$B$10,2,FALSE),IF(J94=4,VLOOKUP(K94+1,TPMatrix!$D$6:$E$9,2,FALSE),0)),"")</f>
        <v>0</v>
      </c>
      <c r="N94" s="75">
        <f ca="1">IF(COUNTIF(K92:K96,K94)&gt;=3,IF(J94=5,VLOOKUP(K94+2,TPMatrix!$A$6:$B$10,2,FALSE),IF(J94=4,VLOOKUP(K94+2,TPMatrix!$D$6:$E$9,2,FALSE),0)),"")</f>
        <v>0</v>
      </c>
      <c r="O94" s="75">
        <f ca="1">IF(COUNTIF(K92:K96,K94)&gt;=4,IF(J94=5,VLOOKUP(K94+3,TPMatrix!$A$6:$B$10,2,FALSE),IF(J94=4,VLOOKUP(K94+3,TPMatrix!$D$6:$E$9,2,FALSE),0)),"")</f>
        <v>0</v>
      </c>
      <c r="P94" s="75">
        <f ca="1">IF(COUNTIF(K92:K96,K94)&gt;=5,IF(J94=5,VLOOKUP(K94+4,TPMatrix!$A$6:$B$10,2,FALSE),IF(J94=4,VLOOKUP(K94+4,TPMatrix!$D$6:$E$9,2,FALSE),0)),"")</f>
        <v>0</v>
      </c>
      <c r="Q94" s="75">
        <f t="shared" ca="1" si="28"/>
        <v>0</v>
      </c>
      <c r="R94" s="163">
        <f t="shared" ca="1" si="29"/>
        <v>5</v>
      </c>
      <c r="S94" s="162">
        <f t="shared" ca="1" si="30"/>
        <v>0</v>
      </c>
      <c r="T94" s="75">
        <f t="shared" si="31"/>
        <v>0</v>
      </c>
      <c r="U94" s="163">
        <f t="shared" ca="1" si="32"/>
        <v>0</v>
      </c>
      <c r="W94" s="3" t="str">
        <f t="shared" ca="1" si="33"/>
        <v/>
      </c>
      <c r="X94" s="3" t="str">
        <f ca="1">IF(ISNUMBER($A94),$W94*(Methuselahs!$A$4+1)+$A94,"")</f>
        <v/>
      </c>
      <c r="Y94" s="3" t="str">
        <f t="shared" ca="1" si="34"/>
        <v/>
      </c>
      <c r="Z94" s="3" t="str">
        <f ca="1">IF(ISNUMBER($A94),VLOOKUP($A94,Methuselahs!$A$7:$X$306,5),"")</f>
        <v/>
      </c>
      <c r="AA94" s="3" t="str">
        <f t="shared" ca="1" si="35"/>
        <v/>
      </c>
    </row>
    <row r="95" spans="1:27" ht="13.15" customHeight="1" x14ac:dyDescent="0.2">
      <c r="A95" s="164" t="str">
        <f ca="1">IF(ISBLANK('Tournament Info'!$B$11),"",INDIRECT(ADDRESS(ROW(),1,1,1,"Optimal Seating "&amp;'Tournament Info'!$B$11-1&amp;"R+F")))</f>
        <v/>
      </c>
      <c r="B95" s="165" t="str">
        <f ca="1">IF(ISNUMBER(A95),VLOOKUP(A95,Methuselahs!$A$7:$E$306,2,FALSE),"")</f>
        <v/>
      </c>
      <c r="C95" s="166" t="str">
        <f ca="1">IF(ISNUMBER(A95),VLOOKUP(A95,Methuselahs!$A$7:$E$306,3,FALSE),"")</f>
        <v/>
      </c>
      <c r="D95" s="167" t="str">
        <f t="shared" ca="1" si="24"/>
        <v/>
      </c>
      <c r="E95" s="168"/>
      <c r="F95" s="166">
        <f t="shared" si="25"/>
        <v>0</v>
      </c>
      <c r="G95" s="150" t="str">
        <f t="shared" ca="1" si="26"/>
        <v/>
      </c>
      <c r="H95" s="151" t="str">
        <f ca="1">IF(ISNUMBER(A95),IF(OR($S95=$U95,NOT(ISNA(MATCH($D95*5+$V$4,Override!$C$6:$C$125,0)))),$Q95,0),"")</f>
        <v/>
      </c>
      <c r="I95" s="167" t="str">
        <f t="shared" ca="1" si="27"/>
        <v/>
      </c>
      <c r="J95" s="169">
        <f ca="1">COUNT(A92:A96)</f>
        <v>0</v>
      </c>
      <c r="K95" s="153" t="str">
        <f ca="1">IF(ISNUMBER(A95),RANK(F95,F92:F96),"")</f>
        <v/>
      </c>
      <c r="L95" s="154">
        <f ca="1">IF(J95=5,VLOOKUP(K95,TPMatrix!$A$6:$B$10,2,FALSE),IF(J95=4,VLOOKUP(K95,TPMatrix!$D$6:$E$9,2,FALSE),0))</f>
        <v>0</v>
      </c>
      <c r="M95" s="154">
        <f ca="1">IF(COUNTIF(K92:K96,K95)&gt;=2,IF(J95=5,VLOOKUP(K95+1,TPMatrix!$A$6:$B$10,2,FALSE),IF(J95=4,VLOOKUP(K95+1,TPMatrix!$D$6:$E$9,2,FALSE),0)),"")</f>
        <v>0</v>
      </c>
      <c r="N95" s="154">
        <f ca="1">IF(COUNTIF(K92:K96,K95)&gt;=3,IF(J95=5,VLOOKUP(K95+2,TPMatrix!$A$6:$B$10,2,FALSE),IF(J95=4,VLOOKUP(K95+2,TPMatrix!$D$6:$E$9,2,FALSE),0)),"")</f>
        <v>0</v>
      </c>
      <c r="O95" s="154">
        <f ca="1">IF(COUNTIF(K92:K96,K95)&gt;=4,IF(J95=5,VLOOKUP(K95+3,TPMatrix!$A$6:$B$10,2,FALSE),IF(J95=4,VLOOKUP(K95+3,TPMatrix!$D$6:$E$9,2,FALSE),0)),"")</f>
        <v>0</v>
      </c>
      <c r="P95" s="154">
        <f ca="1">IF(COUNTIF(K92:K96,K95)&gt;=5,IF(J95=5,VLOOKUP(K95+4,TPMatrix!$A$6:$B$10,2,FALSE),IF(J95=4,VLOOKUP(K95+4,TPMatrix!$D$6:$E$9,2,FALSE),0)),"")</f>
        <v>0</v>
      </c>
      <c r="Q95" s="154">
        <f t="shared" ca="1" si="28"/>
        <v>0</v>
      </c>
      <c r="R95" s="155">
        <f t="shared" ca="1" si="29"/>
        <v>5</v>
      </c>
      <c r="S95" s="153">
        <f t="shared" ca="1" si="30"/>
        <v>0</v>
      </c>
      <c r="T95" s="154">
        <f t="shared" si="31"/>
        <v>0</v>
      </c>
      <c r="U95" s="155">
        <f t="shared" ca="1" si="32"/>
        <v>0</v>
      </c>
      <c r="W95" s="3" t="str">
        <f t="shared" ca="1" si="33"/>
        <v/>
      </c>
      <c r="X95" s="3" t="str">
        <f ca="1">IF(ISNUMBER($A95),$W95*(Methuselahs!$A$4+1)+$A95,"")</f>
        <v/>
      </c>
      <c r="Y95" s="3" t="str">
        <f t="shared" ca="1" si="34"/>
        <v/>
      </c>
      <c r="Z95" s="3" t="str">
        <f ca="1">IF(ISNUMBER($A95),VLOOKUP($A95,Methuselahs!$A$7:$X$306,5),"")</f>
        <v/>
      </c>
      <c r="AA95" s="3" t="str">
        <f t="shared" ca="1" si="35"/>
        <v/>
      </c>
    </row>
    <row r="96" spans="1:27" ht="13.15" customHeight="1" thickBot="1" x14ac:dyDescent="0.25">
      <c r="A96" s="170" t="str">
        <f ca="1">IF(ISBLANK('Tournament Info'!$B$11),"",INDIRECT(ADDRESS(ROW(),1,1,1,"Optimal Seating "&amp;'Tournament Info'!$B$11-1&amp;"R+F")))</f>
        <v/>
      </c>
      <c r="B96" s="171" t="str">
        <f ca="1">IF(ISNUMBER(A96),VLOOKUP(A96,Methuselahs!$A$7:$E$306,2,FALSE),"")</f>
        <v/>
      </c>
      <c r="C96" s="172" t="str">
        <f ca="1">IF(ISNUMBER(A96),VLOOKUP(A96,Methuselahs!$A$7:$E$306,3,FALSE),"")</f>
        <v/>
      </c>
      <c r="D96" s="173" t="str">
        <f t="shared" ca="1" si="24"/>
        <v/>
      </c>
      <c r="E96" s="174"/>
      <c r="F96" s="172">
        <f t="shared" si="25"/>
        <v>0</v>
      </c>
      <c r="G96" s="159" t="str">
        <f t="shared" ca="1" si="26"/>
        <v/>
      </c>
      <c r="H96" s="160" t="str">
        <f ca="1">IF(ISNUMBER(A96),IF(OR($S96=$U96,NOT(ISNA(MATCH($D96*5+$V$4,Override!$C$6:$C$125,0)))),$Q96,0),"")</f>
        <v/>
      </c>
      <c r="I96" s="173" t="str">
        <f t="shared" ca="1" si="27"/>
        <v/>
      </c>
      <c r="J96" s="175">
        <f ca="1">COUNT(A92:A96)</f>
        <v>0</v>
      </c>
      <c r="K96" s="176" t="str">
        <f ca="1">IF(ISNUMBER(A96),RANK(F96,F92:F96),"")</f>
        <v/>
      </c>
      <c r="L96" s="177">
        <f ca="1">IF(J96=5,VLOOKUP(K96,TPMatrix!$A$6:$B$10,2,FALSE),IF(J96=4,VLOOKUP(K96,TPMatrix!$D$6:$E$9,2,FALSE),0))</f>
        <v>0</v>
      </c>
      <c r="M96" s="177">
        <f ca="1">IF(COUNTIF(K92:K96,K96)&gt;=2,IF(J96=5,VLOOKUP(K96+1,TPMatrix!$A$6:$B$10,2,FALSE),IF(J96=4,VLOOKUP(K96+1,TPMatrix!$D$6:$E$9,2,FALSE),0)),"")</f>
        <v>0</v>
      </c>
      <c r="N96" s="177">
        <f ca="1">IF(COUNTIF(K92:K96,K96)&gt;=3,IF(J96=5,VLOOKUP(K96+2,TPMatrix!$A$6:$B$10,2,FALSE),IF(J96=4,VLOOKUP(K96+2,TPMatrix!$D$6:$E$9,2,FALSE),0)),"")</f>
        <v>0</v>
      </c>
      <c r="O96" s="177">
        <f ca="1">IF(COUNTIF(K92:K96,K96)&gt;=4,IF(J96=5,VLOOKUP(K96+3,TPMatrix!$A$6:$B$10,2,FALSE),IF(J96=4,VLOOKUP(K96+3,TPMatrix!$D$6:$E$9,2,FALSE),0)),"")</f>
        <v>0</v>
      </c>
      <c r="P96" s="177">
        <f ca="1">IF(COUNTIF(K92:K96,K96)&gt;=5,IF(J96=5,VLOOKUP(K96+4,TPMatrix!$A$6:$B$10,2,FALSE),IF(J96=4,VLOOKUP(K96+4,TPMatrix!$D$6:$E$9,2,FALSE),0)),"")</f>
        <v>0</v>
      </c>
      <c r="Q96" s="177">
        <f t="shared" ca="1" si="28"/>
        <v>0</v>
      </c>
      <c r="R96" s="178">
        <f t="shared" ca="1" si="29"/>
        <v>5</v>
      </c>
      <c r="S96" s="176">
        <f t="shared" ca="1" si="30"/>
        <v>0</v>
      </c>
      <c r="T96" s="177">
        <f t="shared" si="31"/>
        <v>0</v>
      </c>
      <c r="U96" s="178">
        <f t="shared" ca="1" si="32"/>
        <v>0</v>
      </c>
      <c r="W96" s="3" t="str">
        <f t="shared" ca="1" si="33"/>
        <v/>
      </c>
      <c r="X96" s="3" t="str">
        <f ca="1">IF(ISNUMBER($A96),$W96*(Methuselahs!$A$4+1)+$A96,"")</f>
        <v/>
      </c>
      <c r="Y96" s="3" t="str">
        <f t="shared" ca="1" si="34"/>
        <v/>
      </c>
      <c r="Z96" s="3" t="str">
        <f ca="1">IF(ISNUMBER($A96),VLOOKUP($A96,Methuselahs!$A$7:$X$306,5),"")</f>
        <v/>
      </c>
      <c r="AA96" s="3" t="str">
        <f t="shared" ca="1" si="35"/>
        <v/>
      </c>
    </row>
    <row r="97" spans="1:27" ht="13.15" customHeight="1" thickTop="1" x14ac:dyDescent="0.2">
      <c r="A97" s="55" t="str">
        <f ca="1">IF(ISBLANK('Tournament Info'!$B$11),"",INDIRECT(ADDRESS(ROW(),1,1,1,"Optimal Seating "&amp;'Tournament Info'!$B$11-1&amp;"R+F")))</f>
        <v/>
      </c>
      <c r="B97" s="76" t="str">
        <f ca="1">IF(ISNUMBER(A97),VLOOKUP(A97,Methuselahs!$A$7:$E$306,2,FALSE),"")</f>
        <v/>
      </c>
      <c r="C97" s="136" t="str">
        <f ca="1">IF(ISNUMBER(A97),VLOOKUP(A97,Methuselahs!$A$7:$E$306,3,FALSE),"")</f>
        <v/>
      </c>
      <c r="D97" s="137" t="str">
        <f t="shared" ca="1" si="24"/>
        <v/>
      </c>
      <c r="E97" s="138"/>
      <c r="F97" s="136">
        <f t="shared" si="25"/>
        <v>0</v>
      </c>
      <c r="G97" s="139" t="str">
        <f t="shared" ca="1" si="26"/>
        <v/>
      </c>
      <c r="H97" s="140" t="str">
        <f ca="1">IF(ISNUMBER(A97),IF(OR($S97=$U97,NOT(ISNA(MATCH($D97*5+$V$4,Override!$C$6:$C$125,0)))),$Q97,0),"")</f>
        <v/>
      </c>
      <c r="I97" s="137" t="str">
        <f t="shared" ca="1" si="27"/>
        <v/>
      </c>
      <c r="J97" s="141">
        <f ca="1">COUNT(A97:A101)</f>
        <v>0</v>
      </c>
      <c r="K97" s="142" t="str">
        <f ca="1">IF(ISNUMBER(A97),RANK(F97,F97:F101),"")</f>
        <v/>
      </c>
      <c r="L97" s="58">
        <f ca="1">IF(J97=5,VLOOKUP(K97,TPMatrix!$A$6:$B$10,2,FALSE),IF(J97=4,VLOOKUP(K97,TPMatrix!$D$6:$E$9,2,FALSE),0))</f>
        <v>0</v>
      </c>
      <c r="M97" s="58">
        <f ca="1">IF(COUNTIF(K97:K101,K97)&gt;=2,IF(J97=5,VLOOKUP(K97+1,TPMatrix!$A$6:$B$10,2,FALSE),IF(J97=4,VLOOKUP(K97+1,TPMatrix!$D$6:$E$9,2,FALSE),0)),"")</f>
        <v>0</v>
      </c>
      <c r="N97" s="58">
        <f ca="1">IF(COUNTIF(K97:K101,K97)&gt;=3,IF(J97=5,VLOOKUP(K97+2,TPMatrix!$A$6:$B$10,2,FALSE),IF(J97=4,VLOOKUP(K97+2,TPMatrix!$D$6:$E$9,2,FALSE),0)),"")</f>
        <v>0</v>
      </c>
      <c r="O97" s="58">
        <f ca="1">IF(COUNTIF(K97:K101,K97)&gt;=4,IF(J97=5,VLOOKUP(K97+3,TPMatrix!$A$6:$B$10,2,FALSE),IF(J97=4,VLOOKUP(K97+3,TPMatrix!$D$6:$E$9,2,FALSE),0)),"")</f>
        <v>0</v>
      </c>
      <c r="P97" s="58">
        <f ca="1">IF(COUNTIF(K97:K101,K97)&gt;=5,IF(J97=5,VLOOKUP(K97+4,TPMatrix!$A$6:$B$10,2,FALSE),IF(J97=4,VLOOKUP(K97+4,TPMatrix!$D$6:$E$9,2,FALSE),0)),"")</f>
        <v>0</v>
      </c>
      <c r="Q97" s="58">
        <f t="shared" ca="1" si="28"/>
        <v>0</v>
      </c>
      <c r="R97" s="143">
        <f t="shared" ca="1" si="29"/>
        <v>5</v>
      </c>
      <c r="S97" s="144">
        <f t="shared" ca="1" si="30"/>
        <v>0</v>
      </c>
      <c r="T97" s="145">
        <f t="shared" si="31"/>
        <v>0</v>
      </c>
      <c r="U97" s="146">
        <f t="shared" ca="1" si="32"/>
        <v>0</v>
      </c>
      <c r="W97" s="3" t="str">
        <f t="shared" ca="1" si="33"/>
        <v/>
      </c>
      <c r="X97" s="3" t="str">
        <f ca="1">IF(ISNUMBER($A97),$W97*(Methuselahs!$A$4+1)+$A97,"")</f>
        <v/>
      </c>
      <c r="Y97" s="3" t="str">
        <f t="shared" ca="1" si="34"/>
        <v/>
      </c>
      <c r="Z97" s="3" t="str">
        <f ca="1">IF(ISNUMBER($A97),VLOOKUP($A97,Methuselahs!$A$7:$X$306,5),"")</f>
        <v/>
      </c>
      <c r="AA97" s="3" t="str">
        <f t="shared" ca="1" si="35"/>
        <v/>
      </c>
    </row>
    <row r="98" spans="1:27" ht="13.15" customHeight="1" x14ac:dyDescent="0.2">
      <c r="A98" s="59" t="str">
        <f ca="1">IF(ISBLANK('Tournament Info'!$B$11),"",INDIRECT(ADDRESS(ROW(),1,1,1,"Optimal Seating "&amp;'Tournament Info'!$B$11-1&amp;"R+F")))</f>
        <v/>
      </c>
      <c r="B98" s="65" t="str">
        <f ca="1">IF(ISNUMBER(A98),VLOOKUP(A98,Methuselahs!$A$7:$E$306,2,FALSE),"")</f>
        <v/>
      </c>
      <c r="C98" s="147" t="str">
        <f ca="1">IF(ISNUMBER(A98),VLOOKUP(A98,Methuselahs!$A$7:$E$306,3,FALSE),"")</f>
        <v/>
      </c>
      <c r="D98" s="148" t="str">
        <f t="shared" ca="1" si="24"/>
        <v/>
      </c>
      <c r="E98" s="149"/>
      <c r="F98" s="147">
        <f t="shared" si="25"/>
        <v>0</v>
      </c>
      <c r="G98" s="150" t="str">
        <f t="shared" ca="1" si="26"/>
        <v/>
      </c>
      <c r="H98" s="151" t="str">
        <f ca="1">IF(ISNUMBER(A98),IF(OR($S98=$U98,NOT(ISNA(MATCH($D98*5+$V$4,Override!$C$6:$C$125,0)))),$Q98,0),"")</f>
        <v/>
      </c>
      <c r="I98" s="148" t="str">
        <f t="shared" ca="1" si="27"/>
        <v/>
      </c>
      <c r="J98" s="152">
        <f ca="1">COUNT(A97:A101)</f>
        <v>0</v>
      </c>
      <c r="K98" s="153" t="str">
        <f ca="1">IF(ISNUMBER(A98),RANK(F98,F97:F101),"")</f>
        <v/>
      </c>
      <c r="L98" s="154">
        <f ca="1">IF(J98=5,VLOOKUP(K98,TPMatrix!$A$6:$B$10,2,FALSE),IF(J98=4,VLOOKUP(K98,TPMatrix!$D$6:$E$9,2,FALSE),0))</f>
        <v>0</v>
      </c>
      <c r="M98" s="154">
        <f ca="1">IF(COUNTIF(K97:K101,K98)&gt;=2,IF(J98=5,VLOOKUP(K98+1,TPMatrix!$A$6:$B$10,2,FALSE),IF(J98=4,VLOOKUP(K98+1,TPMatrix!$D$6:$E$9,2,FALSE),0)),"")</f>
        <v>0</v>
      </c>
      <c r="N98" s="154">
        <f ca="1">IF(COUNTIF(K97:K101,K98)&gt;=3,IF(J98=5,VLOOKUP(K98+2,TPMatrix!$A$6:$B$10,2,FALSE),IF(J98=4,VLOOKUP(K98+2,TPMatrix!$D$6:$E$9,2,FALSE),0)),"")</f>
        <v>0</v>
      </c>
      <c r="O98" s="154">
        <f ca="1">IF(COUNTIF(K97:K101,K98)&gt;=4,IF(J98=5,VLOOKUP(K98+3,TPMatrix!$A$6:$B$10,2,FALSE),IF(J98=4,VLOOKUP(K98+3,TPMatrix!$D$6:$E$9,2,FALSE),0)),"")</f>
        <v>0</v>
      </c>
      <c r="P98" s="154">
        <f ca="1">IF(COUNTIF(K97:K101,K98)&gt;=5,IF(J98=5,VLOOKUP(K98+4,TPMatrix!$A$6:$B$10,2,FALSE),IF(J98=4,VLOOKUP(K98+4,TPMatrix!$D$6:$E$9,2,FALSE),0)),"")</f>
        <v>0</v>
      </c>
      <c r="Q98" s="154">
        <f t="shared" ca="1" si="28"/>
        <v>0</v>
      </c>
      <c r="R98" s="155">
        <f t="shared" ca="1" si="29"/>
        <v>5</v>
      </c>
      <c r="S98" s="153">
        <f t="shared" ca="1" si="30"/>
        <v>0</v>
      </c>
      <c r="T98" s="154">
        <f t="shared" si="31"/>
        <v>0</v>
      </c>
      <c r="U98" s="155">
        <f t="shared" ca="1" si="32"/>
        <v>0</v>
      </c>
      <c r="W98" s="3" t="str">
        <f t="shared" ca="1" si="33"/>
        <v/>
      </c>
      <c r="X98" s="3" t="str">
        <f ca="1">IF(ISNUMBER($A98),$W98*(Methuselahs!$A$4+1)+$A98,"")</f>
        <v/>
      </c>
      <c r="Y98" s="3" t="str">
        <f t="shared" ca="1" si="34"/>
        <v/>
      </c>
      <c r="Z98" s="3" t="str">
        <f ca="1">IF(ISNUMBER($A98),VLOOKUP($A98,Methuselahs!$A$7:$X$306,5),"")</f>
        <v/>
      </c>
      <c r="AA98" s="3" t="str">
        <f t="shared" ca="1" si="35"/>
        <v/>
      </c>
    </row>
    <row r="99" spans="1:27" ht="13.15" customHeight="1" x14ac:dyDescent="0.2">
      <c r="A99" s="70" t="str">
        <f ca="1">IF(ISBLANK('Tournament Info'!$B$11),"",INDIRECT(ADDRESS(ROW(),1,1,1,"Optimal Seating "&amp;'Tournament Info'!$B$11-1&amp;"R+F")))</f>
        <v/>
      </c>
      <c r="B99" s="76" t="str">
        <f ca="1">IF(ISNUMBER(A99),VLOOKUP(A99,Methuselahs!$A$7:$E$306,2,FALSE),"")</f>
        <v/>
      </c>
      <c r="C99" s="156" t="str">
        <f ca="1">IF(ISNUMBER(A99),VLOOKUP(A99,Methuselahs!$A$7:$E$306,3,FALSE),"")</f>
        <v/>
      </c>
      <c r="D99" s="157" t="str">
        <f t="shared" ca="1" si="24"/>
        <v/>
      </c>
      <c r="E99" s="158"/>
      <c r="F99" s="156">
        <f t="shared" si="25"/>
        <v>0</v>
      </c>
      <c r="G99" s="159" t="str">
        <f t="shared" ca="1" si="26"/>
        <v/>
      </c>
      <c r="H99" s="160" t="str">
        <f ca="1">IF(ISNUMBER(A99),IF(OR($S99=$U99,NOT(ISNA(MATCH($D99*5+$V$4,Override!$C$6:$C$125,0)))),$Q99,0),"")</f>
        <v/>
      </c>
      <c r="I99" s="157" t="str">
        <f t="shared" ca="1" si="27"/>
        <v/>
      </c>
      <c r="J99" s="161">
        <f ca="1">COUNT(A97:A101)</f>
        <v>0</v>
      </c>
      <c r="K99" s="162" t="str">
        <f ca="1">IF(ISNUMBER(A99),RANK(F99,F97:F101),"")</f>
        <v/>
      </c>
      <c r="L99" s="75">
        <f ca="1">IF(J99=5,VLOOKUP(K99,TPMatrix!$A$6:$B$10,2,FALSE),IF(J99=4,VLOOKUP(K99,TPMatrix!$D$6:$E$9,2,FALSE),0))</f>
        <v>0</v>
      </c>
      <c r="M99" s="75">
        <f ca="1">IF(COUNTIF(K97:K101,K99)&gt;=2,IF(J99=5,VLOOKUP(K99+1,TPMatrix!$A$6:$B$10,2,FALSE),IF(J99=4,VLOOKUP(K99+1,TPMatrix!$D$6:$E$9,2,FALSE),0)),"")</f>
        <v>0</v>
      </c>
      <c r="N99" s="75">
        <f ca="1">IF(COUNTIF(K97:K101,K99)&gt;=3,IF(J99=5,VLOOKUP(K99+2,TPMatrix!$A$6:$B$10,2,FALSE),IF(J99=4,VLOOKUP(K99+2,TPMatrix!$D$6:$E$9,2,FALSE),0)),"")</f>
        <v>0</v>
      </c>
      <c r="O99" s="75">
        <f ca="1">IF(COUNTIF(K97:K101,K99)&gt;=4,IF(J99=5,VLOOKUP(K99+3,TPMatrix!$A$6:$B$10,2,FALSE),IF(J99=4,VLOOKUP(K99+3,TPMatrix!$D$6:$E$9,2,FALSE),0)),"")</f>
        <v>0</v>
      </c>
      <c r="P99" s="75">
        <f ca="1">IF(COUNTIF(K97:K101,K99)&gt;=5,IF(J99=5,VLOOKUP(K99+4,TPMatrix!$A$6:$B$10,2,FALSE),IF(J99=4,VLOOKUP(K99+4,TPMatrix!$D$6:$E$9,2,FALSE),0)),"")</f>
        <v>0</v>
      </c>
      <c r="Q99" s="75">
        <f t="shared" ca="1" si="28"/>
        <v>0</v>
      </c>
      <c r="R99" s="163">
        <f t="shared" ca="1" si="29"/>
        <v>5</v>
      </c>
      <c r="S99" s="162">
        <f t="shared" ca="1" si="30"/>
        <v>0</v>
      </c>
      <c r="T99" s="75">
        <f t="shared" si="31"/>
        <v>0</v>
      </c>
      <c r="U99" s="163">
        <f t="shared" ca="1" si="32"/>
        <v>0</v>
      </c>
      <c r="W99" s="3" t="str">
        <f t="shared" ca="1" si="33"/>
        <v/>
      </c>
      <c r="X99" s="3" t="str">
        <f ca="1">IF(ISNUMBER($A99),$W99*(Methuselahs!$A$4+1)+$A99,"")</f>
        <v/>
      </c>
      <c r="Y99" s="3" t="str">
        <f t="shared" ca="1" si="34"/>
        <v/>
      </c>
      <c r="Z99" s="3" t="str">
        <f ca="1">IF(ISNUMBER($A99),VLOOKUP($A99,Methuselahs!$A$7:$X$306,5),"")</f>
        <v/>
      </c>
      <c r="AA99" s="3" t="str">
        <f t="shared" ca="1" si="35"/>
        <v/>
      </c>
    </row>
    <row r="100" spans="1:27" ht="13.15" customHeight="1" x14ac:dyDescent="0.2">
      <c r="A100" s="164" t="str">
        <f ca="1">IF(ISBLANK('Tournament Info'!$B$11),"",INDIRECT(ADDRESS(ROW(),1,1,1,"Optimal Seating "&amp;'Tournament Info'!$B$11-1&amp;"R+F")))</f>
        <v/>
      </c>
      <c r="B100" s="165" t="str">
        <f ca="1">IF(ISNUMBER(A100),VLOOKUP(A100,Methuselahs!$A$7:$E$306,2,FALSE),"")</f>
        <v/>
      </c>
      <c r="C100" s="166" t="str">
        <f ca="1">IF(ISNUMBER(A100),VLOOKUP(A100,Methuselahs!$A$7:$E$306,3,FALSE),"")</f>
        <v/>
      </c>
      <c r="D100" s="167" t="str">
        <f t="shared" ca="1" si="24"/>
        <v/>
      </c>
      <c r="E100" s="168"/>
      <c r="F100" s="166">
        <f t="shared" si="25"/>
        <v>0</v>
      </c>
      <c r="G100" s="150" t="str">
        <f t="shared" ca="1" si="26"/>
        <v/>
      </c>
      <c r="H100" s="151" t="str">
        <f ca="1">IF(ISNUMBER(A100),IF(OR($S100=$U100,NOT(ISNA(MATCH($D100*5+$V$4,Override!$C$6:$C$125,0)))),$Q100,0),"")</f>
        <v/>
      </c>
      <c r="I100" s="167" t="str">
        <f t="shared" ca="1" si="27"/>
        <v/>
      </c>
      <c r="J100" s="169">
        <f ca="1">COUNT(A97:A101)</f>
        <v>0</v>
      </c>
      <c r="K100" s="153" t="str">
        <f ca="1">IF(ISNUMBER(A100),RANK(F100,F97:F101),"")</f>
        <v/>
      </c>
      <c r="L100" s="154">
        <f ca="1">IF(J100=5,VLOOKUP(K100,TPMatrix!$A$6:$B$10,2,FALSE),IF(J100=4,VLOOKUP(K100,TPMatrix!$D$6:$E$9,2,FALSE),0))</f>
        <v>0</v>
      </c>
      <c r="M100" s="154">
        <f ca="1">IF(COUNTIF(K97:K101,K100)&gt;=2,IF(J100=5,VLOOKUP(K100+1,TPMatrix!$A$6:$B$10,2,FALSE),IF(J100=4,VLOOKUP(K100+1,TPMatrix!$D$6:$E$9,2,FALSE),0)),"")</f>
        <v>0</v>
      </c>
      <c r="N100" s="154">
        <f ca="1">IF(COUNTIF(K97:K101,K100)&gt;=3,IF(J100=5,VLOOKUP(K100+2,TPMatrix!$A$6:$B$10,2,FALSE),IF(J100=4,VLOOKUP(K100+2,TPMatrix!$D$6:$E$9,2,FALSE),0)),"")</f>
        <v>0</v>
      </c>
      <c r="O100" s="154">
        <f ca="1">IF(COUNTIF(K97:K101,K100)&gt;=4,IF(J100=5,VLOOKUP(K100+3,TPMatrix!$A$6:$B$10,2,FALSE),IF(J100=4,VLOOKUP(K100+3,TPMatrix!$D$6:$E$9,2,FALSE),0)),"")</f>
        <v>0</v>
      </c>
      <c r="P100" s="154">
        <f ca="1">IF(COUNTIF(K97:K101,K100)&gt;=5,IF(J100=5,VLOOKUP(K100+4,TPMatrix!$A$6:$B$10,2,FALSE),IF(J100=4,VLOOKUP(K100+4,TPMatrix!$D$6:$E$9,2,FALSE),0)),"")</f>
        <v>0</v>
      </c>
      <c r="Q100" s="154">
        <f t="shared" ca="1" si="28"/>
        <v>0</v>
      </c>
      <c r="R100" s="155">
        <f t="shared" ca="1" si="29"/>
        <v>5</v>
      </c>
      <c r="S100" s="153">
        <f t="shared" ca="1" si="30"/>
        <v>0</v>
      </c>
      <c r="T100" s="154">
        <f t="shared" si="31"/>
        <v>0</v>
      </c>
      <c r="U100" s="155">
        <f t="shared" ca="1" si="32"/>
        <v>0</v>
      </c>
      <c r="W100" s="3" t="str">
        <f t="shared" ca="1" si="33"/>
        <v/>
      </c>
      <c r="X100" s="3" t="str">
        <f ca="1">IF(ISNUMBER($A100),$W100*(Methuselahs!$A$4+1)+$A100,"")</f>
        <v/>
      </c>
      <c r="Y100" s="3" t="str">
        <f t="shared" ca="1" si="34"/>
        <v/>
      </c>
      <c r="Z100" s="3" t="str">
        <f ca="1">IF(ISNUMBER($A100),VLOOKUP($A100,Methuselahs!$A$7:$X$306,5),"")</f>
        <v/>
      </c>
      <c r="AA100" s="3" t="str">
        <f t="shared" ca="1" si="35"/>
        <v/>
      </c>
    </row>
    <row r="101" spans="1:27" ht="13.15" customHeight="1" thickBot="1" x14ac:dyDescent="0.25">
      <c r="A101" s="170" t="str">
        <f ca="1">IF(ISBLANK('Tournament Info'!$B$11),"",INDIRECT(ADDRESS(ROW(),1,1,1,"Optimal Seating "&amp;'Tournament Info'!$B$11-1&amp;"R+F")))</f>
        <v/>
      </c>
      <c r="B101" s="171" t="str">
        <f ca="1">IF(ISNUMBER(A101),VLOOKUP(A101,Methuselahs!$A$7:$E$306,2,FALSE),"")</f>
        <v/>
      </c>
      <c r="C101" s="172" t="str">
        <f ca="1">IF(ISNUMBER(A101),VLOOKUP(A101,Methuselahs!$A$7:$E$306,3,FALSE),"")</f>
        <v/>
      </c>
      <c r="D101" s="173" t="str">
        <f t="shared" ca="1" si="24"/>
        <v/>
      </c>
      <c r="E101" s="174"/>
      <c r="F101" s="172">
        <f t="shared" si="25"/>
        <v>0</v>
      </c>
      <c r="G101" s="159" t="str">
        <f t="shared" ca="1" si="26"/>
        <v/>
      </c>
      <c r="H101" s="160" t="str">
        <f ca="1">IF(ISNUMBER(A101),IF(OR($S101=$U101,NOT(ISNA(MATCH($D101*5+$V$4,Override!$C$6:$C$125,0)))),$Q101,0),"")</f>
        <v/>
      </c>
      <c r="I101" s="173" t="str">
        <f t="shared" ca="1" si="27"/>
        <v/>
      </c>
      <c r="J101" s="175">
        <f ca="1">COUNT(A97:A101)</f>
        <v>0</v>
      </c>
      <c r="K101" s="176" t="str">
        <f ca="1">IF(ISNUMBER(A101),RANK(F101,F97:F101),"")</f>
        <v/>
      </c>
      <c r="L101" s="177">
        <f ca="1">IF(J101=5,VLOOKUP(K101,TPMatrix!$A$6:$B$10,2,FALSE),IF(J101=4,VLOOKUP(K101,TPMatrix!$D$6:$E$9,2,FALSE),0))</f>
        <v>0</v>
      </c>
      <c r="M101" s="177">
        <f ca="1">IF(COUNTIF(K97:K101,K101)&gt;=2,IF(J101=5,VLOOKUP(K101+1,TPMatrix!$A$6:$B$10,2,FALSE),IF(J101=4,VLOOKUP(K101+1,TPMatrix!$D$6:$E$9,2,FALSE),0)),"")</f>
        <v>0</v>
      </c>
      <c r="N101" s="177">
        <f ca="1">IF(COUNTIF(K97:K101,K101)&gt;=3,IF(J101=5,VLOOKUP(K101+2,TPMatrix!$A$6:$B$10,2,FALSE),IF(J101=4,VLOOKUP(K101+2,TPMatrix!$D$6:$E$9,2,FALSE),0)),"")</f>
        <v>0</v>
      </c>
      <c r="O101" s="177">
        <f ca="1">IF(COUNTIF(K97:K101,K101)&gt;=4,IF(J101=5,VLOOKUP(K101+3,TPMatrix!$A$6:$B$10,2,FALSE),IF(J101=4,VLOOKUP(K101+3,TPMatrix!$D$6:$E$9,2,FALSE),0)),"")</f>
        <v>0</v>
      </c>
      <c r="P101" s="177">
        <f ca="1">IF(COUNTIF(K97:K101,K101)&gt;=5,IF(J101=5,VLOOKUP(K101+4,TPMatrix!$A$6:$B$10,2,FALSE),IF(J101=4,VLOOKUP(K101+4,TPMatrix!$D$6:$E$9,2,FALSE),0)),"")</f>
        <v>0</v>
      </c>
      <c r="Q101" s="177">
        <f t="shared" ca="1" si="28"/>
        <v>0</v>
      </c>
      <c r="R101" s="178">
        <f t="shared" ca="1" si="29"/>
        <v>5</v>
      </c>
      <c r="S101" s="176">
        <f t="shared" ca="1" si="30"/>
        <v>0</v>
      </c>
      <c r="T101" s="177">
        <f t="shared" si="31"/>
        <v>0</v>
      </c>
      <c r="U101" s="178">
        <f t="shared" ca="1" si="32"/>
        <v>0</v>
      </c>
      <c r="W101" s="3" t="str">
        <f t="shared" ca="1" si="33"/>
        <v/>
      </c>
      <c r="X101" s="3" t="str">
        <f ca="1">IF(ISNUMBER($A101),$W101*(Methuselahs!$A$4+1)+$A101,"")</f>
        <v/>
      </c>
      <c r="Y101" s="3" t="str">
        <f t="shared" ca="1" si="34"/>
        <v/>
      </c>
      <c r="Z101" s="3" t="str">
        <f ca="1">IF(ISNUMBER($A101),VLOOKUP($A101,Methuselahs!$A$7:$X$306,5),"")</f>
        <v/>
      </c>
      <c r="AA101" s="3" t="str">
        <f t="shared" ca="1" si="35"/>
        <v/>
      </c>
    </row>
    <row r="102" spans="1:27" ht="13.15" customHeight="1" thickTop="1" x14ac:dyDescent="0.2">
      <c r="A102" s="55" t="str">
        <f ca="1">IF(ISBLANK('Tournament Info'!$B$11),"",INDIRECT(ADDRESS(ROW(),1,1,1,"Optimal Seating "&amp;'Tournament Info'!$B$11-1&amp;"R+F")))</f>
        <v/>
      </c>
      <c r="B102" s="76" t="str">
        <f ca="1">IF(ISNUMBER(A102),VLOOKUP(A102,Methuselahs!$A$7:$E$306,2,FALSE),"")</f>
        <v/>
      </c>
      <c r="C102" s="136" t="str">
        <f ca="1">IF(ISNUMBER(A102),VLOOKUP(A102,Methuselahs!$A$7:$E$306,3,FALSE),"")</f>
        <v/>
      </c>
      <c r="D102" s="137" t="str">
        <f t="shared" ca="1" si="24"/>
        <v/>
      </c>
      <c r="E102" s="138"/>
      <c r="F102" s="136">
        <f t="shared" si="25"/>
        <v>0</v>
      </c>
      <c r="G102" s="139" t="str">
        <f t="shared" ca="1" si="26"/>
        <v/>
      </c>
      <c r="H102" s="140" t="str">
        <f ca="1">IF(ISNUMBER(A102),IF(OR($S102=$U102,NOT(ISNA(MATCH($D102*5+$V$4,Override!$C$6:$C$125,0)))),$Q102,0),"")</f>
        <v/>
      </c>
      <c r="I102" s="137" t="str">
        <f t="shared" ca="1" si="27"/>
        <v/>
      </c>
      <c r="J102" s="141">
        <f ca="1">COUNT(A102:A106)</f>
        <v>0</v>
      </c>
      <c r="K102" s="142" t="str">
        <f ca="1">IF(ISNUMBER(A102),RANK(F102,F102:F106),"")</f>
        <v/>
      </c>
      <c r="L102" s="58">
        <f ca="1">IF(J102=5,VLOOKUP(K102,TPMatrix!$A$6:$B$10,2,FALSE),IF(J102=4,VLOOKUP(K102,TPMatrix!$D$6:$E$9,2,FALSE),0))</f>
        <v>0</v>
      </c>
      <c r="M102" s="58">
        <f ca="1">IF(COUNTIF(K102:K106,K102)&gt;=2,IF(J102=5,VLOOKUP(K102+1,TPMatrix!$A$6:$B$10,2,FALSE),IF(J102=4,VLOOKUP(K102+1,TPMatrix!$D$6:$E$9,2,FALSE),0)),"")</f>
        <v>0</v>
      </c>
      <c r="N102" s="58">
        <f ca="1">IF(COUNTIF(K102:K106,K102)&gt;=3,IF(J102=5,VLOOKUP(K102+2,TPMatrix!$A$6:$B$10,2,FALSE),IF(J102=4,VLOOKUP(K102+2,TPMatrix!$D$6:$E$9,2,FALSE),0)),"")</f>
        <v>0</v>
      </c>
      <c r="O102" s="58">
        <f ca="1">IF(COUNTIF(K102:K106,K102)&gt;=4,IF(J102=5,VLOOKUP(K102+3,TPMatrix!$A$6:$B$10,2,FALSE),IF(J102=4,VLOOKUP(K102+3,TPMatrix!$D$6:$E$9,2,FALSE),0)),"")</f>
        <v>0</v>
      </c>
      <c r="P102" s="58">
        <f ca="1">IF(COUNTIF(K102:K106,K102)&gt;=5,IF(J102=5,VLOOKUP(K102+4,TPMatrix!$A$6:$B$10,2,FALSE),IF(J102=4,VLOOKUP(K102+4,TPMatrix!$D$6:$E$9,2,FALSE),0)),"")</f>
        <v>0</v>
      </c>
      <c r="Q102" s="58">
        <f t="shared" ca="1" si="28"/>
        <v>0</v>
      </c>
      <c r="R102" s="143">
        <f t="shared" ca="1" si="29"/>
        <v>5</v>
      </c>
      <c r="S102" s="144">
        <f t="shared" ca="1" si="30"/>
        <v>0</v>
      </c>
      <c r="T102" s="145">
        <f t="shared" si="31"/>
        <v>0</v>
      </c>
      <c r="U102" s="146">
        <f t="shared" ca="1" si="32"/>
        <v>0</v>
      </c>
      <c r="W102" s="3" t="str">
        <f t="shared" ca="1" si="33"/>
        <v/>
      </c>
      <c r="X102" s="3" t="str">
        <f ca="1">IF(ISNUMBER($A102),$W102*(Methuselahs!$A$4+1)+$A102,"")</f>
        <v/>
      </c>
      <c r="Y102" s="3" t="str">
        <f t="shared" ca="1" si="34"/>
        <v/>
      </c>
      <c r="Z102" s="3" t="str">
        <f ca="1">IF(ISNUMBER($A102),VLOOKUP($A102,Methuselahs!$A$7:$X$306,5),"")</f>
        <v/>
      </c>
      <c r="AA102" s="3" t="str">
        <f t="shared" ca="1" si="35"/>
        <v/>
      </c>
    </row>
    <row r="103" spans="1:27" ht="13.15" customHeight="1" x14ac:dyDescent="0.2">
      <c r="A103" s="59" t="str">
        <f ca="1">IF(ISBLANK('Tournament Info'!$B$11),"",INDIRECT(ADDRESS(ROW(),1,1,1,"Optimal Seating "&amp;'Tournament Info'!$B$11-1&amp;"R+F")))</f>
        <v/>
      </c>
      <c r="B103" s="65" t="str">
        <f ca="1">IF(ISNUMBER(A103),VLOOKUP(A103,Methuselahs!$A$7:$E$306,2,FALSE),"")</f>
        <v/>
      </c>
      <c r="C103" s="147" t="str">
        <f ca="1">IF(ISNUMBER(A103),VLOOKUP(A103,Methuselahs!$A$7:$E$306,3,FALSE),"")</f>
        <v/>
      </c>
      <c r="D103" s="148" t="str">
        <f t="shared" ref="D103:D134" ca="1" si="36">IF(ISNUMBER(A103),FLOOR((ROW()-ROW($A$7))/5,1)+1,"")</f>
        <v/>
      </c>
      <c r="E103" s="149"/>
      <c r="F103" s="147">
        <f t="shared" ref="F103:F134" si="37">IF(ISNUMBER(E103),E103,0)</f>
        <v>0</v>
      </c>
      <c r="G103" s="150" t="str">
        <f t="shared" ref="G103:G134" ca="1" si="38">IF(ISNUMBER($A103),IF(AND($F103&gt;=2,$H103=60),1,0),"")</f>
        <v/>
      </c>
      <c r="H103" s="151" t="str">
        <f ca="1">IF(ISNUMBER(A103),IF(OR($S103=$U103,NOT(ISNA(MATCH($D103*5+$V$4,Override!$C$6:$C$125,0)))),$Q103,0),"")</f>
        <v/>
      </c>
      <c r="I103" s="148" t="str">
        <f t="shared" ref="I103:I134" ca="1" si="39">IF(ISNUMBER(A103),IF(J103=5,K103,IF(AND(J103=4,OR(K103=4,K103=3)),K103+1,K103)),"")</f>
        <v/>
      </c>
      <c r="J103" s="152">
        <f ca="1">COUNT(A102:A106)</f>
        <v>0</v>
      </c>
      <c r="K103" s="153" t="str">
        <f ca="1">IF(ISNUMBER(A103),RANK(F103,F102:F106),"")</f>
        <v/>
      </c>
      <c r="L103" s="154">
        <f ca="1">IF(J103=5,VLOOKUP(K103,TPMatrix!$A$6:$B$10,2,FALSE),IF(J103=4,VLOOKUP(K103,TPMatrix!$D$6:$E$9,2,FALSE),0))</f>
        <v>0</v>
      </c>
      <c r="M103" s="154">
        <f ca="1">IF(COUNTIF(K102:K106,K103)&gt;=2,IF(J103=5,VLOOKUP(K103+1,TPMatrix!$A$6:$B$10,2,FALSE),IF(J103=4,VLOOKUP(K103+1,TPMatrix!$D$6:$E$9,2,FALSE),0)),"")</f>
        <v>0</v>
      </c>
      <c r="N103" s="154">
        <f ca="1">IF(COUNTIF(K102:K106,K103)&gt;=3,IF(J103=5,VLOOKUP(K103+2,TPMatrix!$A$6:$B$10,2,FALSE),IF(J103=4,VLOOKUP(K103+2,TPMatrix!$D$6:$E$9,2,FALSE),0)),"")</f>
        <v>0</v>
      </c>
      <c r="O103" s="154">
        <f ca="1">IF(COUNTIF(K102:K106,K103)&gt;=4,IF(J103=5,VLOOKUP(K103+3,TPMatrix!$A$6:$B$10,2,FALSE),IF(J103=4,VLOOKUP(K103+3,TPMatrix!$D$6:$E$9,2,FALSE),0)),"")</f>
        <v>0</v>
      </c>
      <c r="P103" s="154">
        <f ca="1">IF(COUNTIF(K102:K106,K103)&gt;=5,IF(J103=5,VLOOKUP(K103+4,TPMatrix!$A$6:$B$10,2,FALSE),IF(J103=4,VLOOKUP(K103+4,TPMatrix!$D$6:$E$9,2,FALSE),0)),"")</f>
        <v>0</v>
      </c>
      <c r="Q103" s="154">
        <f t="shared" ref="Q103:Q134" ca="1" si="40">SUM(L103:P103)/COUNT(L103:P103)</f>
        <v>0</v>
      </c>
      <c r="R103" s="155">
        <f t="shared" ref="R103:R134" ca="1" si="41">COUNT(L103:P103)</f>
        <v>5</v>
      </c>
      <c r="S103" s="153">
        <f t="shared" ref="S103:S134" ca="1" si="42">IF(ISNUMBER($A103),COUNTIF($D$7:$D$306,$D103),0)</f>
        <v>0</v>
      </c>
      <c r="T103" s="154">
        <f t="shared" ref="T103:T134" si="43">CEILING($F103,1)</f>
        <v>0</v>
      </c>
      <c r="U103" s="155">
        <f t="shared" ref="U103:U134" ca="1" si="44">SUM(OFFSET(T103,-MOD(ROW()-ROW($U$7),5),0,5,1))</f>
        <v>0</v>
      </c>
      <c r="W103" s="3" t="str">
        <f t="shared" ref="W103:W134" ca="1" si="45">$I103</f>
        <v/>
      </c>
      <c r="X103" s="3" t="str">
        <f ca="1">IF(ISNUMBER($A103),$W103*(Methuselahs!$A$4+1)+$A103,"")</f>
        <v/>
      </c>
      <c r="Y103" s="3" t="str">
        <f t="shared" ref="Y103:Y134" ca="1" si="46">IF(ISNUMBER($A103),RANK($X103,$X103:$X107,1),"")</f>
        <v/>
      </c>
      <c r="Z103" s="3" t="str">
        <f ca="1">IF(ISNUMBER($A103),VLOOKUP($A103,Methuselahs!$A$7:$X$306,5),"")</f>
        <v/>
      </c>
      <c r="AA103" s="3" t="str">
        <f t="shared" ref="AA103:AA134" ca="1" si="47">$I103</f>
        <v/>
      </c>
    </row>
    <row r="104" spans="1:27" ht="13.15" customHeight="1" x14ac:dyDescent="0.2">
      <c r="A104" s="70" t="str">
        <f ca="1">IF(ISBLANK('Tournament Info'!$B$11),"",INDIRECT(ADDRESS(ROW(),1,1,1,"Optimal Seating "&amp;'Tournament Info'!$B$11-1&amp;"R+F")))</f>
        <v/>
      </c>
      <c r="B104" s="76" t="str">
        <f ca="1">IF(ISNUMBER(A104),VLOOKUP(A104,Methuselahs!$A$7:$E$306,2,FALSE),"")</f>
        <v/>
      </c>
      <c r="C104" s="156" t="str">
        <f ca="1">IF(ISNUMBER(A104),VLOOKUP(A104,Methuselahs!$A$7:$E$306,3,FALSE),"")</f>
        <v/>
      </c>
      <c r="D104" s="157" t="str">
        <f t="shared" ca="1" si="36"/>
        <v/>
      </c>
      <c r="E104" s="158"/>
      <c r="F104" s="156">
        <f t="shared" si="37"/>
        <v>0</v>
      </c>
      <c r="G104" s="159" t="str">
        <f t="shared" ca="1" si="38"/>
        <v/>
      </c>
      <c r="H104" s="160" t="str">
        <f ca="1">IF(ISNUMBER(A104),IF(OR($S104=$U104,NOT(ISNA(MATCH($D104*5+$V$4,Override!$C$6:$C$125,0)))),$Q104,0),"")</f>
        <v/>
      </c>
      <c r="I104" s="157" t="str">
        <f t="shared" ca="1" si="39"/>
        <v/>
      </c>
      <c r="J104" s="161">
        <f ca="1">COUNT(A102:A106)</f>
        <v>0</v>
      </c>
      <c r="K104" s="162" t="str">
        <f ca="1">IF(ISNUMBER(A104),RANK(F104,F102:F106),"")</f>
        <v/>
      </c>
      <c r="L104" s="75">
        <f ca="1">IF(J104=5,VLOOKUP(K104,TPMatrix!$A$6:$B$10,2,FALSE),IF(J104=4,VLOOKUP(K104,TPMatrix!$D$6:$E$9,2,FALSE),0))</f>
        <v>0</v>
      </c>
      <c r="M104" s="75">
        <f ca="1">IF(COUNTIF(K102:K106,K104)&gt;=2,IF(J104=5,VLOOKUP(K104+1,TPMatrix!$A$6:$B$10,2,FALSE),IF(J104=4,VLOOKUP(K104+1,TPMatrix!$D$6:$E$9,2,FALSE),0)),"")</f>
        <v>0</v>
      </c>
      <c r="N104" s="75">
        <f ca="1">IF(COUNTIF(K102:K106,K104)&gt;=3,IF(J104=5,VLOOKUP(K104+2,TPMatrix!$A$6:$B$10,2,FALSE),IF(J104=4,VLOOKUP(K104+2,TPMatrix!$D$6:$E$9,2,FALSE),0)),"")</f>
        <v>0</v>
      </c>
      <c r="O104" s="75">
        <f ca="1">IF(COUNTIF(K102:K106,K104)&gt;=4,IF(J104=5,VLOOKUP(K104+3,TPMatrix!$A$6:$B$10,2,FALSE),IF(J104=4,VLOOKUP(K104+3,TPMatrix!$D$6:$E$9,2,FALSE),0)),"")</f>
        <v>0</v>
      </c>
      <c r="P104" s="75">
        <f ca="1">IF(COUNTIF(K102:K106,K104)&gt;=5,IF(J104=5,VLOOKUP(K104+4,TPMatrix!$A$6:$B$10,2,FALSE),IF(J104=4,VLOOKUP(K104+4,TPMatrix!$D$6:$E$9,2,FALSE),0)),"")</f>
        <v>0</v>
      </c>
      <c r="Q104" s="75">
        <f t="shared" ca="1" si="40"/>
        <v>0</v>
      </c>
      <c r="R104" s="163">
        <f t="shared" ca="1" si="41"/>
        <v>5</v>
      </c>
      <c r="S104" s="162">
        <f t="shared" ca="1" si="42"/>
        <v>0</v>
      </c>
      <c r="T104" s="75">
        <f t="shared" si="43"/>
        <v>0</v>
      </c>
      <c r="U104" s="163">
        <f t="shared" ca="1" si="44"/>
        <v>0</v>
      </c>
      <c r="W104" s="3" t="str">
        <f t="shared" ca="1" si="45"/>
        <v/>
      </c>
      <c r="X104" s="3" t="str">
        <f ca="1">IF(ISNUMBER($A104),$W104*(Methuselahs!$A$4+1)+$A104,"")</f>
        <v/>
      </c>
      <c r="Y104" s="3" t="str">
        <f t="shared" ca="1" si="46"/>
        <v/>
      </c>
      <c r="Z104" s="3" t="str">
        <f ca="1">IF(ISNUMBER($A104),VLOOKUP($A104,Methuselahs!$A$7:$X$306,5),"")</f>
        <v/>
      </c>
      <c r="AA104" s="3" t="str">
        <f t="shared" ca="1" si="47"/>
        <v/>
      </c>
    </row>
    <row r="105" spans="1:27" ht="13.15" customHeight="1" x14ac:dyDescent="0.2">
      <c r="A105" s="164" t="str">
        <f ca="1">IF(ISBLANK('Tournament Info'!$B$11),"",INDIRECT(ADDRESS(ROW(),1,1,1,"Optimal Seating "&amp;'Tournament Info'!$B$11-1&amp;"R+F")))</f>
        <v/>
      </c>
      <c r="B105" s="165" t="str">
        <f ca="1">IF(ISNUMBER(A105),VLOOKUP(A105,Methuselahs!$A$7:$E$306,2,FALSE),"")</f>
        <v/>
      </c>
      <c r="C105" s="166" t="str">
        <f ca="1">IF(ISNUMBER(A105),VLOOKUP(A105,Methuselahs!$A$7:$E$306,3,FALSE),"")</f>
        <v/>
      </c>
      <c r="D105" s="167" t="str">
        <f t="shared" ca="1" si="36"/>
        <v/>
      </c>
      <c r="E105" s="168"/>
      <c r="F105" s="166">
        <f t="shared" si="37"/>
        <v>0</v>
      </c>
      <c r="G105" s="150" t="str">
        <f t="shared" ca="1" si="38"/>
        <v/>
      </c>
      <c r="H105" s="151" t="str">
        <f ca="1">IF(ISNUMBER(A105),IF(OR($S105=$U105,NOT(ISNA(MATCH($D105*5+$V$4,Override!$C$6:$C$125,0)))),$Q105,0),"")</f>
        <v/>
      </c>
      <c r="I105" s="167" t="str">
        <f t="shared" ca="1" si="39"/>
        <v/>
      </c>
      <c r="J105" s="169">
        <f ca="1">COUNT(A102:A106)</f>
        <v>0</v>
      </c>
      <c r="K105" s="153" t="str">
        <f ca="1">IF(ISNUMBER(A105),RANK(F105,F102:F106),"")</f>
        <v/>
      </c>
      <c r="L105" s="154">
        <f ca="1">IF(J105=5,VLOOKUP(K105,TPMatrix!$A$6:$B$10,2,FALSE),IF(J105=4,VLOOKUP(K105,TPMatrix!$D$6:$E$9,2,FALSE),0))</f>
        <v>0</v>
      </c>
      <c r="M105" s="154">
        <f ca="1">IF(COUNTIF(K102:K106,K105)&gt;=2,IF(J105=5,VLOOKUP(K105+1,TPMatrix!$A$6:$B$10,2,FALSE),IF(J105=4,VLOOKUP(K105+1,TPMatrix!$D$6:$E$9,2,FALSE),0)),"")</f>
        <v>0</v>
      </c>
      <c r="N105" s="154">
        <f ca="1">IF(COUNTIF(K102:K106,K105)&gt;=3,IF(J105=5,VLOOKUP(K105+2,TPMatrix!$A$6:$B$10,2,FALSE),IF(J105=4,VLOOKUP(K105+2,TPMatrix!$D$6:$E$9,2,FALSE),0)),"")</f>
        <v>0</v>
      </c>
      <c r="O105" s="154">
        <f ca="1">IF(COUNTIF(K102:K106,K105)&gt;=4,IF(J105=5,VLOOKUP(K105+3,TPMatrix!$A$6:$B$10,2,FALSE),IF(J105=4,VLOOKUP(K105+3,TPMatrix!$D$6:$E$9,2,FALSE),0)),"")</f>
        <v>0</v>
      </c>
      <c r="P105" s="154">
        <f ca="1">IF(COUNTIF(K102:K106,K105)&gt;=5,IF(J105=5,VLOOKUP(K105+4,TPMatrix!$A$6:$B$10,2,FALSE),IF(J105=4,VLOOKUP(K105+4,TPMatrix!$D$6:$E$9,2,FALSE),0)),"")</f>
        <v>0</v>
      </c>
      <c r="Q105" s="154">
        <f t="shared" ca="1" si="40"/>
        <v>0</v>
      </c>
      <c r="R105" s="155">
        <f t="shared" ca="1" si="41"/>
        <v>5</v>
      </c>
      <c r="S105" s="153">
        <f t="shared" ca="1" si="42"/>
        <v>0</v>
      </c>
      <c r="T105" s="154">
        <f t="shared" si="43"/>
        <v>0</v>
      </c>
      <c r="U105" s="155">
        <f t="shared" ca="1" si="44"/>
        <v>0</v>
      </c>
      <c r="W105" s="3" t="str">
        <f t="shared" ca="1" si="45"/>
        <v/>
      </c>
      <c r="X105" s="3" t="str">
        <f ca="1">IF(ISNUMBER($A105),$W105*(Methuselahs!$A$4+1)+$A105,"")</f>
        <v/>
      </c>
      <c r="Y105" s="3" t="str">
        <f t="shared" ca="1" si="46"/>
        <v/>
      </c>
      <c r="Z105" s="3" t="str">
        <f ca="1">IF(ISNUMBER($A105),VLOOKUP($A105,Methuselahs!$A$7:$X$306,5),"")</f>
        <v/>
      </c>
      <c r="AA105" s="3" t="str">
        <f t="shared" ca="1" si="47"/>
        <v/>
      </c>
    </row>
    <row r="106" spans="1:27" ht="13.15" customHeight="1" thickBot="1" x14ac:dyDescent="0.25">
      <c r="A106" s="170" t="str">
        <f ca="1">IF(ISBLANK('Tournament Info'!$B$11),"",INDIRECT(ADDRESS(ROW(),1,1,1,"Optimal Seating "&amp;'Tournament Info'!$B$11-1&amp;"R+F")))</f>
        <v/>
      </c>
      <c r="B106" s="171" t="str">
        <f ca="1">IF(ISNUMBER(A106),VLOOKUP(A106,Methuselahs!$A$7:$E$306,2,FALSE),"")</f>
        <v/>
      </c>
      <c r="C106" s="172" t="str">
        <f ca="1">IF(ISNUMBER(A106),VLOOKUP(A106,Methuselahs!$A$7:$E$306,3,FALSE),"")</f>
        <v/>
      </c>
      <c r="D106" s="173" t="str">
        <f t="shared" ca="1" si="36"/>
        <v/>
      </c>
      <c r="E106" s="174"/>
      <c r="F106" s="172">
        <f t="shared" si="37"/>
        <v>0</v>
      </c>
      <c r="G106" s="159" t="str">
        <f t="shared" ca="1" si="38"/>
        <v/>
      </c>
      <c r="H106" s="160" t="str">
        <f ca="1">IF(ISNUMBER(A106),IF(OR($S106=$U106,NOT(ISNA(MATCH($D106*5+$V$4,Override!$C$6:$C$125,0)))),$Q106,0),"")</f>
        <v/>
      </c>
      <c r="I106" s="173" t="str">
        <f t="shared" ca="1" si="39"/>
        <v/>
      </c>
      <c r="J106" s="175">
        <f ca="1">COUNT(A102:A106)</f>
        <v>0</v>
      </c>
      <c r="K106" s="176" t="str">
        <f ca="1">IF(ISNUMBER(A106),RANK(F106,F102:F106),"")</f>
        <v/>
      </c>
      <c r="L106" s="177">
        <f ca="1">IF(J106=5,VLOOKUP(K106,TPMatrix!$A$6:$B$10,2,FALSE),IF(J106=4,VLOOKUP(K106,TPMatrix!$D$6:$E$9,2,FALSE),0))</f>
        <v>0</v>
      </c>
      <c r="M106" s="177">
        <f ca="1">IF(COUNTIF(K102:K106,K106)&gt;=2,IF(J106=5,VLOOKUP(K106+1,TPMatrix!$A$6:$B$10,2,FALSE),IF(J106=4,VLOOKUP(K106+1,TPMatrix!$D$6:$E$9,2,FALSE),0)),"")</f>
        <v>0</v>
      </c>
      <c r="N106" s="177">
        <f ca="1">IF(COUNTIF(K102:K106,K106)&gt;=3,IF(J106=5,VLOOKUP(K106+2,TPMatrix!$A$6:$B$10,2,FALSE),IF(J106=4,VLOOKUP(K106+2,TPMatrix!$D$6:$E$9,2,FALSE),0)),"")</f>
        <v>0</v>
      </c>
      <c r="O106" s="177">
        <f ca="1">IF(COUNTIF(K102:K106,K106)&gt;=4,IF(J106=5,VLOOKUP(K106+3,TPMatrix!$A$6:$B$10,2,FALSE),IF(J106=4,VLOOKUP(K106+3,TPMatrix!$D$6:$E$9,2,FALSE),0)),"")</f>
        <v>0</v>
      </c>
      <c r="P106" s="177">
        <f ca="1">IF(COUNTIF(K102:K106,K106)&gt;=5,IF(J106=5,VLOOKUP(K106+4,TPMatrix!$A$6:$B$10,2,FALSE),IF(J106=4,VLOOKUP(K106+4,TPMatrix!$D$6:$E$9,2,FALSE),0)),"")</f>
        <v>0</v>
      </c>
      <c r="Q106" s="177">
        <f t="shared" ca="1" si="40"/>
        <v>0</v>
      </c>
      <c r="R106" s="178">
        <f t="shared" ca="1" si="41"/>
        <v>5</v>
      </c>
      <c r="S106" s="176">
        <f t="shared" ca="1" si="42"/>
        <v>0</v>
      </c>
      <c r="T106" s="177">
        <f t="shared" si="43"/>
        <v>0</v>
      </c>
      <c r="U106" s="178">
        <f t="shared" ca="1" si="44"/>
        <v>0</v>
      </c>
      <c r="W106" s="3" t="str">
        <f t="shared" ca="1" si="45"/>
        <v/>
      </c>
      <c r="X106" s="3" t="str">
        <f ca="1">IF(ISNUMBER($A106),$W106*(Methuselahs!$A$4+1)+$A106,"")</f>
        <v/>
      </c>
      <c r="Y106" s="3" t="str">
        <f t="shared" ca="1" si="46"/>
        <v/>
      </c>
      <c r="Z106" s="3" t="str">
        <f ca="1">IF(ISNUMBER($A106),VLOOKUP($A106,Methuselahs!$A$7:$X$306,5),"")</f>
        <v/>
      </c>
      <c r="AA106" s="3" t="str">
        <f t="shared" ca="1" si="47"/>
        <v/>
      </c>
    </row>
    <row r="107" spans="1:27" ht="13.15" customHeight="1" thickTop="1" x14ac:dyDescent="0.2">
      <c r="A107" s="55" t="str">
        <f ca="1">IF(ISBLANK('Tournament Info'!$B$11),"",INDIRECT(ADDRESS(ROW(),1,1,1,"Optimal Seating "&amp;'Tournament Info'!$B$11-1&amp;"R+F")))</f>
        <v/>
      </c>
      <c r="B107" s="76" t="str">
        <f ca="1">IF(ISNUMBER(A107),VLOOKUP(A107,Methuselahs!$A$7:$E$306,2,FALSE),"")</f>
        <v/>
      </c>
      <c r="C107" s="136" t="str">
        <f ca="1">IF(ISNUMBER(A107),VLOOKUP(A107,Methuselahs!$A$7:$E$306,3,FALSE),"")</f>
        <v/>
      </c>
      <c r="D107" s="137" t="str">
        <f t="shared" ca="1" si="36"/>
        <v/>
      </c>
      <c r="E107" s="138"/>
      <c r="F107" s="136">
        <f t="shared" si="37"/>
        <v>0</v>
      </c>
      <c r="G107" s="139" t="str">
        <f t="shared" ca="1" si="38"/>
        <v/>
      </c>
      <c r="H107" s="140" t="str">
        <f ca="1">IF(ISNUMBER(A107),IF(OR($S107=$U107,NOT(ISNA(MATCH($D107*5+$V$4,Override!$C$6:$C$125,0)))),$Q107,0),"")</f>
        <v/>
      </c>
      <c r="I107" s="137" t="str">
        <f t="shared" ca="1" si="39"/>
        <v/>
      </c>
      <c r="J107" s="141">
        <f ca="1">COUNT(A107:A111)</f>
        <v>0</v>
      </c>
      <c r="K107" s="142" t="str">
        <f ca="1">IF(ISNUMBER(A107),RANK(F107,F107:F111),"")</f>
        <v/>
      </c>
      <c r="L107" s="58">
        <f ca="1">IF(J107=5,VLOOKUP(K107,TPMatrix!$A$6:$B$10,2,FALSE),IF(J107=4,VLOOKUP(K107,TPMatrix!$D$6:$E$9,2,FALSE),0))</f>
        <v>0</v>
      </c>
      <c r="M107" s="58">
        <f ca="1">IF(COUNTIF(K107:K111,K107)&gt;=2,IF(J107=5,VLOOKUP(K107+1,TPMatrix!$A$6:$B$10,2,FALSE),IF(J107=4,VLOOKUP(K107+1,TPMatrix!$D$6:$E$9,2,FALSE),0)),"")</f>
        <v>0</v>
      </c>
      <c r="N107" s="58">
        <f ca="1">IF(COUNTIF(K107:K111,K107)&gt;=3,IF(J107=5,VLOOKUP(K107+2,TPMatrix!$A$6:$B$10,2,FALSE),IF(J107=4,VLOOKUP(K107+2,TPMatrix!$D$6:$E$9,2,FALSE),0)),"")</f>
        <v>0</v>
      </c>
      <c r="O107" s="58">
        <f ca="1">IF(COUNTIF(K107:K111,K107)&gt;=4,IF(J107=5,VLOOKUP(K107+3,TPMatrix!$A$6:$B$10,2,FALSE),IF(J107=4,VLOOKUP(K107+3,TPMatrix!$D$6:$E$9,2,FALSE),0)),"")</f>
        <v>0</v>
      </c>
      <c r="P107" s="58">
        <f ca="1">IF(COUNTIF(K107:K111,K107)&gt;=5,IF(J107=5,VLOOKUP(K107+4,TPMatrix!$A$6:$B$10,2,FALSE),IF(J107=4,VLOOKUP(K107+4,TPMatrix!$D$6:$E$9,2,FALSE),0)),"")</f>
        <v>0</v>
      </c>
      <c r="Q107" s="58">
        <f t="shared" ca="1" si="40"/>
        <v>0</v>
      </c>
      <c r="R107" s="143">
        <f t="shared" ca="1" si="41"/>
        <v>5</v>
      </c>
      <c r="S107" s="144">
        <f t="shared" ca="1" si="42"/>
        <v>0</v>
      </c>
      <c r="T107" s="145">
        <f t="shared" si="43"/>
        <v>0</v>
      </c>
      <c r="U107" s="146">
        <f t="shared" ca="1" si="44"/>
        <v>0</v>
      </c>
      <c r="W107" s="3" t="str">
        <f t="shared" ca="1" si="45"/>
        <v/>
      </c>
      <c r="X107" s="3" t="str">
        <f ca="1">IF(ISNUMBER($A107),$W107*(Methuselahs!$A$4+1)+$A107,"")</f>
        <v/>
      </c>
      <c r="Y107" s="3" t="str">
        <f t="shared" ca="1" si="46"/>
        <v/>
      </c>
      <c r="Z107" s="3" t="str">
        <f ca="1">IF(ISNUMBER($A107),VLOOKUP($A107,Methuselahs!$A$7:$X$306,5),"")</f>
        <v/>
      </c>
      <c r="AA107" s="3" t="str">
        <f t="shared" ca="1" si="47"/>
        <v/>
      </c>
    </row>
    <row r="108" spans="1:27" ht="13.15" customHeight="1" x14ac:dyDescent="0.2">
      <c r="A108" s="59" t="str">
        <f ca="1">IF(ISBLANK('Tournament Info'!$B$11),"",INDIRECT(ADDRESS(ROW(),1,1,1,"Optimal Seating "&amp;'Tournament Info'!$B$11-1&amp;"R+F")))</f>
        <v/>
      </c>
      <c r="B108" s="65" t="str">
        <f ca="1">IF(ISNUMBER(A108),VLOOKUP(A108,Methuselahs!$A$7:$E$306,2,FALSE),"")</f>
        <v/>
      </c>
      <c r="C108" s="147" t="str">
        <f ca="1">IF(ISNUMBER(A108),VLOOKUP(A108,Methuselahs!$A$7:$E$306,3,FALSE),"")</f>
        <v/>
      </c>
      <c r="D108" s="148" t="str">
        <f t="shared" ca="1" si="36"/>
        <v/>
      </c>
      <c r="E108" s="149"/>
      <c r="F108" s="147">
        <f t="shared" si="37"/>
        <v>0</v>
      </c>
      <c r="G108" s="150" t="str">
        <f t="shared" ca="1" si="38"/>
        <v/>
      </c>
      <c r="H108" s="151" t="str">
        <f ca="1">IF(ISNUMBER(A108),IF(OR($S108=$U108,NOT(ISNA(MATCH($D108*5+$V$4,Override!$C$6:$C$125,0)))),$Q108,0),"")</f>
        <v/>
      </c>
      <c r="I108" s="148" t="str">
        <f t="shared" ca="1" si="39"/>
        <v/>
      </c>
      <c r="J108" s="152">
        <f ca="1">COUNT(A107:A111)</f>
        <v>0</v>
      </c>
      <c r="K108" s="153" t="str">
        <f ca="1">IF(ISNUMBER(A108),RANK(F108,F107:F111),"")</f>
        <v/>
      </c>
      <c r="L108" s="154">
        <f ca="1">IF(J108=5,VLOOKUP(K108,TPMatrix!$A$6:$B$10,2,FALSE),IF(J108=4,VLOOKUP(K108,TPMatrix!$D$6:$E$9,2,FALSE),0))</f>
        <v>0</v>
      </c>
      <c r="M108" s="154">
        <f ca="1">IF(COUNTIF(K107:K111,K108)&gt;=2,IF(J108=5,VLOOKUP(K108+1,TPMatrix!$A$6:$B$10,2,FALSE),IF(J108=4,VLOOKUP(K108+1,TPMatrix!$D$6:$E$9,2,FALSE),0)),"")</f>
        <v>0</v>
      </c>
      <c r="N108" s="154">
        <f ca="1">IF(COUNTIF(K107:K111,K108)&gt;=3,IF(J108=5,VLOOKUP(K108+2,TPMatrix!$A$6:$B$10,2,FALSE),IF(J108=4,VLOOKUP(K108+2,TPMatrix!$D$6:$E$9,2,FALSE),0)),"")</f>
        <v>0</v>
      </c>
      <c r="O108" s="154">
        <f ca="1">IF(COUNTIF(K107:K111,K108)&gt;=4,IF(J108=5,VLOOKUP(K108+3,TPMatrix!$A$6:$B$10,2,FALSE),IF(J108=4,VLOOKUP(K108+3,TPMatrix!$D$6:$E$9,2,FALSE),0)),"")</f>
        <v>0</v>
      </c>
      <c r="P108" s="154">
        <f ca="1">IF(COUNTIF(K107:K111,K108)&gt;=5,IF(J108=5,VLOOKUP(K108+4,TPMatrix!$A$6:$B$10,2,FALSE),IF(J108=4,VLOOKUP(K108+4,TPMatrix!$D$6:$E$9,2,FALSE),0)),"")</f>
        <v>0</v>
      </c>
      <c r="Q108" s="154">
        <f t="shared" ca="1" si="40"/>
        <v>0</v>
      </c>
      <c r="R108" s="155">
        <f t="shared" ca="1" si="41"/>
        <v>5</v>
      </c>
      <c r="S108" s="153">
        <f t="shared" ca="1" si="42"/>
        <v>0</v>
      </c>
      <c r="T108" s="154">
        <f t="shared" si="43"/>
        <v>0</v>
      </c>
      <c r="U108" s="155">
        <f t="shared" ca="1" si="44"/>
        <v>0</v>
      </c>
      <c r="W108" s="3" t="str">
        <f t="shared" ca="1" si="45"/>
        <v/>
      </c>
      <c r="X108" s="3" t="str">
        <f ca="1">IF(ISNUMBER($A108),$W108*(Methuselahs!$A$4+1)+$A108,"")</f>
        <v/>
      </c>
      <c r="Y108" s="3" t="str">
        <f t="shared" ca="1" si="46"/>
        <v/>
      </c>
      <c r="Z108" s="3" t="str">
        <f ca="1">IF(ISNUMBER($A108),VLOOKUP($A108,Methuselahs!$A$7:$X$306,5),"")</f>
        <v/>
      </c>
      <c r="AA108" s="3" t="str">
        <f t="shared" ca="1" si="47"/>
        <v/>
      </c>
    </row>
    <row r="109" spans="1:27" ht="13.15" customHeight="1" x14ac:dyDescent="0.2">
      <c r="A109" s="70" t="str">
        <f ca="1">IF(ISBLANK('Tournament Info'!$B$11),"",INDIRECT(ADDRESS(ROW(),1,1,1,"Optimal Seating "&amp;'Tournament Info'!$B$11-1&amp;"R+F")))</f>
        <v/>
      </c>
      <c r="B109" s="76" t="str">
        <f ca="1">IF(ISNUMBER(A109),VLOOKUP(A109,Methuselahs!$A$7:$E$306,2,FALSE),"")</f>
        <v/>
      </c>
      <c r="C109" s="156" t="str">
        <f ca="1">IF(ISNUMBER(A109),VLOOKUP(A109,Methuselahs!$A$7:$E$306,3,FALSE),"")</f>
        <v/>
      </c>
      <c r="D109" s="157" t="str">
        <f t="shared" ca="1" si="36"/>
        <v/>
      </c>
      <c r="E109" s="158"/>
      <c r="F109" s="156">
        <f t="shared" si="37"/>
        <v>0</v>
      </c>
      <c r="G109" s="159" t="str">
        <f t="shared" ca="1" si="38"/>
        <v/>
      </c>
      <c r="H109" s="160" t="str">
        <f ca="1">IF(ISNUMBER(A109),IF(OR($S109=$U109,NOT(ISNA(MATCH($D109*5+$V$4,Override!$C$6:$C$125,0)))),$Q109,0),"")</f>
        <v/>
      </c>
      <c r="I109" s="157" t="str">
        <f t="shared" ca="1" si="39"/>
        <v/>
      </c>
      <c r="J109" s="161">
        <f ca="1">COUNT(A107:A111)</f>
        <v>0</v>
      </c>
      <c r="K109" s="162" t="str">
        <f ca="1">IF(ISNUMBER(A109),RANK(F109,F107:F111),"")</f>
        <v/>
      </c>
      <c r="L109" s="75">
        <f ca="1">IF(J109=5,VLOOKUP(K109,TPMatrix!$A$6:$B$10,2,FALSE),IF(J109=4,VLOOKUP(K109,TPMatrix!$D$6:$E$9,2,FALSE),0))</f>
        <v>0</v>
      </c>
      <c r="M109" s="75">
        <f ca="1">IF(COUNTIF(K107:K111,K109)&gt;=2,IF(J109=5,VLOOKUP(K109+1,TPMatrix!$A$6:$B$10,2,FALSE),IF(J109=4,VLOOKUP(K109+1,TPMatrix!$D$6:$E$9,2,FALSE),0)),"")</f>
        <v>0</v>
      </c>
      <c r="N109" s="75">
        <f ca="1">IF(COUNTIF(K107:K111,K109)&gt;=3,IF(J109=5,VLOOKUP(K109+2,TPMatrix!$A$6:$B$10,2,FALSE),IF(J109=4,VLOOKUP(K109+2,TPMatrix!$D$6:$E$9,2,FALSE),0)),"")</f>
        <v>0</v>
      </c>
      <c r="O109" s="75">
        <f ca="1">IF(COUNTIF(K107:K111,K109)&gt;=4,IF(J109=5,VLOOKUP(K109+3,TPMatrix!$A$6:$B$10,2,FALSE),IF(J109=4,VLOOKUP(K109+3,TPMatrix!$D$6:$E$9,2,FALSE),0)),"")</f>
        <v>0</v>
      </c>
      <c r="P109" s="75">
        <f ca="1">IF(COUNTIF(K107:K111,K109)&gt;=5,IF(J109=5,VLOOKUP(K109+4,TPMatrix!$A$6:$B$10,2,FALSE),IF(J109=4,VLOOKUP(K109+4,TPMatrix!$D$6:$E$9,2,FALSE),0)),"")</f>
        <v>0</v>
      </c>
      <c r="Q109" s="75">
        <f t="shared" ca="1" si="40"/>
        <v>0</v>
      </c>
      <c r="R109" s="163">
        <f t="shared" ca="1" si="41"/>
        <v>5</v>
      </c>
      <c r="S109" s="162">
        <f t="shared" ca="1" si="42"/>
        <v>0</v>
      </c>
      <c r="T109" s="75">
        <f t="shared" si="43"/>
        <v>0</v>
      </c>
      <c r="U109" s="163">
        <f t="shared" ca="1" si="44"/>
        <v>0</v>
      </c>
      <c r="W109" s="3" t="str">
        <f t="shared" ca="1" si="45"/>
        <v/>
      </c>
      <c r="X109" s="3" t="str">
        <f ca="1">IF(ISNUMBER($A109),$W109*(Methuselahs!$A$4+1)+$A109,"")</f>
        <v/>
      </c>
      <c r="Y109" s="3" t="str">
        <f t="shared" ca="1" si="46"/>
        <v/>
      </c>
      <c r="Z109" s="3" t="str">
        <f ca="1">IF(ISNUMBER($A109),VLOOKUP($A109,Methuselahs!$A$7:$X$306,5),"")</f>
        <v/>
      </c>
      <c r="AA109" s="3" t="str">
        <f t="shared" ca="1" si="47"/>
        <v/>
      </c>
    </row>
    <row r="110" spans="1:27" ht="13.15" customHeight="1" x14ac:dyDescent="0.2">
      <c r="A110" s="164" t="str">
        <f ca="1">IF(ISBLANK('Tournament Info'!$B$11),"",INDIRECT(ADDRESS(ROW(),1,1,1,"Optimal Seating "&amp;'Tournament Info'!$B$11-1&amp;"R+F")))</f>
        <v/>
      </c>
      <c r="B110" s="165" t="str">
        <f ca="1">IF(ISNUMBER(A110),VLOOKUP(A110,Methuselahs!$A$7:$E$306,2,FALSE),"")</f>
        <v/>
      </c>
      <c r="C110" s="166" t="str">
        <f ca="1">IF(ISNUMBER(A110),VLOOKUP(A110,Methuselahs!$A$7:$E$306,3,FALSE),"")</f>
        <v/>
      </c>
      <c r="D110" s="167" t="str">
        <f t="shared" ca="1" si="36"/>
        <v/>
      </c>
      <c r="E110" s="168"/>
      <c r="F110" s="166">
        <f t="shared" si="37"/>
        <v>0</v>
      </c>
      <c r="G110" s="150" t="str">
        <f t="shared" ca="1" si="38"/>
        <v/>
      </c>
      <c r="H110" s="151" t="str">
        <f ca="1">IF(ISNUMBER(A110),IF(OR($S110=$U110,NOT(ISNA(MATCH($D110*5+$V$4,Override!$C$6:$C$125,0)))),$Q110,0),"")</f>
        <v/>
      </c>
      <c r="I110" s="167" t="str">
        <f t="shared" ca="1" si="39"/>
        <v/>
      </c>
      <c r="J110" s="169">
        <f ca="1">COUNT(A107:A111)</f>
        <v>0</v>
      </c>
      <c r="K110" s="153" t="str">
        <f ca="1">IF(ISNUMBER(A110),RANK(F110,F107:F111),"")</f>
        <v/>
      </c>
      <c r="L110" s="154">
        <f ca="1">IF(J110=5,VLOOKUP(K110,TPMatrix!$A$6:$B$10,2,FALSE),IF(J110=4,VLOOKUP(K110,TPMatrix!$D$6:$E$9,2,FALSE),0))</f>
        <v>0</v>
      </c>
      <c r="M110" s="154">
        <f ca="1">IF(COUNTIF(K107:K111,K110)&gt;=2,IF(J110=5,VLOOKUP(K110+1,TPMatrix!$A$6:$B$10,2,FALSE),IF(J110=4,VLOOKUP(K110+1,TPMatrix!$D$6:$E$9,2,FALSE),0)),"")</f>
        <v>0</v>
      </c>
      <c r="N110" s="154">
        <f ca="1">IF(COUNTIF(K107:K111,K110)&gt;=3,IF(J110=5,VLOOKUP(K110+2,TPMatrix!$A$6:$B$10,2,FALSE),IF(J110=4,VLOOKUP(K110+2,TPMatrix!$D$6:$E$9,2,FALSE),0)),"")</f>
        <v>0</v>
      </c>
      <c r="O110" s="154">
        <f ca="1">IF(COUNTIF(K107:K111,K110)&gt;=4,IF(J110=5,VLOOKUP(K110+3,TPMatrix!$A$6:$B$10,2,FALSE),IF(J110=4,VLOOKUP(K110+3,TPMatrix!$D$6:$E$9,2,FALSE),0)),"")</f>
        <v>0</v>
      </c>
      <c r="P110" s="154">
        <f ca="1">IF(COUNTIF(K107:K111,K110)&gt;=5,IF(J110=5,VLOOKUP(K110+4,TPMatrix!$A$6:$B$10,2,FALSE),IF(J110=4,VLOOKUP(K110+4,TPMatrix!$D$6:$E$9,2,FALSE),0)),"")</f>
        <v>0</v>
      </c>
      <c r="Q110" s="154">
        <f t="shared" ca="1" si="40"/>
        <v>0</v>
      </c>
      <c r="R110" s="155">
        <f t="shared" ca="1" si="41"/>
        <v>5</v>
      </c>
      <c r="S110" s="153">
        <f t="shared" ca="1" si="42"/>
        <v>0</v>
      </c>
      <c r="T110" s="154">
        <f t="shared" si="43"/>
        <v>0</v>
      </c>
      <c r="U110" s="155">
        <f t="shared" ca="1" si="44"/>
        <v>0</v>
      </c>
      <c r="W110" s="3" t="str">
        <f t="shared" ca="1" si="45"/>
        <v/>
      </c>
      <c r="X110" s="3" t="str">
        <f ca="1">IF(ISNUMBER($A110),$W110*(Methuselahs!$A$4+1)+$A110,"")</f>
        <v/>
      </c>
      <c r="Y110" s="3" t="str">
        <f t="shared" ca="1" si="46"/>
        <v/>
      </c>
      <c r="Z110" s="3" t="str">
        <f ca="1">IF(ISNUMBER($A110),VLOOKUP($A110,Methuselahs!$A$7:$X$306,5),"")</f>
        <v/>
      </c>
      <c r="AA110" s="3" t="str">
        <f t="shared" ca="1" si="47"/>
        <v/>
      </c>
    </row>
    <row r="111" spans="1:27" ht="13.15" customHeight="1" thickBot="1" x14ac:dyDescent="0.25">
      <c r="A111" s="170" t="str">
        <f ca="1">IF(ISBLANK('Tournament Info'!$B$11),"",INDIRECT(ADDRESS(ROW(),1,1,1,"Optimal Seating "&amp;'Tournament Info'!$B$11-1&amp;"R+F")))</f>
        <v/>
      </c>
      <c r="B111" s="171" t="str">
        <f ca="1">IF(ISNUMBER(A111),VLOOKUP(A111,Methuselahs!$A$7:$E$306,2,FALSE),"")</f>
        <v/>
      </c>
      <c r="C111" s="172" t="str">
        <f ca="1">IF(ISNUMBER(A111),VLOOKUP(A111,Methuselahs!$A$7:$E$306,3,FALSE),"")</f>
        <v/>
      </c>
      <c r="D111" s="173" t="str">
        <f t="shared" ca="1" si="36"/>
        <v/>
      </c>
      <c r="E111" s="174"/>
      <c r="F111" s="172">
        <f t="shared" si="37"/>
        <v>0</v>
      </c>
      <c r="G111" s="159" t="str">
        <f t="shared" ca="1" si="38"/>
        <v/>
      </c>
      <c r="H111" s="160" t="str">
        <f ca="1">IF(ISNUMBER(A111),IF(OR($S111=$U111,NOT(ISNA(MATCH($D111*5+$V$4,Override!$C$6:$C$125,0)))),$Q111,0),"")</f>
        <v/>
      </c>
      <c r="I111" s="173" t="str">
        <f t="shared" ca="1" si="39"/>
        <v/>
      </c>
      <c r="J111" s="175">
        <f ca="1">COUNT(A107:A111)</f>
        <v>0</v>
      </c>
      <c r="K111" s="176" t="str">
        <f ca="1">IF(ISNUMBER(A111),RANK(F111,F107:F111),"")</f>
        <v/>
      </c>
      <c r="L111" s="177">
        <f ca="1">IF(J111=5,VLOOKUP(K111,TPMatrix!$A$6:$B$10,2,FALSE),IF(J111=4,VLOOKUP(K111,TPMatrix!$D$6:$E$9,2,FALSE),0))</f>
        <v>0</v>
      </c>
      <c r="M111" s="177">
        <f ca="1">IF(COUNTIF(K107:K111,K111)&gt;=2,IF(J111=5,VLOOKUP(K111+1,TPMatrix!$A$6:$B$10,2,FALSE),IF(J111=4,VLOOKUP(K111+1,TPMatrix!$D$6:$E$9,2,FALSE),0)),"")</f>
        <v>0</v>
      </c>
      <c r="N111" s="177">
        <f ca="1">IF(COUNTIF(K107:K111,K111)&gt;=3,IF(J111=5,VLOOKUP(K111+2,TPMatrix!$A$6:$B$10,2,FALSE),IF(J111=4,VLOOKUP(K111+2,TPMatrix!$D$6:$E$9,2,FALSE),0)),"")</f>
        <v>0</v>
      </c>
      <c r="O111" s="177">
        <f ca="1">IF(COUNTIF(K107:K111,K111)&gt;=4,IF(J111=5,VLOOKUP(K111+3,TPMatrix!$A$6:$B$10,2,FALSE),IF(J111=4,VLOOKUP(K111+3,TPMatrix!$D$6:$E$9,2,FALSE),0)),"")</f>
        <v>0</v>
      </c>
      <c r="P111" s="177">
        <f ca="1">IF(COUNTIF(K107:K111,K111)&gt;=5,IF(J111=5,VLOOKUP(K111+4,TPMatrix!$A$6:$B$10,2,FALSE),IF(J111=4,VLOOKUP(K111+4,TPMatrix!$D$6:$E$9,2,FALSE),0)),"")</f>
        <v>0</v>
      </c>
      <c r="Q111" s="177">
        <f t="shared" ca="1" si="40"/>
        <v>0</v>
      </c>
      <c r="R111" s="178">
        <f t="shared" ca="1" si="41"/>
        <v>5</v>
      </c>
      <c r="S111" s="176">
        <f t="shared" ca="1" si="42"/>
        <v>0</v>
      </c>
      <c r="T111" s="177">
        <f t="shared" si="43"/>
        <v>0</v>
      </c>
      <c r="U111" s="178">
        <f t="shared" ca="1" si="44"/>
        <v>0</v>
      </c>
      <c r="W111" s="3" t="str">
        <f t="shared" ca="1" si="45"/>
        <v/>
      </c>
      <c r="X111" s="3" t="str">
        <f ca="1">IF(ISNUMBER($A111),$W111*(Methuselahs!$A$4+1)+$A111,"")</f>
        <v/>
      </c>
      <c r="Y111" s="3" t="str">
        <f t="shared" ca="1" si="46"/>
        <v/>
      </c>
      <c r="Z111" s="3" t="str">
        <f ca="1">IF(ISNUMBER($A111),VLOOKUP($A111,Methuselahs!$A$7:$X$306,5),"")</f>
        <v/>
      </c>
      <c r="AA111" s="3" t="str">
        <f t="shared" ca="1" si="47"/>
        <v/>
      </c>
    </row>
    <row r="112" spans="1:27" ht="13.15" customHeight="1" thickTop="1" x14ac:dyDescent="0.2">
      <c r="A112" s="55" t="str">
        <f ca="1">IF(ISBLANK('Tournament Info'!$B$11),"",INDIRECT(ADDRESS(ROW(),1,1,1,"Optimal Seating "&amp;'Tournament Info'!$B$11-1&amp;"R+F")))</f>
        <v/>
      </c>
      <c r="B112" s="76" t="str">
        <f ca="1">IF(ISNUMBER(A112),VLOOKUP(A112,Methuselahs!$A$7:$E$306,2,FALSE),"")</f>
        <v/>
      </c>
      <c r="C112" s="136" t="str">
        <f ca="1">IF(ISNUMBER(A112),VLOOKUP(A112,Methuselahs!$A$7:$E$306,3,FALSE),"")</f>
        <v/>
      </c>
      <c r="D112" s="137" t="str">
        <f t="shared" ca="1" si="36"/>
        <v/>
      </c>
      <c r="E112" s="138"/>
      <c r="F112" s="136">
        <f t="shared" si="37"/>
        <v>0</v>
      </c>
      <c r="G112" s="139" t="str">
        <f t="shared" ca="1" si="38"/>
        <v/>
      </c>
      <c r="H112" s="140" t="str">
        <f ca="1">IF(ISNUMBER(A112),IF(OR($S112=$U112,NOT(ISNA(MATCH($D112*5+$V$4,Override!$C$6:$C$125,0)))),$Q112,0),"")</f>
        <v/>
      </c>
      <c r="I112" s="137" t="str">
        <f t="shared" ca="1" si="39"/>
        <v/>
      </c>
      <c r="J112" s="141">
        <f ca="1">COUNT(A112:A116)</f>
        <v>0</v>
      </c>
      <c r="K112" s="142" t="str">
        <f ca="1">IF(ISNUMBER(A112),RANK(F112,F112:F116),"")</f>
        <v/>
      </c>
      <c r="L112" s="58">
        <f ca="1">IF(J112=5,VLOOKUP(K112,TPMatrix!$A$6:$B$10,2,FALSE),IF(J112=4,VLOOKUP(K112,TPMatrix!$D$6:$E$9,2,FALSE),0))</f>
        <v>0</v>
      </c>
      <c r="M112" s="58">
        <f ca="1">IF(COUNTIF(K112:K116,K112)&gt;=2,IF(J112=5,VLOOKUP(K112+1,TPMatrix!$A$6:$B$10,2,FALSE),IF(J112=4,VLOOKUP(K112+1,TPMatrix!$D$6:$E$9,2,FALSE),0)),"")</f>
        <v>0</v>
      </c>
      <c r="N112" s="58">
        <f ca="1">IF(COUNTIF(K112:K116,K112)&gt;=3,IF(J112=5,VLOOKUP(K112+2,TPMatrix!$A$6:$B$10,2,FALSE),IF(J112=4,VLOOKUP(K112+2,TPMatrix!$D$6:$E$9,2,FALSE),0)),"")</f>
        <v>0</v>
      </c>
      <c r="O112" s="58">
        <f ca="1">IF(COUNTIF(K112:K116,K112)&gt;=4,IF(J112=5,VLOOKUP(K112+3,TPMatrix!$A$6:$B$10,2,FALSE),IF(J112=4,VLOOKUP(K112+3,TPMatrix!$D$6:$E$9,2,FALSE),0)),"")</f>
        <v>0</v>
      </c>
      <c r="P112" s="58">
        <f ca="1">IF(COUNTIF(K112:K116,K112)&gt;=5,IF(J112=5,VLOOKUP(K112+4,TPMatrix!$A$6:$B$10,2,FALSE),IF(J112=4,VLOOKUP(K112+4,TPMatrix!$D$6:$E$9,2,FALSE),0)),"")</f>
        <v>0</v>
      </c>
      <c r="Q112" s="58">
        <f t="shared" ca="1" si="40"/>
        <v>0</v>
      </c>
      <c r="R112" s="143">
        <f t="shared" ca="1" si="41"/>
        <v>5</v>
      </c>
      <c r="S112" s="144">
        <f t="shared" ca="1" si="42"/>
        <v>0</v>
      </c>
      <c r="T112" s="145">
        <f t="shared" si="43"/>
        <v>0</v>
      </c>
      <c r="U112" s="146">
        <f t="shared" ca="1" si="44"/>
        <v>0</v>
      </c>
      <c r="W112" s="3" t="str">
        <f t="shared" ca="1" si="45"/>
        <v/>
      </c>
      <c r="X112" s="3" t="str">
        <f ca="1">IF(ISNUMBER($A112),$W112*(Methuselahs!$A$4+1)+$A112,"")</f>
        <v/>
      </c>
      <c r="Y112" s="3" t="str">
        <f t="shared" ca="1" si="46"/>
        <v/>
      </c>
      <c r="Z112" s="3" t="str">
        <f ca="1">IF(ISNUMBER($A112),VLOOKUP($A112,Methuselahs!$A$7:$X$306,5),"")</f>
        <v/>
      </c>
      <c r="AA112" s="3" t="str">
        <f t="shared" ca="1" si="47"/>
        <v/>
      </c>
    </row>
    <row r="113" spans="1:27" ht="13.15" customHeight="1" x14ac:dyDescent="0.2">
      <c r="A113" s="59" t="str">
        <f ca="1">IF(ISBLANK('Tournament Info'!$B$11),"",INDIRECT(ADDRESS(ROW(),1,1,1,"Optimal Seating "&amp;'Tournament Info'!$B$11-1&amp;"R+F")))</f>
        <v/>
      </c>
      <c r="B113" s="65" t="str">
        <f ca="1">IF(ISNUMBER(A113),VLOOKUP(A113,Methuselahs!$A$7:$E$306,2,FALSE),"")</f>
        <v/>
      </c>
      <c r="C113" s="147" t="str">
        <f ca="1">IF(ISNUMBER(A113),VLOOKUP(A113,Methuselahs!$A$7:$E$306,3,FALSE),"")</f>
        <v/>
      </c>
      <c r="D113" s="148" t="str">
        <f t="shared" ca="1" si="36"/>
        <v/>
      </c>
      <c r="E113" s="149"/>
      <c r="F113" s="147">
        <f t="shared" si="37"/>
        <v>0</v>
      </c>
      <c r="G113" s="150" t="str">
        <f t="shared" ca="1" si="38"/>
        <v/>
      </c>
      <c r="H113" s="151" t="str">
        <f ca="1">IF(ISNUMBER(A113),IF(OR($S113=$U113,NOT(ISNA(MATCH($D113*5+$V$4,Override!$C$6:$C$125,0)))),$Q113,0),"")</f>
        <v/>
      </c>
      <c r="I113" s="148" t="str">
        <f t="shared" ca="1" si="39"/>
        <v/>
      </c>
      <c r="J113" s="152">
        <f ca="1">COUNT(A112:A116)</f>
        <v>0</v>
      </c>
      <c r="K113" s="153" t="str">
        <f ca="1">IF(ISNUMBER(A113),RANK(F113,F112:F116),"")</f>
        <v/>
      </c>
      <c r="L113" s="154">
        <f ca="1">IF(J113=5,VLOOKUP(K113,TPMatrix!$A$6:$B$10,2,FALSE),IF(J113=4,VLOOKUP(K113,TPMatrix!$D$6:$E$9,2,FALSE),0))</f>
        <v>0</v>
      </c>
      <c r="M113" s="154">
        <f ca="1">IF(COUNTIF(K112:K116,K113)&gt;=2,IF(J113=5,VLOOKUP(K113+1,TPMatrix!$A$6:$B$10,2,FALSE),IF(J113=4,VLOOKUP(K113+1,TPMatrix!$D$6:$E$9,2,FALSE),0)),"")</f>
        <v>0</v>
      </c>
      <c r="N113" s="154">
        <f ca="1">IF(COUNTIF(K112:K116,K113)&gt;=3,IF(J113=5,VLOOKUP(K113+2,TPMatrix!$A$6:$B$10,2,FALSE),IF(J113=4,VLOOKUP(K113+2,TPMatrix!$D$6:$E$9,2,FALSE),0)),"")</f>
        <v>0</v>
      </c>
      <c r="O113" s="154">
        <f ca="1">IF(COUNTIF(K112:K116,K113)&gt;=4,IF(J113=5,VLOOKUP(K113+3,TPMatrix!$A$6:$B$10,2,FALSE),IF(J113=4,VLOOKUP(K113+3,TPMatrix!$D$6:$E$9,2,FALSE),0)),"")</f>
        <v>0</v>
      </c>
      <c r="P113" s="154">
        <f ca="1">IF(COUNTIF(K112:K116,K113)&gt;=5,IF(J113=5,VLOOKUP(K113+4,TPMatrix!$A$6:$B$10,2,FALSE),IF(J113=4,VLOOKUP(K113+4,TPMatrix!$D$6:$E$9,2,FALSE),0)),"")</f>
        <v>0</v>
      </c>
      <c r="Q113" s="154">
        <f t="shared" ca="1" si="40"/>
        <v>0</v>
      </c>
      <c r="R113" s="155">
        <f t="shared" ca="1" si="41"/>
        <v>5</v>
      </c>
      <c r="S113" s="153">
        <f t="shared" ca="1" si="42"/>
        <v>0</v>
      </c>
      <c r="T113" s="154">
        <f t="shared" si="43"/>
        <v>0</v>
      </c>
      <c r="U113" s="155">
        <f t="shared" ca="1" si="44"/>
        <v>0</v>
      </c>
      <c r="W113" s="3" t="str">
        <f t="shared" ca="1" si="45"/>
        <v/>
      </c>
      <c r="X113" s="3" t="str">
        <f ca="1">IF(ISNUMBER($A113),$W113*(Methuselahs!$A$4+1)+$A113,"")</f>
        <v/>
      </c>
      <c r="Y113" s="3" t="str">
        <f t="shared" ca="1" si="46"/>
        <v/>
      </c>
      <c r="Z113" s="3" t="str">
        <f ca="1">IF(ISNUMBER($A113),VLOOKUP($A113,Methuselahs!$A$7:$X$306,5),"")</f>
        <v/>
      </c>
      <c r="AA113" s="3" t="str">
        <f t="shared" ca="1" si="47"/>
        <v/>
      </c>
    </row>
    <row r="114" spans="1:27" ht="13.15" customHeight="1" x14ac:dyDescent="0.2">
      <c r="A114" s="70" t="str">
        <f ca="1">IF(ISBLANK('Tournament Info'!$B$11),"",INDIRECT(ADDRESS(ROW(),1,1,1,"Optimal Seating "&amp;'Tournament Info'!$B$11-1&amp;"R+F")))</f>
        <v/>
      </c>
      <c r="B114" s="76" t="str">
        <f ca="1">IF(ISNUMBER(A114),VLOOKUP(A114,Methuselahs!$A$7:$E$306,2,FALSE),"")</f>
        <v/>
      </c>
      <c r="C114" s="156" t="str">
        <f ca="1">IF(ISNUMBER(A114),VLOOKUP(A114,Methuselahs!$A$7:$E$306,3,FALSE),"")</f>
        <v/>
      </c>
      <c r="D114" s="157" t="str">
        <f t="shared" ca="1" si="36"/>
        <v/>
      </c>
      <c r="E114" s="158"/>
      <c r="F114" s="156">
        <f t="shared" si="37"/>
        <v>0</v>
      </c>
      <c r="G114" s="159" t="str">
        <f t="shared" ca="1" si="38"/>
        <v/>
      </c>
      <c r="H114" s="160" t="str">
        <f ca="1">IF(ISNUMBER(A114),IF(OR($S114=$U114,NOT(ISNA(MATCH($D114*5+$V$4,Override!$C$6:$C$125,0)))),$Q114,0),"")</f>
        <v/>
      </c>
      <c r="I114" s="157" t="str">
        <f t="shared" ca="1" si="39"/>
        <v/>
      </c>
      <c r="J114" s="161">
        <f ca="1">COUNT(A112:A116)</f>
        <v>0</v>
      </c>
      <c r="K114" s="162" t="str">
        <f ca="1">IF(ISNUMBER(A114),RANK(F114,F112:F116),"")</f>
        <v/>
      </c>
      <c r="L114" s="75">
        <f ca="1">IF(J114=5,VLOOKUP(K114,TPMatrix!$A$6:$B$10,2,FALSE),IF(J114=4,VLOOKUP(K114,TPMatrix!$D$6:$E$9,2,FALSE),0))</f>
        <v>0</v>
      </c>
      <c r="M114" s="75">
        <f ca="1">IF(COUNTIF(K112:K116,K114)&gt;=2,IF(J114=5,VLOOKUP(K114+1,TPMatrix!$A$6:$B$10,2,FALSE),IF(J114=4,VLOOKUP(K114+1,TPMatrix!$D$6:$E$9,2,FALSE),0)),"")</f>
        <v>0</v>
      </c>
      <c r="N114" s="75">
        <f ca="1">IF(COUNTIF(K112:K116,K114)&gt;=3,IF(J114=5,VLOOKUP(K114+2,TPMatrix!$A$6:$B$10,2,FALSE),IF(J114=4,VLOOKUP(K114+2,TPMatrix!$D$6:$E$9,2,FALSE),0)),"")</f>
        <v>0</v>
      </c>
      <c r="O114" s="75">
        <f ca="1">IF(COUNTIF(K112:K116,K114)&gt;=4,IF(J114=5,VLOOKUP(K114+3,TPMatrix!$A$6:$B$10,2,FALSE),IF(J114=4,VLOOKUP(K114+3,TPMatrix!$D$6:$E$9,2,FALSE),0)),"")</f>
        <v>0</v>
      </c>
      <c r="P114" s="75">
        <f ca="1">IF(COUNTIF(K112:K116,K114)&gt;=5,IF(J114=5,VLOOKUP(K114+4,TPMatrix!$A$6:$B$10,2,FALSE),IF(J114=4,VLOOKUP(K114+4,TPMatrix!$D$6:$E$9,2,FALSE),0)),"")</f>
        <v>0</v>
      </c>
      <c r="Q114" s="75">
        <f t="shared" ca="1" si="40"/>
        <v>0</v>
      </c>
      <c r="R114" s="163">
        <f t="shared" ca="1" si="41"/>
        <v>5</v>
      </c>
      <c r="S114" s="162">
        <f t="shared" ca="1" si="42"/>
        <v>0</v>
      </c>
      <c r="T114" s="75">
        <f t="shared" si="43"/>
        <v>0</v>
      </c>
      <c r="U114" s="163">
        <f t="shared" ca="1" si="44"/>
        <v>0</v>
      </c>
      <c r="W114" s="3" t="str">
        <f t="shared" ca="1" si="45"/>
        <v/>
      </c>
      <c r="X114" s="3" t="str">
        <f ca="1">IF(ISNUMBER($A114),$W114*(Methuselahs!$A$4+1)+$A114,"")</f>
        <v/>
      </c>
      <c r="Y114" s="3" t="str">
        <f t="shared" ca="1" si="46"/>
        <v/>
      </c>
      <c r="Z114" s="3" t="str">
        <f ca="1">IF(ISNUMBER($A114),VLOOKUP($A114,Methuselahs!$A$7:$X$306,5),"")</f>
        <v/>
      </c>
      <c r="AA114" s="3" t="str">
        <f t="shared" ca="1" si="47"/>
        <v/>
      </c>
    </row>
    <row r="115" spans="1:27" ht="13.15" customHeight="1" x14ac:dyDescent="0.2">
      <c r="A115" s="164" t="str">
        <f ca="1">IF(ISBLANK('Tournament Info'!$B$11),"",INDIRECT(ADDRESS(ROW(),1,1,1,"Optimal Seating "&amp;'Tournament Info'!$B$11-1&amp;"R+F")))</f>
        <v/>
      </c>
      <c r="B115" s="165" t="str">
        <f ca="1">IF(ISNUMBER(A115),VLOOKUP(A115,Methuselahs!$A$7:$E$306,2,FALSE),"")</f>
        <v/>
      </c>
      <c r="C115" s="166" t="str">
        <f ca="1">IF(ISNUMBER(A115),VLOOKUP(A115,Methuselahs!$A$7:$E$306,3,FALSE),"")</f>
        <v/>
      </c>
      <c r="D115" s="167" t="str">
        <f t="shared" ca="1" si="36"/>
        <v/>
      </c>
      <c r="E115" s="168"/>
      <c r="F115" s="166">
        <f t="shared" si="37"/>
        <v>0</v>
      </c>
      <c r="G115" s="150" t="str">
        <f t="shared" ca="1" si="38"/>
        <v/>
      </c>
      <c r="H115" s="151" t="str">
        <f ca="1">IF(ISNUMBER(A115),IF(OR($S115=$U115,NOT(ISNA(MATCH($D115*5+$V$4,Override!$C$6:$C$125,0)))),$Q115,0),"")</f>
        <v/>
      </c>
      <c r="I115" s="167" t="str">
        <f t="shared" ca="1" si="39"/>
        <v/>
      </c>
      <c r="J115" s="169">
        <f ca="1">COUNT(A112:A116)</f>
        <v>0</v>
      </c>
      <c r="K115" s="153" t="str">
        <f ca="1">IF(ISNUMBER(A115),RANK(F115,F112:F116),"")</f>
        <v/>
      </c>
      <c r="L115" s="154">
        <f ca="1">IF(J115=5,VLOOKUP(K115,TPMatrix!$A$6:$B$10,2,FALSE),IF(J115=4,VLOOKUP(K115,TPMatrix!$D$6:$E$9,2,FALSE),0))</f>
        <v>0</v>
      </c>
      <c r="M115" s="154">
        <f ca="1">IF(COUNTIF(K112:K116,K115)&gt;=2,IF(J115=5,VLOOKUP(K115+1,TPMatrix!$A$6:$B$10,2,FALSE),IF(J115=4,VLOOKUP(K115+1,TPMatrix!$D$6:$E$9,2,FALSE),0)),"")</f>
        <v>0</v>
      </c>
      <c r="N115" s="154">
        <f ca="1">IF(COUNTIF(K112:K116,K115)&gt;=3,IF(J115=5,VLOOKUP(K115+2,TPMatrix!$A$6:$B$10,2,FALSE),IF(J115=4,VLOOKUP(K115+2,TPMatrix!$D$6:$E$9,2,FALSE),0)),"")</f>
        <v>0</v>
      </c>
      <c r="O115" s="154">
        <f ca="1">IF(COUNTIF(K112:K116,K115)&gt;=4,IF(J115=5,VLOOKUP(K115+3,TPMatrix!$A$6:$B$10,2,FALSE),IF(J115=4,VLOOKUP(K115+3,TPMatrix!$D$6:$E$9,2,FALSE),0)),"")</f>
        <v>0</v>
      </c>
      <c r="P115" s="154">
        <f ca="1">IF(COUNTIF(K112:K116,K115)&gt;=5,IF(J115=5,VLOOKUP(K115+4,TPMatrix!$A$6:$B$10,2,FALSE),IF(J115=4,VLOOKUP(K115+4,TPMatrix!$D$6:$E$9,2,FALSE),0)),"")</f>
        <v>0</v>
      </c>
      <c r="Q115" s="154">
        <f t="shared" ca="1" si="40"/>
        <v>0</v>
      </c>
      <c r="R115" s="155">
        <f t="shared" ca="1" si="41"/>
        <v>5</v>
      </c>
      <c r="S115" s="153">
        <f t="shared" ca="1" si="42"/>
        <v>0</v>
      </c>
      <c r="T115" s="154">
        <f t="shared" si="43"/>
        <v>0</v>
      </c>
      <c r="U115" s="155">
        <f t="shared" ca="1" si="44"/>
        <v>0</v>
      </c>
      <c r="W115" s="3" t="str">
        <f t="shared" ca="1" si="45"/>
        <v/>
      </c>
      <c r="X115" s="3" t="str">
        <f ca="1">IF(ISNUMBER($A115),$W115*(Methuselahs!$A$4+1)+$A115,"")</f>
        <v/>
      </c>
      <c r="Y115" s="3" t="str">
        <f t="shared" ca="1" si="46"/>
        <v/>
      </c>
      <c r="Z115" s="3" t="str">
        <f ca="1">IF(ISNUMBER($A115),VLOOKUP($A115,Methuselahs!$A$7:$X$306,5),"")</f>
        <v/>
      </c>
      <c r="AA115" s="3" t="str">
        <f t="shared" ca="1" si="47"/>
        <v/>
      </c>
    </row>
    <row r="116" spans="1:27" ht="13.15" customHeight="1" thickBot="1" x14ac:dyDescent="0.25">
      <c r="A116" s="170" t="str">
        <f ca="1">IF(ISBLANK('Tournament Info'!$B$11),"",INDIRECT(ADDRESS(ROW(),1,1,1,"Optimal Seating "&amp;'Tournament Info'!$B$11-1&amp;"R+F")))</f>
        <v/>
      </c>
      <c r="B116" s="171" t="str">
        <f ca="1">IF(ISNUMBER(A116),VLOOKUP(A116,Methuselahs!$A$7:$E$306,2,FALSE),"")</f>
        <v/>
      </c>
      <c r="C116" s="172" t="str">
        <f ca="1">IF(ISNUMBER(A116),VLOOKUP(A116,Methuselahs!$A$7:$E$306,3,FALSE),"")</f>
        <v/>
      </c>
      <c r="D116" s="173" t="str">
        <f t="shared" ca="1" si="36"/>
        <v/>
      </c>
      <c r="E116" s="174"/>
      <c r="F116" s="172">
        <f t="shared" si="37"/>
        <v>0</v>
      </c>
      <c r="G116" s="159" t="str">
        <f t="shared" ca="1" si="38"/>
        <v/>
      </c>
      <c r="H116" s="160" t="str">
        <f ca="1">IF(ISNUMBER(A116),IF(OR($S116=$U116,NOT(ISNA(MATCH($D116*5+$V$4,Override!$C$6:$C$125,0)))),$Q116,0),"")</f>
        <v/>
      </c>
      <c r="I116" s="173" t="str">
        <f t="shared" ca="1" si="39"/>
        <v/>
      </c>
      <c r="J116" s="175">
        <f ca="1">COUNT(A112:A116)</f>
        <v>0</v>
      </c>
      <c r="K116" s="176" t="str">
        <f ca="1">IF(ISNUMBER(A116),RANK(F116,F112:F116),"")</f>
        <v/>
      </c>
      <c r="L116" s="177">
        <f ca="1">IF(J116=5,VLOOKUP(K116,TPMatrix!$A$6:$B$10,2,FALSE),IF(J116=4,VLOOKUP(K116,TPMatrix!$D$6:$E$9,2,FALSE),0))</f>
        <v>0</v>
      </c>
      <c r="M116" s="177">
        <f ca="1">IF(COUNTIF(K112:K116,K116)&gt;=2,IF(J116=5,VLOOKUP(K116+1,TPMatrix!$A$6:$B$10,2,FALSE),IF(J116=4,VLOOKUP(K116+1,TPMatrix!$D$6:$E$9,2,FALSE),0)),"")</f>
        <v>0</v>
      </c>
      <c r="N116" s="177">
        <f ca="1">IF(COUNTIF(K112:K116,K116)&gt;=3,IF(J116=5,VLOOKUP(K116+2,TPMatrix!$A$6:$B$10,2,FALSE),IF(J116=4,VLOOKUP(K116+2,TPMatrix!$D$6:$E$9,2,FALSE),0)),"")</f>
        <v>0</v>
      </c>
      <c r="O116" s="177">
        <f ca="1">IF(COUNTIF(K112:K116,K116)&gt;=4,IF(J116=5,VLOOKUP(K116+3,TPMatrix!$A$6:$B$10,2,FALSE),IF(J116=4,VLOOKUP(K116+3,TPMatrix!$D$6:$E$9,2,FALSE),0)),"")</f>
        <v>0</v>
      </c>
      <c r="P116" s="177">
        <f ca="1">IF(COUNTIF(K112:K116,K116)&gt;=5,IF(J116=5,VLOOKUP(K116+4,TPMatrix!$A$6:$B$10,2,FALSE),IF(J116=4,VLOOKUP(K116+4,TPMatrix!$D$6:$E$9,2,FALSE),0)),"")</f>
        <v>0</v>
      </c>
      <c r="Q116" s="177">
        <f t="shared" ca="1" si="40"/>
        <v>0</v>
      </c>
      <c r="R116" s="178">
        <f t="shared" ca="1" si="41"/>
        <v>5</v>
      </c>
      <c r="S116" s="176">
        <f t="shared" ca="1" si="42"/>
        <v>0</v>
      </c>
      <c r="T116" s="177">
        <f t="shared" si="43"/>
        <v>0</v>
      </c>
      <c r="U116" s="178">
        <f t="shared" ca="1" si="44"/>
        <v>0</v>
      </c>
      <c r="W116" s="3" t="str">
        <f t="shared" ca="1" si="45"/>
        <v/>
      </c>
      <c r="X116" s="3" t="str">
        <f ca="1">IF(ISNUMBER($A116),$W116*(Methuselahs!$A$4+1)+$A116,"")</f>
        <v/>
      </c>
      <c r="Y116" s="3" t="str">
        <f t="shared" ca="1" si="46"/>
        <v/>
      </c>
      <c r="Z116" s="3" t="str">
        <f ca="1">IF(ISNUMBER($A116),VLOOKUP($A116,Methuselahs!$A$7:$X$306,5),"")</f>
        <v/>
      </c>
      <c r="AA116" s="3" t="str">
        <f t="shared" ca="1" si="47"/>
        <v/>
      </c>
    </row>
    <row r="117" spans="1:27" ht="13.15" customHeight="1" thickTop="1" x14ac:dyDescent="0.2">
      <c r="A117" s="55" t="str">
        <f ca="1">IF(ISBLANK('Tournament Info'!$B$11),"",INDIRECT(ADDRESS(ROW(),1,1,1,"Optimal Seating "&amp;'Tournament Info'!$B$11-1&amp;"R+F")))</f>
        <v/>
      </c>
      <c r="B117" s="76" t="str">
        <f ca="1">IF(ISNUMBER(A117),VLOOKUP(A117,Methuselahs!$A$7:$E$306,2,FALSE),"")</f>
        <v/>
      </c>
      <c r="C117" s="136" t="str">
        <f ca="1">IF(ISNUMBER(A117),VLOOKUP(A117,Methuselahs!$A$7:$E$306,3,FALSE),"")</f>
        <v/>
      </c>
      <c r="D117" s="137" t="str">
        <f t="shared" ca="1" si="36"/>
        <v/>
      </c>
      <c r="E117" s="138"/>
      <c r="F117" s="136">
        <f t="shared" si="37"/>
        <v>0</v>
      </c>
      <c r="G117" s="139" t="str">
        <f t="shared" ca="1" si="38"/>
        <v/>
      </c>
      <c r="H117" s="140" t="str">
        <f ca="1">IF(ISNUMBER(A117),IF(OR($S117=$U117,NOT(ISNA(MATCH($D117*5+$V$4,Override!$C$6:$C$125,0)))),$Q117,0),"")</f>
        <v/>
      </c>
      <c r="I117" s="137" t="str">
        <f t="shared" ca="1" si="39"/>
        <v/>
      </c>
      <c r="J117" s="141">
        <f ca="1">COUNT(A117:A121)</f>
        <v>0</v>
      </c>
      <c r="K117" s="142" t="str">
        <f ca="1">IF(ISNUMBER(A117),RANK(F117,F117:F121),"")</f>
        <v/>
      </c>
      <c r="L117" s="58">
        <f ca="1">IF(J117=5,VLOOKUP(K117,TPMatrix!$A$6:$B$10,2,FALSE),IF(J117=4,VLOOKUP(K117,TPMatrix!$D$6:$E$9,2,FALSE),0))</f>
        <v>0</v>
      </c>
      <c r="M117" s="58">
        <f ca="1">IF(COUNTIF(K117:K121,K117)&gt;=2,IF(J117=5,VLOOKUP(K117+1,TPMatrix!$A$6:$B$10,2,FALSE),IF(J117=4,VLOOKUP(K117+1,TPMatrix!$D$6:$E$9,2,FALSE),0)),"")</f>
        <v>0</v>
      </c>
      <c r="N117" s="58">
        <f ca="1">IF(COUNTIF(K117:K121,K117)&gt;=3,IF(J117=5,VLOOKUP(K117+2,TPMatrix!$A$6:$B$10,2,FALSE),IF(J117=4,VLOOKUP(K117+2,TPMatrix!$D$6:$E$9,2,FALSE),0)),"")</f>
        <v>0</v>
      </c>
      <c r="O117" s="58">
        <f ca="1">IF(COUNTIF(K117:K121,K117)&gt;=4,IF(J117=5,VLOOKUP(K117+3,TPMatrix!$A$6:$B$10,2,FALSE),IF(J117=4,VLOOKUP(K117+3,TPMatrix!$D$6:$E$9,2,FALSE),0)),"")</f>
        <v>0</v>
      </c>
      <c r="P117" s="58">
        <f ca="1">IF(COUNTIF(K117:K121,K117)&gt;=5,IF(J117=5,VLOOKUP(K117+4,TPMatrix!$A$6:$B$10,2,FALSE),IF(J117=4,VLOOKUP(K117+4,TPMatrix!$D$6:$E$9,2,FALSE),0)),"")</f>
        <v>0</v>
      </c>
      <c r="Q117" s="58">
        <f t="shared" ca="1" si="40"/>
        <v>0</v>
      </c>
      <c r="R117" s="143">
        <f t="shared" ca="1" si="41"/>
        <v>5</v>
      </c>
      <c r="S117" s="144">
        <f t="shared" ca="1" si="42"/>
        <v>0</v>
      </c>
      <c r="T117" s="145">
        <f t="shared" si="43"/>
        <v>0</v>
      </c>
      <c r="U117" s="146">
        <f t="shared" ca="1" si="44"/>
        <v>0</v>
      </c>
      <c r="W117" s="3" t="str">
        <f t="shared" ca="1" si="45"/>
        <v/>
      </c>
      <c r="X117" s="3" t="str">
        <f ca="1">IF(ISNUMBER($A117),$W117*(Methuselahs!$A$4+1)+$A117,"")</f>
        <v/>
      </c>
      <c r="Y117" s="3" t="str">
        <f t="shared" ca="1" si="46"/>
        <v/>
      </c>
      <c r="Z117" s="3" t="str">
        <f ca="1">IF(ISNUMBER($A117),VLOOKUP($A117,Methuselahs!$A$7:$X$306,5),"")</f>
        <v/>
      </c>
      <c r="AA117" s="3" t="str">
        <f t="shared" ca="1" si="47"/>
        <v/>
      </c>
    </row>
    <row r="118" spans="1:27" ht="13.15" customHeight="1" x14ac:dyDescent="0.2">
      <c r="A118" s="59" t="str">
        <f ca="1">IF(ISBLANK('Tournament Info'!$B$11),"",INDIRECT(ADDRESS(ROW(),1,1,1,"Optimal Seating "&amp;'Tournament Info'!$B$11-1&amp;"R+F")))</f>
        <v/>
      </c>
      <c r="B118" s="65" t="str">
        <f ca="1">IF(ISNUMBER(A118),VLOOKUP(A118,Methuselahs!$A$7:$E$306,2,FALSE),"")</f>
        <v/>
      </c>
      <c r="C118" s="147" t="str">
        <f ca="1">IF(ISNUMBER(A118),VLOOKUP(A118,Methuselahs!$A$7:$E$306,3,FALSE),"")</f>
        <v/>
      </c>
      <c r="D118" s="148" t="str">
        <f t="shared" ca="1" si="36"/>
        <v/>
      </c>
      <c r="E118" s="149"/>
      <c r="F118" s="147">
        <f t="shared" si="37"/>
        <v>0</v>
      </c>
      <c r="G118" s="150" t="str">
        <f t="shared" ca="1" si="38"/>
        <v/>
      </c>
      <c r="H118" s="151" t="str">
        <f ca="1">IF(ISNUMBER(A118),IF(OR($S118=$U118,NOT(ISNA(MATCH($D118*5+$V$4,Override!$C$6:$C$125,0)))),$Q118,0),"")</f>
        <v/>
      </c>
      <c r="I118" s="148" t="str">
        <f t="shared" ca="1" si="39"/>
        <v/>
      </c>
      <c r="J118" s="152">
        <f ca="1">COUNT(A117:A121)</f>
        <v>0</v>
      </c>
      <c r="K118" s="153" t="str">
        <f ca="1">IF(ISNUMBER(A118),RANK(F118,F117:F121),"")</f>
        <v/>
      </c>
      <c r="L118" s="154">
        <f ca="1">IF(J118=5,VLOOKUP(K118,TPMatrix!$A$6:$B$10,2,FALSE),IF(J118=4,VLOOKUP(K118,TPMatrix!$D$6:$E$9,2,FALSE),0))</f>
        <v>0</v>
      </c>
      <c r="M118" s="154">
        <f ca="1">IF(COUNTIF(K117:K121,K118)&gt;=2,IF(J118=5,VLOOKUP(K118+1,TPMatrix!$A$6:$B$10,2,FALSE),IF(J118=4,VLOOKUP(K118+1,TPMatrix!$D$6:$E$9,2,FALSE),0)),"")</f>
        <v>0</v>
      </c>
      <c r="N118" s="154">
        <f ca="1">IF(COUNTIF(K117:K121,K118)&gt;=3,IF(J118=5,VLOOKUP(K118+2,TPMatrix!$A$6:$B$10,2,FALSE),IF(J118=4,VLOOKUP(K118+2,TPMatrix!$D$6:$E$9,2,FALSE),0)),"")</f>
        <v>0</v>
      </c>
      <c r="O118" s="154">
        <f ca="1">IF(COUNTIF(K117:K121,K118)&gt;=4,IF(J118=5,VLOOKUP(K118+3,TPMatrix!$A$6:$B$10,2,FALSE),IF(J118=4,VLOOKUP(K118+3,TPMatrix!$D$6:$E$9,2,FALSE),0)),"")</f>
        <v>0</v>
      </c>
      <c r="P118" s="154">
        <f ca="1">IF(COUNTIF(K117:K121,K118)&gt;=5,IF(J118=5,VLOOKUP(K118+4,TPMatrix!$A$6:$B$10,2,FALSE),IF(J118=4,VLOOKUP(K118+4,TPMatrix!$D$6:$E$9,2,FALSE),0)),"")</f>
        <v>0</v>
      </c>
      <c r="Q118" s="154">
        <f t="shared" ca="1" si="40"/>
        <v>0</v>
      </c>
      <c r="R118" s="155">
        <f t="shared" ca="1" si="41"/>
        <v>5</v>
      </c>
      <c r="S118" s="153">
        <f t="shared" ca="1" si="42"/>
        <v>0</v>
      </c>
      <c r="T118" s="154">
        <f t="shared" si="43"/>
        <v>0</v>
      </c>
      <c r="U118" s="155">
        <f t="shared" ca="1" si="44"/>
        <v>0</v>
      </c>
      <c r="W118" s="3" t="str">
        <f t="shared" ca="1" si="45"/>
        <v/>
      </c>
      <c r="X118" s="3" t="str">
        <f ca="1">IF(ISNUMBER($A118),$W118*(Methuselahs!$A$4+1)+$A118,"")</f>
        <v/>
      </c>
      <c r="Y118" s="3" t="str">
        <f t="shared" ca="1" si="46"/>
        <v/>
      </c>
      <c r="Z118" s="3" t="str">
        <f ca="1">IF(ISNUMBER($A118),VLOOKUP($A118,Methuselahs!$A$7:$X$306,5),"")</f>
        <v/>
      </c>
      <c r="AA118" s="3" t="str">
        <f t="shared" ca="1" si="47"/>
        <v/>
      </c>
    </row>
    <row r="119" spans="1:27" ht="13.15" customHeight="1" x14ac:dyDescent="0.2">
      <c r="A119" s="70" t="str">
        <f ca="1">IF(ISBLANK('Tournament Info'!$B$11),"",INDIRECT(ADDRESS(ROW(),1,1,1,"Optimal Seating "&amp;'Tournament Info'!$B$11-1&amp;"R+F")))</f>
        <v/>
      </c>
      <c r="B119" s="76" t="str">
        <f ca="1">IF(ISNUMBER(A119),VLOOKUP(A119,Methuselahs!$A$7:$E$306,2,FALSE),"")</f>
        <v/>
      </c>
      <c r="C119" s="156" t="str">
        <f ca="1">IF(ISNUMBER(A119),VLOOKUP(A119,Methuselahs!$A$7:$E$306,3,FALSE),"")</f>
        <v/>
      </c>
      <c r="D119" s="157" t="str">
        <f t="shared" ca="1" si="36"/>
        <v/>
      </c>
      <c r="E119" s="158"/>
      <c r="F119" s="156">
        <f t="shared" si="37"/>
        <v>0</v>
      </c>
      <c r="G119" s="159" t="str">
        <f t="shared" ca="1" si="38"/>
        <v/>
      </c>
      <c r="H119" s="160" t="str">
        <f ca="1">IF(ISNUMBER(A119),IF(OR($S119=$U119,NOT(ISNA(MATCH($D119*5+$V$4,Override!$C$6:$C$125,0)))),$Q119,0),"")</f>
        <v/>
      </c>
      <c r="I119" s="157" t="str">
        <f t="shared" ca="1" si="39"/>
        <v/>
      </c>
      <c r="J119" s="161">
        <f ca="1">COUNT(A117:A121)</f>
        <v>0</v>
      </c>
      <c r="K119" s="162" t="str">
        <f ca="1">IF(ISNUMBER(A119),RANK(F119,F117:F121),"")</f>
        <v/>
      </c>
      <c r="L119" s="75">
        <f ca="1">IF(J119=5,VLOOKUP(K119,TPMatrix!$A$6:$B$10,2,FALSE),IF(J119=4,VLOOKUP(K119,TPMatrix!$D$6:$E$9,2,FALSE),0))</f>
        <v>0</v>
      </c>
      <c r="M119" s="75">
        <f ca="1">IF(COUNTIF(K117:K121,K119)&gt;=2,IF(J119=5,VLOOKUP(K119+1,TPMatrix!$A$6:$B$10,2,FALSE),IF(J119=4,VLOOKUP(K119+1,TPMatrix!$D$6:$E$9,2,FALSE),0)),"")</f>
        <v>0</v>
      </c>
      <c r="N119" s="75">
        <f ca="1">IF(COUNTIF(K117:K121,K119)&gt;=3,IF(J119=5,VLOOKUP(K119+2,TPMatrix!$A$6:$B$10,2,FALSE),IF(J119=4,VLOOKUP(K119+2,TPMatrix!$D$6:$E$9,2,FALSE),0)),"")</f>
        <v>0</v>
      </c>
      <c r="O119" s="75">
        <f ca="1">IF(COUNTIF(K117:K121,K119)&gt;=4,IF(J119=5,VLOOKUP(K119+3,TPMatrix!$A$6:$B$10,2,FALSE),IF(J119=4,VLOOKUP(K119+3,TPMatrix!$D$6:$E$9,2,FALSE),0)),"")</f>
        <v>0</v>
      </c>
      <c r="P119" s="75">
        <f ca="1">IF(COUNTIF(K117:K121,K119)&gt;=5,IF(J119=5,VLOOKUP(K119+4,TPMatrix!$A$6:$B$10,2,FALSE),IF(J119=4,VLOOKUP(K119+4,TPMatrix!$D$6:$E$9,2,FALSE),0)),"")</f>
        <v>0</v>
      </c>
      <c r="Q119" s="75">
        <f t="shared" ca="1" si="40"/>
        <v>0</v>
      </c>
      <c r="R119" s="163">
        <f t="shared" ca="1" si="41"/>
        <v>5</v>
      </c>
      <c r="S119" s="162">
        <f t="shared" ca="1" si="42"/>
        <v>0</v>
      </c>
      <c r="T119" s="75">
        <f t="shared" si="43"/>
        <v>0</v>
      </c>
      <c r="U119" s="163">
        <f t="shared" ca="1" si="44"/>
        <v>0</v>
      </c>
      <c r="W119" s="3" t="str">
        <f t="shared" ca="1" si="45"/>
        <v/>
      </c>
      <c r="X119" s="3" t="str">
        <f ca="1">IF(ISNUMBER($A119),$W119*(Methuselahs!$A$4+1)+$A119,"")</f>
        <v/>
      </c>
      <c r="Y119" s="3" t="str">
        <f t="shared" ca="1" si="46"/>
        <v/>
      </c>
      <c r="Z119" s="3" t="str">
        <f ca="1">IF(ISNUMBER($A119),VLOOKUP($A119,Methuselahs!$A$7:$X$306,5),"")</f>
        <v/>
      </c>
      <c r="AA119" s="3" t="str">
        <f t="shared" ca="1" si="47"/>
        <v/>
      </c>
    </row>
    <row r="120" spans="1:27" ht="13.15" customHeight="1" x14ac:dyDescent="0.2">
      <c r="A120" s="164" t="str">
        <f ca="1">IF(ISBLANK('Tournament Info'!$B$11),"",INDIRECT(ADDRESS(ROW(),1,1,1,"Optimal Seating "&amp;'Tournament Info'!$B$11-1&amp;"R+F")))</f>
        <v/>
      </c>
      <c r="B120" s="165" t="str">
        <f ca="1">IF(ISNUMBER(A120),VLOOKUP(A120,Methuselahs!$A$7:$E$306,2,FALSE),"")</f>
        <v/>
      </c>
      <c r="C120" s="166" t="str">
        <f ca="1">IF(ISNUMBER(A120),VLOOKUP(A120,Methuselahs!$A$7:$E$306,3,FALSE),"")</f>
        <v/>
      </c>
      <c r="D120" s="167" t="str">
        <f t="shared" ca="1" si="36"/>
        <v/>
      </c>
      <c r="E120" s="168"/>
      <c r="F120" s="166">
        <f t="shared" si="37"/>
        <v>0</v>
      </c>
      <c r="G120" s="150" t="str">
        <f t="shared" ca="1" si="38"/>
        <v/>
      </c>
      <c r="H120" s="151" t="str">
        <f ca="1">IF(ISNUMBER(A120),IF(OR($S120=$U120,NOT(ISNA(MATCH($D120*5+$V$4,Override!$C$6:$C$125,0)))),$Q120,0),"")</f>
        <v/>
      </c>
      <c r="I120" s="167" t="str">
        <f t="shared" ca="1" si="39"/>
        <v/>
      </c>
      <c r="J120" s="169">
        <f ca="1">COUNT(A117:A121)</f>
        <v>0</v>
      </c>
      <c r="K120" s="153" t="str">
        <f ca="1">IF(ISNUMBER(A120),RANK(F120,F117:F121),"")</f>
        <v/>
      </c>
      <c r="L120" s="154">
        <f ca="1">IF(J120=5,VLOOKUP(K120,TPMatrix!$A$6:$B$10,2,FALSE),IF(J120=4,VLOOKUP(K120,TPMatrix!$D$6:$E$9,2,FALSE),0))</f>
        <v>0</v>
      </c>
      <c r="M120" s="154">
        <f ca="1">IF(COUNTIF(K117:K121,K120)&gt;=2,IF(J120=5,VLOOKUP(K120+1,TPMatrix!$A$6:$B$10,2,FALSE),IF(J120=4,VLOOKUP(K120+1,TPMatrix!$D$6:$E$9,2,FALSE),0)),"")</f>
        <v>0</v>
      </c>
      <c r="N120" s="154">
        <f ca="1">IF(COUNTIF(K117:K121,K120)&gt;=3,IF(J120=5,VLOOKUP(K120+2,TPMatrix!$A$6:$B$10,2,FALSE),IF(J120=4,VLOOKUP(K120+2,TPMatrix!$D$6:$E$9,2,FALSE),0)),"")</f>
        <v>0</v>
      </c>
      <c r="O120" s="154">
        <f ca="1">IF(COUNTIF(K117:K121,K120)&gt;=4,IF(J120=5,VLOOKUP(K120+3,TPMatrix!$A$6:$B$10,2,FALSE),IF(J120=4,VLOOKUP(K120+3,TPMatrix!$D$6:$E$9,2,FALSE),0)),"")</f>
        <v>0</v>
      </c>
      <c r="P120" s="154">
        <f ca="1">IF(COUNTIF(K117:K121,K120)&gt;=5,IF(J120=5,VLOOKUP(K120+4,TPMatrix!$A$6:$B$10,2,FALSE),IF(J120=4,VLOOKUP(K120+4,TPMatrix!$D$6:$E$9,2,FALSE),0)),"")</f>
        <v>0</v>
      </c>
      <c r="Q120" s="154">
        <f t="shared" ca="1" si="40"/>
        <v>0</v>
      </c>
      <c r="R120" s="155">
        <f t="shared" ca="1" si="41"/>
        <v>5</v>
      </c>
      <c r="S120" s="153">
        <f t="shared" ca="1" si="42"/>
        <v>0</v>
      </c>
      <c r="T120" s="154">
        <f t="shared" si="43"/>
        <v>0</v>
      </c>
      <c r="U120" s="155">
        <f t="shared" ca="1" si="44"/>
        <v>0</v>
      </c>
      <c r="W120" s="3" t="str">
        <f t="shared" ca="1" si="45"/>
        <v/>
      </c>
      <c r="X120" s="3" t="str">
        <f ca="1">IF(ISNUMBER($A120),$W120*(Methuselahs!$A$4+1)+$A120,"")</f>
        <v/>
      </c>
      <c r="Y120" s="3" t="str">
        <f t="shared" ca="1" si="46"/>
        <v/>
      </c>
      <c r="Z120" s="3" t="str">
        <f ca="1">IF(ISNUMBER($A120),VLOOKUP($A120,Methuselahs!$A$7:$X$306,5),"")</f>
        <v/>
      </c>
      <c r="AA120" s="3" t="str">
        <f t="shared" ca="1" si="47"/>
        <v/>
      </c>
    </row>
    <row r="121" spans="1:27" ht="13.15" customHeight="1" thickBot="1" x14ac:dyDescent="0.25">
      <c r="A121" s="170" t="str">
        <f ca="1">IF(ISBLANK('Tournament Info'!$B$11),"",INDIRECT(ADDRESS(ROW(),1,1,1,"Optimal Seating "&amp;'Tournament Info'!$B$11-1&amp;"R+F")))</f>
        <v/>
      </c>
      <c r="B121" s="171" t="str">
        <f ca="1">IF(ISNUMBER(A121),VLOOKUP(A121,Methuselahs!$A$7:$E$306,2,FALSE),"")</f>
        <v/>
      </c>
      <c r="C121" s="172" t="str">
        <f ca="1">IF(ISNUMBER(A121),VLOOKUP(A121,Methuselahs!$A$7:$E$306,3,FALSE),"")</f>
        <v/>
      </c>
      <c r="D121" s="173" t="str">
        <f t="shared" ca="1" si="36"/>
        <v/>
      </c>
      <c r="E121" s="174"/>
      <c r="F121" s="172">
        <f t="shared" si="37"/>
        <v>0</v>
      </c>
      <c r="G121" s="159" t="str">
        <f t="shared" ca="1" si="38"/>
        <v/>
      </c>
      <c r="H121" s="160" t="str">
        <f ca="1">IF(ISNUMBER(A121),IF(OR($S121=$U121,NOT(ISNA(MATCH($D121*5+$V$4,Override!$C$6:$C$125,0)))),$Q121,0),"")</f>
        <v/>
      </c>
      <c r="I121" s="173" t="str">
        <f t="shared" ca="1" si="39"/>
        <v/>
      </c>
      <c r="J121" s="175">
        <f ca="1">COUNT(A117:A121)</f>
        <v>0</v>
      </c>
      <c r="K121" s="176" t="str">
        <f ca="1">IF(ISNUMBER(A121),RANK(F121,F117:F121),"")</f>
        <v/>
      </c>
      <c r="L121" s="177">
        <f ca="1">IF(J121=5,VLOOKUP(K121,TPMatrix!$A$6:$B$10,2,FALSE),IF(J121=4,VLOOKUP(K121,TPMatrix!$D$6:$E$9,2,FALSE),0))</f>
        <v>0</v>
      </c>
      <c r="M121" s="177">
        <f ca="1">IF(COUNTIF(K117:K121,K121)&gt;=2,IF(J121=5,VLOOKUP(K121+1,TPMatrix!$A$6:$B$10,2,FALSE),IF(J121=4,VLOOKUP(K121+1,TPMatrix!$D$6:$E$9,2,FALSE),0)),"")</f>
        <v>0</v>
      </c>
      <c r="N121" s="177">
        <f ca="1">IF(COUNTIF(K117:K121,K121)&gt;=3,IF(J121=5,VLOOKUP(K121+2,TPMatrix!$A$6:$B$10,2,FALSE),IF(J121=4,VLOOKUP(K121+2,TPMatrix!$D$6:$E$9,2,FALSE),0)),"")</f>
        <v>0</v>
      </c>
      <c r="O121" s="177">
        <f ca="1">IF(COUNTIF(K117:K121,K121)&gt;=4,IF(J121=5,VLOOKUP(K121+3,TPMatrix!$A$6:$B$10,2,FALSE),IF(J121=4,VLOOKUP(K121+3,TPMatrix!$D$6:$E$9,2,FALSE),0)),"")</f>
        <v>0</v>
      </c>
      <c r="P121" s="177">
        <f ca="1">IF(COUNTIF(K117:K121,K121)&gt;=5,IF(J121=5,VLOOKUP(K121+4,TPMatrix!$A$6:$B$10,2,FALSE),IF(J121=4,VLOOKUP(K121+4,TPMatrix!$D$6:$E$9,2,FALSE),0)),"")</f>
        <v>0</v>
      </c>
      <c r="Q121" s="177">
        <f t="shared" ca="1" si="40"/>
        <v>0</v>
      </c>
      <c r="R121" s="178">
        <f t="shared" ca="1" si="41"/>
        <v>5</v>
      </c>
      <c r="S121" s="176">
        <f t="shared" ca="1" si="42"/>
        <v>0</v>
      </c>
      <c r="T121" s="177">
        <f t="shared" si="43"/>
        <v>0</v>
      </c>
      <c r="U121" s="178">
        <f t="shared" ca="1" si="44"/>
        <v>0</v>
      </c>
      <c r="W121" s="3" t="str">
        <f t="shared" ca="1" si="45"/>
        <v/>
      </c>
      <c r="X121" s="3" t="str">
        <f ca="1">IF(ISNUMBER($A121),$W121*(Methuselahs!$A$4+1)+$A121,"")</f>
        <v/>
      </c>
      <c r="Y121" s="3" t="str">
        <f t="shared" ca="1" si="46"/>
        <v/>
      </c>
      <c r="Z121" s="3" t="str">
        <f ca="1">IF(ISNUMBER($A121),VLOOKUP($A121,Methuselahs!$A$7:$X$306,5),"")</f>
        <v/>
      </c>
      <c r="AA121" s="3" t="str">
        <f t="shared" ca="1" si="47"/>
        <v/>
      </c>
    </row>
    <row r="122" spans="1:27" ht="13.15" customHeight="1" thickTop="1" x14ac:dyDescent="0.2">
      <c r="A122" s="55" t="str">
        <f ca="1">IF(ISBLANK('Tournament Info'!$B$11),"",INDIRECT(ADDRESS(ROW(),1,1,1,"Optimal Seating "&amp;'Tournament Info'!$B$11-1&amp;"R+F")))</f>
        <v/>
      </c>
      <c r="B122" s="76" t="str">
        <f ca="1">IF(ISNUMBER(A122),VLOOKUP(A122,Methuselahs!$A$7:$E$306,2,FALSE),"")</f>
        <v/>
      </c>
      <c r="C122" s="136" t="str">
        <f ca="1">IF(ISNUMBER(A122),VLOOKUP(A122,Methuselahs!$A$7:$E$306,3,FALSE),"")</f>
        <v/>
      </c>
      <c r="D122" s="137" t="str">
        <f t="shared" ca="1" si="36"/>
        <v/>
      </c>
      <c r="E122" s="138"/>
      <c r="F122" s="136">
        <f t="shared" si="37"/>
        <v>0</v>
      </c>
      <c r="G122" s="139" t="str">
        <f t="shared" ca="1" si="38"/>
        <v/>
      </c>
      <c r="H122" s="140" t="str">
        <f ca="1">IF(ISNUMBER(A122),IF(OR($S122=$U122,NOT(ISNA(MATCH($D122*5+$V$4,Override!$C$6:$C$125,0)))),$Q122,0),"")</f>
        <v/>
      </c>
      <c r="I122" s="137" t="str">
        <f t="shared" ca="1" si="39"/>
        <v/>
      </c>
      <c r="J122" s="141">
        <f ca="1">COUNT(A122:A126)</f>
        <v>0</v>
      </c>
      <c r="K122" s="142" t="str">
        <f ca="1">IF(ISNUMBER(A122),RANK(F122,F122:F126),"")</f>
        <v/>
      </c>
      <c r="L122" s="58">
        <f ca="1">IF(J122=5,VLOOKUP(K122,TPMatrix!$A$6:$B$10,2,FALSE),IF(J122=4,VLOOKUP(K122,TPMatrix!$D$6:$E$9,2,FALSE),0))</f>
        <v>0</v>
      </c>
      <c r="M122" s="58">
        <f ca="1">IF(COUNTIF(K122:K126,K122)&gt;=2,IF(J122=5,VLOOKUP(K122+1,TPMatrix!$A$6:$B$10,2,FALSE),IF(J122=4,VLOOKUP(K122+1,TPMatrix!$D$6:$E$9,2,FALSE),0)),"")</f>
        <v>0</v>
      </c>
      <c r="N122" s="58">
        <f ca="1">IF(COUNTIF(K122:K126,K122)&gt;=3,IF(J122=5,VLOOKUP(K122+2,TPMatrix!$A$6:$B$10,2,FALSE),IF(J122=4,VLOOKUP(K122+2,TPMatrix!$D$6:$E$9,2,FALSE),0)),"")</f>
        <v>0</v>
      </c>
      <c r="O122" s="58">
        <f ca="1">IF(COUNTIF(K122:K126,K122)&gt;=4,IF(J122=5,VLOOKUP(K122+3,TPMatrix!$A$6:$B$10,2,FALSE),IF(J122=4,VLOOKUP(K122+3,TPMatrix!$D$6:$E$9,2,FALSE),0)),"")</f>
        <v>0</v>
      </c>
      <c r="P122" s="58">
        <f ca="1">IF(COUNTIF(K122:K126,K122)&gt;=5,IF(J122=5,VLOOKUP(K122+4,TPMatrix!$A$6:$B$10,2,FALSE),IF(J122=4,VLOOKUP(K122+4,TPMatrix!$D$6:$E$9,2,FALSE),0)),"")</f>
        <v>0</v>
      </c>
      <c r="Q122" s="58">
        <f t="shared" ca="1" si="40"/>
        <v>0</v>
      </c>
      <c r="R122" s="143">
        <f t="shared" ca="1" si="41"/>
        <v>5</v>
      </c>
      <c r="S122" s="144">
        <f t="shared" ca="1" si="42"/>
        <v>0</v>
      </c>
      <c r="T122" s="145">
        <f t="shared" si="43"/>
        <v>0</v>
      </c>
      <c r="U122" s="146">
        <f t="shared" ca="1" si="44"/>
        <v>0</v>
      </c>
      <c r="W122" s="3" t="str">
        <f t="shared" ca="1" si="45"/>
        <v/>
      </c>
      <c r="X122" s="3" t="str">
        <f ca="1">IF(ISNUMBER($A122),$W122*(Methuselahs!$A$4+1)+$A122,"")</f>
        <v/>
      </c>
      <c r="Y122" s="3" t="str">
        <f t="shared" ca="1" si="46"/>
        <v/>
      </c>
      <c r="Z122" s="3" t="str">
        <f ca="1">IF(ISNUMBER($A122),VLOOKUP($A122,Methuselahs!$A$7:$X$306,5),"")</f>
        <v/>
      </c>
      <c r="AA122" s="3" t="str">
        <f t="shared" ca="1" si="47"/>
        <v/>
      </c>
    </row>
    <row r="123" spans="1:27" ht="13.15" customHeight="1" x14ac:dyDescent="0.2">
      <c r="A123" s="59" t="str">
        <f ca="1">IF(ISBLANK('Tournament Info'!$B$11),"",INDIRECT(ADDRESS(ROW(),1,1,1,"Optimal Seating "&amp;'Tournament Info'!$B$11-1&amp;"R+F")))</f>
        <v/>
      </c>
      <c r="B123" s="65" t="str">
        <f ca="1">IF(ISNUMBER(A123),VLOOKUP(A123,Methuselahs!$A$7:$E$306,2,FALSE),"")</f>
        <v/>
      </c>
      <c r="C123" s="147" t="str">
        <f ca="1">IF(ISNUMBER(A123),VLOOKUP(A123,Methuselahs!$A$7:$E$306,3,FALSE),"")</f>
        <v/>
      </c>
      <c r="D123" s="148" t="str">
        <f t="shared" ca="1" si="36"/>
        <v/>
      </c>
      <c r="E123" s="149"/>
      <c r="F123" s="147">
        <f t="shared" si="37"/>
        <v>0</v>
      </c>
      <c r="G123" s="150" t="str">
        <f t="shared" ca="1" si="38"/>
        <v/>
      </c>
      <c r="H123" s="151" t="str">
        <f ca="1">IF(ISNUMBER(A123),IF(OR($S123=$U123,NOT(ISNA(MATCH($D123*5+$V$4,Override!$C$6:$C$125,0)))),$Q123,0),"")</f>
        <v/>
      </c>
      <c r="I123" s="148" t="str">
        <f t="shared" ca="1" si="39"/>
        <v/>
      </c>
      <c r="J123" s="152">
        <f ca="1">COUNT(A122:A126)</f>
        <v>0</v>
      </c>
      <c r="K123" s="153" t="str">
        <f ca="1">IF(ISNUMBER(A123),RANK(F123,F122:F126),"")</f>
        <v/>
      </c>
      <c r="L123" s="154">
        <f ca="1">IF(J123=5,VLOOKUP(K123,TPMatrix!$A$6:$B$10,2,FALSE),IF(J123=4,VLOOKUP(K123,TPMatrix!$D$6:$E$9,2,FALSE),0))</f>
        <v>0</v>
      </c>
      <c r="M123" s="154">
        <f ca="1">IF(COUNTIF(K122:K126,K123)&gt;=2,IF(J123=5,VLOOKUP(K123+1,TPMatrix!$A$6:$B$10,2,FALSE),IF(J123=4,VLOOKUP(K123+1,TPMatrix!$D$6:$E$9,2,FALSE),0)),"")</f>
        <v>0</v>
      </c>
      <c r="N123" s="154">
        <f ca="1">IF(COUNTIF(K122:K126,K123)&gt;=3,IF(J123=5,VLOOKUP(K123+2,TPMatrix!$A$6:$B$10,2,FALSE),IF(J123=4,VLOOKUP(K123+2,TPMatrix!$D$6:$E$9,2,FALSE),0)),"")</f>
        <v>0</v>
      </c>
      <c r="O123" s="154">
        <f ca="1">IF(COUNTIF(K122:K126,K123)&gt;=4,IF(J123=5,VLOOKUP(K123+3,TPMatrix!$A$6:$B$10,2,FALSE),IF(J123=4,VLOOKUP(K123+3,TPMatrix!$D$6:$E$9,2,FALSE),0)),"")</f>
        <v>0</v>
      </c>
      <c r="P123" s="154">
        <f ca="1">IF(COUNTIF(K122:K126,K123)&gt;=5,IF(J123=5,VLOOKUP(K123+4,TPMatrix!$A$6:$B$10,2,FALSE),IF(J123=4,VLOOKUP(K123+4,TPMatrix!$D$6:$E$9,2,FALSE),0)),"")</f>
        <v>0</v>
      </c>
      <c r="Q123" s="154">
        <f t="shared" ca="1" si="40"/>
        <v>0</v>
      </c>
      <c r="R123" s="155">
        <f t="shared" ca="1" si="41"/>
        <v>5</v>
      </c>
      <c r="S123" s="153">
        <f t="shared" ca="1" si="42"/>
        <v>0</v>
      </c>
      <c r="T123" s="154">
        <f t="shared" si="43"/>
        <v>0</v>
      </c>
      <c r="U123" s="155">
        <f t="shared" ca="1" si="44"/>
        <v>0</v>
      </c>
      <c r="W123" s="3" t="str">
        <f t="shared" ca="1" si="45"/>
        <v/>
      </c>
      <c r="X123" s="3" t="str">
        <f ca="1">IF(ISNUMBER($A123),$W123*(Methuselahs!$A$4+1)+$A123,"")</f>
        <v/>
      </c>
      <c r="Y123" s="3" t="str">
        <f t="shared" ca="1" si="46"/>
        <v/>
      </c>
      <c r="Z123" s="3" t="str">
        <f ca="1">IF(ISNUMBER($A123),VLOOKUP($A123,Methuselahs!$A$7:$X$306,5),"")</f>
        <v/>
      </c>
      <c r="AA123" s="3" t="str">
        <f t="shared" ca="1" si="47"/>
        <v/>
      </c>
    </row>
    <row r="124" spans="1:27" ht="13.15" customHeight="1" x14ac:dyDescent="0.2">
      <c r="A124" s="70" t="str">
        <f ca="1">IF(ISBLANK('Tournament Info'!$B$11),"",INDIRECT(ADDRESS(ROW(),1,1,1,"Optimal Seating "&amp;'Tournament Info'!$B$11-1&amp;"R+F")))</f>
        <v/>
      </c>
      <c r="B124" s="76" t="str">
        <f ca="1">IF(ISNUMBER(A124),VLOOKUP(A124,Methuselahs!$A$7:$E$306,2,FALSE),"")</f>
        <v/>
      </c>
      <c r="C124" s="156" t="str">
        <f ca="1">IF(ISNUMBER(A124),VLOOKUP(A124,Methuselahs!$A$7:$E$306,3,FALSE),"")</f>
        <v/>
      </c>
      <c r="D124" s="157" t="str">
        <f t="shared" ca="1" si="36"/>
        <v/>
      </c>
      <c r="E124" s="158"/>
      <c r="F124" s="156">
        <f t="shared" si="37"/>
        <v>0</v>
      </c>
      <c r="G124" s="159" t="str">
        <f t="shared" ca="1" si="38"/>
        <v/>
      </c>
      <c r="H124" s="160" t="str">
        <f ca="1">IF(ISNUMBER(A124),IF(OR($S124=$U124,NOT(ISNA(MATCH($D124*5+$V$4,Override!$C$6:$C$125,0)))),$Q124,0),"")</f>
        <v/>
      </c>
      <c r="I124" s="157" t="str">
        <f t="shared" ca="1" si="39"/>
        <v/>
      </c>
      <c r="J124" s="161">
        <f ca="1">COUNT(A122:A126)</f>
        <v>0</v>
      </c>
      <c r="K124" s="162" t="str">
        <f ca="1">IF(ISNUMBER(A124),RANK(F124,F122:F126),"")</f>
        <v/>
      </c>
      <c r="L124" s="75">
        <f ca="1">IF(J124=5,VLOOKUP(K124,TPMatrix!$A$6:$B$10,2,FALSE),IF(J124=4,VLOOKUP(K124,TPMatrix!$D$6:$E$9,2,FALSE),0))</f>
        <v>0</v>
      </c>
      <c r="M124" s="75">
        <f ca="1">IF(COUNTIF(K122:K126,K124)&gt;=2,IF(J124=5,VLOOKUP(K124+1,TPMatrix!$A$6:$B$10,2,FALSE),IF(J124=4,VLOOKUP(K124+1,TPMatrix!$D$6:$E$9,2,FALSE),0)),"")</f>
        <v>0</v>
      </c>
      <c r="N124" s="75">
        <f ca="1">IF(COUNTIF(K122:K126,K124)&gt;=3,IF(J124=5,VLOOKUP(K124+2,TPMatrix!$A$6:$B$10,2,FALSE),IF(J124=4,VLOOKUP(K124+2,TPMatrix!$D$6:$E$9,2,FALSE),0)),"")</f>
        <v>0</v>
      </c>
      <c r="O124" s="75">
        <f ca="1">IF(COUNTIF(K122:K126,K124)&gt;=4,IF(J124=5,VLOOKUP(K124+3,TPMatrix!$A$6:$B$10,2,FALSE),IF(J124=4,VLOOKUP(K124+3,TPMatrix!$D$6:$E$9,2,FALSE),0)),"")</f>
        <v>0</v>
      </c>
      <c r="P124" s="75">
        <f ca="1">IF(COUNTIF(K122:K126,K124)&gt;=5,IF(J124=5,VLOOKUP(K124+4,TPMatrix!$A$6:$B$10,2,FALSE),IF(J124=4,VLOOKUP(K124+4,TPMatrix!$D$6:$E$9,2,FALSE),0)),"")</f>
        <v>0</v>
      </c>
      <c r="Q124" s="75">
        <f t="shared" ca="1" si="40"/>
        <v>0</v>
      </c>
      <c r="R124" s="163">
        <f t="shared" ca="1" si="41"/>
        <v>5</v>
      </c>
      <c r="S124" s="162">
        <f t="shared" ca="1" si="42"/>
        <v>0</v>
      </c>
      <c r="T124" s="75">
        <f t="shared" si="43"/>
        <v>0</v>
      </c>
      <c r="U124" s="163">
        <f t="shared" ca="1" si="44"/>
        <v>0</v>
      </c>
      <c r="W124" s="3" t="str">
        <f t="shared" ca="1" si="45"/>
        <v/>
      </c>
      <c r="X124" s="3" t="str">
        <f ca="1">IF(ISNUMBER($A124),$W124*(Methuselahs!$A$4+1)+$A124,"")</f>
        <v/>
      </c>
      <c r="Y124" s="3" t="str">
        <f t="shared" ca="1" si="46"/>
        <v/>
      </c>
      <c r="Z124" s="3" t="str">
        <f ca="1">IF(ISNUMBER($A124),VLOOKUP($A124,Methuselahs!$A$7:$X$306,5),"")</f>
        <v/>
      </c>
      <c r="AA124" s="3" t="str">
        <f t="shared" ca="1" si="47"/>
        <v/>
      </c>
    </row>
    <row r="125" spans="1:27" ht="13.15" customHeight="1" x14ac:dyDescent="0.2">
      <c r="A125" s="164" t="str">
        <f ca="1">IF(ISBLANK('Tournament Info'!$B$11),"",INDIRECT(ADDRESS(ROW(),1,1,1,"Optimal Seating "&amp;'Tournament Info'!$B$11-1&amp;"R+F")))</f>
        <v/>
      </c>
      <c r="B125" s="165" t="str">
        <f ca="1">IF(ISNUMBER(A125),VLOOKUP(A125,Methuselahs!$A$7:$E$306,2,FALSE),"")</f>
        <v/>
      </c>
      <c r="C125" s="166" t="str">
        <f ca="1">IF(ISNUMBER(A125),VLOOKUP(A125,Methuselahs!$A$7:$E$306,3,FALSE),"")</f>
        <v/>
      </c>
      <c r="D125" s="167" t="str">
        <f t="shared" ca="1" si="36"/>
        <v/>
      </c>
      <c r="E125" s="168"/>
      <c r="F125" s="166">
        <f t="shared" si="37"/>
        <v>0</v>
      </c>
      <c r="G125" s="150" t="str">
        <f t="shared" ca="1" si="38"/>
        <v/>
      </c>
      <c r="H125" s="151" t="str">
        <f ca="1">IF(ISNUMBER(A125),IF(OR($S125=$U125,NOT(ISNA(MATCH($D125*5+$V$4,Override!$C$6:$C$125,0)))),$Q125,0),"")</f>
        <v/>
      </c>
      <c r="I125" s="167" t="str">
        <f t="shared" ca="1" si="39"/>
        <v/>
      </c>
      <c r="J125" s="169">
        <f ca="1">COUNT(A122:A126)</f>
        <v>0</v>
      </c>
      <c r="K125" s="153" t="str">
        <f ca="1">IF(ISNUMBER(A125),RANK(F125,F122:F126),"")</f>
        <v/>
      </c>
      <c r="L125" s="154">
        <f ca="1">IF(J125=5,VLOOKUP(K125,TPMatrix!$A$6:$B$10,2,FALSE),IF(J125=4,VLOOKUP(K125,TPMatrix!$D$6:$E$9,2,FALSE),0))</f>
        <v>0</v>
      </c>
      <c r="M125" s="154">
        <f ca="1">IF(COUNTIF(K122:K126,K125)&gt;=2,IF(J125=5,VLOOKUP(K125+1,TPMatrix!$A$6:$B$10,2,FALSE),IF(J125=4,VLOOKUP(K125+1,TPMatrix!$D$6:$E$9,2,FALSE),0)),"")</f>
        <v>0</v>
      </c>
      <c r="N125" s="154">
        <f ca="1">IF(COUNTIF(K122:K126,K125)&gt;=3,IF(J125=5,VLOOKUP(K125+2,TPMatrix!$A$6:$B$10,2,FALSE),IF(J125=4,VLOOKUP(K125+2,TPMatrix!$D$6:$E$9,2,FALSE),0)),"")</f>
        <v>0</v>
      </c>
      <c r="O125" s="154">
        <f ca="1">IF(COUNTIF(K122:K126,K125)&gt;=4,IF(J125=5,VLOOKUP(K125+3,TPMatrix!$A$6:$B$10,2,FALSE),IF(J125=4,VLOOKUP(K125+3,TPMatrix!$D$6:$E$9,2,FALSE),0)),"")</f>
        <v>0</v>
      </c>
      <c r="P125" s="154">
        <f ca="1">IF(COUNTIF(K122:K126,K125)&gt;=5,IF(J125=5,VLOOKUP(K125+4,TPMatrix!$A$6:$B$10,2,FALSE),IF(J125=4,VLOOKUP(K125+4,TPMatrix!$D$6:$E$9,2,FALSE),0)),"")</f>
        <v>0</v>
      </c>
      <c r="Q125" s="154">
        <f t="shared" ca="1" si="40"/>
        <v>0</v>
      </c>
      <c r="R125" s="155">
        <f t="shared" ca="1" si="41"/>
        <v>5</v>
      </c>
      <c r="S125" s="153">
        <f t="shared" ca="1" si="42"/>
        <v>0</v>
      </c>
      <c r="T125" s="154">
        <f t="shared" si="43"/>
        <v>0</v>
      </c>
      <c r="U125" s="155">
        <f t="shared" ca="1" si="44"/>
        <v>0</v>
      </c>
      <c r="W125" s="3" t="str">
        <f t="shared" ca="1" si="45"/>
        <v/>
      </c>
      <c r="X125" s="3" t="str">
        <f ca="1">IF(ISNUMBER($A125),$W125*(Methuselahs!$A$4+1)+$A125,"")</f>
        <v/>
      </c>
      <c r="Y125" s="3" t="str">
        <f t="shared" ca="1" si="46"/>
        <v/>
      </c>
      <c r="Z125" s="3" t="str">
        <f ca="1">IF(ISNUMBER($A125),VLOOKUP($A125,Methuselahs!$A$7:$X$306,5),"")</f>
        <v/>
      </c>
      <c r="AA125" s="3" t="str">
        <f t="shared" ca="1" si="47"/>
        <v/>
      </c>
    </row>
    <row r="126" spans="1:27" ht="13.15" customHeight="1" thickBot="1" x14ac:dyDescent="0.25">
      <c r="A126" s="170" t="str">
        <f ca="1">IF(ISBLANK('Tournament Info'!$B$11),"",INDIRECT(ADDRESS(ROW(),1,1,1,"Optimal Seating "&amp;'Tournament Info'!$B$11-1&amp;"R+F")))</f>
        <v/>
      </c>
      <c r="B126" s="171" t="str">
        <f ca="1">IF(ISNUMBER(A126),VLOOKUP(A126,Methuselahs!$A$7:$E$306,2,FALSE),"")</f>
        <v/>
      </c>
      <c r="C126" s="172" t="str">
        <f ca="1">IF(ISNUMBER(A126),VLOOKUP(A126,Methuselahs!$A$7:$E$306,3,FALSE),"")</f>
        <v/>
      </c>
      <c r="D126" s="173" t="str">
        <f t="shared" ca="1" si="36"/>
        <v/>
      </c>
      <c r="E126" s="174"/>
      <c r="F126" s="172">
        <f t="shared" si="37"/>
        <v>0</v>
      </c>
      <c r="G126" s="159" t="str">
        <f t="shared" ca="1" si="38"/>
        <v/>
      </c>
      <c r="H126" s="160" t="str">
        <f ca="1">IF(ISNUMBER(A126),IF(OR($S126=$U126,NOT(ISNA(MATCH($D126*5+$V$4,Override!$C$6:$C$125,0)))),$Q126,0),"")</f>
        <v/>
      </c>
      <c r="I126" s="173" t="str">
        <f t="shared" ca="1" si="39"/>
        <v/>
      </c>
      <c r="J126" s="175">
        <f ca="1">COUNT(A122:A126)</f>
        <v>0</v>
      </c>
      <c r="K126" s="176" t="str">
        <f ca="1">IF(ISNUMBER(A126),RANK(F126,F122:F126),"")</f>
        <v/>
      </c>
      <c r="L126" s="177">
        <f ca="1">IF(J126=5,VLOOKUP(K126,TPMatrix!$A$6:$B$10,2,FALSE),IF(J126=4,VLOOKUP(K126,TPMatrix!$D$6:$E$9,2,FALSE),0))</f>
        <v>0</v>
      </c>
      <c r="M126" s="177">
        <f ca="1">IF(COUNTIF(K122:K126,K126)&gt;=2,IF(J126=5,VLOOKUP(K126+1,TPMatrix!$A$6:$B$10,2,FALSE),IF(J126=4,VLOOKUP(K126+1,TPMatrix!$D$6:$E$9,2,FALSE),0)),"")</f>
        <v>0</v>
      </c>
      <c r="N126" s="177">
        <f ca="1">IF(COUNTIF(K122:K126,K126)&gt;=3,IF(J126=5,VLOOKUP(K126+2,TPMatrix!$A$6:$B$10,2,FALSE),IF(J126=4,VLOOKUP(K126+2,TPMatrix!$D$6:$E$9,2,FALSE),0)),"")</f>
        <v>0</v>
      </c>
      <c r="O126" s="177">
        <f ca="1">IF(COUNTIF(K122:K126,K126)&gt;=4,IF(J126=5,VLOOKUP(K126+3,TPMatrix!$A$6:$B$10,2,FALSE),IF(J126=4,VLOOKUP(K126+3,TPMatrix!$D$6:$E$9,2,FALSE),0)),"")</f>
        <v>0</v>
      </c>
      <c r="P126" s="177">
        <f ca="1">IF(COUNTIF(K122:K126,K126)&gt;=5,IF(J126=5,VLOOKUP(K126+4,TPMatrix!$A$6:$B$10,2,FALSE),IF(J126=4,VLOOKUP(K126+4,TPMatrix!$D$6:$E$9,2,FALSE),0)),"")</f>
        <v>0</v>
      </c>
      <c r="Q126" s="177">
        <f t="shared" ca="1" si="40"/>
        <v>0</v>
      </c>
      <c r="R126" s="178">
        <f t="shared" ca="1" si="41"/>
        <v>5</v>
      </c>
      <c r="S126" s="176">
        <f t="shared" ca="1" si="42"/>
        <v>0</v>
      </c>
      <c r="T126" s="177">
        <f t="shared" si="43"/>
        <v>0</v>
      </c>
      <c r="U126" s="178">
        <f t="shared" ca="1" si="44"/>
        <v>0</v>
      </c>
      <c r="W126" s="3" t="str">
        <f t="shared" ca="1" si="45"/>
        <v/>
      </c>
      <c r="X126" s="3" t="str">
        <f ca="1">IF(ISNUMBER($A126),$W126*(Methuselahs!$A$4+1)+$A126,"")</f>
        <v/>
      </c>
      <c r="Y126" s="3" t="str">
        <f t="shared" ca="1" si="46"/>
        <v/>
      </c>
      <c r="Z126" s="3" t="str">
        <f ca="1">IF(ISNUMBER($A126),VLOOKUP($A126,Methuselahs!$A$7:$X$306,5),"")</f>
        <v/>
      </c>
      <c r="AA126" s="3" t="str">
        <f t="shared" ca="1" si="47"/>
        <v/>
      </c>
    </row>
    <row r="127" spans="1:27" ht="13.15" customHeight="1" thickTop="1" x14ac:dyDescent="0.2">
      <c r="A127" s="55" t="str">
        <f ca="1">IF(ISBLANK('Tournament Info'!$B$11),"",INDIRECT(ADDRESS(ROW(),1,1,1,"Optimal Seating "&amp;'Tournament Info'!$B$11-1&amp;"R+F")))</f>
        <v/>
      </c>
      <c r="B127" s="76" t="str">
        <f ca="1">IF(ISNUMBER(A127),VLOOKUP(A127,Methuselahs!$A$7:$E$306,2,FALSE),"")</f>
        <v/>
      </c>
      <c r="C127" s="136" t="str">
        <f ca="1">IF(ISNUMBER(A127),VLOOKUP(A127,Methuselahs!$A$7:$E$306,3,FALSE),"")</f>
        <v/>
      </c>
      <c r="D127" s="137" t="str">
        <f t="shared" ca="1" si="36"/>
        <v/>
      </c>
      <c r="E127" s="138"/>
      <c r="F127" s="136">
        <f t="shared" si="37"/>
        <v>0</v>
      </c>
      <c r="G127" s="139" t="str">
        <f t="shared" ca="1" si="38"/>
        <v/>
      </c>
      <c r="H127" s="140" t="str">
        <f ca="1">IF(ISNUMBER(A127),IF(OR($S127=$U127,NOT(ISNA(MATCH($D127*5+$V$4,Override!$C$6:$C$125,0)))),$Q127,0),"")</f>
        <v/>
      </c>
      <c r="I127" s="137" t="str">
        <f t="shared" ca="1" si="39"/>
        <v/>
      </c>
      <c r="J127" s="141">
        <f ca="1">COUNT(A127:A131)</f>
        <v>0</v>
      </c>
      <c r="K127" s="142" t="str">
        <f ca="1">IF(ISNUMBER(A127),RANK(F127,F127:F131),"")</f>
        <v/>
      </c>
      <c r="L127" s="58">
        <f ca="1">IF(J127=5,VLOOKUP(K127,TPMatrix!$A$6:$B$10,2,FALSE),IF(J127=4,VLOOKUP(K127,TPMatrix!$D$6:$E$9,2,FALSE),0))</f>
        <v>0</v>
      </c>
      <c r="M127" s="58">
        <f ca="1">IF(COUNTIF(K127:K131,K127)&gt;=2,IF(J127=5,VLOOKUP(K127+1,TPMatrix!$A$6:$B$10,2,FALSE),IF(J127=4,VLOOKUP(K127+1,TPMatrix!$D$6:$E$9,2,FALSE),0)),"")</f>
        <v>0</v>
      </c>
      <c r="N127" s="58">
        <f ca="1">IF(COUNTIF(K127:K131,K127)&gt;=3,IF(J127=5,VLOOKUP(K127+2,TPMatrix!$A$6:$B$10,2,FALSE),IF(J127=4,VLOOKUP(K127+2,TPMatrix!$D$6:$E$9,2,FALSE),0)),"")</f>
        <v>0</v>
      </c>
      <c r="O127" s="58">
        <f ca="1">IF(COUNTIF(K127:K131,K127)&gt;=4,IF(J127=5,VLOOKUP(K127+3,TPMatrix!$A$6:$B$10,2,FALSE),IF(J127=4,VLOOKUP(K127+3,TPMatrix!$D$6:$E$9,2,FALSE),0)),"")</f>
        <v>0</v>
      </c>
      <c r="P127" s="58">
        <f ca="1">IF(COUNTIF(K127:K131,K127)&gt;=5,IF(J127=5,VLOOKUP(K127+4,TPMatrix!$A$6:$B$10,2,FALSE),IF(J127=4,VLOOKUP(K127+4,TPMatrix!$D$6:$E$9,2,FALSE),0)),"")</f>
        <v>0</v>
      </c>
      <c r="Q127" s="58">
        <f t="shared" ca="1" si="40"/>
        <v>0</v>
      </c>
      <c r="R127" s="143">
        <f t="shared" ca="1" si="41"/>
        <v>5</v>
      </c>
      <c r="S127" s="144">
        <f t="shared" ca="1" si="42"/>
        <v>0</v>
      </c>
      <c r="T127" s="145">
        <f t="shared" si="43"/>
        <v>0</v>
      </c>
      <c r="U127" s="146">
        <f t="shared" ca="1" si="44"/>
        <v>0</v>
      </c>
      <c r="W127" s="3" t="str">
        <f t="shared" ca="1" si="45"/>
        <v/>
      </c>
      <c r="X127" s="3" t="str">
        <f ca="1">IF(ISNUMBER($A127),$W127*(Methuselahs!$A$4+1)+$A127,"")</f>
        <v/>
      </c>
      <c r="Y127" s="3" t="str">
        <f t="shared" ca="1" si="46"/>
        <v/>
      </c>
      <c r="Z127" s="3" t="str">
        <f ca="1">IF(ISNUMBER($A127),VLOOKUP($A127,Methuselahs!$A$7:$X$306,5),"")</f>
        <v/>
      </c>
      <c r="AA127" s="3" t="str">
        <f t="shared" ca="1" si="47"/>
        <v/>
      </c>
    </row>
    <row r="128" spans="1:27" ht="13.15" customHeight="1" x14ac:dyDescent="0.2">
      <c r="A128" s="59" t="str">
        <f ca="1">IF(ISBLANK('Tournament Info'!$B$11),"",INDIRECT(ADDRESS(ROW(),1,1,1,"Optimal Seating "&amp;'Tournament Info'!$B$11-1&amp;"R+F")))</f>
        <v/>
      </c>
      <c r="B128" s="65" t="str">
        <f ca="1">IF(ISNUMBER(A128),VLOOKUP(A128,Methuselahs!$A$7:$E$306,2,FALSE),"")</f>
        <v/>
      </c>
      <c r="C128" s="147" t="str">
        <f ca="1">IF(ISNUMBER(A128),VLOOKUP(A128,Methuselahs!$A$7:$E$306,3,FALSE),"")</f>
        <v/>
      </c>
      <c r="D128" s="148" t="str">
        <f t="shared" ca="1" si="36"/>
        <v/>
      </c>
      <c r="E128" s="149"/>
      <c r="F128" s="147">
        <f t="shared" si="37"/>
        <v>0</v>
      </c>
      <c r="G128" s="150" t="str">
        <f t="shared" ca="1" si="38"/>
        <v/>
      </c>
      <c r="H128" s="151" t="str">
        <f ca="1">IF(ISNUMBER(A128),IF(OR($S128=$U128,NOT(ISNA(MATCH($D128*5+$V$4,Override!$C$6:$C$125,0)))),$Q128,0),"")</f>
        <v/>
      </c>
      <c r="I128" s="148" t="str">
        <f t="shared" ca="1" si="39"/>
        <v/>
      </c>
      <c r="J128" s="152">
        <f ca="1">COUNT(A127:A131)</f>
        <v>0</v>
      </c>
      <c r="K128" s="153" t="str">
        <f ca="1">IF(ISNUMBER(A128),RANK(F128,F127:F131),"")</f>
        <v/>
      </c>
      <c r="L128" s="154">
        <f ca="1">IF(J128=5,VLOOKUP(K128,TPMatrix!$A$6:$B$10,2,FALSE),IF(J128=4,VLOOKUP(K128,TPMatrix!$D$6:$E$9,2,FALSE),0))</f>
        <v>0</v>
      </c>
      <c r="M128" s="154">
        <f ca="1">IF(COUNTIF(K127:K131,K128)&gt;=2,IF(J128=5,VLOOKUP(K128+1,TPMatrix!$A$6:$B$10,2,FALSE),IF(J128=4,VLOOKUP(K128+1,TPMatrix!$D$6:$E$9,2,FALSE),0)),"")</f>
        <v>0</v>
      </c>
      <c r="N128" s="154">
        <f ca="1">IF(COUNTIF(K127:K131,K128)&gt;=3,IF(J128=5,VLOOKUP(K128+2,TPMatrix!$A$6:$B$10,2,FALSE),IF(J128=4,VLOOKUP(K128+2,TPMatrix!$D$6:$E$9,2,FALSE),0)),"")</f>
        <v>0</v>
      </c>
      <c r="O128" s="154">
        <f ca="1">IF(COUNTIF(K127:K131,K128)&gt;=4,IF(J128=5,VLOOKUP(K128+3,TPMatrix!$A$6:$B$10,2,FALSE),IF(J128=4,VLOOKUP(K128+3,TPMatrix!$D$6:$E$9,2,FALSE),0)),"")</f>
        <v>0</v>
      </c>
      <c r="P128" s="154">
        <f ca="1">IF(COUNTIF(K127:K131,K128)&gt;=5,IF(J128=5,VLOOKUP(K128+4,TPMatrix!$A$6:$B$10,2,FALSE),IF(J128=4,VLOOKUP(K128+4,TPMatrix!$D$6:$E$9,2,FALSE),0)),"")</f>
        <v>0</v>
      </c>
      <c r="Q128" s="154">
        <f t="shared" ca="1" si="40"/>
        <v>0</v>
      </c>
      <c r="R128" s="155">
        <f t="shared" ca="1" si="41"/>
        <v>5</v>
      </c>
      <c r="S128" s="153">
        <f t="shared" ca="1" si="42"/>
        <v>0</v>
      </c>
      <c r="T128" s="154">
        <f t="shared" si="43"/>
        <v>0</v>
      </c>
      <c r="U128" s="155">
        <f t="shared" ca="1" si="44"/>
        <v>0</v>
      </c>
      <c r="W128" s="3" t="str">
        <f t="shared" ca="1" si="45"/>
        <v/>
      </c>
      <c r="X128" s="3" t="str">
        <f ca="1">IF(ISNUMBER($A128),$W128*(Methuselahs!$A$4+1)+$A128,"")</f>
        <v/>
      </c>
      <c r="Y128" s="3" t="str">
        <f t="shared" ca="1" si="46"/>
        <v/>
      </c>
      <c r="Z128" s="3" t="str">
        <f ca="1">IF(ISNUMBER($A128),VLOOKUP($A128,Methuselahs!$A$7:$X$306,5),"")</f>
        <v/>
      </c>
      <c r="AA128" s="3" t="str">
        <f t="shared" ca="1" si="47"/>
        <v/>
      </c>
    </row>
    <row r="129" spans="1:27" ht="13.15" customHeight="1" x14ac:dyDescent="0.2">
      <c r="A129" s="70" t="str">
        <f ca="1">IF(ISBLANK('Tournament Info'!$B$11),"",INDIRECT(ADDRESS(ROW(),1,1,1,"Optimal Seating "&amp;'Tournament Info'!$B$11-1&amp;"R+F")))</f>
        <v/>
      </c>
      <c r="B129" s="76" t="str">
        <f ca="1">IF(ISNUMBER(A129),VLOOKUP(A129,Methuselahs!$A$7:$E$306,2,FALSE),"")</f>
        <v/>
      </c>
      <c r="C129" s="156" t="str">
        <f ca="1">IF(ISNUMBER(A129),VLOOKUP(A129,Methuselahs!$A$7:$E$306,3,FALSE),"")</f>
        <v/>
      </c>
      <c r="D129" s="157" t="str">
        <f t="shared" ca="1" si="36"/>
        <v/>
      </c>
      <c r="E129" s="158"/>
      <c r="F129" s="156">
        <f t="shared" si="37"/>
        <v>0</v>
      </c>
      <c r="G129" s="159" t="str">
        <f t="shared" ca="1" si="38"/>
        <v/>
      </c>
      <c r="H129" s="160" t="str">
        <f ca="1">IF(ISNUMBER(A129),IF(OR($S129=$U129,NOT(ISNA(MATCH($D129*5+$V$4,Override!$C$6:$C$125,0)))),$Q129,0),"")</f>
        <v/>
      </c>
      <c r="I129" s="157" t="str">
        <f t="shared" ca="1" si="39"/>
        <v/>
      </c>
      <c r="J129" s="161">
        <f ca="1">COUNT(A127:A131)</f>
        <v>0</v>
      </c>
      <c r="K129" s="162" t="str">
        <f ca="1">IF(ISNUMBER(A129),RANK(F129,F127:F131),"")</f>
        <v/>
      </c>
      <c r="L129" s="75">
        <f ca="1">IF(J129=5,VLOOKUP(K129,TPMatrix!$A$6:$B$10,2,FALSE),IF(J129=4,VLOOKUP(K129,TPMatrix!$D$6:$E$9,2,FALSE),0))</f>
        <v>0</v>
      </c>
      <c r="M129" s="75">
        <f ca="1">IF(COUNTIF(K127:K131,K129)&gt;=2,IF(J129=5,VLOOKUP(K129+1,TPMatrix!$A$6:$B$10,2,FALSE),IF(J129=4,VLOOKUP(K129+1,TPMatrix!$D$6:$E$9,2,FALSE),0)),"")</f>
        <v>0</v>
      </c>
      <c r="N129" s="75">
        <f ca="1">IF(COUNTIF(K127:K131,K129)&gt;=3,IF(J129=5,VLOOKUP(K129+2,TPMatrix!$A$6:$B$10,2,FALSE),IF(J129=4,VLOOKUP(K129+2,TPMatrix!$D$6:$E$9,2,FALSE),0)),"")</f>
        <v>0</v>
      </c>
      <c r="O129" s="75">
        <f ca="1">IF(COUNTIF(K127:K131,K129)&gt;=4,IF(J129=5,VLOOKUP(K129+3,TPMatrix!$A$6:$B$10,2,FALSE),IF(J129=4,VLOOKUP(K129+3,TPMatrix!$D$6:$E$9,2,FALSE),0)),"")</f>
        <v>0</v>
      </c>
      <c r="P129" s="75">
        <f ca="1">IF(COUNTIF(K127:K131,K129)&gt;=5,IF(J129=5,VLOOKUP(K129+4,TPMatrix!$A$6:$B$10,2,FALSE),IF(J129=4,VLOOKUP(K129+4,TPMatrix!$D$6:$E$9,2,FALSE),0)),"")</f>
        <v>0</v>
      </c>
      <c r="Q129" s="75">
        <f t="shared" ca="1" si="40"/>
        <v>0</v>
      </c>
      <c r="R129" s="163">
        <f t="shared" ca="1" si="41"/>
        <v>5</v>
      </c>
      <c r="S129" s="162">
        <f t="shared" ca="1" si="42"/>
        <v>0</v>
      </c>
      <c r="T129" s="75">
        <f t="shared" si="43"/>
        <v>0</v>
      </c>
      <c r="U129" s="163">
        <f t="shared" ca="1" si="44"/>
        <v>0</v>
      </c>
      <c r="W129" s="3" t="str">
        <f t="shared" ca="1" si="45"/>
        <v/>
      </c>
      <c r="X129" s="3" t="str">
        <f ca="1">IF(ISNUMBER($A129),$W129*(Methuselahs!$A$4+1)+$A129,"")</f>
        <v/>
      </c>
      <c r="Y129" s="3" t="str">
        <f t="shared" ca="1" si="46"/>
        <v/>
      </c>
      <c r="Z129" s="3" t="str">
        <f ca="1">IF(ISNUMBER($A129),VLOOKUP($A129,Methuselahs!$A$7:$X$306,5),"")</f>
        <v/>
      </c>
      <c r="AA129" s="3" t="str">
        <f t="shared" ca="1" si="47"/>
        <v/>
      </c>
    </row>
    <row r="130" spans="1:27" ht="13.15" customHeight="1" x14ac:dyDescent="0.2">
      <c r="A130" s="164" t="str">
        <f ca="1">IF(ISBLANK('Tournament Info'!$B$11),"",INDIRECT(ADDRESS(ROW(),1,1,1,"Optimal Seating "&amp;'Tournament Info'!$B$11-1&amp;"R+F")))</f>
        <v/>
      </c>
      <c r="B130" s="165" t="str">
        <f ca="1">IF(ISNUMBER(A130),VLOOKUP(A130,Methuselahs!$A$7:$E$306,2,FALSE),"")</f>
        <v/>
      </c>
      <c r="C130" s="166" t="str">
        <f ca="1">IF(ISNUMBER(A130),VLOOKUP(A130,Methuselahs!$A$7:$E$306,3,FALSE),"")</f>
        <v/>
      </c>
      <c r="D130" s="167" t="str">
        <f t="shared" ca="1" si="36"/>
        <v/>
      </c>
      <c r="E130" s="168"/>
      <c r="F130" s="166">
        <f t="shared" si="37"/>
        <v>0</v>
      </c>
      <c r="G130" s="150" t="str">
        <f t="shared" ca="1" si="38"/>
        <v/>
      </c>
      <c r="H130" s="151" t="str">
        <f ca="1">IF(ISNUMBER(A130),IF(OR($S130=$U130,NOT(ISNA(MATCH($D130*5+$V$4,Override!$C$6:$C$125,0)))),$Q130,0),"")</f>
        <v/>
      </c>
      <c r="I130" s="167" t="str">
        <f t="shared" ca="1" si="39"/>
        <v/>
      </c>
      <c r="J130" s="169">
        <f ca="1">COUNT(A127:A131)</f>
        <v>0</v>
      </c>
      <c r="K130" s="153" t="str">
        <f ca="1">IF(ISNUMBER(A130),RANK(F130,F127:F131),"")</f>
        <v/>
      </c>
      <c r="L130" s="154">
        <f ca="1">IF(J130=5,VLOOKUP(K130,TPMatrix!$A$6:$B$10,2,FALSE),IF(J130=4,VLOOKUP(K130,TPMatrix!$D$6:$E$9,2,FALSE),0))</f>
        <v>0</v>
      </c>
      <c r="M130" s="154">
        <f ca="1">IF(COUNTIF(K127:K131,K130)&gt;=2,IF(J130=5,VLOOKUP(K130+1,TPMatrix!$A$6:$B$10,2,FALSE),IF(J130=4,VLOOKUP(K130+1,TPMatrix!$D$6:$E$9,2,FALSE),0)),"")</f>
        <v>0</v>
      </c>
      <c r="N130" s="154">
        <f ca="1">IF(COUNTIF(K127:K131,K130)&gt;=3,IF(J130=5,VLOOKUP(K130+2,TPMatrix!$A$6:$B$10,2,FALSE),IF(J130=4,VLOOKUP(K130+2,TPMatrix!$D$6:$E$9,2,FALSE),0)),"")</f>
        <v>0</v>
      </c>
      <c r="O130" s="154">
        <f ca="1">IF(COUNTIF(K127:K131,K130)&gt;=4,IF(J130=5,VLOOKUP(K130+3,TPMatrix!$A$6:$B$10,2,FALSE),IF(J130=4,VLOOKUP(K130+3,TPMatrix!$D$6:$E$9,2,FALSE),0)),"")</f>
        <v>0</v>
      </c>
      <c r="P130" s="154">
        <f ca="1">IF(COUNTIF(K127:K131,K130)&gt;=5,IF(J130=5,VLOOKUP(K130+4,TPMatrix!$A$6:$B$10,2,FALSE),IF(J130=4,VLOOKUP(K130+4,TPMatrix!$D$6:$E$9,2,FALSE),0)),"")</f>
        <v>0</v>
      </c>
      <c r="Q130" s="154">
        <f t="shared" ca="1" si="40"/>
        <v>0</v>
      </c>
      <c r="R130" s="155">
        <f t="shared" ca="1" si="41"/>
        <v>5</v>
      </c>
      <c r="S130" s="153">
        <f t="shared" ca="1" si="42"/>
        <v>0</v>
      </c>
      <c r="T130" s="154">
        <f t="shared" si="43"/>
        <v>0</v>
      </c>
      <c r="U130" s="155">
        <f t="shared" ca="1" si="44"/>
        <v>0</v>
      </c>
      <c r="W130" s="3" t="str">
        <f t="shared" ca="1" si="45"/>
        <v/>
      </c>
      <c r="X130" s="3" t="str">
        <f ca="1">IF(ISNUMBER($A130),$W130*(Methuselahs!$A$4+1)+$A130,"")</f>
        <v/>
      </c>
      <c r="Y130" s="3" t="str">
        <f t="shared" ca="1" si="46"/>
        <v/>
      </c>
      <c r="Z130" s="3" t="str">
        <f ca="1">IF(ISNUMBER($A130),VLOOKUP($A130,Methuselahs!$A$7:$X$306,5),"")</f>
        <v/>
      </c>
      <c r="AA130" s="3" t="str">
        <f t="shared" ca="1" si="47"/>
        <v/>
      </c>
    </row>
    <row r="131" spans="1:27" ht="13.15" customHeight="1" thickBot="1" x14ac:dyDescent="0.25">
      <c r="A131" s="170" t="str">
        <f ca="1">IF(ISBLANK('Tournament Info'!$B$11),"",INDIRECT(ADDRESS(ROW(),1,1,1,"Optimal Seating "&amp;'Tournament Info'!$B$11-1&amp;"R+F")))</f>
        <v/>
      </c>
      <c r="B131" s="171" t="str">
        <f ca="1">IF(ISNUMBER(A131),VLOOKUP(A131,Methuselahs!$A$7:$E$306,2,FALSE),"")</f>
        <v/>
      </c>
      <c r="C131" s="172" t="str">
        <f ca="1">IF(ISNUMBER(A131),VLOOKUP(A131,Methuselahs!$A$7:$E$306,3,FALSE),"")</f>
        <v/>
      </c>
      <c r="D131" s="173" t="str">
        <f t="shared" ca="1" si="36"/>
        <v/>
      </c>
      <c r="E131" s="174"/>
      <c r="F131" s="172">
        <f t="shared" si="37"/>
        <v>0</v>
      </c>
      <c r="G131" s="159" t="str">
        <f t="shared" ca="1" si="38"/>
        <v/>
      </c>
      <c r="H131" s="160" t="str">
        <f ca="1">IF(ISNUMBER(A131),IF(OR($S131=$U131,NOT(ISNA(MATCH($D131*5+$V$4,Override!$C$6:$C$125,0)))),$Q131,0),"")</f>
        <v/>
      </c>
      <c r="I131" s="173" t="str">
        <f t="shared" ca="1" si="39"/>
        <v/>
      </c>
      <c r="J131" s="175">
        <f ca="1">COUNT(A127:A131)</f>
        <v>0</v>
      </c>
      <c r="K131" s="176" t="str">
        <f ca="1">IF(ISNUMBER(A131),RANK(F131,F127:F131),"")</f>
        <v/>
      </c>
      <c r="L131" s="177">
        <f ca="1">IF(J131=5,VLOOKUP(K131,TPMatrix!$A$6:$B$10,2,FALSE),IF(J131=4,VLOOKUP(K131,TPMatrix!$D$6:$E$9,2,FALSE),0))</f>
        <v>0</v>
      </c>
      <c r="M131" s="177">
        <f ca="1">IF(COUNTIF(K127:K131,K131)&gt;=2,IF(J131=5,VLOOKUP(K131+1,TPMatrix!$A$6:$B$10,2,FALSE),IF(J131=4,VLOOKUP(K131+1,TPMatrix!$D$6:$E$9,2,FALSE),0)),"")</f>
        <v>0</v>
      </c>
      <c r="N131" s="177">
        <f ca="1">IF(COUNTIF(K127:K131,K131)&gt;=3,IF(J131=5,VLOOKUP(K131+2,TPMatrix!$A$6:$B$10,2,FALSE),IF(J131=4,VLOOKUP(K131+2,TPMatrix!$D$6:$E$9,2,FALSE),0)),"")</f>
        <v>0</v>
      </c>
      <c r="O131" s="177">
        <f ca="1">IF(COUNTIF(K127:K131,K131)&gt;=4,IF(J131=5,VLOOKUP(K131+3,TPMatrix!$A$6:$B$10,2,FALSE),IF(J131=4,VLOOKUP(K131+3,TPMatrix!$D$6:$E$9,2,FALSE),0)),"")</f>
        <v>0</v>
      </c>
      <c r="P131" s="177">
        <f ca="1">IF(COUNTIF(K127:K131,K131)&gt;=5,IF(J131=5,VLOOKUP(K131+4,TPMatrix!$A$6:$B$10,2,FALSE),IF(J131=4,VLOOKUP(K131+4,TPMatrix!$D$6:$E$9,2,FALSE),0)),"")</f>
        <v>0</v>
      </c>
      <c r="Q131" s="177">
        <f t="shared" ca="1" si="40"/>
        <v>0</v>
      </c>
      <c r="R131" s="178">
        <f t="shared" ca="1" si="41"/>
        <v>5</v>
      </c>
      <c r="S131" s="176">
        <f t="shared" ca="1" si="42"/>
        <v>0</v>
      </c>
      <c r="T131" s="177">
        <f t="shared" si="43"/>
        <v>0</v>
      </c>
      <c r="U131" s="178">
        <f t="shared" ca="1" si="44"/>
        <v>0</v>
      </c>
      <c r="W131" s="3" t="str">
        <f t="shared" ca="1" si="45"/>
        <v/>
      </c>
      <c r="X131" s="3" t="str">
        <f ca="1">IF(ISNUMBER($A131),$W131*(Methuselahs!$A$4+1)+$A131,"")</f>
        <v/>
      </c>
      <c r="Y131" s="3" t="str">
        <f t="shared" ca="1" si="46"/>
        <v/>
      </c>
      <c r="Z131" s="3" t="str">
        <f ca="1">IF(ISNUMBER($A131),VLOOKUP($A131,Methuselahs!$A$7:$X$306,5),"")</f>
        <v/>
      </c>
      <c r="AA131" s="3" t="str">
        <f t="shared" ca="1" si="47"/>
        <v/>
      </c>
    </row>
    <row r="132" spans="1:27" ht="13.15" customHeight="1" thickTop="1" x14ac:dyDescent="0.2">
      <c r="A132" s="55" t="str">
        <f ca="1">IF(ISBLANK('Tournament Info'!$B$11),"",INDIRECT(ADDRESS(ROW(),1,1,1,"Optimal Seating "&amp;'Tournament Info'!$B$11-1&amp;"R+F")))</f>
        <v/>
      </c>
      <c r="B132" s="76" t="str">
        <f ca="1">IF(ISNUMBER(A132),VLOOKUP(A132,Methuselahs!$A$7:$E$306,2,FALSE),"")</f>
        <v/>
      </c>
      <c r="C132" s="136" t="str">
        <f ca="1">IF(ISNUMBER(A132),VLOOKUP(A132,Methuselahs!$A$7:$E$306,3,FALSE),"")</f>
        <v/>
      </c>
      <c r="D132" s="137" t="str">
        <f t="shared" ca="1" si="36"/>
        <v/>
      </c>
      <c r="E132" s="138"/>
      <c r="F132" s="136">
        <f t="shared" si="37"/>
        <v>0</v>
      </c>
      <c r="G132" s="139" t="str">
        <f t="shared" ca="1" si="38"/>
        <v/>
      </c>
      <c r="H132" s="140" t="str">
        <f ca="1">IF(ISNUMBER(A132),IF(OR($S132=$U132,NOT(ISNA(MATCH($D132*5+$V$4,Override!$C$6:$C$125,0)))),$Q132,0),"")</f>
        <v/>
      </c>
      <c r="I132" s="137" t="str">
        <f t="shared" ca="1" si="39"/>
        <v/>
      </c>
      <c r="J132" s="141">
        <f ca="1">COUNT(A132:A136)</f>
        <v>0</v>
      </c>
      <c r="K132" s="142" t="str">
        <f ca="1">IF(ISNUMBER(A132),RANK(F132,F132:F136),"")</f>
        <v/>
      </c>
      <c r="L132" s="58">
        <f ca="1">IF(J132=5,VLOOKUP(K132,TPMatrix!$A$6:$B$10,2,FALSE),IF(J132=4,VLOOKUP(K132,TPMatrix!$D$6:$E$9,2,FALSE),0))</f>
        <v>0</v>
      </c>
      <c r="M132" s="58">
        <f ca="1">IF(COUNTIF(K132:K136,K132)&gt;=2,IF(J132=5,VLOOKUP(K132+1,TPMatrix!$A$6:$B$10,2,FALSE),IF(J132=4,VLOOKUP(K132+1,TPMatrix!$D$6:$E$9,2,FALSE),0)),"")</f>
        <v>0</v>
      </c>
      <c r="N132" s="58">
        <f ca="1">IF(COUNTIF(K132:K136,K132)&gt;=3,IF(J132=5,VLOOKUP(K132+2,TPMatrix!$A$6:$B$10,2,FALSE),IF(J132=4,VLOOKUP(K132+2,TPMatrix!$D$6:$E$9,2,FALSE),0)),"")</f>
        <v>0</v>
      </c>
      <c r="O132" s="58">
        <f ca="1">IF(COUNTIF(K132:K136,K132)&gt;=4,IF(J132=5,VLOOKUP(K132+3,TPMatrix!$A$6:$B$10,2,FALSE),IF(J132=4,VLOOKUP(K132+3,TPMatrix!$D$6:$E$9,2,FALSE),0)),"")</f>
        <v>0</v>
      </c>
      <c r="P132" s="58">
        <f ca="1">IF(COUNTIF(K132:K136,K132)&gt;=5,IF(J132=5,VLOOKUP(K132+4,TPMatrix!$A$6:$B$10,2,FALSE),IF(J132=4,VLOOKUP(K132+4,TPMatrix!$D$6:$E$9,2,FALSE),0)),"")</f>
        <v>0</v>
      </c>
      <c r="Q132" s="58">
        <f t="shared" ca="1" si="40"/>
        <v>0</v>
      </c>
      <c r="R132" s="143">
        <f t="shared" ca="1" si="41"/>
        <v>5</v>
      </c>
      <c r="S132" s="144">
        <f t="shared" ca="1" si="42"/>
        <v>0</v>
      </c>
      <c r="T132" s="145">
        <f t="shared" si="43"/>
        <v>0</v>
      </c>
      <c r="U132" s="146">
        <f t="shared" ca="1" si="44"/>
        <v>0</v>
      </c>
      <c r="W132" s="3" t="str">
        <f t="shared" ca="1" si="45"/>
        <v/>
      </c>
      <c r="X132" s="3" t="str">
        <f ca="1">IF(ISNUMBER($A132),$W132*(Methuselahs!$A$4+1)+$A132,"")</f>
        <v/>
      </c>
      <c r="Y132" s="3" t="str">
        <f t="shared" ca="1" si="46"/>
        <v/>
      </c>
      <c r="Z132" s="3" t="str">
        <f ca="1">IF(ISNUMBER($A132),VLOOKUP($A132,Methuselahs!$A$7:$X$306,5),"")</f>
        <v/>
      </c>
      <c r="AA132" s="3" t="str">
        <f t="shared" ca="1" si="47"/>
        <v/>
      </c>
    </row>
    <row r="133" spans="1:27" ht="13.15" customHeight="1" x14ac:dyDescent="0.2">
      <c r="A133" s="59" t="str">
        <f ca="1">IF(ISBLANK('Tournament Info'!$B$11),"",INDIRECT(ADDRESS(ROW(),1,1,1,"Optimal Seating "&amp;'Tournament Info'!$B$11-1&amp;"R+F")))</f>
        <v/>
      </c>
      <c r="B133" s="65" t="str">
        <f ca="1">IF(ISNUMBER(A133),VLOOKUP(A133,Methuselahs!$A$7:$E$306,2,FALSE),"")</f>
        <v/>
      </c>
      <c r="C133" s="147" t="str">
        <f ca="1">IF(ISNUMBER(A133),VLOOKUP(A133,Methuselahs!$A$7:$E$306,3,FALSE),"")</f>
        <v/>
      </c>
      <c r="D133" s="148" t="str">
        <f t="shared" ca="1" si="36"/>
        <v/>
      </c>
      <c r="E133" s="149"/>
      <c r="F133" s="147">
        <f t="shared" si="37"/>
        <v>0</v>
      </c>
      <c r="G133" s="150" t="str">
        <f t="shared" ca="1" si="38"/>
        <v/>
      </c>
      <c r="H133" s="151" t="str">
        <f ca="1">IF(ISNUMBER(A133),IF(OR($S133=$U133,NOT(ISNA(MATCH($D133*5+$V$4,Override!$C$6:$C$125,0)))),$Q133,0),"")</f>
        <v/>
      </c>
      <c r="I133" s="148" t="str">
        <f t="shared" ca="1" si="39"/>
        <v/>
      </c>
      <c r="J133" s="152">
        <f ca="1">COUNT(A132:A136)</f>
        <v>0</v>
      </c>
      <c r="K133" s="153" t="str">
        <f ca="1">IF(ISNUMBER(A133),RANK(F133,F132:F136),"")</f>
        <v/>
      </c>
      <c r="L133" s="154">
        <f ca="1">IF(J133=5,VLOOKUP(K133,TPMatrix!$A$6:$B$10,2,FALSE),IF(J133=4,VLOOKUP(K133,TPMatrix!$D$6:$E$9,2,FALSE),0))</f>
        <v>0</v>
      </c>
      <c r="M133" s="154">
        <f ca="1">IF(COUNTIF(K132:K136,K133)&gt;=2,IF(J133=5,VLOOKUP(K133+1,TPMatrix!$A$6:$B$10,2,FALSE),IF(J133=4,VLOOKUP(K133+1,TPMatrix!$D$6:$E$9,2,FALSE),0)),"")</f>
        <v>0</v>
      </c>
      <c r="N133" s="154">
        <f ca="1">IF(COUNTIF(K132:K136,K133)&gt;=3,IF(J133=5,VLOOKUP(K133+2,TPMatrix!$A$6:$B$10,2,FALSE),IF(J133=4,VLOOKUP(K133+2,TPMatrix!$D$6:$E$9,2,FALSE),0)),"")</f>
        <v>0</v>
      </c>
      <c r="O133" s="154">
        <f ca="1">IF(COUNTIF(K132:K136,K133)&gt;=4,IF(J133=5,VLOOKUP(K133+3,TPMatrix!$A$6:$B$10,2,FALSE),IF(J133=4,VLOOKUP(K133+3,TPMatrix!$D$6:$E$9,2,FALSE),0)),"")</f>
        <v>0</v>
      </c>
      <c r="P133" s="154">
        <f ca="1">IF(COUNTIF(K132:K136,K133)&gt;=5,IF(J133=5,VLOOKUP(K133+4,TPMatrix!$A$6:$B$10,2,FALSE),IF(J133=4,VLOOKUP(K133+4,TPMatrix!$D$6:$E$9,2,FALSE),0)),"")</f>
        <v>0</v>
      </c>
      <c r="Q133" s="154">
        <f t="shared" ca="1" si="40"/>
        <v>0</v>
      </c>
      <c r="R133" s="155">
        <f t="shared" ca="1" si="41"/>
        <v>5</v>
      </c>
      <c r="S133" s="153">
        <f t="shared" ca="1" si="42"/>
        <v>0</v>
      </c>
      <c r="T133" s="154">
        <f t="shared" si="43"/>
        <v>0</v>
      </c>
      <c r="U133" s="155">
        <f t="shared" ca="1" si="44"/>
        <v>0</v>
      </c>
      <c r="W133" s="3" t="str">
        <f t="shared" ca="1" si="45"/>
        <v/>
      </c>
      <c r="X133" s="3" t="str">
        <f ca="1">IF(ISNUMBER($A133),$W133*(Methuselahs!$A$4+1)+$A133,"")</f>
        <v/>
      </c>
      <c r="Y133" s="3" t="str">
        <f t="shared" ca="1" si="46"/>
        <v/>
      </c>
      <c r="Z133" s="3" t="str">
        <f ca="1">IF(ISNUMBER($A133),VLOOKUP($A133,Methuselahs!$A$7:$X$306,5),"")</f>
        <v/>
      </c>
      <c r="AA133" s="3" t="str">
        <f t="shared" ca="1" si="47"/>
        <v/>
      </c>
    </row>
    <row r="134" spans="1:27" ht="13.15" customHeight="1" x14ac:dyDescent="0.2">
      <c r="A134" s="70" t="str">
        <f ca="1">IF(ISBLANK('Tournament Info'!$B$11),"",INDIRECT(ADDRESS(ROW(),1,1,1,"Optimal Seating "&amp;'Tournament Info'!$B$11-1&amp;"R+F")))</f>
        <v/>
      </c>
      <c r="B134" s="76" t="str">
        <f ca="1">IF(ISNUMBER(A134),VLOOKUP(A134,Methuselahs!$A$7:$E$306,2,FALSE),"")</f>
        <v/>
      </c>
      <c r="C134" s="156" t="str">
        <f ca="1">IF(ISNUMBER(A134),VLOOKUP(A134,Methuselahs!$A$7:$E$306,3,FALSE),"")</f>
        <v/>
      </c>
      <c r="D134" s="157" t="str">
        <f t="shared" ca="1" si="36"/>
        <v/>
      </c>
      <c r="E134" s="158"/>
      <c r="F134" s="156">
        <f t="shared" si="37"/>
        <v>0</v>
      </c>
      <c r="G134" s="159" t="str">
        <f t="shared" ca="1" si="38"/>
        <v/>
      </c>
      <c r="H134" s="160" t="str">
        <f ca="1">IF(ISNUMBER(A134),IF(OR($S134=$U134,NOT(ISNA(MATCH($D134*5+$V$4,Override!$C$6:$C$125,0)))),$Q134,0),"")</f>
        <v/>
      </c>
      <c r="I134" s="157" t="str">
        <f t="shared" ca="1" si="39"/>
        <v/>
      </c>
      <c r="J134" s="161">
        <f ca="1">COUNT(A132:A136)</f>
        <v>0</v>
      </c>
      <c r="K134" s="162" t="str">
        <f ca="1">IF(ISNUMBER(A134),RANK(F134,F132:F136),"")</f>
        <v/>
      </c>
      <c r="L134" s="75">
        <f ca="1">IF(J134=5,VLOOKUP(K134,TPMatrix!$A$6:$B$10,2,FALSE),IF(J134=4,VLOOKUP(K134,TPMatrix!$D$6:$E$9,2,FALSE),0))</f>
        <v>0</v>
      </c>
      <c r="M134" s="75">
        <f ca="1">IF(COUNTIF(K132:K136,K134)&gt;=2,IF(J134=5,VLOOKUP(K134+1,TPMatrix!$A$6:$B$10,2,FALSE),IF(J134=4,VLOOKUP(K134+1,TPMatrix!$D$6:$E$9,2,FALSE),0)),"")</f>
        <v>0</v>
      </c>
      <c r="N134" s="75">
        <f ca="1">IF(COUNTIF(K132:K136,K134)&gt;=3,IF(J134=5,VLOOKUP(K134+2,TPMatrix!$A$6:$B$10,2,FALSE),IF(J134=4,VLOOKUP(K134+2,TPMatrix!$D$6:$E$9,2,FALSE),0)),"")</f>
        <v>0</v>
      </c>
      <c r="O134" s="75">
        <f ca="1">IF(COUNTIF(K132:K136,K134)&gt;=4,IF(J134=5,VLOOKUP(K134+3,TPMatrix!$A$6:$B$10,2,FALSE),IF(J134=4,VLOOKUP(K134+3,TPMatrix!$D$6:$E$9,2,FALSE),0)),"")</f>
        <v>0</v>
      </c>
      <c r="P134" s="75">
        <f ca="1">IF(COUNTIF(K132:K136,K134)&gt;=5,IF(J134=5,VLOOKUP(K134+4,TPMatrix!$A$6:$B$10,2,FALSE),IF(J134=4,VLOOKUP(K134+4,TPMatrix!$D$6:$E$9,2,FALSE),0)),"")</f>
        <v>0</v>
      </c>
      <c r="Q134" s="75">
        <f t="shared" ca="1" si="40"/>
        <v>0</v>
      </c>
      <c r="R134" s="163">
        <f t="shared" ca="1" si="41"/>
        <v>5</v>
      </c>
      <c r="S134" s="162">
        <f t="shared" ca="1" si="42"/>
        <v>0</v>
      </c>
      <c r="T134" s="75">
        <f t="shared" si="43"/>
        <v>0</v>
      </c>
      <c r="U134" s="163">
        <f t="shared" ca="1" si="44"/>
        <v>0</v>
      </c>
      <c r="W134" s="3" t="str">
        <f t="shared" ca="1" si="45"/>
        <v/>
      </c>
      <c r="X134" s="3" t="str">
        <f ca="1">IF(ISNUMBER($A134),$W134*(Methuselahs!$A$4+1)+$A134,"")</f>
        <v/>
      </c>
      <c r="Y134" s="3" t="str">
        <f t="shared" ca="1" si="46"/>
        <v/>
      </c>
      <c r="Z134" s="3" t="str">
        <f ca="1">IF(ISNUMBER($A134),VLOOKUP($A134,Methuselahs!$A$7:$X$306,5),"")</f>
        <v/>
      </c>
      <c r="AA134" s="3" t="str">
        <f t="shared" ca="1" si="47"/>
        <v/>
      </c>
    </row>
    <row r="135" spans="1:27" ht="13.15" customHeight="1" x14ac:dyDescent="0.2">
      <c r="A135" s="164" t="str">
        <f ca="1">IF(ISBLANK('Tournament Info'!$B$11),"",INDIRECT(ADDRESS(ROW(),1,1,1,"Optimal Seating "&amp;'Tournament Info'!$B$11-1&amp;"R+F")))</f>
        <v/>
      </c>
      <c r="B135" s="165" t="str">
        <f ca="1">IF(ISNUMBER(A135),VLOOKUP(A135,Methuselahs!$A$7:$E$306,2,FALSE),"")</f>
        <v/>
      </c>
      <c r="C135" s="166" t="str">
        <f ca="1">IF(ISNUMBER(A135),VLOOKUP(A135,Methuselahs!$A$7:$E$306,3,FALSE),"")</f>
        <v/>
      </c>
      <c r="D135" s="167" t="str">
        <f t="shared" ref="D135:D166" ca="1" si="48">IF(ISNUMBER(A135),FLOOR((ROW()-ROW($A$7))/5,1)+1,"")</f>
        <v/>
      </c>
      <c r="E135" s="168"/>
      <c r="F135" s="166">
        <f t="shared" ref="F135:F166" si="49">IF(ISNUMBER(E135),E135,0)</f>
        <v>0</v>
      </c>
      <c r="G135" s="150" t="str">
        <f t="shared" ref="G135:G166" ca="1" si="50">IF(ISNUMBER($A135),IF(AND($F135&gt;=2,$H135=60),1,0),"")</f>
        <v/>
      </c>
      <c r="H135" s="151" t="str">
        <f ca="1">IF(ISNUMBER(A135),IF(OR($S135=$U135,NOT(ISNA(MATCH($D135*5+$V$4,Override!$C$6:$C$125,0)))),$Q135,0),"")</f>
        <v/>
      </c>
      <c r="I135" s="167" t="str">
        <f t="shared" ref="I135:I166" ca="1" si="51">IF(ISNUMBER(A135),IF(J135=5,K135,IF(AND(J135=4,OR(K135=4,K135=3)),K135+1,K135)),"")</f>
        <v/>
      </c>
      <c r="J135" s="169">
        <f ca="1">COUNT(A132:A136)</f>
        <v>0</v>
      </c>
      <c r="K135" s="153" t="str">
        <f ca="1">IF(ISNUMBER(A135),RANK(F135,F132:F136),"")</f>
        <v/>
      </c>
      <c r="L135" s="154">
        <f ca="1">IF(J135=5,VLOOKUP(K135,TPMatrix!$A$6:$B$10,2,FALSE),IF(J135=4,VLOOKUP(K135,TPMatrix!$D$6:$E$9,2,FALSE),0))</f>
        <v>0</v>
      </c>
      <c r="M135" s="154">
        <f ca="1">IF(COUNTIF(K132:K136,K135)&gt;=2,IF(J135=5,VLOOKUP(K135+1,TPMatrix!$A$6:$B$10,2,FALSE),IF(J135=4,VLOOKUP(K135+1,TPMatrix!$D$6:$E$9,2,FALSE),0)),"")</f>
        <v>0</v>
      </c>
      <c r="N135" s="154">
        <f ca="1">IF(COUNTIF(K132:K136,K135)&gt;=3,IF(J135=5,VLOOKUP(K135+2,TPMatrix!$A$6:$B$10,2,FALSE),IF(J135=4,VLOOKUP(K135+2,TPMatrix!$D$6:$E$9,2,FALSE),0)),"")</f>
        <v>0</v>
      </c>
      <c r="O135" s="154">
        <f ca="1">IF(COUNTIF(K132:K136,K135)&gt;=4,IF(J135=5,VLOOKUP(K135+3,TPMatrix!$A$6:$B$10,2,FALSE),IF(J135=4,VLOOKUP(K135+3,TPMatrix!$D$6:$E$9,2,FALSE),0)),"")</f>
        <v>0</v>
      </c>
      <c r="P135" s="154">
        <f ca="1">IF(COUNTIF(K132:K136,K135)&gt;=5,IF(J135=5,VLOOKUP(K135+4,TPMatrix!$A$6:$B$10,2,FALSE),IF(J135=4,VLOOKUP(K135+4,TPMatrix!$D$6:$E$9,2,FALSE),0)),"")</f>
        <v>0</v>
      </c>
      <c r="Q135" s="154">
        <f t="shared" ref="Q135:Q166" ca="1" si="52">SUM(L135:P135)/COUNT(L135:P135)</f>
        <v>0</v>
      </c>
      <c r="R135" s="155">
        <f t="shared" ref="R135:R166" ca="1" si="53">COUNT(L135:P135)</f>
        <v>5</v>
      </c>
      <c r="S135" s="153">
        <f t="shared" ref="S135:S166" ca="1" si="54">IF(ISNUMBER($A135),COUNTIF($D$7:$D$306,$D135),0)</f>
        <v>0</v>
      </c>
      <c r="T135" s="154">
        <f t="shared" ref="T135:T166" si="55">CEILING($F135,1)</f>
        <v>0</v>
      </c>
      <c r="U135" s="155">
        <f t="shared" ref="U135:U166" ca="1" si="56">SUM(OFFSET(T135,-MOD(ROW()-ROW($U$7),5),0,5,1))</f>
        <v>0</v>
      </c>
      <c r="W135" s="3" t="str">
        <f t="shared" ref="W135:W166" ca="1" si="57">$I135</f>
        <v/>
      </c>
      <c r="X135" s="3" t="str">
        <f ca="1">IF(ISNUMBER($A135),$W135*(Methuselahs!$A$4+1)+$A135,"")</f>
        <v/>
      </c>
      <c r="Y135" s="3" t="str">
        <f t="shared" ref="Y135:Y166" ca="1" si="58">IF(ISNUMBER($A135),RANK($X135,$X135:$X139,1),"")</f>
        <v/>
      </c>
      <c r="Z135" s="3" t="str">
        <f ca="1">IF(ISNUMBER($A135),VLOOKUP($A135,Methuselahs!$A$7:$X$306,5),"")</f>
        <v/>
      </c>
      <c r="AA135" s="3" t="str">
        <f t="shared" ref="AA135:AA166" ca="1" si="59">$I135</f>
        <v/>
      </c>
    </row>
    <row r="136" spans="1:27" ht="13.15" customHeight="1" thickBot="1" x14ac:dyDescent="0.25">
      <c r="A136" s="170" t="str">
        <f ca="1">IF(ISBLANK('Tournament Info'!$B$11),"",INDIRECT(ADDRESS(ROW(),1,1,1,"Optimal Seating "&amp;'Tournament Info'!$B$11-1&amp;"R+F")))</f>
        <v/>
      </c>
      <c r="B136" s="171" t="str">
        <f ca="1">IF(ISNUMBER(A136),VLOOKUP(A136,Methuselahs!$A$7:$E$306,2,FALSE),"")</f>
        <v/>
      </c>
      <c r="C136" s="172" t="str">
        <f ca="1">IF(ISNUMBER(A136),VLOOKUP(A136,Methuselahs!$A$7:$E$306,3,FALSE),"")</f>
        <v/>
      </c>
      <c r="D136" s="173" t="str">
        <f t="shared" ca="1" si="48"/>
        <v/>
      </c>
      <c r="E136" s="174"/>
      <c r="F136" s="172">
        <f t="shared" si="49"/>
        <v>0</v>
      </c>
      <c r="G136" s="159" t="str">
        <f t="shared" ca="1" si="50"/>
        <v/>
      </c>
      <c r="H136" s="160" t="str">
        <f ca="1">IF(ISNUMBER(A136),IF(OR($S136=$U136,NOT(ISNA(MATCH($D136*5+$V$4,Override!$C$6:$C$125,0)))),$Q136,0),"")</f>
        <v/>
      </c>
      <c r="I136" s="173" t="str">
        <f t="shared" ca="1" si="51"/>
        <v/>
      </c>
      <c r="J136" s="175">
        <f ca="1">COUNT(A132:A136)</f>
        <v>0</v>
      </c>
      <c r="K136" s="176" t="str">
        <f ca="1">IF(ISNUMBER(A136),RANK(F136,F132:F136),"")</f>
        <v/>
      </c>
      <c r="L136" s="177">
        <f ca="1">IF(J136=5,VLOOKUP(K136,TPMatrix!$A$6:$B$10,2,FALSE),IF(J136=4,VLOOKUP(K136,TPMatrix!$D$6:$E$9,2,FALSE),0))</f>
        <v>0</v>
      </c>
      <c r="M136" s="177">
        <f ca="1">IF(COUNTIF(K132:K136,K136)&gt;=2,IF(J136=5,VLOOKUP(K136+1,TPMatrix!$A$6:$B$10,2,FALSE),IF(J136=4,VLOOKUP(K136+1,TPMatrix!$D$6:$E$9,2,FALSE),0)),"")</f>
        <v>0</v>
      </c>
      <c r="N136" s="177">
        <f ca="1">IF(COUNTIF(K132:K136,K136)&gt;=3,IF(J136=5,VLOOKUP(K136+2,TPMatrix!$A$6:$B$10,2,FALSE),IF(J136=4,VLOOKUP(K136+2,TPMatrix!$D$6:$E$9,2,FALSE),0)),"")</f>
        <v>0</v>
      </c>
      <c r="O136" s="177">
        <f ca="1">IF(COUNTIF(K132:K136,K136)&gt;=4,IF(J136=5,VLOOKUP(K136+3,TPMatrix!$A$6:$B$10,2,FALSE),IF(J136=4,VLOOKUP(K136+3,TPMatrix!$D$6:$E$9,2,FALSE),0)),"")</f>
        <v>0</v>
      </c>
      <c r="P136" s="177">
        <f ca="1">IF(COUNTIF(K132:K136,K136)&gt;=5,IF(J136=5,VLOOKUP(K136+4,TPMatrix!$A$6:$B$10,2,FALSE),IF(J136=4,VLOOKUP(K136+4,TPMatrix!$D$6:$E$9,2,FALSE),0)),"")</f>
        <v>0</v>
      </c>
      <c r="Q136" s="177">
        <f t="shared" ca="1" si="52"/>
        <v>0</v>
      </c>
      <c r="R136" s="178">
        <f t="shared" ca="1" si="53"/>
        <v>5</v>
      </c>
      <c r="S136" s="176">
        <f t="shared" ca="1" si="54"/>
        <v>0</v>
      </c>
      <c r="T136" s="177">
        <f t="shared" si="55"/>
        <v>0</v>
      </c>
      <c r="U136" s="178">
        <f t="shared" ca="1" si="56"/>
        <v>0</v>
      </c>
      <c r="W136" s="3" t="str">
        <f t="shared" ca="1" si="57"/>
        <v/>
      </c>
      <c r="X136" s="3" t="str">
        <f ca="1">IF(ISNUMBER($A136),$W136*(Methuselahs!$A$4+1)+$A136,"")</f>
        <v/>
      </c>
      <c r="Y136" s="3" t="str">
        <f t="shared" ca="1" si="58"/>
        <v/>
      </c>
      <c r="Z136" s="3" t="str">
        <f ca="1">IF(ISNUMBER($A136),VLOOKUP($A136,Methuselahs!$A$7:$X$306,5),"")</f>
        <v/>
      </c>
      <c r="AA136" s="3" t="str">
        <f t="shared" ca="1" si="59"/>
        <v/>
      </c>
    </row>
    <row r="137" spans="1:27" ht="13.15" customHeight="1" thickTop="1" x14ac:dyDescent="0.2">
      <c r="A137" s="55" t="str">
        <f ca="1">IF(ISBLANK('Tournament Info'!$B$11),"",INDIRECT(ADDRESS(ROW(),1,1,1,"Optimal Seating "&amp;'Tournament Info'!$B$11-1&amp;"R+F")))</f>
        <v/>
      </c>
      <c r="B137" s="76" t="str">
        <f ca="1">IF(ISNUMBER(A137),VLOOKUP(A137,Methuselahs!$A$7:$E$306,2,FALSE),"")</f>
        <v/>
      </c>
      <c r="C137" s="136" t="str">
        <f ca="1">IF(ISNUMBER(A137),VLOOKUP(A137,Methuselahs!$A$7:$E$306,3,FALSE),"")</f>
        <v/>
      </c>
      <c r="D137" s="137" t="str">
        <f t="shared" ca="1" si="48"/>
        <v/>
      </c>
      <c r="E137" s="138"/>
      <c r="F137" s="136">
        <f t="shared" si="49"/>
        <v>0</v>
      </c>
      <c r="G137" s="139" t="str">
        <f t="shared" ca="1" si="50"/>
        <v/>
      </c>
      <c r="H137" s="140" t="str">
        <f ca="1">IF(ISNUMBER(A137),IF(OR($S137=$U137,NOT(ISNA(MATCH($D137*5+$V$4,Override!$C$6:$C$125,0)))),$Q137,0),"")</f>
        <v/>
      </c>
      <c r="I137" s="137" t="str">
        <f t="shared" ca="1" si="51"/>
        <v/>
      </c>
      <c r="J137" s="141">
        <f ca="1">COUNT(A137:A141)</f>
        <v>0</v>
      </c>
      <c r="K137" s="142" t="str">
        <f ca="1">IF(ISNUMBER(A137),RANK(F137,F137:F141),"")</f>
        <v/>
      </c>
      <c r="L137" s="58">
        <f ca="1">IF(J137=5,VLOOKUP(K137,TPMatrix!$A$6:$B$10,2,FALSE),IF(J137=4,VLOOKUP(K137,TPMatrix!$D$6:$E$9,2,FALSE),0))</f>
        <v>0</v>
      </c>
      <c r="M137" s="58">
        <f ca="1">IF(COUNTIF(K137:K141,K137)&gt;=2,IF(J137=5,VLOOKUP(K137+1,TPMatrix!$A$6:$B$10,2,FALSE),IF(J137=4,VLOOKUP(K137+1,TPMatrix!$D$6:$E$9,2,FALSE),0)),"")</f>
        <v>0</v>
      </c>
      <c r="N137" s="58">
        <f ca="1">IF(COUNTIF(K137:K141,K137)&gt;=3,IF(J137=5,VLOOKUP(K137+2,TPMatrix!$A$6:$B$10,2,FALSE),IF(J137=4,VLOOKUP(K137+2,TPMatrix!$D$6:$E$9,2,FALSE),0)),"")</f>
        <v>0</v>
      </c>
      <c r="O137" s="58">
        <f ca="1">IF(COUNTIF(K137:K141,K137)&gt;=4,IF(J137=5,VLOOKUP(K137+3,TPMatrix!$A$6:$B$10,2,FALSE),IF(J137=4,VLOOKUP(K137+3,TPMatrix!$D$6:$E$9,2,FALSE),0)),"")</f>
        <v>0</v>
      </c>
      <c r="P137" s="58">
        <f ca="1">IF(COUNTIF(K137:K141,K137)&gt;=5,IF(J137=5,VLOOKUP(K137+4,TPMatrix!$A$6:$B$10,2,FALSE),IF(J137=4,VLOOKUP(K137+4,TPMatrix!$D$6:$E$9,2,FALSE),0)),"")</f>
        <v>0</v>
      </c>
      <c r="Q137" s="58">
        <f t="shared" ca="1" si="52"/>
        <v>0</v>
      </c>
      <c r="R137" s="143">
        <f t="shared" ca="1" si="53"/>
        <v>5</v>
      </c>
      <c r="S137" s="144">
        <f t="shared" ca="1" si="54"/>
        <v>0</v>
      </c>
      <c r="T137" s="145">
        <f t="shared" si="55"/>
        <v>0</v>
      </c>
      <c r="U137" s="146">
        <f t="shared" ca="1" si="56"/>
        <v>0</v>
      </c>
      <c r="W137" s="3" t="str">
        <f t="shared" ca="1" si="57"/>
        <v/>
      </c>
      <c r="X137" s="3" t="str">
        <f ca="1">IF(ISNUMBER($A137),$W137*(Methuselahs!$A$4+1)+$A137,"")</f>
        <v/>
      </c>
      <c r="Y137" s="3" t="str">
        <f t="shared" ca="1" si="58"/>
        <v/>
      </c>
      <c r="Z137" s="3" t="str">
        <f ca="1">IF(ISNUMBER($A137),VLOOKUP($A137,Methuselahs!$A$7:$X$306,5),"")</f>
        <v/>
      </c>
      <c r="AA137" s="3" t="str">
        <f t="shared" ca="1" si="59"/>
        <v/>
      </c>
    </row>
    <row r="138" spans="1:27" ht="13.15" customHeight="1" x14ac:dyDescent="0.2">
      <c r="A138" s="59" t="str">
        <f ca="1">IF(ISBLANK('Tournament Info'!$B$11),"",INDIRECT(ADDRESS(ROW(),1,1,1,"Optimal Seating "&amp;'Tournament Info'!$B$11-1&amp;"R+F")))</f>
        <v/>
      </c>
      <c r="B138" s="65" t="str">
        <f ca="1">IF(ISNUMBER(A138),VLOOKUP(A138,Methuselahs!$A$7:$E$306,2,FALSE),"")</f>
        <v/>
      </c>
      <c r="C138" s="147" t="str">
        <f ca="1">IF(ISNUMBER(A138),VLOOKUP(A138,Methuselahs!$A$7:$E$306,3,FALSE),"")</f>
        <v/>
      </c>
      <c r="D138" s="148" t="str">
        <f t="shared" ca="1" si="48"/>
        <v/>
      </c>
      <c r="E138" s="149"/>
      <c r="F138" s="147">
        <f t="shared" si="49"/>
        <v>0</v>
      </c>
      <c r="G138" s="150" t="str">
        <f t="shared" ca="1" si="50"/>
        <v/>
      </c>
      <c r="H138" s="151" t="str">
        <f ca="1">IF(ISNUMBER(A138),IF(OR($S138=$U138,NOT(ISNA(MATCH($D138*5+$V$4,Override!$C$6:$C$125,0)))),$Q138,0),"")</f>
        <v/>
      </c>
      <c r="I138" s="148" t="str">
        <f t="shared" ca="1" si="51"/>
        <v/>
      </c>
      <c r="J138" s="152">
        <f ca="1">COUNT(A137:A141)</f>
        <v>0</v>
      </c>
      <c r="K138" s="153" t="str">
        <f ca="1">IF(ISNUMBER(A138),RANK(F138,F137:F141),"")</f>
        <v/>
      </c>
      <c r="L138" s="154">
        <f ca="1">IF(J138=5,VLOOKUP(K138,TPMatrix!$A$6:$B$10,2,FALSE),IF(J138=4,VLOOKUP(K138,TPMatrix!$D$6:$E$9,2,FALSE),0))</f>
        <v>0</v>
      </c>
      <c r="M138" s="154">
        <f ca="1">IF(COUNTIF(K137:K141,K138)&gt;=2,IF(J138=5,VLOOKUP(K138+1,TPMatrix!$A$6:$B$10,2,FALSE),IF(J138=4,VLOOKUP(K138+1,TPMatrix!$D$6:$E$9,2,FALSE),0)),"")</f>
        <v>0</v>
      </c>
      <c r="N138" s="154">
        <f ca="1">IF(COUNTIF(K137:K141,K138)&gt;=3,IF(J138=5,VLOOKUP(K138+2,TPMatrix!$A$6:$B$10,2,FALSE),IF(J138=4,VLOOKUP(K138+2,TPMatrix!$D$6:$E$9,2,FALSE),0)),"")</f>
        <v>0</v>
      </c>
      <c r="O138" s="154">
        <f ca="1">IF(COUNTIF(K137:K141,K138)&gt;=4,IF(J138=5,VLOOKUP(K138+3,TPMatrix!$A$6:$B$10,2,FALSE),IF(J138=4,VLOOKUP(K138+3,TPMatrix!$D$6:$E$9,2,FALSE),0)),"")</f>
        <v>0</v>
      </c>
      <c r="P138" s="154">
        <f ca="1">IF(COUNTIF(K137:K141,K138)&gt;=5,IF(J138=5,VLOOKUP(K138+4,TPMatrix!$A$6:$B$10,2,FALSE),IF(J138=4,VLOOKUP(K138+4,TPMatrix!$D$6:$E$9,2,FALSE),0)),"")</f>
        <v>0</v>
      </c>
      <c r="Q138" s="154">
        <f t="shared" ca="1" si="52"/>
        <v>0</v>
      </c>
      <c r="R138" s="155">
        <f t="shared" ca="1" si="53"/>
        <v>5</v>
      </c>
      <c r="S138" s="153">
        <f t="shared" ca="1" si="54"/>
        <v>0</v>
      </c>
      <c r="T138" s="154">
        <f t="shared" si="55"/>
        <v>0</v>
      </c>
      <c r="U138" s="155">
        <f t="shared" ca="1" si="56"/>
        <v>0</v>
      </c>
      <c r="W138" s="3" t="str">
        <f t="shared" ca="1" si="57"/>
        <v/>
      </c>
      <c r="X138" s="3" t="str">
        <f ca="1">IF(ISNUMBER($A138),$W138*(Methuselahs!$A$4+1)+$A138,"")</f>
        <v/>
      </c>
      <c r="Y138" s="3" t="str">
        <f t="shared" ca="1" si="58"/>
        <v/>
      </c>
      <c r="Z138" s="3" t="str">
        <f ca="1">IF(ISNUMBER($A138),VLOOKUP($A138,Methuselahs!$A$7:$X$306,5),"")</f>
        <v/>
      </c>
      <c r="AA138" s="3" t="str">
        <f t="shared" ca="1" si="59"/>
        <v/>
      </c>
    </row>
    <row r="139" spans="1:27" ht="13.15" customHeight="1" x14ac:dyDescent="0.2">
      <c r="A139" s="70" t="str">
        <f ca="1">IF(ISBLANK('Tournament Info'!$B$11),"",INDIRECT(ADDRESS(ROW(),1,1,1,"Optimal Seating "&amp;'Tournament Info'!$B$11-1&amp;"R+F")))</f>
        <v/>
      </c>
      <c r="B139" s="76" t="str">
        <f ca="1">IF(ISNUMBER(A139),VLOOKUP(A139,Methuselahs!$A$7:$E$306,2,FALSE),"")</f>
        <v/>
      </c>
      <c r="C139" s="156" t="str">
        <f ca="1">IF(ISNUMBER(A139),VLOOKUP(A139,Methuselahs!$A$7:$E$306,3,FALSE),"")</f>
        <v/>
      </c>
      <c r="D139" s="157" t="str">
        <f t="shared" ca="1" si="48"/>
        <v/>
      </c>
      <c r="E139" s="158"/>
      <c r="F139" s="156">
        <f t="shared" si="49"/>
        <v>0</v>
      </c>
      <c r="G139" s="159" t="str">
        <f t="shared" ca="1" si="50"/>
        <v/>
      </c>
      <c r="H139" s="160" t="str">
        <f ca="1">IF(ISNUMBER(A139),IF(OR($S139=$U139,NOT(ISNA(MATCH($D139*5+$V$4,Override!$C$6:$C$125,0)))),$Q139,0),"")</f>
        <v/>
      </c>
      <c r="I139" s="157" t="str">
        <f t="shared" ca="1" si="51"/>
        <v/>
      </c>
      <c r="J139" s="161">
        <f ca="1">COUNT(A137:A141)</f>
        <v>0</v>
      </c>
      <c r="K139" s="162" t="str">
        <f ca="1">IF(ISNUMBER(A139),RANK(F139,F137:F141),"")</f>
        <v/>
      </c>
      <c r="L139" s="75">
        <f ca="1">IF(J139=5,VLOOKUP(K139,TPMatrix!$A$6:$B$10,2,FALSE),IF(J139=4,VLOOKUP(K139,TPMatrix!$D$6:$E$9,2,FALSE),0))</f>
        <v>0</v>
      </c>
      <c r="M139" s="75">
        <f ca="1">IF(COUNTIF(K137:K141,K139)&gt;=2,IF(J139=5,VLOOKUP(K139+1,TPMatrix!$A$6:$B$10,2,FALSE),IF(J139=4,VLOOKUP(K139+1,TPMatrix!$D$6:$E$9,2,FALSE),0)),"")</f>
        <v>0</v>
      </c>
      <c r="N139" s="75">
        <f ca="1">IF(COUNTIF(K137:K141,K139)&gt;=3,IF(J139=5,VLOOKUP(K139+2,TPMatrix!$A$6:$B$10,2,FALSE),IF(J139=4,VLOOKUP(K139+2,TPMatrix!$D$6:$E$9,2,FALSE),0)),"")</f>
        <v>0</v>
      </c>
      <c r="O139" s="75">
        <f ca="1">IF(COUNTIF(K137:K141,K139)&gt;=4,IF(J139=5,VLOOKUP(K139+3,TPMatrix!$A$6:$B$10,2,FALSE),IF(J139=4,VLOOKUP(K139+3,TPMatrix!$D$6:$E$9,2,FALSE),0)),"")</f>
        <v>0</v>
      </c>
      <c r="P139" s="75">
        <f ca="1">IF(COUNTIF(K137:K141,K139)&gt;=5,IF(J139=5,VLOOKUP(K139+4,TPMatrix!$A$6:$B$10,2,FALSE),IF(J139=4,VLOOKUP(K139+4,TPMatrix!$D$6:$E$9,2,FALSE),0)),"")</f>
        <v>0</v>
      </c>
      <c r="Q139" s="75">
        <f t="shared" ca="1" si="52"/>
        <v>0</v>
      </c>
      <c r="R139" s="163">
        <f t="shared" ca="1" si="53"/>
        <v>5</v>
      </c>
      <c r="S139" s="162">
        <f t="shared" ca="1" si="54"/>
        <v>0</v>
      </c>
      <c r="T139" s="75">
        <f t="shared" si="55"/>
        <v>0</v>
      </c>
      <c r="U139" s="163">
        <f t="shared" ca="1" si="56"/>
        <v>0</v>
      </c>
      <c r="W139" s="3" t="str">
        <f t="shared" ca="1" si="57"/>
        <v/>
      </c>
      <c r="X139" s="3" t="str">
        <f ca="1">IF(ISNUMBER($A139),$W139*(Methuselahs!$A$4+1)+$A139,"")</f>
        <v/>
      </c>
      <c r="Y139" s="3" t="str">
        <f t="shared" ca="1" si="58"/>
        <v/>
      </c>
      <c r="Z139" s="3" t="str">
        <f ca="1">IF(ISNUMBER($A139),VLOOKUP($A139,Methuselahs!$A$7:$X$306,5),"")</f>
        <v/>
      </c>
      <c r="AA139" s="3" t="str">
        <f t="shared" ca="1" si="59"/>
        <v/>
      </c>
    </row>
    <row r="140" spans="1:27" ht="13.15" customHeight="1" x14ac:dyDescent="0.2">
      <c r="A140" s="164" t="str">
        <f ca="1">IF(ISBLANK('Tournament Info'!$B$11),"",INDIRECT(ADDRESS(ROW(),1,1,1,"Optimal Seating "&amp;'Tournament Info'!$B$11-1&amp;"R+F")))</f>
        <v/>
      </c>
      <c r="B140" s="165" t="str">
        <f ca="1">IF(ISNUMBER(A140),VLOOKUP(A140,Methuselahs!$A$7:$E$306,2,FALSE),"")</f>
        <v/>
      </c>
      <c r="C140" s="166" t="str">
        <f ca="1">IF(ISNUMBER(A140),VLOOKUP(A140,Methuselahs!$A$7:$E$306,3,FALSE),"")</f>
        <v/>
      </c>
      <c r="D140" s="167" t="str">
        <f t="shared" ca="1" si="48"/>
        <v/>
      </c>
      <c r="E140" s="168"/>
      <c r="F140" s="166">
        <f t="shared" si="49"/>
        <v>0</v>
      </c>
      <c r="G140" s="150" t="str">
        <f t="shared" ca="1" si="50"/>
        <v/>
      </c>
      <c r="H140" s="151" t="str">
        <f ca="1">IF(ISNUMBER(A140),IF(OR($S140=$U140,NOT(ISNA(MATCH($D140*5+$V$4,Override!$C$6:$C$125,0)))),$Q140,0),"")</f>
        <v/>
      </c>
      <c r="I140" s="167" t="str">
        <f t="shared" ca="1" si="51"/>
        <v/>
      </c>
      <c r="J140" s="169">
        <f ca="1">COUNT(A137:A141)</f>
        <v>0</v>
      </c>
      <c r="K140" s="153" t="str">
        <f ca="1">IF(ISNUMBER(A140),RANK(F140,F137:F141),"")</f>
        <v/>
      </c>
      <c r="L140" s="154">
        <f ca="1">IF(J140=5,VLOOKUP(K140,TPMatrix!$A$6:$B$10,2,FALSE),IF(J140=4,VLOOKUP(K140,TPMatrix!$D$6:$E$9,2,FALSE),0))</f>
        <v>0</v>
      </c>
      <c r="M140" s="154">
        <f ca="1">IF(COUNTIF(K137:K141,K140)&gt;=2,IF(J140=5,VLOOKUP(K140+1,TPMatrix!$A$6:$B$10,2,FALSE),IF(J140=4,VLOOKUP(K140+1,TPMatrix!$D$6:$E$9,2,FALSE),0)),"")</f>
        <v>0</v>
      </c>
      <c r="N140" s="154">
        <f ca="1">IF(COUNTIF(K137:K141,K140)&gt;=3,IF(J140=5,VLOOKUP(K140+2,TPMatrix!$A$6:$B$10,2,FALSE),IF(J140=4,VLOOKUP(K140+2,TPMatrix!$D$6:$E$9,2,FALSE),0)),"")</f>
        <v>0</v>
      </c>
      <c r="O140" s="154">
        <f ca="1">IF(COUNTIF(K137:K141,K140)&gt;=4,IF(J140=5,VLOOKUP(K140+3,TPMatrix!$A$6:$B$10,2,FALSE),IF(J140=4,VLOOKUP(K140+3,TPMatrix!$D$6:$E$9,2,FALSE),0)),"")</f>
        <v>0</v>
      </c>
      <c r="P140" s="154">
        <f ca="1">IF(COUNTIF(K137:K141,K140)&gt;=5,IF(J140=5,VLOOKUP(K140+4,TPMatrix!$A$6:$B$10,2,FALSE),IF(J140=4,VLOOKUP(K140+4,TPMatrix!$D$6:$E$9,2,FALSE),0)),"")</f>
        <v>0</v>
      </c>
      <c r="Q140" s="154">
        <f t="shared" ca="1" si="52"/>
        <v>0</v>
      </c>
      <c r="R140" s="155">
        <f t="shared" ca="1" si="53"/>
        <v>5</v>
      </c>
      <c r="S140" s="153">
        <f t="shared" ca="1" si="54"/>
        <v>0</v>
      </c>
      <c r="T140" s="154">
        <f t="shared" si="55"/>
        <v>0</v>
      </c>
      <c r="U140" s="155">
        <f t="shared" ca="1" si="56"/>
        <v>0</v>
      </c>
      <c r="W140" s="3" t="str">
        <f t="shared" ca="1" si="57"/>
        <v/>
      </c>
      <c r="X140" s="3" t="str">
        <f ca="1">IF(ISNUMBER($A140),$W140*(Methuselahs!$A$4+1)+$A140,"")</f>
        <v/>
      </c>
      <c r="Y140" s="3" t="str">
        <f t="shared" ca="1" si="58"/>
        <v/>
      </c>
      <c r="Z140" s="3" t="str">
        <f ca="1">IF(ISNUMBER($A140),VLOOKUP($A140,Methuselahs!$A$7:$X$306,5),"")</f>
        <v/>
      </c>
      <c r="AA140" s="3" t="str">
        <f t="shared" ca="1" si="59"/>
        <v/>
      </c>
    </row>
    <row r="141" spans="1:27" ht="13.15" customHeight="1" thickBot="1" x14ac:dyDescent="0.25">
      <c r="A141" s="170" t="str">
        <f ca="1">IF(ISBLANK('Tournament Info'!$B$11),"",INDIRECT(ADDRESS(ROW(),1,1,1,"Optimal Seating "&amp;'Tournament Info'!$B$11-1&amp;"R+F")))</f>
        <v/>
      </c>
      <c r="B141" s="171" t="str">
        <f ca="1">IF(ISNUMBER(A141),VLOOKUP(A141,Methuselahs!$A$7:$E$306,2,FALSE),"")</f>
        <v/>
      </c>
      <c r="C141" s="172" t="str">
        <f ca="1">IF(ISNUMBER(A141),VLOOKUP(A141,Methuselahs!$A$7:$E$306,3,FALSE),"")</f>
        <v/>
      </c>
      <c r="D141" s="173" t="str">
        <f t="shared" ca="1" si="48"/>
        <v/>
      </c>
      <c r="E141" s="174"/>
      <c r="F141" s="172">
        <f t="shared" si="49"/>
        <v>0</v>
      </c>
      <c r="G141" s="159" t="str">
        <f t="shared" ca="1" si="50"/>
        <v/>
      </c>
      <c r="H141" s="160" t="str">
        <f ca="1">IF(ISNUMBER(A141),IF(OR($S141=$U141,NOT(ISNA(MATCH($D141*5+$V$4,Override!$C$6:$C$125,0)))),$Q141,0),"")</f>
        <v/>
      </c>
      <c r="I141" s="173" t="str">
        <f t="shared" ca="1" si="51"/>
        <v/>
      </c>
      <c r="J141" s="175">
        <f ca="1">COUNT(A137:A141)</f>
        <v>0</v>
      </c>
      <c r="K141" s="176" t="str">
        <f ca="1">IF(ISNUMBER(A141),RANK(F141,F137:F141),"")</f>
        <v/>
      </c>
      <c r="L141" s="177">
        <f ca="1">IF(J141=5,VLOOKUP(K141,TPMatrix!$A$6:$B$10,2,FALSE),IF(J141=4,VLOOKUP(K141,TPMatrix!$D$6:$E$9,2,FALSE),0))</f>
        <v>0</v>
      </c>
      <c r="M141" s="177">
        <f ca="1">IF(COUNTIF(K137:K141,K141)&gt;=2,IF(J141=5,VLOOKUP(K141+1,TPMatrix!$A$6:$B$10,2,FALSE),IF(J141=4,VLOOKUP(K141+1,TPMatrix!$D$6:$E$9,2,FALSE),0)),"")</f>
        <v>0</v>
      </c>
      <c r="N141" s="177">
        <f ca="1">IF(COUNTIF(K137:K141,K141)&gt;=3,IF(J141=5,VLOOKUP(K141+2,TPMatrix!$A$6:$B$10,2,FALSE),IF(J141=4,VLOOKUP(K141+2,TPMatrix!$D$6:$E$9,2,FALSE),0)),"")</f>
        <v>0</v>
      </c>
      <c r="O141" s="177">
        <f ca="1">IF(COUNTIF(K137:K141,K141)&gt;=4,IF(J141=5,VLOOKUP(K141+3,TPMatrix!$A$6:$B$10,2,FALSE),IF(J141=4,VLOOKUP(K141+3,TPMatrix!$D$6:$E$9,2,FALSE),0)),"")</f>
        <v>0</v>
      </c>
      <c r="P141" s="177">
        <f ca="1">IF(COUNTIF(K137:K141,K141)&gt;=5,IF(J141=5,VLOOKUP(K141+4,TPMatrix!$A$6:$B$10,2,FALSE),IF(J141=4,VLOOKUP(K141+4,TPMatrix!$D$6:$E$9,2,FALSE),0)),"")</f>
        <v>0</v>
      </c>
      <c r="Q141" s="177">
        <f t="shared" ca="1" si="52"/>
        <v>0</v>
      </c>
      <c r="R141" s="178">
        <f t="shared" ca="1" si="53"/>
        <v>5</v>
      </c>
      <c r="S141" s="176">
        <f t="shared" ca="1" si="54"/>
        <v>0</v>
      </c>
      <c r="T141" s="177">
        <f t="shared" si="55"/>
        <v>0</v>
      </c>
      <c r="U141" s="178">
        <f t="shared" ca="1" si="56"/>
        <v>0</v>
      </c>
      <c r="W141" s="3" t="str">
        <f t="shared" ca="1" si="57"/>
        <v/>
      </c>
      <c r="X141" s="3" t="str">
        <f ca="1">IF(ISNUMBER($A141),$W141*(Methuselahs!$A$4+1)+$A141,"")</f>
        <v/>
      </c>
      <c r="Y141" s="3" t="str">
        <f t="shared" ca="1" si="58"/>
        <v/>
      </c>
      <c r="Z141" s="3" t="str">
        <f ca="1">IF(ISNUMBER($A141),VLOOKUP($A141,Methuselahs!$A$7:$X$306,5),"")</f>
        <v/>
      </c>
      <c r="AA141" s="3" t="str">
        <f t="shared" ca="1" si="59"/>
        <v/>
      </c>
    </row>
    <row r="142" spans="1:27" ht="13.15" customHeight="1" thickTop="1" x14ac:dyDescent="0.2">
      <c r="A142" s="55" t="str">
        <f ca="1">IF(ISBLANK('Tournament Info'!$B$11),"",INDIRECT(ADDRESS(ROW(),1,1,1,"Optimal Seating "&amp;'Tournament Info'!$B$11-1&amp;"R+F")))</f>
        <v/>
      </c>
      <c r="B142" s="76" t="str">
        <f ca="1">IF(ISNUMBER(A142),VLOOKUP(A142,Methuselahs!$A$7:$E$306,2,FALSE),"")</f>
        <v/>
      </c>
      <c r="C142" s="136" t="str">
        <f ca="1">IF(ISNUMBER(A142),VLOOKUP(A142,Methuselahs!$A$7:$E$306,3,FALSE),"")</f>
        <v/>
      </c>
      <c r="D142" s="137" t="str">
        <f t="shared" ca="1" si="48"/>
        <v/>
      </c>
      <c r="E142" s="138"/>
      <c r="F142" s="136">
        <f t="shared" si="49"/>
        <v>0</v>
      </c>
      <c r="G142" s="139" t="str">
        <f t="shared" ca="1" si="50"/>
        <v/>
      </c>
      <c r="H142" s="140" t="str">
        <f ca="1">IF(ISNUMBER(A142),IF(OR($S142=$U142,NOT(ISNA(MATCH($D142*5+$V$4,Override!$C$6:$C$125,0)))),$Q142,0),"")</f>
        <v/>
      </c>
      <c r="I142" s="137" t="str">
        <f t="shared" ca="1" si="51"/>
        <v/>
      </c>
      <c r="J142" s="141">
        <f ca="1">COUNT(A142:A146)</f>
        <v>0</v>
      </c>
      <c r="K142" s="142" t="str">
        <f ca="1">IF(ISNUMBER(A142),RANK(F142,F142:F146),"")</f>
        <v/>
      </c>
      <c r="L142" s="58">
        <f ca="1">IF(J142=5,VLOOKUP(K142,TPMatrix!$A$6:$B$10,2,FALSE),IF(J142=4,VLOOKUP(K142,TPMatrix!$D$6:$E$9,2,FALSE),0))</f>
        <v>0</v>
      </c>
      <c r="M142" s="58">
        <f ca="1">IF(COUNTIF(K142:K146,K142)&gt;=2,IF(J142=5,VLOOKUP(K142+1,TPMatrix!$A$6:$B$10,2,FALSE),IF(J142=4,VLOOKUP(K142+1,TPMatrix!$D$6:$E$9,2,FALSE),0)),"")</f>
        <v>0</v>
      </c>
      <c r="N142" s="58">
        <f ca="1">IF(COUNTIF(K142:K146,K142)&gt;=3,IF(J142=5,VLOOKUP(K142+2,TPMatrix!$A$6:$B$10,2,FALSE),IF(J142=4,VLOOKUP(K142+2,TPMatrix!$D$6:$E$9,2,FALSE),0)),"")</f>
        <v>0</v>
      </c>
      <c r="O142" s="58">
        <f ca="1">IF(COUNTIF(K142:K146,K142)&gt;=4,IF(J142=5,VLOOKUP(K142+3,TPMatrix!$A$6:$B$10,2,FALSE),IF(J142=4,VLOOKUP(K142+3,TPMatrix!$D$6:$E$9,2,FALSE),0)),"")</f>
        <v>0</v>
      </c>
      <c r="P142" s="58">
        <f ca="1">IF(COUNTIF(K142:K146,K142)&gt;=5,IF(J142=5,VLOOKUP(K142+4,TPMatrix!$A$6:$B$10,2,FALSE),IF(J142=4,VLOOKUP(K142+4,TPMatrix!$D$6:$E$9,2,FALSE),0)),"")</f>
        <v>0</v>
      </c>
      <c r="Q142" s="58">
        <f t="shared" ca="1" si="52"/>
        <v>0</v>
      </c>
      <c r="R142" s="143">
        <f t="shared" ca="1" si="53"/>
        <v>5</v>
      </c>
      <c r="S142" s="144">
        <f t="shared" ca="1" si="54"/>
        <v>0</v>
      </c>
      <c r="T142" s="145">
        <f t="shared" si="55"/>
        <v>0</v>
      </c>
      <c r="U142" s="146">
        <f t="shared" ca="1" si="56"/>
        <v>0</v>
      </c>
      <c r="W142" s="3" t="str">
        <f t="shared" ca="1" si="57"/>
        <v/>
      </c>
      <c r="X142" s="3" t="str">
        <f ca="1">IF(ISNUMBER($A142),$W142*(Methuselahs!$A$4+1)+$A142,"")</f>
        <v/>
      </c>
      <c r="Y142" s="3" t="str">
        <f t="shared" ca="1" si="58"/>
        <v/>
      </c>
      <c r="Z142" s="3" t="str">
        <f ca="1">IF(ISNUMBER($A142),VLOOKUP($A142,Methuselahs!$A$7:$X$306,5),"")</f>
        <v/>
      </c>
      <c r="AA142" s="3" t="str">
        <f t="shared" ca="1" si="59"/>
        <v/>
      </c>
    </row>
    <row r="143" spans="1:27" ht="13.15" customHeight="1" x14ac:dyDescent="0.2">
      <c r="A143" s="59" t="str">
        <f ca="1">IF(ISBLANK('Tournament Info'!$B$11),"",INDIRECT(ADDRESS(ROW(),1,1,1,"Optimal Seating "&amp;'Tournament Info'!$B$11-1&amp;"R+F")))</f>
        <v/>
      </c>
      <c r="B143" s="65" t="str">
        <f ca="1">IF(ISNUMBER(A143),VLOOKUP(A143,Methuselahs!$A$7:$E$306,2,FALSE),"")</f>
        <v/>
      </c>
      <c r="C143" s="147" t="str">
        <f ca="1">IF(ISNUMBER(A143),VLOOKUP(A143,Methuselahs!$A$7:$E$306,3,FALSE),"")</f>
        <v/>
      </c>
      <c r="D143" s="148" t="str">
        <f t="shared" ca="1" si="48"/>
        <v/>
      </c>
      <c r="E143" s="149"/>
      <c r="F143" s="147">
        <f t="shared" si="49"/>
        <v>0</v>
      </c>
      <c r="G143" s="150" t="str">
        <f t="shared" ca="1" si="50"/>
        <v/>
      </c>
      <c r="H143" s="151" t="str">
        <f ca="1">IF(ISNUMBER(A143),IF(OR($S143=$U143,NOT(ISNA(MATCH($D143*5+$V$4,Override!$C$6:$C$125,0)))),$Q143,0),"")</f>
        <v/>
      </c>
      <c r="I143" s="148" t="str">
        <f t="shared" ca="1" si="51"/>
        <v/>
      </c>
      <c r="J143" s="152">
        <f ca="1">COUNT(A142:A146)</f>
        <v>0</v>
      </c>
      <c r="K143" s="153" t="str">
        <f ca="1">IF(ISNUMBER(A143),RANK(F143,F142:F146),"")</f>
        <v/>
      </c>
      <c r="L143" s="154">
        <f ca="1">IF(J143=5,VLOOKUP(K143,TPMatrix!$A$6:$B$10,2,FALSE),IF(J143=4,VLOOKUP(K143,TPMatrix!$D$6:$E$9,2,FALSE),0))</f>
        <v>0</v>
      </c>
      <c r="M143" s="154">
        <f ca="1">IF(COUNTIF(K142:K146,K143)&gt;=2,IF(J143=5,VLOOKUP(K143+1,TPMatrix!$A$6:$B$10,2,FALSE),IF(J143=4,VLOOKUP(K143+1,TPMatrix!$D$6:$E$9,2,FALSE),0)),"")</f>
        <v>0</v>
      </c>
      <c r="N143" s="154">
        <f ca="1">IF(COUNTIF(K142:K146,K143)&gt;=3,IF(J143=5,VLOOKUP(K143+2,TPMatrix!$A$6:$B$10,2,FALSE),IF(J143=4,VLOOKUP(K143+2,TPMatrix!$D$6:$E$9,2,FALSE),0)),"")</f>
        <v>0</v>
      </c>
      <c r="O143" s="154">
        <f ca="1">IF(COUNTIF(K142:K146,K143)&gt;=4,IF(J143=5,VLOOKUP(K143+3,TPMatrix!$A$6:$B$10,2,FALSE),IF(J143=4,VLOOKUP(K143+3,TPMatrix!$D$6:$E$9,2,FALSE),0)),"")</f>
        <v>0</v>
      </c>
      <c r="P143" s="154">
        <f ca="1">IF(COUNTIF(K142:K146,K143)&gt;=5,IF(J143=5,VLOOKUP(K143+4,TPMatrix!$A$6:$B$10,2,FALSE),IF(J143=4,VLOOKUP(K143+4,TPMatrix!$D$6:$E$9,2,FALSE),0)),"")</f>
        <v>0</v>
      </c>
      <c r="Q143" s="154">
        <f t="shared" ca="1" si="52"/>
        <v>0</v>
      </c>
      <c r="R143" s="155">
        <f t="shared" ca="1" si="53"/>
        <v>5</v>
      </c>
      <c r="S143" s="153">
        <f t="shared" ca="1" si="54"/>
        <v>0</v>
      </c>
      <c r="T143" s="154">
        <f t="shared" si="55"/>
        <v>0</v>
      </c>
      <c r="U143" s="155">
        <f t="shared" ca="1" si="56"/>
        <v>0</v>
      </c>
      <c r="W143" s="3" t="str">
        <f t="shared" ca="1" si="57"/>
        <v/>
      </c>
      <c r="X143" s="3" t="str">
        <f ca="1">IF(ISNUMBER($A143),$W143*(Methuselahs!$A$4+1)+$A143,"")</f>
        <v/>
      </c>
      <c r="Y143" s="3" t="str">
        <f t="shared" ca="1" si="58"/>
        <v/>
      </c>
      <c r="Z143" s="3" t="str">
        <f ca="1">IF(ISNUMBER($A143),VLOOKUP($A143,Methuselahs!$A$7:$X$306,5),"")</f>
        <v/>
      </c>
      <c r="AA143" s="3" t="str">
        <f t="shared" ca="1" si="59"/>
        <v/>
      </c>
    </row>
    <row r="144" spans="1:27" ht="13.15" customHeight="1" x14ac:dyDescent="0.2">
      <c r="A144" s="70" t="str">
        <f ca="1">IF(ISBLANK('Tournament Info'!$B$11),"",INDIRECT(ADDRESS(ROW(),1,1,1,"Optimal Seating "&amp;'Tournament Info'!$B$11-1&amp;"R+F")))</f>
        <v/>
      </c>
      <c r="B144" s="76" t="str">
        <f ca="1">IF(ISNUMBER(A144),VLOOKUP(A144,Methuselahs!$A$7:$E$306,2,FALSE),"")</f>
        <v/>
      </c>
      <c r="C144" s="156" t="str">
        <f ca="1">IF(ISNUMBER(A144),VLOOKUP(A144,Methuselahs!$A$7:$E$306,3,FALSE),"")</f>
        <v/>
      </c>
      <c r="D144" s="157" t="str">
        <f t="shared" ca="1" si="48"/>
        <v/>
      </c>
      <c r="E144" s="158"/>
      <c r="F144" s="156">
        <f t="shared" si="49"/>
        <v>0</v>
      </c>
      <c r="G144" s="159" t="str">
        <f t="shared" ca="1" si="50"/>
        <v/>
      </c>
      <c r="H144" s="160" t="str">
        <f ca="1">IF(ISNUMBER(A144),IF(OR($S144=$U144,NOT(ISNA(MATCH($D144*5+$V$4,Override!$C$6:$C$125,0)))),$Q144,0),"")</f>
        <v/>
      </c>
      <c r="I144" s="157" t="str">
        <f t="shared" ca="1" si="51"/>
        <v/>
      </c>
      <c r="J144" s="161">
        <f ca="1">COUNT(A142:A146)</f>
        <v>0</v>
      </c>
      <c r="K144" s="162" t="str">
        <f ca="1">IF(ISNUMBER(A144),RANK(F144,F142:F146),"")</f>
        <v/>
      </c>
      <c r="L144" s="75">
        <f ca="1">IF(J144=5,VLOOKUP(K144,TPMatrix!$A$6:$B$10,2,FALSE),IF(J144=4,VLOOKUP(K144,TPMatrix!$D$6:$E$9,2,FALSE),0))</f>
        <v>0</v>
      </c>
      <c r="M144" s="75">
        <f ca="1">IF(COUNTIF(K142:K146,K144)&gt;=2,IF(J144=5,VLOOKUP(K144+1,TPMatrix!$A$6:$B$10,2,FALSE),IF(J144=4,VLOOKUP(K144+1,TPMatrix!$D$6:$E$9,2,FALSE),0)),"")</f>
        <v>0</v>
      </c>
      <c r="N144" s="75">
        <f ca="1">IF(COUNTIF(K142:K146,K144)&gt;=3,IF(J144=5,VLOOKUP(K144+2,TPMatrix!$A$6:$B$10,2,FALSE),IF(J144=4,VLOOKUP(K144+2,TPMatrix!$D$6:$E$9,2,FALSE),0)),"")</f>
        <v>0</v>
      </c>
      <c r="O144" s="75">
        <f ca="1">IF(COUNTIF(K142:K146,K144)&gt;=4,IF(J144=5,VLOOKUP(K144+3,TPMatrix!$A$6:$B$10,2,FALSE),IF(J144=4,VLOOKUP(K144+3,TPMatrix!$D$6:$E$9,2,FALSE),0)),"")</f>
        <v>0</v>
      </c>
      <c r="P144" s="75">
        <f ca="1">IF(COUNTIF(K142:K146,K144)&gt;=5,IF(J144=5,VLOOKUP(K144+4,TPMatrix!$A$6:$B$10,2,FALSE),IF(J144=4,VLOOKUP(K144+4,TPMatrix!$D$6:$E$9,2,FALSE),0)),"")</f>
        <v>0</v>
      </c>
      <c r="Q144" s="75">
        <f t="shared" ca="1" si="52"/>
        <v>0</v>
      </c>
      <c r="R144" s="163">
        <f t="shared" ca="1" si="53"/>
        <v>5</v>
      </c>
      <c r="S144" s="162">
        <f t="shared" ca="1" si="54"/>
        <v>0</v>
      </c>
      <c r="T144" s="75">
        <f t="shared" si="55"/>
        <v>0</v>
      </c>
      <c r="U144" s="163">
        <f t="shared" ca="1" si="56"/>
        <v>0</v>
      </c>
      <c r="W144" s="3" t="str">
        <f t="shared" ca="1" si="57"/>
        <v/>
      </c>
      <c r="X144" s="3" t="str">
        <f ca="1">IF(ISNUMBER($A144),$W144*(Methuselahs!$A$4+1)+$A144,"")</f>
        <v/>
      </c>
      <c r="Y144" s="3" t="str">
        <f t="shared" ca="1" si="58"/>
        <v/>
      </c>
      <c r="Z144" s="3" t="str">
        <f ca="1">IF(ISNUMBER($A144),VLOOKUP($A144,Methuselahs!$A$7:$X$306,5),"")</f>
        <v/>
      </c>
      <c r="AA144" s="3" t="str">
        <f t="shared" ca="1" si="59"/>
        <v/>
      </c>
    </row>
    <row r="145" spans="1:27" ht="13.15" customHeight="1" x14ac:dyDescent="0.2">
      <c r="A145" s="164" t="str">
        <f ca="1">IF(ISBLANK('Tournament Info'!$B$11),"",INDIRECT(ADDRESS(ROW(),1,1,1,"Optimal Seating "&amp;'Tournament Info'!$B$11-1&amp;"R+F")))</f>
        <v/>
      </c>
      <c r="B145" s="165" t="str">
        <f ca="1">IF(ISNUMBER(A145),VLOOKUP(A145,Methuselahs!$A$7:$E$306,2,FALSE),"")</f>
        <v/>
      </c>
      <c r="C145" s="166" t="str">
        <f ca="1">IF(ISNUMBER(A145),VLOOKUP(A145,Methuselahs!$A$7:$E$306,3,FALSE),"")</f>
        <v/>
      </c>
      <c r="D145" s="167" t="str">
        <f t="shared" ca="1" si="48"/>
        <v/>
      </c>
      <c r="E145" s="168"/>
      <c r="F145" s="166">
        <f t="shared" si="49"/>
        <v>0</v>
      </c>
      <c r="G145" s="150" t="str">
        <f t="shared" ca="1" si="50"/>
        <v/>
      </c>
      <c r="H145" s="151" t="str">
        <f ca="1">IF(ISNUMBER(A145),IF(OR($S145=$U145,NOT(ISNA(MATCH($D145*5+$V$4,Override!$C$6:$C$125,0)))),$Q145,0),"")</f>
        <v/>
      </c>
      <c r="I145" s="167" t="str">
        <f t="shared" ca="1" si="51"/>
        <v/>
      </c>
      <c r="J145" s="169">
        <f ca="1">COUNT(A142:A146)</f>
        <v>0</v>
      </c>
      <c r="K145" s="153" t="str">
        <f ca="1">IF(ISNUMBER(A145),RANK(F145,F142:F146),"")</f>
        <v/>
      </c>
      <c r="L145" s="154">
        <f ca="1">IF(J145=5,VLOOKUP(K145,TPMatrix!$A$6:$B$10,2,FALSE),IF(J145=4,VLOOKUP(K145,TPMatrix!$D$6:$E$9,2,FALSE),0))</f>
        <v>0</v>
      </c>
      <c r="M145" s="154">
        <f ca="1">IF(COUNTIF(K142:K146,K145)&gt;=2,IF(J145=5,VLOOKUP(K145+1,TPMatrix!$A$6:$B$10,2,FALSE),IF(J145=4,VLOOKUP(K145+1,TPMatrix!$D$6:$E$9,2,FALSE),0)),"")</f>
        <v>0</v>
      </c>
      <c r="N145" s="154">
        <f ca="1">IF(COUNTIF(K142:K146,K145)&gt;=3,IF(J145=5,VLOOKUP(K145+2,TPMatrix!$A$6:$B$10,2,FALSE),IF(J145=4,VLOOKUP(K145+2,TPMatrix!$D$6:$E$9,2,FALSE),0)),"")</f>
        <v>0</v>
      </c>
      <c r="O145" s="154">
        <f ca="1">IF(COUNTIF(K142:K146,K145)&gt;=4,IF(J145=5,VLOOKUP(K145+3,TPMatrix!$A$6:$B$10,2,FALSE),IF(J145=4,VLOOKUP(K145+3,TPMatrix!$D$6:$E$9,2,FALSE),0)),"")</f>
        <v>0</v>
      </c>
      <c r="P145" s="154">
        <f ca="1">IF(COUNTIF(K142:K146,K145)&gt;=5,IF(J145=5,VLOOKUP(K145+4,TPMatrix!$A$6:$B$10,2,FALSE),IF(J145=4,VLOOKUP(K145+4,TPMatrix!$D$6:$E$9,2,FALSE),0)),"")</f>
        <v>0</v>
      </c>
      <c r="Q145" s="154">
        <f t="shared" ca="1" si="52"/>
        <v>0</v>
      </c>
      <c r="R145" s="155">
        <f t="shared" ca="1" si="53"/>
        <v>5</v>
      </c>
      <c r="S145" s="153">
        <f t="shared" ca="1" si="54"/>
        <v>0</v>
      </c>
      <c r="T145" s="154">
        <f t="shared" si="55"/>
        <v>0</v>
      </c>
      <c r="U145" s="155">
        <f t="shared" ca="1" si="56"/>
        <v>0</v>
      </c>
      <c r="W145" s="3" t="str">
        <f t="shared" ca="1" si="57"/>
        <v/>
      </c>
      <c r="X145" s="3" t="str">
        <f ca="1">IF(ISNUMBER($A145),$W145*(Methuselahs!$A$4+1)+$A145,"")</f>
        <v/>
      </c>
      <c r="Y145" s="3" t="str">
        <f t="shared" ca="1" si="58"/>
        <v/>
      </c>
      <c r="Z145" s="3" t="str">
        <f ca="1">IF(ISNUMBER($A145),VLOOKUP($A145,Methuselahs!$A$7:$X$306,5),"")</f>
        <v/>
      </c>
      <c r="AA145" s="3" t="str">
        <f t="shared" ca="1" si="59"/>
        <v/>
      </c>
    </row>
    <row r="146" spans="1:27" ht="13.15" customHeight="1" thickBot="1" x14ac:dyDescent="0.25">
      <c r="A146" s="170" t="str">
        <f ca="1">IF(ISBLANK('Tournament Info'!$B$11),"",INDIRECT(ADDRESS(ROW(),1,1,1,"Optimal Seating "&amp;'Tournament Info'!$B$11-1&amp;"R+F")))</f>
        <v/>
      </c>
      <c r="B146" s="171" t="str">
        <f ca="1">IF(ISNUMBER(A146),VLOOKUP(A146,Methuselahs!$A$7:$E$306,2,FALSE),"")</f>
        <v/>
      </c>
      <c r="C146" s="172" t="str">
        <f ca="1">IF(ISNUMBER(A146),VLOOKUP(A146,Methuselahs!$A$7:$E$306,3,FALSE),"")</f>
        <v/>
      </c>
      <c r="D146" s="173" t="str">
        <f t="shared" ca="1" si="48"/>
        <v/>
      </c>
      <c r="E146" s="174"/>
      <c r="F146" s="172">
        <f t="shared" si="49"/>
        <v>0</v>
      </c>
      <c r="G146" s="159" t="str">
        <f t="shared" ca="1" si="50"/>
        <v/>
      </c>
      <c r="H146" s="160" t="str">
        <f ca="1">IF(ISNUMBER(A146),IF(OR($S146=$U146,NOT(ISNA(MATCH($D146*5+$V$4,Override!$C$6:$C$125,0)))),$Q146,0),"")</f>
        <v/>
      </c>
      <c r="I146" s="173" t="str">
        <f t="shared" ca="1" si="51"/>
        <v/>
      </c>
      <c r="J146" s="175">
        <f ca="1">COUNT(A142:A146)</f>
        <v>0</v>
      </c>
      <c r="K146" s="176" t="str">
        <f ca="1">IF(ISNUMBER(A146),RANK(F146,F142:F146),"")</f>
        <v/>
      </c>
      <c r="L146" s="177">
        <f ca="1">IF(J146=5,VLOOKUP(K146,TPMatrix!$A$6:$B$10,2,FALSE),IF(J146=4,VLOOKUP(K146,TPMatrix!$D$6:$E$9,2,FALSE),0))</f>
        <v>0</v>
      </c>
      <c r="M146" s="177">
        <f ca="1">IF(COUNTIF(K142:K146,K146)&gt;=2,IF(J146=5,VLOOKUP(K146+1,TPMatrix!$A$6:$B$10,2,FALSE),IF(J146=4,VLOOKUP(K146+1,TPMatrix!$D$6:$E$9,2,FALSE),0)),"")</f>
        <v>0</v>
      </c>
      <c r="N146" s="177">
        <f ca="1">IF(COUNTIF(K142:K146,K146)&gt;=3,IF(J146=5,VLOOKUP(K146+2,TPMatrix!$A$6:$B$10,2,FALSE),IF(J146=4,VLOOKUP(K146+2,TPMatrix!$D$6:$E$9,2,FALSE),0)),"")</f>
        <v>0</v>
      </c>
      <c r="O146" s="177">
        <f ca="1">IF(COUNTIF(K142:K146,K146)&gt;=4,IF(J146=5,VLOOKUP(K146+3,TPMatrix!$A$6:$B$10,2,FALSE),IF(J146=4,VLOOKUP(K146+3,TPMatrix!$D$6:$E$9,2,FALSE),0)),"")</f>
        <v>0</v>
      </c>
      <c r="P146" s="177">
        <f ca="1">IF(COUNTIF(K142:K146,K146)&gt;=5,IF(J146=5,VLOOKUP(K146+4,TPMatrix!$A$6:$B$10,2,FALSE),IF(J146=4,VLOOKUP(K146+4,TPMatrix!$D$6:$E$9,2,FALSE),0)),"")</f>
        <v>0</v>
      </c>
      <c r="Q146" s="177">
        <f t="shared" ca="1" si="52"/>
        <v>0</v>
      </c>
      <c r="R146" s="178">
        <f t="shared" ca="1" si="53"/>
        <v>5</v>
      </c>
      <c r="S146" s="176">
        <f t="shared" ca="1" si="54"/>
        <v>0</v>
      </c>
      <c r="T146" s="177">
        <f t="shared" si="55"/>
        <v>0</v>
      </c>
      <c r="U146" s="178">
        <f t="shared" ca="1" si="56"/>
        <v>0</v>
      </c>
      <c r="W146" s="3" t="str">
        <f t="shared" ca="1" si="57"/>
        <v/>
      </c>
      <c r="X146" s="3" t="str">
        <f ca="1">IF(ISNUMBER($A146),$W146*(Methuselahs!$A$4+1)+$A146,"")</f>
        <v/>
      </c>
      <c r="Y146" s="3" t="str">
        <f t="shared" ca="1" si="58"/>
        <v/>
      </c>
      <c r="Z146" s="3" t="str">
        <f ca="1">IF(ISNUMBER($A146),VLOOKUP($A146,Methuselahs!$A$7:$X$306,5),"")</f>
        <v/>
      </c>
      <c r="AA146" s="3" t="str">
        <f t="shared" ca="1" si="59"/>
        <v/>
      </c>
    </row>
    <row r="147" spans="1:27" ht="13.15" customHeight="1" thickTop="1" x14ac:dyDescent="0.2">
      <c r="A147" s="55" t="str">
        <f ca="1">IF(ISBLANK('Tournament Info'!$B$11),"",INDIRECT(ADDRESS(ROW(),1,1,1,"Optimal Seating "&amp;'Tournament Info'!$B$11-1&amp;"R+F")))</f>
        <v/>
      </c>
      <c r="B147" s="76" t="str">
        <f ca="1">IF(ISNUMBER(A147),VLOOKUP(A147,Methuselahs!$A$7:$E$306,2,FALSE),"")</f>
        <v/>
      </c>
      <c r="C147" s="136" t="str">
        <f ca="1">IF(ISNUMBER(A147),VLOOKUP(A147,Methuselahs!$A$7:$E$306,3,FALSE),"")</f>
        <v/>
      </c>
      <c r="D147" s="137" t="str">
        <f t="shared" ca="1" si="48"/>
        <v/>
      </c>
      <c r="E147" s="138"/>
      <c r="F147" s="136">
        <f t="shared" si="49"/>
        <v>0</v>
      </c>
      <c r="G147" s="139" t="str">
        <f t="shared" ca="1" si="50"/>
        <v/>
      </c>
      <c r="H147" s="140" t="str">
        <f ca="1">IF(ISNUMBER(A147),IF(OR($S147=$U147,NOT(ISNA(MATCH($D147*5+$V$4,Override!$C$6:$C$125,0)))),$Q147,0),"")</f>
        <v/>
      </c>
      <c r="I147" s="137" t="str">
        <f t="shared" ca="1" si="51"/>
        <v/>
      </c>
      <c r="J147" s="141">
        <f ca="1">COUNT(A147:A151)</f>
        <v>0</v>
      </c>
      <c r="K147" s="142" t="str">
        <f ca="1">IF(ISNUMBER(A147),RANK(F147,F147:F151),"")</f>
        <v/>
      </c>
      <c r="L147" s="58">
        <f ca="1">IF(J147=5,VLOOKUP(K147,TPMatrix!$A$6:$B$10,2,FALSE),IF(J147=4,VLOOKUP(K147,TPMatrix!$D$6:$E$9,2,FALSE),0))</f>
        <v>0</v>
      </c>
      <c r="M147" s="58">
        <f ca="1">IF(COUNTIF(K147:K151,K147)&gt;=2,IF(J147=5,VLOOKUP(K147+1,TPMatrix!$A$6:$B$10,2,FALSE),IF(J147=4,VLOOKUP(K147+1,TPMatrix!$D$6:$E$9,2,FALSE),0)),"")</f>
        <v>0</v>
      </c>
      <c r="N147" s="58">
        <f ca="1">IF(COUNTIF(K147:K151,K147)&gt;=3,IF(J147=5,VLOOKUP(K147+2,TPMatrix!$A$6:$B$10,2,FALSE),IF(J147=4,VLOOKUP(K147+2,TPMatrix!$D$6:$E$9,2,FALSE),0)),"")</f>
        <v>0</v>
      </c>
      <c r="O147" s="58">
        <f ca="1">IF(COUNTIF(K147:K151,K147)&gt;=4,IF(J147=5,VLOOKUP(K147+3,TPMatrix!$A$6:$B$10,2,FALSE),IF(J147=4,VLOOKUP(K147+3,TPMatrix!$D$6:$E$9,2,FALSE),0)),"")</f>
        <v>0</v>
      </c>
      <c r="P147" s="58">
        <f ca="1">IF(COUNTIF(K147:K151,K147)&gt;=5,IF(J147=5,VLOOKUP(K147+4,TPMatrix!$A$6:$B$10,2,FALSE),IF(J147=4,VLOOKUP(K147+4,TPMatrix!$D$6:$E$9,2,FALSE),0)),"")</f>
        <v>0</v>
      </c>
      <c r="Q147" s="58">
        <f t="shared" ca="1" si="52"/>
        <v>0</v>
      </c>
      <c r="R147" s="143">
        <f t="shared" ca="1" si="53"/>
        <v>5</v>
      </c>
      <c r="S147" s="144">
        <f t="shared" ca="1" si="54"/>
        <v>0</v>
      </c>
      <c r="T147" s="145">
        <f t="shared" si="55"/>
        <v>0</v>
      </c>
      <c r="U147" s="146">
        <f t="shared" ca="1" si="56"/>
        <v>0</v>
      </c>
      <c r="W147" s="3" t="str">
        <f t="shared" ca="1" si="57"/>
        <v/>
      </c>
      <c r="X147" s="3" t="str">
        <f ca="1">IF(ISNUMBER($A147),$W147*(Methuselahs!$A$4+1)+$A147,"")</f>
        <v/>
      </c>
      <c r="Y147" s="3" t="str">
        <f t="shared" ca="1" si="58"/>
        <v/>
      </c>
      <c r="Z147" s="3" t="str">
        <f ca="1">IF(ISNUMBER($A147),VLOOKUP($A147,Methuselahs!$A$7:$X$306,5),"")</f>
        <v/>
      </c>
      <c r="AA147" s="3" t="str">
        <f t="shared" ca="1" si="59"/>
        <v/>
      </c>
    </row>
    <row r="148" spans="1:27" ht="13.15" customHeight="1" x14ac:dyDescent="0.2">
      <c r="A148" s="59" t="str">
        <f ca="1">IF(ISBLANK('Tournament Info'!$B$11),"",INDIRECT(ADDRESS(ROW(),1,1,1,"Optimal Seating "&amp;'Tournament Info'!$B$11-1&amp;"R+F")))</f>
        <v/>
      </c>
      <c r="B148" s="65" t="str">
        <f ca="1">IF(ISNUMBER(A148),VLOOKUP(A148,Methuselahs!$A$7:$E$306,2,FALSE),"")</f>
        <v/>
      </c>
      <c r="C148" s="147" t="str">
        <f ca="1">IF(ISNUMBER(A148),VLOOKUP(A148,Methuselahs!$A$7:$E$306,3,FALSE),"")</f>
        <v/>
      </c>
      <c r="D148" s="148" t="str">
        <f t="shared" ca="1" si="48"/>
        <v/>
      </c>
      <c r="E148" s="149"/>
      <c r="F148" s="147">
        <f t="shared" si="49"/>
        <v>0</v>
      </c>
      <c r="G148" s="150" t="str">
        <f t="shared" ca="1" si="50"/>
        <v/>
      </c>
      <c r="H148" s="151" t="str">
        <f ca="1">IF(ISNUMBER(A148),IF(OR($S148=$U148,NOT(ISNA(MATCH($D148*5+$V$4,Override!$C$6:$C$125,0)))),$Q148,0),"")</f>
        <v/>
      </c>
      <c r="I148" s="148" t="str">
        <f t="shared" ca="1" si="51"/>
        <v/>
      </c>
      <c r="J148" s="152">
        <f ca="1">COUNT(A147:A151)</f>
        <v>0</v>
      </c>
      <c r="K148" s="153" t="str">
        <f ca="1">IF(ISNUMBER(A148),RANK(F148,F147:F151),"")</f>
        <v/>
      </c>
      <c r="L148" s="154">
        <f ca="1">IF(J148=5,VLOOKUP(K148,TPMatrix!$A$6:$B$10,2,FALSE),IF(J148=4,VLOOKUP(K148,TPMatrix!$D$6:$E$9,2,FALSE),0))</f>
        <v>0</v>
      </c>
      <c r="M148" s="154">
        <f ca="1">IF(COUNTIF(K147:K151,K148)&gt;=2,IF(J148=5,VLOOKUP(K148+1,TPMatrix!$A$6:$B$10,2,FALSE),IF(J148=4,VLOOKUP(K148+1,TPMatrix!$D$6:$E$9,2,FALSE),0)),"")</f>
        <v>0</v>
      </c>
      <c r="N148" s="154">
        <f ca="1">IF(COUNTIF(K147:K151,K148)&gt;=3,IF(J148=5,VLOOKUP(K148+2,TPMatrix!$A$6:$B$10,2,FALSE),IF(J148=4,VLOOKUP(K148+2,TPMatrix!$D$6:$E$9,2,FALSE),0)),"")</f>
        <v>0</v>
      </c>
      <c r="O148" s="154">
        <f ca="1">IF(COUNTIF(K147:K151,K148)&gt;=4,IF(J148=5,VLOOKUP(K148+3,TPMatrix!$A$6:$B$10,2,FALSE),IF(J148=4,VLOOKUP(K148+3,TPMatrix!$D$6:$E$9,2,FALSE),0)),"")</f>
        <v>0</v>
      </c>
      <c r="P148" s="154">
        <f ca="1">IF(COUNTIF(K147:K151,K148)&gt;=5,IF(J148=5,VLOOKUP(K148+4,TPMatrix!$A$6:$B$10,2,FALSE),IF(J148=4,VLOOKUP(K148+4,TPMatrix!$D$6:$E$9,2,FALSE),0)),"")</f>
        <v>0</v>
      </c>
      <c r="Q148" s="154">
        <f t="shared" ca="1" si="52"/>
        <v>0</v>
      </c>
      <c r="R148" s="155">
        <f t="shared" ca="1" si="53"/>
        <v>5</v>
      </c>
      <c r="S148" s="153">
        <f t="shared" ca="1" si="54"/>
        <v>0</v>
      </c>
      <c r="T148" s="154">
        <f t="shared" si="55"/>
        <v>0</v>
      </c>
      <c r="U148" s="155">
        <f t="shared" ca="1" si="56"/>
        <v>0</v>
      </c>
      <c r="W148" s="3" t="str">
        <f t="shared" ca="1" si="57"/>
        <v/>
      </c>
      <c r="X148" s="3" t="str">
        <f ca="1">IF(ISNUMBER($A148),$W148*(Methuselahs!$A$4+1)+$A148,"")</f>
        <v/>
      </c>
      <c r="Y148" s="3" t="str">
        <f t="shared" ca="1" si="58"/>
        <v/>
      </c>
      <c r="Z148" s="3" t="str">
        <f ca="1">IF(ISNUMBER($A148),VLOOKUP($A148,Methuselahs!$A$7:$X$306,5),"")</f>
        <v/>
      </c>
      <c r="AA148" s="3" t="str">
        <f t="shared" ca="1" si="59"/>
        <v/>
      </c>
    </row>
    <row r="149" spans="1:27" ht="13.15" customHeight="1" x14ac:dyDescent="0.2">
      <c r="A149" s="70" t="str">
        <f ca="1">IF(ISBLANK('Tournament Info'!$B$11),"",INDIRECT(ADDRESS(ROW(),1,1,1,"Optimal Seating "&amp;'Tournament Info'!$B$11-1&amp;"R+F")))</f>
        <v/>
      </c>
      <c r="B149" s="76" t="str">
        <f ca="1">IF(ISNUMBER(A149),VLOOKUP(A149,Methuselahs!$A$7:$E$306,2,FALSE),"")</f>
        <v/>
      </c>
      <c r="C149" s="156" t="str">
        <f ca="1">IF(ISNUMBER(A149),VLOOKUP(A149,Methuselahs!$A$7:$E$306,3,FALSE),"")</f>
        <v/>
      </c>
      <c r="D149" s="157" t="str">
        <f t="shared" ca="1" si="48"/>
        <v/>
      </c>
      <c r="E149" s="158"/>
      <c r="F149" s="156">
        <f t="shared" si="49"/>
        <v>0</v>
      </c>
      <c r="G149" s="159" t="str">
        <f t="shared" ca="1" si="50"/>
        <v/>
      </c>
      <c r="H149" s="160" t="str">
        <f ca="1">IF(ISNUMBER(A149),IF(OR($S149=$U149,NOT(ISNA(MATCH($D149*5+$V$4,Override!$C$6:$C$125,0)))),$Q149,0),"")</f>
        <v/>
      </c>
      <c r="I149" s="157" t="str">
        <f t="shared" ca="1" si="51"/>
        <v/>
      </c>
      <c r="J149" s="161">
        <f ca="1">COUNT(A147:A151)</f>
        <v>0</v>
      </c>
      <c r="K149" s="162" t="str">
        <f ca="1">IF(ISNUMBER(A149),RANK(F149,F147:F151),"")</f>
        <v/>
      </c>
      <c r="L149" s="75">
        <f ca="1">IF(J149=5,VLOOKUP(K149,TPMatrix!$A$6:$B$10,2,FALSE),IF(J149=4,VLOOKUP(K149,TPMatrix!$D$6:$E$9,2,FALSE),0))</f>
        <v>0</v>
      </c>
      <c r="M149" s="75">
        <f ca="1">IF(COUNTIF(K147:K151,K149)&gt;=2,IF(J149=5,VLOOKUP(K149+1,TPMatrix!$A$6:$B$10,2,FALSE),IF(J149=4,VLOOKUP(K149+1,TPMatrix!$D$6:$E$9,2,FALSE),0)),"")</f>
        <v>0</v>
      </c>
      <c r="N149" s="75">
        <f ca="1">IF(COUNTIF(K147:K151,K149)&gt;=3,IF(J149=5,VLOOKUP(K149+2,TPMatrix!$A$6:$B$10,2,FALSE),IF(J149=4,VLOOKUP(K149+2,TPMatrix!$D$6:$E$9,2,FALSE),0)),"")</f>
        <v>0</v>
      </c>
      <c r="O149" s="75">
        <f ca="1">IF(COUNTIF(K147:K151,K149)&gt;=4,IF(J149=5,VLOOKUP(K149+3,TPMatrix!$A$6:$B$10,2,FALSE),IF(J149=4,VLOOKUP(K149+3,TPMatrix!$D$6:$E$9,2,FALSE),0)),"")</f>
        <v>0</v>
      </c>
      <c r="P149" s="75">
        <f ca="1">IF(COUNTIF(K147:K151,K149)&gt;=5,IF(J149=5,VLOOKUP(K149+4,TPMatrix!$A$6:$B$10,2,FALSE),IF(J149=4,VLOOKUP(K149+4,TPMatrix!$D$6:$E$9,2,FALSE),0)),"")</f>
        <v>0</v>
      </c>
      <c r="Q149" s="75">
        <f t="shared" ca="1" si="52"/>
        <v>0</v>
      </c>
      <c r="R149" s="163">
        <f t="shared" ca="1" si="53"/>
        <v>5</v>
      </c>
      <c r="S149" s="162">
        <f t="shared" ca="1" si="54"/>
        <v>0</v>
      </c>
      <c r="T149" s="75">
        <f t="shared" si="55"/>
        <v>0</v>
      </c>
      <c r="U149" s="163">
        <f t="shared" ca="1" si="56"/>
        <v>0</v>
      </c>
      <c r="W149" s="3" t="str">
        <f t="shared" ca="1" si="57"/>
        <v/>
      </c>
      <c r="X149" s="3" t="str">
        <f ca="1">IF(ISNUMBER($A149),$W149*(Methuselahs!$A$4+1)+$A149,"")</f>
        <v/>
      </c>
      <c r="Y149" s="3" t="str">
        <f t="shared" ca="1" si="58"/>
        <v/>
      </c>
      <c r="Z149" s="3" t="str">
        <f ca="1">IF(ISNUMBER($A149),VLOOKUP($A149,Methuselahs!$A$7:$X$306,5),"")</f>
        <v/>
      </c>
      <c r="AA149" s="3" t="str">
        <f t="shared" ca="1" si="59"/>
        <v/>
      </c>
    </row>
    <row r="150" spans="1:27" ht="13.15" customHeight="1" x14ac:dyDescent="0.2">
      <c r="A150" s="164" t="str">
        <f ca="1">IF(ISBLANK('Tournament Info'!$B$11),"",INDIRECT(ADDRESS(ROW(),1,1,1,"Optimal Seating "&amp;'Tournament Info'!$B$11-1&amp;"R+F")))</f>
        <v/>
      </c>
      <c r="B150" s="165" t="str">
        <f ca="1">IF(ISNUMBER(A150),VLOOKUP(A150,Methuselahs!$A$7:$E$306,2,FALSE),"")</f>
        <v/>
      </c>
      <c r="C150" s="166" t="str">
        <f ca="1">IF(ISNUMBER(A150),VLOOKUP(A150,Methuselahs!$A$7:$E$306,3,FALSE),"")</f>
        <v/>
      </c>
      <c r="D150" s="167" t="str">
        <f t="shared" ca="1" si="48"/>
        <v/>
      </c>
      <c r="E150" s="168"/>
      <c r="F150" s="166">
        <f t="shared" si="49"/>
        <v>0</v>
      </c>
      <c r="G150" s="150" t="str">
        <f t="shared" ca="1" si="50"/>
        <v/>
      </c>
      <c r="H150" s="151" t="str">
        <f ca="1">IF(ISNUMBER(A150),IF(OR($S150=$U150,NOT(ISNA(MATCH($D150*5+$V$4,Override!$C$6:$C$125,0)))),$Q150,0),"")</f>
        <v/>
      </c>
      <c r="I150" s="167" t="str">
        <f t="shared" ca="1" si="51"/>
        <v/>
      </c>
      <c r="J150" s="169">
        <f ca="1">COUNT(A147:A151)</f>
        <v>0</v>
      </c>
      <c r="K150" s="153" t="str">
        <f ca="1">IF(ISNUMBER(A150),RANK(F150,F147:F151),"")</f>
        <v/>
      </c>
      <c r="L150" s="154">
        <f ca="1">IF(J150=5,VLOOKUP(K150,TPMatrix!$A$6:$B$10,2,FALSE),IF(J150=4,VLOOKUP(K150,TPMatrix!$D$6:$E$9,2,FALSE),0))</f>
        <v>0</v>
      </c>
      <c r="M150" s="154">
        <f ca="1">IF(COUNTIF(K147:K151,K150)&gt;=2,IF(J150=5,VLOOKUP(K150+1,TPMatrix!$A$6:$B$10,2,FALSE),IF(J150=4,VLOOKUP(K150+1,TPMatrix!$D$6:$E$9,2,FALSE),0)),"")</f>
        <v>0</v>
      </c>
      <c r="N150" s="154">
        <f ca="1">IF(COUNTIF(K147:K151,K150)&gt;=3,IF(J150=5,VLOOKUP(K150+2,TPMatrix!$A$6:$B$10,2,FALSE),IF(J150=4,VLOOKUP(K150+2,TPMatrix!$D$6:$E$9,2,FALSE),0)),"")</f>
        <v>0</v>
      </c>
      <c r="O150" s="154">
        <f ca="1">IF(COUNTIF(K147:K151,K150)&gt;=4,IF(J150=5,VLOOKUP(K150+3,TPMatrix!$A$6:$B$10,2,FALSE),IF(J150=4,VLOOKUP(K150+3,TPMatrix!$D$6:$E$9,2,FALSE),0)),"")</f>
        <v>0</v>
      </c>
      <c r="P150" s="154">
        <f ca="1">IF(COUNTIF(K147:K151,K150)&gt;=5,IF(J150=5,VLOOKUP(K150+4,TPMatrix!$A$6:$B$10,2,FALSE),IF(J150=4,VLOOKUP(K150+4,TPMatrix!$D$6:$E$9,2,FALSE),0)),"")</f>
        <v>0</v>
      </c>
      <c r="Q150" s="154">
        <f t="shared" ca="1" si="52"/>
        <v>0</v>
      </c>
      <c r="R150" s="155">
        <f t="shared" ca="1" si="53"/>
        <v>5</v>
      </c>
      <c r="S150" s="153">
        <f t="shared" ca="1" si="54"/>
        <v>0</v>
      </c>
      <c r="T150" s="154">
        <f t="shared" si="55"/>
        <v>0</v>
      </c>
      <c r="U150" s="155">
        <f t="shared" ca="1" si="56"/>
        <v>0</v>
      </c>
      <c r="W150" s="3" t="str">
        <f t="shared" ca="1" si="57"/>
        <v/>
      </c>
      <c r="X150" s="3" t="str">
        <f ca="1">IF(ISNUMBER($A150),$W150*(Methuselahs!$A$4+1)+$A150,"")</f>
        <v/>
      </c>
      <c r="Y150" s="3" t="str">
        <f t="shared" ca="1" si="58"/>
        <v/>
      </c>
      <c r="Z150" s="3" t="str">
        <f ca="1">IF(ISNUMBER($A150),VLOOKUP($A150,Methuselahs!$A$7:$X$306,5),"")</f>
        <v/>
      </c>
      <c r="AA150" s="3" t="str">
        <f t="shared" ca="1" si="59"/>
        <v/>
      </c>
    </row>
    <row r="151" spans="1:27" ht="13.15" customHeight="1" thickBot="1" x14ac:dyDescent="0.25">
      <c r="A151" s="170" t="str">
        <f ca="1">IF(ISBLANK('Tournament Info'!$B$11),"",INDIRECT(ADDRESS(ROW(),1,1,1,"Optimal Seating "&amp;'Tournament Info'!$B$11-1&amp;"R+F")))</f>
        <v/>
      </c>
      <c r="B151" s="171" t="str">
        <f ca="1">IF(ISNUMBER(A151),VLOOKUP(A151,Methuselahs!$A$7:$E$306,2,FALSE),"")</f>
        <v/>
      </c>
      <c r="C151" s="172" t="str">
        <f ca="1">IF(ISNUMBER(A151),VLOOKUP(A151,Methuselahs!$A$7:$E$306,3,FALSE),"")</f>
        <v/>
      </c>
      <c r="D151" s="173" t="str">
        <f t="shared" ca="1" si="48"/>
        <v/>
      </c>
      <c r="E151" s="174"/>
      <c r="F151" s="172">
        <f t="shared" si="49"/>
        <v>0</v>
      </c>
      <c r="G151" s="159" t="str">
        <f t="shared" ca="1" si="50"/>
        <v/>
      </c>
      <c r="H151" s="160" t="str">
        <f ca="1">IF(ISNUMBER(A151),IF(OR($S151=$U151,NOT(ISNA(MATCH($D151*5+$V$4,Override!$C$6:$C$125,0)))),$Q151,0),"")</f>
        <v/>
      </c>
      <c r="I151" s="173" t="str">
        <f t="shared" ca="1" si="51"/>
        <v/>
      </c>
      <c r="J151" s="175">
        <f ca="1">COUNT(A147:A151)</f>
        <v>0</v>
      </c>
      <c r="K151" s="176" t="str">
        <f ca="1">IF(ISNUMBER(A151),RANK(F151,F147:F151),"")</f>
        <v/>
      </c>
      <c r="L151" s="177">
        <f ca="1">IF(J151=5,VLOOKUP(K151,TPMatrix!$A$6:$B$10,2,FALSE),IF(J151=4,VLOOKUP(K151,TPMatrix!$D$6:$E$9,2,FALSE),0))</f>
        <v>0</v>
      </c>
      <c r="M151" s="177">
        <f ca="1">IF(COUNTIF(K147:K151,K151)&gt;=2,IF(J151=5,VLOOKUP(K151+1,TPMatrix!$A$6:$B$10,2,FALSE),IF(J151=4,VLOOKUP(K151+1,TPMatrix!$D$6:$E$9,2,FALSE),0)),"")</f>
        <v>0</v>
      </c>
      <c r="N151" s="177">
        <f ca="1">IF(COUNTIF(K147:K151,K151)&gt;=3,IF(J151=5,VLOOKUP(K151+2,TPMatrix!$A$6:$B$10,2,FALSE),IF(J151=4,VLOOKUP(K151+2,TPMatrix!$D$6:$E$9,2,FALSE),0)),"")</f>
        <v>0</v>
      </c>
      <c r="O151" s="177">
        <f ca="1">IF(COUNTIF(K147:K151,K151)&gt;=4,IF(J151=5,VLOOKUP(K151+3,TPMatrix!$A$6:$B$10,2,FALSE),IF(J151=4,VLOOKUP(K151+3,TPMatrix!$D$6:$E$9,2,FALSE),0)),"")</f>
        <v>0</v>
      </c>
      <c r="P151" s="177">
        <f ca="1">IF(COUNTIF(K147:K151,K151)&gt;=5,IF(J151=5,VLOOKUP(K151+4,TPMatrix!$A$6:$B$10,2,FALSE),IF(J151=4,VLOOKUP(K151+4,TPMatrix!$D$6:$E$9,2,FALSE),0)),"")</f>
        <v>0</v>
      </c>
      <c r="Q151" s="177">
        <f t="shared" ca="1" si="52"/>
        <v>0</v>
      </c>
      <c r="R151" s="178">
        <f t="shared" ca="1" si="53"/>
        <v>5</v>
      </c>
      <c r="S151" s="176">
        <f t="shared" ca="1" si="54"/>
        <v>0</v>
      </c>
      <c r="T151" s="177">
        <f t="shared" si="55"/>
        <v>0</v>
      </c>
      <c r="U151" s="178">
        <f t="shared" ca="1" si="56"/>
        <v>0</v>
      </c>
      <c r="W151" s="3" t="str">
        <f t="shared" ca="1" si="57"/>
        <v/>
      </c>
      <c r="X151" s="3" t="str">
        <f ca="1">IF(ISNUMBER($A151),$W151*(Methuselahs!$A$4+1)+$A151,"")</f>
        <v/>
      </c>
      <c r="Y151" s="3" t="str">
        <f t="shared" ca="1" si="58"/>
        <v/>
      </c>
      <c r="Z151" s="3" t="str">
        <f ca="1">IF(ISNUMBER($A151),VLOOKUP($A151,Methuselahs!$A$7:$X$306,5),"")</f>
        <v/>
      </c>
      <c r="AA151" s="3" t="str">
        <f t="shared" ca="1" si="59"/>
        <v/>
      </c>
    </row>
    <row r="152" spans="1:27" ht="13.15" customHeight="1" thickTop="1" x14ac:dyDescent="0.2">
      <c r="A152" s="55" t="str">
        <f ca="1">IF(ISBLANK('Tournament Info'!$B$11),"",INDIRECT(ADDRESS(ROW(),1,1,1,"Optimal Seating "&amp;'Tournament Info'!$B$11-1&amp;"R+F")))</f>
        <v/>
      </c>
      <c r="B152" s="76" t="str">
        <f ca="1">IF(ISNUMBER(A152),VLOOKUP(A152,Methuselahs!$A$7:$E$306,2,FALSE),"")</f>
        <v/>
      </c>
      <c r="C152" s="136" t="str">
        <f ca="1">IF(ISNUMBER(A152),VLOOKUP(A152,Methuselahs!$A$7:$E$306,3,FALSE),"")</f>
        <v/>
      </c>
      <c r="D152" s="137" t="str">
        <f t="shared" ca="1" si="48"/>
        <v/>
      </c>
      <c r="E152" s="138"/>
      <c r="F152" s="136">
        <f t="shared" si="49"/>
        <v>0</v>
      </c>
      <c r="G152" s="139" t="str">
        <f t="shared" ca="1" si="50"/>
        <v/>
      </c>
      <c r="H152" s="140" t="str">
        <f ca="1">IF(ISNUMBER(A152),IF(OR($S152=$U152,NOT(ISNA(MATCH($D152*5+$V$4,Override!$C$6:$C$125,0)))),$Q152,0),"")</f>
        <v/>
      </c>
      <c r="I152" s="137" t="str">
        <f t="shared" ca="1" si="51"/>
        <v/>
      </c>
      <c r="J152" s="141">
        <f ca="1">COUNT(A152:A156)</f>
        <v>0</v>
      </c>
      <c r="K152" s="142" t="str">
        <f ca="1">IF(ISNUMBER(A152),RANK(F152,F152:F156),"")</f>
        <v/>
      </c>
      <c r="L152" s="58">
        <f ca="1">IF(J152=5,VLOOKUP(K152,TPMatrix!$A$6:$B$10,2,FALSE),IF(J152=4,VLOOKUP(K152,TPMatrix!$D$6:$E$9,2,FALSE),0))</f>
        <v>0</v>
      </c>
      <c r="M152" s="58">
        <f ca="1">IF(COUNTIF(K152:K156,K152)&gt;=2,IF(J152=5,VLOOKUP(K152+1,TPMatrix!$A$6:$B$10,2,FALSE),IF(J152=4,VLOOKUP(K152+1,TPMatrix!$D$6:$E$9,2,FALSE),0)),"")</f>
        <v>0</v>
      </c>
      <c r="N152" s="58">
        <f ca="1">IF(COUNTIF(K152:K156,K152)&gt;=3,IF(J152=5,VLOOKUP(K152+2,TPMatrix!$A$6:$B$10,2,FALSE),IF(J152=4,VLOOKUP(K152+2,TPMatrix!$D$6:$E$9,2,FALSE),0)),"")</f>
        <v>0</v>
      </c>
      <c r="O152" s="58">
        <f ca="1">IF(COUNTIF(K152:K156,K152)&gt;=4,IF(J152=5,VLOOKUP(K152+3,TPMatrix!$A$6:$B$10,2,FALSE),IF(J152=4,VLOOKUP(K152+3,TPMatrix!$D$6:$E$9,2,FALSE),0)),"")</f>
        <v>0</v>
      </c>
      <c r="P152" s="58">
        <f ca="1">IF(COUNTIF(K152:K156,K152)&gt;=5,IF(J152=5,VLOOKUP(K152+4,TPMatrix!$A$6:$B$10,2,FALSE),IF(J152=4,VLOOKUP(K152+4,TPMatrix!$D$6:$E$9,2,FALSE),0)),"")</f>
        <v>0</v>
      </c>
      <c r="Q152" s="58">
        <f t="shared" ca="1" si="52"/>
        <v>0</v>
      </c>
      <c r="R152" s="143">
        <f t="shared" ca="1" si="53"/>
        <v>5</v>
      </c>
      <c r="S152" s="144">
        <f t="shared" ca="1" si="54"/>
        <v>0</v>
      </c>
      <c r="T152" s="145">
        <f t="shared" si="55"/>
        <v>0</v>
      </c>
      <c r="U152" s="146">
        <f t="shared" ca="1" si="56"/>
        <v>0</v>
      </c>
      <c r="W152" s="3" t="str">
        <f t="shared" ca="1" si="57"/>
        <v/>
      </c>
      <c r="X152" s="3" t="str">
        <f ca="1">IF(ISNUMBER($A152),$W152*(Methuselahs!$A$4+1)+$A152,"")</f>
        <v/>
      </c>
      <c r="Y152" s="3" t="str">
        <f t="shared" ca="1" si="58"/>
        <v/>
      </c>
      <c r="Z152" s="3" t="str">
        <f ca="1">IF(ISNUMBER($A152),VLOOKUP($A152,Methuselahs!$A$7:$X$306,5),"")</f>
        <v/>
      </c>
      <c r="AA152" s="3" t="str">
        <f t="shared" ca="1" si="59"/>
        <v/>
      </c>
    </row>
    <row r="153" spans="1:27" ht="13.15" customHeight="1" x14ac:dyDescent="0.2">
      <c r="A153" s="59" t="str">
        <f ca="1">IF(ISBLANK('Tournament Info'!$B$11),"",INDIRECT(ADDRESS(ROW(),1,1,1,"Optimal Seating "&amp;'Tournament Info'!$B$11-1&amp;"R+F")))</f>
        <v/>
      </c>
      <c r="B153" s="65" t="str">
        <f ca="1">IF(ISNUMBER(A153),VLOOKUP(A153,Methuselahs!$A$7:$E$306,2,FALSE),"")</f>
        <v/>
      </c>
      <c r="C153" s="147" t="str">
        <f ca="1">IF(ISNUMBER(A153),VLOOKUP(A153,Methuselahs!$A$7:$E$306,3,FALSE),"")</f>
        <v/>
      </c>
      <c r="D153" s="148" t="str">
        <f t="shared" ca="1" si="48"/>
        <v/>
      </c>
      <c r="E153" s="149"/>
      <c r="F153" s="147">
        <f t="shared" si="49"/>
        <v>0</v>
      </c>
      <c r="G153" s="150" t="str">
        <f t="shared" ca="1" si="50"/>
        <v/>
      </c>
      <c r="H153" s="151" t="str">
        <f ca="1">IF(ISNUMBER(A153),IF(OR($S153=$U153,NOT(ISNA(MATCH($D153*5+$V$4,Override!$C$6:$C$125,0)))),$Q153,0),"")</f>
        <v/>
      </c>
      <c r="I153" s="148" t="str">
        <f t="shared" ca="1" si="51"/>
        <v/>
      </c>
      <c r="J153" s="152">
        <f ca="1">COUNT(A152:A156)</f>
        <v>0</v>
      </c>
      <c r="K153" s="153" t="str">
        <f ca="1">IF(ISNUMBER(A153),RANK(F153,F152:F156),"")</f>
        <v/>
      </c>
      <c r="L153" s="154">
        <f ca="1">IF(J153=5,VLOOKUP(K153,TPMatrix!$A$6:$B$10,2,FALSE),IF(J153=4,VLOOKUP(K153,TPMatrix!$D$6:$E$9,2,FALSE),0))</f>
        <v>0</v>
      </c>
      <c r="M153" s="154">
        <f ca="1">IF(COUNTIF(K152:K156,K153)&gt;=2,IF(J153=5,VLOOKUP(K153+1,TPMatrix!$A$6:$B$10,2,FALSE),IF(J153=4,VLOOKUP(K153+1,TPMatrix!$D$6:$E$9,2,FALSE),0)),"")</f>
        <v>0</v>
      </c>
      <c r="N153" s="154">
        <f ca="1">IF(COUNTIF(K152:K156,K153)&gt;=3,IF(J153=5,VLOOKUP(K153+2,TPMatrix!$A$6:$B$10,2,FALSE),IF(J153=4,VLOOKUP(K153+2,TPMatrix!$D$6:$E$9,2,FALSE),0)),"")</f>
        <v>0</v>
      </c>
      <c r="O153" s="154">
        <f ca="1">IF(COUNTIF(K152:K156,K153)&gt;=4,IF(J153=5,VLOOKUP(K153+3,TPMatrix!$A$6:$B$10,2,FALSE),IF(J153=4,VLOOKUP(K153+3,TPMatrix!$D$6:$E$9,2,FALSE),0)),"")</f>
        <v>0</v>
      </c>
      <c r="P153" s="154">
        <f ca="1">IF(COUNTIF(K152:K156,K153)&gt;=5,IF(J153=5,VLOOKUP(K153+4,TPMatrix!$A$6:$B$10,2,FALSE),IF(J153=4,VLOOKUP(K153+4,TPMatrix!$D$6:$E$9,2,FALSE),0)),"")</f>
        <v>0</v>
      </c>
      <c r="Q153" s="154">
        <f t="shared" ca="1" si="52"/>
        <v>0</v>
      </c>
      <c r="R153" s="155">
        <f t="shared" ca="1" si="53"/>
        <v>5</v>
      </c>
      <c r="S153" s="153">
        <f t="shared" ca="1" si="54"/>
        <v>0</v>
      </c>
      <c r="T153" s="154">
        <f t="shared" si="55"/>
        <v>0</v>
      </c>
      <c r="U153" s="155">
        <f t="shared" ca="1" si="56"/>
        <v>0</v>
      </c>
      <c r="W153" s="3" t="str">
        <f t="shared" ca="1" si="57"/>
        <v/>
      </c>
      <c r="X153" s="3" t="str">
        <f ca="1">IF(ISNUMBER($A153),$W153*(Methuselahs!$A$4+1)+$A153,"")</f>
        <v/>
      </c>
      <c r="Y153" s="3" t="str">
        <f t="shared" ca="1" si="58"/>
        <v/>
      </c>
      <c r="Z153" s="3" t="str">
        <f ca="1">IF(ISNUMBER($A153),VLOOKUP($A153,Methuselahs!$A$7:$X$306,5),"")</f>
        <v/>
      </c>
      <c r="AA153" s="3" t="str">
        <f t="shared" ca="1" si="59"/>
        <v/>
      </c>
    </row>
    <row r="154" spans="1:27" ht="13.15" customHeight="1" x14ac:dyDescent="0.2">
      <c r="A154" s="70" t="str">
        <f ca="1">IF(ISBLANK('Tournament Info'!$B$11),"",INDIRECT(ADDRESS(ROW(),1,1,1,"Optimal Seating "&amp;'Tournament Info'!$B$11-1&amp;"R+F")))</f>
        <v/>
      </c>
      <c r="B154" s="76" t="str">
        <f ca="1">IF(ISNUMBER(A154),VLOOKUP(A154,Methuselahs!$A$7:$E$306,2,FALSE),"")</f>
        <v/>
      </c>
      <c r="C154" s="156" t="str">
        <f ca="1">IF(ISNUMBER(A154),VLOOKUP(A154,Methuselahs!$A$7:$E$306,3,FALSE),"")</f>
        <v/>
      </c>
      <c r="D154" s="157" t="str">
        <f t="shared" ca="1" si="48"/>
        <v/>
      </c>
      <c r="E154" s="158"/>
      <c r="F154" s="156">
        <f t="shared" si="49"/>
        <v>0</v>
      </c>
      <c r="G154" s="159" t="str">
        <f t="shared" ca="1" si="50"/>
        <v/>
      </c>
      <c r="H154" s="160" t="str">
        <f ca="1">IF(ISNUMBER(A154),IF(OR($S154=$U154,NOT(ISNA(MATCH($D154*5+$V$4,Override!$C$6:$C$125,0)))),$Q154,0),"")</f>
        <v/>
      </c>
      <c r="I154" s="157" t="str">
        <f t="shared" ca="1" si="51"/>
        <v/>
      </c>
      <c r="J154" s="161">
        <f ca="1">COUNT(A152:A156)</f>
        <v>0</v>
      </c>
      <c r="K154" s="162" t="str">
        <f ca="1">IF(ISNUMBER(A154),RANK(F154,F152:F156),"")</f>
        <v/>
      </c>
      <c r="L154" s="75">
        <f ca="1">IF(J154=5,VLOOKUP(K154,TPMatrix!$A$6:$B$10,2,FALSE),IF(J154=4,VLOOKUP(K154,TPMatrix!$D$6:$E$9,2,FALSE),0))</f>
        <v>0</v>
      </c>
      <c r="M154" s="75">
        <f ca="1">IF(COUNTIF(K152:K156,K154)&gt;=2,IF(J154=5,VLOOKUP(K154+1,TPMatrix!$A$6:$B$10,2,FALSE),IF(J154=4,VLOOKUP(K154+1,TPMatrix!$D$6:$E$9,2,FALSE),0)),"")</f>
        <v>0</v>
      </c>
      <c r="N154" s="75">
        <f ca="1">IF(COUNTIF(K152:K156,K154)&gt;=3,IF(J154=5,VLOOKUP(K154+2,TPMatrix!$A$6:$B$10,2,FALSE),IF(J154=4,VLOOKUP(K154+2,TPMatrix!$D$6:$E$9,2,FALSE),0)),"")</f>
        <v>0</v>
      </c>
      <c r="O154" s="75">
        <f ca="1">IF(COUNTIF(K152:K156,K154)&gt;=4,IF(J154=5,VLOOKUP(K154+3,TPMatrix!$A$6:$B$10,2,FALSE),IF(J154=4,VLOOKUP(K154+3,TPMatrix!$D$6:$E$9,2,FALSE),0)),"")</f>
        <v>0</v>
      </c>
      <c r="P154" s="75">
        <f ca="1">IF(COUNTIF(K152:K156,K154)&gt;=5,IF(J154=5,VLOOKUP(K154+4,TPMatrix!$A$6:$B$10,2,FALSE),IF(J154=4,VLOOKUP(K154+4,TPMatrix!$D$6:$E$9,2,FALSE),0)),"")</f>
        <v>0</v>
      </c>
      <c r="Q154" s="75">
        <f t="shared" ca="1" si="52"/>
        <v>0</v>
      </c>
      <c r="R154" s="163">
        <f t="shared" ca="1" si="53"/>
        <v>5</v>
      </c>
      <c r="S154" s="162">
        <f t="shared" ca="1" si="54"/>
        <v>0</v>
      </c>
      <c r="T154" s="75">
        <f t="shared" si="55"/>
        <v>0</v>
      </c>
      <c r="U154" s="163">
        <f t="shared" ca="1" si="56"/>
        <v>0</v>
      </c>
      <c r="W154" s="3" t="str">
        <f t="shared" ca="1" si="57"/>
        <v/>
      </c>
      <c r="X154" s="3" t="str">
        <f ca="1">IF(ISNUMBER($A154),$W154*(Methuselahs!$A$4+1)+$A154,"")</f>
        <v/>
      </c>
      <c r="Y154" s="3" t="str">
        <f t="shared" ca="1" si="58"/>
        <v/>
      </c>
      <c r="Z154" s="3" t="str">
        <f ca="1">IF(ISNUMBER($A154),VLOOKUP($A154,Methuselahs!$A$7:$X$306,5),"")</f>
        <v/>
      </c>
      <c r="AA154" s="3" t="str">
        <f t="shared" ca="1" si="59"/>
        <v/>
      </c>
    </row>
    <row r="155" spans="1:27" ht="13.15" customHeight="1" x14ac:dyDescent="0.2">
      <c r="A155" s="164" t="str">
        <f ca="1">IF(ISBLANK('Tournament Info'!$B$11),"",INDIRECT(ADDRESS(ROW(),1,1,1,"Optimal Seating "&amp;'Tournament Info'!$B$11-1&amp;"R+F")))</f>
        <v/>
      </c>
      <c r="B155" s="165" t="str">
        <f ca="1">IF(ISNUMBER(A155),VLOOKUP(A155,Methuselahs!$A$7:$E$306,2,FALSE),"")</f>
        <v/>
      </c>
      <c r="C155" s="166" t="str">
        <f ca="1">IF(ISNUMBER(A155),VLOOKUP(A155,Methuselahs!$A$7:$E$306,3,FALSE),"")</f>
        <v/>
      </c>
      <c r="D155" s="167" t="str">
        <f t="shared" ca="1" si="48"/>
        <v/>
      </c>
      <c r="E155" s="168"/>
      <c r="F155" s="166">
        <f t="shared" si="49"/>
        <v>0</v>
      </c>
      <c r="G155" s="150" t="str">
        <f t="shared" ca="1" si="50"/>
        <v/>
      </c>
      <c r="H155" s="151" t="str">
        <f ca="1">IF(ISNUMBER(A155),IF(OR($S155=$U155,NOT(ISNA(MATCH($D155*5+$V$4,Override!$C$6:$C$125,0)))),$Q155,0),"")</f>
        <v/>
      </c>
      <c r="I155" s="167" t="str">
        <f t="shared" ca="1" si="51"/>
        <v/>
      </c>
      <c r="J155" s="169">
        <f ca="1">COUNT(A152:A156)</f>
        <v>0</v>
      </c>
      <c r="K155" s="153" t="str">
        <f ca="1">IF(ISNUMBER(A155),RANK(F155,F152:F156),"")</f>
        <v/>
      </c>
      <c r="L155" s="154">
        <f ca="1">IF(J155=5,VLOOKUP(K155,TPMatrix!$A$6:$B$10,2,FALSE),IF(J155=4,VLOOKUP(K155,TPMatrix!$D$6:$E$9,2,FALSE),0))</f>
        <v>0</v>
      </c>
      <c r="M155" s="154">
        <f ca="1">IF(COUNTIF(K152:K156,K155)&gt;=2,IF(J155=5,VLOOKUP(K155+1,TPMatrix!$A$6:$B$10,2,FALSE),IF(J155=4,VLOOKUP(K155+1,TPMatrix!$D$6:$E$9,2,FALSE),0)),"")</f>
        <v>0</v>
      </c>
      <c r="N155" s="154">
        <f ca="1">IF(COUNTIF(K152:K156,K155)&gt;=3,IF(J155=5,VLOOKUP(K155+2,TPMatrix!$A$6:$B$10,2,FALSE),IF(J155=4,VLOOKUP(K155+2,TPMatrix!$D$6:$E$9,2,FALSE),0)),"")</f>
        <v>0</v>
      </c>
      <c r="O155" s="154">
        <f ca="1">IF(COUNTIF(K152:K156,K155)&gt;=4,IF(J155=5,VLOOKUP(K155+3,TPMatrix!$A$6:$B$10,2,FALSE),IF(J155=4,VLOOKUP(K155+3,TPMatrix!$D$6:$E$9,2,FALSE),0)),"")</f>
        <v>0</v>
      </c>
      <c r="P155" s="154">
        <f ca="1">IF(COUNTIF(K152:K156,K155)&gt;=5,IF(J155=5,VLOOKUP(K155+4,TPMatrix!$A$6:$B$10,2,FALSE),IF(J155=4,VLOOKUP(K155+4,TPMatrix!$D$6:$E$9,2,FALSE),0)),"")</f>
        <v>0</v>
      </c>
      <c r="Q155" s="154">
        <f t="shared" ca="1" si="52"/>
        <v>0</v>
      </c>
      <c r="R155" s="155">
        <f t="shared" ca="1" si="53"/>
        <v>5</v>
      </c>
      <c r="S155" s="153">
        <f t="shared" ca="1" si="54"/>
        <v>0</v>
      </c>
      <c r="T155" s="154">
        <f t="shared" si="55"/>
        <v>0</v>
      </c>
      <c r="U155" s="155">
        <f t="shared" ca="1" si="56"/>
        <v>0</v>
      </c>
      <c r="W155" s="3" t="str">
        <f t="shared" ca="1" si="57"/>
        <v/>
      </c>
      <c r="X155" s="3" t="str">
        <f ca="1">IF(ISNUMBER($A155),$W155*(Methuselahs!$A$4+1)+$A155,"")</f>
        <v/>
      </c>
      <c r="Y155" s="3" t="str">
        <f t="shared" ca="1" si="58"/>
        <v/>
      </c>
      <c r="Z155" s="3" t="str">
        <f ca="1">IF(ISNUMBER($A155),VLOOKUP($A155,Methuselahs!$A$7:$X$306,5),"")</f>
        <v/>
      </c>
      <c r="AA155" s="3" t="str">
        <f t="shared" ca="1" si="59"/>
        <v/>
      </c>
    </row>
    <row r="156" spans="1:27" ht="13.15" customHeight="1" thickBot="1" x14ac:dyDescent="0.25">
      <c r="A156" s="170" t="str">
        <f ca="1">IF(ISBLANK('Tournament Info'!$B$11),"",INDIRECT(ADDRESS(ROW(),1,1,1,"Optimal Seating "&amp;'Tournament Info'!$B$11-1&amp;"R+F")))</f>
        <v/>
      </c>
      <c r="B156" s="171" t="str">
        <f ca="1">IF(ISNUMBER(A156),VLOOKUP(A156,Methuselahs!$A$7:$E$306,2,FALSE),"")</f>
        <v/>
      </c>
      <c r="C156" s="172" t="str">
        <f ca="1">IF(ISNUMBER(A156),VLOOKUP(A156,Methuselahs!$A$7:$E$306,3,FALSE),"")</f>
        <v/>
      </c>
      <c r="D156" s="173" t="str">
        <f t="shared" ca="1" si="48"/>
        <v/>
      </c>
      <c r="E156" s="174"/>
      <c r="F156" s="172">
        <f t="shared" si="49"/>
        <v>0</v>
      </c>
      <c r="G156" s="159" t="str">
        <f t="shared" ca="1" si="50"/>
        <v/>
      </c>
      <c r="H156" s="160" t="str">
        <f ca="1">IF(ISNUMBER(A156),IF(OR($S156=$U156,NOT(ISNA(MATCH($D156*5+$V$4,Override!$C$6:$C$125,0)))),$Q156,0),"")</f>
        <v/>
      </c>
      <c r="I156" s="173" t="str">
        <f t="shared" ca="1" si="51"/>
        <v/>
      </c>
      <c r="J156" s="175">
        <f ca="1">COUNT(A152:A156)</f>
        <v>0</v>
      </c>
      <c r="K156" s="176" t="str">
        <f ca="1">IF(ISNUMBER(A156),RANK(F156,F152:F156),"")</f>
        <v/>
      </c>
      <c r="L156" s="177">
        <f ca="1">IF(J156=5,VLOOKUP(K156,TPMatrix!$A$6:$B$10,2,FALSE),IF(J156=4,VLOOKUP(K156,TPMatrix!$D$6:$E$9,2,FALSE),0))</f>
        <v>0</v>
      </c>
      <c r="M156" s="177">
        <f ca="1">IF(COUNTIF(K152:K156,K156)&gt;=2,IF(J156=5,VLOOKUP(K156+1,TPMatrix!$A$6:$B$10,2,FALSE),IF(J156=4,VLOOKUP(K156+1,TPMatrix!$D$6:$E$9,2,FALSE),0)),"")</f>
        <v>0</v>
      </c>
      <c r="N156" s="177">
        <f ca="1">IF(COUNTIF(K152:K156,K156)&gt;=3,IF(J156=5,VLOOKUP(K156+2,TPMatrix!$A$6:$B$10,2,FALSE),IF(J156=4,VLOOKUP(K156+2,TPMatrix!$D$6:$E$9,2,FALSE),0)),"")</f>
        <v>0</v>
      </c>
      <c r="O156" s="177">
        <f ca="1">IF(COUNTIF(K152:K156,K156)&gt;=4,IF(J156=5,VLOOKUP(K156+3,TPMatrix!$A$6:$B$10,2,FALSE),IF(J156=4,VLOOKUP(K156+3,TPMatrix!$D$6:$E$9,2,FALSE),0)),"")</f>
        <v>0</v>
      </c>
      <c r="P156" s="177">
        <f ca="1">IF(COUNTIF(K152:K156,K156)&gt;=5,IF(J156=5,VLOOKUP(K156+4,TPMatrix!$A$6:$B$10,2,FALSE),IF(J156=4,VLOOKUP(K156+4,TPMatrix!$D$6:$E$9,2,FALSE),0)),"")</f>
        <v>0</v>
      </c>
      <c r="Q156" s="177">
        <f t="shared" ca="1" si="52"/>
        <v>0</v>
      </c>
      <c r="R156" s="178">
        <f t="shared" ca="1" si="53"/>
        <v>5</v>
      </c>
      <c r="S156" s="176">
        <f t="shared" ca="1" si="54"/>
        <v>0</v>
      </c>
      <c r="T156" s="177">
        <f t="shared" si="55"/>
        <v>0</v>
      </c>
      <c r="U156" s="178">
        <f t="shared" ca="1" si="56"/>
        <v>0</v>
      </c>
      <c r="W156" s="3" t="str">
        <f t="shared" ca="1" si="57"/>
        <v/>
      </c>
      <c r="X156" s="3" t="str">
        <f ca="1">IF(ISNUMBER($A156),$W156*(Methuselahs!$A$4+1)+$A156,"")</f>
        <v/>
      </c>
      <c r="Y156" s="3" t="str">
        <f t="shared" ca="1" si="58"/>
        <v/>
      </c>
      <c r="Z156" s="3" t="str">
        <f ca="1">IF(ISNUMBER($A156),VLOOKUP($A156,Methuselahs!$A$7:$X$306,5),"")</f>
        <v/>
      </c>
      <c r="AA156" s="3" t="str">
        <f t="shared" ca="1" si="59"/>
        <v/>
      </c>
    </row>
    <row r="157" spans="1:27" ht="13.15" customHeight="1" thickTop="1" x14ac:dyDescent="0.2">
      <c r="A157" s="55" t="str">
        <f ca="1">IF(ISBLANK('Tournament Info'!$B$11),"",INDIRECT(ADDRESS(ROW(),1,1,1,"Optimal Seating "&amp;'Tournament Info'!$B$11-1&amp;"R+F")))</f>
        <v/>
      </c>
      <c r="B157" s="76" t="str">
        <f ca="1">IF(ISNUMBER(A157),VLOOKUP(A157,Methuselahs!$A$7:$E$306,2,FALSE),"")</f>
        <v/>
      </c>
      <c r="C157" s="136" t="str">
        <f ca="1">IF(ISNUMBER(A157),VLOOKUP(A157,Methuselahs!$A$7:$E$306,3,FALSE),"")</f>
        <v/>
      </c>
      <c r="D157" s="137" t="str">
        <f t="shared" ca="1" si="48"/>
        <v/>
      </c>
      <c r="E157" s="138"/>
      <c r="F157" s="136">
        <f t="shared" si="49"/>
        <v>0</v>
      </c>
      <c r="G157" s="139" t="str">
        <f t="shared" ca="1" si="50"/>
        <v/>
      </c>
      <c r="H157" s="140" t="str">
        <f ca="1">IF(ISNUMBER(A157),IF(OR($S157=$U157,NOT(ISNA(MATCH($D157*5+$V$4,Override!$C$6:$C$125,0)))),$Q157,0),"")</f>
        <v/>
      </c>
      <c r="I157" s="137" t="str">
        <f t="shared" ca="1" si="51"/>
        <v/>
      </c>
      <c r="J157" s="141">
        <f ca="1">COUNT(A157:A161)</f>
        <v>0</v>
      </c>
      <c r="K157" s="142" t="str">
        <f ca="1">IF(ISNUMBER(A157),RANK(F157,F157:F161),"")</f>
        <v/>
      </c>
      <c r="L157" s="58">
        <f ca="1">IF(J157=5,VLOOKUP(K157,TPMatrix!$A$6:$B$10,2,FALSE),IF(J157=4,VLOOKUP(K157,TPMatrix!$D$6:$E$9,2,FALSE),0))</f>
        <v>0</v>
      </c>
      <c r="M157" s="58">
        <f ca="1">IF(COUNTIF(K157:K161,K157)&gt;=2,IF(J157=5,VLOOKUP(K157+1,TPMatrix!$A$6:$B$10,2,FALSE),IF(J157=4,VLOOKUP(K157+1,TPMatrix!$D$6:$E$9,2,FALSE),0)),"")</f>
        <v>0</v>
      </c>
      <c r="N157" s="58">
        <f ca="1">IF(COUNTIF(K157:K161,K157)&gt;=3,IF(J157=5,VLOOKUP(K157+2,TPMatrix!$A$6:$B$10,2,FALSE),IF(J157=4,VLOOKUP(K157+2,TPMatrix!$D$6:$E$9,2,FALSE),0)),"")</f>
        <v>0</v>
      </c>
      <c r="O157" s="58">
        <f ca="1">IF(COUNTIF(K157:K161,K157)&gt;=4,IF(J157=5,VLOOKUP(K157+3,TPMatrix!$A$6:$B$10,2,FALSE),IF(J157=4,VLOOKUP(K157+3,TPMatrix!$D$6:$E$9,2,FALSE),0)),"")</f>
        <v>0</v>
      </c>
      <c r="P157" s="58">
        <f ca="1">IF(COUNTIF(K157:K161,K157)&gt;=5,IF(J157=5,VLOOKUP(K157+4,TPMatrix!$A$6:$B$10,2,FALSE),IF(J157=4,VLOOKUP(K157+4,TPMatrix!$D$6:$E$9,2,FALSE),0)),"")</f>
        <v>0</v>
      </c>
      <c r="Q157" s="58">
        <f t="shared" ca="1" si="52"/>
        <v>0</v>
      </c>
      <c r="R157" s="143">
        <f t="shared" ca="1" si="53"/>
        <v>5</v>
      </c>
      <c r="S157" s="144">
        <f t="shared" ca="1" si="54"/>
        <v>0</v>
      </c>
      <c r="T157" s="145">
        <f t="shared" si="55"/>
        <v>0</v>
      </c>
      <c r="U157" s="146">
        <f t="shared" ca="1" si="56"/>
        <v>0</v>
      </c>
      <c r="W157" s="3" t="str">
        <f t="shared" ca="1" si="57"/>
        <v/>
      </c>
      <c r="X157" s="3" t="str">
        <f ca="1">IF(ISNUMBER($A157),$W157*(Methuselahs!$A$4+1)+$A157,"")</f>
        <v/>
      </c>
      <c r="Y157" s="3" t="str">
        <f t="shared" ca="1" si="58"/>
        <v/>
      </c>
      <c r="Z157" s="3" t="str">
        <f ca="1">IF(ISNUMBER($A157),VLOOKUP($A157,Methuselahs!$A$7:$X$306,5),"")</f>
        <v/>
      </c>
      <c r="AA157" s="3" t="str">
        <f t="shared" ca="1" si="59"/>
        <v/>
      </c>
    </row>
    <row r="158" spans="1:27" ht="13.15" customHeight="1" x14ac:dyDescent="0.2">
      <c r="A158" s="59" t="str">
        <f ca="1">IF(ISBLANK('Tournament Info'!$B$11),"",INDIRECT(ADDRESS(ROW(),1,1,1,"Optimal Seating "&amp;'Tournament Info'!$B$11-1&amp;"R+F")))</f>
        <v/>
      </c>
      <c r="B158" s="65" t="str">
        <f ca="1">IF(ISNUMBER(A158),VLOOKUP(A158,Methuselahs!$A$7:$E$306,2,FALSE),"")</f>
        <v/>
      </c>
      <c r="C158" s="147" t="str">
        <f ca="1">IF(ISNUMBER(A158),VLOOKUP(A158,Methuselahs!$A$7:$E$306,3,FALSE),"")</f>
        <v/>
      </c>
      <c r="D158" s="148" t="str">
        <f t="shared" ca="1" si="48"/>
        <v/>
      </c>
      <c r="E158" s="149"/>
      <c r="F158" s="147">
        <f t="shared" si="49"/>
        <v>0</v>
      </c>
      <c r="G158" s="150" t="str">
        <f t="shared" ca="1" si="50"/>
        <v/>
      </c>
      <c r="H158" s="151" t="str">
        <f ca="1">IF(ISNUMBER(A158),IF(OR($S158=$U158,NOT(ISNA(MATCH($D158*5+$V$4,Override!$C$6:$C$125,0)))),$Q158,0),"")</f>
        <v/>
      </c>
      <c r="I158" s="148" t="str">
        <f t="shared" ca="1" si="51"/>
        <v/>
      </c>
      <c r="J158" s="152">
        <f ca="1">COUNT(A157:A161)</f>
        <v>0</v>
      </c>
      <c r="K158" s="153" t="str">
        <f ca="1">IF(ISNUMBER(A158),RANK(F158,F157:F161),"")</f>
        <v/>
      </c>
      <c r="L158" s="154">
        <f ca="1">IF(J158=5,VLOOKUP(K158,TPMatrix!$A$6:$B$10,2,FALSE),IF(J158=4,VLOOKUP(K158,TPMatrix!$D$6:$E$9,2,FALSE),0))</f>
        <v>0</v>
      </c>
      <c r="M158" s="154">
        <f ca="1">IF(COUNTIF(K157:K161,K158)&gt;=2,IF(J158=5,VLOOKUP(K158+1,TPMatrix!$A$6:$B$10,2,FALSE),IF(J158=4,VLOOKUP(K158+1,TPMatrix!$D$6:$E$9,2,FALSE),0)),"")</f>
        <v>0</v>
      </c>
      <c r="N158" s="154">
        <f ca="1">IF(COUNTIF(K157:K161,K158)&gt;=3,IF(J158=5,VLOOKUP(K158+2,TPMatrix!$A$6:$B$10,2,FALSE),IF(J158=4,VLOOKUP(K158+2,TPMatrix!$D$6:$E$9,2,FALSE),0)),"")</f>
        <v>0</v>
      </c>
      <c r="O158" s="154">
        <f ca="1">IF(COUNTIF(K157:K161,K158)&gt;=4,IF(J158=5,VLOOKUP(K158+3,TPMatrix!$A$6:$B$10,2,FALSE),IF(J158=4,VLOOKUP(K158+3,TPMatrix!$D$6:$E$9,2,FALSE),0)),"")</f>
        <v>0</v>
      </c>
      <c r="P158" s="154">
        <f ca="1">IF(COUNTIF(K157:K161,K158)&gt;=5,IF(J158=5,VLOOKUP(K158+4,TPMatrix!$A$6:$B$10,2,FALSE),IF(J158=4,VLOOKUP(K158+4,TPMatrix!$D$6:$E$9,2,FALSE),0)),"")</f>
        <v>0</v>
      </c>
      <c r="Q158" s="154">
        <f t="shared" ca="1" si="52"/>
        <v>0</v>
      </c>
      <c r="R158" s="155">
        <f t="shared" ca="1" si="53"/>
        <v>5</v>
      </c>
      <c r="S158" s="153">
        <f t="shared" ca="1" si="54"/>
        <v>0</v>
      </c>
      <c r="T158" s="154">
        <f t="shared" si="55"/>
        <v>0</v>
      </c>
      <c r="U158" s="155">
        <f t="shared" ca="1" si="56"/>
        <v>0</v>
      </c>
      <c r="W158" s="3" t="str">
        <f t="shared" ca="1" si="57"/>
        <v/>
      </c>
      <c r="X158" s="3" t="str">
        <f ca="1">IF(ISNUMBER($A158),$W158*(Methuselahs!$A$4+1)+$A158,"")</f>
        <v/>
      </c>
      <c r="Y158" s="3" t="str">
        <f t="shared" ca="1" si="58"/>
        <v/>
      </c>
      <c r="Z158" s="3" t="str">
        <f ca="1">IF(ISNUMBER($A158),VLOOKUP($A158,Methuselahs!$A$7:$X$306,5),"")</f>
        <v/>
      </c>
      <c r="AA158" s="3" t="str">
        <f t="shared" ca="1" si="59"/>
        <v/>
      </c>
    </row>
    <row r="159" spans="1:27" ht="13.15" customHeight="1" x14ac:dyDescent="0.2">
      <c r="A159" s="70" t="str">
        <f ca="1">IF(ISBLANK('Tournament Info'!$B$11),"",INDIRECT(ADDRESS(ROW(),1,1,1,"Optimal Seating "&amp;'Tournament Info'!$B$11-1&amp;"R+F")))</f>
        <v/>
      </c>
      <c r="B159" s="76" t="str">
        <f ca="1">IF(ISNUMBER(A159),VLOOKUP(A159,Methuselahs!$A$7:$E$306,2,FALSE),"")</f>
        <v/>
      </c>
      <c r="C159" s="156" t="str">
        <f ca="1">IF(ISNUMBER(A159),VLOOKUP(A159,Methuselahs!$A$7:$E$306,3,FALSE),"")</f>
        <v/>
      </c>
      <c r="D159" s="157" t="str">
        <f t="shared" ca="1" si="48"/>
        <v/>
      </c>
      <c r="E159" s="158"/>
      <c r="F159" s="156">
        <f t="shared" si="49"/>
        <v>0</v>
      </c>
      <c r="G159" s="159" t="str">
        <f t="shared" ca="1" si="50"/>
        <v/>
      </c>
      <c r="H159" s="160" t="str">
        <f ca="1">IF(ISNUMBER(A159),IF(OR($S159=$U159,NOT(ISNA(MATCH($D159*5+$V$4,Override!$C$6:$C$125,0)))),$Q159,0),"")</f>
        <v/>
      </c>
      <c r="I159" s="157" t="str">
        <f t="shared" ca="1" si="51"/>
        <v/>
      </c>
      <c r="J159" s="161">
        <f ca="1">COUNT(A157:A161)</f>
        <v>0</v>
      </c>
      <c r="K159" s="162" t="str">
        <f ca="1">IF(ISNUMBER(A159),RANK(F159,F157:F161),"")</f>
        <v/>
      </c>
      <c r="L159" s="75">
        <f ca="1">IF(J159=5,VLOOKUP(K159,TPMatrix!$A$6:$B$10,2,FALSE),IF(J159=4,VLOOKUP(K159,TPMatrix!$D$6:$E$9,2,FALSE),0))</f>
        <v>0</v>
      </c>
      <c r="M159" s="75">
        <f ca="1">IF(COUNTIF(K157:K161,K159)&gt;=2,IF(J159=5,VLOOKUP(K159+1,TPMatrix!$A$6:$B$10,2,FALSE),IF(J159=4,VLOOKUP(K159+1,TPMatrix!$D$6:$E$9,2,FALSE),0)),"")</f>
        <v>0</v>
      </c>
      <c r="N159" s="75">
        <f ca="1">IF(COUNTIF(K157:K161,K159)&gt;=3,IF(J159=5,VLOOKUP(K159+2,TPMatrix!$A$6:$B$10,2,FALSE),IF(J159=4,VLOOKUP(K159+2,TPMatrix!$D$6:$E$9,2,FALSE),0)),"")</f>
        <v>0</v>
      </c>
      <c r="O159" s="75">
        <f ca="1">IF(COUNTIF(K157:K161,K159)&gt;=4,IF(J159=5,VLOOKUP(K159+3,TPMatrix!$A$6:$B$10,2,FALSE),IF(J159=4,VLOOKUP(K159+3,TPMatrix!$D$6:$E$9,2,FALSE),0)),"")</f>
        <v>0</v>
      </c>
      <c r="P159" s="75">
        <f ca="1">IF(COUNTIF(K157:K161,K159)&gt;=5,IF(J159=5,VLOOKUP(K159+4,TPMatrix!$A$6:$B$10,2,FALSE),IF(J159=4,VLOOKUP(K159+4,TPMatrix!$D$6:$E$9,2,FALSE),0)),"")</f>
        <v>0</v>
      </c>
      <c r="Q159" s="75">
        <f t="shared" ca="1" si="52"/>
        <v>0</v>
      </c>
      <c r="R159" s="163">
        <f t="shared" ca="1" si="53"/>
        <v>5</v>
      </c>
      <c r="S159" s="162">
        <f t="shared" ca="1" si="54"/>
        <v>0</v>
      </c>
      <c r="T159" s="75">
        <f t="shared" si="55"/>
        <v>0</v>
      </c>
      <c r="U159" s="163">
        <f t="shared" ca="1" si="56"/>
        <v>0</v>
      </c>
      <c r="W159" s="3" t="str">
        <f t="shared" ca="1" si="57"/>
        <v/>
      </c>
      <c r="X159" s="3" t="str">
        <f ca="1">IF(ISNUMBER($A159),$W159*(Methuselahs!$A$4+1)+$A159,"")</f>
        <v/>
      </c>
      <c r="Y159" s="3" t="str">
        <f t="shared" ca="1" si="58"/>
        <v/>
      </c>
      <c r="Z159" s="3" t="str">
        <f ca="1">IF(ISNUMBER($A159),VLOOKUP($A159,Methuselahs!$A$7:$X$306,5),"")</f>
        <v/>
      </c>
      <c r="AA159" s="3" t="str">
        <f t="shared" ca="1" si="59"/>
        <v/>
      </c>
    </row>
    <row r="160" spans="1:27" ht="13.15" customHeight="1" x14ac:dyDescent="0.2">
      <c r="A160" s="164" t="str">
        <f ca="1">IF(ISBLANK('Tournament Info'!$B$11),"",INDIRECT(ADDRESS(ROW(),1,1,1,"Optimal Seating "&amp;'Tournament Info'!$B$11-1&amp;"R+F")))</f>
        <v/>
      </c>
      <c r="B160" s="165" t="str">
        <f ca="1">IF(ISNUMBER(A160),VLOOKUP(A160,Methuselahs!$A$7:$E$306,2,FALSE),"")</f>
        <v/>
      </c>
      <c r="C160" s="166" t="str">
        <f ca="1">IF(ISNUMBER(A160),VLOOKUP(A160,Methuselahs!$A$7:$E$306,3,FALSE),"")</f>
        <v/>
      </c>
      <c r="D160" s="167" t="str">
        <f t="shared" ca="1" si="48"/>
        <v/>
      </c>
      <c r="E160" s="168"/>
      <c r="F160" s="166">
        <f t="shared" si="49"/>
        <v>0</v>
      </c>
      <c r="G160" s="150" t="str">
        <f t="shared" ca="1" si="50"/>
        <v/>
      </c>
      <c r="H160" s="151" t="str">
        <f ca="1">IF(ISNUMBER(A160),IF(OR($S160=$U160,NOT(ISNA(MATCH($D160*5+$V$4,Override!$C$6:$C$125,0)))),$Q160,0),"")</f>
        <v/>
      </c>
      <c r="I160" s="167" t="str">
        <f t="shared" ca="1" si="51"/>
        <v/>
      </c>
      <c r="J160" s="169">
        <f ca="1">COUNT(A157:A161)</f>
        <v>0</v>
      </c>
      <c r="K160" s="153" t="str">
        <f ca="1">IF(ISNUMBER(A160),RANK(F160,F157:F161),"")</f>
        <v/>
      </c>
      <c r="L160" s="154">
        <f ca="1">IF(J160=5,VLOOKUP(K160,TPMatrix!$A$6:$B$10,2,FALSE),IF(J160=4,VLOOKUP(K160,TPMatrix!$D$6:$E$9,2,FALSE),0))</f>
        <v>0</v>
      </c>
      <c r="M160" s="154">
        <f ca="1">IF(COUNTIF(K157:K161,K160)&gt;=2,IF(J160=5,VLOOKUP(K160+1,TPMatrix!$A$6:$B$10,2,FALSE),IF(J160=4,VLOOKUP(K160+1,TPMatrix!$D$6:$E$9,2,FALSE),0)),"")</f>
        <v>0</v>
      </c>
      <c r="N160" s="154">
        <f ca="1">IF(COUNTIF(K157:K161,K160)&gt;=3,IF(J160=5,VLOOKUP(K160+2,TPMatrix!$A$6:$B$10,2,FALSE),IF(J160=4,VLOOKUP(K160+2,TPMatrix!$D$6:$E$9,2,FALSE),0)),"")</f>
        <v>0</v>
      </c>
      <c r="O160" s="154">
        <f ca="1">IF(COUNTIF(K157:K161,K160)&gt;=4,IF(J160=5,VLOOKUP(K160+3,TPMatrix!$A$6:$B$10,2,FALSE),IF(J160=4,VLOOKUP(K160+3,TPMatrix!$D$6:$E$9,2,FALSE),0)),"")</f>
        <v>0</v>
      </c>
      <c r="P160" s="154">
        <f ca="1">IF(COUNTIF(K157:K161,K160)&gt;=5,IF(J160=5,VLOOKUP(K160+4,TPMatrix!$A$6:$B$10,2,FALSE),IF(J160=4,VLOOKUP(K160+4,TPMatrix!$D$6:$E$9,2,FALSE),0)),"")</f>
        <v>0</v>
      </c>
      <c r="Q160" s="154">
        <f t="shared" ca="1" si="52"/>
        <v>0</v>
      </c>
      <c r="R160" s="155">
        <f t="shared" ca="1" si="53"/>
        <v>5</v>
      </c>
      <c r="S160" s="153">
        <f t="shared" ca="1" si="54"/>
        <v>0</v>
      </c>
      <c r="T160" s="154">
        <f t="shared" si="55"/>
        <v>0</v>
      </c>
      <c r="U160" s="155">
        <f t="shared" ca="1" si="56"/>
        <v>0</v>
      </c>
      <c r="W160" s="3" t="str">
        <f t="shared" ca="1" si="57"/>
        <v/>
      </c>
      <c r="X160" s="3" t="str">
        <f ca="1">IF(ISNUMBER($A160),$W160*(Methuselahs!$A$4+1)+$A160,"")</f>
        <v/>
      </c>
      <c r="Y160" s="3" t="str">
        <f t="shared" ca="1" si="58"/>
        <v/>
      </c>
      <c r="Z160" s="3" t="str">
        <f ca="1">IF(ISNUMBER($A160),VLOOKUP($A160,Methuselahs!$A$7:$X$306,5),"")</f>
        <v/>
      </c>
      <c r="AA160" s="3" t="str">
        <f t="shared" ca="1" si="59"/>
        <v/>
      </c>
    </row>
    <row r="161" spans="1:27" ht="13.15" customHeight="1" thickBot="1" x14ac:dyDescent="0.25">
      <c r="A161" s="170" t="str">
        <f ca="1">IF(ISBLANK('Tournament Info'!$B$11),"",INDIRECT(ADDRESS(ROW(),1,1,1,"Optimal Seating "&amp;'Tournament Info'!$B$11-1&amp;"R+F")))</f>
        <v/>
      </c>
      <c r="B161" s="171" t="str">
        <f ca="1">IF(ISNUMBER(A161),VLOOKUP(A161,Methuselahs!$A$7:$E$306,2,FALSE),"")</f>
        <v/>
      </c>
      <c r="C161" s="172" t="str">
        <f ca="1">IF(ISNUMBER(A161),VLOOKUP(A161,Methuselahs!$A$7:$E$306,3,FALSE),"")</f>
        <v/>
      </c>
      <c r="D161" s="173" t="str">
        <f t="shared" ca="1" si="48"/>
        <v/>
      </c>
      <c r="E161" s="174"/>
      <c r="F161" s="172">
        <f t="shared" si="49"/>
        <v>0</v>
      </c>
      <c r="G161" s="159" t="str">
        <f t="shared" ca="1" si="50"/>
        <v/>
      </c>
      <c r="H161" s="160" t="str">
        <f ca="1">IF(ISNUMBER(A161),IF(OR($S161=$U161,NOT(ISNA(MATCH($D161*5+$V$4,Override!$C$6:$C$125,0)))),$Q161,0),"")</f>
        <v/>
      </c>
      <c r="I161" s="173" t="str">
        <f t="shared" ca="1" si="51"/>
        <v/>
      </c>
      <c r="J161" s="175">
        <f ca="1">COUNT(A157:A161)</f>
        <v>0</v>
      </c>
      <c r="K161" s="176" t="str">
        <f ca="1">IF(ISNUMBER(A161),RANK(F161,F157:F161),"")</f>
        <v/>
      </c>
      <c r="L161" s="177">
        <f ca="1">IF(J161=5,VLOOKUP(K161,TPMatrix!$A$6:$B$10,2,FALSE),IF(J161=4,VLOOKUP(K161,TPMatrix!$D$6:$E$9,2,FALSE),0))</f>
        <v>0</v>
      </c>
      <c r="M161" s="177">
        <f ca="1">IF(COUNTIF(K157:K161,K161)&gt;=2,IF(J161=5,VLOOKUP(K161+1,TPMatrix!$A$6:$B$10,2,FALSE),IF(J161=4,VLOOKUP(K161+1,TPMatrix!$D$6:$E$9,2,FALSE),0)),"")</f>
        <v>0</v>
      </c>
      <c r="N161" s="177">
        <f ca="1">IF(COUNTIF(K157:K161,K161)&gt;=3,IF(J161=5,VLOOKUP(K161+2,TPMatrix!$A$6:$B$10,2,FALSE),IF(J161=4,VLOOKUP(K161+2,TPMatrix!$D$6:$E$9,2,FALSE),0)),"")</f>
        <v>0</v>
      </c>
      <c r="O161" s="177">
        <f ca="1">IF(COUNTIF(K157:K161,K161)&gt;=4,IF(J161=5,VLOOKUP(K161+3,TPMatrix!$A$6:$B$10,2,FALSE),IF(J161=4,VLOOKUP(K161+3,TPMatrix!$D$6:$E$9,2,FALSE),0)),"")</f>
        <v>0</v>
      </c>
      <c r="P161" s="177">
        <f ca="1">IF(COUNTIF(K157:K161,K161)&gt;=5,IF(J161=5,VLOOKUP(K161+4,TPMatrix!$A$6:$B$10,2,FALSE),IF(J161=4,VLOOKUP(K161+4,TPMatrix!$D$6:$E$9,2,FALSE),0)),"")</f>
        <v>0</v>
      </c>
      <c r="Q161" s="177">
        <f t="shared" ca="1" si="52"/>
        <v>0</v>
      </c>
      <c r="R161" s="178">
        <f t="shared" ca="1" si="53"/>
        <v>5</v>
      </c>
      <c r="S161" s="176">
        <f t="shared" ca="1" si="54"/>
        <v>0</v>
      </c>
      <c r="T161" s="177">
        <f t="shared" si="55"/>
        <v>0</v>
      </c>
      <c r="U161" s="178">
        <f t="shared" ca="1" si="56"/>
        <v>0</v>
      </c>
      <c r="W161" s="3" t="str">
        <f t="shared" ca="1" si="57"/>
        <v/>
      </c>
      <c r="X161" s="3" t="str">
        <f ca="1">IF(ISNUMBER($A161),$W161*(Methuselahs!$A$4+1)+$A161,"")</f>
        <v/>
      </c>
      <c r="Y161" s="3" t="str">
        <f t="shared" ca="1" si="58"/>
        <v/>
      </c>
      <c r="Z161" s="3" t="str">
        <f ca="1">IF(ISNUMBER($A161),VLOOKUP($A161,Methuselahs!$A$7:$X$306,5),"")</f>
        <v/>
      </c>
      <c r="AA161" s="3" t="str">
        <f t="shared" ca="1" si="59"/>
        <v/>
      </c>
    </row>
    <row r="162" spans="1:27" ht="13.15" customHeight="1" thickTop="1" x14ac:dyDescent="0.2">
      <c r="A162" s="55" t="str">
        <f ca="1">IF(ISBLANK('Tournament Info'!$B$11),"",INDIRECT(ADDRESS(ROW(),1,1,1,"Optimal Seating "&amp;'Tournament Info'!$B$11-1&amp;"R+F")))</f>
        <v/>
      </c>
      <c r="B162" s="76" t="str">
        <f ca="1">IF(ISNUMBER(A162),VLOOKUP(A162,Methuselahs!$A$7:$E$306,2,FALSE),"")</f>
        <v/>
      </c>
      <c r="C162" s="136" t="str">
        <f ca="1">IF(ISNUMBER(A162),VLOOKUP(A162,Methuselahs!$A$7:$E$306,3,FALSE),"")</f>
        <v/>
      </c>
      <c r="D162" s="137" t="str">
        <f t="shared" ca="1" si="48"/>
        <v/>
      </c>
      <c r="E162" s="138"/>
      <c r="F162" s="136">
        <f t="shared" si="49"/>
        <v>0</v>
      </c>
      <c r="G162" s="139" t="str">
        <f t="shared" ca="1" si="50"/>
        <v/>
      </c>
      <c r="H162" s="140" t="str">
        <f ca="1">IF(ISNUMBER(A162),IF(OR($S162=$U162,NOT(ISNA(MATCH($D162*5+$V$4,Override!$C$6:$C$125,0)))),$Q162,0),"")</f>
        <v/>
      </c>
      <c r="I162" s="137" t="str">
        <f t="shared" ca="1" si="51"/>
        <v/>
      </c>
      <c r="J162" s="141">
        <f ca="1">COUNT(A162:A166)</f>
        <v>0</v>
      </c>
      <c r="K162" s="142" t="str">
        <f ca="1">IF(ISNUMBER(A162),RANK(F162,F162:F166),"")</f>
        <v/>
      </c>
      <c r="L162" s="58">
        <f ca="1">IF(J162=5,VLOOKUP(K162,TPMatrix!$A$6:$B$10,2,FALSE),IF(J162=4,VLOOKUP(K162,TPMatrix!$D$6:$E$9,2,FALSE),0))</f>
        <v>0</v>
      </c>
      <c r="M162" s="58">
        <f ca="1">IF(COUNTIF(K162:K166,K162)&gt;=2,IF(J162=5,VLOOKUP(K162+1,TPMatrix!$A$6:$B$10,2,FALSE),IF(J162=4,VLOOKUP(K162+1,TPMatrix!$D$6:$E$9,2,FALSE),0)),"")</f>
        <v>0</v>
      </c>
      <c r="N162" s="58">
        <f ca="1">IF(COUNTIF(K162:K166,K162)&gt;=3,IF(J162=5,VLOOKUP(K162+2,TPMatrix!$A$6:$B$10,2,FALSE),IF(J162=4,VLOOKUP(K162+2,TPMatrix!$D$6:$E$9,2,FALSE),0)),"")</f>
        <v>0</v>
      </c>
      <c r="O162" s="58">
        <f ca="1">IF(COUNTIF(K162:K166,K162)&gt;=4,IF(J162=5,VLOOKUP(K162+3,TPMatrix!$A$6:$B$10,2,FALSE),IF(J162=4,VLOOKUP(K162+3,TPMatrix!$D$6:$E$9,2,FALSE),0)),"")</f>
        <v>0</v>
      </c>
      <c r="P162" s="58">
        <f ca="1">IF(COUNTIF(K162:K166,K162)&gt;=5,IF(J162=5,VLOOKUP(K162+4,TPMatrix!$A$6:$B$10,2,FALSE),IF(J162=4,VLOOKUP(K162+4,TPMatrix!$D$6:$E$9,2,FALSE),0)),"")</f>
        <v>0</v>
      </c>
      <c r="Q162" s="58">
        <f t="shared" ca="1" si="52"/>
        <v>0</v>
      </c>
      <c r="R162" s="143">
        <f t="shared" ca="1" si="53"/>
        <v>5</v>
      </c>
      <c r="S162" s="144">
        <f t="shared" ca="1" si="54"/>
        <v>0</v>
      </c>
      <c r="T162" s="145">
        <f t="shared" si="55"/>
        <v>0</v>
      </c>
      <c r="U162" s="146">
        <f t="shared" ca="1" si="56"/>
        <v>0</v>
      </c>
      <c r="W162" s="3" t="str">
        <f t="shared" ca="1" si="57"/>
        <v/>
      </c>
      <c r="X162" s="3" t="str">
        <f ca="1">IF(ISNUMBER($A162),$W162*(Methuselahs!$A$4+1)+$A162,"")</f>
        <v/>
      </c>
      <c r="Y162" s="3" t="str">
        <f t="shared" ca="1" si="58"/>
        <v/>
      </c>
      <c r="Z162" s="3" t="str">
        <f ca="1">IF(ISNUMBER($A162),VLOOKUP($A162,Methuselahs!$A$7:$X$306,5),"")</f>
        <v/>
      </c>
      <c r="AA162" s="3" t="str">
        <f t="shared" ca="1" si="59"/>
        <v/>
      </c>
    </row>
    <row r="163" spans="1:27" ht="13.15" customHeight="1" x14ac:dyDescent="0.2">
      <c r="A163" s="59" t="str">
        <f ca="1">IF(ISBLANK('Tournament Info'!$B$11),"",INDIRECT(ADDRESS(ROW(),1,1,1,"Optimal Seating "&amp;'Tournament Info'!$B$11-1&amp;"R+F")))</f>
        <v/>
      </c>
      <c r="B163" s="65" t="str">
        <f ca="1">IF(ISNUMBER(A163),VLOOKUP(A163,Methuselahs!$A$7:$E$306,2,FALSE),"")</f>
        <v/>
      </c>
      <c r="C163" s="147" t="str">
        <f ca="1">IF(ISNUMBER(A163),VLOOKUP(A163,Methuselahs!$A$7:$E$306,3,FALSE),"")</f>
        <v/>
      </c>
      <c r="D163" s="148" t="str">
        <f t="shared" ca="1" si="48"/>
        <v/>
      </c>
      <c r="E163" s="149"/>
      <c r="F163" s="147">
        <f t="shared" si="49"/>
        <v>0</v>
      </c>
      <c r="G163" s="150" t="str">
        <f t="shared" ca="1" si="50"/>
        <v/>
      </c>
      <c r="H163" s="151" t="str">
        <f ca="1">IF(ISNUMBER(A163),IF(OR($S163=$U163,NOT(ISNA(MATCH($D163*5+$V$4,Override!$C$6:$C$125,0)))),$Q163,0),"")</f>
        <v/>
      </c>
      <c r="I163" s="148" t="str">
        <f t="shared" ca="1" si="51"/>
        <v/>
      </c>
      <c r="J163" s="152">
        <f ca="1">COUNT(A162:A166)</f>
        <v>0</v>
      </c>
      <c r="K163" s="153" t="str">
        <f ca="1">IF(ISNUMBER(A163),RANK(F163,F162:F166),"")</f>
        <v/>
      </c>
      <c r="L163" s="154">
        <f ca="1">IF(J163=5,VLOOKUP(K163,TPMatrix!$A$6:$B$10,2,FALSE),IF(J163=4,VLOOKUP(K163,TPMatrix!$D$6:$E$9,2,FALSE),0))</f>
        <v>0</v>
      </c>
      <c r="M163" s="154">
        <f ca="1">IF(COUNTIF(K162:K166,K163)&gt;=2,IF(J163=5,VLOOKUP(K163+1,TPMatrix!$A$6:$B$10,2,FALSE),IF(J163=4,VLOOKUP(K163+1,TPMatrix!$D$6:$E$9,2,FALSE),0)),"")</f>
        <v>0</v>
      </c>
      <c r="N163" s="154">
        <f ca="1">IF(COUNTIF(K162:K166,K163)&gt;=3,IF(J163=5,VLOOKUP(K163+2,TPMatrix!$A$6:$B$10,2,FALSE),IF(J163=4,VLOOKUP(K163+2,TPMatrix!$D$6:$E$9,2,FALSE),0)),"")</f>
        <v>0</v>
      </c>
      <c r="O163" s="154">
        <f ca="1">IF(COUNTIF(K162:K166,K163)&gt;=4,IF(J163=5,VLOOKUP(K163+3,TPMatrix!$A$6:$B$10,2,FALSE),IF(J163=4,VLOOKUP(K163+3,TPMatrix!$D$6:$E$9,2,FALSE),0)),"")</f>
        <v>0</v>
      </c>
      <c r="P163" s="154">
        <f ca="1">IF(COUNTIF(K162:K166,K163)&gt;=5,IF(J163=5,VLOOKUP(K163+4,TPMatrix!$A$6:$B$10,2,FALSE),IF(J163=4,VLOOKUP(K163+4,TPMatrix!$D$6:$E$9,2,FALSE),0)),"")</f>
        <v>0</v>
      </c>
      <c r="Q163" s="154">
        <f t="shared" ca="1" si="52"/>
        <v>0</v>
      </c>
      <c r="R163" s="155">
        <f t="shared" ca="1" si="53"/>
        <v>5</v>
      </c>
      <c r="S163" s="153">
        <f t="shared" ca="1" si="54"/>
        <v>0</v>
      </c>
      <c r="T163" s="154">
        <f t="shared" si="55"/>
        <v>0</v>
      </c>
      <c r="U163" s="155">
        <f t="shared" ca="1" si="56"/>
        <v>0</v>
      </c>
      <c r="W163" s="3" t="str">
        <f t="shared" ca="1" si="57"/>
        <v/>
      </c>
      <c r="X163" s="3" t="str">
        <f ca="1">IF(ISNUMBER($A163),$W163*(Methuselahs!$A$4+1)+$A163,"")</f>
        <v/>
      </c>
      <c r="Y163" s="3" t="str">
        <f t="shared" ca="1" si="58"/>
        <v/>
      </c>
      <c r="Z163" s="3" t="str">
        <f ca="1">IF(ISNUMBER($A163),VLOOKUP($A163,Methuselahs!$A$7:$X$306,5),"")</f>
        <v/>
      </c>
      <c r="AA163" s="3" t="str">
        <f t="shared" ca="1" si="59"/>
        <v/>
      </c>
    </row>
    <row r="164" spans="1:27" ht="13.15" customHeight="1" x14ac:dyDescent="0.2">
      <c r="A164" s="70" t="str">
        <f ca="1">IF(ISBLANK('Tournament Info'!$B$11),"",INDIRECT(ADDRESS(ROW(),1,1,1,"Optimal Seating "&amp;'Tournament Info'!$B$11-1&amp;"R+F")))</f>
        <v/>
      </c>
      <c r="B164" s="76" t="str">
        <f ca="1">IF(ISNUMBER(A164),VLOOKUP(A164,Methuselahs!$A$7:$E$306,2,FALSE),"")</f>
        <v/>
      </c>
      <c r="C164" s="156" t="str">
        <f ca="1">IF(ISNUMBER(A164),VLOOKUP(A164,Methuselahs!$A$7:$E$306,3,FALSE),"")</f>
        <v/>
      </c>
      <c r="D164" s="157" t="str">
        <f t="shared" ca="1" si="48"/>
        <v/>
      </c>
      <c r="E164" s="158"/>
      <c r="F164" s="156">
        <f t="shared" si="49"/>
        <v>0</v>
      </c>
      <c r="G164" s="159" t="str">
        <f t="shared" ca="1" si="50"/>
        <v/>
      </c>
      <c r="H164" s="160" t="str">
        <f ca="1">IF(ISNUMBER(A164),IF(OR($S164=$U164,NOT(ISNA(MATCH($D164*5+$V$4,Override!$C$6:$C$125,0)))),$Q164,0),"")</f>
        <v/>
      </c>
      <c r="I164" s="157" t="str">
        <f t="shared" ca="1" si="51"/>
        <v/>
      </c>
      <c r="J164" s="161">
        <f ca="1">COUNT(A162:A166)</f>
        <v>0</v>
      </c>
      <c r="K164" s="162" t="str">
        <f ca="1">IF(ISNUMBER(A164),RANK(F164,F162:F166),"")</f>
        <v/>
      </c>
      <c r="L164" s="75">
        <f ca="1">IF(J164=5,VLOOKUP(K164,TPMatrix!$A$6:$B$10,2,FALSE),IF(J164=4,VLOOKUP(K164,TPMatrix!$D$6:$E$9,2,FALSE),0))</f>
        <v>0</v>
      </c>
      <c r="M164" s="75">
        <f ca="1">IF(COUNTIF(K162:K166,K164)&gt;=2,IF(J164=5,VLOOKUP(K164+1,TPMatrix!$A$6:$B$10,2,FALSE),IF(J164=4,VLOOKUP(K164+1,TPMatrix!$D$6:$E$9,2,FALSE),0)),"")</f>
        <v>0</v>
      </c>
      <c r="N164" s="75">
        <f ca="1">IF(COUNTIF(K162:K166,K164)&gt;=3,IF(J164=5,VLOOKUP(K164+2,TPMatrix!$A$6:$B$10,2,FALSE),IF(J164=4,VLOOKUP(K164+2,TPMatrix!$D$6:$E$9,2,FALSE),0)),"")</f>
        <v>0</v>
      </c>
      <c r="O164" s="75">
        <f ca="1">IF(COUNTIF(K162:K166,K164)&gt;=4,IF(J164=5,VLOOKUP(K164+3,TPMatrix!$A$6:$B$10,2,FALSE),IF(J164=4,VLOOKUP(K164+3,TPMatrix!$D$6:$E$9,2,FALSE),0)),"")</f>
        <v>0</v>
      </c>
      <c r="P164" s="75">
        <f ca="1">IF(COUNTIF(K162:K166,K164)&gt;=5,IF(J164=5,VLOOKUP(K164+4,TPMatrix!$A$6:$B$10,2,FALSE),IF(J164=4,VLOOKUP(K164+4,TPMatrix!$D$6:$E$9,2,FALSE),0)),"")</f>
        <v>0</v>
      </c>
      <c r="Q164" s="75">
        <f t="shared" ca="1" si="52"/>
        <v>0</v>
      </c>
      <c r="R164" s="163">
        <f t="shared" ca="1" si="53"/>
        <v>5</v>
      </c>
      <c r="S164" s="162">
        <f t="shared" ca="1" si="54"/>
        <v>0</v>
      </c>
      <c r="T164" s="75">
        <f t="shared" si="55"/>
        <v>0</v>
      </c>
      <c r="U164" s="163">
        <f t="shared" ca="1" si="56"/>
        <v>0</v>
      </c>
      <c r="W164" s="3" t="str">
        <f t="shared" ca="1" si="57"/>
        <v/>
      </c>
      <c r="X164" s="3" t="str">
        <f ca="1">IF(ISNUMBER($A164),$W164*(Methuselahs!$A$4+1)+$A164,"")</f>
        <v/>
      </c>
      <c r="Y164" s="3" t="str">
        <f t="shared" ca="1" si="58"/>
        <v/>
      </c>
      <c r="Z164" s="3" t="str">
        <f ca="1">IF(ISNUMBER($A164),VLOOKUP($A164,Methuselahs!$A$7:$X$306,5),"")</f>
        <v/>
      </c>
      <c r="AA164" s="3" t="str">
        <f t="shared" ca="1" si="59"/>
        <v/>
      </c>
    </row>
    <row r="165" spans="1:27" ht="13.15" customHeight="1" x14ac:dyDescent="0.2">
      <c r="A165" s="164" t="str">
        <f ca="1">IF(ISBLANK('Tournament Info'!$B$11),"",INDIRECT(ADDRESS(ROW(),1,1,1,"Optimal Seating "&amp;'Tournament Info'!$B$11-1&amp;"R+F")))</f>
        <v/>
      </c>
      <c r="B165" s="165" t="str">
        <f ca="1">IF(ISNUMBER(A165),VLOOKUP(A165,Methuselahs!$A$7:$E$306,2,FALSE),"")</f>
        <v/>
      </c>
      <c r="C165" s="166" t="str">
        <f ca="1">IF(ISNUMBER(A165),VLOOKUP(A165,Methuselahs!$A$7:$E$306,3,FALSE),"")</f>
        <v/>
      </c>
      <c r="D165" s="167" t="str">
        <f t="shared" ca="1" si="48"/>
        <v/>
      </c>
      <c r="E165" s="168"/>
      <c r="F165" s="166">
        <f t="shared" si="49"/>
        <v>0</v>
      </c>
      <c r="G165" s="150" t="str">
        <f t="shared" ca="1" si="50"/>
        <v/>
      </c>
      <c r="H165" s="151" t="str">
        <f ca="1">IF(ISNUMBER(A165),IF(OR($S165=$U165,NOT(ISNA(MATCH($D165*5+$V$4,Override!$C$6:$C$125,0)))),$Q165,0),"")</f>
        <v/>
      </c>
      <c r="I165" s="167" t="str">
        <f t="shared" ca="1" si="51"/>
        <v/>
      </c>
      <c r="J165" s="169">
        <f ca="1">COUNT(A162:A166)</f>
        <v>0</v>
      </c>
      <c r="K165" s="153" t="str">
        <f ca="1">IF(ISNUMBER(A165),RANK(F165,F162:F166),"")</f>
        <v/>
      </c>
      <c r="L165" s="154">
        <f ca="1">IF(J165=5,VLOOKUP(K165,TPMatrix!$A$6:$B$10,2,FALSE),IF(J165=4,VLOOKUP(K165,TPMatrix!$D$6:$E$9,2,FALSE),0))</f>
        <v>0</v>
      </c>
      <c r="M165" s="154">
        <f ca="1">IF(COUNTIF(K162:K166,K165)&gt;=2,IF(J165=5,VLOOKUP(K165+1,TPMatrix!$A$6:$B$10,2,FALSE),IF(J165=4,VLOOKUP(K165+1,TPMatrix!$D$6:$E$9,2,FALSE),0)),"")</f>
        <v>0</v>
      </c>
      <c r="N165" s="154">
        <f ca="1">IF(COUNTIF(K162:K166,K165)&gt;=3,IF(J165=5,VLOOKUP(K165+2,TPMatrix!$A$6:$B$10,2,FALSE),IF(J165=4,VLOOKUP(K165+2,TPMatrix!$D$6:$E$9,2,FALSE),0)),"")</f>
        <v>0</v>
      </c>
      <c r="O165" s="154">
        <f ca="1">IF(COUNTIF(K162:K166,K165)&gt;=4,IF(J165=5,VLOOKUP(K165+3,TPMatrix!$A$6:$B$10,2,FALSE),IF(J165=4,VLOOKUP(K165+3,TPMatrix!$D$6:$E$9,2,FALSE),0)),"")</f>
        <v>0</v>
      </c>
      <c r="P165" s="154">
        <f ca="1">IF(COUNTIF(K162:K166,K165)&gt;=5,IF(J165=5,VLOOKUP(K165+4,TPMatrix!$A$6:$B$10,2,FALSE),IF(J165=4,VLOOKUP(K165+4,TPMatrix!$D$6:$E$9,2,FALSE),0)),"")</f>
        <v>0</v>
      </c>
      <c r="Q165" s="154">
        <f t="shared" ca="1" si="52"/>
        <v>0</v>
      </c>
      <c r="R165" s="155">
        <f t="shared" ca="1" si="53"/>
        <v>5</v>
      </c>
      <c r="S165" s="153">
        <f t="shared" ca="1" si="54"/>
        <v>0</v>
      </c>
      <c r="T165" s="154">
        <f t="shared" si="55"/>
        <v>0</v>
      </c>
      <c r="U165" s="155">
        <f t="shared" ca="1" si="56"/>
        <v>0</v>
      </c>
      <c r="W165" s="3" t="str">
        <f t="shared" ca="1" si="57"/>
        <v/>
      </c>
      <c r="X165" s="3" t="str">
        <f ca="1">IF(ISNUMBER($A165),$W165*(Methuselahs!$A$4+1)+$A165,"")</f>
        <v/>
      </c>
      <c r="Y165" s="3" t="str">
        <f t="shared" ca="1" si="58"/>
        <v/>
      </c>
      <c r="Z165" s="3" t="str">
        <f ca="1">IF(ISNUMBER($A165),VLOOKUP($A165,Methuselahs!$A$7:$X$306,5),"")</f>
        <v/>
      </c>
      <c r="AA165" s="3" t="str">
        <f t="shared" ca="1" si="59"/>
        <v/>
      </c>
    </row>
    <row r="166" spans="1:27" ht="13.15" customHeight="1" thickBot="1" x14ac:dyDescent="0.25">
      <c r="A166" s="170" t="str">
        <f ca="1">IF(ISBLANK('Tournament Info'!$B$11),"",INDIRECT(ADDRESS(ROW(),1,1,1,"Optimal Seating "&amp;'Tournament Info'!$B$11-1&amp;"R+F")))</f>
        <v/>
      </c>
      <c r="B166" s="171" t="str">
        <f ca="1">IF(ISNUMBER(A166),VLOOKUP(A166,Methuselahs!$A$7:$E$306,2,FALSE),"")</f>
        <v/>
      </c>
      <c r="C166" s="172" t="str">
        <f ca="1">IF(ISNUMBER(A166),VLOOKUP(A166,Methuselahs!$A$7:$E$306,3,FALSE),"")</f>
        <v/>
      </c>
      <c r="D166" s="173" t="str">
        <f t="shared" ca="1" si="48"/>
        <v/>
      </c>
      <c r="E166" s="174"/>
      <c r="F166" s="172">
        <f t="shared" si="49"/>
        <v>0</v>
      </c>
      <c r="G166" s="159" t="str">
        <f t="shared" ca="1" si="50"/>
        <v/>
      </c>
      <c r="H166" s="160" t="str">
        <f ca="1">IF(ISNUMBER(A166),IF(OR($S166=$U166,NOT(ISNA(MATCH($D166*5+$V$4,Override!$C$6:$C$125,0)))),$Q166,0),"")</f>
        <v/>
      </c>
      <c r="I166" s="173" t="str">
        <f t="shared" ca="1" si="51"/>
        <v/>
      </c>
      <c r="J166" s="175">
        <f ca="1">COUNT(A162:A166)</f>
        <v>0</v>
      </c>
      <c r="K166" s="176" t="str">
        <f ca="1">IF(ISNUMBER(A166),RANK(F166,F162:F166),"")</f>
        <v/>
      </c>
      <c r="L166" s="177">
        <f ca="1">IF(J166=5,VLOOKUP(K166,TPMatrix!$A$6:$B$10,2,FALSE),IF(J166=4,VLOOKUP(K166,TPMatrix!$D$6:$E$9,2,FALSE),0))</f>
        <v>0</v>
      </c>
      <c r="M166" s="177">
        <f ca="1">IF(COUNTIF(K162:K166,K166)&gt;=2,IF(J166=5,VLOOKUP(K166+1,TPMatrix!$A$6:$B$10,2,FALSE),IF(J166=4,VLOOKUP(K166+1,TPMatrix!$D$6:$E$9,2,FALSE),0)),"")</f>
        <v>0</v>
      </c>
      <c r="N166" s="177">
        <f ca="1">IF(COUNTIF(K162:K166,K166)&gt;=3,IF(J166=5,VLOOKUP(K166+2,TPMatrix!$A$6:$B$10,2,FALSE),IF(J166=4,VLOOKUP(K166+2,TPMatrix!$D$6:$E$9,2,FALSE),0)),"")</f>
        <v>0</v>
      </c>
      <c r="O166" s="177">
        <f ca="1">IF(COUNTIF(K162:K166,K166)&gt;=4,IF(J166=5,VLOOKUP(K166+3,TPMatrix!$A$6:$B$10,2,FALSE),IF(J166=4,VLOOKUP(K166+3,TPMatrix!$D$6:$E$9,2,FALSE),0)),"")</f>
        <v>0</v>
      </c>
      <c r="P166" s="177">
        <f ca="1">IF(COUNTIF(K162:K166,K166)&gt;=5,IF(J166=5,VLOOKUP(K166+4,TPMatrix!$A$6:$B$10,2,FALSE),IF(J166=4,VLOOKUP(K166+4,TPMatrix!$D$6:$E$9,2,FALSE),0)),"")</f>
        <v>0</v>
      </c>
      <c r="Q166" s="177">
        <f t="shared" ca="1" si="52"/>
        <v>0</v>
      </c>
      <c r="R166" s="178">
        <f t="shared" ca="1" si="53"/>
        <v>5</v>
      </c>
      <c r="S166" s="176">
        <f t="shared" ca="1" si="54"/>
        <v>0</v>
      </c>
      <c r="T166" s="177">
        <f t="shared" si="55"/>
        <v>0</v>
      </c>
      <c r="U166" s="178">
        <f t="shared" ca="1" si="56"/>
        <v>0</v>
      </c>
      <c r="W166" s="3" t="str">
        <f t="shared" ca="1" si="57"/>
        <v/>
      </c>
      <c r="X166" s="3" t="str">
        <f ca="1">IF(ISNUMBER($A166),$W166*(Methuselahs!$A$4+1)+$A166,"")</f>
        <v/>
      </c>
      <c r="Y166" s="3" t="str">
        <f t="shared" ca="1" si="58"/>
        <v/>
      </c>
      <c r="Z166" s="3" t="str">
        <f ca="1">IF(ISNUMBER($A166),VLOOKUP($A166,Methuselahs!$A$7:$X$306,5),"")</f>
        <v/>
      </c>
      <c r="AA166" s="3" t="str">
        <f t="shared" ca="1" si="59"/>
        <v/>
      </c>
    </row>
    <row r="167" spans="1:27" ht="13.15" customHeight="1" thickTop="1" x14ac:dyDescent="0.2">
      <c r="A167" s="55" t="str">
        <f ca="1">IF(ISBLANK('Tournament Info'!$B$11),"",INDIRECT(ADDRESS(ROW(),1,1,1,"Optimal Seating "&amp;'Tournament Info'!$B$11-1&amp;"R+F")))</f>
        <v/>
      </c>
      <c r="B167" s="76" t="str">
        <f ca="1">IF(ISNUMBER(A167),VLOOKUP(A167,Methuselahs!$A$7:$E$306,2,FALSE),"")</f>
        <v/>
      </c>
      <c r="C167" s="136" t="str">
        <f ca="1">IF(ISNUMBER(A167),VLOOKUP(A167,Methuselahs!$A$7:$E$306,3,FALSE),"")</f>
        <v/>
      </c>
      <c r="D167" s="137" t="str">
        <f t="shared" ref="D167:D198" ca="1" si="60">IF(ISNUMBER(A167),FLOOR((ROW()-ROW($A$7))/5,1)+1,"")</f>
        <v/>
      </c>
      <c r="E167" s="138"/>
      <c r="F167" s="136">
        <f t="shared" ref="F167:F198" si="61">IF(ISNUMBER(E167),E167,0)</f>
        <v>0</v>
      </c>
      <c r="G167" s="139" t="str">
        <f t="shared" ref="G167:G198" ca="1" si="62">IF(ISNUMBER($A167),IF(AND($F167&gt;=2,$H167=60),1,0),"")</f>
        <v/>
      </c>
      <c r="H167" s="140" t="str">
        <f ca="1">IF(ISNUMBER(A167),IF(OR($S167=$U167,NOT(ISNA(MATCH($D167*5+$V$4,Override!$C$6:$C$125,0)))),$Q167,0),"")</f>
        <v/>
      </c>
      <c r="I167" s="137" t="str">
        <f t="shared" ref="I167:I198" ca="1" si="63">IF(ISNUMBER(A167),IF(J167=5,K167,IF(AND(J167=4,OR(K167=4,K167=3)),K167+1,K167)),"")</f>
        <v/>
      </c>
      <c r="J167" s="141">
        <f ca="1">COUNT(A167:A171)</f>
        <v>0</v>
      </c>
      <c r="K167" s="142" t="str">
        <f ca="1">IF(ISNUMBER(A167),RANK(F167,F167:F171),"")</f>
        <v/>
      </c>
      <c r="L167" s="58">
        <f ca="1">IF(J167=5,VLOOKUP(K167,TPMatrix!$A$6:$B$10,2,FALSE),IF(J167=4,VLOOKUP(K167,TPMatrix!$D$6:$E$9,2,FALSE),0))</f>
        <v>0</v>
      </c>
      <c r="M167" s="58">
        <f ca="1">IF(COUNTIF(K167:K171,K167)&gt;=2,IF(J167=5,VLOOKUP(K167+1,TPMatrix!$A$6:$B$10,2,FALSE),IF(J167=4,VLOOKUP(K167+1,TPMatrix!$D$6:$E$9,2,FALSE),0)),"")</f>
        <v>0</v>
      </c>
      <c r="N167" s="58">
        <f ca="1">IF(COUNTIF(K167:K171,K167)&gt;=3,IF(J167=5,VLOOKUP(K167+2,TPMatrix!$A$6:$B$10,2,FALSE),IF(J167=4,VLOOKUP(K167+2,TPMatrix!$D$6:$E$9,2,FALSE),0)),"")</f>
        <v>0</v>
      </c>
      <c r="O167" s="58">
        <f ca="1">IF(COUNTIF(K167:K171,K167)&gt;=4,IF(J167=5,VLOOKUP(K167+3,TPMatrix!$A$6:$B$10,2,FALSE),IF(J167=4,VLOOKUP(K167+3,TPMatrix!$D$6:$E$9,2,FALSE),0)),"")</f>
        <v>0</v>
      </c>
      <c r="P167" s="58">
        <f ca="1">IF(COUNTIF(K167:K171,K167)&gt;=5,IF(J167=5,VLOOKUP(K167+4,TPMatrix!$A$6:$B$10,2,FALSE),IF(J167=4,VLOOKUP(K167+4,TPMatrix!$D$6:$E$9,2,FALSE),0)),"")</f>
        <v>0</v>
      </c>
      <c r="Q167" s="58">
        <f t="shared" ref="Q167:Q198" ca="1" si="64">SUM(L167:P167)/COUNT(L167:P167)</f>
        <v>0</v>
      </c>
      <c r="R167" s="143">
        <f t="shared" ref="R167:R198" ca="1" si="65">COUNT(L167:P167)</f>
        <v>5</v>
      </c>
      <c r="S167" s="144">
        <f t="shared" ref="S167:S198" ca="1" si="66">IF(ISNUMBER($A167),COUNTIF($D$7:$D$306,$D167),0)</f>
        <v>0</v>
      </c>
      <c r="T167" s="145">
        <f t="shared" ref="T167:T198" si="67">CEILING($F167,1)</f>
        <v>0</v>
      </c>
      <c r="U167" s="146">
        <f t="shared" ref="U167:U198" ca="1" si="68">SUM(OFFSET(T167,-MOD(ROW()-ROW($U$7),5),0,5,1))</f>
        <v>0</v>
      </c>
      <c r="W167" s="3" t="str">
        <f t="shared" ref="W167:W198" ca="1" si="69">$I167</f>
        <v/>
      </c>
      <c r="X167" s="3" t="str">
        <f ca="1">IF(ISNUMBER($A167),$W167*(Methuselahs!$A$4+1)+$A167,"")</f>
        <v/>
      </c>
      <c r="Y167" s="3" t="str">
        <f t="shared" ref="Y167:Y198" ca="1" si="70">IF(ISNUMBER($A167),RANK($X167,$X167:$X171,1),"")</f>
        <v/>
      </c>
      <c r="Z167" s="3" t="str">
        <f ca="1">IF(ISNUMBER($A167),VLOOKUP($A167,Methuselahs!$A$7:$X$306,5),"")</f>
        <v/>
      </c>
      <c r="AA167" s="3" t="str">
        <f t="shared" ref="AA167:AA198" ca="1" si="71">$I167</f>
        <v/>
      </c>
    </row>
    <row r="168" spans="1:27" ht="13.15" customHeight="1" x14ac:dyDescent="0.2">
      <c r="A168" s="59" t="str">
        <f ca="1">IF(ISBLANK('Tournament Info'!$B$11),"",INDIRECT(ADDRESS(ROW(),1,1,1,"Optimal Seating "&amp;'Tournament Info'!$B$11-1&amp;"R+F")))</f>
        <v/>
      </c>
      <c r="B168" s="65" t="str">
        <f ca="1">IF(ISNUMBER(A168),VLOOKUP(A168,Methuselahs!$A$7:$E$306,2,FALSE),"")</f>
        <v/>
      </c>
      <c r="C168" s="147" t="str">
        <f ca="1">IF(ISNUMBER(A168),VLOOKUP(A168,Methuselahs!$A$7:$E$306,3,FALSE),"")</f>
        <v/>
      </c>
      <c r="D168" s="148" t="str">
        <f t="shared" ca="1" si="60"/>
        <v/>
      </c>
      <c r="E168" s="149"/>
      <c r="F168" s="147">
        <f t="shared" si="61"/>
        <v>0</v>
      </c>
      <c r="G168" s="150" t="str">
        <f t="shared" ca="1" si="62"/>
        <v/>
      </c>
      <c r="H168" s="151" t="str">
        <f ca="1">IF(ISNUMBER(A168),IF(OR($S168=$U168,NOT(ISNA(MATCH($D168*5+$V$4,Override!$C$6:$C$125,0)))),$Q168,0),"")</f>
        <v/>
      </c>
      <c r="I168" s="148" t="str">
        <f t="shared" ca="1" si="63"/>
        <v/>
      </c>
      <c r="J168" s="152">
        <f ca="1">COUNT(A167:A171)</f>
        <v>0</v>
      </c>
      <c r="K168" s="153" t="str">
        <f ca="1">IF(ISNUMBER(A168),RANK(F168,F167:F171),"")</f>
        <v/>
      </c>
      <c r="L168" s="154">
        <f ca="1">IF(J168=5,VLOOKUP(K168,TPMatrix!$A$6:$B$10,2,FALSE),IF(J168=4,VLOOKUP(K168,TPMatrix!$D$6:$E$9,2,FALSE),0))</f>
        <v>0</v>
      </c>
      <c r="M168" s="154">
        <f ca="1">IF(COUNTIF(K167:K171,K168)&gt;=2,IF(J168=5,VLOOKUP(K168+1,TPMatrix!$A$6:$B$10,2,FALSE),IF(J168=4,VLOOKUP(K168+1,TPMatrix!$D$6:$E$9,2,FALSE),0)),"")</f>
        <v>0</v>
      </c>
      <c r="N168" s="154">
        <f ca="1">IF(COUNTIF(K167:K171,K168)&gt;=3,IF(J168=5,VLOOKUP(K168+2,TPMatrix!$A$6:$B$10,2,FALSE),IF(J168=4,VLOOKUP(K168+2,TPMatrix!$D$6:$E$9,2,FALSE),0)),"")</f>
        <v>0</v>
      </c>
      <c r="O168" s="154">
        <f ca="1">IF(COUNTIF(K167:K171,K168)&gt;=4,IF(J168=5,VLOOKUP(K168+3,TPMatrix!$A$6:$B$10,2,FALSE),IF(J168=4,VLOOKUP(K168+3,TPMatrix!$D$6:$E$9,2,FALSE),0)),"")</f>
        <v>0</v>
      </c>
      <c r="P168" s="154">
        <f ca="1">IF(COUNTIF(K167:K171,K168)&gt;=5,IF(J168=5,VLOOKUP(K168+4,TPMatrix!$A$6:$B$10,2,FALSE),IF(J168=4,VLOOKUP(K168+4,TPMatrix!$D$6:$E$9,2,FALSE),0)),"")</f>
        <v>0</v>
      </c>
      <c r="Q168" s="154">
        <f t="shared" ca="1" si="64"/>
        <v>0</v>
      </c>
      <c r="R168" s="155">
        <f t="shared" ca="1" si="65"/>
        <v>5</v>
      </c>
      <c r="S168" s="153">
        <f t="shared" ca="1" si="66"/>
        <v>0</v>
      </c>
      <c r="T168" s="154">
        <f t="shared" si="67"/>
        <v>0</v>
      </c>
      <c r="U168" s="155">
        <f t="shared" ca="1" si="68"/>
        <v>0</v>
      </c>
      <c r="W168" s="3" t="str">
        <f t="shared" ca="1" si="69"/>
        <v/>
      </c>
      <c r="X168" s="3" t="str">
        <f ca="1">IF(ISNUMBER($A168),$W168*(Methuselahs!$A$4+1)+$A168,"")</f>
        <v/>
      </c>
      <c r="Y168" s="3" t="str">
        <f t="shared" ca="1" si="70"/>
        <v/>
      </c>
      <c r="Z168" s="3" t="str">
        <f ca="1">IF(ISNUMBER($A168),VLOOKUP($A168,Methuselahs!$A$7:$X$306,5),"")</f>
        <v/>
      </c>
      <c r="AA168" s="3" t="str">
        <f t="shared" ca="1" si="71"/>
        <v/>
      </c>
    </row>
    <row r="169" spans="1:27" ht="13.15" customHeight="1" x14ac:dyDescent="0.2">
      <c r="A169" s="70" t="str">
        <f ca="1">IF(ISBLANK('Tournament Info'!$B$11),"",INDIRECT(ADDRESS(ROW(),1,1,1,"Optimal Seating "&amp;'Tournament Info'!$B$11-1&amp;"R+F")))</f>
        <v/>
      </c>
      <c r="B169" s="76" t="str">
        <f ca="1">IF(ISNUMBER(A169),VLOOKUP(A169,Methuselahs!$A$7:$E$306,2,FALSE),"")</f>
        <v/>
      </c>
      <c r="C169" s="156" t="str">
        <f ca="1">IF(ISNUMBER(A169),VLOOKUP(A169,Methuselahs!$A$7:$E$306,3,FALSE),"")</f>
        <v/>
      </c>
      <c r="D169" s="157" t="str">
        <f t="shared" ca="1" si="60"/>
        <v/>
      </c>
      <c r="E169" s="158"/>
      <c r="F169" s="156">
        <f t="shared" si="61"/>
        <v>0</v>
      </c>
      <c r="G169" s="159" t="str">
        <f t="shared" ca="1" si="62"/>
        <v/>
      </c>
      <c r="H169" s="160" t="str">
        <f ca="1">IF(ISNUMBER(A169),IF(OR($S169=$U169,NOT(ISNA(MATCH($D169*5+$V$4,Override!$C$6:$C$125,0)))),$Q169,0),"")</f>
        <v/>
      </c>
      <c r="I169" s="157" t="str">
        <f t="shared" ca="1" si="63"/>
        <v/>
      </c>
      <c r="J169" s="161">
        <f ca="1">COUNT(A167:A171)</f>
        <v>0</v>
      </c>
      <c r="K169" s="162" t="str">
        <f ca="1">IF(ISNUMBER(A169),RANK(F169,F167:F171),"")</f>
        <v/>
      </c>
      <c r="L169" s="75">
        <f ca="1">IF(J169=5,VLOOKUP(K169,TPMatrix!$A$6:$B$10,2,FALSE),IF(J169=4,VLOOKUP(K169,TPMatrix!$D$6:$E$9,2,FALSE),0))</f>
        <v>0</v>
      </c>
      <c r="M169" s="75">
        <f ca="1">IF(COUNTIF(K167:K171,K169)&gt;=2,IF(J169=5,VLOOKUP(K169+1,TPMatrix!$A$6:$B$10,2,FALSE),IF(J169=4,VLOOKUP(K169+1,TPMatrix!$D$6:$E$9,2,FALSE),0)),"")</f>
        <v>0</v>
      </c>
      <c r="N169" s="75">
        <f ca="1">IF(COUNTIF(K167:K171,K169)&gt;=3,IF(J169=5,VLOOKUP(K169+2,TPMatrix!$A$6:$B$10,2,FALSE),IF(J169=4,VLOOKUP(K169+2,TPMatrix!$D$6:$E$9,2,FALSE),0)),"")</f>
        <v>0</v>
      </c>
      <c r="O169" s="75">
        <f ca="1">IF(COUNTIF(K167:K171,K169)&gt;=4,IF(J169=5,VLOOKUP(K169+3,TPMatrix!$A$6:$B$10,2,FALSE),IF(J169=4,VLOOKUP(K169+3,TPMatrix!$D$6:$E$9,2,FALSE),0)),"")</f>
        <v>0</v>
      </c>
      <c r="P169" s="75">
        <f ca="1">IF(COUNTIF(K167:K171,K169)&gt;=5,IF(J169=5,VLOOKUP(K169+4,TPMatrix!$A$6:$B$10,2,FALSE),IF(J169=4,VLOOKUP(K169+4,TPMatrix!$D$6:$E$9,2,FALSE),0)),"")</f>
        <v>0</v>
      </c>
      <c r="Q169" s="75">
        <f t="shared" ca="1" si="64"/>
        <v>0</v>
      </c>
      <c r="R169" s="163">
        <f t="shared" ca="1" si="65"/>
        <v>5</v>
      </c>
      <c r="S169" s="162">
        <f t="shared" ca="1" si="66"/>
        <v>0</v>
      </c>
      <c r="T169" s="75">
        <f t="shared" si="67"/>
        <v>0</v>
      </c>
      <c r="U169" s="163">
        <f t="shared" ca="1" si="68"/>
        <v>0</v>
      </c>
      <c r="W169" s="3" t="str">
        <f t="shared" ca="1" si="69"/>
        <v/>
      </c>
      <c r="X169" s="3" t="str">
        <f ca="1">IF(ISNUMBER($A169),$W169*(Methuselahs!$A$4+1)+$A169,"")</f>
        <v/>
      </c>
      <c r="Y169" s="3" t="str">
        <f t="shared" ca="1" si="70"/>
        <v/>
      </c>
      <c r="Z169" s="3" t="str">
        <f ca="1">IF(ISNUMBER($A169),VLOOKUP($A169,Methuselahs!$A$7:$X$306,5),"")</f>
        <v/>
      </c>
      <c r="AA169" s="3" t="str">
        <f t="shared" ca="1" si="71"/>
        <v/>
      </c>
    </row>
    <row r="170" spans="1:27" ht="13.15" customHeight="1" x14ac:dyDescent="0.2">
      <c r="A170" s="164" t="str">
        <f ca="1">IF(ISBLANK('Tournament Info'!$B$11),"",INDIRECT(ADDRESS(ROW(),1,1,1,"Optimal Seating "&amp;'Tournament Info'!$B$11-1&amp;"R+F")))</f>
        <v/>
      </c>
      <c r="B170" s="165" t="str">
        <f ca="1">IF(ISNUMBER(A170),VLOOKUP(A170,Methuselahs!$A$7:$E$306,2,FALSE),"")</f>
        <v/>
      </c>
      <c r="C170" s="166" t="str">
        <f ca="1">IF(ISNUMBER(A170),VLOOKUP(A170,Methuselahs!$A$7:$E$306,3,FALSE),"")</f>
        <v/>
      </c>
      <c r="D170" s="167" t="str">
        <f t="shared" ca="1" si="60"/>
        <v/>
      </c>
      <c r="E170" s="168"/>
      <c r="F170" s="166">
        <f t="shared" si="61"/>
        <v>0</v>
      </c>
      <c r="G170" s="150" t="str">
        <f t="shared" ca="1" si="62"/>
        <v/>
      </c>
      <c r="H170" s="151" t="str">
        <f ca="1">IF(ISNUMBER(A170),IF(OR($S170=$U170,NOT(ISNA(MATCH($D170*5+$V$4,Override!$C$6:$C$125,0)))),$Q170,0),"")</f>
        <v/>
      </c>
      <c r="I170" s="167" t="str">
        <f t="shared" ca="1" si="63"/>
        <v/>
      </c>
      <c r="J170" s="169">
        <f ca="1">COUNT(A167:A171)</f>
        <v>0</v>
      </c>
      <c r="K170" s="153" t="str">
        <f ca="1">IF(ISNUMBER(A170),RANK(F170,F167:F171),"")</f>
        <v/>
      </c>
      <c r="L170" s="154">
        <f ca="1">IF(J170=5,VLOOKUP(K170,TPMatrix!$A$6:$B$10,2,FALSE),IF(J170=4,VLOOKUP(K170,TPMatrix!$D$6:$E$9,2,FALSE),0))</f>
        <v>0</v>
      </c>
      <c r="M170" s="154">
        <f ca="1">IF(COUNTIF(K167:K171,K170)&gt;=2,IF(J170=5,VLOOKUP(K170+1,TPMatrix!$A$6:$B$10,2,FALSE),IF(J170=4,VLOOKUP(K170+1,TPMatrix!$D$6:$E$9,2,FALSE),0)),"")</f>
        <v>0</v>
      </c>
      <c r="N170" s="154">
        <f ca="1">IF(COUNTIF(K167:K171,K170)&gt;=3,IF(J170=5,VLOOKUP(K170+2,TPMatrix!$A$6:$B$10,2,FALSE),IF(J170=4,VLOOKUP(K170+2,TPMatrix!$D$6:$E$9,2,FALSE),0)),"")</f>
        <v>0</v>
      </c>
      <c r="O170" s="154">
        <f ca="1">IF(COUNTIF(K167:K171,K170)&gt;=4,IF(J170=5,VLOOKUP(K170+3,TPMatrix!$A$6:$B$10,2,FALSE),IF(J170=4,VLOOKUP(K170+3,TPMatrix!$D$6:$E$9,2,FALSE),0)),"")</f>
        <v>0</v>
      </c>
      <c r="P170" s="154">
        <f ca="1">IF(COUNTIF(K167:K171,K170)&gt;=5,IF(J170=5,VLOOKUP(K170+4,TPMatrix!$A$6:$B$10,2,FALSE),IF(J170=4,VLOOKUP(K170+4,TPMatrix!$D$6:$E$9,2,FALSE),0)),"")</f>
        <v>0</v>
      </c>
      <c r="Q170" s="154">
        <f t="shared" ca="1" si="64"/>
        <v>0</v>
      </c>
      <c r="R170" s="155">
        <f t="shared" ca="1" si="65"/>
        <v>5</v>
      </c>
      <c r="S170" s="153">
        <f t="shared" ca="1" si="66"/>
        <v>0</v>
      </c>
      <c r="T170" s="154">
        <f t="shared" si="67"/>
        <v>0</v>
      </c>
      <c r="U170" s="155">
        <f t="shared" ca="1" si="68"/>
        <v>0</v>
      </c>
      <c r="W170" s="3" t="str">
        <f t="shared" ca="1" si="69"/>
        <v/>
      </c>
      <c r="X170" s="3" t="str">
        <f ca="1">IF(ISNUMBER($A170),$W170*(Methuselahs!$A$4+1)+$A170,"")</f>
        <v/>
      </c>
      <c r="Y170" s="3" t="str">
        <f t="shared" ca="1" si="70"/>
        <v/>
      </c>
      <c r="Z170" s="3" t="str">
        <f ca="1">IF(ISNUMBER($A170),VLOOKUP($A170,Methuselahs!$A$7:$X$306,5),"")</f>
        <v/>
      </c>
      <c r="AA170" s="3" t="str">
        <f t="shared" ca="1" si="71"/>
        <v/>
      </c>
    </row>
    <row r="171" spans="1:27" ht="13.15" customHeight="1" thickBot="1" x14ac:dyDescent="0.25">
      <c r="A171" s="170" t="str">
        <f ca="1">IF(ISBLANK('Tournament Info'!$B$11),"",INDIRECT(ADDRESS(ROW(),1,1,1,"Optimal Seating "&amp;'Tournament Info'!$B$11-1&amp;"R+F")))</f>
        <v/>
      </c>
      <c r="B171" s="171" t="str">
        <f ca="1">IF(ISNUMBER(A171),VLOOKUP(A171,Methuselahs!$A$7:$E$306,2,FALSE),"")</f>
        <v/>
      </c>
      <c r="C171" s="172" t="str">
        <f ca="1">IF(ISNUMBER(A171),VLOOKUP(A171,Methuselahs!$A$7:$E$306,3,FALSE),"")</f>
        <v/>
      </c>
      <c r="D171" s="173" t="str">
        <f t="shared" ca="1" si="60"/>
        <v/>
      </c>
      <c r="E171" s="174"/>
      <c r="F171" s="172">
        <f t="shared" si="61"/>
        <v>0</v>
      </c>
      <c r="G171" s="159" t="str">
        <f t="shared" ca="1" si="62"/>
        <v/>
      </c>
      <c r="H171" s="160" t="str">
        <f ca="1">IF(ISNUMBER(A171),IF(OR($S171=$U171,NOT(ISNA(MATCH($D171*5+$V$4,Override!$C$6:$C$125,0)))),$Q171,0),"")</f>
        <v/>
      </c>
      <c r="I171" s="173" t="str">
        <f t="shared" ca="1" si="63"/>
        <v/>
      </c>
      <c r="J171" s="175">
        <f ca="1">COUNT(A167:A171)</f>
        <v>0</v>
      </c>
      <c r="K171" s="176" t="str">
        <f ca="1">IF(ISNUMBER(A171),RANK(F171,F167:F171),"")</f>
        <v/>
      </c>
      <c r="L171" s="177">
        <f ca="1">IF(J171=5,VLOOKUP(K171,TPMatrix!$A$6:$B$10,2,FALSE),IF(J171=4,VLOOKUP(K171,TPMatrix!$D$6:$E$9,2,FALSE),0))</f>
        <v>0</v>
      </c>
      <c r="M171" s="177">
        <f ca="1">IF(COUNTIF(K167:K171,K171)&gt;=2,IF(J171=5,VLOOKUP(K171+1,TPMatrix!$A$6:$B$10,2,FALSE),IF(J171=4,VLOOKUP(K171+1,TPMatrix!$D$6:$E$9,2,FALSE),0)),"")</f>
        <v>0</v>
      </c>
      <c r="N171" s="177">
        <f ca="1">IF(COUNTIF(K167:K171,K171)&gt;=3,IF(J171=5,VLOOKUP(K171+2,TPMatrix!$A$6:$B$10,2,FALSE),IF(J171=4,VLOOKUP(K171+2,TPMatrix!$D$6:$E$9,2,FALSE),0)),"")</f>
        <v>0</v>
      </c>
      <c r="O171" s="177">
        <f ca="1">IF(COUNTIF(K167:K171,K171)&gt;=4,IF(J171=5,VLOOKUP(K171+3,TPMatrix!$A$6:$B$10,2,FALSE),IF(J171=4,VLOOKUP(K171+3,TPMatrix!$D$6:$E$9,2,FALSE),0)),"")</f>
        <v>0</v>
      </c>
      <c r="P171" s="177">
        <f ca="1">IF(COUNTIF(K167:K171,K171)&gt;=5,IF(J171=5,VLOOKUP(K171+4,TPMatrix!$A$6:$B$10,2,FALSE),IF(J171=4,VLOOKUP(K171+4,TPMatrix!$D$6:$E$9,2,FALSE),0)),"")</f>
        <v>0</v>
      </c>
      <c r="Q171" s="177">
        <f t="shared" ca="1" si="64"/>
        <v>0</v>
      </c>
      <c r="R171" s="178">
        <f t="shared" ca="1" si="65"/>
        <v>5</v>
      </c>
      <c r="S171" s="176">
        <f t="shared" ca="1" si="66"/>
        <v>0</v>
      </c>
      <c r="T171" s="177">
        <f t="shared" si="67"/>
        <v>0</v>
      </c>
      <c r="U171" s="178">
        <f t="shared" ca="1" si="68"/>
        <v>0</v>
      </c>
      <c r="W171" s="3" t="str">
        <f t="shared" ca="1" si="69"/>
        <v/>
      </c>
      <c r="X171" s="3" t="str">
        <f ca="1">IF(ISNUMBER($A171),$W171*(Methuselahs!$A$4+1)+$A171,"")</f>
        <v/>
      </c>
      <c r="Y171" s="3" t="str">
        <f t="shared" ca="1" si="70"/>
        <v/>
      </c>
      <c r="Z171" s="3" t="str">
        <f ca="1">IF(ISNUMBER($A171),VLOOKUP($A171,Methuselahs!$A$7:$X$306,5),"")</f>
        <v/>
      </c>
      <c r="AA171" s="3" t="str">
        <f t="shared" ca="1" si="71"/>
        <v/>
      </c>
    </row>
    <row r="172" spans="1:27" ht="13.15" customHeight="1" thickTop="1" x14ac:dyDescent="0.2">
      <c r="A172" s="55" t="str">
        <f ca="1">IF(ISBLANK('Tournament Info'!$B$11),"",INDIRECT(ADDRESS(ROW(),1,1,1,"Optimal Seating "&amp;'Tournament Info'!$B$11-1&amp;"R+F")))</f>
        <v/>
      </c>
      <c r="B172" s="76" t="str">
        <f ca="1">IF(ISNUMBER(A172),VLOOKUP(A172,Methuselahs!$A$7:$E$306,2,FALSE),"")</f>
        <v/>
      </c>
      <c r="C172" s="136" t="str">
        <f ca="1">IF(ISNUMBER(A172),VLOOKUP(A172,Methuselahs!$A$7:$E$306,3,FALSE),"")</f>
        <v/>
      </c>
      <c r="D172" s="137" t="str">
        <f t="shared" ca="1" si="60"/>
        <v/>
      </c>
      <c r="E172" s="138"/>
      <c r="F172" s="136">
        <f t="shared" si="61"/>
        <v>0</v>
      </c>
      <c r="G172" s="139" t="str">
        <f t="shared" ca="1" si="62"/>
        <v/>
      </c>
      <c r="H172" s="140" t="str">
        <f ca="1">IF(ISNUMBER(A172),IF(OR($S172=$U172,NOT(ISNA(MATCH($D172*5+$V$4,Override!$C$6:$C$125,0)))),$Q172,0),"")</f>
        <v/>
      </c>
      <c r="I172" s="137" t="str">
        <f t="shared" ca="1" si="63"/>
        <v/>
      </c>
      <c r="J172" s="141">
        <f ca="1">COUNT(A172:A176)</f>
        <v>0</v>
      </c>
      <c r="K172" s="142" t="str">
        <f ca="1">IF(ISNUMBER(A172),RANK(F172,F172:F176),"")</f>
        <v/>
      </c>
      <c r="L172" s="58">
        <f ca="1">IF(J172=5,VLOOKUP(K172,TPMatrix!$A$6:$B$10,2,FALSE),IF(J172=4,VLOOKUP(K172,TPMatrix!$D$6:$E$9,2,FALSE),0))</f>
        <v>0</v>
      </c>
      <c r="M172" s="58">
        <f ca="1">IF(COUNTIF(K172:K176,K172)&gt;=2,IF(J172=5,VLOOKUP(K172+1,TPMatrix!$A$6:$B$10,2,FALSE),IF(J172=4,VLOOKUP(K172+1,TPMatrix!$D$6:$E$9,2,FALSE),0)),"")</f>
        <v>0</v>
      </c>
      <c r="N172" s="58">
        <f ca="1">IF(COUNTIF(K172:K176,K172)&gt;=3,IF(J172=5,VLOOKUP(K172+2,TPMatrix!$A$6:$B$10,2,FALSE),IF(J172=4,VLOOKUP(K172+2,TPMatrix!$D$6:$E$9,2,FALSE),0)),"")</f>
        <v>0</v>
      </c>
      <c r="O172" s="58">
        <f ca="1">IF(COUNTIF(K172:K176,K172)&gt;=4,IF(J172=5,VLOOKUP(K172+3,TPMatrix!$A$6:$B$10,2,FALSE),IF(J172=4,VLOOKUP(K172+3,TPMatrix!$D$6:$E$9,2,FALSE),0)),"")</f>
        <v>0</v>
      </c>
      <c r="P172" s="58">
        <f ca="1">IF(COUNTIF(K172:K176,K172)&gt;=5,IF(J172=5,VLOOKUP(K172+4,TPMatrix!$A$6:$B$10,2,FALSE),IF(J172=4,VLOOKUP(K172+4,TPMatrix!$D$6:$E$9,2,FALSE),0)),"")</f>
        <v>0</v>
      </c>
      <c r="Q172" s="58">
        <f t="shared" ca="1" si="64"/>
        <v>0</v>
      </c>
      <c r="R172" s="143">
        <f t="shared" ca="1" si="65"/>
        <v>5</v>
      </c>
      <c r="S172" s="144">
        <f t="shared" ca="1" si="66"/>
        <v>0</v>
      </c>
      <c r="T172" s="145">
        <f t="shared" si="67"/>
        <v>0</v>
      </c>
      <c r="U172" s="146">
        <f t="shared" ca="1" si="68"/>
        <v>0</v>
      </c>
      <c r="W172" s="3" t="str">
        <f t="shared" ca="1" si="69"/>
        <v/>
      </c>
      <c r="X172" s="3" t="str">
        <f ca="1">IF(ISNUMBER($A172),$W172*(Methuselahs!$A$4+1)+$A172,"")</f>
        <v/>
      </c>
      <c r="Y172" s="3" t="str">
        <f t="shared" ca="1" si="70"/>
        <v/>
      </c>
      <c r="Z172" s="3" t="str">
        <f ca="1">IF(ISNUMBER($A172),VLOOKUP($A172,Methuselahs!$A$7:$X$306,5),"")</f>
        <v/>
      </c>
      <c r="AA172" s="3" t="str">
        <f t="shared" ca="1" si="71"/>
        <v/>
      </c>
    </row>
    <row r="173" spans="1:27" ht="13.15" customHeight="1" x14ac:dyDescent="0.2">
      <c r="A173" s="59" t="str">
        <f ca="1">IF(ISBLANK('Tournament Info'!$B$11),"",INDIRECT(ADDRESS(ROW(),1,1,1,"Optimal Seating "&amp;'Tournament Info'!$B$11-1&amp;"R+F")))</f>
        <v/>
      </c>
      <c r="B173" s="65" t="str">
        <f ca="1">IF(ISNUMBER(A173),VLOOKUP(A173,Methuselahs!$A$7:$E$306,2,FALSE),"")</f>
        <v/>
      </c>
      <c r="C173" s="147" t="str">
        <f ca="1">IF(ISNUMBER(A173),VLOOKUP(A173,Methuselahs!$A$7:$E$306,3,FALSE),"")</f>
        <v/>
      </c>
      <c r="D173" s="148" t="str">
        <f t="shared" ca="1" si="60"/>
        <v/>
      </c>
      <c r="E173" s="149"/>
      <c r="F173" s="147">
        <f t="shared" si="61"/>
        <v>0</v>
      </c>
      <c r="G173" s="150" t="str">
        <f t="shared" ca="1" si="62"/>
        <v/>
      </c>
      <c r="H173" s="151" t="str">
        <f ca="1">IF(ISNUMBER(A173),IF(OR($S173=$U173,NOT(ISNA(MATCH($D173*5+$V$4,Override!$C$6:$C$125,0)))),$Q173,0),"")</f>
        <v/>
      </c>
      <c r="I173" s="148" t="str">
        <f t="shared" ca="1" si="63"/>
        <v/>
      </c>
      <c r="J173" s="152">
        <f ca="1">COUNT(A172:A176)</f>
        <v>0</v>
      </c>
      <c r="K173" s="153" t="str">
        <f ca="1">IF(ISNUMBER(A173),RANK(F173,F172:F176),"")</f>
        <v/>
      </c>
      <c r="L173" s="154">
        <f ca="1">IF(J173=5,VLOOKUP(K173,TPMatrix!$A$6:$B$10,2,FALSE),IF(J173=4,VLOOKUP(K173,TPMatrix!$D$6:$E$9,2,FALSE),0))</f>
        <v>0</v>
      </c>
      <c r="M173" s="154">
        <f ca="1">IF(COUNTIF(K172:K176,K173)&gt;=2,IF(J173=5,VLOOKUP(K173+1,TPMatrix!$A$6:$B$10,2,FALSE),IF(J173=4,VLOOKUP(K173+1,TPMatrix!$D$6:$E$9,2,FALSE),0)),"")</f>
        <v>0</v>
      </c>
      <c r="N173" s="154">
        <f ca="1">IF(COUNTIF(K172:K176,K173)&gt;=3,IF(J173=5,VLOOKUP(K173+2,TPMatrix!$A$6:$B$10,2,FALSE),IF(J173=4,VLOOKUP(K173+2,TPMatrix!$D$6:$E$9,2,FALSE),0)),"")</f>
        <v>0</v>
      </c>
      <c r="O173" s="154">
        <f ca="1">IF(COUNTIF(K172:K176,K173)&gt;=4,IF(J173=5,VLOOKUP(K173+3,TPMatrix!$A$6:$B$10,2,FALSE),IF(J173=4,VLOOKUP(K173+3,TPMatrix!$D$6:$E$9,2,FALSE),0)),"")</f>
        <v>0</v>
      </c>
      <c r="P173" s="154">
        <f ca="1">IF(COUNTIF(K172:K176,K173)&gt;=5,IF(J173=5,VLOOKUP(K173+4,TPMatrix!$A$6:$B$10,2,FALSE),IF(J173=4,VLOOKUP(K173+4,TPMatrix!$D$6:$E$9,2,FALSE),0)),"")</f>
        <v>0</v>
      </c>
      <c r="Q173" s="154">
        <f t="shared" ca="1" si="64"/>
        <v>0</v>
      </c>
      <c r="R173" s="155">
        <f t="shared" ca="1" si="65"/>
        <v>5</v>
      </c>
      <c r="S173" s="153">
        <f t="shared" ca="1" si="66"/>
        <v>0</v>
      </c>
      <c r="T173" s="154">
        <f t="shared" si="67"/>
        <v>0</v>
      </c>
      <c r="U173" s="155">
        <f t="shared" ca="1" si="68"/>
        <v>0</v>
      </c>
      <c r="W173" s="3" t="str">
        <f t="shared" ca="1" si="69"/>
        <v/>
      </c>
      <c r="X173" s="3" t="str">
        <f ca="1">IF(ISNUMBER($A173),$W173*(Methuselahs!$A$4+1)+$A173,"")</f>
        <v/>
      </c>
      <c r="Y173" s="3" t="str">
        <f t="shared" ca="1" si="70"/>
        <v/>
      </c>
      <c r="Z173" s="3" t="str">
        <f ca="1">IF(ISNUMBER($A173),VLOOKUP($A173,Methuselahs!$A$7:$X$306,5),"")</f>
        <v/>
      </c>
      <c r="AA173" s="3" t="str">
        <f t="shared" ca="1" si="71"/>
        <v/>
      </c>
    </row>
    <row r="174" spans="1:27" ht="13.15" customHeight="1" x14ac:dyDescent="0.2">
      <c r="A174" s="70" t="str">
        <f ca="1">IF(ISBLANK('Tournament Info'!$B$11),"",INDIRECT(ADDRESS(ROW(),1,1,1,"Optimal Seating "&amp;'Tournament Info'!$B$11-1&amp;"R+F")))</f>
        <v/>
      </c>
      <c r="B174" s="76" t="str">
        <f ca="1">IF(ISNUMBER(A174),VLOOKUP(A174,Methuselahs!$A$7:$E$306,2,FALSE),"")</f>
        <v/>
      </c>
      <c r="C174" s="156" t="str">
        <f ca="1">IF(ISNUMBER(A174),VLOOKUP(A174,Methuselahs!$A$7:$E$306,3,FALSE),"")</f>
        <v/>
      </c>
      <c r="D174" s="157" t="str">
        <f t="shared" ca="1" si="60"/>
        <v/>
      </c>
      <c r="E174" s="158"/>
      <c r="F174" s="156">
        <f t="shared" si="61"/>
        <v>0</v>
      </c>
      <c r="G174" s="159" t="str">
        <f t="shared" ca="1" si="62"/>
        <v/>
      </c>
      <c r="H174" s="160" t="str">
        <f ca="1">IF(ISNUMBER(A174),IF(OR($S174=$U174,NOT(ISNA(MATCH($D174*5+$V$4,Override!$C$6:$C$125,0)))),$Q174,0),"")</f>
        <v/>
      </c>
      <c r="I174" s="157" t="str">
        <f t="shared" ca="1" si="63"/>
        <v/>
      </c>
      <c r="J174" s="161">
        <f ca="1">COUNT(A172:A176)</f>
        <v>0</v>
      </c>
      <c r="K174" s="162" t="str">
        <f ca="1">IF(ISNUMBER(A174),RANK(F174,F172:F176),"")</f>
        <v/>
      </c>
      <c r="L174" s="75">
        <f ca="1">IF(J174=5,VLOOKUP(K174,TPMatrix!$A$6:$B$10,2,FALSE),IF(J174=4,VLOOKUP(K174,TPMatrix!$D$6:$E$9,2,FALSE),0))</f>
        <v>0</v>
      </c>
      <c r="M174" s="75">
        <f ca="1">IF(COUNTIF(K172:K176,K174)&gt;=2,IF(J174=5,VLOOKUP(K174+1,TPMatrix!$A$6:$B$10,2,FALSE),IF(J174=4,VLOOKUP(K174+1,TPMatrix!$D$6:$E$9,2,FALSE),0)),"")</f>
        <v>0</v>
      </c>
      <c r="N174" s="75">
        <f ca="1">IF(COUNTIF(K172:K176,K174)&gt;=3,IF(J174=5,VLOOKUP(K174+2,TPMatrix!$A$6:$B$10,2,FALSE),IF(J174=4,VLOOKUP(K174+2,TPMatrix!$D$6:$E$9,2,FALSE),0)),"")</f>
        <v>0</v>
      </c>
      <c r="O174" s="75">
        <f ca="1">IF(COUNTIF(K172:K176,K174)&gt;=4,IF(J174=5,VLOOKUP(K174+3,TPMatrix!$A$6:$B$10,2,FALSE),IF(J174=4,VLOOKUP(K174+3,TPMatrix!$D$6:$E$9,2,FALSE),0)),"")</f>
        <v>0</v>
      </c>
      <c r="P174" s="75">
        <f ca="1">IF(COUNTIF(K172:K176,K174)&gt;=5,IF(J174=5,VLOOKUP(K174+4,TPMatrix!$A$6:$B$10,2,FALSE),IF(J174=4,VLOOKUP(K174+4,TPMatrix!$D$6:$E$9,2,FALSE),0)),"")</f>
        <v>0</v>
      </c>
      <c r="Q174" s="75">
        <f t="shared" ca="1" si="64"/>
        <v>0</v>
      </c>
      <c r="R174" s="163">
        <f t="shared" ca="1" si="65"/>
        <v>5</v>
      </c>
      <c r="S174" s="162">
        <f t="shared" ca="1" si="66"/>
        <v>0</v>
      </c>
      <c r="T174" s="75">
        <f t="shared" si="67"/>
        <v>0</v>
      </c>
      <c r="U174" s="163">
        <f t="shared" ca="1" si="68"/>
        <v>0</v>
      </c>
      <c r="W174" s="3" t="str">
        <f t="shared" ca="1" si="69"/>
        <v/>
      </c>
      <c r="X174" s="3" t="str">
        <f ca="1">IF(ISNUMBER($A174),$W174*(Methuselahs!$A$4+1)+$A174,"")</f>
        <v/>
      </c>
      <c r="Y174" s="3" t="str">
        <f t="shared" ca="1" si="70"/>
        <v/>
      </c>
      <c r="Z174" s="3" t="str">
        <f ca="1">IF(ISNUMBER($A174),VLOOKUP($A174,Methuselahs!$A$7:$X$306,5),"")</f>
        <v/>
      </c>
      <c r="AA174" s="3" t="str">
        <f t="shared" ca="1" si="71"/>
        <v/>
      </c>
    </row>
    <row r="175" spans="1:27" ht="13.15" customHeight="1" x14ac:dyDescent="0.2">
      <c r="A175" s="164" t="str">
        <f ca="1">IF(ISBLANK('Tournament Info'!$B$11),"",INDIRECT(ADDRESS(ROW(),1,1,1,"Optimal Seating "&amp;'Tournament Info'!$B$11-1&amp;"R+F")))</f>
        <v/>
      </c>
      <c r="B175" s="165" t="str">
        <f ca="1">IF(ISNUMBER(A175),VLOOKUP(A175,Methuselahs!$A$7:$E$306,2,FALSE),"")</f>
        <v/>
      </c>
      <c r="C175" s="166" t="str">
        <f ca="1">IF(ISNUMBER(A175),VLOOKUP(A175,Methuselahs!$A$7:$E$306,3,FALSE),"")</f>
        <v/>
      </c>
      <c r="D175" s="167" t="str">
        <f t="shared" ca="1" si="60"/>
        <v/>
      </c>
      <c r="E175" s="168"/>
      <c r="F175" s="166">
        <f t="shared" si="61"/>
        <v>0</v>
      </c>
      <c r="G175" s="150" t="str">
        <f t="shared" ca="1" si="62"/>
        <v/>
      </c>
      <c r="H175" s="151" t="str">
        <f ca="1">IF(ISNUMBER(A175),IF(OR($S175=$U175,NOT(ISNA(MATCH($D175*5+$V$4,Override!$C$6:$C$125,0)))),$Q175,0),"")</f>
        <v/>
      </c>
      <c r="I175" s="167" t="str">
        <f t="shared" ca="1" si="63"/>
        <v/>
      </c>
      <c r="J175" s="169">
        <f ca="1">COUNT(A172:A176)</f>
        <v>0</v>
      </c>
      <c r="K175" s="153" t="str">
        <f ca="1">IF(ISNUMBER(A175),RANK(F175,F172:F176),"")</f>
        <v/>
      </c>
      <c r="L175" s="154">
        <f ca="1">IF(J175=5,VLOOKUP(K175,TPMatrix!$A$6:$B$10,2,FALSE),IF(J175=4,VLOOKUP(K175,TPMatrix!$D$6:$E$9,2,FALSE),0))</f>
        <v>0</v>
      </c>
      <c r="M175" s="154">
        <f ca="1">IF(COUNTIF(K172:K176,K175)&gt;=2,IF(J175=5,VLOOKUP(K175+1,TPMatrix!$A$6:$B$10,2,FALSE),IF(J175=4,VLOOKUP(K175+1,TPMatrix!$D$6:$E$9,2,FALSE),0)),"")</f>
        <v>0</v>
      </c>
      <c r="N175" s="154">
        <f ca="1">IF(COUNTIF(K172:K176,K175)&gt;=3,IF(J175=5,VLOOKUP(K175+2,TPMatrix!$A$6:$B$10,2,FALSE),IF(J175=4,VLOOKUP(K175+2,TPMatrix!$D$6:$E$9,2,FALSE),0)),"")</f>
        <v>0</v>
      </c>
      <c r="O175" s="154">
        <f ca="1">IF(COUNTIF(K172:K176,K175)&gt;=4,IF(J175=5,VLOOKUP(K175+3,TPMatrix!$A$6:$B$10,2,FALSE),IF(J175=4,VLOOKUP(K175+3,TPMatrix!$D$6:$E$9,2,FALSE),0)),"")</f>
        <v>0</v>
      </c>
      <c r="P175" s="154">
        <f ca="1">IF(COUNTIF(K172:K176,K175)&gt;=5,IF(J175=5,VLOOKUP(K175+4,TPMatrix!$A$6:$B$10,2,FALSE),IF(J175=4,VLOOKUP(K175+4,TPMatrix!$D$6:$E$9,2,FALSE),0)),"")</f>
        <v>0</v>
      </c>
      <c r="Q175" s="154">
        <f t="shared" ca="1" si="64"/>
        <v>0</v>
      </c>
      <c r="R175" s="155">
        <f t="shared" ca="1" si="65"/>
        <v>5</v>
      </c>
      <c r="S175" s="153">
        <f t="shared" ca="1" si="66"/>
        <v>0</v>
      </c>
      <c r="T175" s="154">
        <f t="shared" si="67"/>
        <v>0</v>
      </c>
      <c r="U175" s="155">
        <f t="shared" ca="1" si="68"/>
        <v>0</v>
      </c>
      <c r="W175" s="3" t="str">
        <f t="shared" ca="1" si="69"/>
        <v/>
      </c>
      <c r="X175" s="3" t="str">
        <f ca="1">IF(ISNUMBER($A175),$W175*(Methuselahs!$A$4+1)+$A175,"")</f>
        <v/>
      </c>
      <c r="Y175" s="3" t="str">
        <f t="shared" ca="1" si="70"/>
        <v/>
      </c>
      <c r="Z175" s="3" t="str">
        <f ca="1">IF(ISNUMBER($A175),VLOOKUP($A175,Methuselahs!$A$7:$X$306,5),"")</f>
        <v/>
      </c>
      <c r="AA175" s="3" t="str">
        <f t="shared" ca="1" si="71"/>
        <v/>
      </c>
    </row>
    <row r="176" spans="1:27" ht="13.15" customHeight="1" thickBot="1" x14ac:dyDescent="0.25">
      <c r="A176" s="170" t="str">
        <f ca="1">IF(ISBLANK('Tournament Info'!$B$11),"",INDIRECT(ADDRESS(ROW(),1,1,1,"Optimal Seating "&amp;'Tournament Info'!$B$11-1&amp;"R+F")))</f>
        <v/>
      </c>
      <c r="B176" s="171" t="str">
        <f ca="1">IF(ISNUMBER(A176),VLOOKUP(A176,Methuselahs!$A$7:$E$306,2,FALSE),"")</f>
        <v/>
      </c>
      <c r="C176" s="172" t="str">
        <f ca="1">IF(ISNUMBER(A176),VLOOKUP(A176,Methuselahs!$A$7:$E$306,3,FALSE),"")</f>
        <v/>
      </c>
      <c r="D176" s="173" t="str">
        <f t="shared" ca="1" si="60"/>
        <v/>
      </c>
      <c r="E176" s="174"/>
      <c r="F176" s="172">
        <f t="shared" si="61"/>
        <v>0</v>
      </c>
      <c r="G176" s="159" t="str">
        <f t="shared" ca="1" si="62"/>
        <v/>
      </c>
      <c r="H176" s="160" t="str">
        <f ca="1">IF(ISNUMBER(A176),IF(OR($S176=$U176,NOT(ISNA(MATCH($D176*5+$V$4,Override!$C$6:$C$125,0)))),$Q176,0),"")</f>
        <v/>
      </c>
      <c r="I176" s="173" t="str">
        <f t="shared" ca="1" si="63"/>
        <v/>
      </c>
      <c r="J176" s="175">
        <f ca="1">COUNT(A172:A176)</f>
        <v>0</v>
      </c>
      <c r="K176" s="176" t="str">
        <f ca="1">IF(ISNUMBER(A176),RANK(F176,F172:F176),"")</f>
        <v/>
      </c>
      <c r="L176" s="177">
        <f ca="1">IF(J176=5,VLOOKUP(K176,TPMatrix!$A$6:$B$10,2,FALSE),IF(J176=4,VLOOKUP(K176,TPMatrix!$D$6:$E$9,2,FALSE),0))</f>
        <v>0</v>
      </c>
      <c r="M176" s="177">
        <f ca="1">IF(COUNTIF(K172:K176,K176)&gt;=2,IF(J176=5,VLOOKUP(K176+1,TPMatrix!$A$6:$B$10,2,FALSE),IF(J176=4,VLOOKUP(K176+1,TPMatrix!$D$6:$E$9,2,FALSE),0)),"")</f>
        <v>0</v>
      </c>
      <c r="N176" s="177">
        <f ca="1">IF(COUNTIF(K172:K176,K176)&gt;=3,IF(J176=5,VLOOKUP(K176+2,TPMatrix!$A$6:$B$10,2,FALSE),IF(J176=4,VLOOKUP(K176+2,TPMatrix!$D$6:$E$9,2,FALSE),0)),"")</f>
        <v>0</v>
      </c>
      <c r="O176" s="177">
        <f ca="1">IF(COUNTIF(K172:K176,K176)&gt;=4,IF(J176=5,VLOOKUP(K176+3,TPMatrix!$A$6:$B$10,2,FALSE),IF(J176=4,VLOOKUP(K176+3,TPMatrix!$D$6:$E$9,2,FALSE),0)),"")</f>
        <v>0</v>
      </c>
      <c r="P176" s="177">
        <f ca="1">IF(COUNTIF(K172:K176,K176)&gt;=5,IF(J176=5,VLOOKUP(K176+4,TPMatrix!$A$6:$B$10,2,FALSE),IF(J176=4,VLOOKUP(K176+4,TPMatrix!$D$6:$E$9,2,FALSE),0)),"")</f>
        <v>0</v>
      </c>
      <c r="Q176" s="177">
        <f t="shared" ca="1" si="64"/>
        <v>0</v>
      </c>
      <c r="R176" s="178">
        <f t="shared" ca="1" si="65"/>
        <v>5</v>
      </c>
      <c r="S176" s="176">
        <f t="shared" ca="1" si="66"/>
        <v>0</v>
      </c>
      <c r="T176" s="177">
        <f t="shared" si="67"/>
        <v>0</v>
      </c>
      <c r="U176" s="178">
        <f t="shared" ca="1" si="68"/>
        <v>0</v>
      </c>
      <c r="W176" s="3" t="str">
        <f t="shared" ca="1" si="69"/>
        <v/>
      </c>
      <c r="X176" s="3" t="str">
        <f ca="1">IF(ISNUMBER($A176),$W176*(Methuselahs!$A$4+1)+$A176,"")</f>
        <v/>
      </c>
      <c r="Y176" s="3" t="str">
        <f t="shared" ca="1" si="70"/>
        <v/>
      </c>
      <c r="Z176" s="3" t="str">
        <f ca="1">IF(ISNUMBER($A176),VLOOKUP($A176,Methuselahs!$A$7:$X$306,5),"")</f>
        <v/>
      </c>
      <c r="AA176" s="3" t="str">
        <f t="shared" ca="1" si="71"/>
        <v/>
      </c>
    </row>
    <row r="177" spans="1:27" ht="13.15" customHeight="1" thickTop="1" x14ac:dyDescent="0.2">
      <c r="A177" s="55" t="str">
        <f ca="1">IF(ISBLANK('Tournament Info'!$B$11),"",INDIRECT(ADDRESS(ROW(),1,1,1,"Optimal Seating "&amp;'Tournament Info'!$B$11-1&amp;"R+F")))</f>
        <v/>
      </c>
      <c r="B177" s="76" t="str">
        <f ca="1">IF(ISNUMBER(A177),VLOOKUP(A177,Methuselahs!$A$7:$E$306,2,FALSE),"")</f>
        <v/>
      </c>
      <c r="C177" s="136" t="str">
        <f ca="1">IF(ISNUMBER(A177),VLOOKUP(A177,Methuselahs!$A$7:$E$306,3,FALSE),"")</f>
        <v/>
      </c>
      <c r="D177" s="137" t="str">
        <f t="shared" ca="1" si="60"/>
        <v/>
      </c>
      <c r="E177" s="138"/>
      <c r="F177" s="136">
        <f t="shared" si="61"/>
        <v>0</v>
      </c>
      <c r="G177" s="139" t="str">
        <f t="shared" ca="1" si="62"/>
        <v/>
      </c>
      <c r="H177" s="140" t="str">
        <f ca="1">IF(ISNUMBER(A177),IF(OR($S177=$U177,NOT(ISNA(MATCH($D177*5+$V$4,Override!$C$6:$C$125,0)))),$Q177,0),"")</f>
        <v/>
      </c>
      <c r="I177" s="137" t="str">
        <f t="shared" ca="1" si="63"/>
        <v/>
      </c>
      <c r="J177" s="141">
        <f ca="1">COUNT(A177:A181)</f>
        <v>0</v>
      </c>
      <c r="K177" s="142" t="str">
        <f ca="1">IF(ISNUMBER(A177),RANK(F177,F177:F181),"")</f>
        <v/>
      </c>
      <c r="L177" s="58">
        <f ca="1">IF(J177=5,VLOOKUP(K177,TPMatrix!$A$6:$B$10,2,FALSE),IF(J177=4,VLOOKUP(K177,TPMatrix!$D$6:$E$9,2,FALSE),0))</f>
        <v>0</v>
      </c>
      <c r="M177" s="58">
        <f ca="1">IF(COUNTIF(K177:K181,K177)&gt;=2,IF(J177=5,VLOOKUP(K177+1,TPMatrix!$A$6:$B$10,2,FALSE),IF(J177=4,VLOOKUP(K177+1,TPMatrix!$D$6:$E$9,2,FALSE),0)),"")</f>
        <v>0</v>
      </c>
      <c r="N177" s="58">
        <f ca="1">IF(COUNTIF(K177:K181,K177)&gt;=3,IF(J177=5,VLOOKUP(K177+2,TPMatrix!$A$6:$B$10,2,FALSE),IF(J177=4,VLOOKUP(K177+2,TPMatrix!$D$6:$E$9,2,FALSE),0)),"")</f>
        <v>0</v>
      </c>
      <c r="O177" s="58">
        <f ca="1">IF(COUNTIF(K177:K181,K177)&gt;=4,IF(J177=5,VLOOKUP(K177+3,TPMatrix!$A$6:$B$10,2,FALSE),IF(J177=4,VLOOKUP(K177+3,TPMatrix!$D$6:$E$9,2,FALSE),0)),"")</f>
        <v>0</v>
      </c>
      <c r="P177" s="58">
        <f ca="1">IF(COUNTIF(K177:K181,K177)&gt;=5,IF(J177=5,VLOOKUP(K177+4,TPMatrix!$A$6:$B$10,2,FALSE),IF(J177=4,VLOOKUP(K177+4,TPMatrix!$D$6:$E$9,2,FALSE),0)),"")</f>
        <v>0</v>
      </c>
      <c r="Q177" s="58">
        <f t="shared" ca="1" si="64"/>
        <v>0</v>
      </c>
      <c r="R177" s="143">
        <f t="shared" ca="1" si="65"/>
        <v>5</v>
      </c>
      <c r="S177" s="144">
        <f t="shared" ca="1" si="66"/>
        <v>0</v>
      </c>
      <c r="T177" s="145">
        <f t="shared" si="67"/>
        <v>0</v>
      </c>
      <c r="U177" s="146">
        <f t="shared" ca="1" si="68"/>
        <v>0</v>
      </c>
      <c r="W177" s="3" t="str">
        <f t="shared" ca="1" si="69"/>
        <v/>
      </c>
      <c r="X177" s="3" t="str">
        <f ca="1">IF(ISNUMBER($A177),$W177*(Methuselahs!$A$4+1)+$A177,"")</f>
        <v/>
      </c>
      <c r="Y177" s="3" t="str">
        <f t="shared" ca="1" si="70"/>
        <v/>
      </c>
      <c r="Z177" s="3" t="str">
        <f ca="1">IF(ISNUMBER($A177),VLOOKUP($A177,Methuselahs!$A$7:$X$306,5),"")</f>
        <v/>
      </c>
      <c r="AA177" s="3" t="str">
        <f t="shared" ca="1" si="71"/>
        <v/>
      </c>
    </row>
    <row r="178" spans="1:27" ht="13.15" customHeight="1" x14ac:dyDescent="0.2">
      <c r="A178" s="59" t="str">
        <f ca="1">IF(ISBLANK('Tournament Info'!$B$11),"",INDIRECT(ADDRESS(ROW(),1,1,1,"Optimal Seating "&amp;'Tournament Info'!$B$11-1&amp;"R+F")))</f>
        <v/>
      </c>
      <c r="B178" s="65" t="str">
        <f ca="1">IF(ISNUMBER(A178),VLOOKUP(A178,Methuselahs!$A$7:$E$306,2,FALSE),"")</f>
        <v/>
      </c>
      <c r="C178" s="147" t="str">
        <f ca="1">IF(ISNUMBER(A178),VLOOKUP(A178,Methuselahs!$A$7:$E$306,3,FALSE),"")</f>
        <v/>
      </c>
      <c r="D178" s="148" t="str">
        <f t="shared" ca="1" si="60"/>
        <v/>
      </c>
      <c r="E178" s="149"/>
      <c r="F178" s="147">
        <f t="shared" si="61"/>
        <v>0</v>
      </c>
      <c r="G178" s="150" t="str">
        <f t="shared" ca="1" si="62"/>
        <v/>
      </c>
      <c r="H178" s="151" t="str">
        <f ca="1">IF(ISNUMBER(A178),IF(OR($S178=$U178,NOT(ISNA(MATCH($D178*5+$V$4,Override!$C$6:$C$125,0)))),$Q178,0),"")</f>
        <v/>
      </c>
      <c r="I178" s="148" t="str">
        <f t="shared" ca="1" si="63"/>
        <v/>
      </c>
      <c r="J178" s="152">
        <f ca="1">COUNT(A177:A181)</f>
        <v>0</v>
      </c>
      <c r="K178" s="153" t="str">
        <f ca="1">IF(ISNUMBER(A178),RANK(F178,F177:F181),"")</f>
        <v/>
      </c>
      <c r="L178" s="154">
        <f ca="1">IF(J178=5,VLOOKUP(K178,TPMatrix!$A$6:$B$10,2,FALSE),IF(J178=4,VLOOKUP(K178,TPMatrix!$D$6:$E$9,2,FALSE),0))</f>
        <v>0</v>
      </c>
      <c r="M178" s="154">
        <f ca="1">IF(COUNTIF(K177:K181,K178)&gt;=2,IF(J178=5,VLOOKUP(K178+1,TPMatrix!$A$6:$B$10,2,FALSE),IF(J178=4,VLOOKUP(K178+1,TPMatrix!$D$6:$E$9,2,FALSE),0)),"")</f>
        <v>0</v>
      </c>
      <c r="N178" s="154">
        <f ca="1">IF(COUNTIF(K177:K181,K178)&gt;=3,IF(J178=5,VLOOKUP(K178+2,TPMatrix!$A$6:$B$10,2,FALSE),IF(J178=4,VLOOKUP(K178+2,TPMatrix!$D$6:$E$9,2,FALSE),0)),"")</f>
        <v>0</v>
      </c>
      <c r="O178" s="154">
        <f ca="1">IF(COUNTIF(K177:K181,K178)&gt;=4,IF(J178=5,VLOOKUP(K178+3,TPMatrix!$A$6:$B$10,2,FALSE),IF(J178=4,VLOOKUP(K178+3,TPMatrix!$D$6:$E$9,2,FALSE),0)),"")</f>
        <v>0</v>
      </c>
      <c r="P178" s="154">
        <f ca="1">IF(COUNTIF(K177:K181,K178)&gt;=5,IF(J178=5,VLOOKUP(K178+4,TPMatrix!$A$6:$B$10,2,FALSE),IF(J178=4,VLOOKUP(K178+4,TPMatrix!$D$6:$E$9,2,FALSE),0)),"")</f>
        <v>0</v>
      </c>
      <c r="Q178" s="154">
        <f t="shared" ca="1" si="64"/>
        <v>0</v>
      </c>
      <c r="R178" s="155">
        <f t="shared" ca="1" si="65"/>
        <v>5</v>
      </c>
      <c r="S178" s="153">
        <f t="shared" ca="1" si="66"/>
        <v>0</v>
      </c>
      <c r="T178" s="154">
        <f t="shared" si="67"/>
        <v>0</v>
      </c>
      <c r="U178" s="155">
        <f t="shared" ca="1" si="68"/>
        <v>0</v>
      </c>
      <c r="W178" s="3" t="str">
        <f t="shared" ca="1" si="69"/>
        <v/>
      </c>
      <c r="X178" s="3" t="str">
        <f ca="1">IF(ISNUMBER($A178),$W178*(Methuselahs!$A$4+1)+$A178,"")</f>
        <v/>
      </c>
      <c r="Y178" s="3" t="str">
        <f t="shared" ca="1" si="70"/>
        <v/>
      </c>
      <c r="Z178" s="3" t="str">
        <f ca="1">IF(ISNUMBER($A178),VLOOKUP($A178,Methuselahs!$A$7:$X$306,5),"")</f>
        <v/>
      </c>
      <c r="AA178" s="3" t="str">
        <f t="shared" ca="1" si="71"/>
        <v/>
      </c>
    </row>
    <row r="179" spans="1:27" ht="13.15" customHeight="1" x14ac:dyDescent="0.2">
      <c r="A179" s="70" t="str">
        <f ca="1">IF(ISBLANK('Tournament Info'!$B$11),"",INDIRECT(ADDRESS(ROW(),1,1,1,"Optimal Seating "&amp;'Tournament Info'!$B$11-1&amp;"R+F")))</f>
        <v/>
      </c>
      <c r="B179" s="76" t="str">
        <f ca="1">IF(ISNUMBER(A179),VLOOKUP(A179,Methuselahs!$A$7:$E$306,2,FALSE),"")</f>
        <v/>
      </c>
      <c r="C179" s="156" t="str">
        <f ca="1">IF(ISNUMBER(A179),VLOOKUP(A179,Methuselahs!$A$7:$E$306,3,FALSE),"")</f>
        <v/>
      </c>
      <c r="D179" s="157" t="str">
        <f t="shared" ca="1" si="60"/>
        <v/>
      </c>
      <c r="E179" s="158"/>
      <c r="F179" s="156">
        <f t="shared" si="61"/>
        <v>0</v>
      </c>
      <c r="G179" s="159" t="str">
        <f t="shared" ca="1" si="62"/>
        <v/>
      </c>
      <c r="H179" s="160" t="str">
        <f ca="1">IF(ISNUMBER(A179),IF(OR($S179=$U179,NOT(ISNA(MATCH($D179*5+$V$4,Override!$C$6:$C$125,0)))),$Q179,0),"")</f>
        <v/>
      </c>
      <c r="I179" s="157" t="str">
        <f t="shared" ca="1" si="63"/>
        <v/>
      </c>
      <c r="J179" s="161">
        <f ca="1">COUNT(A177:A181)</f>
        <v>0</v>
      </c>
      <c r="K179" s="162" t="str">
        <f ca="1">IF(ISNUMBER(A179),RANK(F179,F177:F181),"")</f>
        <v/>
      </c>
      <c r="L179" s="75">
        <f ca="1">IF(J179=5,VLOOKUP(K179,TPMatrix!$A$6:$B$10,2,FALSE),IF(J179=4,VLOOKUP(K179,TPMatrix!$D$6:$E$9,2,FALSE),0))</f>
        <v>0</v>
      </c>
      <c r="M179" s="75">
        <f ca="1">IF(COUNTIF(K177:K181,K179)&gt;=2,IF(J179=5,VLOOKUP(K179+1,TPMatrix!$A$6:$B$10,2,FALSE),IF(J179=4,VLOOKUP(K179+1,TPMatrix!$D$6:$E$9,2,FALSE),0)),"")</f>
        <v>0</v>
      </c>
      <c r="N179" s="75">
        <f ca="1">IF(COUNTIF(K177:K181,K179)&gt;=3,IF(J179=5,VLOOKUP(K179+2,TPMatrix!$A$6:$B$10,2,FALSE),IF(J179=4,VLOOKUP(K179+2,TPMatrix!$D$6:$E$9,2,FALSE),0)),"")</f>
        <v>0</v>
      </c>
      <c r="O179" s="75">
        <f ca="1">IF(COUNTIF(K177:K181,K179)&gt;=4,IF(J179=5,VLOOKUP(K179+3,TPMatrix!$A$6:$B$10,2,FALSE),IF(J179=4,VLOOKUP(K179+3,TPMatrix!$D$6:$E$9,2,FALSE),0)),"")</f>
        <v>0</v>
      </c>
      <c r="P179" s="75">
        <f ca="1">IF(COUNTIF(K177:K181,K179)&gt;=5,IF(J179=5,VLOOKUP(K179+4,TPMatrix!$A$6:$B$10,2,FALSE),IF(J179=4,VLOOKUP(K179+4,TPMatrix!$D$6:$E$9,2,FALSE),0)),"")</f>
        <v>0</v>
      </c>
      <c r="Q179" s="75">
        <f t="shared" ca="1" si="64"/>
        <v>0</v>
      </c>
      <c r="R179" s="163">
        <f t="shared" ca="1" si="65"/>
        <v>5</v>
      </c>
      <c r="S179" s="162">
        <f t="shared" ca="1" si="66"/>
        <v>0</v>
      </c>
      <c r="T179" s="75">
        <f t="shared" si="67"/>
        <v>0</v>
      </c>
      <c r="U179" s="163">
        <f t="shared" ca="1" si="68"/>
        <v>0</v>
      </c>
      <c r="W179" s="3" t="str">
        <f t="shared" ca="1" si="69"/>
        <v/>
      </c>
      <c r="X179" s="3" t="str">
        <f ca="1">IF(ISNUMBER($A179),$W179*(Methuselahs!$A$4+1)+$A179,"")</f>
        <v/>
      </c>
      <c r="Y179" s="3" t="str">
        <f t="shared" ca="1" si="70"/>
        <v/>
      </c>
      <c r="Z179" s="3" t="str">
        <f ca="1">IF(ISNUMBER($A179),VLOOKUP($A179,Methuselahs!$A$7:$X$306,5),"")</f>
        <v/>
      </c>
      <c r="AA179" s="3" t="str">
        <f t="shared" ca="1" si="71"/>
        <v/>
      </c>
    </row>
    <row r="180" spans="1:27" ht="13.15" customHeight="1" x14ac:dyDescent="0.2">
      <c r="A180" s="164" t="str">
        <f ca="1">IF(ISBLANK('Tournament Info'!$B$11),"",INDIRECT(ADDRESS(ROW(),1,1,1,"Optimal Seating "&amp;'Tournament Info'!$B$11-1&amp;"R+F")))</f>
        <v/>
      </c>
      <c r="B180" s="165" t="str">
        <f ca="1">IF(ISNUMBER(A180),VLOOKUP(A180,Methuselahs!$A$7:$E$306,2,FALSE),"")</f>
        <v/>
      </c>
      <c r="C180" s="166" t="str">
        <f ca="1">IF(ISNUMBER(A180),VLOOKUP(A180,Methuselahs!$A$7:$E$306,3,FALSE),"")</f>
        <v/>
      </c>
      <c r="D180" s="167" t="str">
        <f t="shared" ca="1" si="60"/>
        <v/>
      </c>
      <c r="E180" s="168"/>
      <c r="F180" s="166">
        <f t="shared" si="61"/>
        <v>0</v>
      </c>
      <c r="G180" s="150" t="str">
        <f t="shared" ca="1" si="62"/>
        <v/>
      </c>
      <c r="H180" s="151" t="str">
        <f ca="1">IF(ISNUMBER(A180),IF(OR($S180=$U180,NOT(ISNA(MATCH($D180*5+$V$4,Override!$C$6:$C$125,0)))),$Q180,0),"")</f>
        <v/>
      </c>
      <c r="I180" s="167" t="str">
        <f t="shared" ca="1" si="63"/>
        <v/>
      </c>
      <c r="J180" s="169">
        <f ca="1">COUNT(A177:A181)</f>
        <v>0</v>
      </c>
      <c r="K180" s="153" t="str">
        <f ca="1">IF(ISNUMBER(A180),RANK(F180,F177:F181),"")</f>
        <v/>
      </c>
      <c r="L180" s="154">
        <f ca="1">IF(J180=5,VLOOKUP(K180,TPMatrix!$A$6:$B$10,2,FALSE),IF(J180=4,VLOOKUP(K180,TPMatrix!$D$6:$E$9,2,FALSE),0))</f>
        <v>0</v>
      </c>
      <c r="M180" s="154">
        <f ca="1">IF(COUNTIF(K177:K181,K180)&gt;=2,IF(J180=5,VLOOKUP(K180+1,TPMatrix!$A$6:$B$10,2,FALSE),IF(J180=4,VLOOKUP(K180+1,TPMatrix!$D$6:$E$9,2,FALSE),0)),"")</f>
        <v>0</v>
      </c>
      <c r="N180" s="154">
        <f ca="1">IF(COUNTIF(K177:K181,K180)&gt;=3,IF(J180=5,VLOOKUP(K180+2,TPMatrix!$A$6:$B$10,2,FALSE),IF(J180=4,VLOOKUP(K180+2,TPMatrix!$D$6:$E$9,2,FALSE),0)),"")</f>
        <v>0</v>
      </c>
      <c r="O180" s="154">
        <f ca="1">IF(COUNTIF(K177:K181,K180)&gt;=4,IF(J180=5,VLOOKUP(K180+3,TPMatrix!$A$6:$B$10,2,FALSE),IF(J180=4,VLOOKUP(K180+3,TPMatrix!$D$6:$E$9,2,FALSE),0)),"")</f>
        <v>0</v>
      </c>
      <c r="P180" s="154">
        <f ca="1">IF(COUNTIF(K177:K181,K180)&gt;=5,IF(J180=5,VLOOKUP(K180+4,TPMatrix!$A$6:$B$10,2,FALSE),IF(J180=4,VLOOKUP(K180+4,TPMatrix!$D$6:$E$9,2,FALSE),0)),"")</f>
        <v>0</v>
      </c>
      <c r="Q180" s="154">
        <f t="shared" ca="1" si="64"/>
        <v>0</v>
      </c>
      <c r="R180" s="155">
        <f t="shared" ca="1" si="65"/>
        <v>5</v>
      </c>
      <c r="S180" s="153">
        <f t="shared" ca="1" si="66"/>
        <v>0</v>
      </c>
      <c r="T180" s="154">
        <f t="shared" si="67"/>
        <v>0</v>
      </c>
      <c r="U180" s="155">
        <f t="shared" ca="1" si="68"/>
        <v>0</v>
      </c>
      <c r="W180" s="3" t="str">
        <f t="shared" ca="1" si="69"/>
        <v/>
      </c>
      <c r="X180" s="3" t="str">
        <f ca="1">IF(ISNUMBER($A180),$W180*(Methuselahs!$A$4+1)+$A180,"")</f>
        <v/>
      </c>
      <c r="Y180" s="3" t="str">
        <f t="shared" ca="1" si="70"/>
        <v/>
      </c>
      <c r="Z180" s="3" t="str">
        <f ca="1">IF(ISNUMBER($A180),VLOOKUP($A180,Methuselahs!$A$7:$X$306,5),"")</f>
        <v/>
      </c>
      <c r="AA180" s="3" t="str">
        <f t="shared" ca="1" si="71"/>
        <v/>
      </c>
    </row>
    <row r="181" spans="1:27" ht="13.15" customHeight="1" thickBot="1" x14ac:dyDescent="0.25">
      <c r="A181" s="170" t="str">
        <f ca="1">IF(ISBLANK('Tournament Info'!$B$11),"",INDIRECT(ADDRESS(ROW(),1,1,1,"Optimal Seating "&amp;'Tournament Info'!$B$11-1&amp;"R+F")))</f>
        <v/>
      </c>
      <c r="B181" s="171" t="str">
        <f ca="1">IF(ISNUMBER(A181),VLOOKUP(A181,Methuselahs!$A$7:$E$306,2,FALSE),"")</f>
        <v/>
      </c>
      <c r="C181" s="172" t="str">
        <f ca="1">IF(ISNUMBER(A181),VLOOKUP(A181,Methuselahs!$A$7:$E$306,3,FALSE),"")</f>
        <v/>
      </c>
      <c r="D181" s="173" t="str">
        <f t="shared" ca="1" si="60"/>
        <v/>
      </c>
      <c r="E181" s="174"/>
      <c r="F181" s="172">
        <f t="shared" si="61"/>
        <v>0</v>
      </c>
      <c r="G181" s="159" t="str">
        <f t="shared" ca="1" si="62"/>
        <v/>
      </c>
      <c r="H181" s="160" t="str">
        <f ca="1">IF(ISNUMBER(A181),IF(OR($S181=$U181,NOT(ISNA(MATCH($D181*5+$V$4,Override!$C$6:$C$125,0)))),$Q181,0),"")</f>
        <v/>
      </c>
      <c r="I181" s="173" t="str">
        <f t="shared" ca="1" si="63"/>
        <v/>
      </c>
      <c r="J181" s="175">
        <f ca="1">COUNT(A177:A181)</f>
        <v>0</v>
      </c>
      <c r="K181" s="176" t="str">
        <f ca="1">IF(ISNUMBER(A181),RANK(F181,F177:F181),"")</f>
        <v/>
      </c>
      <c r="L181" s="177">
        <f ca="1">IF(J181=5,VLOOKUP(K181,TPMatrix!$A$6:$B$10,2,FALSE),IF(J181=4,VLOOKUP(K181,TPMatrix!$D$6:$E$9,2,FALSE),0))</f>
        <v>0</v>
      </c>
      <c r="M181" s="177">
        <f ca="1">IF(COUNTIF(K177:K181,K181)&gt;=2,IF(J181=5,VLOOKUP(K181+1,TPMatrix!$A$6:$B$10,2,FALSE),IF(J181=4,VLOOKUP(K181+1,TPMatrix!$D$6:$E$9,2,FALSE),0)),"")</f>
        <v>0</v>
      </c>
      <c r="N181" s="177">
        <f ca="1">IF(COUNTIF(K177:K181,K181)&gt;=3,IF(J181=5,VLOOKUP(K181+2,TPMatrix!$A$6:$B$10,2,FALSE),IF(J181=4,VLOOKUP(K181+2,TPMatrix!$D$6:$E$9,2,FALSE),0)),"")</f>
        <v>0</v>
      </c>
      <c r="O181" s="177">
        <f ca="1">IF(COUNTIF(K177:K181,K181)&gt;=4,IF(J181=5,VLOOKUP(K181+3,TPMatrix!$A$6:$B$10,2,FALSE),IF(J181=4,VLOOKUP(K181+3,TPMatrix!$D$6:$E$9,2,FALSE),0)),"")</f>
        <v>0</v>
      </c>
      <c r="P181" s="177">
        <f ca="1">IF(COUNTIF(K177:K181,K181)&gt;=5,IF(J181=5,VLOOKUP(K181+4,TPMatrix!$A$6:$B$10,2,FALSE),IF(J181=4,VLOOKUP(K181+4,TPMatrix!$D$6:$E$9,2,FALSE),0)),"")</f>
        <v>0</v>
      </c>
      <c r="Q181" s="177">
        <f t="shared" ca="1" si="64"/>
        <v>0</v>
      </c>
      <c r="R181" s="178">
        <f t="shared" ca="1" si="65"/>
        <v>5</v>
      </c>
      <c r="S181" s="176">
        <f t="shared" ca="1" si="66"/>
        <v>0</v>
      </c>
      <c r="T181" s="177">
        <f t="shared" si="67"/>
        <v>0</v>
      </c>
      <c r="U181" s="178">
        <f t="shared" ca="1" si="68"/>
        <v>0</v>
      </c>
      <c r="W181" s="3" t="str">
        <f t="shared" ca="1" si="69"/>
        <v/>
      </c>
      <c r="X181" s="3" t="str">
        <f ca="1">IF(ISNUMBER($A181),$W181*(Methuselahs!$A$4+1)+$A181,"")</f>
        <v/>
      </c>
      <c r="Y181" s="3" t="str">
        <f t="shared" ca="1" si="70"/>
        <v/>
      </c>
      <c r="Z181" s="3" t="str">
        <f ca="1">IF(ISNUMBER($A181),VLOOKUP($A181,Methuselahs!$A$7:$X$306,5),"")</f>
        <v/>
      </c>
      <c r="AA181" s="3" t="str">
        <f t="shared" ca="1" si="71"/>
        <v/>
      </c>
    </row>
    <row r="182" spans="1:27" ht="13.15" customHeight="1" thickTop="1" x14ac:dyDescent="0.2">
      <c r="A182" s="55" t="str">
        <f ca="1">IF(ISBLANK('Tournament Info'!$B$11),"",INDIRECT(ADDRESS(ROW(),1,1,1,"Optimal Seating "&amp;'Tournament Info'!$B$11-1&amp;"R+F")))</f>
        <v/>
      </c>
      <c r="B182" s="76" t="str">
        <f ca="1">IF(ISNUMBER(A182),VLOOKUP(A182,Methuselahs!$A$7:$E$306,2,FALSE),"")</f>
        <v/>
      </c>
      <c r="C182" s="136" t="str">
        <f ca="1">IF(ISNUMBER(A182),VLOOKUP(A182,Methuselahs!$A$7:$E$306,3,FALSE),"")</f>
        <v/>
      </c>
      <c r="D182" s="137" t="str">
        <f t="shared" ca="1" si="60"/>
        <v/>
      </c>
      <c r="E182" s="138"/>
      <c r="F182" s="136">
        <f t="shared" si="61"/>
        <v>0</v>
      </c>
      <c r="G182" s="139" t="str">
        <f t="shared" ca="1" si="62"/>
        <v/>
      </c>
      <c r="H182" s="140" t="str">
        <f ca="1">IF(ISNUMBER(A182),IF(OR($S182=$U182,NOT(ISNA(MATCH($D182*5+$V$4,Override!$C$6:$C$125,0)))),$Q182,0),"")</f>
        <v/>
      </c>
      <c r="I182" s="137" t="str">
        <f t="shared" ca="1" si="63"/>
        <v/>
      </c>
      <c r="J182" s="141">
        <f ca="1">COUNT(A182:A186)</f>
        <v>0</v>
      </c>
      <c r="K182" s="142" t="str">
        <f ca="1">IF(ISNUMBER(A182),RANK(F182,F182:F186),"")</f>
        <v/>
      </c>
      <c r="L182" s="58">
        <f ca="1">IF(J182=5,VLOOKUP(K182,TPMatrix!$A$6:$B$10,2,FALSE),IF(J182=4,VLOOKUP(K182,TPMatrix!$D$6:$E$9,2,FALSE),0))</f>
        <v>0</v>
      </c>
      <c r="M182" s="58">
        <f ca="1">IF(COUNTIF(K182:K186,K182)&gt;=2,IF(J182=5,VLOOKUP(K182+1,TPMatrix!$A$6:$B$10,2,FALSE),IF(J182=4,VLOOKUP(K182+1,TPMatrix!$D$6:$E$9,2,FALSE),0)),"")</f>
        <v>0</v>
      </c>
      <c r="N182" s="58">
        <f ca="1">IF(COUNTIF(K182:K186,K182)&gt;=3,IF(J182=5,VLOOKUP(K182+2,TPMatrix!$A$6:$B$10,2,FALSE),IF(J182=4,VLOOKUP(K182+2,TPMatrix!$D$6:$E$9,2,FALSE),0)),"")</f>
        <v>0</v>
      </c>
      <c r="O182" s="58">
        <f ca="1">IF(COUNTIF(K182:K186,K182)&gt;=4,IF(J182=5,VLOOKUP(K182+3,TPMatrix!$A$6:$B$10,2,FALSE),IF(J182=4,VLOOKUP(K182+3,TPMatrix!$D$6:$E$9,2,FALSE),0)),"")</f>
        <v>0</v>
      </c>
      <c r="P182" s="58">
        <f ca="1">IF(COUNTIF(K182:K186,K182)&gt;=5,IF(J182=5,VLOOKUP(K182+4,TPMatrix!$A$6:$B$10,2,FALSE),IF(J182=4,VLOOKUP(K182+4,TPMatrix!$D$6:$E$9,2,FALSE),0)),"")</f>
        <v>0</v>
      </c>
      <c r="Q182" s="58">
        <f t="shared" ca="1" si="64"/>
        <v>0</v>
      </c>
      <c r="R182" s="143">
        <f t="shared" ca="1" si="65"/>
        <v>5</v>
      </c>
      <c r="S182" s="144">
        <f t="shared" ca="1" si="66"/>
        <v>0</v>
      </c>
      <c r="T182" s="145">
        <f t="shared" si="67"/>
        <v>0</v>
      </c>
      <c r="U182" s="146">
        <f t="shared" ca="1" si="68"/>
        <v>0</v>
      </c>
      <c r="W182" s="3" t="str">
        <f t="shared" ca="1" si="69"/>
        <v/>
      </c>
      <c r="X182" s="3" t="str">
        <f ca="1">IF(ISNUMBER($A182),$W182*(Methuselahs!$A$4+1)+$A182,"")</f>
        <v/>
      </c>
      <c r="Y182" s="3" t="str">
        <f t="shared" ca="1" si="70"/>
        <v/>
      </c>
      <c r="Z182" s="3" t="str">
        <f ca="1">IF(ISNUMBER($A182),VLOOKUP($A182,Methuselahs!$A$7:$X$306,5),"")</f>
        <v/>
      </c>
      <c r="AA182" s="3" t="str">
        <f t="shared" ca="1" si="71"/>
        <v/>
      </c>
    </row>
    <row r="183" spans="1:27" ht="13.15" customHeight="1" x14ac:dyDescent="0.2">
      <c r="A183" s="59" t="str">
        <f ca="1">IF(ISBLANK('Tournament Info'!$B$11),"",INDIRECT(ADDRESS(ROW(),1,1,1,"Optimal Seating "&amp;'Tournament Info'!$B$11-1&amp;"R+F")))</f>
        <v/>
      </c>
      <c r="B183" s="65" t="str">
        <f ca="1">IF(ISNUMBER(A183),VLOOKUP(A183,Methuselahs!$A$7:$E$306,2,FALSE),"")</f>
        <v/>
      </c>
      <c r="C183" s="147" t="str">
        <f ca="1">IF(ISNUMBER(A183),VLOOKUP(A183,Methuselahs!$A$7:$E$306,3,FALSE),"")</f>
        <v/>
      </c>
      <c r="D183" s="148" t="str">
        <f t="shared" ca="1" si="60"/>
        <v/>
      </c>
      <c r="E183" s="149"/>
      <c r="F183" s="147">
        <f t="shared" si="61"/>
        <v>0</v>
      </c>
      <c r="G183" s="150" t="str">
        <f t="shared" ca="1" si="62"/>
        <v/>
      </c>
      <c r="H183" s="151" t="str">
        <f ca="1">IF(ISNUMBER(A183),IF(OR($S183=$U183,NOT(ISNA(MATCH($D183*5+$V$4,Override!$C$6:$C$125,0)))),$Q183,0),"")</f>
        <v/>
      </c>
      <c r="I183" s="148" t="str">
        <f t="shared" ca="1" si="63"/>
        <v/>
      </c>
      <c r="J183" s="152">
        <f ca="1">COUNT(A182:A186)</f>
        <v>0</v>
      </c>
      <c r="K183" s="153" t="str">
        <f ca="1">IF(ISNUMBER(A183),RANK(F183,F182:F186),"")</f>
        <v/>
      </c>
      <c r="L183" s="154">
        <f ca="1">IF(J183=5,VLOOKUP(K183,TPMatrix!$A$6:$B$10,2,FALSE),IF(J183=4,VLOOKUP(K183,TPMatrix!$D$6:$E$9,2,FALSE),0))</f>
        <v>0</v>
      </c>
      <c r="M183" s="154">
        <f ca="1">IF(COUNTIF(K182:K186,K183)&gt;=2,IF(J183=5,VLOOKUP(K183+1,TPMatrix!$A$6:$B$10,2,FALSE),IF(J183=4,VLOOKUP(K183+1,TPMatrix!$D$6:$E$9,2,FALSE),0)),"")</f>
        <v>0</v>
      </c>
      <c r="N183" s="154">
        <f ca="1">IF(COUNTIF(K182:K186,K183)&gt;=3,IF(J183=5,VLOOKUP(K183+2,TPMatrix!$A$6:$B$10,2,FALSE),IF(J183=4,VLOOKUP(K183+2,TPMatrix!$D$6:$E$9,2,FALSE),0)),"")</f>
        <v>0</v>
      </c>
      <c r="O183" s="154">
        <f ca="1">IF(COUNTIF(K182:K186,K183)&gt;=4,IF(J183=5,VLOOKUP(K183+3,TPMatrix!$A$6:$B$10,2,FALSE),IF(J183=4,VLOOKUP(K183+3,TPMatrix!$D$6:$E$9,2,FALSE),0)),"")</f>
        <v>0</v>
      </c>
      <c r="P183" s="154">
        <f ca="1">IF(COUNTIF(K182:K186,K183)&gt;=5,IF(J183=5,VLOOKUP(K183+4,TPMatrix!$A$6:$B$10,2,FALSE),IF(J183=4,VLOOKUP(K183+4,TPMatrix!$D$6:$E$9,2,FALSE),0)),"")</f>
        <v>0</v>
      </c>
      <c r="Q183" s="154">
        <f t="shared" ca="1" si="64"/>
        <v>0</v>
      </c>
      <c r="R183" s="155">
        <f t="shared" ca="1" si="65"/>
        <v>5</v>
      </c>
      <c r="S183" s="153">
        <f t="shared" ca="1" si="66"/>
        <v>0</v>
      </c>
      <c r="T183" s="154">
        <f t="shared" si="67"/>
        <v>0</v>
      </c>
      <c r="U183" s="155">
        <f t="shared" ca="1" si="68"/>
        <v>0</v>
      </c>
      <c r="W183" s="3" t="str">
        <f t="shared" ca="1" si="69"/>
        <v/>
      </c>
      <c r="X183" s="3" t="str">
        <f ca="1">IF(ISNUMBER($A183),$W183*(Methuselahs!$A$4+1)+$A183,"")</f>
        <v/>
      </c>
      <c r="Y183" s="3" t="str">
        <f t="shared" ca="1" si="70"/>
        <v/>
      </c>
      <c r="Z183" s="3" t="str">
        <f ca="1">IF(ISNUMBER($A183),VLOOKUP($A183,Methuselahs!$A$7:$X$306,5),"")</f>
        <v/>
      </c>
      <c r="AA183" s="3" t="str">
        <f t="shared" ca="1" si="71"/>
        <v/>
      </c>
    </row>
    <row r="184" spans="1:27" ht="13.15" customHeight="1" x14ac:dyDescent="0.2">
      <c r="A184" s="70" t="str">
        <f ca="1">IF(ISBLANK('Tournament Info'!$B$11),"",INDIRECT(ADDRESS(ROW(),1,1,1,"Optimal Seating "&amp;'Tournament Info'!$B$11-1&amp;"R+F")))</f>
        <v/>
      </c>
      <c r="B184" s="76" t="str">
        <f ca="1">IF(ISNUMBER(A184),VLOOKUP(A184,Methuselahs!$A$7:$E$306,2,FALSE),"")</f>
        <v/>
      </c>
      <c r="C184" s="156" t="str">
        <f ca="1">IF(ISNUMBER(A184),VLOOKUP(A184,Methuselahs!$A$7:$E$306,3,FALSE),"")</f>
        <v/>
      </c>
      <c r="D184" s="157" t="str">
        <f t="shared" ca="1" si="60"/>
        <v/>
      </c>
      <c r="E184" s="158"/>
      <c r="F184" s="156">
        <f t="shared" si="61"/>
        <v>0</v>
      </c>
      <c r="G184" s="159" t="str">
        <f t="shared" ca="1" si="62"/>
        <v/>
      </c>
      <c r="H184" s="160" t="str">
        <f ca="1">IF(ISNUMBER(A184),IF(OR($S184=$U184,NOT(ISNA(MATCH($D184*5+$V$4,Override!$C$6:$C$125,0)))),$Q184,0),"")</f>
        <v/>
      </c>
      <c r="I184" s="157" t="str">
        <f t="shared" ca="1" si="63"/>
        <v/>
      </c>
      <c r="J184" s="161">
        <f ca="1">COUNT(A182:A186)</f>
        <v>0</v>
      </c>
      <c r="K184" s="162" t="str">
        <f ca="1">IF(ISNUMBER(A184),RANK(F184,F182:F186),"")</f>
        <v/>
      </c>
      <c r="L184" s="75">
        <f ca="1">IF(J184=5,VLOOKUP(K184,TPMatrix!$A$6:$B$10,2,FALSE),IF(J184=4,VLOOKUP(K184,TPMatrix!$D$6:$E$9,2,FALSE),0))</f>
        <v>0</v>
      </c>
      <c r="M184" s="75">
        <f ca="1">IF(COUNTIF(K182:K186,K184)&gt;=2,IF(J184=5,VLOOKUP(K184+1,TPMatrix!$A$6:$B$10,2,FALSE),IF(J184=4,VLOOKUP(K184+1,TPMatrix!$D$6:$E$9,2,FALSE),0)),"")</f>
        <v>0</v>
      </c>
      <c r="N184" s="75">
        <f ca="1">IF(COUNTIF(K182:K186,K184)&gt;=3,IF(J184=5,VLOOKUP(K184+2,TPMatrix!$A$6:$B$10,2,FALSE),IF(J184=4,VLOOKUP(K184+2,TPMatrix!$D$6:$E$9,2,FALSE),0)),"")</f>
        <v>0</v>
      </c>
      <c r="O184" s="75">
        <f ca="1">IF(COUNTIF(K182:K186,K184)&gt;=4,IF(J184=5,VLOOKUP(K184+3,TPMatrix!$A$6:$B$10,2,FALSE),IF(J184=4,VLOOKUP(K184+3,TPMatrix!$D$6:$E$9,2,FALSE),0)),"")</f>
        <v>0</v>
      </c>
      <c r="P184" s="75">
        <f ca="1">IF(COUNTIF(K182:K186,K184)&gt;=5,IF(J184=5,VLOOKUP(K184+4,TPMatrix!$A$6:$B$10,2,FALSE),IF(J184=4,VLOOKUP(K184+4,TPMatrix!$D$6:$E$9,2,FALSE),0)),"")</f>
        <v>0</v>
      </c>
      <c r="Q184" s="75">
        <f t="shared" ca="1" si="64"/>
        <v>0</v>
      </c>
      <c r="R184" s="163">
        <f t="shared" ca="1" si="65"/>
        <v>5</v>
      </c>
      <c r="S184" s="162">
        <f t="shared" ca="1" si="66"/>
        <v>0</v>
      </c>
      <c r="T184" s="75">
        <f t="shared" si="67"/>
        <v>0</v>
      </c>
      <c r="U184" s="163">
        <f t="shared" ca="1" si="68"/>
        <v>0</v>
      </c>
      <c r="W184" s="3" t="str">
        <f t="shared" ca="1" si="69"/>
        <v/>
      </c>
      <c r="X184" s="3" t="str">
        <f ca="1">IF(ISNUMBER($A184),$W184*(Methuselahs!$A$4+1)+$A184,"")</f>
        <v/>
      </c>
      <c r="Y184" s="3" t="str">
        <f t="shared" ca="1" si="70"/>
        <v/>
      </c>
      <c r="Z184" s="3" t="str">
        <f ca="1">IF(ISNUMBER($A184),VLOOKUP($A184,Methuselahs!$A$7:$X$306,5),"")</f>
        <v/>
      </c>
      <c r="AA184" s="3" t="str">
        <f t="shared" ca="1" si="71"/>
        <v/>
      </c>
    </row>
    <row r="185" spans="1:27" ht="13.15" customHeight="1" x14ac:dyDescent="0.2">
      <c r="A185" s="164" t="str">
        <f ca="1">IF(ISBLANK('Tournament Info'!$B$11),"",INDIRECT(ADDRESS(ROW(),1,1,1,"Optimal Seating "&amp;'Tournament Info'!$B$11-1&amp;"R+F")))</f>
        <v/>
      </c>
      <c r="B185" s="165" t="str">
        <f ca="1">IF(ISNUMBER(A185),VLOOKUP(A185,Methuselahs!$A$7:$E$306,2,FALSE),"")</f>
        <v/>
      </c>
      <c r="C185" s="166" t="str">
        <f ca="1">IF(ISNUMBER(A185),VLOOKUP(A185,Methuselahs!$A$7:$E$306,3,FALSE),"")</f>
        <v/>
      </c>
      <c r="D185" s="167" t="str">
        <f t="shared" ca="1" si="60"/>
        <v/>
      </c>
      <c r="E185" s="168"/>
      <c r="F185" s="166">
        <f t="shared" si="61"/>
        <v>0</v>
      </c>
      <c r="G185" s="150" t="str">
        <f t="shared" ca="1" si="62"/>
        <v/>
      </c>
      <c r="H185" s="151" t="str">
        <f ca="1">IF(ISNUMBER(A185),IF(OR($S185=$U185,NOT(ISNA(MATCH($D185*5+$V$4,Override!$C$6:$C$125,0)))),$Q185,0),"")</f>
        <v/>
      </c>
      <c r="I185" s="167" t="str">
        <f t="shared" ca="1" si="63"/>
        <v/>
      </c>
      <c r="J185" s="169">
        <f ca="1">COUNT(A182:A186)</f>
        <v>0</v>
      </c>
      <c r="K185" s="153" t="str">
        <f ca="1">IF(ISNUMBER(A185),RANK(F185,F182:F186),"")</f>
        <v/>
      </c>
      <c r="L185" s="154">
        <f ca="1">IF(J185=5,VLOOKUP(K185,TPMatrix!$A$6:$B$10,2,FALSE),IF(J185=4,VLOOKUP(K185,TPMatrix!$D$6:$E$9,2,FALSE),0))</f>
        <v>0</v>
      </c>
      <c r="M185" s="154">
        <f ca="1">IF(COUNTIF(K182:K186,K185)&gt;=2,IF(J185=5,VLOOKUP(K185+1,TPMatrix!$A$6:$B$10,2,FALSE),IF(J185=4,VLOOKUP(K185+1,TPMatrix!$D$6:$E$9,2,FALSE),0)),"")</f>
        <v>0</v>
      </c>
      <c r="N185" s="154">
        <f ca="1">IF(COUNTIF(K182:K186,K185)&gt;=3,IF(J185=5,VLOOKUP(K185+2,TPMatrix!$A$6:$B$10,2,FALSE),IF(J185=4,VLOOKUP(K185+2,TPMatrix!$D$6:$E$9,2,FALSE),0)),"")</f>
        <v>0</v>
      </c>
      <c r="O185" s="154">
        <f ca="1">IF(COUNTIF(K182:K186,K185)&gt;=4,IF(J185=5,VLOOKUP(K185+3,TPMatrix!$A$6:$B$10,2,FALSE),IF(J185=4,VLOOKUP(K185+3,TPMatrix!$D$6:$E$9,2,FALSE),0)),"")</f>
        <v>0</v>
      </c>
      <c r="P185" s="154">
        <f ca="1">IF(COUNTIF(K182:K186,K185)&gt;=5,IF(J185=5,VLOOKUP(K185+4,TPMatrix!$A$6:$B$10,2,FALSE),IF(J185=4,VLOOKUP(K185+4,TPMatrix!$D$6:$E$9,2,FALSE),0)),"")</f>
        <v>0</v>
      </c>
      <c r="Q185" s="154">
        <f t="shared" ca="1" si="64"/>
        <v>0</v>
      </c>
      <c r="R185" s="155">
        <f t="shared" ca="1" si="65"/>
        <v>5</v>
      </c>
      <c r="S185" s="153">
        <f t="shared" ca="1" si="66"/>
        <v>0</v>
      </c>
      <c r="T185" s="154">
        <f t="shared" si="67"/>
        <v>0</v>
      </c>
      <c r="U185" s="155">
        <f t="shared" ca="1" si="68"/>
        <v>0</v>
      </c>
      <c r="W185" s="3" t="str">
        <f t="shared" ca="1" si="69"/>
        <v/>
      </c>
      <c r="X185" s="3" t="str">
        <f ca="1">IF(ISNUMBER($A185),$W185*(Methuselahs!$A$4+1)+$A185,"")</f>
        <v/>
      </c>
      <c r="Y185" s="3" t="str">
        <f t="shared" ca="1" si="70"/>
        <v/>
      </c>
      <c r="Z185" s="3" t="str">
        <f ca="1">IF(ISNUMBER($A185),VLOOKUP($A185,Methuselahs!$A$7:$X$306,5),"")</f>
        <v/>
      </c>
      <c r="AA185" s="3" t="str">
        <f t="shared" ca="1" si="71"/>
        <v/>
      </c>
    </row>
    <row r="186" spans="1:27" ht="13.15" customHeight="1" thickBot="1" x14ac:dyDescent="0.25">
      <c r="A186" s="170" t="str">
        <f ca="1">IF(ISBLANK('Tournament Info'!$B$11),"",INDIRECT(ADDRESS(ROW(),1,1,1,"Optimal Seating "&amp;'Tournament Info'!$B$11-1&amp;"R+F")))</f>
        <v/>
      </c>
      <c r="B186" s="171" t="str">
        <f ca="1">IF(ISNUMBER(A186),VLOOKUP(A186,Methuselahs!$A$7:$E$306,2,FALSE),"")</f>
        <v/>
      </c>
      <c r="C186" s="172" t="str">
        <f ca="1">IF(ISNUMBER(A186),VLOOKUP(A186,Methuselahs!$A$7:$E$306,3,FALSE),"")</f>
        <v/>
      </c>
      <c r="D186" s="173" t="str">
        <f t="shared" ca="1" si="60"/>
        <v/>
      </c>
      <c r="E186" s="174"/>
      <c r="F186" s="172">
        <f t="shared" si="61"/>
        <v>0</v>
      </c>
      <c r="G186" s="159" t="str">
        <f t="shared" ca="1" si="62"/>
        <v/>
      </c>
      <c r="H186" s="160" t="str">
        <f ca="1">IF(ISNUMBER(A186),IF(OR($S186=$U186,NOT(ISNA(MATCH($D186*5+$V$4,Override!$C$6:$C$125,0)))),$Q186,0),"")</f>
        <v/>
      </c>
      <c r="I186" s="173" t="str">
        <f t="shared" ca="1" si="63"/>
        <v/>
      </c>
      <c r="J186" s="175">
        <f ca="1">COUNT(A182:A186)</f>
        <v>0</v>
      </c>
      <c r="K186" s="176" t="str">
        <f ca="1">IF(ISNUMBER(A186),RANK(F186,F182:F186),"")</f>
        <v/>
      </c>
      <c r="L186" s="177">
        <f ca="1">IF(J186=5,VLOOKUP(K186,TPMatrix!$A$6:$B$10,2,FALSE),IF(J186=4,VLOOKUP(K186,TPMatrix!$D$6:$E$9,2,FALSE),0))</f>
        <v>0</v>
      </c>
      <c r="M186" s="177">
        <f ca="1">IF(COUNTIF(K182:K186,K186)&gt;=2,IF(J186=5,VLOOKUP(K186+1,TPMatrix!$A$6:$B$10,2,FALSE),IF(J186=4,VLOOKUP(K186+1,TPMatrix!$D$6:$E$9,2,FALSE),0)),"")</f>
        <v>0</v>
      </c>
      <c r="N186" s="177">
        <f ca="1">IF(COUNTIF(K182:K186,K186)&gt;=3,IF(J186=5,VLOOKUP(K186+2,TPMatrix!$A$6:$B$10,2,FALSE),IF(J186=4,VLOOKUP(K186+2,TPMatrix!$D$6:$E$9,2,FALSE),0)),"")</f>
        <v>0</v>
      </c>
      <c r="O186" s="177">
        <f ca="1">IF(COUNTIF(K182:K186,K186)&gt;=4,IF(J186=5,VLOOKUP(K186+3,TPMatrix!$A$6:$B$10,2,FALSE),IF(J186=4,VLOOKUP(K186+3,TPMatrix!$D$6:$E$9,2,FALSE),0)),"")</f>
        <v>0</v>
      </c>
      <c r="P186" s="177">
        <f ca="1">IF(COUNTIF(K182:K186,K186)&gt;=5,IF(J186=5,VLOOKUP(K186+4,TPMatrix!$A$6:$B$10,2,FALSE),IF(J186=4,VLOOKUP(K186+4,TPMatrix!$D$6:$E$9,2,FALSE),0)),"")</f>
        <v>0</v>
      </c>
      <c r="Q186" s="177">
        <f t="shared" ca="1" si="64"/>
        <v>0</v>
      </c>
      <c r="R186" s="178">
        <f t="shared" ca="1" si="65"/>
        <v>5</v>
      </c>
      <c r="S186" s="176">
        <f t="shared" ca="1" si="66"/>
        <v>0</v>
      </c>
      <c r="T186" s="177">
        <f t="shared" si="67"/>
        <v>0</v>
      </c>
      <c r="U186" s="178">
        <f t="shared" ca="1" si="68"/>
        <v>0</v>
      </c>
      <c r="W186" s="3" t="str">
        <f t="shared" ca="1" si="69"/>
        <v/>
      </c>
      <c r="X186" s="3" t="str">
        <f ca="1">IF(ISNUMBER($A186),$W186*(Methuselahs!$A$4+1)+$A186,"")</f>
        <v/>
      </c>
      <c r="Y186" s="3" t="str">
        <f t="shared" ca="1" si="70"/>
        <v/>
      </c>
      <c r="Z186" s="3" t="str">
        <f ca="1">IF(ISNUMBER($A186),VLOOKUP($A186,Methuselahs!$A$7:$X$306,5),"")</f>
        <v/>
      </c>
      <c r="AA186" s="3" t="str">
        <f t="shared" ca="1" si="71"/>
        <v/>
      </c>
    </row>
    <row r="187" spans="1:27" ht="13.15" customHeight="1" thickTop="1" x14ac:dyDescent="0.2">
      <c r="A187" s="55" t="str">
        <f ca="1">IF(ISBLANK('Tournament Info'!$B$11),"",INDIRECT(ADDRESS(ROW(),1,1,1,"Optimal Seating "&amp;'Tournament Info'!$B$11-1&amp;"R+F")))</f>
        <v/>
      </c>
      <c r="B187" s="76" t="str">
        <f ca="1">IF(ISNUMBER(A187),VLOOKUP(A187,Methuselahs!$A$7:$E$306,2,FALSE),"")</f>
        <v/>
      </c>
      <c r="C187" s="136" t="str">
        <f ca="1">IF(ISNUMBER(A187),VLOOKUP(A187,Methuselahs!$A$7:$E$306,3,FALSE),"")</f>
        <v/>
      </c>
      <c r="D187" s="137" t="str">
        <f t="shared" ca="1" si="60"/>
        <v/>
      </c>
      <c r="E187" s="138"/>
      <c r="F187" s="136">
        <f t="shared" si="61"/>
        <v>0</v>
      </c>
      <c r="G187" s="139" t="str">
        <f t="shared" ca="1" si="62"/>
        <v/>
      </c>
      <c r="H187" s="140" t="str">
        <f ca="1">IF(ISNUMBER(A187),IF(OR($S187=$U187,NOT(ISNA(MATCH($D187*5+$V$4,Override!$C$6:$C$125,0)))),$Q187,0),"")</f>
        <v/>
      </c>
      <c r="I187" s="137" t="str">
        <f t="shared" ca="1" si="63"/>
        <v/>
      </c>
      <c r="J187" s="141">
        <f ca="1">COUNT(A187:A191)</f>
        <v>0</v>
      </c>
      <c r="K187" s="142" t="str">
        <f ca="1">IF(ISNUMBER(A187),RANK(F187,F187:F191),"")</f>
        <v/>
      </c>
      <c r="L187" s="58">
        <f ca="1">IF(J187=5,VLOOKUP(K187,TPMatrix!$A$6:$B$10,2,FALSE),IF(J187=4,VLOOKUP(K187,TPMatrix!$D$6:$E$9,2,FALSE),0))</f>
        <v>0</v>
      </c>
      <c r="M187" s="58">
        <f ca="1">IF(COUNTIF(K187:K191,K187)&gt;=2,IF(J187=5,VLOOKUP(K187+1,TPMatrix!$A$6:$B$10,2,FALSE),IF(J187=4,VLOOKUP(K187+1,TPMatrix!$D$6:$E$9,2,FALSE),0)),"")</f>
        <v>0</v>
      </c>
      <c r="N187" s="58">
        <f ca="1">IF(COUNTIF(K187:K191,K187)&gt;=3,IF(J187=5,VLOOKUP(K187+2,TPMatrix!$A$6:$B$10,2,FALSE),IF(J187=4,VLOOKUP(K187+2,TPMatrix!$D$6:$E$9,2,FALSE),0)),"")</f>
        <v>0</v>
      </c>
      <c r="O187" s="58">
        <f ca="1">IF(COUNTIF(K187:K191,K187)&gt;=4,IF(J187=5,VLOOKUP(K187+3,TPMatrix!$A$6:$B$10,2,FALSE),IF(J187=4,VLOOKUP(K187+3,TPMatrix!$D$6:$E$9,2,FALSE),0)),"")</f>
        <v>0</v>
      </c>
      <c r="P187" s="58">
        <f ca="1">IF(COUNTIF(K187:K191,K187)&gt;=5,IF(J187=5,VLOOKUP(K187+4,TPMatrix!$A$6:$B$10,2,FALSE),IF(J187=4,VLOOKUP(K187+4,TPMatrix!$D$6:$E$9,2,FALSE),0)),"")</f>
        <v>0</v>
      </c>
      <c r="Q187" s="58">
        <f t="shared" ca="1" si="64"/>
        <v>0</v>
      </c>
      <c r="R187" s="143">
        <f t="shared" ca="1" si="65"/>
        <v>5</v>
      </c>
      <c r="S187" s="144">
        <f t="shared" ca="1" si="66"/>
        <v>0</v>
      </c>
      <c r="T187" s="145">
        <f t="shared" si="67"/>
        <v>0</v>
      </c>
      <c r="U187" s="146">
        <f t="shared" ca="1" si="68"/>
        <v>0</v>
      </c>
      <c r="W187" s="3" t="str">
        <f t="shared" ca="1" si="69"/>
        <v/>
      </c>
      <c r="X187" s="3" t="str">
        <f ca="1">IF(ISNUMBER($A187),$W187*(Methuselahs!$A$4+1)+$A187,"")</f>
        <v/>
      </c>
      <c r="Y187" s="3" t="str">
        <f t="shared" ca="1" si="70"/>
        <v/>
      </c>
      <c r="Z187" s="3" t="str">
        <f ca="1">IF(ISNUMBER($A187),VLOOKUP($A187,Methuselahs!$A$7:$X$306,5),"")</f>
        <v/>
      </c>
      <c r="AA187" s="3" t="str">
        <f t="shared" ca="1" si="71"/>
        <v/>
      </c>
    </row>
    <row r="188" spans="1:27" ht="13.15" customHeight="1" x14ac:dyDescent="0.2">
      <c r="A188" s="59" t="str">
        <f ca="1">IF(ISBLANK('Tournament Info'!$B$11),"",INDIRECT(ADDRESS(ROW(),1,1,1,"Optimal Seating "&amp;'Tournament Info'!$B$11-1&amp;"R+F")))</f>
        <v/>
      </c>
      <c r="B188" s="65" t="str">
        <f ca="1">IF(ISNUMBER(A188),VLOOKUP(A188,Methuselahs!$A$7:$E$306,2,FALSE),"")</f>
        <v/>
      </c>
      <c r="C188" s="147" t="str">
        <f ca="1">IF(ISNUMBER(A188),VLOOKUP(A188,Methuselahs!$A$7:$E$306,3,FALSE),"")</f>
        <v/>
      </c>
      <c r="D188" s="148" t="str">
        <f t="shared" ca="1" si="60"/>
        <v/>
      </c>
      <c r="E188" s="149"/>
      <c r="F188" s="147">
        <f t="shared" si="61"/>
        <v>0</v>
      </c>
      <c r="G188" s="150" t="str">
        <f t="shared" ca="1" si="62"/>
        <v/>
      </c>
      <c r="H188" s="151" t="str">
        <f ca="1">IF(ISNUMBER(A188),IF(OR($S188=$U188,NOT(ISNA(MATCH($D188*5+$V$4,Override!$C$6:$C$125,0)))),$Q188,0),"")</f>
        <v/>
      </c>
      <c r="I188" s="148" t="str">
        <f t="shared" ca="1" si="63"/>
        <v/>
      </c>
      <c r="J188" s="152">
        <f ca="1">COUNT(A187:A191)</f>
        <v>0</v>
      </c>
      <c r="K188" s="153" t="str">
        <f ca="1">IF(ISNUMBER(A188),RANK(F188,F187:F191),"")</f>
        <v/>
      </c>
      <c r="L188" s="154">
        <f ca="1">IF(J188=5,VLOOKUP(K188,TPMatrix!$A$6:$B$10,2,FALSE),IF(J188=4,VLOOKUP(K188,TPMatrix!$D$6:$E$9,2,FALSE),0))</f>
        <v>0</v>
      </c>
      <c r="M188" s="154">
        <f ca="1">IF(COUNTIF(K187:K191,K188)&gt;=2,IF(J188=5,VLOOKUP(K188+1,TPMatrix!$A$6:$B$10,2,FALSE),IF(J188=4,VLOOKUP(K188+1,TPMatrix!$D$6:$E$9,2,FALSE),0)),"")</f>
        <v>0</v>
      </c>
      <c r="N188" s="154">
        <f ca="1">IF(COUNTIF(K187:K191,K188)&gt;=3,IF(J188=5,VLOOKUP(K188+2,TPMatrix!$A$6:$B$10,2,FALSE),IF(J188=4,VLOOKUP(K188+2,TPMatrix!$D$6:$E$9,2,FALSE),0)),"")</f>
        <v>0</v>
      </c>
      <c r="O188" s="154">
        <f ca="1">IF(COUNTIF(K187:K191,K188)&gt;=4,IF(J188=5,VLOOKUP(K188+3,TPMatrix!$A$6:$B$10,2,FALSE),IF(J188=4,VLOOKUP(K188+3,TPMatrix!$D$6:$E$9,2,FALSE),0)),"")</f>
        <v>0</v>
      </c>
      <c r="P188" s="154">
        <f ca="1">IF(COUNTIF(K187:K191,K188)&gt;=5,IF(J188=5,VLOOKUP(K188+4,TPMatrix!$A$6:$B$10,2,FALSE),IF(J188=4,VLOOKUP(K188+4,TPMatrix!$D$6:$E$9,2,FALSE),0)),"")</f>
        <v>0</v>
      </c>
      <c r="Q188" s="154">
        <f t="shared" ca="1" si="64"/>
        <v>0</v>
      </c>
      <c r="R188" s="155">
        <f t="shared" ca="1" si="65"/>
        <v>5</v>
      </c>
      <c r="S188" s="153">
        <f t="shared" ca="1" si="66"/>
        <v>0</v>
      </c>
      <c r="T188" s="154">
        <f t="shared" si="67"/>
        <v>0</v>
      </c>
      <c r="U188" s="155">
        <f t="shared" ca="1" si="68"/>
        <v>0</v>
      </c>
      <c r="W188" s="3" t="str">
        <f t="shared" ca="1" si="69"/>
        <v/>
      </c>
      <c r="X188" s="3" t="str">
        <f ca="1">IF(ISNUMBER($A188),$W188*(Methuselahs!$A$4+1)+$A188,"")</f>
        <v/>
      </c>
      <c r="Y188" s="3" t="str">
        <f t="shared" ca="1" si="70"/>
        <v/>
      </c>
      <c r="Z188" s="3" t="str">
        <f ca="1">IF(ISNUMBER($A188),VLOOKUP($A188,Methuselahs!$A$7:$X$306,5),"")</f>
        <v/>
      </c>
      <c r="AA188" s="3" t="str">
        <f t="shared" ca="1" si="71"/>
        <v/>
      </c>
    </row>
    <row r="189" spans="1:27" ht="13.15" customHeight="1" x14ac:dyDescent="0.2">
      <c r="A189" s="70" t="str">
        <f ca="1">IF(ISBLANK('Tournament Info'!$B$11),"",INDIRECT(ADDRESS(ROW(),1,1,1,"Optimal Seating "&amp;'Tournament Info'!$B$11-1&amp;"R+F")))</f>
        <v/>
      </c>
      <c r="B189" s="76" t="str">
        <f ca="1">IF(ISNUMBER(A189),VLOOKUP(A189,Methuselahs!$A$7:$E$306,2,FALSE),"")</f>
        <v/>
      </c>
      <c r="C189" s="156" t="str">
        <f ca="1">IF(ISNUMBER(A189),VLOOKUP(A189,Methuselahs!$A$7:$E$306,3,FALSE),"")</f>
        <v/>
      </c>
      <c r="D189" s="157" t="str">
        <f t="shared" ca="1" si="60"/>
        <v/>
      </c>
      <c r="E189" s="158"/>
      <c r="F189" s="156">
        <f t="shared" si="61"/>
        <v>0</v>
      </c>
      <c r="G189" s="159" t="str">
        <f t="shared" ca="1" si="62"/>
        <v/>
      </c>
      <c r="H189" s="160" t="str">
        <f ca="1">IF(ISNUMBER(A189),IF(OR($S189=$U189,NOT(ISNA(MATCH($D189*5+$V$4,Override!$C$6:$C$125,0)))),$Q189,0),"")</f>
        <v/>
      </c>
      <c r="I189" s="157" t="str">
        <f t="shared" ca="1" si="63"/>
        <v/>
      </c>
      <c r="J189" s="161">
        <f ca="1">COUNT(A187:A191)</f>
        <v>0</v>
      </c>
      <c r="K189" s="162" t="str">
        <f ca="1">IF(ISNUMBER(A189),RANK(F189,F187:F191),"")</f>
        <v/>
      </c>
      <c r="L189" s="75">
        <f ca="1">IF(J189=5,VLOOKUP(K189,TPMatrix!$A$6:$B$10,2,FALSE),IF(J189=4,VLOOKUP(K189,TPMatrix!$D$6:$E$9,2,FALSE),0))</f>
        <v>0</v>
      </c>
      <c r="M189" s="75">
        <f ca="1">IF(COUNTIF(K187:K191,K189)&gt;=2,IF(J189=5,VLOOKUP(K189+1,TPMatrix!$A$6:$B$10,2,FALSE),IF(J189=4,VLOOKUP(K189+1,TPMatrix!$D$6:$E$9,2,FALSE),0)),"")</f>
        <v>0</v>
      </c>
      <c r="N189" s="75">
        <f ca="1">IF(COUNTIF(K187:K191,K189)&gt;=3,IF(J189=5,VLOOKUP(K189+2,TPMatrix!$A$6:$B$10,2,FALSE),IF(J189=4,VLOOKUP(K189+2,TPMatrix!$D$6:$E$9,2,FALSE),0)),"")</f>
        <v>0</v>
      </c>
      <c r="O189" s="75">
        <f ca="1">IF(COUNTIF(K187:K191,K189)&gt;=4,IF(J189=5,VLOOKUP(K189+3,TPMatrix!$A$6:$B$10,2,FALSE),IF(J189=4,VLOOKUP(K189+3,TPMatrix!$D$6:$E$9,2,FALSE),0)),"")</f>
        <v>0</v>
      </c>
      <c r="P189" s="75">
        <f ca="1">IF(COUNTIF(K187:K191,K189)&gt;=5,IF(J189=5,VLOOKUP(K189+4,TPMatrix!$A$6:$B$10,2,FALSE),IF(J189=4,VLOOKUP(K189+4,TPMatrix!$D$6:$E$9,2,FALSE),0)),"")</f>
        <v>0</v>
      </c>
      <c r="Q189" s="75">
        <f t="shared" ca="1" si="64"/>
        <v>0</v>
      </c>
      <c r="R189" s="163">
        <f t="shared" ca="1" si="65"/>
        <v>5</v>
      </c>
      <c r="S189" s="162">
        <f t="shared" ca="1" si="66"/>
        <v>0</v>
      </c>
      <c r="T189" s="75">
        <f t="shared" si="67"/>
        <v>0</v>
      </c>
      <c r="U189" s="163">
        <f t="shared" ca="1" si="68"/>
        <v>0</v>
      </c>
      <c r="W189" s="3" t="str">
        <f t="shared" ca="1" si="69"/>
        <v/>
      </c>
      <c r="X189" s="3" t="str">
        <f ca="1">IF(ISNUMBER($A189),$W189*(Methuselahs!$A$4+1)+$A189,"")</f>
        <v/>
      </c>
      <c r="Y189" s="3" t="str">
        <f t="shared" ca="1" si="70"/>
        <v/>
      </c>
      <c r="Z189" s="3" t="str">
        <f ca="1">IF(ISNUMBER($A189),VLOOKUP($A189,Methuselahs!$A$7:$X$306,5),"")</f>
        <v/>
      </c>
      <c r="AA189" s="3" t="str">
        <f t="shared" ca="1" si="71"/>
        <v/>
      </c>
    </row>
    <row r="190" spans="1:27" ht="13.15" customHeight="1" x14ac:dyDescent="0.2">
      <c r="A190" s="164" t="str">
        <f ca="1">IF(ISBLANK('Tournament Info'!$B$11),"",INDIRECT(ADDRESS(ROW(),1,1,1,"Optimal Seating "&amp;'Tournament Info'!$B$11-1&amp;"R+F")))</f>
        <v/>
      </c>
      <c r="B190" s="165" t="str">
        <f ca="1">IF(ISNUMBER(A190),VLOOKUP(A190,Methuselahs!$A$7:$E$306,2,FALSE),"")</f>
        <v/>
      </c>
      <c r="C190" s="166" t="str">
        <f ca="1">IF(ISNUMBER(A190),VLOOKUP(A190,Methuselahs!$A$7:$E$306,3,FALSE),"")</f>
        <v/>
      </c>
      <c r="D190" s="167" t="str">
        <f t="shared" ca="1" si="60"/>
        <v/>
      </c>
      <c r="E190" s="168"/>
      <c r="F190" s="166">
        <f t="shared" si="61"/>
        <v>0</v>
      </c>
      <c r="G190" s="150" t="str">
        <f t="shared" ca="1" si="62"/>
        <v/>
      </c>
      <c r="H190" s="151" t="str">
        <f ca="1">IF(ISNUMBER(A190),IF(OR($S190=$U190,NOT(ISNA(MATCH($D190*5+$V$4,Override!$C$6:$C$125,0)))),$Q190,0),"")</f>
        <v/>
      </c>
      <c r="I190" s="167" t="str">
        <f t="shared" ca="1" si="63"/>
        <v/>
      </c>
      <c r="J190" s="169">
        <f ca="1">COUNT(A187:A191)</f>
        <v>0</v>
      </c>
      <c r="K190" s="153" t="str">
        <f ca="1">IF(ISNUMBER(A190),RANK(F190,F187:F191),"")</f>
        <v/>
      </c>
      <c r="L190" s="154">
        <f ca="1">IF(J190=5,VLOOKUP(K190,TPMatrix!$A$6:$B$10,2,FALSE),IF(J190=4,VLOOKUP(K190,TPMatrix!$D$6:$E$9,2,FALSE),0))</f>
        <v>0</v>
      </c>
      <c r="M190" s="154">
        <f ca="1">IF(COUNTIF(K187:K191,K190)&gt;=2,IF(J190=5,VLOOKUP(K190+1,TPMatrix!$A$6:$B$10,2,FALSE),IF(J190=4,VLOOKUP(K190+1,TPMatrix!$D$6:$E$9,2,FALSE),0)),"")</f>
        <v>0</v>
      </c>
      <c r="N190" s="154">
        <f ca="1">IF(COUNTIF(K187:K191,K190)&gt;=3,IF(J190=5,VLOOKUP(K190+2,TPMatrix!$A$6:$B$10,2,FALSE),IF(J190=4,VLOOKUP(K190+2,TPMatrix!$D$6:$E$9,2,FALSE),0)),"")</f>
        <v>0</v>
      </c>
      <c r="O190" s="154">
        <f ca="1">IF(COUNTIF(K187:K191,K190)&gt;=4,IF(J190=5,VLOOKUP(K190+3,TPMatrix!$A$6:$B$10,2,FALSE),IF(J190=4,VLOOKUP(K190+3,TPMatrix!$D$6:$E$9,2,FALSE),0)),"")</f>
        <v>0</v>
      </c>
      <c r="P190" s="154">
        <f ca="1">IF(COUNTIF(K187:K191,K190)&gt;=5,IF(J190=5,VLOOKUP(K190+4,TPMatrix!$A$6:$B$10,2,FALSE),IF(J190=4,VLOOKUP(K190+4,TPMatrix!$D$6:$E$9,2,FALSE),0)),"")</f>
        <v>0</v>
      </c>
      <c r="Q190" s="154">
        <f t="shared" ca="1" si="64"/>
        <v>0</v>
      </c>
      <c r="R190" s="155">
        <f t="shared" ca="1" si="65"/>
        <v>5</v>
      </c>
      <c r="S190" s="153">
        <f t="shared" ca="1" si="66"/>
        <v>0</v>
      </c>
      <c r="T190" s="154">
        <f t="shared" si="67"/>
        <v>0</v>
      </c>
      <c r="U190" s="155">
        <f t="shared" ca="1" si="68"/>
        <v>0</v>
      </c>
      <c r="W190" s="3" t="str">
        <f t="shared" ca="1" si="69"/>
        <v/>
      </c>
      <c r="X190" s="3" t="str">
        <f ca="1">IF(ISNUMBER($A190),$W190*(Methuselahs!$A$4+1)+$A190,"")</f>
        <v/>
      </c>
      <c r="Y190" s="3" t="str">
        <f t="shared" ca="1" si="70"/>
        <v/>
      </c>
      <c r="Z190" s="3" t="str">
        <f ca="1">IF(ISNUMBER($A190),VLOOKUP($A190,Methuselahs!$A$7:$X$306,5),"")</f>
        <v/>
      </c>
      <c r="AA190" s="3" t="str">
        <f t="shared" ca="1" si="71"/>
        <v/>
      </c>
    </row>
    <row r="191" spans="1:27" ht="13.15" customHeight="1" thickBot="1" x14ac:dyDescent="0.25">
      <c r="A191" s="170" t="str">
        <f ca="1">IF(ISBLANK('Tournament Info'!$B$11),"",INDIRECT(ADDRESS(ROW(),1,1,1,"Optimal Seating "&amp;'Tournament Info'!$B$11-1&amp;"R+F")))</f>
        <v/>
      </c>
      <c r="B191" s="171" t="str">
        <f ca="1">IF(ISNUMBER(A191),VLOOKUP(A191,Methuselahs!$A$7:$E$306,2,FALSE),"")</f>
        <v/>
      </c>
      <c r="C191" s="172" t="str">
        <f ca="1">IF(ISNUMBER(A191),VLOOKUP(A191,Methuselahs!$A$7:$E$306,3,FALSE),"")</f>
        <v/>
      </c>
      <c r="D191" s="173" t="str">
        <f t="shared" ca="1" si="60"/>
        <v/>
      </c>
      <c r="E191" s="174"/>
      <c r="F191" s="172">
        <f t="shared" si="61"/>
        <v>0</v>
      </c>
      <c r="G191" s="159" t="str">
        <f t="shared" ca="1" si="62"/>
        <v/>
      </c>
      <c r="H191" s="160" t="str">
        <f ca="1">IF(ISNUMBER(A191),IF(OR($S191=$U191,NOT(ISNA(MATCH($D191*5+$V$4,Override!$C$6:$C$125,0)))),$Q191,0),"")</f>
        <v/>
      </c>
      <c r="I191" s="173" t="str">
        <f t="shared" ca="1" si="63"/>
        <v/>
      </c>
      <c r="J191" s="175">
        <f ca="1">COUNT(A187:A191)</f>
        <v>0</v>
      </c>
      <c r="K191" s="176" t="str">
        <f ca="1">IF(ISNUMBER(A191),RANK(F191,F187:F191),"")</f>
        <v/>
      </c>
      <c r="L191" s="177">
        <f ca="1">IF(J191=5,VLOOKUP(K191,TPMatrix!$A$6:$B$10,2,FALSE),IF(J191=4,VLOOKUP(K191,TPMatrix!$D$6:$E$9,2,FALSE),0))</f>
        <v>0</v>
      </c>
      <c r="M191" s="177">
        <f ca="1">IF(COUNTIF(K187:K191,K191)&gt;=2,IF(J191=5,VLOOKUP(K191+1,TPMatrix!$A$6:$B$10,2,FALSE),IF(J191=4,VLOOKUP(K191+1,TPMatrix!$D$6:$E$9,2,FALSE),0)),"")</f>
        <v>0</v>
      </c>
      <c r="N191" s="177">
        <f ca="1">IF(COUNTIF(K187:K191,K191)&gt;=3,IF(J191=5,VLOOKUP(K191+2,TPMatrix!$A$6:$B$10,2,FALSE),IF(J191=4,VLOOKUP(K191+2,TPMatrix!$D$6:$E$9,2,FALSE),0)),"")</f>
        <v>0</v>
      </c>
      <c r="O191" s="177">
        <f ca="1">IF(COUNTIF(K187:K191,K191)&gt;=4,IF(J191=5,VLOOKUP(K191+3,TPMatrix!$A$6:$B$10,2,FALSE),IF(J191=4,VLOOKUP(K191+3,TPMatrix!$D$6:$E$9,2,FALSE),0)),"")</f>
        <v>0</v>
      </c>
      <c r="P191" s="177">
        <f ca="1">IF(COUNTIF(K187:K191,K191)&gt;=5,IF(J191=5,VLOOKUP(K191+4,TPMatrix!$A$6:$B$10,2,FALSE),IF(J191=4,VLOOKUP(K191+4,TPMatrix!$D$6:$E$9,2,FALSE),0)),"")</f>
        <v>0</v>
      </c>
      <c r="Q191" s="177">
        <f t="shared" ca="1" si="64"/>
        <v>0</v>
      </c>
      <c r="R191" s="178">
        <f t="shared" ca="1" si="65"/>
        <v>5</v>
      </c>
      <c r="S191" s="176">
        <f t="shared" ca="1" si="66"/>
        <v>0</v>
      </c>
      <c r="T191" s="177">
        <f t="shared" si="67"/>
        <v>0</v>
      </c>
      <c r="U191" s="178">
        <f t="shared" ca="1" si="68"/>
        <v>0</v>
      </c>
      <c r="W191" s="3" t="str">
        <f t="shared" ca="1" si="69"/>
        <v/>
      </c>
      <c r="X191" s="3" t="str">
        <f ca="1">IF(ISNUMBER($A191),$W191*(Methuselahs!$A$4+1)+$A191,"")</f>
        <v/>
      </c>
      <c r="Y191" s="3" t="str">
        <f t="shared" ca="1" si="70"/>
        <v/>
      </c>
      <c r="Z191" s="3" t="str">
        <f ca="1">IF(ISNUMBER($A191),VLOOKUP($A191,Methuselahs!$A$7:$X$306,5),"")</f>
        <v/>
      </c>
      <c r="AA191" s="3" t="str">
        <f t="shared" ca="1" si="71"/>
        <v/>
      </c>
    </row>
    <row r="192" spans="1:27" ht="13.15" customHeight="1" thickTop="1" x14ac:dyDescent="0.2">
      <c r="A192" s="55" t="str">
        <f ca="1">IF(ISBLANK('Tournament Info'!$B$11),"",INDIRECT(ADDRESS(ROW(),1,1,1,"Optimal Seating "&amp;'Tournament Info'!$B$11-1&amp;"R+F")))</f>
        <v/>
      </c>
      <c r="B192" s="76" t="str">
        <f ca="1">IF(ISNUMBER(A192),VLOOKUP(A192,Methuselahs!$A$7:$E$306,2,FALSE),"")</f>
        <v/>
      </c>
      <c r="C192" s="136" t="str">
        <f ca="1">IF(ISNUMBER(A192),VLOOKUP(A192,Methuselahs!$A$7:$E$306,3,FALSE),"")</f>
        <v/>
      </c>
      <c r="D192" s="137" t="str">
        <f t="shared" ca="1" si="60"/>
        <v/>
      </c>
      <c r="E192" s="138"/>
      <c r="F192" s="136">
        <f t="shared" si="61"/>
        <v>0</v>
      </c>
      <c r="G192" s="139" t="str">
        <f t="shared" ca="1" si="62"/>
        <v/>
      </c>
      <c r="H192" s="140" t="str">
        <f ca="1">IF(ISNUMBER(A192),IF(OR($S192=$U192,NOT(ISNA(MATCH($D192*5+$V$4,Override!$C$6:$C$125,0)))),$Q192,0),"")</f>
        <v/>
      </c>
      <c r="I192" s="137" t="str">
        <f t="shared" ca="1" si="63"/>
        <v/>
      </c>
      <c r="J192" s="141">
        <f ca="1">COUNT(A192:A196)</f>
        <v>0</v>
      </c>
      <c r="K192" s="142" t="str">
        <f ca="1">IF(ISNUMBER(A192),RANK(F192,F192:F196),"")</f>
        <v/>
      </c>
      <c r="L192" s="58">
        <f ca="1">IF(J192=5,VLOOKUP(K192,TPMatrix!$A$6:$B$10,2,FALSE),IF(J192=4,VLOOKUP(K192,TPMatrix!$D$6:$E$9,2,FALSE),0))</f>
        <v>0</v>
      </c>
      <c r="M192" s="58">
        <f ca="1">IF(COUNTIF(K192:K196,K192)&gt;=2,IF(J192=5,VLOOKUP(K192+1,TPMatrix!$A$6:$B$10,2,FALSE),IF(J192=4,VLOOKUP(K192+1,TPMatrix!$D$6:$E$9,2,FALSE),0)),"")</f>
        <v>0</v>
      </c>
      <c r="N192" s="58">
        <f ca="1">IF(COUNTIF(K192:K196,K192)&gt;=3,IF(J192=5,VLOOKUP(K192+2,TPMatrix!$A$6:$B$10,2,FALSE),IF(J192=4,VLOOKUP(K192+2,TPMatrix!$D$6:$E$9,2,FALSE),0)),"")</f>
        <v>0</v>
      </c>
      <c r="O192" s="58">
        <f ca="1">IF(COUNTIF(K192:K196,K192)&gt;=4,IF(J192=5,VLOOKUP(K192+3,TPMatrix!$A$6:$B$10,2,FALSE),IF(J192=4,VLOOKUP(K192+3,TPMatrix!$D$6:$E$9,2,FALSE),0)),"")</f>
        <v>0</v>
      </c>
      <c r="P192" s="58">
        <f ca="1">IF(COUNTIF(K192:K196,K192)&gt;=5,IF(J192=5,VLOOKUP(K192+4,TPMatrix!$A$6:$B$10,2,FALSE),IF(J192=4,VLOOKUP(K192+4,TPMatrix!$D$6:$E$9,2,FALSE),0)),"")</f>
        <v>0</v>
      </c>
      <c r="Q192" s="58">
        <f t="shared" ca="1" si="64"/>
        <v>0</v>
      </c>
      <c r="R192" s="143">
        <f t="shared" ca="1" si="65"/>
        <v>5</v>
      </c>
      <c r="S192" s="144">
        <f t="shared" ca="1" si="66"/>
        <v>0</v>
      </c>
      <c r="T192" s="145">
        <f t="shared" si="67"/>
        <v>0</v>
      </c>
      <c r="U192" s="146">
        <f t="shared" ca="1" si="68"/>
        <v>0</v>
      </c>
      <c r="W192" s="3" t="str">
        <f t="shared" ca="1" si="69"/>
        <v/>
      </c>
      <c r="X192" s="3" t="str">
        <f ca="1">IF(ISNUMBER($A192),$W192*(Methuselahs!$A$4+1)+$A192,"")</f>
        <v/>
      </c>
      <c r="Y192" s="3" t="str">
        <f t="shared" ca="1" si="70"/>
        <v/>
      </c>
      <c r="Z192" s="3" t="str">
        <f ca="1">IF(ISNUMBER($A192),VLOOKUP($A192,Methuselahs!$A$7:$X$306,5),"")</f>
        <v/>
      </c>
      <c r="AA192" s="3" t="str">
        <f t="shared" ca="1" si="71"/>
        <v/>
      </c>
    </row>
    <row r="193" spans="1:27" ht="13.15" customHeight="1" x14ac:dyDescent="0.2">
      <c r="A193" s="59" t="str">
        <f ca="1">IF(ISBLANK('Tournament Info'!$B$11),"",INDIRECT(ADDRESS(ROW(),1,1,1,"Optimal Seating "&amp;'Tournament Info'!$B$11-1&amp;"R+F")))</f>
        <v/>
      </c>
      <c r="B193" s="65" t="str">
        <f ca="1">IF(ISNUMBER(A193),VLOOKUP(A193,Methuselahs!$A$7:$E$306,2,FALSE),"")</f>
        <v/>
      </c>
      <c r="C193" s="147" t="str">
        <f ca="1">IF(ISNUMBER(A193),VLOOKUP(A193,Methuselahs!$A$7:$E$306,3,FALSE),"")</f>
        <v/>
      </c>
      <c r="D193" s="148" t="str">
        <f t="shared" ca="1" si="60"/>
        <v/>
      </c>
      <c r="E193" s="149"/>
      <c r="F193" s="147">
        <f t="shared" si="61"/>
        <v>0</v>
      </c>
      <c r="G193" s="150" t="str">
        <f t="shared" ca="1" si="62"/>
        <v/>
      </c>
      <c r="H193" s="151" t="str">
        <f ca="1">IF(ISNUMBER(A193),IF(OR($S193=$U193,NOT(ISNA(MATCH($D193*5+$V$4,Override!$C$6:$C$125,0)))),$Q193,0),"")</f>
        <v/>
      </c>
      <c r="I193" s="148" t="str">
        <f t="shared" ca="1" si="63"/>
        <v/>
      </c>
      <c r="J193" s="152">
        <f ca="1">COUNT(A192:A196)</f>
        <v>0</v>
      </c>
      <c r="K193" s="153" t="str">
        <f ca="1">IF(ISNUMBER(A193),RANK(F193,F192:F196),"")</f>
        <v/>
      </c>
      <c r="L193" s="154">
        <f ca="1">IF(J193=5,VLOOKUP(K193,TPMatrix!$A$6:$B$10,2,FALSE),IF(J193=4,VLOOKUP(K193,TPMatrix!$D$6:$E$9,2,FALSE),0))</f>
        <v>0</v>
      </c>
      <c r="M193" s="154">
        <f ca="1">IF(COUNTIF(K192:K196,K193)&gt;=2,IF(J193=5,VLOOKUP(K193+1,TPMatrix!$A$6:$B$10,2,FALSE),IF(J193=4,VLOOKUP(K193+1,TPMatrix!$D$6:$E$9,2,FALSE),0)),"")</f>
        <v>0</v>
      </c>
      <c r="N193" s="154">
        <f ca="1">IF(COUNTIF(K192:K196,K193)&gt;=3,IF(J193=5,VLOOKUP(K193+2,TPMatrix!$A$6:$B$10,2,FALSE),IF(J193=4,VLOOKUP(K193+2,TPMatrix!$D$6:$E$9,2,FALSE),0)),"")</f>
        <v>0</v>
      </c>
      <c r="O193" s="154">
        <f ca="1">IF(COUNTIF(K192:K196,K193)&gt;=4,IF(J193=5,VLOOKUP(K193+3,TPMatrix!$A$6:$B$10,2,FALSE),IF(J193=4,VLOOKUP(K193+3,TPMatrix!$D$6:$E$9,2,FALSE),0)),"")</f>
        <v>0</v>
      </c>
      <c r="P193" s="154">
        <f ca="1">IF(COUNTIF(K192:K196,K193)&gt;=5,IF(J193=5,VLOOKUP(K193+4,TPMatrix!$A$6:$B$10,2,FALSE),IF(J193=4,VLOOKUP(K193+4,TPMatrix!$D$6:$E$9,2,FALSE),0)),"")</f>
        <v>0</v>
      </c>
      <c r="Q193" s="154">
        <f t="shared" ca="1" si="64"/>
        <v>0</v>
      </c>
      <c r="R193" s="155">
        <f t="shared" ca="1" si="65"/>
        <v>5</v>
      </c>
      <c r="S193" s="153">
        <f t="shared" ca="1" si="66"/>
        <v>0</v>
      </c>
      <c r="T193" s="154">
        <f t="shared" si="67"/>
        <v>0</v>
      </c>
      <c r="U193" s="155">
        <f t="shared" ca="1" si="68"/>
        <v>0</v>
      </c>
      <c r="W193" s="3" t="str">
        <f t="shared" ca="1" si="69"/>
        <v/>
      </c>
      <c r="X193" s="3" t="str">
        <f ca="1">IF(ISNUMBER($A193),$W193*(Methuselahs!$A$4+1)+$A193,"")</f>
        <v/>
      </c>
      <c r="Y193" s="3" t="str">
        <f t="shared" ca="1" si="70"/>
        <v/>
      </c>
      <c r="Z193" s="3" t="str">
        <f ca="1">IF(ISNUMBER($A193),VLOOKUP($A193,Methuselahs!$A$7:$X$306,5),"")</f>
        <v/>
      </c>
      <c r="AA193" s="3" t="str">
        <f t="shared" ca="1" si="71"/>
        <v/>
      </c>
    </row>
    <row r="194" spans="1:27" ht="13.15" customHeight="1" x14ac:dyDescent="0.2">
      <c r="A194" s="70" t="str">
        <f ca="1">IF(ISBLANK('Tournament Info'!$B$11),"",INDIRECT(ADDRESS(ROW(),1,1,1,"Optimal Seating "&amp;'Tournament Info'!$B$11-1&amp;"R+F")))</f>
        <v/>
      </c>
      <c r="B194" s="76" t="str">
        <f ca="1">IF(ISNUMBER(A194),VLOOKUP(A194,Methuselahs!$A$7:$E$306,2,FALSE),"")</f>
        <v/>
      </c>
      <c r="C194" s="156" t="str">
        <f ca="1">IF(ISNUMBER(A194),VLOOKUP(A194,Methuselahs!$A$7:$E$306,3,FALSE),"")</f>
        <v/>
      </c>
      <c r="D194" s="157" t="str">
        <f t="shared" ca="1" si="60"/>
        <v/>
      </c>
      <c r="E194" s="158"/>
      <c r="F194" s="156">
        <f t="shared" si="61"/>
        <v>0</v>
      </c>
      <c r="G194" s="159" t="str">
        <f t="shared" ca="1" si="62"/>
        <v/>
      </c>
      <c r="H194" s="160" t="str">
        <f ca="1">IF(ISNUMBER(A194),IF(OR($S194=$U194,NOT(ISNA(MATCH($D194*5+$V$4,Override!$C$6:$C$125,0)))),$Q194,0),"")</f>
        <v/>
      </c>
      <c r="I194" s="157" t="str">
        <f t="shared" ca="1" si="63"/>
        <v/>
      </c>
      <c r="J194" s="161">
        <f ca="1">COUNT(A192:A196)</f>
        <v>0</v>
      </c>
      <c r="K194" s="162" t="str">
        <f ca="1">IF(ISNUMBER(A194),RANK(F194,F192:F196),"")</f>
        <v/>
      </c>
      <c r="L194" s="75">
        <f ca="1">IF(J194=5,VLOOKUP(K194,TPMatrix!$A$6:$B$10,2,FALSE),IF(J194=4,VLOOKUP(K194,TPMatrix!$D$6:$E$9,2,FALSE),0))</f>
        <v>0</v>
      </c>
      <c r="M194" s="75">
        <f ca="1">IF(COUNTIF(K192:K196,K194)&gt;=2,IF(J194=5,VLOOKUP(K194+1,TPMatrix!$A$6:$B$10,2,FALSE),IF(J194=4,VLOOKUP(K194+1,TPMatrix!$D$6:$E$9,2,FALSE),0)),"")</f>
        <v>0</v>
      </c>
      <c r="N194" s="75">
        <f ca="1">IF(COUNTIF(K192:K196,K194)&gt;=3,IF(J194=5,VLOOKUP(K194+2,TPMatrix!$A$6:$B$10,2,FALSE),IF(J194=4,VLOOKUP(K194+2,TPMatrix!$D$6:$E$9,2,FALSE),0)),"")</f>
        <v>0</v>
      </c>
      <c r="O194" s="75">
        <f ca="1">IF(COUNTIF(K192:K196,K194)&gt;=4,IF(J194=5,VLOOKUP(K194+3,TPMatrix!$A$6:$B$10,2,FALSE),IF(J194=4,VLOOKUP(K194+3,TPMatrix!$D$6:$E$9,2,FALSE),0)),"")</f>
        <v>0</v>
      </c>
      <c r="P194" s="75">
        <f ca="1">IF(COUNTIF(K192:K196,K194)&gt;=5,IF(J194=5,VLOOKUP(K194+4,TPMatrix!$A$6:$B$10,2,FALSE),IF(J194=4,VLOOKUP(K194+4,TPMatrix!$D$6:$E$9,2,FALSE),0)),"")</f>
        <v>0</v>
      </c>
      <c r="Q194" s="75">
        <f t="shared" ca="1" si="64"/>
        <v>0</v>
      </c>
      <c r="R194" s="163">
        <f t="shared" ca="1" si="65"/>
        <v>5</v>
      </c>
      <c r="S194" s="162">
        <f t="shared" ca="1" si="66"/>
        <v>0</v>
      </c>
      <c r="T194" s="75">
        <f t="shared" si="67"/>
        <v>0</v>
      </c>
      <c r="U194" s="163">
        <f t="shared" ca="1" si="68"/>
        <v>0</v>
      </c>
      <c r="W194" s="3" t="str">
        <f t="shared" ca="1" si="69"/>
        <v/>
      </c>
      <c r="X194" s="3" t="str">
        <f ca="1">IF(ISNUMBER($A194),$W194*(Methuselahs!$A$4+1)+$A194,"")</f>
        <v/>
      </c>
      <c r="Y194" s="3" t="str">
        <f t="shared" ca="1" si="70"/>
        <v/>
      </c>
      <c r="Z194" s="3" t="str">
        <f ca="1">IF(ISNUMBER($A194),VLOOKUP($A194,Methuselahs!$A$7:$X$306,5),"")</f>
        <v/>
      </c>
      <c r="AA194" s="3" t="str">
        <f t="shared" ca="1" si="71"/>
        <v/>
      </c>
    </row>
    <row r="195" spans="1:27" ht="13.15" customHeight="1" x14ac:dyDescent="0.2">
      <c r="A195" s="164" t="str">
        <f ca="1">IF(ISBLANK('Tournament Info'!$B$11),"",INDIRECT(ADDRESS(ROW(),1,1,1,"Optimal Seating "&amp;'Tournament Info'!$B$11-1&amp;"R+F")))</f>
        <v/>
      </c>
      <c r="B195" s="165" t="str">
        <f ca="1">IF(ISNUMBER(A195),VLOOKUP(A195,Methuselahs!$A$7:$E$306,2,FALSE),"")</f>
        <v/>
      </c>
      <c r="C195" s="166" t="str">
        <f ca="1">IF(ISNUMBER(A195),VLOOKUP(A195,Methuselahs!$A$7:$E$306,3,FALSE),"")</f>
        <v/>
      </c>
      <c r="D195" s="167" t="str">
        <f t="shared" ca="1" si="60"/>
        <v/>
      </c>
      <c r="E195" s="168"/>
      <c r="F195" s="166">
        <f t="shared" si="61"/>
        <v>0</v>
      </c>
      <c r="G195" s="150" t="str">
        <f t="shared" ca="1" si="62"/>
        <v/>
      </c>
      <c r="H195" s="151" t="str">
        <f ca="1">IF(ISNUMBER(A195),IF(OR($S195=$U195,NOT(ISNA(MATCH($D195*5+$V$4,Override!$C$6:$C$125,0)))),$Q195,0),"")</f>
        <v/>
      </c>
      <c r="I195" s="167" t="str">
        <f t="shared" ca="1" si="63"/>
        <v/>
      </c>
      <c r="J195" s="169">
        <f ca="1">COUNT(A192:A196)</f>
        <v>0</v>
      </c>
      <c r="K195" s="153" t="str">
        <f ca="1">IF(ISNUMBER(A195),RANK(F195,F192:F196),"")</f>
        <v/>
      </c>
      <c r="L195" s="154">
        <f ca="1">IF(J195=5,VLOOKUP(K195,TPMatrix!$A$6:$B$10,2,FALSE),IF(J195=4,VLOOKUP(K195,TPMatrix!$D$6:$E$9,2,FALSE),0))</f>
        <v>0</v>
      </c>
      <c r="M195" s="154">
        <f ca="1">IF(COUNTIF(K192:K196,K195)&gt;=2,IF(J195=5,VLOOKUP(K195+1,TPMatrix!$A$6:$B$10,2,FALSE),IF(J195=4,VLOOKUP(K195+1,TPMatrix!$D$6:$E$9,2,FALSE),0)),"")</f>
        <v>0</v>
      </c>
      <c r="N195" s="154">
        <f ca="1">IF(COUNTIF(K192:K196,K195)&gt;=3,IF(J195=5,VLOOKUP(K195+2,TPMatrix!$A$6:$B$10,2,FALSE),IF(J195=4,VLOOKUP(K195+2,TPMatrix!$D$6:$E$9,2,FALSE),0)),"")</f>
        <v>0</v>
      </c>
      <c r="O195" s="154">
        <f ca="1">IF(COUNTIF(K192:K196,K195)&gt;=4,IF(J195=5,VLOOKUP(K195+3,TPMatrix!$A$6:$B$10,2,FALSE),IF(J195=4,VLOOKUP(K195+3,TPMatrix!$D$6:$E$9,2,FALSE),0)),"")</f>
        <v>0</v>
      </c>
      <c r="P195" s="154">
        <f ca="1">IF(COUNTIF(K192:K196,K195)&gt;=5,IF(J195=5,VLOOKUP(K195+4,TPMatrix!$A$6:$B$10,2,FALSE),IF(J195=4,VLOOKUP(K195+4,TPMatrix!$D$6:$E$9,2,FALSE),0)),"")</f>
        <v>0</v>
      </c>
      <c r="Q195" s="154">
        <f t="shared" ca="1" si="64"/>
        <v>0</v>
      </c>
      <c r="R195" s="155">
        <f t="shared" ca="1" si="65"/>
        <v>5</v>
      </c>
      <c r="S195" s="153">
        <f t="shared" ca="1" si="66"/>
        <v>0</v>
      </c>
      <c r="T195" s="154">
        <f t="shared" si="67"/>
        <v>0</v>
      </c>
      <c r="U195" s="155">
        <f t="shared" ca="1" si="68"/>
        <v>0</v>
      </c>
      <c r="W195" s="3" t="str">
        <f t="shared" ca="1" si="69"/>
        <v/>
      </c>
      <c r="X195" s="3" t="str">
        <f ca="1">IF(ISNUMBER($A195),$W195*(Methuselahs!$A$4+1)+$A195,"")</f>
        <v/>
      </c>
      <c r="Y195" s="3" t="str">
        <f t="shared" ca="1" si="70"/>
        <v/>
      </c>
      <c r="Z195" s="3" t="str">
        <f ca="1">IF(ISNUMBER($A195),VLOOKUP($A195,Methuselahs!$A$7:$X$306,5),"")</f>
        <v/>
      </c>
      <c r="AA195" s="3" t="str">
        <f t="shared" ca="1" si="71"/>
        <v/>
      </c>
    </row>
    <row r="196" spans="1:27" ht="13.15" customHeight="1" thickBot="1" x14ac:dyDescent="0.25">
      <c r="A196" s="170" t="str">
        <f ca="1">IF(ISBLANK('Tournament Info'!$B$11),"",INDIRECT(ADDRESS(ROW(),1,1,1,"Optimal Seating "&amp;'Tournament Info'!$B$11-1&amp;"R+F")))</f>
        <v/>
      </c>
      <c r="B196" s="171" t="str">
        <f ca="1">IF(ISNUMBER(A196),VLOOKUP(A196,Methuselahs!$A$7:$E$306,2,FALSE),"")</f>
        <v/>
      </c>
      <c r="C196" s="172" t="str">
        <f ca="1">IF(ISNUMBER(A196),VLOOKUP(A196,Methuselahs!$A$7:$E$306,3,FALSE),"")</f>
        <v/>
      </c>
      <c r="D196" s="173" t="str">
        <f t="shared" ca="1" si="60"/>
        <v/>
      </c>
      <c r="E196" s="174"/>
      <c r="F196" s="172">
        <f t="shared" si="61"/>
        <v>0</v>
      </c>
      <c r="G196" s="159" t="str">
        <f t="shared" ca="1" si="62"/>
        <v/>
      </c>
      <c r="H196" s="160" t="str">
        <f ca="1">IF(ISNUMBER(A196),IF(OR($S196=$U196,NOT(ISNA(MATCH($D196*5+$V$4,Override!$C$6:$C$125,0)))),$Q196,0),"")</f>
        <v/>
      </c>
      <c r="I196" s="173" t="str">
        <f t="shared" ca="1" si="63"/>
        <v/>
      </c>
      <c r="J196" s="175">
        <f ca="1">COUNT(A192:A196)</f>
        <v>0</v>
      </c>
      <c r="K196" s="176" t="str">
        <f ca="1">IF(ISNUMBER(A196),RANK(F196,F192:F196),"")</f>
        <v/>
      </c>
      <c r="L196" s="177">
        <f ca="1">IF(J196=5,VLOOKUP(K196,TPMatrix!$A$6:$B$10,2,FALSE),IF(J196=4,VLOOKUP(K196,TPMatrix!$D$6:$E$9,2,FALSE),0))</f>
        <v>0</v>
      </c>
      <c r="M196" s="177">
        <f ca="1">IF(COUNTIF(K192:K196,K196)&gt;=2,IF(J196=5,VLOOKUP(K196+1,TPMatrix!$A$6:$B$10,2,FALSE),IF(J196=4,VLOOKUP(K196+1,TPMatrix!$D$6:$E$9,2,FALSE),0)),"")</f>
        <v>0</v>
      </c>
      <c r="N196" s="177">
        <f ca="1">IF(COUNTIF(K192:K196,K196)&gt;=3,IF(J196=5,VLOOKUP(K196+2,TPMatrix!$A$6:$B$10,2,FALSE),IF(J196=4,VLOOKUP(K196+2,TPMatrix!$D$6:$E$9,2,FALSE),0)),"")</f>
        <v>0</v>
      </c>
      <c r="O196" s="177">
        <f ca="1">IF(COUNTIF(K192:K196,K196)&gt;=4,IF(J196=5,VLOOKUP(K196+3,TPMatrix!$A$6:$B$10,2,FALSE),IF(J196=4,VLOOKUP(K196+3,TPMatrix!$D$6:$E$9,2,FALSE),0)),"")</f>
        <v>0</v>
      </c>
      <c r="P196" s="177">
        <f ca="1">IF(COUNTIF(K192:K196,K196)&gt;=5,IF(J196=5,VLOOKUP(K196+4,TPMatrix!$A$6:$B$10,2,FALSE),IF(J196=4,VLOOKUP(K196+4,TPMatrix!$D$6:$E$9,2,FALSE),0)),"")</f>
        <v>0</v>
      </c>
      <c r="Q196" s="177">
        <f t="shared" ca="1" si="64"/>
        <v>0</v>
      </c>
      <c r="R196" s="178">
        <f t="shared" ca="1" si="65"/>
        <v>5</v>
      </c>
      <c r="S196" s="176">
        <f t="shared" ca="1" si="66"/>
        <v>0</v>
      </c>
      <c r="T196" s="177">
        <f t="shared" si="67"/>
        <v>0</v>
      </c>
      <c r="U196" s="178">
        <f t="shared" ca="1" si="68"/>
        <v>0</v>
      </c>
      <c r="W196" s="3" t="str">
        <f t="shared" ca="1" si="69"/>
        <v/>
      </c>
      <c r="X196" s="3" t="str">
        <f ca="1">IF(ISNUMBER($A196),$W196*(Methuselahs!$A$4+1)+$A196,"")</f>
        <v/>
      </c>
      <c r="Y196" s="3" t="str">
        <f t="shared" ca="1" si="70"/>
        <v/>
      </c>
      <c r="Z196" s="3" t="str">
        <f ca="1">IF(ISNUMBER($A196),VLOOKUP($A196,Methuselahs!$A$7:$X$306,5),"")</f>
        <v/>
      </c>
      <c r="AA196" s="3" t="str">
        <f t="shared" ca="1" si="71"/>
        <v/>
      </c>
    </row>
    <row r="197" spans="1:27" ht="13.15" customHeight="1" thickTop="1" x14ac:dyDescent="0.2">
      <c r="A197" s="55" t="str">
        <f ca="1">IF(ISBLANK('Tournament Info'!$B$11),"",INDIRECT(ADDRESS(ROW(),1,1,1,"Optimal Seating "&amp;'Tournament Info'!$B$11-1&amp;"R+F")))</f>
        <v/>
      </c>
      <c r="B197" s="76" t="str">
        <f ca="1">IF(ISNUMBER(A197),VLOOKUP(A197,Methuselahs!$A$7:$E$306,2,FALSE),"")</f>
        <v/>
      </c>
      <c r="C197" s="136" t="str">
        <f ca="1">IF(ISNUMBER(A197),VLOOKUP(A197,Methuselahs!$A$7:$E$306,3,FALSE),"")</f>
        <v/>
      </c>
      <c r="D197" s="137" t="str">
        <f t="shared" ca="1" si="60"/>
        <v/>
      </c>
      <c r="E197" s="138"/>
      <c r="F197" s="136">
        <f t="shared" si="61"/>
        <v>0</v>
      </c>
      <c r="G197" s="139" t="str">
        <f t="shared" ca="1" si="62"/>
        <v/>
      </c>
      <c r="H197" s="140" t="str">
        <f ca="1">IF(ISNUMBER(A197),IF(OR($S197=$U197,NOT(ISNA(MATCH($D197*5+$V$4,Override!$C$6:$C$125,0)))),$Q197,0),"")</f>
        <v/>
      </c>
      <c r="I197" s="137" t="str">
        <f t="shared" ca="1" si="63"/>
        <v/>
      </c>
      <c r="J197" s="141">
        <f ca="1">COUNT(A197:A201)</f>
        <v>0</v>
      </c>
      <c r="K197" s="142" t="str">
        <f ca="1">IF(ISNUMBER(A197),RANK(F197,F197:F201),"")</f>
        <v/>
      </c>
      <c r="L197" s="58">
        <f ca="1">IF(J197=5,VLOOKUP(K197,TPMatrix!$A$6:$B$10,2,FALSE),IF(J197=4,VLOOKUP(K197,TPMatrix!$D$6:$E$9,2,FALSE),0))</f>
        <v>0</v>
      </c>
      <c r="M197" s="58">
        <f ca="1">IF(COUNTIF(K197:K201,K197)&gt;=2,IF(J197=5,VLOOKUP(K197+1,TPMatrix!$A$6:$B$10,2,FALSE),IF(J197=4,VLOOKUP(K197+1,TPMatrix!$D$6:$E$9,2,FALSE),0)),"")</f>
        <v>0</v>
      </c>
      <c r="N197" s="58">
        <f ca="1">IF(COUNTIF(K197:K201,K197)&gt;=3,IF(J197=5,VLOOKUP(K197+2,TPMatrix!$A$6:$B$10,2,FALSE),IF(J197=4,VLOOKUP(K197+2,TPMatrix!$D$6:$E$9,2,FALSE),0)),"")</f>
        <v>0</v>
      </c>
      <c r="O197" s="58">
        <f ca="1">IF(COUNTIF(K197:K201,K197)&gt;=4,IF(J197=5,VLOOKUP(K197+3,TPMatrix!$A$6:$B$10,2,FALSE),IF(J197=4,VLOOKUP(K197+3,TPMatrix!$D$6:$E$9,2,FALSE),0)),"")</f>
        <v>0</v>
      </c>
      <c r="P197" s="58">
        <f ca="1">IF(COUNTIF(K197:K201,K197)&gt;=5,IF(J197=5,VLOOKUP(K197+4,TPMatrix!$A$6:$B$10,2,FALSE),IF(J197=4,VLOOKUP(K197+4,TPMatrix!$D$6:$E$9,2,FALSE),0)),"")</f>
        <v>0</v>
      </c>
      <c r="Q197" s="58">
        <f t="shared" ca="1" si="64"/>
        <v>0</v>
      </c>
      <c r="R197" s="143">
        <f t="shared" ca="1" si="65"/>
        <v>5</v>
      </c>
      <c r="S197" s="144">
        <f t="shared" ca="1" si="66"/>
        <v>0</v>
      </c>
      <c r="T197" s="145">
        <f t="shared" si="67"/>
        <v>0</v>
      </c>
      <c r="U197" s="146">
        <f t="shared" ca="1" si="68"/>
        <v>0</v>
      </c>
      <c r="W197" s="3" t="str">
        <f t="shared" ca="1" si="69"/>
        <v/>
      </c>
      <c r="X197" s="3" t="str">
        <f ca="1">IF(ISNUMBER($A197),$W197*(Methuselahs!$A$4+1)+$A197,"")</f>
        <v/>
      </c>
      <c r="Y197" s="3" t="str">
        <f t="shared" ca="1" si="70"/>
        <v/>
      </c>
      <c r="Z197" s="3" t="str">
        <f ca="1">IF(ISNUMBER($A197),VLOOKUP($A197,Methuselahs!$A$7:$X$306,5),"")</f>
        <v/>
      </c>
      <c r="AA197" s="3" t="str">
        <f t="shared" ca="1" si="71"/>
        <v/>
      </c>
    </row>
    <row r="198" spans="1:27" ht="13.15" customHeight="1" x14ac:dyDescent="0.2">
      <c r="A198" s="59" t="str">
        <f ca="1">IF(ISBLANK('Tournament Info'!$B$11),"",INDIRECT(ADDRESS(ROW(),1,1,1,"Optimal Seating "&amp;'Tournament Info'!$B$11-1&amp;"R+F")))</f>
        <v/>
      </c>
      <c r="B198" s="65" t="str">
        <f ca="1">IF(ISNUMBER(A198),VLOOKUP(A198,Methuselahs!$A$7:$E$306,2,FALSE),"")</f>
        <v/>
      </c>
      <c r="C198" s="147" t="str">
        <f ca="1">IF(ISNUMBER(A198),VLOOKUP(A198,Methuselahs!$A$7:$E$306,3,FALSE),"")</f>
        <v/>
      </c>
      <c r="D198" s="148" t="str">
        <f t="shared" ca="1" si="60"/>
        <v/>
      </c>
      <c r="E198" s="149"/>
      <c r="F198" s="147">
        <f t="shared" si="61"/>
        <v>0</v>
      </c>
      <c r="G198" s="150" t="str">
        <f t="shared" ca="1" si="62"/>
        <v/>
      </c>
      <c r="H198" s="151" t="str">
        <f ca="1">IF(ISNUMBER(A198),IF(OR($S198=$U198,NOT(ISNA(MATCH($D198*5+$V$4,Override!$C$6:$C$125,0)))),$Q198,0),"")</f>
        <v/>
      </c>
      <c r="I198" s="148" t="str">
        <f t="shared" ca="1" si="63"/>
        <v/>
      </c>
      <c r="J198" s="152">
        <f ca="1">COUNT(A197:A201)</f>
        <v>0</v>
      </c>
      <c r="K198" s="153" t="str">
        <f ca="1">IF(ISNUMBER(A198),RANK(F198,F197:F201),"")</f>
        <v/>
      </c>
      <c r="L198" s="154">
        <f ca="1">IF(J198=5,VLOOKUP(K198,TPMatrix!$A$6:$B$10,2,FALSE),IF(J198=4,VLOOKUP(K198,TPMatrix!$D$6:$E$9,2,FALSE),0))</f>
        <v>0</v>
      </c>
      <c r="M198" s="154">
        <f ca="1">IF(COUNTIF(K197:K201,K198)&gt;=2,IF(J198=5,VLOOKUP(K198+1,TPMatrix!$A$6:$B$10,2,FALSE),IF(J198=4,VLOOKUP(K198+1,TPMatrix!$D$6:$E$9,2,FALSE),0)),"")</f>
        <v>0</v>
      </c>
      <c r="N198" s="154">
        <f ca="1">IF(COUNTIF(K197:K201,K198)&gt;=3,IF(J198=5,VLOOKUP(K198+2,TPMatrix!$A$6:$B$10,2,FALSE),IF(J198=4,VLOOKUP(K198+2,TPMatrix!$D$6:$E$9,2,FALSE),0)),"")</f>
        <v>0</v>
      </c>
      <c r="O198" s="154">
        <f ca="1">IF(COUNTIF(K197:K201,K198)&gt;=4,IF(J198=5,VLOOKUP(K198+3,TPMatrix!$A$6:$B$10,2,FALSE),IF(J198=4,VLOOKUP(K198+3,TPMatrix!$D$6:$E$9,2,FALSE),0)),"")</f>
        <v>0</v>
      </c>
      <c r="P198" s="154">
        <f ca="1">IF(COUNTIF(K197:K201,K198)&gt;=5,IF(J198=5,VLOOKUP(K198+4,TPMatrix!$A$6:$B$10,2,FALSE),IF(J198=4,VLOOKUP(K198+4,TPMatrix!$D$6:$E$9,2,FALSE),0)),"")</f>
        <v>0</v>
      </c>
      <c r="Q198" s="154">
        <f t="shared" ca="1" si="64"/>
        <v>0</v>
      </c>
      <c r="R198" s="155">
        <f t="shared" ca="1" si="65"/>
        <v>5</v>
      </c>
      <c r="S198" s="153">
        <f t="shared" ca="1" si="66"/>
        <v>0</v>
      </c>
      <c r="T198" s="154">
        <f t="shared" si="67"/>
        <v>0</v>
      </c>
      <c r="U198" s="155">
        <f t="shared" ca="1" si="68"/>
        <v>0</v>
      </c>
      <c r="W198" s="3" t="str">
        <f t="shared" ca="1" si="69"/>
        <v/>
      </c>
      <c r="X198" s="3" t="str">
        <f ca="1">IF(ISNUMBER($A198),$W198*(Methuselahs!$A$4+1)+$A198,"")</f>
        <v/>
      </c>
      <c r="Y198" s="3" t="str">
        <f t="shared" ca="1" si="70"/>
        <v/>
      </c>
      <c r="Z198" s="3" t="str">
        <f ca="1">IF(ISNUMBER($A198),VLOOKUP($A198,Methuselahs!$A$7:$X$306,5),"")</f>
        <v/>
      </c>
      <c r="AA198" s="3" t="str">
        <f t="shared" ca="1" si="71"/>
        <v/>
      </c>
    </row>
    <row r="199" spans="1:27" ht="13.15" customHeight="1" x14ac:dyDescent="0.2">
      <c r="A199" s="70" t="str">
        <f ca="1">IF(ISBLANK('Tournament Info'!$B$11),"",INDIRECT(ADDRESS(ROW(),1,1,1,"Optimal Seating "&amp;'Tournament Info'!$B$11-1&amp;"R+F")))</f>
        <v/>
      </c>
      <c r="B199" s="76" t="str">
        <f ca="1">IF(ISNUMBER(A199),VLOOKUP(A199,Methuselahs!$A$7:$E$306,2,FALSE),"")</f>
        <v/>
      </c>
      <c r="C199" s="156" t="str">
        <f ca="1">IF(ISNUMBER(A199),VLOOKUP(A199,Methuselahs!$A$7:$E$306,3,FALSE),"")</f>
        <v/>
      </c>
      <c r="D199" s="157" t="str">
        <f t="shared" ref="D199:D208" ca="1" si="72">IF(ISNUMBER(A199),FLOOR((ROW()-ROW($A$7))/5,1)+1,"")</f>
        <v/>
      </c>
      <c r="E199" s="158"/>
      <c r="F199" s="156">
        <f t="shared" ref="F199:F208" si="73">IF(ISNUMBER(E199),E199,0)</f>
        <v>0</v>
      </c>
      <c r="G199" s="159" t="str">
        <f t="shared" ref="G199:G262" ca="1" si="74">IF(ISNUMBER($A199),IF(AND($F199&gt;=2,$H199=60),1,0),"")</f>
        <v/>
      </c>
      <c r="H199" s="160" t="str">
        <f ca="1">IF(ISNUMBER(A199),IF(OR($S199=$U199,NOT(ISNA(MATCH($D199*5+$V$4,Override!$C$6:$C$125,0)))),$Q199,0),"")</f>
        <v/>
      </c>
      <c r="I199" s="157" t="str">
        <f t="shared" ref="I199:I208" ca="1" si="75">IF(ISNUMBER(A199),IF(J199=5,K199,IF(AND(J199=4,OR(K199=4,K199=3)),K199+1,K199)),"")</f>
        <v/>
      </c>
      <c r="J199" s="161">
        <f ca="1">COUNT(A197:A201)</f>
        <v>0</v>
      </c>
      <c r="K199" s="162" t="str">
        <f ca="1">IF(ISNUMBER(A199),RANK(F199,F197:F201),"")</f>
        <v/>
      </c>
      <c r="L199" s="75">
        <f ca="1">IF(J199=5,VLOOKUP(K199,TPMatrix!$A$6:$B$10,2,FALSE),IF(J199=4,VLOOKUP(K199,TPMatrix!$D$6:$E$9,2,FALSE),0))</f>
        <v>0</v>
      </c>
      <c r="M199" s="75">
        <f ca="1">IF(COUNTIF(K197:K201,K199)&gt;=2,IF(J199=5,VLOOKUP(K199+1,TPMatrix!$A$6:$B$10,2,FALSE),IF(J199=4,VLOOKUP(K199+1,TPMatrix!$D$6:$E$9,2,FALSE),0)),"")</f>
        <v>0</v>
      </c>
      <c r="N199" s="75">
        <f ca="1">IF(COUNTIF(K197:K201,K199)&gt;=3,IF(J199=5,VLOOKUP(K199+2,TPMatrix!$A$6:$B$10,2,FALSE),IF(J199=4,VLOOKUP(K199+2,TPMatrix!$D$6:$E$9,2,FALSE),0)),"")</f>
        <v>0</v>
      </c>
      <c r="O199" s="75">
        <f ca="1">IF(COUNTIF(K197:K201,K199)&gt;=4,IF(J199=5,VLOOKUP(K199+3,TPMatrix!$A$6:$B$10,2,FALSE),IF(J199=4,VLOOKUP(K199+3,TPMatrix!$D$6:$E$9,2,FALSE),0)),"")</f>
        <v>0</v>
      </c>
      <c r="P199" s="75">
        <f ca="1">IF(COUNTIF(K197:K201,K199)&gt;=5,IF(J199=5,VLOOKUP(K199+4,TPMatrix!$A$6:$B$10,2,FALSE),IF(J199=4,VLOOKUP(K199+4,TPMatrix!$D$6:$E$9,2,FALSE),0)),"")</f>
        <v>0</v>
      </c>
      <c r="Q199" s="75">
        <f t="shared" ref="Q199:Q208" ca="1" si="76">SUM(L199:P199)/COUNT(L199:P199)</f>
        <v>0</v>
      </c>
      <c r="R199" s="163">
        <f t="shared" ref="R199:R208" ca="1" si="77">COUNT(L199:P199)</f>
        <v>5</v>
      </c>
      <c r="S199" s="162">
        <f t="shared" ref="S199:S262" ca="1" si="78">IF(ISNUMBER($A199),COUNTIF($D$7:$D$306,$D199),0)</f>
        <v>0</v>
      </c>
      <c r="T199" s="75">
        <f t="shared" ref="T199:T262" si="79">CEILING($F199,1)</f>
        <v>0</v>
      </c>
      <c r="U199" s="163">
        <f t="shared" ref="U199:U208" ca="1" si="80">SUM(OFFSET(T199,-MOD(ROW()-ROW($U$7),5),0,5,1))</f>
        <v>0</v>
      </c>
      <c r="W199" s="3" t="str">
        <f t="shared" ref="W199:W262" ca="1" si="81">$I199</f>
        <v/>
      </c>
      <c r="X199" s="3" t="str">
        <f ca="1">IF(ISNUMBER($A199),$W199*(Methuselahs!$A$4+1)+$A199,"")</f>
        <v/>
      </c>
      <c r="Y199" s="3" t="str">
        <f t="shared" ref="Y199:Y262" ca="1" si="82">IF(ISNUMBER($A199),RANK($X199,$X199:$X203,1),"")</f>
        <v/>
      </c>
      <c r="Z199" s="3" t="str">
        <f ca="1">IF(ISNUMBER($A199),VLOOKUP($A199,Methuselahs!$A$7:$X$306,5),"")</f>
        <v/>
      </c>
      <c r="AA199" s="3" t="str">
        <f t="shared" ref="AA199:AA262" ca="1" si="83">$I199</f>
        <v/>
      </c>
    </row>
    <row r="200" spans="1:27" ht="13.15" customHeight="1" x14ac:dyDescent="0.2">
      <c r="A200" s="164" t="str">
        <f ca="1">IF(ISBLANK('Tournament Info'!$B$11),"",INDIRECT(ADDRESS(ROW(),1,1,1,"Optimal Seating "&amp;'Tournament Info'!$B$11-1&amp;"R+F")))</f>
        <v/>
      </c>
      <c r="B200" s="165" t="str">
        <f ca="1">IF(ISNUMBER(A200),VLOOKUP(A200,Methuselahs!$A$7:$E$306,2,FALSE),"")</f>
        <v/>
      </c>
      <c r="C200" s="166" t="str">
        <f ca="1">IF(ISNUMBER(A200),VLOOKUP(A200,Methuselahs!$A$7:$E$306,3,FALSE),"")</f>
        <v/>
      </c>
      <c r="D200" s="167" t="str">
        <f t="shared" ca="1" si="72"/>
        <v/>
      </c>
      <c r="E200" s="168"/>
      <c r="F200" s="166">
        <f t="shared" si="73"/>
        <v>0</v>
      </c>
      <c r="G200" s="150" t="str">
        <f t="shared" ca="1" si="74"/>
        <v/>
      </c>
      <c r="H200" s="151" t="str">
        <f ca="1">IF(ISNUMBER(A200),IF(OR($S200=$U200,NOT(ISNA(MATCH($D200*5+$V$4,Override!$C$6:$C$125,0)))),$Q200,0),"")</f>
        <v/>
      </c>
      <c r="I200" s="167" t="str">
        <f t="shared" ca="1" si="75"/>
        <v/>
      </c>
      <c r="J200" s="169">
        <f ca="1">COUNT(A197:A201)</f>
        <v>0</v>
      </c>
      <c r="K200" s="153" t="str">
        <f ca="1">IF(ISNUMBER(A200),RANK(F200,F197:F201),"")</f>
        <v/>
      </c>
      <c r="L200" s="154">
        <f ca="1">IF(J200=5,VLOOKUP(K200,TPMatrix!$A$6:$B$10,2,FALSE),IF(J200=4,VLOOKUP(K200,TPMatrix!$D$6:$E$9,2,FALSE),0))</f>
        <v>0</v>
      </c>
      <c r="M200" s="154">
        <f ca="1">IF(COUNTIF(K197:K201,K200)&gt;=2,IF(J200=5,VLOOKUP(K200+1,TPMatrix!$A$6:$B$10,2,FALSE),IF(J200=4,VLOOKUP(K200+1,TPMatrix!$D$6:$E$9,2,FALSE),0)),"")</f>
        <v>0</v>
      </c>
      <c r="N200" s="154">
        <f ca="1">IF(COUNTIF(K197:K201,K200)&gt;=3,IF(J200=5,VLOOKUP(K200+2,TPMatrix!$A$6:$B$10,2,FALSE),IF(J200=4,VLOOKUP(K200+2,TPMatrix!$D$6:$E$9,2,FALSE),0)),"")</f>
        <v>0</v>
      </c>
      <c r="O200" s="154">
        <f ca="1">IF(COUNTIF(K197:K201,K200)&gt;=4,IF(J200=5,VLOOKUP(K200+3,TPMatrix!$A$6:$B$10,2,FALSE),IF(J200=4,VLOOKUP(K200+3,TPMatrix!$D$6:$E$9,2,FALSE),0)),"")</f>
        <v>0</v>
      </c>
      <c r="P200" s="154">
        <f ca="1">IF(COUNTIF(K197:K201,K200)&gt;=5,IF(J200=5,VLOOKUP(K200+4,TPMatrix!$A$6:$B$10,2,FALSE),IF(J200=4,VLOOKUP(K200+4,TPMatrix!$D$6:$E$9,2,FALSE),0)),"")</f>
        <v>0</v>
      </c>
      <c r="Q200" s="154">
        <f t="shared" ca="1" si="76"/>
        <v>0</v>
      </c>
      <c r="R200" s="155">
        <f t="shared" ca="1" si="77"/>
        <v>5</v>
      </c>
      <c r="S200" s="153">
        <f t="shared" ca="1" si="78"/>
        <v>0</v>
      </c>
      <c r="T200" s="154">
        <f t="shared" si="79"/>
        <v>0</v>
      </c>
      <c r="U200" s="155">
        <f t="shared" ca="1" si="80"/>
        <v>0</v>
      </c>
      <c r="W200" s="3" t="str">
        <f t="shared" ca="1" si="81"/>
        <v/>
      </c>
      <c r="X200" s="3" t="str">
        <f ca="1">IF(ISNUMBER($A200),$W200*(Methuselahs!$A$4+1)+$A200,"")</f>
        <v/>
      </c>
      <c r="Y200" s="3" t="str">
        <f t="shared" ca="1" si="82"/>
        <v/>
      </c>
      <c r="Z200" s="3" t="str">
        <f ca="1">IF(ISNUMBER($A200),VLOOKUP($A200,Methuselahs!$A$7:$X$306,5),"")</f>
        <v/>
      </c>
      <c r="AA200" s="3" t="str">
        <f t="shared" ca="1" si="83"/>
        <v/>
      </c>
    </row>
    <row r="201" spans="1:27" ht="13.15" customHeight="1" thickBot="1" x14ac:dyDescent="0.25">
      <c r="A201" s="170" t="str">
        <f ca="1">IF(ISBLANK('Tournament Info'!$B$11),"",INDIRECT(ADDRESS(ROW(),1,1,1,"Optimal Seating "&amp;'Tournament Info'!$B$11-1&amp;"R+F")))</f>
        <v/>
      </c>
      <c r="B201" s="171" t="str">
        <f ca="1">IF(ISNUMBER(A201),VLOOKUP(A201,Methuselahs!$A$7:$E$306,2,FALSE),"")</f>
        <v/>
      </c>
      <c r="C201" s="172" t="str">
        <f ca="1">IF(ISNUMBER(A201),VLOOKUP(A201,Methuselahs!$A$7:$E$306,3,FALSE),"")</f>
        <v/>
      </c>
      <c r="D201" s="173" t="str">
        <f t="shared" ca="1" si="72"/>
        <v/>
      </c>
      <c r="E201" s="174"/>
      <c r="F201" s="172">
        <f t="shared" si="73"/>
        <v>0</v>
      </c>
      <c r="G201" s="159" t="str">
        <f t="shared" ca="1" si="74"/>
        <v/>
      </c>
      <c r="H201" s="160" t="str">
        <f ca="1">IF(ISNUMBER(A201),IF(OR($S201=$U201,NOT(ISNA(MATCH($D201*5+$V$4,Override!$C$6:$C$125,0)))),$Q201,0),"")</f>
        <v/>
      </c>
      <c r="I201" s="173" t="str">
        <f t="shared" ca="1" si="75"/>
        <v/>
      </c>
      <c r="J201" s="175">
        <f ca="1">COUNT(A197:A201)</f>
        <v>0</v>
      </c>
      <c r="K201" s="176" t="str">
        <f ca="1">IF(ISNUMBER(A201),RANK(F201,F197:F201),"")</f>
        <v/>
      </c>
      <c r="L201" s="177">
        <f ca="1">IF(J201=5,VLOOKUP(K201,TPMatrix!$A$6:$B$10,2,FALSE),IF(J201=4,VLOOKUP(K201,TPMatrix!$D$6:$E$9,2,FALSE),0))</f>
        <v>0</v>
      </c>
      <c r="M201" s="177">
        <f ca="1">IF(COUNTIF(K197:K201,K201)&gt;=2,IF(J201=5,VLOOKUP(K201+1,TPMatrix!$A$6:$B$10,2,FALSE),IF(J201=4,VLOOKUP(K201+1,TPMatrix!$D$6:$E$9,2,FALSE),0)),"")</f>
        <v>0</v>
      </c>
      <c r="N201" s="177">
        <f ca="1">IF(COUNTIF(K197:K201,K201)&gt;=3,IF(J201=5,VLOOKUP(K201+2,TPMatrix!$A$6:$B$10,2,FALSE),IF(J201=4,VLOOKUP(K201+2,TPMatrix!$D$6:$E$9,2,FALSE),0)),"")</f>
        <v>0</v>
      </c>
      <c r="O201" s="177">
        <f ca="1">IF(COUNTIF(K197:K201,K201)&gt;=4,IF(J201=5,VLOOKUP(K201+3,TPMatrix!$A$6:$B$10,2,FALSE),IF(J201=4,VLOOKUP(K201+3,TPMatrix!$D$6:$E$9,2,FALSE),0)),"")</f>
        <v>0</v>
      </c>
      <c r="P201" s="177">
        <f ca="1">IF(COUNTIF(K197:K201,K201)&gt;=5,IF(J201=5,VLOOKUP(K201+4,TPMatrix!$A$6:$B$10,2,FALSE),IF(J201=4,VLOOKUP(K201+4,TPMatrix!$D$6:$E$9,2,FALSE),0)),"")</f>
        <v>0</v>
      </c>
      <c r="Q201" s="177">
        <f t="shared" ca="1" si="76"/>
        <v>0</v>
      </c>
      <c r="R201" s="178">
        <f t="shared" ca="1" si="77"/>
        <v>5</v>
      </c>
      <c r="S201" s="176">
        <f t="shared" ca="1" si="78"/>
        <v>0</v>
      </c>
      <c r="T201" s="177">
        <f t="shared" si="79"/>
        <v>0</v>
      </c>
      <c r="U201" s="178">
        <f t="shared" ca="1" si="80"/>
        <v>0</v>
      </c>
      <c r="W201" s="3" t="str">
        <f t="shared" ca="1" si="81"/>
        <v/>
      </c>
      <c r="X201" s="3" t="str">
        <f ca="1">IF(ISNUMBER($A201),$W201*(Methuselahs!$A$4+1)+$A201,"")</f>
        <v/>
      </c>
      <c r="Y201" s="3" t="str">
        <f t="shared" ca="1" si="82"/>
        <v/>
      </c>
      <c r="Z201" s="3" t="str">
        <f ca="1">IF(ISNUMBER($A201),VLOOKUP($A201,Methuselahs!$A$7:$X$306,5),"")</f>
        <v/>
      </c>
      <c r="AA201" s="3" t="str">
        <f t="shared" ca="1" si="83"/>
        <v/>
      </c>
    </row>
    <row r="202" spans="1:27" ht="13.15" customHeight="1" thickTop="1" x14ac:dyDescent="0.2">
      <c r="A202" s="55" t="str">
        <f ca="1">IF(ISBLANK('Tournament Info'!$B$11),"",INDIRECT(ADDRESS(ROW(),1,1,1,"Optimal Seating "&amp;'Tournament Info'!$B$11-1&amp;"R+F")))</f>
        <v/>
      </c>
      <c r="B202" s="57" t="str">
        <f ca="1">IF(ISNUMBER(A202),VLOOKUP(A202,Methuselahs!$A$7:$E$306,2,FALSE),"")</f>
        <v/>
      </c>
      <c r="C202" s="136" t="str">
        <f ca="1">IF(ISNUMBER(A202),VLOOKUP(A202,Methuselahs!$A$7:$E$306,3,FALSE),"")</f>
        <v/>
      </c>
      <c r="D202" s="137" t="str">
        <f t="shared" ca="1" si="72"/>
        <v/>
      </c>
      <c r="E202" s="138"/>
      <c r="F202" s="136">
        <f t="shared" si="73"/>
        <v>0</v>
      </c>
      <c r="G202" s="139" t="str">
        <f t="shared" ca="1" si="74"/>
        <v/>
      </c>
      <c r="H202" s="140" t="str">
        <f ca="1">IF(ISNUMBER(A202),IF(OR($S202=$U202,NOT(ISNA(MATCH($D202*5+$V$4,Override!$C$6:$C$125,0)))),$Q202,0),"")</f>
        <v/>
      </c>
      <c r="I202" s="137" t="str">
        <f t="shared" ca="1" si="75"/>
        <v/>
      </c>
      <c r="J202" s="141">
        <f ca="1">COUNT(A202:A206)</f>
        <v>0</v>
      </c>
      <c r="K202" s="142" t="str">
        <f ca="1">IF(ISNUMBER(A202),RANK(F202,F202:F206),"")</f>
        <v/>
      </c>
      <c r="L202" s="58">
        <f ca="1">IF(J202=5,VLOOKUP(K202,TPMatrix!$A$6:$B$10,2,FALSE),IF(J202=4,VLOOKUP(K202,TPMatrix!$D$6:$E$9,2,FALSE),0))</f>
        <v>0</v>
      </c>
      <c r="M202" s="58">
        <f ca="1">IF(COUNTIF(K202:K206,K202)&gt;=2,IF(J202=5,VLOOKUP(K202+1,TPMatrix!$A$6:$B$10,2,FALSE),IF(J202=4,VLOOKUP(K202+1,TPMatrix!$D$6:$E$9,2,FALSE),0)),"")</f>
        <v>0</v>
      </c>
      <c r="N202" s="58">
        <f ca="1">IF(COUNTIF(K202:K206,K202)&gt;=3,IF(J202=5,VLOOKUP(K202+2,TPMatrix!$A$6:$B$10,2,FALSE),IF(J202=4,VLOOKUP(K202+2,TPMatrix!$D$6:$E$9,2,FALSE),0)),"")</f>
        <v>0</v>
      </c>
      <c r="O202" s="58">
        <f ca="1">IF(COUNTIF(K202:K206,K202)&gt;=4,IF(J202=5,VLOOKUP(K202+3,TPMatrix!$A$6:$B$10,2,FALSE),IF(J202=4,VLOOKUP(K202+3,TPMatrix!$D$6:$E$9,2,FALSE),0)),"")</f>
        <v>0</v>
      </c>
      <c r="P202" s="58">
        <f ca="1">IF(COUNTIF(K202:K206,K202)&gt;=5,IF(J202=5,VLOOKUP(K202+4,TPMatrix!$A$6:$B$10,2,FALSE),IF(J202=4,VLOOKUP(K202+4,TPMatrix!$D$6:$E$9,2,FALSE),0)),"")</f>
        <v>0</v>
      </c>
      <c r="Q202" s="58">
        <f t="shared" ca="1" si="76"/>
        <v>0</v>
      </c>
      <c r="R202" s="143">
        <f t="shared" ca="1" si="77"/>
        <v>5</v>
      </c>
      <c r="S202" s="144">
        <f t="shared" ca="1" si="78"/>
        <v>0</v>
      </c>
      <c r="T202" s="145">
        <f t="shared" si="79"/>
        <v>0</v>
      </c>
      <c r="U202" s="146">
        <f t="shared" ca="1" si="80"/>
        <v>0</v>
      </c>
      <c r="W202" s="3" t="str">
        <f t="shared" ca="1" si="81"/>
        <v/>
      </c>
      <c r="X202" s="3" t="str">
        <f ca="1">IF(ISNUMBER($A202),$W202*(Methuselahs!$A$4+1)+$A202,"")</f>
        <v/>
      </c>
      <c r="Y202" s="3" t="str">
        <f t="shared" ca="1" si="82"/>
        <v/>
      </c>
      <c r="Z202" s="3" t="str">
        <f ca="1">IF(ISNUMBER($A202),VLOOKUP($A202,Methuselahs!$A$7:$X$306,5),"")</f>
        <v/>
      </c>
      <c r="AA202" s="3" t="str">
        <f t="shared" ca="1" si="83"/>
        <v/>
      </c>
    </row>
    <row r="203" spans="1:27" ht="13.15" customHeight="1" x14ac:dyDescent="0.2">
      <c r="A203" s="59" t="str">
        <f ca="1">IF(ISBLANK('Tournament Info'!$B$11),"",INDIRECT(ADDRESS(ROW(),1,1,1,"Optimal Seating "&amp;'Tournament Info'!$B$11-1&amp;"R+F")))</f>
        <v/>
      </c>
      <c r="B203" s="65" t="str">
        <f ca="1">IF(ISNUMBER(A203),VLOOKUP(A203,Methuselahs!$A$7:$E$306,2,FALSE),"")</f>
        <v/>
      </c>
      <c r="C203" s="147" t="str">
        <f ca="1">IF(ISNUMBER(A203),VLOOKUP(A203,Methuselahs!$A$7:$E$306,3,FALSE),"")</f>
        <v/>
      </c>
      <c r="D203" s="148" t="str">
        <f t="shared" ca="1" si="72"/>
        <v/>
      </c>
      <c r="E203" s="149"/>
      <c r="F203" s="147">
        <f t="shared" si="73"/>
        <v>0</v>
      </c>
      <c r="G203" s="150" t="str">
        <f t="shared" ca="1" si="74"/>
        <v/>
      </c>
      <c r="H203" s="151" t="str">
        <f ca="1">IF(ISNUMBER(A203),IF(OR($S203=$U203,NOT(ISNA(MATCH($D203*5+$V$4,Override!$C$6:$C$125,0)))),$Q203,0),"")</f>
        <v/>
      </c>
      <c r="I203" s="148" t="str">
        <f t="shared" ca="1" si="75"/>
        <v/>
      </c>
      <c r="J203" s="152">
        <f ca="1">COUNT(A202:A206)</f>
        <v>0</v>
      </c>
      <c r="K203" s="153" t="str">
        <f ca="1">IF(ISNUMBER(A203),RANK(F203,F202:F206),"")</f>
        <v/>
      </c>
      <c r="L203" s="154">
        <f ca="1">IF(J203=5,VLOOKUP(K203,TPMatrix!$A$6:$B$10,2,FALSE),IF(J203=4,VLOOKUP(K203,TPMatrix!$D$6:$E$9,2,FALSE),0))</f>
        <v>0</v>
      </c>
      <c r="M203" s="154">
        <f ca="1">IF(COUNTIF(K202:K206,K203)&gt;=2,IF(J203=5,VLOOKUP(K203+1,TPMatrix!$A$6:$B$10,2,FALSE),IF(J203=4,VLOOKUP(K203+1,TPMatrix!$D$6:$E$9,2,FALSE),0)),"")</f>
        <v>0</v>
      </c>
      <c r="N203" s="154">
        <f ca="1">IF(COUNTIF(K202:K206,K203)&gt;=3,IF(J203=5,VLOOKUP(K203+2,TPMatrix!$A$6:$B$10,2,FALSE),IF(J203=4,VLOOKUP(K203+2,TPMatrix!$D$6:$E$9,2,FALSE),0)),"")</f>
        <v>0</v>
      </c>
      <c r="O203" s="154">
        <f ca="1">IF(COUNTIF(K202:K206,K203)&gt;=4,IF(J203=5,VLOOKUP(K203+3,TPMatrix!$A$6:$B$10,2,FALSE),IF(J203=4,VLOOKUP(K203+3,TPMatrix!$D$6:$E$9,2,FALSE),0)),"")</f>
        <v>0</v>
      </c>
      <c r="P203" s="154">
        <f ca="1">IF(COUNTIF(K202:K206,K203)&gt;=5,IF(J203=5,VLOOKUP(K203+4,TPMatrix!$A$6:$B$10,2,FALSE),IF(J203=4,VLOOKUP(K203+4,TPMatrix!$D$6:$E$9,2,FALSE),0)),"")</f>
        <v>0</v>
      </c>
      <c r="Q203" s="154">
        <f t="shared" ca="1" si="76"/>
        <v>0</v>
      </c>
      <c r="R203" s="155">
        <f t="shared" ca="1" si="77"/>
        <v>5</v>
      </c>
      <c r="S203" s="153">
        <f t="shared" ca="1" si="78"/>
        <v>0</v>
      </c>
      <c r="T203" s="154">
        <f t="shared" si="79"/>
        <v>0</v>
      </c>
      <c r="U203" s="155">
        <f t="shared" ca="1" si="80"/>
        <v>0</v>
      </c>
      <c r="W203" s="3" t="str">
        <f t="shared" ca="1" si="81"/>
        <v/>
      </c>
      <c r="X203" s="3" t="str">
        <f ca="1">IF(ISNUMBER($A203),$W203*(Methuselahs!$A$4+1)+$A203,"")</f>
        <v/>
      </c>
      <c r="Y203" s="3" t="str">
        <f t="shared" ca="1" si="82"/>
        <v/>
      </c>
      <c r="Z203" s="3" t="str">
        <f ca="1">IF(ISNUMBER($A203),VLOOKUP($A203,Methuselahs!$A$7:$X$306,5),"")</f>
        <v/>
      </c>
      <c r="AA203" s="3" t="str">
        <f t="shared" ca="1" si="83"/>
        <v/>
      </c>
    </row>
    <row r="204" spans="1:27" ht="13.15" customHeight="1" x14ac:dyDescent="0.2">
      <c r="A204" s="70" t="str">
        <f ca="1">IF(ISBLANK('Tournament Info'!$B$11),"",INDIRECT(ADDRESS(ROW(),1,1,1,"Optimal Seating "&amp;'Tournament Info'!$B$11-1&amp;"R+F")))</f>
        <v/>
      </c>
      <c r="B204" s="76" t="str">
        <f ca="1">IF(ISNUMBER(A204),VLOOKUP(A204,Methuselahs!$A$7:$E$306,2,FALSE),"")</f>
        <v/>
      </c>
      <c r="C204" s="156" t="str">
        <f ca="1">IF(ISNUMBER(A204),VLOOKUP(A204,Methuselahs!$A$7:$E$306,3,FALSE),"")</f>
        <v/>
      </c>
      <c r="D204" s="157" t="str">
        <f t="shared" ca="1" si="72"/>
        <v/>
      </c>
      <c r="E204" s="158"/>
      <c r="F204" s="156">
        <f t="shared" si="73"/>
        <v>0</v>
      </c>
      <c r="G204" s="159" t="str">
        <f t="shared" ca="1" si="74"/>
        <v/>
      </c>
      <c r="H204" s="160" t="str">
        <f ca="1">IF(ISNUMBER(A204),IF(OR($S204=$U204,NOT(ISNA(MATCH($D204*5+$V$4,Override!$C$6:$C$125,0)))),$Q204,0),"")</f>
        <v/>
      </c>
      <c r="I204" s="157" t="str">
        <f t="shared" ca="1" si="75"/>
        <v/>
      </c>
      <c r="J204" s="161">
        <f ca="1">COUNT(A202:A206)</f>
        <v>0</v>
      </c>
      <c r="K204" s="162" t="str">
        <f ca="1">IF(ISNUMBER(A204),RANK(F204,F202:F206),"")</f>
        <v/>
      </c>
      <c r="L204" s="75">
        <f ca="1">IF(J204=5,VLOOKUP(K204,TPMatrix!$A$6:$B$10,2,FALSE),IF(J204=4,VLOOKUP(K204,TPMatrix!$D$6:$E$9,2,FALSE),0))</f>
        <v>0</v>
      </c>
      <c r="M204" s="75">
        <f ca="1">IF(COUNTIF(K202:K206,K204)&gt;=2,IF(J204=5,VLOOKUP(K204+1,TPMatrix!$A$6:$B$10,2,FALSE),IF(J204=4,VLOOKUP(K204+1,TPMatrix!$D$6:$E$9,2,FALSE),0)),"")</f>
        <v>0</v>
      </c>
      <c r="N204" s="75">
        <f ca="1">IF(COUNTIF(K202:K206,K204)&gt;=3,IF(J204=5,VLOOKUP(K204+2,TPMatrix!$A$6:$B$10,2,FALSE),IF(J204=4,VLOOKUP(K204+2,TPMatrix!$D$6:$E$9,2,FALSE),0)),"")</f>
        <v>0</v>
      </c>
      <c r="O204" s="75">
        <f ca="1">IF(COUNTIF(K202:K206,K204)&gt;=4,IF(J204=5,VLOOKUP(K204+3,TPMatrix!$A$6:$B$10,2,FALSE),IF(J204=4,VLOOKUP(K204+3,TPMatrix!$D$6:$E$9,2,FALSE),0)),"")</f>
        <v>0</v>
      </c>
      <c r="P204" s="75">
        <f ca="1">IF(COUNTIF(K202:K206,K204)&gt;=5,IF(J204=5,VLOOKUP(K204+4,TPMatrix!$A$6:$B$10,2,FALSE),IF(J204=4,VLOOKUP(K204+4,TPMatrix!$D$6:$E$9,2,FALSE),0)),"")</f>
        <v>0</v>
      </c>
      <c r="Q204" s="75">
        <f t="shared" ca="1" si="76"/>
        <v>0</v>
      </c>
      <c r="R204" s="163">
        <f t="shared" ca="1" si="77"/>
        <v>5</v>
      </c>
      <c r="S204" s="162">
        <f t="shared" ca="1" si="78"/>
        <v>0</v>
      </c>
      <c r="T204" s="75">
        <f t="shared" si="79"/>
        <v>0</v>
      </c>
      <c r="U204" s="163">
        <f t="shared" ca="1" si="80"/>
        <v>0</v>
      </c>
      <c r="W204" s="3" t="str">
        <f t="shared" ca="1" si="81"/>
        <v/>
      </c>
      <c r="X204" s="3" t="str">
        <f ca="1">IF(ISNUMBER($A204),$W204*(Methuselahs!$A$4+1)+$A204,"")</f>
        <v/>
      </c>
      <c r="Y204" s="3" t="str">
        <f t="shared" ca="1" si="82"/>
        <v/>
      </c>
      <c r="Z204" s="3" t="str">
        <f ca="1">IF(ISNUMBER($A204),VLOOKUP($A204,Methuselahs!$A$7:$X$306,5),"")</f>
        <v/>
      </c>
      <c r="AA204" s="3" t="str">
        <f t="shared" ca="1" si="83"/>
        <v/>
      </c>
    </row>
    <row r="205" spans="1:27" ht="13.15" customHeight="1" x14ac:dyDescent="0.2">
      <c r="A205" s="164" t="str">
        <f ca="1">IF(ISBLANK('Tournament Info'!$B$11),"",INDIRECT(ADDRESS(ROW(),1,1,1,"Optimal Seating "&amp;'Tournament Info'!$B$11-1&amp;"R+F")))</f>
        <v/>
      </c>
      <c r="B205" s="165" t="str">
        <f ca="1">IF(ISNUMBER(A205),VLOOKUP(A205,Methuselahs!$A$7:$E$306,2,FALSE),"")</f>
        <v/>
      </c>
      <c r="C205" s="166" t="str">
        <f ca="1">IF(ISNUMBER(A205),VLOOKUP(A205,Methuselahs!$A$7:$E$306,3,FALSE),"")</f>
        <v/>
      </c>
      <c r="D205" s="167" t="str">
        <f t="shared" ca="1" si="72"/>
        <v/>
      </c>
      <c r="E205" s="168"/>
      <c r="F205" s="166">
        <f t="shared" si="73"/>
        <v>0</v>
      </c>
      <c r="G205" s="150" t="str">
        <f t="shared" ca="1" si="74"/>
        <v/>
      </c>
      <c r="H205" s="151" t="str">
        <f ca="1">IF(ISNUMBER(A205),IF(OR($S205=$U205,NOT(ISNA(MATCH($D205*5+$V$4,Override!$C$6:$C$125,0)))),$Q205,0),"")</f>
        <v/>
      </c>
      <c r="I205" s="167" t="str">
        <f t="shared" ca="1" si="75"/>
        <v/>
      </c>
      <c r="J205" s="169">
        <f ca="1">COUNT(A202:A206)</f>
        <v>0</v>
      </c>
      <c r="K205" s="153" t="str">
        <f ca="1">IF(ISNUMBER(A205),RANK(F205,F202:F206),"")</f>
        <v/>
      </c>
      <c r="L205" s="154">
        <f ca="1">IF(J205=5,VLOOKUP(K205,TPMatrix!$A$6:$B$10,2,FALSE),IF(J205=4,VLOOKUP(K205,TPMatrix!$D$6:$E$9,2,FALSE),0))</f>
        <v>0</v>
      </c>
      <c r="M205" s="154">
        <f ca="1">IF(COUNTIF(K202:K206,K205)&gt;=2,IF(J205=5,VLOOKUP(K205+1,TPMatrix!$A$6:$B$10,2,FALSE),IF(J205=4,VLOOKUP(K205+1,TPMatrix!$D$6:$E$9,2,FALSE),0)),"")</f>
        <v>0</v>
      </c>
      <c r="N205" s="154">
        <f ca="1">IF(COUNTIF(K202:K206,K205)&gt;=3,IF(J205=5,VLOOKUP(K205+2,TPMatrix!$A$6:$B$10,2,FALSE),IF(J205=4,VLOOKUP(K205+2,TPMatrix!$D$6:$E$9,2,FALSE),0)),"")</f>
        <v>0</v>
      </c>
      <c r="O205" s="154">
        <f ca="1">IF(COUNTIF(K202:K206,K205)&gt;=4,IF(J205=5,VLOOKUP(K205+3,TPMatrix!$A$6:$B$10,2,FALSE),IF(J205=4,VLOOKUP(K205+3,TPMatrix!$D$6:$E$9,2,FALSE),0)),"")</f>
        <v>0</v>
      </c>
      <c r="P205" s="154">
        <f ca="1">IF(COUNTIF(K202:K206,K205)&gt;=5,IF(J205=5,VLOOKUP(K205+4,TPMatrix!$A$6:$B$10,2,FALSE),IF(J205=4,VLOOKUP(K205+4,TPMatrix!$D$6:$E$9,2,FALSE),0)),"")</f>
        <v>0</v>
      </c>
      <c r="Q205" s="154">
        <f t="shared" ca="1" si="76"/>
        <v>0</v>
      </c>
      <c r="R205" s="155">
        <f t="shared" ca="1" si="77"/>
        <v>5</v>
      </c>
      <c r="S205" s="153">
        <f t="shared" ca="1" si="78"/>
        <v>0</v>
      </c>
      <c r="T205" s="154">
        <f t="shared" si="79"/>
        <v>0</v>
      </c>
      <c r="U205" s="155">
        <f t="shared" ca="1" si="80"/>
        <v>0</v>
      </c>
      <c r="W205" s="3" t="str">
        <f t="shared" ca="1" si="81"/>
        <v/>
      </c>
      <c r="X205" s="3" t="str">
        <f ca="1">IF(ISNUMBER($A205),$W205*(Methuselahs!$A$4+1)+$A205,"")</f>
        <v/>
      </c>
      <c r="Y205" s="3" t="str">
        <f t="shared" ca="1" si="82"/>
        <v/>
      </c>
      <c r="Z205" s="3" t="str">
        <f ca="1">IF(ISNUMBER($A205),VLOOKUP($A205,Methuselahs!$A$7:$X$306,5),"")</f>
        <v/>
      </c>
      <c r="AA205" s="3" t="str">
        <f t="shared" ca="1" si="83"/>
        <v/>
      </c>
    </row>
    <row r="206" spans="1:27" ht="13.15" customHeight="1" thickBot="1" x14ac:dyDescent="0.25">
      <c r="A206" s="170" t="str">
        <f ca="1">IF(ISBLANK('Tournament Info'!$B$11),"",INDIRECT(ADDRESS(ROW(),1,1,1,"Optimal Seating "&amp;'Tournament Info'!$B$11-1&amp;"R+F")))</f>
        <v/>
      </c>
      <c r="B206" s="171" t="str">
        <f ca="1">IF(ISNUMBER(A206),VLOOKUP(A206,Methuselahs!$A$7:$E$306,2,FALSE),"")</f>
        <v/>
      </c>
      <c r="C206" s="172" t="str">
        <f ca="1">IF(ISNUMBER(A206),VLOOKUP(A206,Methuselahs!$A$7:$E$306,3,FALSE),"")</f>
        <v/>
      </c>
      <c r="D206" s="173" t="str">
        <f t="shared" ca="1" si="72"/>
        <v/>
      </c>
      <c r="E206" s="174"/>
      <c r="F206" s="172">
        <f t="shared" si="73"/>
        <v>0</v>
      </c>
      <c r="G206" s="179" t="str">
        <f t="shared" ca="1" si="74"/>
        <v/>
      </c>
      <c r="H206" s="180" t="str">
        <f ca="1">IF(ISNUMBER(A206),IF(OR($S206=$U206,NOT(ISNA(MATCH($D206*5+$V$4,Override!$C$6:$C$125,0)))),$Q206,0),"")</f>
        <v/>
      </c>
      <c r="I206" s="173" t="str">
        <f t="shared" ca="1" si="75"/>
        <v/>
      </c>
      <c r="J206" s="175">
        <f ca="1">COUNT(A202:A206)</f>
        <v>0</v>
      </c>
      <c r="K206" s="176" t="str">
        <f ca="1">IF(ISNUMBER(A206),RANK(F206,F202:F206),"")</f>
        <v/>
      </c>
      <c r="L206" s="177">
        <f ca="1">IF(J206=5,VLOOKUP(K206,TPMatrix!$A$6:$B$10,2,FALSE),IF(J206=4,VLOOKUP(K206,TPMatrix!$D$6:$E$9,2,FALSE),0))</f>
        <v>0</v>
      </c>
      <c r="M206" s="177">
        <f ca="1">IF(COUNTIF(K202:K206,K206)&gt;=2,IF(J206=5,VLOOKUP(K206+1,TPMatrix!$A$6:$B$10,2,FALSE),IF(J206=4,VLOOKUP(K206+1,TPMatrix!$D$6:$E$9,2,FALSE),0)),"")</f>
        <v>0</v>
      </c>
      <c r="N206" s="177">
        <f ca="1">IF(COUNTIF(K202:K206,K206)&gt;=3,IF(J206=5,VLOOKUP(K206+2,TPMatrix!$A$6:$B$10,2,FALSE),IF(J206=4,VLOOKUP(K206+2,TPMatrix!$D$6:$E$9,2,FALSE),0)),"")</f>
        <v>0</v>
      </c>
      <c r="O206" s="177">
        <f ca="1">IF(COUNTIF(K202:K206,K206)&gt;=4,IF(J206=5,VLOOKUP(K206+3,TPMatrix!$A$6:$B$10,2,FALSE),IF(J206=4,VLOOKUP(K206+3,TPMatrix!$D$6:$E$9,2,FALSE),0)),"")</f>
        <v>0</v>
      </c>
      <c r="P206" s="177">
        <f ca="1">IF(COUNTIF(K202:K206,K206)&gt;=5,IF(J206=5,VLOOKUP(K206+4,TPMatrix!$A$6:$B$10,2,FALSE),IF(J206=4,VLOOKUP(K206+4,TPMatrix!$D$6:$E$9,2,FALSE),0)),"")</f>
        <v>0</v>
      </c>
      <c r="Q206" s="177">
        <f t="shared" ca="1" si="76"/>
        <v>0</v>
      </c>
      <c r="R206" s="178">
        <f t="shared" ca="1" si="77"/>
        <v>5</v>
      </c>
      <c r="S206" s="176">
        <f t="shared" ca="1" si="78"/>
        <v>0</v>
      </c>
      <c r="T206" s="177">
        <f t="shared" si="79"/>
        <v>0</v>
      </c>
      <c r="U206" s="178">
        <f t="shared" ca="1" si="80"/>
        <v>0</v>
      </c>
      <c r="W206" s="3" t="str">
        <f t="shared" ca="1" si="81"/>
        <v/>
      </c>
      <c r="X206" s="3" t="str">
        <f ca="1">IF(ISNUMBER($A206),$W206*(Methuselahs!$A$4+1)+$A206,"")</f>
        <v/>
      </c>
      <c r="Y206" s="3" t="str">
        <f t="shared" ca="1" si="82"/>
        <v/>
      </c>
      <c r="Z206" s="3" t="str">
        <f ca="1">IF(ISNUMBER($A206),VLOOKUP($A206,Methuselahs!$A$7:$X$306,5),"")</f>
        <v/>
      </c>
      <c r="AA206" s="3" t="str">
        <f t="shared" ca="1" si="83"/>
        <v/>
      </c>
    </row>
    <row r="207" spans="1:27" ht="13.5" thickTop="1" x14ac:dyDescent="0.2">
      <c r="A207" s="55" t="str">
        <f ca="1">IF(ISBLANK('Tournament Info'!$B$11),"",INDIRECT(ADDRESS(ROW(),1,1,1,"Optimal Seating "&amp;'Tournament Info'!$B$11-1&amp;"R+F")))</f>
        <v/>
      </c>
      <c r="B207" s="76" t="str">
        <f ca="1">IF(ISNUMBER(A207),VLOOKUP(A207,Methuselahs!$A$7:$E$306,2,FALSE),"")</f>
        <v/>
      </c>
      <c r="C207" s="136" t="str">
        <f ca="1">IF(ISNUMBER(A207),VLOOKUP(A207,Methuselahs!$A$7:$E$306,3,FALSE),"")</f>
        <v/>
      </c>
      <c r="D207" s="137" t="str">
        <f t="shared" ca="1" si="72"/>
        <v/>
      </c>
      <c r="E207" s="138"/>
      <c r="F207" s="136">
        <f t="shared" si="73"/>
        <v>0</v>
      </c>
      <c r="G207" s="139" t="str">
        <f t="shared" ca="1" si="74"/>
        <v/>
      </c>
      <c r="H207" s="140" t="str">
        <f ca="1">IF(ISNUMBER(A207),IF(OR($S207=$U207,NOT(ISNA(MATCH($D207*5+$V$4,Override!$C$6:$C$125,0)))),$Q207,0),"")</f>
        <v/>
      </c>
      <c r="I207" s="137" t="str">
        <f t="shared" ca="1" si="75"/>
        <v/>
      </c>
      <c r="J207" s="141">
        <f t="shared" ref="J207" ca="1" si="84">COUNT(A207:A211)</f>
        <v>0</v>
      </c>
      <c r="K207" s="142" t="str">
        <f t="shared" ref="K207" ca="1" si="85">IF(ISNUMBER(A207),RANK(F207,F207:F211),"")</f>
        <v/>
      </c>
      <c r="L207" s="58">
        <f ca="1">IF(J207=5,VLOOKUP(K207,TPMatrix!$A$6:$B$10,2,FALSE),IF(J207=4,VLOOKUP(K207,TPMatrix!$D$6:$E$9,2,FALSE),0))</f>
        <v>0</v>
      </c>
      <c r="M207" s="58">
        <f ca="1">IF(COUNTIF(K207:K211,K207)&gt;=2,IF(J207=5,VLOOKUP(K207+1,TPMatrix!$A$6:$B$10,2,FALSE),IF(J207=4,VLOOKUP(K207+1,TPMatrix!$D$6:$E$9,2,FALSE),0)),"")</f>
        <v>0</v>
      </c>
      <c r="N207" s="58">
        <f ca="1">IF(COUNTIF(K207:K211,K207)&gt;=3,IF(J207=5,VLOOKUP(K207+2,TPMatrix!$A$6:$B$10,2,FALSE),IF(J207=4,VLOOKUP(K207+2,TPMatrix!$D$6:$E$9,2,FALSE),0)),"")</f>
        <v>0</v>
      </c>
      <c r="O207" s="58">
        <f ca="1">IF(COUNTIF(K207:K211,K207)&gt;=4,IF(J207=5,VLOOKUP(K207+3,TPMatrix!$A$6:$B$10,2,FALSE),IF(J207=4,VLOOKUP(K207+3,TPMatrix!$D$6:$E$9,2,FALSE),0)),"")</f>
        <v>0</v>
      </c>
      <c r="P207" s="58">
        <f ca="1">IF(COUNTIF(K207:K211,K207)&gt;=5,IF(J207=5,VLOOKUP(K207+4,TPMatrix!$A$6:$B$10,2,FALSE),IF(J207=4,VLOOKUP(K207+4,TPMatrix!$D$6:$E$9,2,FALSE),0)),"")</f>
        <v>0</v>
      </c>
      <c r="Q207" s="58">
        <f t="shared" ca="1" si="76"/>
        <v>0</v>
      </c>
      <c r="R207" s="143">
        <f t="shared" ca="1" si="77"/>
        <v>5</v>
      </c>
      <c r="S207" s="144">
        <f t="shared" ca="1" si="78"/>
        <v>0</v>
      </c>
      <c r="T207" s="145">
        <f t="shared" si="79"/>
        <v>0</v>
      </c>
      <c r="U207" s="146">
        <f t="shared" ca="1" si="80"/>
        <v>0</v>
      </c>
      <c r="W207" s="3" t="str">
        <f t="shared" ca="1" si="81"/>
        <v/>
      </c>
      <c r="X207" s="3" t="str">
        <f ca="1">IF(ISNUMBER($A207),$W207*(Methuselahs!$A$4+1)+$A207,"")</f>
        <v/>
      </c>
      <c r="Y207" s="3" t="str">
        <f t="shared" ca="1" si="82"/>
        <v/>
      </c>
      <c r="Z207" s="3" t="str">
        <f ca="1">IF(ISNUMBER($A207),VLOOKUP($A207,Methuselahs!$A$7:$X$306,5),"")</f>
        <v/>
      </c>
      <c r="AA207" s="3" t="str">
        <f t="shared" ca="1" si="83"/>
        <v/>
      </c>
    </row>
    <row r="208" spans="1:27" x14ac:dyDescent="0.2">
      <c r="A208" s="59" t="str">
        <f ca="1">IF(ISBLANK('Tournament Info'!$B$11),"",INDIRECT(ADDRESS(ROW(),1,1,1,"Optimal Seating "&amp;'Tournament Info'!$B$11-1&amp;"R+F")))</f>
        <v/>
      </c>
      <c r="B208" s="65" t="str">
        <f ca="1">IF(ISNUMBER(A208),VLOOKUP(A208,Methuselahs!$A$7:$E$306,2,FALSE),"")</f>
        <v/>
      </c>
      <c r="C208" s="147" t="str">
        <f ca="1">IF(ISNUMBER(A208),VLOOKUP(A208,Methuselahs!$A$7:$E$306,3,FALSE),"")</f>
        <v/>
      </c>
      <c r="D208" s="148" t="str">
        <f t="shared" ca="1" si="72"/>
        <v/>
      </c>
      <c r="E208" s="149"/>
      <c r="F208" s="147">
        <f t="shared" si="73"/>
        <v>0</v>
      </c>
      <c r="G208" s="150" t="str">
        <f t="shared" ca="1" si="74"/>
        <v/>
      </c>
      <c r="H208" s="151" t="str">
        <f ca="1">IF(ISNUMBER(A208),IF(OR($S208=$U208,NOT(ISNA(MATCH($D208*5+$V$4,Override!$C$6:$C$125,0)))),$Q208,0),"")</f>
        <v/>
      </c>
      <c r="I208" s="148" t="str">
        <f t="shared" ca="1" si="75"/>
        <v/>
      </c>
      <c r="J208" s="152">
        <f t="shared" ref="J208" ca="1" si="86">COUNT(A207:A211)</f>
        <v>0</v>
      </c>
      <c r="K208" s="153" t="str">
        <f t="shared" ref="K208" ca="1" si="87">IF(ISNUMBER(A208),RANK(F208,F207:F211),"")</f>
        <v/>
      </c>
      <c r="L208" s="154">
        <f ca="1">IF(J208=5,VLOOKUP(K208,TPMatrix!$A$6:$B$10,2,FALSE),IF(J208=4,VLOOKUP(K208,TPMatrix!$D$6:$E$9,2,FALSE),0))</f>
        <v>0</v>
      </c>
      <c r="M208" s="154">
        <f ca="1">IF(COUNTIF(K207:K211,K208)&gt;=2,IF(J208=5,VLOOKUP(K208+1,TPMatrix!$A$6:$B$10,2,FALSE),IF(J208=4,VLOOKUP(K208+1,TPMatrix!$D$6:$E$9,2,FALSE),0)),"")</f>
        <v>0</v>
      </c>
      <c r="N208" s="154">
        <f ca="1">IF(COUNTIF(K207:K211,K208)&gt;=3,IF(J208=5,VLOOKUP(K208+2,TPMatrix!$A$6:$B$10,2,FALSE),IF(J208=4,VLOOKUP(K208+2,TPMatrix!$D$6:$E$9,2,FALSE),0)),"")</f>
        <v>0</v>
      </c>
      <c r="O208" s="154">
        <f ca="1">IF(COUNTIF(K207:K211,K208)&gt;=4,IF(J208=5,VLOOKUP(K208+3,TPMatrix!$A$6:$B$10,2,FALSE),IF(J208=4,VLOOKUP(K208+3,TPMatrix!$D$6:$E$9,2,FALSE),0)),"")</f>
        <v>0</v>
      </c>
      <c r="P208" s="154">
        <f ca="1">IF(COUNTIF(K207:K211,K208)&gt;=5,IF(J208=5,VLOOKUP(K208+4,TPMatrix!$A$6:$B$10,2,FALSE),IF(J208=4,VLOOKUP(K208+4,TPMatrix!$D$6:$E$9,2,FALSE),0)),"")</f>
        <v>0</v>
      </c>
      <c r="Q208" s="154">
        <f t="shared" ca="1" si="76"/>
        <v>0</v>
      </c>
      <c r="R208" s="155">
        <f t="shared" ca="1" si="77"/>
        <v>5</v>
      </c>
      <c r="S208" s="153">
        <f t="shared" ca="1" si="78"/>
        <v>0</v>
      </c>
      <c r="T208" s="154">
        <f t="shared" si="79"/>
        <v>0</v>
      </c>
      <c r="U208" s="155">
        <f t="shared" ca="1" si="80"/>
        <v>0</v>
      </c>
      <c r="W208" s="3" t="str">
        <f t="shared" ca="1" si="81"/>
        <v/>
      </c>
      <c r="X208" s="3" t="str">
        <f ca="1">IF(ISNUMBER($A208),$W208*(Methuselahs!$A$4+1)+$A208,"")</f>
        <v/>
      </c>
      <c r="Y208" s="3" t="str">
        <f t="shared" ca="1" si="82"/>
        <v/>
      </c>
      <c r="Z208" s="3" t="str">
        <f ca="1">IF(ISNUMBER($A208),VLOOKUP($A208,Methuselahs!$A$7:$X$306,5),"")</f>
        <v/>
      </c>
      <c r="AA208" s="3" t="str">
        <f t="shared" ca="1" si="83"/>
        <v/>
      </c>
    </row>
    <row r="209" spans="1:27" x14ac:dyDescent="0.2">
      <c r="A209" s="70" t="str">
        <f ca="1">IF(ISBLANK('Tournament Info'!$B$11),"",INDIRECT(ADDRESS(ROW(),1,1,1,"Optimal Seating "&amp;'Tournament Info'!$B$11-1&amp;"R+F")))</f>
        <v/>
      </c>
      <c r="B209" s="76" t="str">
        <f ca="1">IF(ISNUMBER(A209),VLOOKUP(A209,Methuselahs!$A$7:$E$306,2,FALSE),"")</f>
        <v/>
      </c>
      <c r="C209" s="156" t="str">
        <f ca="1">IF(ISNUMBER(A209),VLOOKUP(A209,Methuselahs!$A$7:$E$306,3,FALSE),"")</f>
        <v/>
      </c>
      <c r="D209" s="157" t="str">
        <f t="shared" ref="D209:D272" ca="1" si="88">IF(ISNUMBER(A209),FLOOR((ROW()-ROW($A$7))/5,1)+1,"")</f>
        <v/>
      </c>
      <c r="E209" s="158"/>
      <c r="F209" s="156">
        <f t="shared" ref="F209:F272" si="89">IF(ISNUMBER(E209),E209,0)</f>
        <v>0</v>
      </c>
      <c r="G209" s="159" t="str">
        <f t="shared" ca="1" si="74"/>
        <v/>
      </c>
      <c r="H209" s="160" t="str">
        <f ca="1">IF(ISNUMBER(A209),IF(OR($S209=$U209,NOT(ISNA(MATCH($D209*5+$V$4,Override!$C$6:$C$125,0)))),$Q209,0),"")</f>
        <v/>
      </c>
      <c r="I209" s="157" t="str">
        <f t="shared" ref="I209:I272" ca="1" si="90">IF(ISNUMBER(A209),IF(J209=5,K209,IF(AND(J209=4,OR(K209=4,K209=3)),K209+1,K209)),"")</f>
        <v/>
      </c>
      <c r="J209" s="161">
        <f t="shared" ref="J209" ca="1" si="91">COUNT(A207:A211)</f>
        <v>0</v>
      </c>
      <c r="K209" s="162" t="str">
        <f t="shared" ref="K209" ca="1" si="92">IF(ISNUMBER(A209),RANK(F209,F207:F211),"")</f>
        <v/>
      </c>
      <c r="L209" s="75">
        <f ca="1">IF(J209=5,VLOOKUP(K209,TPMatrix!$A$6:$B$10,2,FALSE),IF(J209=4,VLOOKUP(K209,TPMatrix!$D$6:$E$9,2,FALSE),0))</f>
        <v>0</v>
      </c>
      <c r="M209" s="75">
        <f ca="1">IF(COUNTIF(K207:K211,K209)&gt;=2,IF(J209=5,VLOOKUP(K209+1,TPMatrix!$A$6:$B$10,2,FALSE),IF(J209=4,VLOOKUP(K209+1,TPMatrix!$D$6:$E$9,2,FALSE),0)),"")</f>
        <v>0</v>
      </c>
      <c r="N209" s="75">
        <f ca="1">IF(COUNTIF(K207:K211,K209)&gt;=3,IF(J209=5,VLOOKUP(K209+2,TPMatrix!$A$6:$B$10,2,FALSE),IF(J209=4,VLOOKUP(K209+2,TPMatrix!$D$6:$E$9,2,FALSE),0)),"")</f>
        <v>0</v>
      </c>
      <c r="O209" s="75">
        <f ca="1">IF(COUNTIF(K207:K211,K209)&gt;=4,IF(J209=5,VLOOKUP(K209+3,TPMatrix!$A$6:$B$10,2,FALSE),IF(J209=4,VLOOKUP(K209+3,TPMatrix!$D$6:$E$9,2,FALSE),0)),"")</f>
        <v>0</v>
      </c>
      <c r="P209" s="75">
        <f ca="1">IF(COUNTIF(K207:K211,K209)&gt;=5,IF(J209=5,VLOOKUP(K209+4,TPMatrix!$A$6:$B$10,2,FALSE),IF(J209=4,VLOOKUP(K209+4,TPMatrix!$D$6:$E$9,2,FALSE),0)),"")</f>
        <v>0</v>
      </c>
      <c r="Q209" s="75">
        <f t="shared" ref="Q209:Q272" ca="1" si="93">SUM(L209:P209)/COUNT(L209:P209)</f>
        <v>0</v>
      </c>
      <c r="R209" s="163">
        <f t="shared" ref="R209:R272" ca="1" si="94">COUNT(L209:P209)</f>
        <v>5</v>
      </c>
      <c r="S209" s="162">
        <f t="shared" ca="1" si="78"/>
        <v>0</v>
      </c>
      <c r="T209" s="75">
        <f t="shared" si="79"/>
        <v>0</v>
      </c>
      <c r="U209" s="163">
        <f t="shared" ref="U209:U272" ca="1" si="95">SUM(OFFSET(T209,-MOD(ROW()-ROW($U$7),5),0,5,1))</f>
        <v>0</v>
      </c>
      <c r="W209" s="3" t="str">
        <f t="shared" ca="1" si="81"/>
        <v/>
      </c>
      <c r="X209" s="3" t="str">
        <f ca="1">IF(ISNUMBER($A209),$W209*(Methuselahs!$A$4+1)+$A209,"")</f>
        <v/>
      </c>
      <c r="Y209" s="3" t="str">
        <f t="shared" ca="1" si="82"/>
        <v/>
      </c>
      <c r="Z209" s="3" t="str">
        <f ca="1">IF(ISNUMBER($A209),VLOOKUP($A209,Methuselahs!$A$7:$X$306,5),"")</f>
        <v/>
      </c>
      <c r="AA209" s="3" t="str">
        <f t="shared" ca="1" si="83"/>
        <v/>
      </c>
    </row>
    <row r="210" spans="1:27" x14ac:dyDescent="0.2">
      <c r="A210" s="164" t="str">
        <f ca="1">IF(ISBLANK('Tournament Info'!$B$11),"",INDIRECT(ADDRESS(ROW(),1,1,1,"Optimal Seating "&amp;'Tournament Info'!$B$11-1&amp;"R+F")))</f>
        <v/>
      </c>
      <c r="B210" s="165" t="str">
        <f ca="1">IF(ISNUMBER(A210),VLOOKUP(A210,Methuselahs!$A$7:$E$306,2,FALSE),"")</f>
        <v/>
      </c>
      <c r="C210" s="166" t="str">
        <f ca="1">IF(ISNUMBER(A210),VLOOKUP(A210,Methuselahs!$A$7:$E$306,3,FALSE),"")</f>
        <v/>
      </c>
      <c r="D210" s="167" t="str">
        <f t="shared" ca="1" si="88"/>
        <v/>
      </c>
      <c r="E210" s="168"/>
      <c r="F210" s="166">
        <f t="shared" si="89"/>
        <v>0</v>
      </c>
      <c r="G210" s="150" t="str">
        <f t="shared" ca="1" si="74"/>
        <v/>
      </c>
      <c r="H210" s="151" t="str">
        <f ca="1">IF(ISNUMBER(A210),IF(OR($S210=$U210,NOT(ISNA(MATCH($D210*5+$V$4,Override!$C$6:$C$125,0)))),$Q210,0),"")</f>
        <v/>
      </c>
      <c r="I210" s="167" t="str">
        <f t="shared" ca="1" si="90"/>
        <v/>
      </c>
      <c r="J210" s="169">
        <f t="shared" ref="J210" ca="1" si="96">COUNT(A207:A211)</f>
        <v>0</v>
      </c>
      <c r="K210" s="153" t="str">
        <f t="shared" ref="K210" ca="1" si="97">IF(ISNUMBER(A210),RANK(F210,F207:F211),"")</f>
        <v/>
      </c>
      <c r="L210" s="154">
        <f ca="1">IF(J210=5,VLOOKUP(K210,TPMatrix!$A$6:$B$10,2,FALSE),IF(J210=4,VLOOKUP(K210,TPMatrix!$D$6:$E$9,2,FALSE),0))</f>
        <v>0</v>
      </c>
      <c r="M210" s="154">
        <f ca="1">IF(COUNTIF(K207:K211,K210)&gt;=2,IF(J210=5,VLOOKUP(K210+1,TPMatrix!$A$6:$B$10,2,FALSE),IF(J210=4,VLOOKUP(K210+1,TPMatrix!$D$6:$E$9,2,FALSE),0)),"")</f>
        <v>0</v>
      </c>
      <c r="N210" s="154">
        <f ca="1">IF(COUNTIF(K207:K211,K210)&gt;=3,IF(J210=5,VLOOKUP(K210+2,TPMatrix!$A$6:$B$10,2,FALSE),IF(J210=4,VLOOKUP(K210+2,TPMatrix!$D$6:$E$9,2,FALSE),0)),"")</f>
        <v>0</v>
      </c>
      <c r="O210" s="154">
        <f ca="1">IF(COUNTIF(K207:K211,K210)&gt;=4,IF(J210=5,VLOOKUP(K210+3,TPMatrix!$A$6:$B$10,2,FALSE),IF(J210=4,VLOOKUP(K210+3,TPMatrix!$D$6:$E$9,2,FALSE),0)),"")</f>
        <v>0</v>
      </c>
      <c r="P210" s="154">
        <f ca="1">IF(COUNTIF(K207:K211,K210)&gt;=5,IF(J210=5,VLOOKUP(K210+4,TPMatrix!$A$6:$B$10,2,FALSE),IF(J210=4,VLOOKUP(K210+4,TPMatrix!$D$6:$E$9,2,FALSE),0)),"")</f>
        <v>0</v>
      </c>
      <c r="Q210" s="154">
        <f t="shared" ca="1" si="93"/>
        <v>0</v>
      </c>
      <c r="R210" s="155">
        <f t="shared" ca="1" si="94"/>
        <v>5</v>
      </c>
      <c r="S210" s="153">
        <f t="shared" ca="1" si="78"/>
        <v>0</v>
      </c>
      <c r="T210" s="154">
        <f t="shared" si="79"/>
        <v>0</v>
      </c>
      <c r="U210" s="155">
        <f t="shared" ca="1" si="95"/>
        <v>0</v>
      </c>
      <c r="W210" s="3" t="str">
        <f t="shared" ca="1" si="81"/>
        <v/>
      </c>
      <c r="X210" s="3" t="str">
        <f ca="1">IF(ISNUMBER($A210),$W210*(Methuselahs!$A$4+1)+$A210,"")</f>
        <v/>
      </c>
      <c r="Y210" s="3" t="str">
        <f t="shared" ca="1" si="82"/>
        <v/>
      </c>
      <c r="Z210" s="3" t="str">
        <f ca="1">IF(ISNUMBER($A210),VLOOKUP($A210,Methuselahs!$A$7:$X$306,5),"")</f>
        <v/>
      </c>
      <c r="AA210" s="3" t="str">
        <f t="shared" ca="1" si="83"/>
        <v/>
      </c>
    </row>
    <row r="211" spans="1:27" ht="13.5" thickBot="1" x14ac:dyDescent="0.25">
      <c r="A211" s="170" t="str">
        <f ca="1">IF(ISBLANK('Tournament Info'!$B$11),"",INDIRECT(ADDRESS(ROW(),1,1,1,"Optimal Seating "&amp;'Tournament Info'!$B$11-1&amp;"R+F")))</f>
        <v/>
      </c>
      <c r="B211" s="171" t="str">
        <f ca="1">IF(ISNUMBER(A211),VLOOKUP(A211,Methuselahs!$A$7:$E$306,2,FALSE),"")</f>
        <v/>
      </c>
      <c r="C211" s="172" t="str">
        <f ca="1">IF(ISNUMBER(A211),VLOOKUP(A211,Methuselahs!$A$7:$E$306,3,FALSE),"")</f>
        <v/>
      </c>
      <c r="D211" s="173" t="str">
        <f t="shared" ca="1" si="88"/>
        <v/>
      </c>
      <c r="E211" s="174"/>
      <c r="F211" s="172">
        <f t="shared" si="89"/>
        <v>0</v>
      </c>
      <c r="G211" s="159" t="str">
        <f t="shared" ca="1" si="74"/>
        <v/>
      </c>
      <c r="H211" s="160" t="str">
        <f ca="1">IF(ISNUMBER(A211),IF(OR($S211=$U211,NOT(ISNA(MATCH($D211*5+$V$4,Override!$C$6:$C$125,0)))),$Q211,0),"")</f>
        <v/>
      </c>
      <c r="I211" s="173" t="str">
        <f t="shared" ca="1" si="90"/>
        <v/>
      </c>
      <c r="J211" s="175">
        <f t="shared" ref="J211" ca="1" si="98">COUNT(A207:A211)</f>
        <v>0</v>
      </c>
      <c r="K211" s="176" t="str">
        <f t="shared" ref="K211" ca="1" si="99">IF(ISNUMBER(A211),RANK(F211,F207:F211),"")</f>
        <v/>
      </c>
      <c r="L211" s="177">
        <f ca="1">IF(J211=5,VLOOKUP(K211,TPMatrix!$A$6:$B$10,2,FALSE),IF(J211=4,VLOOKUP(K211,TPMatrix!$D$6:$E$9,2,FALSE),0))</f>
        <v>0</v>
      </c>
      <c r="M211" s="177">
        <f ca="1">IF(COUNTIF(K207:K211,K211)&gt;=2,IF(J211=5,VLOOKUP(K211+1,TPMatrix!$A$6:$B$10,2,FALSE),IF(J211=4,VLOOKUP(K211+1,TPMatrix!$D$6:$E$9,2,FALSE),0)),"")</f>
        <v>0</v>
      </c>
      <c r="N211" s="177">
        <f ca="1">IF(COUNTIF(K207:K211,K211)&gt;=3,IF(J211=5,VLOOKUP(K211+2,TPMatrix!$A$6:$B$10,2,FALSE),IF(J211=4,VLOOKUP(K211+2,TPMatrix!$D$6:$E$9,2,FALSE),0)),"")</f>
        <v>0</v>
      </c>
      <c r="O211" s="177">
        <f ca="1">IF(COUNTIF(K207:K211,K211)&gt;=4,IF(J211=5,VLOOKUP(K211+3,TPMatrix!$A$6:$B$10,2,FALSE),IF(J211=4,VLOOKUP(K211+3,TPMatrix!$D$6:$E$9,2,FALSE),0)),"")</f>
        <v>0</v>
      </c>
      <c r="P211" s="177">
        <f ca="1">IF(COUNTIF(K207:K211,K211)&gt;=5,IF(J211=5,VLOOKUP(K211+4,TPMatrix!$A$6:$B$10,2,FALSE),IF(J211=4,VLOOKUP(K211+4,TPMatrix!$D$6:$E$9,2,FALSE),0)),"")</f>
        <v>0</v>
      </c>
      <c r="Q211" s="177">
        <f t="shared" ca="1" si="93"/>
        <v>0</v>
      </c>
      <c r="R211" s="178">
        <f t="shared" ca="1" si="94"/>
        <v>5</v>
      </c>
      <c r="S211" s="176">
        <f t="shared" ca="1" si="78"/>
        <v>0</v>
      </c>
      <c r="T211" s="177">
        <f t="shared" si="79"/>
        <v>0</v>
      </c>
      <c r="U211" s="178">
        <f t="shared" ca="1" si="95"/>
        <v>0</v>
      </c>
      <c r="W211" s="3" t="str">
        <f t="shared" ca="1" si="81"/>
        <v/>
      </c>
      <c r="X211" s="3" t="str">
        <f ca="1">IF(ISNUMBER($A211),$W211*(Methuselahs!$A$4+1)+$A211,"")</f>
        <v/>
      </c>
      <c r="Y211" s="3" t="str">
        <f t="shared" ca="1" si="82"/>
        <v/>
      </c>
      <c r="Z211" s="3" t="str">
        <f ca="1">IF(ISNUMBER($A211),VLOOKUP($A211,Methuselahs!$A$7:$X$306,5),"")</f>
        <v/>
      </c>
      <c r="AA211" s="3" t="str">
        <f t="shared" ca="1" si="83"/>
        <v/>
      </c>
    </row>
    <row r="212" spans="1:27" ht="13.5" thickTop="1" x14ac:dyDescent="0.2">
      <c r="A212" s="55" t="str">
        <f ca="1">IF(ISBLANK('Tournament Info'!$B$11),"",INDIRECT(ADDRESS(ROW(),1,1,1,"Optimal Seating "&amp;'Tournament Info'!$B$11-1&amp;"R+F")))</f>
        <v/>
      </c>
      <c r="B212" s="57" t="str">
        <f ca="1">IF(ISNUMBER(A212),VLOOKUP(A212,Methuselahs!$A$7:$E$306,2,FALSE),"")</f>
        <v/>
      </c>
      <c r="C212" s="136" t="str">
        <f ca="1">IF(ISNUMBER(A212),VLOOKUP(A212,Methuselahs!$A$7:$E$306,3,FALSE),"")</f>
        <v/>
      </c>
      <c r="D212" s="137" t="str">
        <f t="shared" ca="1" si="88"/>
        <v/>
      </c>
      <c r="E212" s="138"/>
      <c r="F212" s="136">
        <f t="shared" si="89"/>
        <v>0</v>
      </c>
      <c r="G212" s="139" t="str">
        <f t="shared" ca="1" si="74"/>
        <v/>
      </c>
      <c r="H212" s="140" t="str">
        <f ca="1">IF(ISNUMBER(A212),IF(OR($S212=$U212,NOT(ISNA(MATCH($D212*5+$V$4,Override!$C$6:$C$125,0)))),$Q212,0),"")</f>
        <v/>
      </c>
      <c r="I212" s="137" t="str">
        <f t="shared" ca="1" si="90"/>
        <v/>
      </c>
      <c r="J212" s="141">
        <f t="shared" ref="J212" ca="1" si="100">COUNT(A212:A216)</f>
        <v>0</v>
      </c>
      <c r="K212" s="142" t="str">
        <f t="shared" ref="K212" ca="1" si="101">IF(ISNUMBER(A212),RANK(F212,F212:F216),"")</f>
        <v/>
      </c>
      <c r="L212" s="58">
        <f ca="1">IF(J212=5,VLOOKUP(K212,TPMatrix!$A$6:$B$10,2,FALSE),IF(J212=4,VLOOKUP(K212,TPMatrix!$D$6:$E$9,2,FALSE),0))</f>
        <v>0</v>
      </c>
      <c r="M212" s="58">
        <f ca="1">IF(COUNTIF(K212:K216,K212)&gt;=2,IF(J212=5,VLOOKUP(K212+1,TPMatrix!$A$6:$B$10,2,FALSE),IF(J212=4,VLOOKUP(K212+1,TPMatrix!$D$6:$E$9,2,FALSE),0)),"")</f>
        <v>0</v>
      </c>
      <c r="N212" s="58">
        <f ca="1">IF(COUNTIF(K212:K216,K212)&gt;=3,IF(J212=5,VLOOKUP(K212+2,TPMatrix!$A$6:$B$10,2,FALSE),IF(J212=4,VLOOKUP(K212+2,TPMatrix!$D$6:$E$9,2,FALSE),0)),"")</f>
        <v>0</v>
      </c>
      <c r="O212" s="58">
        <f ca="1">IF(COUNTIF(K212:K216,K212)&gt;=4,IF(J212=5,VLOOKUP(K212+3,TPMatrix!$A$6:$B$10,2,FALSE),IF(J212=4,VLOOKUP(K212+3,TPMatrix!$D$6:$E$9,2,FALSE),0)),"")</f>
        <v>0</v>
      </c>
      <c r="P212" s="58">
        <f ca="1">IF(COUNTIF(K212:K216,K212)&gt;=5,IF(J212=5,VLOOKUP(K212+4,TPMatrix!$A$6:$B$10,2,FALSE),IF(J212=4,VLOOKUP(K212+4,TPMatrix!$D$6:$E$9,2,FALSE),0)),"")</f>
        <v>0</v>
      </c>
      <c r="Q212" s="58">
        <f t="shared" ca="1" si="93"/>
        <v>0</v>
      </c>
      <c r="R212" s="143">
        <f t="shared" ca="1" si="94"/>
        <v>5</v>
      </c>
      <c r="S212" s="144">
        <f t="shared" ca="1" si="78"/>
        <v>0</v>
      </c>
      <c r="T212" s="145">
        <f t="shared" si="79"/>
        <v>0</v>
      </c>
      <c r="U212" s="146">
        <f t="shared" ca="1" si="95"/>
        <v>0</v>
      </c>
      <c r="W212" s="3" t="str">
        <f t="shared" ca="1" si="81"/>
        <v/>
      </c>
      <c r="X212" s="3" t="str">
        <f ca="1">IF(ISNUMBER($A212),$W212*(Methuselahs!$A$4+1)+$A212,"")</f>
        <v/>
      </c>
      <c r="Y212" s="3" t="str">
        <f t="shared" ca="1" si="82"/>
        <v/>
      </c>
      <c r="Z212" s="3" t="str">
        <f ca="1">IF(ISNUMBER($A212),VLOOKUP($A212,Methuselahs!$A$7:$X$306,5),"")</f>
        <v/>
      </c>
      <c r="AA212" s="3" t="str">
        <f t="shared" ca="1" si="83"/>
        <v/>
      </c>
    </row>
    <row r="213" spans="1:27" x14ac:dyDescent="0.2">
      <c r="A213" s="59" t="str">
        <f ca="1">IF(ISBLANK('Tournament Info'!$B$11),"",INDIRECT(ADDRESS(ROW(),1,1,1,"Optimal Seating "&amp;'Tournament Info'!$B$11-1&amp;"R+F")))</f>
        <v/>
      </c>
      <c r="B213" s="65" t="str">
        <f ca="1">IF(ISNUMBER(A213),VLOOKUP(A213,Methuselahs!$A$7:$E$306,2,FALSE),"")</f>
        <v/>
      </c>
      <c r="C213" s="147" t="str">
        <f ca="1">IF(ISNUMBER(A213),VLOOKUP(A213,Methuselahs!$A$7:$E$306,3,FALSE),"")</f>
        <v/>
      </c>
      <c r="D213" s="148" t="str">
        <f t="shared" ca="1" si="88"/>
        <v/>
      </c>
      <c r="E213" s="149"/>
      <c r="F213" s="147">
        <f t="shared" si="89"/>
        <v>0</v>
      </c>
      <c r="G213" s="150" t="str">
        <f t="shared" ca="1" si="74"/>
        <v/>
      </c>
      <c r="H213" s="151" t="str">
        <f ca="1">IF(ISNUMBER(A213),IF(OR($S213=$U213,NOT(ISNA(MATCH($D213*5+$V$4,Override!$C$6:$C$125,0)))),$Q213,0),"")</f>
        <v/>
      </c>
      <c r="I213" s="148" t="str">
        <f t="shared" ca="1" si="90"/>
        <v/>
      </c>
      <c r="J213" s="152">
        <f t="shared" ref="J213" ca="1" si="102">COUNT(A212:A216)</f>
        <v>0</v>
      </c>
      <c r="K213" s="153" t="str">
        <f t="shared" ref="K213" ca="1" si="103">IF(ISNUMBER(A213),RANK(F213,F212:F216),"")</f>
        <v/>
      </c>
      <c r="L213" s="154">
        <f ca="1">IF(J213=5,VLOOKUP(K213,TPMatrix!$A$6:$B$10,2,FALSE),IF(J213=4,VLOOKUP(K213,TPMatrix!$D$6:$E$9,2,FALSE),0))</f>
        <v>0</v>
      </c>
      <c r="M213" s="154">
        <f ca="1">IF(COUNTIF(K212:K216,K213)&gt;=2,IF(J213=5,VLOOKUP(K213+1,TPMatrix!$A$6:$B$10,2,FALSE),IF(J213=4,VLOOKUP(K213+1,TPMatrix!$D$6:$E$9,2,FALSE),0)),"")</f>
        <v>0</v>
      </c>
      <c r="N213" s="154">
        <f ca="1">IF(COUNTIF(K212:K216,K213)&gt;=3,IF(J213=5,VLOOKUP(K213+2,TPMatrix!$A$6:$B$10,2,FALSE),IF(J213=4,VLOOKUP(K213+2,TPMatrix!$D$6:$E$9,2,FALSE),0)),"")</f>
        <v>0</v>
      </c>
      <c r="O213" s="154">
        <f ca="1">IF(COUNTIF(K212:K216,K213)&gt;=4,IF(J213=5,VLOOKUP(K213+3,TPMatrix!$A$6:$B$10,2,FALSE),IF(J213=4,VLOOKUP(K213+3,TPMatrix!$D$6:$E$9,2,FALSE),0)),"")</f>
        <v>0</v>
      </c>
      <c r="P213" s="154">
        <f ca="1">IF(COUNTIF(K212:K216,K213)&gt;=5,IF(J213=5,VLOOKUP(K213+4,TPMatrix!$A$6:$B$10,2,FALSE),IF(J213=4,VLOOKUP(K213+4,TPMatrix!$D$6:$E$9,2,FALSE),0)),"")</f>
        <v>0</v>
      </c>
      <c r="Q213" s="154">
        <f t="shared" ca="1" si="93"/>
        <v>0</v>
      </c>
      <c r="R213" s="155">
        <f t="shared" ca="1" si="94"/>
        <v>5</v>
      </c>
      <c r="S213" s="153">
        <f t="shared" ca="1" si="78"/>
        <v>0</v>
      </c>
      <c r="T213" s="154">
        <f t="shared" si="79"/>
        <v>0</v>
      </c>
      <c r="U213" s="155">
        <f t="shared" ca="1" si="95"/>
        <v>0</v>
      </c>
      <c r="W213" s="3" t="str">
        <f t="shared" ca="1" si="81"/>
        <v/>
      </c>
      <c r="X213" s="3" t="str">
        <f ca="1">IF(ISNUMBER($A213),$W213*(Methuselahs!$A$4+1)+$A213,"")</f>
        <v/>
      </c>
      <c r="Y213" s="3" t="str">
        <f t="shared" ca="1" si="82"/>
        <v/>
      </c>
      <c r="Z213" s="3" t="str">
        <f ca="1">IF(ISNUMBER($A213),VLOOKUP($A213,Methuselahs!$A$7:$X$306,5),"")</f>
        <v/>
      </c>
      <c r="AA213" s="3" t="str">
        <f t="shared" ca="1" si="83"/>
        <v/>
      </c>
    </row>
    <row r="214" spans="1:27" x14ac:dyDescent="0.2">
      <c r="A214" s="70" t="str">
        <f ca="1">IF(ISBLANK('Tournament Info'!$B$11),"",INDIRECT(ADDRESS(ROW(),1,1,1,"Optimal Seating "&amp;'Tournament Info'!$B$11-1&amp;"R+F")))</f>
        <v/>
      </c>
      <c r="B214" s="76" t="str">
        <f ca="1">IF(ISNUMBER(A214),VLOOKUP(A214,Methuselahs!$A$7:$E$306,2,FALSE),"")</f>
        <v/>
      </c>
      <c r="C214" s="156" t="str">
        <f ca="1">IF(ISNUMBER(A214),VLOOKUP(A214,Methuselahs!$A$7:$E$306,3,FALSE),"")</f>
        <v/>
      </c>
      <c r="D214" s="157" t="str">
        <f t="shared" ca="1" si="88"/>
        <v/>
      </c>
      <c r="E214" s="158"/>
      <c r="F214" s="156">
        <f t="shared" si="89"/>
        <v>0</v>
      </c>
      <c r="G214" s="159" t="str">
        <f t="shared" ca="1" si="74"/>
        <v/>
      </c>
      <c r="H214" s="160" t="str">
        <f ca="1">IF(ISNUMBER(A214),IF(OR($S214=$U214,NOT(ISNA(MATCH($D214*5+$V$4,Override!$C$6:$C$125,0)))),$Q214,0),"")</f>
        <v/>
      </c>
      <c r="I214" s="157" t="str">
        <f t="shared" ca="1" si="90"/>
        <v/>
      </c>
      <c r="J214" s="161">
        <f t="shared" ref="J214" ca="1" si="104">COUNT(A212:A216)</f>
        <v>0</v>
      </c>
      <c r="K214" s="162" t="str">
        <f t="shared" ref="K214" ca="1" si="105">IF(ISNUMBER(A214),RANK(F214,F212:F216),"")</f>
        <v/>
      </c>
      <c r="L214" s="75">
        <f ca="1">IF(J214=5,VLOOKUP(K214,TPMatrix!$A$6:$B$10,2,FALSE),IF(J214=4,VLOOKUP(K214,TPMatrix!$D$6:$E$9,2,FALSE),0))</f>
        <v>0</v>
      </c>
      <c r="M214" s="75">
        <f ca="1">IF(COUNTIF(K212:K216,K214)&gt;=2,IF(J214=5,VLOOKUP(K214+1,TPMatrix!$A$6:$B$10,2,FALSE),IF(J214=4,VLOOKUP(K214+1,TPMatrix!$D$6:$E$9,2,FALSE),0)),"")</f>
        <v>0</v>
      </c>
      <c r="N214" s="75">
        <f ca="1">IF(COUNTIF(K212:K216,K214)&gt;=3,IF(J214=5,VLOOKUP(K214+2,TPMatrix!$A$6:$B$10,2,FALSE),IF(J214=4,VLOOKUP(K214+2,TPMatrix!$D$6:$E$9,2,FALSE),0)),"")</f>
        <v>0</v>
      </c>
      <c r="O214" s="75">
        <f ca="1">IF(COUNTIF(K212:K216,K214)&gt;=4,IF(J214=5,VLOOKUP(K214+3,TPMatrix!$A$6:$B$10,2,FALSE),IF(J214=4,VLOOKUP(K214+3,TPMatrix!$D$6:$E$9,2,FALSE),0)),"")</f>
        <v>0</v>
      </c>
      <c r="P214" s="75">
        <f ca="1">IF(COUNTIF(K212:K216,K214)&gt;=5,IF(J214=5,VLOOKUP(K214+4,TPMatrix!$A$6:$B$10,2,FALSE),IF(J214=4,VLOOKUP(K214+4,TPMatrix!$D$6:$E$9,2,FALSE),0)),"")</f>
        <v>0</v>
      </c>
      <c r="Q214" s="75">
        <f t="shared" ca="1" si="93"/>
        <v>0</v>
      </c>
      <c r="R214" s="163">
        <f t="shared" ca="1" si="94"/>
        <v>5</v>
      </c>
      <c r="S214" s="162">
        <f t="shared" ca="1" si="78"/>
        <v>0</v>
      </c>
      <c r="T214" s="75">
        <f t="shared" si="79"/>
        <v>0</v>
      </c>
      <c r="U214" s="163">
        <f t="shared" ca="1" si="95"/>
        <v>0</v>
      </c>
      <c r="W214" s="3" t="str">
        <f t="shared" ca="1" si="81"/>
        <v/>
      </c>
      <c r="X214" s="3" t="str">
        <f ca="1">IF(ISNUMBER($A214),$W214*(Methuselahs!$A$4+1)+$A214,"")</f>
        <v/>
      </c>
      <c r="Y214" s="3" t="str">
        <f t="shared" ca="1" si="82"/>
        <v/>
      </c>
      <c r="Z214" s="3" t="str">
        <f ca="1">IF(ISNUMBER($A214),VLOOKUP($A214,Methuselahs!$A$7:$X$306,5),"")</f>
        <v/>
      </c>
      <c r="AA214" s="3" t="str">
        <f t="shared" ca="1" si="83"/>
        <v/>
      </c>
    </row>
    <row r="215" spans="1:27" x14ac:dyDescent="0.2">
      <c r="A215" s="164" t="str">
        <f ca="1">IF(ISBLANK('Tournament Info'!$B$11),"",INDIRECT(ADDRESS(ROW(),1,1,1,"Optimal Seating "&amp;'Tournament Info'!$B$11-1&amp;"R+F")))</f>
        <v/>
      </c>
      <c r="B215" s="165" t="str">
        <f ca="1">IF(ISNUMBER(A215),VLOOKUP(A215,Methuselahs!$A$7:$E$306,2,FALSE),"")</f>
        <v/>
      </c>
      <c r="C215" s="166" t="str">
        <f ca="1">IF(ISNUMBER(A215),VLOOKUP(A215,Methuselahs!$A$7:$E$306,3,FALSE),"")</f>
        <v/>
      </c>
      <c r="D215" s="167" t="str">
        <f t="shared" ca="1" si="88"/>
        <v/>
      </c>
      <c r="E215" s="168"/>
      <c r="F215" s="166">
        <f t="shared" si="89"/>
        <v>0</v>
      </c>
      <c r="G215" s="150" t="str">
        <f t="shared" ca="1" si="74"/>
        <v/>
      </c>
      <c r="H215" s="151" t="str">
        <f ca="1">IF(ISNUMBER(A215),IF(OR($S215=$U215,NOT(ISNA(MATCH($D215*5+$V$4,Override!$C$6:$C$125,0)))),$Q215,0),"")</f>
        <v/>
      </c>
      <c r="I215" s="167" t="str">
        <f t="shared" ca="1" si="90"/>
        <v/>
      </c>
      <c r="J215" s="169">
        <f t="shared" ref="J215" ca="1" si="106">COUNT(A212:A216)</f>
        <v>0</v>
      </c>
      <c r="K215" s="153" t="str">
        <f t="shared" ref="K215" ca="1" si="107">IF(ISNUMBER(A215),RANK(F215,F212:F216),"")</f>
        <v/>
      </c>
      <c r="L215" s="154">
        <f ca="1">IF(J215=5,VLOOKUP(K215,TPMatrix!$A$6:$B$10,2,FALSE),IF(J215=4,VLOOKUP(K215,TPMatrix!$D$6:$E$9,2,FALSE),0))</f>
        <v>0</v>
      </c>
      <c r="M215" s="154">
        <f ca="1">IF(COUNTIF(K212:K216,K215)&gt;=2,IF(J215=5,VLOOKUP(K215+1,TPMatrix!$A$6:$B$10,2,FALSE),IF(J215=4,VLOOKUP(K215+1,TPMatrix!$D$6:$E$9,2,FALSE),0)),"")</f>
        <v>0</v>
      </c>
      <c r="N215" s="154">
        <f ca="1">IF(COUNTIF(K212:K216,K215)&gt;=3,IF(J215=5,VLOOKUP(K215+2,TPMatrix!$A$6:$B$10,2,FALSE),IF(J215=4,VLOOKUP(K215+2,TPMatrix!$D$6:$E$9,2,FALSE),0)),"")</f>
        <v>0</v>
      </c>
      <c r="O215" s="154">
        <f ca="1">IF(COUNTIF(K212:K216,K215)&gt;=4,IF(J215=5,VLOOKUP(K215+3,TPMatrix!$A$6:$B$10,2,FALSE),IF(J215=4,VLOOKUP(K215+3,TPMatrix!$D$6:$E$9,2,FALSE),0)),"")</f>
        <v>0</v>
      </c>
      <c r="P215" s="154">
        <f ca="1">IF(COUNTIF(K212:K216,K215)&gt;=5,IF(J215=5,VLOOKUP(K215+4,TPMatrix!$A$6:$B$10,2,FALSE),IF(J215=4,VLOOKUP(K215+4,TPMatrix!$D$6:$E$9,2,FALSE),0)),"")</f>
        <v>0</v>
      </c>
      <c r="Q215" s="154">
        <f t="shared" ca="1" si="93"/>
        <v>0</v>
      </c>
      <c r="R215" s="155">
        <f t="shared" ca="1" si="94"/>
        <v>5</v>
      </c>
      <c r="S215" s="153">
        <f t="shared" ca="1" si="78"/>
        <v>0</v>
      </c>
      <c r="T215" s="154">
        <f t="shared" si="79"/>
        <v>0</v>
      </c>
      <c r="U215" s="155">
        <f t="shared" ca="1" si="95"/>
        <v>0</v>
      </c>
      <c r="W215" s="3" t="str">
        <f t="shared" ca="1" si="81"/>
        <v/>
      </c>
      <c r="X215" s="3" t="str">
        <f ca="1">IF(ISNUMBER($A215),$W215*(Methuselahs!$A$4+1)+$A215,"")</f>
        <v/>
      </c>
      <c r="Y215" s="3" t="str">
        <f t="shared" ca="1" si="82"/>
        <v/>
      </c>
      <c r="Z215" s="3" t="str">
        <f ca="1">IF(ISNUMBER($A215),VLOOKUP($A215,Methuselahs!$A$7:$X$306,5),"")</f>
        <v/>
      </c>
      <c r="AA215" s="3" t="str">
        <f t="shared" ca="1" si="83"/>
        <v/>
      </c>
    </row>
    <row r="216" spans="1:27" ht="13.5" thickBot="1" x14ac:dyDescent="0.25">
      <c r="A216" s="170" t="str">
        <f ca="1">IF(ISBLANK('Tournament Info'!$B$11),"",INDIRECT(ADDRESS(ROW(),1,1,1,"Optimal Seating "&amp;'Tournament Info'!$B$11-1&amp;"R+F")))</f>
        <v/>
      </c>
      <c r="B216" s="171" t="str">
        <f ca="1">IF(ISNUMBER(A216),VLOOKUP(A216,Methuselahs!$A$7:$E$306,2,FALSE),"")</f>
        <v/>
      </c>
      <c r="C216" s="172" t="str">
        <f ca="1">IF(ISNUMBER(A216),VLOOKUP(A216,Methuselahs!$A$7:$E$306,3,FALSE),"")</f>
        <v/>
      </c>
      <c r="D216" s="173" t="str">
        <f t="shared" ca="1" si="88"/>
        <v/>
      </c>
      <c r="E216" s="174"/>
      <c r="F216" s="172">
        <f t="shared" si="89"/>
        <v>0</v>
      </c>
      <c r="G216" s="179" t="str">
        <f t="shared" ca="1" si="74"/>
        <v/>
      </c>
      <c r="H216" s="180" t="str">
        <f ca="1">IF(ISNUMBER(A216),IF(OR($S216=$U216,NOT(ISNA(MATCH($D216*5+$V$4,Override!$C$6:$C$125,0)))),$Q216,0),"")</f>
        <v/>
      </c>
      <c r="I216" s="173" t="str">
        <f t="shared" ca="1" si="90"/>
        <v/>
      </c>
      <c r="J216" s="175">
        <f t="shared" ref="J216" ca="1" si="108">COUNT(A212:A216)</f>
        <v>0</v>
      </c>
      <c r="K216" s="176" t="str">
        <f t="shared" ref="K216" ca="1" si="109">IF(ISNUMBER(A216),RANK(F216,F212:F216),"")</f>
        <v/>
      </c>
      <c r="L216" s="177">
        <f ca="1">IF(J216=5,VLOOKUP(K216,TPMatrix!$A$6:$B$10,2,FALSE),IF(J216=4,VLOOKUP(K216,TPMatrix!$D$6:$E$9,2,FALSE),0))</f>
        <v>0</v>
      </c>
      <c r="M216" s="177">
        <f ca="1">IF(COUNTIF(K212:K216,K216)&gt;=2,IF(J216=5,VLOOKUP(K216+1,TPMatrix!$A$6:$B$10,2,FALSE),IF(J216=4,VLOOKUP(K216+1,TPMatrix!$D$6:$E$9,2,FALSE),0)),"")</f>
        <v>0</v>
      </c>
      <c r="N216" s="177">
        <f ca="1">IF(COUNTIF(K212:K216,K216)&gt;=3,IF(J216=5,VLOOKUP(K216+2,TPMatrix!$A$6:$B$10,2,FALSE),IF(J216=4,VLOOKUP(K216+2,TPMatrix!$D$6:$E$9,2,FALSE),0)),"")</f>
        <v>0</v>
      </c>
      <c r="O216" s="177">
        <f ca="1">IF(COUNTIF(K212:K216,K216)&gt;=4,IF(J216=5,VLOOKUP(K216+3,TPMatrix!$A$6:$B$10,2,FALSE),IF(J216=4,VLOOKUP(K216+3,TPMatrix!$D$6:$E$9,2,FALSE),0)),"")</f>
        <v>0</v>
      </c>
      <c r="P216" s="177">
        <f ca="1">IF(COUNTIF(K212:K216,K216)&gt;=5,IF(J216=5,VLOOKUP(K216+4,TPMatrix!$A$6:$B$10,2,FALSE),IF(J216=4,VLOOKUP(K216+4,TPMatrix!$D$6:$E$9,2,FALSE),0)),"")</f>
        <v>0</v>
      </c>
      <c r="Q216" s="177">
        <f t="shared" ca="1" si="93"/>
        <v>0</v>
      </c>
      <c r="R216" s="178">
        <f t="shared" ca="1" si="94"/>
        <v>5</v>
      </c>
      <c r="S216" s="176">
        <f t="shared" ca="1" si="78"/>
        <v>0</v>
      </c>
      <c r="T216" s="177">
        <f t="shared" si="79"/>
        <v>0</v>
      </c>
      <c r="U216" s="178">
        <f t="shared" ca="1" si="95"/>
        <v>0</v>
      </c>
      <c r="W216" s="3" t="str">
        <f t="shared" ca="1" si="81"/>
        <v/>
      </c>
      <c r="X216" s="3" t="str">
        <f ca="1">IF(ISNUMBER($A216),$W216*(Methuselahs!$A$4+1)+$A216,"")</f>
        <v/>
      </c>
      <c r="Y216" s="3" t="str">
        <f t="shared" ca="1" si="82"/>
        <v/>
      </c>
      <c r="Z216" s="3" t="str">
        <f ca="1">IF(ISNUMBER($A216),VLOOKUP($A216,Methuselahs!$A$7:$X$306,5),"")</f>
        <v/>
      </c>
      <c r="AA216" s="3" t="str">
        <f t="shared" ca="1" si="83"/>
        <v/>
      </c>
    </row>
    <row r="217" spans="1:27" ht="13.5" thickTop="1" x14ac:dyDescent="0.2">
      <c r="A217" s="55" t="str">
        <f ca="1">IF(ISBLANK('Tournament Info'!$B$11),"",INDIRECT(ADDRESS(ROW(),1,1,1,"Optimal Seating "&amp;'Tournament Info'!$B$11-1&amp;"R+F")))</f>
        <v/>
      </c>
      <c r="B217" s="76" t="str">
        <f ca="1">IF(ISNUMBER(A217),VLOOKUP(A217,Methuselahs!$A$7:$E$306,2,FALSE),"")</f>
        <v/>
      </c>
      <c r="C217" s="136" t="str">
        <f ca="1">IF(ISNUMBER(A217),VLOOKUP(A217,Methuselahs!$A$7:$E$306,3,FALSE),"")</f>
        <v/>
      </c>
      <c r="D217" s="137" t="str">
        <f t="shared" ca="1" si="88"/>
        <v/>
      </c>
      <c r="E217" s="138"/>
      <c r="F217" s="136">
        <f t="shared" si="89"/>
        <v>0</v>
      </c>
      <c r="G217" s="139" t="str">
        <f t="shared" ca="1" si="74"/>
        <v/>
      </c>
      <c r="H217" s="140" t="str">
        <f ca="1">IF(ISNUMBER(A217),IF(OR($S217=$U217,NOT(ISNA(MATCH($D217*5+$V$4,Override!$C$6:$C$125,0)))),$Q217,0),"")</f>
        <v/>
      </c>
      <c r="I217" s="137" t="str">
        <f t="shared" ca="1" si="90"/>
        <v/>
      </c>
      <c r="J217" s="141">
        <f t="shared" ref="J217" ca="1" si="110">COUNT(A217:A221)</f>
        <v>0</v>
      </c>
      <c r="K217" s="142" t="str">
        <f t="shared" ref="K217" ca="1" si="111">IF(ISNUMBER(A217),RANK(F217,F217:F221),"")</f>
        <v/>
      </c>
      <c r="L217" s="58">
        <f ca="1">IF(J217=5,VLOOKUP(K217,TPMatrix!$A$6:$B$10,2,FALSE),IF(J217=4,VLOOKUP(K217,TPMatrix!$D$6:$E$9,2,FALSE),0))</f>
        <v>0</v>
      </c>
      <c r="M217" s="58">
        <f ca="1">IF(COUNTIF(K217:K221,K217)&gt;=2,IF(J217=5,VLOOKUP(K217+1,TPMatrix!$A$6:$B$10,2,FALSE),IF(J217=4,VLOOKUP(K217+1,TPMatrix!$D$6:$E$9,2,FALSE),0)),"")</f>
        <v>0</v>
      </c>
      <c r="N217" s="58">
        <f ca="1">IF(COUNTIF(K217:K221,K217)&gt;=3,IF(J217=5,VLOOKUP(K217+2,TPMatrix!$A$6:$B$10,2,FALSE),IF(J217=4,VLOOKUP(K217+2,TPMatrix!$D$6:$E$9,2,FALSE),0)),"")</f>
        <v>0</v>
      </c>
      <c r="O217" s="58">
        <f ca="1">IF(COUNTIF(K217:K221,K217)&gt;=4,IF(J217=5,VLOOKUP(K217+3,TPMatrix!$A$6:$B$10,2,FALSE),IF(J217=4,VLOOKUP(K217+3,TPMatrix!$D$6:$E$9,2,FALSE),0)),"")</f>
        <v>0</v>
      </c>
      <c r="P217" s="58">
        <f ca="1">IF(COUNTIF(K217:K221,K217)&gt;=5,IF(J217=5,VLOOKUP(K217+4,TPMatrix!$A$6:$B$10,2,FALSE),IF(J217=4,VLOOKUP(K217+4,TPMatrix!$D$6:$E$9,2,FALSE),0)),"")</f>
        <v>0</v>
      </c>
      <c r="Q217" s="58">
        <f t="shared" ca="1" si="93"/>
        <v>0</v>
      </c>
      <c r="R217" s="143">
        <f t="shared" ca="1" si="94"/>
        <v>5</v>
      </c>
      <c r="S217" s="144">
        <f t="shared" ca="1" si="78"/>
        <v>0</v>
      </c>
      <c r="T217" s="145">
        <f t="shared" si="79"/>
        <v>0</v>
      </c>
      <c r="U217" s="146">
        <f t="shared" ca="1" si="95"/>
        <v>0</v>
      </c>
      <c r="W217" s="3" t="str">
        <f t="shared" ca="1" si="81"/>
        <v/>
      </c>
      <c r="X217" s="3" t="str">
        <f ca="1">IF(ISNUMBER($A217),$W217*(Methuselahs!$A$4+1)+$A217,"")</f>
        <v/>
      </c>
      <c r="Y217" s="3" t="str">
        <f t="shared" ca="1" si="82"/>
        <v/>
      </c>
      <c r="Z217" s="3" t="str">
        <f ca="1">IF(ISNUMBER($A217),VLOOKUP($A217,Methuselahs!$A$7:$X$306,5),"")</f>
        <v/>
      </c>
      <c r="AA217" s="3" t="str">
        <f t="shared" ca="1" si="83"/>
        <v/>
      </c>
    </row>
    <row r="218" spans="1:27" x14ac:dyDescent="0.2">
      <c r="A218" s="59" t="str">
        <f ca="1">IF(ISBLANK('Tournament Info'!$B$11),"",INDIRECT(ADDRESS(ROW(),1,1,1,"Optimal Seating "&amp;'Tournament Info'!$B$11-1&amp;"R+F")))</f>
        <v/>
      </c>
      <c r="B218" s="65" t="str">
        <f ca="1">IF(ISNUMBER(A218),VLOOKUP(A218,Methuselahs!$A$7:$E$306,2,FALSE),"")</f>
        <v/>
      </c>
      <c r="C218" s="147" t="str">
        <f ca="1">IF(ISNUMBER(A218),VLOOKUP(A218,Methuselahs!$A$7:$E$306,3,FALSE),"")</f>
        <v/>
      </c>
      <c r="D218" s="148" t="str">
        <f t="shared" ca="1" si="88"/>
        <v/>
      </c>
      <c r="E218" s="149"/>
      <c r="F218" s="147">
        <f t="shared" si="89"/>
        <v>0</v>
      </c>
      <c r="G218" s="150" t="str">
        <f t="shared" ca="1" si="74"/>
        <v/>
      </c>
      <c r="H218" s="151" t="str">
        <f ca="1">IF(ISNUMBER(A218),IF(OR($S218=$U218,NOT(ISNA(MATCH($D218*5+$V$4,Override!$C$6:$C$125,0)))),$Q218,0),"")</f>
        <v/>
      </c>
      <c r="I218" s="148" t="str">
        <f t="shared" ca="1" si="90"/>
        <v/>
      </c>
      <c r="J218" s="152">
        <f t="shared" ref="J218" ca="1" si="112">COUNT(A217:A221)</f>
        <v>0</v>
      </c>
      <c r="K218" s="153" t="str">
        <f t="shared" ref="K218" ca="1" si="113">IF(ISNUMBER(A218),RANK(F218,F217:F221),"")</f>
        <v/>
      </c>
      <c r="L218" s="154">
        <f ca="1">IF(J218=5,VLOOKUP(K218,TPMatrix!$A$6:$B$10,2,FALSE),IF(J218=4,VLOOKUP(K218,TPMatrix!$D$6:$E$9,2,FALSE),0))</f>
        <v>0</v>
      </c>
      <c r="M218" s="154">
        <f ca="1">IF(COUNTIF(K217:K221,K218)&gt;=2,IF(J218=5,VLOOKUP(K218+1,TPMatrix!$A$6:$B$10,2,FALSE),IF(J218=4,VLOOKUP(K218+1,TPMatrix!$D$6:$E$9,2,FALSE),0)),"")</f>
        <v>0</v>
      </c>
      <c r="N218" s="154">
        <f ca="1">IF(COUNTIF(K217:K221,K218)&gt;=3,IF(J218=5,VLOOKUP(K218+2,TPMatrix!$A$6:$B$10,2,FALSE),IF(J218=4,VLOOKUP(K218+2,TPMatrix!$D$6:$E$9,2,FALSE),0)),"")</f>
        <v>0</v>
      </c>
      <c r="O218" s="154">
        <f ca="1">IF(COUNTIF(K217:K221,K218)&gt;=4,IF(J218=5,VLOOKUP(K218+3,TPMatrix!$A$6:$B$10,2,FALSE),IF(J218=4,VLOOKUP(K218+3,TPMatrix!$D$6:$E$9,2,FALSE),0)),"")</f>
        <v>0</v>
      </c>
      <c r="P218" s="154">
        <f ca="1">IF(COUNTIF(K217:K221,K218)&gt;=5,IF(J218=5,VLOOKUP(K218+4,TPMatrix!$A$6:$B$10,2,FALSE),IF(J218=4,VLOOKUP(K218+4,TPMatrix!$D$6:$E$9,2,FALSE),0)),"")</f>
        <v>0</v>
      </c>
      <c r="Q218" s="154">
        <f t="shared" ca="1" si="93"/>
        <v>0</v>
      </c>
      <c r="R218" s="155">
        <f t="shared" ca="1" si="94"/>
        <v>5</v>
      </c>
      <c r="S218" s="153">
        <f t="shared" ca="1" si="78"/>
        <v>0</v>
      </c>
      <c r="T218" s="154">
        <f t="shared" si="79"/>
        <v>0</v>
      </c>
      <c r="U218" s="155">
        <f t="shared" ca="1" si="95"/>
        <v>0</v>
      </c>
      <c r="W218" s="3" t="str">
        <f t="shared" ca="1" si="81"/>
        <v/>
      </c>
      <c r="X218" s="3" t="str">
        <f ca="1">IF(ISNUMBER($A218),$W218*(Methuselahs!$A$4+1)+$A218,"")</f>
        <v/>
      </c>
      <c r="Y218" s="3" t="str">
        <f t="shared" ca="1" si="82"/>
        <v/>
      </c>
      <c r="Z218" s="3" t="str">
        <f ca="1">IF(ISNUMBER($A218),VLOOKUP($A218,Methuselahs!$A$7:$X$306,5),"")</f>
        <v/>
      </c>
      <c r="AA218" s="3" t="str">
        <f t="shared" ca="1" si="83"/>
        <v/>
      </c>
    </row>
    <row r="219" spans="1:27" x14ac:dyDescent="0.2">
      <c r="A219" s="70" t="str">
        <f ca="1">IF(ISBLANK('Tournament Info'!$B$11),"",INDIRECT(ADDRESS(ROW(),1,1,1,"Optimal Seating "&amp;'Tournament Info'!$B$11-1&amp;"R+F")))</f>
        <v/>
      </c>
      <c r="B219" s="76" t="str">
        <f ca="1">IF(ISNUMBER(A219),VLOOKUP(A219,Methuselahs!$A$7:$E$306,2,FALSE),"")</f>
        <v/>
      </c>
      <c r="C219" s="156" t="str">
        <f ca="1">IF(ISNUMBER(A219),VLOOKUP(A219,Methuselahs!$A$7:$E$306,3,FALSE),"")</f>
        <v/>
      </c>
      <c r="D219" s="157" t="str">
        <f t="shared" ca="1" si="88"/>
        <v/>
      </c>
      <c r="E219" s="158"/>
      <c r="F219" s="156">
        <f t="shared" si="89"/>
        <v>0</v>
      </c>
      <c r="G219" s="159" t="str">
        <f t="shared" ca="1" si="74"/>
        <v/>
      </c>
      <c r="H219" s="160" t="str">
        <f ca="1">IF(ISNUMBER(A219),IF(OR($S219=$U219,NOT(ISNA(MATCH($D219*5+$V$4,Override!$C$6:$C$125,0)))),$Q219,0),"")</f>
        <v/>
      </c>
      <c r="I219" s="157" t="str">
        <f t="shared" ca="1" si="90"/>
        <v/>
      </c>
      <c r="J219" s="161">
        <f t="shared" ref="J219" ca="1" si="114">COUNT(A217:A221)</f>
        <v>0</v>
      </c>
      <c r="K219" s="162" t="str">
        <f t="shared" ref="K219" ca="1" si="115">IF(ISNUMBER(A219),RANK(F219,F217:F221),"")</f>
        <v/>
      </c>
      <c r="L219" s="75">
        <f ca="1">IF(J219=5,VLOOKUP(K219,TPMatrix!$A$6:$B$10,2,FALSE),IF(J219=4,VLOOKUP(K219,TPMatrix!$D$6:$E$9,2,FALSE),0))</f>
        <v>0</v>
      </c>
      <c r="M219" s="75">
        <f ca="1">IF(COUNTIF(K217:K221,K219)&gt;=2,IF(J219=5,VLOOKUP(K219+1,TPMatrix!$A$6:$B$10,2,FALSE),IF(J219=4,VLOOKUP(K219+1,TPMatrix!$D$6:$E$9,2,FALSE),0)),"")</f>
        <v>0</v>
      </c>
      <c r="N219" s="75">
        <f ca="1">IF(COUNTIF(K217:K221,K219)&gt;=3,IF(J219=5,VLOOKUP(K219+2,TPMatrix!$A$6:$B$10,2,FALSE),IF(J219=4,VLOOKUP(K219+2,TPMatrix!$D$6:$E$9,2,FALSE),0)),"")</f>
        <v>0</v>
      </c>
      <c r="O219" s="75">
        <f ca="1">IF(COUNTIF(K217:K221,K219)&gt;=4,IF(J219=5,VLOOKUP(K219+3,TPMatrix!$A$6:$B$10,2,FALSE),IF(J219=4,VLOOKUP(K219+3,TPMatrix!$D$6:$E$9,2,FALSE),0)),"")</f>
        <v>0</v>
      </c>
      <c r="P219" s="75">
        <f ca="1">IF(COUNTIF(K217:K221,K219)&gt;=5,IF(J219=5,VLOOKUP(K219+4,TPMatrix!$A$6:$B$10,2,FALSE),IF(J219=4,VLOOKUP(K219+4,TPMatrix!$D$6:$E$9,2,FALSE),0)),"")</f>
        <v>0</v>
      </c>
      <c r="Q219" s="75">
        <f t="shared" ca="1" si="93"/>
        <v>0</v>
      </c>
      <c r="R219" s="163">
        <f t="shared" ca="1" si="94"/>
        <v>5</v>
      </c>
      <c r="S219" s="162">
        <f t="shared" ca="1" si="78"/>
        <v>0</v>
      </c>
      <c r="T219" s="75">
        <f t="shared" si="79"/>
        <v>0</v>
      </c>
      <c r="U219" s="163">
        <f t="shared" ca="1" si="95"/>
        <v>0</v>
      </c>
      <c r="W219" s="3" t="str">
        <f t="shared" ca="1" si="81"/>
        <v/>
      </c>
      <c r="X219" s="3" t="str">
        <f ca="1">IF(ISNUMBER($A219),$W219*(Methuselahs!$A$4+1)+$A219,"")</f>
        <v/>
      </c>
      <c r="Y219" s="3" t="str">
        <f t="shared" ca="1" si="82"/>
        <v/>
      </c>
      <c r="Z219" s="3" t="str">
        <f ca="1">IF(ISNUMBER($A219),VLOOKUP($A219,Methuselahs!$A$7:$X$306,5),"")</f>
        <v/>
      </c>
      <c r="AA219" s="3" t="str">
        <f t="shared" ca="1" si="83"/>
        <v/>
      </c>
    </row>
    <row r="220" spans="1:27" x14ac:dyDescent="0.2">
      <c r="A220" s="164" t="str">
        <f ca="1">IF(ISBLANK('Tournament Info'!$B$11),"",INDIRECT(ADDRESS(ROW(),1,1,1,"Optimal Seating "&amp;'Tournament Info'!$B$11-1&amp;"R+F")))</f>
        <v/>
      </c>
      <c r="B220" s="165" t="str">
        <f ca="1">IF(ISNUMBER(A220),VLOOKUP(A220,Methuselahs!$A$7:$E$306,2,FALSE),"")</f>
        <v/>
      </c>
      <c r="C220" s="166" t="str">
        <f ca="1">IF(ISNUMBER(A220),VLOOKUP(A220,Methuselahs!$A$7:$E$306,3,FALSE),"")</f>
        <v/>
      </c>
      <c r="D220" s="167" t="str">
        <f t="shared" ca="1" si="88"/>
        <v/>
      </c>
      <c r="E220" s="168"/>
      <c r="F220" s="166">
        <f t="shared" si="89"/>
        <v>0</v>
      </c>
      <c r="G220" s="150" t="str">
        <f t="shared" ca="1" si="74"/>
        <v/>
      </c>
      <c r="H220" s="151" t="str">
        <f ca="1">IF(ISNUMBER(A220),IF(OR($S220=$U220,NOT(ISNA(MATCH($D220*5+$V$4,Override!$C$6:$C$125,0)))),$Q220,0),"")</f>
        <v/>
      </c>
      <c r="I220" s="167" t="str">
        <f t="shared" ca="1" si="90"/>
        <v/>
      </c>
      <c r="J220" s="169">
        <f t="shared" ref="J220" ca="1" si="116">COUNT(A217:A221)</f>
        <v>0</v>
      </c>
      <c r="K220" s="153" t="str">
        <f t="shared" ref="K220" ca="1" si="117">IF(ISNUMBER(A220),RANK(F220,F217:F221),"")</f>
        <v/>
      </c>
      <c r="L220" s="154">
        <f ca="1">IF(J220=5,VLOOKUP(K220,TPMatrix!$A$6:$B$10,2,FALSE),IF(J220=4,VLOOKUP(K220,TPMatrix!$D$6:$E$9,2,FALSE),0))</f>
        <v>0</v>
      </c>
      <c r="M220" s="154">
        <f ca="1">IF(COUNTIF(K217:K221,K220)&gt;=2,IF(J220=5,VLOOKUP(K220+1,TPMatrix!$A$6:$B$10,2,FALSE),IF(J220=4,VLOOKUP(K220+1,TPMatrix!$D$6:$E$9,2,FALSE),0)),"")</f>
        <v>0</v>
      </c>
      <c r="N220" s="154">
        <f ca="1">IF(COUNTIF(K217:K221,K220)&gt;=3,IF(J220=5,VLOOKUP(K220+2,TPMatrix!$A$6:$B$10,2,FALSE),IF(J220=4,VLOOKUP(K220+2,TPMatrix!$D$6:$E$9,2,FALSE),0)),"")</f>
        <v>0</v>
      </c>
      <c r="O220" s="154">
        <f ca="1">IF(COUNTIF(K217:K221,K220)&gt;=4,IF(J220=5,VLOOKUP(K220+3,TPMatrix!$A$6:$B$10,2,FALSE),IF(J220=4,VLOOKUP(K220+3,TPMatrix!$D$6:$E$9,2,FALSE),0)),"")</f>
        <v>0</v>
      </c>
      <c r="P220" s="154">
        <f ca="1">IF(COUNTIF(K217:K221,K220)&gt;=5,IF(J220=5,VLOOKUP(K220+4,TPMatrix!$A$6:$B$10,2,FALSE),IF(J220=4,VLOOKUP(K220+4,TPMatrix!$D$6:$E$9,2,FALSE),0)),"")</f>
        <v>0</v>
      </c>
      <c r="Q220" s="154">
        <f t="shared" ca="1" si="93"/>
        <v>0</v>
      </c>
      <c r="R220" s="155">
        <f t="shared" ca="1" si="94"/>
        <v>5</v>
      </c>
      <c r="S220" s="153">
        <f t="shared" ca="1" si="78"/>
        <v>0</v>
      </c>
      <c r="T220" s="154">
        <f t="shared" si="79"/>
        <v>0</v>
      </c>
      <c r="U220" s="155">
        <f t="shared" ca="1" si="95"/>
        <v>0</v>
      </c>
      <c r="W220" s="3" t="str">
        <f t="shared" ca="1" si="81"/>
        <v/>
      </c>
      <c r="X220" s="3" t="str">
        <f ca="1">IF(ISNUMBER($A220),$W220*(Methuselahs!$A$4+1)+$A220,"")</f>
        <v/>
      </c>
      <c r="Y220" s="3" t="str">
        <f t="shared" ca="1" si="82"/>
        <v/>
      </c>
      <c r="Z220" s="3" t="str">
        <f ca="1">IF(ISNUMBER($A220),VLOOKUP($A220,Methuselahs!$A$7:$X$306,5),"")</f>
        <v/>
      </c>
      <c r="AA220" s="3" t="str">
        <f t="shared" ca="1" si="83"/>
        <v/>
      </c>
    </row>
    <row r="221" spans="1:27" ht="13.5" thickBot="1" x14ac:dyDescent="0.25">
      <c r="A221" s="170" t="str">
        <f ca="1">IF(ISBLANK('Tournament Info'!$B$11),"",INDIRECT(ADDRESS(ROW(),1,1,1,"Optimal Seating "&amp;'Tournament Info'!$B$11-1&amp;"R+F")))</f>
        <v/>
      </c>
      <c r="B221" s="171" t="str">
        <f ca="1">IF(ISNUMBER(A221),VLOOKUP(A221,Methuselahs!$A$7:$E$306,2,FALSE),"")</f>
        <v/>
      </c>
      <c r="C221" s="172" t="str">
        <f ca="1">IF(ISNUMBER(A221),VLOOKUP(A221,Methuselahs!$A$7:$E$306,3,FALSE),"")</f>
        <v/>
      </c>
      <c r="D221" s="173" t="str">
        <f t="shared" ca="1" si="88"/>
        <v/>
      </c>
      <c r="E221" s="174"/>
      <c r="F221" s="172">
        <f t="shared" si="89"/>
        <v>0</v>
      </c>
      <c r="G221" s="159" t="str">
        <f t="shared" ca="1" si="74"/>
        <v/>
      </c>
      <c r="H221" s="160" t="str">
        <f ca="1">IF(ISNUMBER(A221),IF(OR($S221=$U221,NOT(ISNA(MATCH($D221*5+$V$4,Override!$C$6:$C$125,0)))),$Q221,0),"")</f>
        <v/>
      </c>
      <c r="I221" s="173" t="str">
        <f t="shared" ca="1" si="90"/>
        <v/>
      </c>
      <c r="J221" s="175">
        <f t="shared" ref="J221" ca="1" si="118">COUNT(A217:A221)</f>
        <v>0</v>
      </c>
      <c r="K221" s="176" t="str">
        <f t="shared" ref="K221" ca="1" si="119">IF(ISNUMBER(A221),RANK(F221,F217:F221),"")</f>
        <v/>
      </c>
      <c r="L221" s="177">
        <f ca="1">IF(J221=5,VLOOKUP(K221,TPMatrix!$A$6:$B$10,2,FALSE),IF(J221=4,VLOOKUP(K221,TPMatrix!$D$6:$E$9,2,FALSE),0))</f>
        <v>0</v>
      </c>
      <c r="M221" s="177">
        <f ca="1">IF(COUNTIF(K217:K221,K221)&gt;=2,IF(J221=5,VLOOKUP(K221+1,TPMatrix!$A$6:$B$10,2,FALSE),IF(J221=4,VLOOKUP(K221+1,TPMatrix!$D$6:$E$9,2,FALSE),0)),"")</f>
        <v>0</v>
      </c>
      <c r="N221" s="177">
        <f ca="1">IF(COUNTIF(K217:K221,K221)&gt;=3,IF(J221=5,VLOOKUP(K221+2,TPMatrix!$A$6:$B$10,2,FALSE),IF(J221=4,VLOOKUP(K221+2,TPMatrix!$D$6:$E$9,2,FALSE),0)),"")</f>
        <v>0</v>
      </c>
      <c r="O221" s="177">
        <f ca="1">IF(COUNTIF(K217:K221,K221)&gt;=4,IF(J221=5,VLOOKUP(K221+3,TPMatrix!$A$6:$B$10,2,FALSE),IF(J221=4,VLOOKUP(K221+3,TPMatrix!$D$6:$E$9,2,FALSE),0)),"")</f>
        <v>0</v>
      </c>
      <c r="P221" s="177">
        <f ca="1">IF(COUNTIF(K217:K221,K221)&gt;=5,IF(J221=5,VLOOKUP(K221+4,TPMatrix!$A$6:$B$10,2,FALSE),IF(J221=4,VLOOKUP(K221+4,TPMatrix!$D$6:$E$9,2,FALSE),0)),"")</f>
        <v>0</v>
      </c>
      <c r="Q221" s="177">
        <f t="shared" ca="1" si="93"/>
        <v>0</v>
      </c>
      <c r="R221" s="178">
        <f t="shared" ca="1" si="94"/>
        <v>5</v>
      </c>
      <c r="S221" s="176">
        <f t="shared" ca="1" si="78"/>
        <v>0</v>
      </c>
      <c r="T221" s="177">
        <f t="shared" si="79"/>
        <v>0</v>
      </c>
      <c r="U221" s="178">
        <f t="shared" ca="1" si="95"/>
        <v>0</v>
      </c>
      <c r="W221" s="3" t="str">
        <f t="shared" ca="1" si="81"/>
        <v/>
      </c>
      <c r="X221" s="3" t="str">
        <f ca="1">IF(ISNUMBER($A221),$W221*(Methuselahs!$A$4+1)+$A221,"")</f>
        <v/>
      </c>
      <c r="Y221" s="3" t="str">
        <f t="shared" ca="1" si="82"/>
        <v/>
      </c>
      <c r="Z221" s="3" t="str">
        <f ca="1">IF(ISNUMBER($A221),VLOOKUP($A221,Methuselahs!$A$7:$X$306,5),"")</f>
        <v/>
      </c>
      <c r="AA221" s="3" t="str">
        <f t="shared" ca="1" si="83"/>
        <v/>
      </c>
    </row>
    <row r="222" spans="1:27" ht="13.5" thickTop="1" x14ac:dyDescent="0.2">
      <c r="A222" s="55" t="str">
        <f ca="1">IF(ISBLANK('Tournament Info'!$B$11),"",INDIRECT(ADDRESS(ROW(),1,1,1,"Optimal Seating "&amp;'Tournament Info'!$B$11-1&amp;"R+F")))</f>
        <v/>
      </c>
      <c r="B222" s="57" t="str">
        <f ca="1">IF(ISNUMBER(A222),VLOOKUP(A222,Methuselahs!$A$7:$E$306,2,FALSE),"")</f>
        <v/>
      </c>
      <c r="C222" s="136" t="str">
        <f ca="1">IF(ISNUMBER(A222),VLOOKUP(A222,Methuselahs!$A$7:$E$306,3,FALSE),"")</f>
        <v/>
      </c>
      <c r="D222" s="137" t="str">
        <f t="shared" ca="1" si="88"/>
        <v/>
      </c>
      <c r="E222" s="138"/>
      <c r="F222" s="136">
        <f t="shared" si="89"/>
        <v>0</v>
      </c>
      <c r="G222" s="139" t="str">
        <f t="shared" ca="1" si="74"/>
        <v/>
      </c>
      <c r="H222" s="140" t="str">
        <f ca="1">IF(ISNUMBER(A222),IF(OR($S222=$U222,NOT(ISNA(MATCH($D222*5+$V$4,Override!$C$6:$C$125,0)))),$Q222,0),"")</f>
        <v/>
      </c>
      <c r="I222" s="137" t="str">
        <f t="shared" ca="1" si="90"/>
        <v/>
      </c>
      <c r="J222" s="141">
        <f t="shared" ref="J222" ca="1" si="120">COUNT(A222:A226)</f>
        <v>0</v>
      </c>
      <c r="K222" s="142" t="str">
        <f t="shared" ref="K222" ca="1" si="121">IF(ISNUMBER(A222),RANK(F222,F222:F226),"")</f>
        <v/>
      </c>
      <c r="L222" s="58">
        <f ca="1">IF(J222=5,VLOOKUP(K222,TPMatrix!$A$6:$B$10,2,FALSE),IF(J222=4,VLOOKUP(K222,TPMatrix!$D$6:$E$9,2,FALSE),0))</f>
        <v>0</v>
      </c>
      <c r="M222" s="58">
        <f ca="1">IF(COUNTIF(K222:K226,K222)&gt;=2,IF(J222=5,VLOOKUP(K222+1,TPMatrix!$A$6:$B$10,2,FALSE),IF(J222=4,VLOOKUP(K222+1,TPMatrix!$D$6:$E$9,2,FALSE),0)),"")</f>
        <v>0</v>
      </c>
      <c r="N222" s="58">
        <f ca="1">IF(COUNTIF(K222:K226,K222)&gt;=3,IF(J222=5,VLOOKUP(K222+2,TPMatrix!$A$6:$B$10,2,FALSE),IF(J222=4,VLOOKUP(K222+2,TPMatrix!$D$6:$E$9,2,FALSE),0)),"")</f>
        <v>0</v>
      </c>
      <c r="O222" s="58">
        <f ca="1">IF(COUNTIF(K222:K226,K222)&gt;=4,IF(J222=5,VLOOKUP(K222+3,TPMatrix!$A$6:$B$10,2,FALSE),IF(J222=4,VLOOKUP(K222+3,TPMatrix!$D$6:$E$9,2,FALSE),0)),"")</f>
        <v>0</v>
      </c>
      <c r="P222" s="58">
        <f ca="1">IF(COUNTIF(K222:K226,K222)&gt;=5,IF(J222=5,VLOOKUP(K222+4,TPMatrix!$A$6:$B$10,2,FALSE),IF(J222=4,VLOOKUP(K222+4,TPMatrix!$D$6:$E$9,2,FALSE),0)),"")</f>
        <v>0</v>
      </c>
      <c r="Q222" s="58">
        <f t="shared" ca="1" si="93"/>
        <v>0</v>
      </c>
      <c r="R222" s="143">
        <f t="shared" ca="1" si="94"/>
        <v>5</v>
      </c>
      <c r="S222" s="144">
        <f t="shared" ca="1" si="78"/>
        <v>0</v>
      </c>
      <c r="T222" s="145">
        <f t="shared" si="79"/>
        <v>0</v>
      </c>
      <c r="U222" s="146">
        <f t="shared" ca="1" si="95"/>
        <v>0</v>
      </c>
      <c r="W222" s="3" t="str">
        <f t="shared" ca="1" si="81"/>
        <v/>
      </c>
      <c r="X222" s="3" t="str">
        <f ca="1">IF(ISNUMBER($A222),$W222*(Methuselahs!$A$4+1)+$A222,"")</f>
        <v/>
      </c>
      <c r="Y222" s="3" t="str">
        <f t="shared" ca="1" si="82"/>
        <v/>
      </c>
      <c r="Z222" s="3" t="str">
        <f ca="1">IF(ISNUMBER($A222),VLOOKUP($A222,Methuselahs!$A$7:$X$306,5),"")</f>
        <v/>
      </c>
      <c r="AA222" s="3" t="str">
        <f t="shared" ca="1" si="83"/>
        <v/>
      </c>
    </row>
    <row r="223" spans="1:27" x14ac:dyDescent="0.2">
      <c r="A223" s="59" t="str">
        <f ca="1">IF(ISBLANK('Tournament Info'!$B$11),"",INDIRECT(ADDRESS(ROW(),1,1,1,"Optimal Seating "&amp;'Tournament Info'!$B$11-1&amp;"R+F")))</f>
        <v/>
      </c>
      <c r="B223" s="65" t="str">
        <f ca="1">IF(ISNUMBER(A223),VLOOKUP(A223,Methuselahs!$A$7:$E$306,2,FALSE),"")</f>
        <v/>
      </c>
      <c r="C223" s="147" t="str">
        <f ca="1">IF(ISNUMBER(A223),VLOOKUP(A223,Methuselahs!$A$7:$E$306,3,FALSE),"")</f>
        <v/>
      </c>
      <c r="D223" s="148" t="str">
        <f t="shared" ca="1" si="88"/>
        <v/>
      </c>
      <c r="E223" s="149"/>
      <c r="F223" s="147">
        <f t="shared" si="89"/>
        <v>0</v>
      </c>
      <c r="G223" s="150" t="str">
        <f t="shared" ca="1" si="74"/>
        <v/>
      </c>
      <c r="H223" s="151" t="str">
        <f ca="1">IF(ISNUMBER(A223),IF(OR($S223=$U223,NOT(ISNA(MATCH($D223*5+$V$4,Override!$C$6:$C$125,0)))),$Q223,0),"")</f>
        <v/>
      </c>
      <c r="I223" s="148" t="str">
        <f t="shared" ca="1" si="90"/>
        <v/>
      </c>
      <c r="J223" s="152">
        <f t="shared" ref="J223" ca="1" si="122">COUNT(A222:A226)</f>
        <v>0</v>
      </c>
      <c r="K223" s="153" t="str">
        <f t="shared" ref="K223" ca="1" si="123">IF(ISNUMBER(A223),RANK(F223,F222:F226),"")</f>
        <v/>
      </c>
      <c r="L223" s="154">
        <f ca="1">IF(J223=5,VLOOKUP(K223,TPMatrix!$A$6:$B$10,2,FALSE),IF(J223=4,VLOOKUP(K223,TPMatrix!$D$6:$E$9,2,FALSE),0))</f>
        <v>0</v>
      </c>
      <c r="M223" s="154">
        <f ca="1">IF(COUNTIF(K222:K226,K223)&gt;=2,IF(J223=5,VLOOKUP(K223+1,TPMatrix!$A$6:$B$10,2,FALSE),IF(J223=4,VLOOKUP(K223+1,TPMatrix!$D$6:$E$9,2,FALSE),0)),"")</f>
        <v>0</v>
      </c>
      <c r="N223" s="154">
        <f ca="1">IF(COUNTIF(K222:K226,K223)&gt;=3,IF(J223=5,VLOOKUP(K223+2,TPMatrix!$A$6:$B$10,2,FALSE),IF(J223=4,VLOOKUP(K223+2,TPMatrix!$D$6:$E$9,2,FALSE),0)),"")</f>
        <v>0</v>
      </c>
      <c r="O223" s="154">
        <f ca="1">IF(COUNTIF(K222:K226,K223)&gt;=4,IF(J223=5,VLOOKUP(K223+3,TPMatrix!$A$6:$B$10,2,FALSE),IF(J223=4,VLOOKUP(K223+3,TPMatrix!$D$6:$E$9,2,FALSE),0)),"")</f>
        <v>0</v>
      </c>
      <c r="P223" s="154">
        <f ca="1">IF(COUNTIF(K222:K226,K223)&gt;=5,IF(J223=5,VLOOKUP(K223+4,TPMatrix!$A$6:$B$10,2,FALSE),IF(J223=4,VLOOKUP(K223+4,TPMatrix!$D$6:$E$9,2,FALSE),0)),"")</f>
        <v>0</v>
      </c>
      <c r="Q223" s="154">
        <f t="shared" ca="1" si="93"/>
        <v>0</v>
      </c>
      <c r="R223" s="155">
        <f t="shared" ca="1" si="94"/>
        <v>5</v>
      </c>
      <c r="S223" s="153">
        <f t="shared" ca="1" si="78"/>
        <v>0</v>
      </c>
      <c r="T223" s="154">
        <f t="shared" si="79"/>
        <v>0</v>
      </c>
      <c r="U223" s="155">
        <f t="shared" ca="1" si="95"/>
        <v>0</v>
      </c>
      <c r="W223" s="3" t="str">
        <f t="shared" ca="1" si="81"/>
        <v/>
      </c>
      <c r="X223" s="3" t="str">
        <f ca="1">IF(ISNUMBER($A223),$W223*(Methuselahs!$A$4+1)+$A223,"")</f>
        <v/>
      </c>
      <c r="Y223" s="3" t="str">
        <f t="shared" ca="1" si="82"/>
        <v/>
      </c>
      <c r="Z223" s="3" t="str">
        <f ca="1">IF(ISNUMBER($A223),VLOOKUP($A223,Methuselahs!$A$7:$X$306,5),"")</f>
        <v/>
      </c>
      <c r="AA223" s="3" t="str">
        <f t="shared" ca="1" si="83"/>
        <v/>
      </c>
    </row>
    <row r="224" spans="1:27" x14ac:dyDescent="0.2">
      <c r="A224" s="70" t="str">
        <f ca="1">IF(ISBLANK('Tournament Info'!$B$11),"",INDIRECT(ADDRESS(ROW(),1,1,1,"Optimal Seating "&amp;'Tournament Info'!$B$11-1&amp;"R+F")))</f>
        <v/>
      </c>
      <c r="B224" s="76" t="str">
        <f ca="1">IF(ISNUMBER(A224),VLOOKUP(A224,Methuselahs!$A$7:$E$306,2,FALSE),"")</f>
        <v/>
      </c>
      <c r="C224" s="156" t="str">
        <f ca="1">IF(ISNUMBER(A224),VLOOKUP(A224,Methuselahs!$A$7:$E$306,3,FALSE),"")</f>
        <v/>
      </c>
      <c r="D224" s="157" t="str">
        <f t="shared" ca="1" si="88"/>
        <v/>
      </c>
      <c r="E224" s="158"/>
      <c r="F224" s="156">
        <f t="shared" si="89"/>
        <v>0</v>
      </c>
      <c r="G224" s="159" t="str">
        <f t="shared" ca="1" si="74"/>
        <v/>
      </c>
      <c r="H224" s="160" t="str">
        <f ca="1">IF(ISNUMBER(A224),IF(OR($S224=$U224,NOT(ISNA(MATCH($D224*5+$V$4,Override!$C$6:$C$125,0)))),$Q224,0),"")</f>
        <v/>
      </c>
      <c r="I224" s="157" t="str">
        <f t="shared" ca="1" si="90"/>
        <v/>
      </c>
      <c r="J224" s="161">
        <f t="shared" ref="J224" ca="1" si="124">COUNT(A222:A226)</f>
        <v>0</v>
      </c>
      <c r="K224" s="162" t="str">
        <f t="shared" ref="K224" ca="1" si="125">IF(ISNUMBER(A224),RANK(F224,F222:F226),"")</f>
        <v/>
      </c>
      <c r="L224" s="75">
        <f ca="1">IF(J224=5,VLOOKUP(K224,TPMatrix!$A$6:$B$10,2,FALSE),IF(J224=4,VLOOKUP(K224,TPMatrix!$D$6:$E$9,2,FALSE),0))</f>
        <v>0</v>
      </c>
      <c r="M224" s="75">
        <f ca="1">IF(COUNTIF(K222:K226,K224)&gt;=2,IF(J224=5,VLOOKUP(K224+1,TPMatrix!$A$6:$B$10,2,FALSE),IF(J224=4,VLOOKUP(K224+1,TPMatrix!$D$6:$E$9,2,FALSE),0)),"")</f>
        <v>0</v>
      </c>
      <c r="N224" s="75">
        <f ca="1">IF(COUNTIF(K222:K226,K224)&gt;=3,IF(J224=5,VLOOKUP(K224+2,TPMatrix!$A$6:$B$10,2,FALSE),IF(J224=4,VLOOKUP(K224+2,TPMatrix!$D$6:$E$9,2,FALSE),0)),"")</f>
        <v>0</v>
      </c>
      <c r="O224" s="75">
        <f ca="1">IF(COUNTIF(K222:K226,K224)&gt;=4,IF(J224=5,VLOOKUP(K224+3,TPMatrix!$A$6:$B$10,2,FALSE),IF(J224=4,VLOOKUP(K224+3,TPMatrix!$D$6:$E$9,2,FALSE),0)),"")</f>
        <v>0</v>
      </c>
      <c r="P224" s="75">
        <f ca="1">IF(COUNTIF(K222:K226,K224)&gt;=5,IF(J224=5,VLOOKUP(K224+4,TPMatrix!$A$6:$B$10,2,FALSE),IF(J224=4,VLOOKUP(K224+4,TPMatrix!$D$6:$E$9,2,FALSE),0)),"")</f>
        <v>0</v>
      </c>
      <c r="Q224" s="75">
        <f t="shared" ca="1" si="93"/>
        <v>0</v>
      </c>
      <c r="R224" s="163">
        <f t="shared" ca="1" si="94"/>
        <v>5</v>
      </c>
      <c r="S224" s="162">
        <f t="shared" ca="1" si="78"/>
        <v>0</v>
      </c>
      <c r="T224" s="75">
        <f t="shared" si="79"/>
        <v>0</v>
      </c>
      <c r="U224" s="163">
        <f t="shared" ca="1" si="95"/>
        <v>0</v>
      </c>
      <c r="W224" s="3" t="str">
        <f t="shared" ca="1" si="81"/>
        <v/>
      </c>
      <c r="X224" s="3" t="str">
        <f ca="1">IF(ISNUMBER($A224),$W224*(Methuselahs!$A$4+1)+$A224,"")</f>
        <v/>
      </c>
      <c r="Y224" s="3" t="str">
        <f t="shared" ca="1" si="82"/>
        <v/>
      </c>
      <c r="Z224" s="3" t="str">
        <f ca="1">IF(ISNUMBER($A224),VLOOKUP($A224,Methuselahs!$A$7:$X$306,5),"")</f>
        <v/>
      </c>
      <c r="AA224" s="3" t="str">
        <f t="shared" ca="1" si="83"/>
        <v/>
      </c>
    </row>
    <row r="225" spans="1:27" x14ac:dyDescent="0.2">
      <c r="A225" s="164" t="str">
        <f ca="1">IF(ISBLANK('Tournament Info'!$B$11),"",INDIRECT(ADDRESS(ROW(),1,1,1,"Optimal Seating "&amp;'Tournament Info'!$B$11-1&amp;"R+F")))</f>
        <v/>
      </c>
      <c r="B225" s="165" t="str">
        <f ca="1">IF(ISNUMBER(A225),VLOOKUP(A225,Methuselahs!$A$7:$E$306,2,FALSE),"")</f>
        <v/>
      </c>
      <c r="C225" s="166" t="str">
        <f ca="1">IF(ISNUMBER(A225),VLOOKUP(A225,Methuselahs!$A$7:$E$306,3,FALSE),"")</f>
        <v/>
      </c>
      <c r="D225" s="167" t="str">
        <f t="shared" ca="1" si="88"/>
        <v/>
      </c>
      <c r="E225" s="168"/>
      <c r="F225" s="166">
        <f t="shared" si="89"/>
        <v>0</v>
      </c>
      <c r="G225" s="150" t="str">
        <f t="shared" ca="1" si="74"/>
        <v/>
      </c>
      <c r="H225" s="151" t="str">
        <f ca="1">IF(ISNUMBER(A225),IF(OR($S225=$U225,NOT(ISNA(MATCH($D225*5+$V$4,Override!$C$6:$C$125,0)))),$Q225,0),"")</f>
        <v/>
      </c>
      <c r="I225" s="167" t="str">
        <f t="shared" ca="1" si="90"/>
        <v/>
      </c>
      <c r="J225" s="169">
        <f t="shared" ref="J225" ca="1" si="126">COUNT(A222:A226)</f>
        <v>0</v>
      </c>
      <c r="K225" s="153" t="str">
        <f t="shared" ref="K225" ca="1" si="127">IF(ISNUMBER(A225),RANK(F225,F222:F226),"")</f>
        <v/>
      </c>
      <c r="L225" s="154">
        <f ca="1">IF(J225=5,VLOOKUP(K225,TPMatrix!$A$6:$B$10,2,FALSE),IF(J225=4,VLOOKUP(K225,TPMatrix!$D$6:$E$9,2,FALSE),0))</f>
        <v>0</v>
      </c>
      <c r="M225" s="154">
        <f ca="1">IF(COUNTIF(K222:K226,K225)&gt;=2,IF(J225=5,VLOOKUP(K225+1,TPMatrix!$A$6:$B$10,2,FALSE),IF(J225=4,VLOOKUP(K225+1,TPMatrix!$D$6:$E$9,2,FALSE),0)),"")</f>
        <v>0</v>
      </c>
      <c r="N225" s="154">
        <f ca="1">IF(COUNTIF(K222:K226,K225)&gt;=3,IF(J225=5,VLOOKUP(K225+2,TPMatrix!$A$6:$B$10,2,FALSE),IF(J225=4,VLOOKUP(K225+2,TPMatrix!$D$6:$E$9,2,FALSE),0)),"")</f>
        <v>0</v>
      </c>
      <c r="O225" s="154">
        <f ca="1">IF(COUNTIF(K222:K226,K225)&gt;=4,IF(J225=5,VLOOKUP(K225+3,TPMatrix!$A$6:$B$10,2,FALSE),IF(J225=4,VLOOKUP(K225+3,TPMatrix!$D$6:$E$9,2,FALSE),0)),"")</f>
        <v>0</v>
      </c>
      <c r="P225" s="154">
        <f ca="1">IF(COUNTIF(K222:K226,K225)&gt;=5,IF(J225=5,VLOOKUP(K225+4,TPMatrix!$A$6:$B$10,2,FALSE),IF(J225=4,VLOOKUP(K225+4,TPMatrix!$D$6:$E$9,2,FALSE),0)),"")</f>
        <v>0</v>
      </c>
      <c r="Q225" s="154">
        <f t="shared" ca="1" si="93"/>
        <v>0</v>
      </c>
      <c r="R225" s="155">
        <f t="shared" ca="1" si="94"/>
        <v>5</v>
      </c>
      <c r="S225" s="153">
        <f t="shared" ca="1" si="78"/>
        <v>0</v>
      </c>
      <c r="T225" s="154">
        <f t="shared" si="79"/>
        <v>0</v>
      </c>
      <c r="U225" s="155">
        <f t="shared" ca="1" si="95"/>
        <v>0</v>
      </c>
      <c r="W225" s="3" t="str">
        <f t="shared" ca="1" si="81"/>
        <v/>
      </c>
      <c r="X225" s="3" t="str">
        <f ca="1">IF(ISNUMBER($A225),$W225*(Methuselahs!$A$4+1)+$A225,"")</f>
        <v/>
      </c>
      <c r="Y225" s="3" t="str">
        <f t="shared" ca="1" si="82"/>
        <v/>
      </c>
      <c r="Z225" s="3" t="str">
        <f ca="1">IF(ISNUMBER($A225),VLOOKUP($A225,Methuselahs!$A$7:$X$306,5),"")</f>
        <v/>
      </c>
      <c r="AA225" s="3" t="str">
        <f t="shared" ca="1" si="83"/>
        <v/>
      </c>
    </row>
    <row r="226" spans="1:27" ht="13.5" thickBot="1" x14ac:dyDescent="0.25">
      <c r="A226" s="170" t="str">
        <f ca="1">IF(ISBLANK('Tournament Info'!$B$11),"",INDIRECT(ADDRESS(ROW(),1,1,1,"Optimal Seating "&amp;'Tournament Info'!$B$11-1&amp;"R+F")))</f>
        <v/>
      </c>
      <c r="B226" s="171" t="str">
        <f ca="1">IF(ISNUMBER(A226),VLOOKUP(A226,Methuselahs!$A$7:$E$306,2,FALSE),"")</f>
        <v/>
      </c>
      <c r="C226" s="172" t="str">
        <f ca="1">IF(ISNUMBER(A226),VLOOKUP(A226,Methuselahs!$A$7:$E$306,3,FALSE),"")</f>
        <v/>
      </c>
      <c r="D226" s="173" t="str">
        <f t="shared" ca="1" si="88"/>
        <v/>
      </c>
      <c r="E226" s="174"/>
      <c r="F226" s="172">
        <f t="shared" si="89"/>
        <v>0</v>
      </c>
      <c r="G226" s="179" t="str">
        <f t="shared" ca="1" si="74"/>
        <v/>
      </c>
      <c r="H226" s="180" t="str">
        <f ca="1">IF(ISNUMBER(A226),IF(OR($S226=$U226,NOT(ISNA(MATCH($D226*5+$V$4,Override!$C$6:$C$125,0)))),$Q226,0),"")</f>
        <v/>
      </c>
      <c r="I226" s="173" t="str">
        <f t="shared" ca="1" si="90"/>
        <v/>
      </c>
      <c r="J226" s="175">
        <f t="shared" ref="J226" ca="1" si="128">COUNT(A222:A226)</f>
        <v>0</v>
      </c>
      <c r="K226" s="176" t="str">
        <f t="shared" ref="K226" ca="1" si="129">IF(ISNUMBER(A226),RANK(F226,F222:F226),"")</f>
        <v/>
      </c>
      <c r="L226" s="177">
        <f ca="1">IF(J226=5,VLOOKUP(K226,TPMatrix!$A$6:$B$10,2,FALSE),IF(J226=4,VLOOKUP(K226,TPMatrix!$D$6:$E$9,2,FALSE),0))</f>
        <v>0</v>
      </c>
      <c r="M226" s="177">
        <f ca="1">IF(COUNTIF(K222:K226,K226)&gt;=2,IF(J226=5,VLOOKUP(K226+1,TPMatrix!$A$6:$B$10,2,FALSE),IF(J226=4,VLOOKUP(K226+1,TPMatrix!$D$6:$E$9,2,FALSE),0)),"")</f>
        <v>0</v>
      </c>
      <c r="N226" s="177">
        <f ca="1">IF(COUNTIF(K222:K226,K226)&gt;=3,IF(J226=5,VLOOKUP(K226+2,TPMatrix!$A$6:$B$10,2,FALSE),IF(J226=4,VLOOKUP(K226+2,TPMatrix!$D$6:$E$9,2,FALSE),0)),"")</f>
        <v>0</v>
      </c>
      <c r="O226" s="177">
        <f ca="1">IF(COUNTIF(K222:K226,K226)&gt;=4,IF(J226=5,VLOOKUP(K226+3,TPMatrix!$A$6:$B$10,2,FALSE),IF(J226=4,VLOOKUP(K226+3,TPMatrix!$D$6:$E$9,2,FALSE),0)),"")</f>
        <v>0</v>
      </c>
      <c r="P226" s="177">
        <f ca="1">IF(COUNTIF(K222:K226,K226)&gt;=5,IF(J226=5,VLOOKUP(K226+4,TPMatrix!$A$6:$B$10,2,FALSE),IF(J226=4,VLOOKUP(K226+4,TPMatrix!$D$6:$E$9,2,FALSE),0)),"")</f>
        <v>0</v>
      </c>
      <c r="Q226" s="177">
        <f t="shared" ca="1" si="93"/>
        <v>0</v>
      </c>
      <c r="R226" s="178">
        <f t="shared" ca="1" si="94"/>
        <v>5</v>
      </c>
      <c r="S226" s="176">
        <f t="shared" ca="1" si="78"/>
        <v>0</v>
      </c>
      <c r="T226" s="177">
        <f t="shared" si="79"/>
        <v>0</v>
      </c>
      <c r="U226" s="178">
        <f t="shared" ca="1" si="95"/>
        <v>0</v>
      </c>
      <c r="W226" s="3" t="str">
        <f t="shared" ca="1" si="81"/>
        <v/>
      </c>
      <c r="X226" s="3" t="str">
        <f ca="1">IF(ISNUMBER($A226),$W226*(Methuselahs!$A$4+1)+$A226,"")</f>
        <v/>
      </c>
      <c r="Y226" s="3" t="str">
        <f t="shared" ca="1" si="82"/>
        <v/>
      </c>
      <c r="Z226" s="3" t="str">
        <f ca="1">IF(ISNUMBER($A226),VLOOKUP($A226,Methuselahs!$A$7:$X$306,5),"")</f>
        <v/>
      </c>
      <c r="AA226" s="3" t="str">
        <f t="shared" ca="1" si="83"/>
        <v/>
      </c>
    </row>
    <row r="227" spans="1:27" ht="13.5" thickTop="1" x14ac:dyDescent="0.2">
      <c r="A227" s="55" t="str">
        <f ca="1">IF(ISBLANK('Tournament Info'!$B$11),"",INDIRECT(ADDRESS(ROW(),1,1,1,"Optimal Seating "&amp;'Tournament Info'!$B$11-1&amp;"R+F")))</f>
        <v/>
      </c>
      <c r="B227" s="76" t="str">
        <f ca="1">IF(ISNUMBER(A227),VLOOKUP(A227,Methuselahs!$A$7:$E$306,2,FALSE),"")</f>
        <v/>
      </c>
      <c r="C227" s="136" t="str">
        <f ca="1">IF(ISNUMBER(A227),VLOOKUP(A227,Methuselahs!$A$7:$E$306,3,FALSE),"")</f>
        <v/>
      </c>
      <c r="D227" s="137" t="str">
        <f t="shared" ca="1" si="88"/>
        <v/>
      </c>
      <c r="E227" s="138"/>
      <c r="F227" s="136">
        <f t="shared" si="89"/>
        <v>0</v>
      </c>
      <c r="G227" s="139" t="str">
        <f t="shared" ca="1" si="74"/>
        <v/>
      </c>
      <c r="H227" s="140" t="str">
        <f ca="1">IF(ISNUMBER(A227),IF(OR($S227=$U227,NOT(ISNA(MATCH($D227*5+$V$4,Override!$C$6:$C$125,0)))),$Q227,0),"")</f>
        <v/>
      </c>
      <c r="I227" s="137" t="str">
        <f t="shared" ca="1" si="90"/>
        <v/>
      </c>
      <c r="J227" s="141">
        <f t="shared" ref="J227" ca="1" si="130">COUNT(A227:A231)</f>
        <v>0</v>
      </c>
      <c r="K227" s="142" t="str">
        <f t="shared" ref="K227" ca="1" si="131">IF(ISNUMBER(A227),RANK(F227,F227:F231),"")</f>
        <v/>
      </c>
      <c r="L227" s="58">
        <f ca="1">IF(J227=5,VLOOKUP(K227,TPMatrix!$A$6:$B$10,2,FALSE),IF(J227=4,VLOOKUP(K227,TPMatrix!$D$6:$E$9,2,FALSE),0))</f>
        <v>0</v>
      </c>
      <c r="M227" s="58">
        <f ca="1">IF(COUNTIF(K227:K231,K227)&gt;=2,IF(J227=5,VLOOKUP(K227+1,TPMatrix!$A$6:$B$10,2,FALSE),IF(J227=4,VLOOKUP(K227+1,TPMatrix!$D$6:$E$9,2,FALSE),0)),"")</f>
        <v>0</v>
      </c>
      <c r="N227" s="58">
        <f ca="1">IF(COUNTIF(K227:K231,K227)&gt;=3,IF(J227=5,VLOOKUP(K227+2,TPMatrix!$A$6:$B$10,2,FALSE),IF(J227=4,VLOOKUP(K227+2,TPMatrix!$D$6:$E$9,2,FALSE),0)),"")</f>
        <v>0</v>
      </c>
      <c r="O227" s="58">
        <f ca="1">IF(COUNTIF(K227:K231,K227)&gt;=4,IF(J227=5,VLOOKUP(K227+3,TPMatrix!$A$6:$B$10,2,FALSE),IF(J227=4,VLOOKUP(K227+3,TPMatrix!$D$6:$E$9,2,FALSE),0)),"")</f>
        <v>0</v>
      </c>
      <c r="P227" s="58">
        <f ca="1">IF(COUNTIF(K227:K231,K227)&gt;=5,IF(J227=5,VLOOKUP(K227+4,TPMatrix!$A$6:$B$10,2,FALSE),IF(J227=4,VLOOKUP(K227+4,TPMatrix!$D$6:$E$9,2,FALSE),0)),"")</f>
        <v>0</v>
      </c>
      <c r="Q227" s="58">
        <f t="shared" ca="1" si="93"/>
        <v>0</v>
      </c>
      <c r="R227" s="143">
        <f t="shared" ca="1" si="94"/>
        <v>5</v>
      </c>
      <c r="S227" s="144">
        <f t="shared" ca="1" si="78"/>
        <v>0</v>
      </c>
      <c r="T227" s="145">
        <f t="shared" si="79"/>
        <v>0</v>
      </c>
      <c r="U227" s="146">
        <f t="shared" ca="1" si="95"/>
        <v>0</v>
      </c>
      <c r="W227" s="3" t="str">
        <f t="shared" ca="1" si="81"/>
        <v/>
      </c>
      <c r="X227" s="3" t="str">
        <f ca="1">IF(ISNUMBER($A227),$W227*(Methuselahs!$A$4+1)+$A227,"")</f>
        <v/>
      </c>
      <c r="Y227" s="3" t="str">
        <f t="shared" ca="1" si="82"/>
        <v/>
      </c>
      <c r="Z227" s="3" t="str">
        <f ca="1">IF(ISNUMBER($A227),VLOOKUP($A227,Methuselahs!$A$7:$X$306,5),"")</f>
        <v/>
      </c>
      <c r="AA227" s="3" t="str">
        <f t="shared" ca="1" si="83"/>
        <v/>
      </c>
    </row>
    <row r="228" spans="1:27" x14ac:dyDescent="0.2">
      <c r="A228" s="59" t="str">
        <f ca="1">IF(ISBLANK('Tournament Info'!$B$11),"",INDIRECT(ADDRESS(ROW(),1,1,1,"Optimal Seating "&amp;'Tournament Info'!$B$11-1&amp;"R+F")))</f>
        <v/>
      </c>
      <c r="B228" s="65" t="str">
        <f ca="1">IF(ISNUMBER(A228),VLOOKUP(A228,Methuselahs!$A$7:$E$306,2,FALSE),"")</f>
        <v/>
      </c>
      <c r="C228" s="147" t="str">
        <f ca="1">IF(ISNUMBER(A228),VLOOKUP(A228,Methuselahs!$A$7:$E$306,3,FALSE),"")</f>
        <v/>
      </c>
      <c r="D228" s="148" t="str">
        <f t="shared" ca="1" si="88"/>
        <v/>
      </c>
      <c r="E228" s="149"/>
      <c r="F228" s="147">
        <f t="shared" si="89"/>
        <v>0</v>
      </c>
      <c r="G228" s="150" t="str">
        <f t="shared" ca="1" si="74"/>
        <v/>
      </c>
      <c r="H228" s="151" t="str">
        <f ca="1">IF(ISNUMBER(A228),IF(OR($S228=$U228,NOT(ISNA(MATCH($D228*5+$V$4,Override!$C$6:$C$125,0)))),$Q228,0),"")</f>
        <v/>
      </c>
      <c r="I228" s="148" t="str">
        <f t="shared" ca="1" si="90"/>
        <v/>
      </c>
      <c r="J228" s="152">
        <f t="shared" ref="J228" ca="1" si="132">COUNT(A227:A231)</f>
        <v>0</v>
      </c>
      <c r="K228" s="153" t="str">
        <f t="shared" ref="K228" ca="1" si="133">IF(ISNUMBER(A228),RANK(F228,F227:F231),"")</f>
        <v/>
      </c>
      <c r="L228" s="154">
        <f ca="1">IF(J228=5,VLOOKUP(K228,TPMatrix!$A$6:$B$10,2,FALSE),IF(J228=4,VLOOKUP(K228,TPMatrix!$D$6:$E$9,2,FALSE),0))</f>
        <v>0</v>
      </c>
      <c r="M228" s="154">
        <f ca="1">IF(COUNTIF(K227:K231,K228)&gt;=2,IF(J228=5,VLOOKUP(K228+1,TPMatrix!$A$6:$B$10,2,FALSE),IF(J228=4,VLOOKUP(K228+1,TPMatrix!$D$6:$E$9,2,FALSE),0)),"")</f>
        <v>0</v>
      </c>
      <c r="N228" s="154">
        <f ca="1">IF(COUNTIF(K227:K231,K228)&gt;=3,IF(J228=5,VLOOKUP(K228+2,TPMatrix!$A$6:$B$10,2,FALSE),IF(J228=4,VLOOKUP(K228+2,TPMatrix!$D$6:$E$9,2,FALSE),0)),"")</f>
        <v>0</v>
      </c>
      <c r="O228" s="154">
        <f ca="1">IF(COUNTIF(K227:K231,K228)&gt;=4,IF(J228=5,VLOOKUP(K228+3,TPMatrix!$A$6:$B$10,2,FALSE),IF(J228=4,VLOOKUP(K228+3,TPMatrix!$D$6:$E$9,2,FALSE),0)),"")</f>
        <v>0</v>
      </c>
      <c r="P228" s="154">
        <f ca="1">IF(COUNTIF(K227:K231,K228)&gt;=5,IF(J228=5,VLOOKUP(K228+4,TPMatrix!$A$6:$B$10,2,FALSE),IF(J228=4,VLOOKUP(K228+4,TPMatrix!$D$6:$E$9,2,FALSE),0)),"")</f>
        <v>0</v>
      </c>
      <c r="Q228" s="154">
        <f t="shared" ca="1" si="93"/>
        <v>0</v>
      </c>
      <c r="R228" s="155">
        <f t="shared" ca="1" si="94"/>
        <v>5</v>
      </c>
      <c r="S228" s="153">
        <f t="shared" ca="1" si="78"/>
        <v>0</v>
      </c>
      <c r="T228" s="154">
        <f t="shared" si="79"/>
        <v>0</v>
      </c>
      <c r="U228" s="155">
        <f t="shared" ca="1" si="95"/>
        <v>0</v>
      </c>
      <c r="W228" s="3" t="str">
        <f t="shared" ca="1" si="81"/>
        <v/>
      </c>
      <c r="X228" s="3" t="str">
        <f ca="1">IF(ISNUMBER($A228),$W228*(Methuselahs!$A$4+1)+$A228,"")</f>
        <v/>
      </c>
      <c r="Y228" s="3" t="str">
        <f t="shared" ca="1" si="82"/>
        <v/>
      </c>
      <c r="Z228" s="3" t="str">
        <f ca="1">IF(ISNUMBER($A228),VLOOKUP($A228,Methuselahs!$A$7:$X$306,5),"")</f>
        <v/>
      </c>
      <c r="AA228" s="3" t="str">
        <f t="shared" ca="1" si="83"/>
        <v/>
      </c>
    </row>
    <row r="229" spans="1:27" x14ac:dyDescent="0.2">
      <c r="A229" s="70" t="str">
        <f ca="1">IF(ISBLANK('Tournament Info'!$B$11),"",INDIRECT(ADDRESS(ROW(),1,1,1,"Optimal Seating "&amp;'Tournament Info'!$B$11-1&amp;"R+F")))</f>
        <v/>
      </c>
      <c r="B229" s="76" t="str">
        <f ca="1">IF(ISNUMBER(A229),VLOOKUP(A229,Methuselahs!$A$7:$E$306,2,FALSE),"")</f>
        <v/>
      </c>
      <c r="C229" s="156" t="str">
        <f ca="1">IF(ISNUMBER(A229),VLOOKUP(A229,Methuselahs!$A$7:$E$306,3,FALSE),"")</f>
        <v/>
      </c>
      <c r="D229" s="157" t="str">
        <f t="shared" ca="1" si="88"/>
        <v/>
      </c>
      <c r="E229" s="158"/>
      <c r="F229" s="156">
        <f t="shared" si="89"/>
        <v>0</v>
      </c>
      <c r="G229" s="159" t="str">
        <f t="shared" ca="1" si="74"/>
        <v/>
      </c>
      <c r="H229" s="160" t="str">
        <f ca="1">IF(ISNUMBER(A229),IF(OR($S229=$U229,NOT(ISNA(MATCH($D229*5+$V$4,Override!$C$6:$C$125,0)))),$Q229,0),"")</f>
        <v/>
      </c>
      <c r="I229" s="157" t="str">
        <f t="shared" ca="1" si="90"/>
        <v/>
      </c>
      <c r="J229" s="161">
        <f t="shared" ref="J229" ca="1" si="134">COUNT(A227:A231)</f>
        <v>0</v>
      </c>
      <c r="K229" s="162" t="str">
        <f t="shared" ref="K229" ca="1" si="135">IF(ISNUMBER(A229),RANK(F229,F227:F231),"")</f>
        <v/>
      </c>
      <c r="L229" s="75">
        <f ca="1">IF(J229=5,VLOOKUP(K229,TPMatrix!$A$6:$B$10,2,FALSE),IF(J229=4,VLOOKUP(K229,TPMatrix!$D$6:$E$9,2,FALSE),0))</f>
        <v>0</v>
      </c>
      <c r="M229" s="75">
        <f ca="1">IF(COUNTIF(K227:K231,K229)&gt;=2,IF(J229=5,VLOOKUP(K229+1,TPMatrix!$A$6:$B$10,2,FALSE),IF(J229=4,VLOOKUP(K229+1,TPMatrix!$D$6:$E$9,2,FALSE),0)),"")</f>
        <v>0</v>
      </c>
      <c r="N229" s="75">
        <f ca="1">IF(COUNTIF(K227:K231,K229)&gt;=3,IF(J229=5,VLOOKUP(K229+2,TPMatrix!$A$6:$B$10,2,FALSE),IF(J229=4,VLOOKUP(K229+2,TPMatrix!$D$6:$E$9,2,FALSE),0)),"")</f>
        <v>0</v>
      </c>
      <c r="O229" s="75">
        <f ca="1">IF(COUNTIF(K227:K231,K229)&gt;=4,IF(J229=5,VLOOKUP(K229+3,TPMatrix!$A$6:$B$10,2,FALSE),IF(J229=4,VLOOKUP(K229+3,TPMatrix!$D$6:$E$9,2,FALSE),0)),"")</f>
        <v>0</v>
      </c>
      <c r="P229" s="75">
        <f ca="1">IF(COUNTIF(K227:K231,K229)&gt;=5,IF(J229=5,VLOOKUP(K229+4,TPMatrix!$A$6:$B$10,2,FALSE),IF(J229=4,VLOOKUP(K229+4,TPMatrix!$D$6:$E$9,2,FALSE),0)),"")</f>
        <v>0</v>
      </c>
      <c r="Q229" s="75">
        <f t="shared" ca="1" si="93"/>
        <v>0</v>
      </c>
      <c r="R229" s="163">
        <f t="shared" ca="1" si="94"/>
        <v>5</v>
      </c>
      <c r="S229" s="162">
        <f t="shared" ca="1" si="78"/>
        <v>0</v>
      </c>
      <c r="T229" s="75">
        <f t="shared" si="79"/>
        <v>0</v>
      </c>
      <c r="U229" s="163">
        <f t="shared" ca="1" si="95"/>
        <v>0</v>
      </c>
      <c r="W229" s="3" t="str">
        <f t="shared" ca="1" si="81"/>
        <v/>
      </c>
      <c r="X229" s="3" t="str">
        <f ca="1">IF(ISNUMBER($A229),$W229*(Methuselahs!$A$4+1)+$A229,"")</f>
        <v/>
      </c>
      <c r="Y229" s="3" t="str">
        <f t="shared" ca="1" si="82"/>
        <v/>
      </c>
      <c r="Z229" s="3" t="str">
        <f ca="1">IF(ISNUMBER($A229),VLOOKUP($A229,Methuselahs!$A$7:$X$306,5),"")</f>
        <v/>
      </c>
      <c r="AA229" s="3" t="str">
        <f t="shared" ca="1" si="83"/>
        <v/>
      </c>
    </row>
    <row r="230" spans="1:27" x14ac:dyDescent="0.2">
      <c r="A230" s="164" t="str">
        <f ca="1">IF(ISBLANK('Tournament Info'!$B$11),"",INDIRECT(ADDRESS(ROW(),1,1,1,"Optimal Seating "&amp;'Tournament Info'!$B$11-1&amp;"R+F")))</f>
        <v/>
      </c>
      <c r="B230" s="165" t="str">
        <f ca="1">IF(ISNUMBER(A230),VLOOKUP(A230,Methuselahs!$A$7:$E$306,2,FALSE),"")</f>
        <v/>
      </c>
      <c r="C230" s="166" t="str">
        <f ca="1">IF(ISNUMBER(A230),VLOOKUP(A230,Methuselahs!$A$7:$E$306,3,FALSE),"")</f>
        <v/>
      </c>
      <c r="D230" s="167" t="str">
        <f t="shared" ca="1" si="88"/>
        <v/>
      </c>
      <c r="E230" s="168"/>
      <c r="F230" s="166">
        <f t="shared" si="89"/>
        <v>0</v>
      </c>
      <c r="G230" s="150" t="str">
        <f t="shared" ca="1" si="74"/>
        <v/>
      </c>
      <c r="H230" s="151" t="str">
        <f ca="1">IF(ISNUMBER(A230),IF(OR($S230=$U230,NOT(ISNA(MATCH($D230*5+$V$4,Override!$C$6:$C$125,0)))),$Q230,0),"")</f>
        <v/>
      </c>
      <c r="I230" s="167" t="str">
        <f t="shared" ca="1" si="90"/>
        <v/>
      </c>
      <c r="J230" s="169">
        <f t="shared" ref="J230" ca="1" si="136">COUNT(A227:A231)</f>
        <v>0</v>
      </c>
      <c r="K230" s="153" t="str">
        <f t="shared" ref="K230" ca="1" si="137">IF(ISNUMBER(A230),RANK(F230,F227:F231),"")</f>
        <v/>
      </c>
      <c r="L230" s="154">
        <f ca="1">IF(J230=5,VLOOKUP(K230,TPMatrix!$A$6:$B$10,2,FALSE),IF(J230=4,VLOOKUP(K230,TPMatrix!$D$6:$E$9,2,FALSE),0))</f>
        <v>0</v>
      </c>
      <c r="M230" s="154">
        <f ca="1">IF(COUNTIF(K227:K231,K230)&gt;=2,IF(J230=5,VLOOKUP(K230+1,TPMatrix!$A$6:$B$10,2,FALSE),IF(J230=4,VLOOKUP(K230+1,TPMatrix!$D$6:$E$9,2,FALSE),0)),"")</f>
        <v>0</v>
      </c>
      <c r="N230" s="154">
        <f ca="1">IF(COUNTIF(K227:K231,K230)&gt;=3,IF(J230=5,VLOOKUP(K230+2,TPMatrix!$A$6:$B$10,2,FALSE),IF(J230=4,VLOOKUP(K230+2,TPMatrix!$D$6:$E$9,2,FALSE),0)),"")</f>
        <v>0</v>
      </c>
      <c r="O230" s="154">
        <f ca="1">IF(COUNTIF(K227:K231,K230)&gt;=4,IF(J230=5,VLOOKUP(K230+3,TPMatrix!$A$6:$B$10,2,FALSE),IF(J230=4,VLOOKUP(K230+3,TPMatrix!$D$6:$E$9,2,FALSE),0)),"")</f>
        <v>0</v>
      </c>
      <c r="P230" s="154">
        <f ca="1">IF(COUNTIF(K227:K231,K230)&gt;=5,IF(J230=5,VLOOKUP(K230+4,TPMatrix!$A$6:$B$10,2,FALSE),IF(J230=4,VLOOKUP(K230+4,TPMatrix!$D$6:$E$9,2,FALSE),0)),"")</f>
        <v>0</v>
      </c>
      <c r="Q230" s="154">
        <f t="shared" ca="1" si="93"/>
        <v>0</v>
      </c>
      <c r="R230" s="155">
        <f t="shared" ca="1" si="94"/>
        <v>5</v>
      </c>
      <c r="S230" s="153">
        <f t="shared" ca="1" si="78"/>
        <v>0</v>
      </c>
      <c r="T230" s="154">
        <f t="shared" si="79"/>
        <v>0</v>
      </c>
      <c r="U230" s="155">
        <f t="shared" ca="1" si="95"/>
        <v>0</v>
      </c>
      <c r="W230" s="3" t="str">
        <f t="shared" ca="1" si="81"/>
        <v/>
      </c>
      <c r="X230" s="3" t="str">
        <f ca="1">IF(ISNUMBER($A230),$W230*(Methuselahs!$A$4+1)+$A230,"")</f>
        <v/>
      </c>
      <c r="Y230" s="3" t="str">
        <f t="shared" ca="1" si="82"/>
        <v/>
      </c>
      <c r="Z230" s="3" t="str">
        <f ca="1">IF(ISNUMBER($A230),VLOOKUP($A230,Methuselahs!$A$7:$X$306,5),"")</f>
        <v/>
      </c>
      <c r="AA230" s="3" t="str">
        <f t="shared" ca="1" si="83"/>
        <v/>
      </c>
    </row>
    <row r="231" spans="1:27" ht="13.5" thickBot="1" x14ac:dyDescent="0.25">
      <c r="A231" s="170" t="str">
        <f ca="1">IF(ISBLANK('Tournament Info'!$B$11),"",INDIRECT(ADDRESS(ROW(),1,1,1,"Optimal Seating "&amp;'Tournament Info'!$B$11-1&amp;"R+F")))</f>
        <v/>
      </c>
      <c r="B231" s="171" t="str">
        <f ca="1">IF(ISNUMBER(A231),VLOOKUP(A231,Methuselahs!$A$7:$E$306,2,FALSE),"")</f>
        <v/>
      </c>
      <c r="C231" s="172" t="str">
        <f ca="1">IF(ISNUMBER(A231),VLOOKUP(A231,Methuselahs!$A$7:$E$306,3,FALSE),"")</f>
        <v/>
      </c>
      <c r="D231" s="173" t="str">
        <f t="shared" ca="1" si="88"/>
        <v/>
      </c>
      <c r="E231" s="174"/>
      <c r="F231" s="172">
        <f t="shared" si="89"/>
        <v>0</v>
      </c>
      <c r="G231" s="159" t="str">
        <f t="shared" ca="1" si="74"/>
        <v/>
      </c>
      <c r="H231" s="160" t="str">
        <f ca="1">IF(ISNUMBER(A231),IF(OR($S231=$U231,NOT(ISNA(MATCH($D231*5+$V$4,Override!$C$6:$C$125,0)))),$Q231,0),"")</f>
        <v/>
      </c>
      <c r="I231" s="173" t="str">
        <f t="shared" ca="1" si="90"/>
        <v/>
      </c>
      <c r="J231" s="175">
        <f t="shared" ref="J231" ca="1" si="138">COUNT(A227:A231)</f>
        <v>0</v>
      </c>
      <c r="K231" s="176" t="str">
        <f t="shared" ref="K231" ca="1" si="139">IF(ISNUMBER(A231),RANK(F231,F227:F231),"")</f>
        <v/>
      </c>
      <c r="L231" s="177">
        <f ca="1">IF(J231=5,VLOOKUP(K231,TPMatrix!$A$6:$B$10,2,FALSE),IF(J231=4,VLOOKUP(K231,TPMatrix!$D$6:$E$9,2,FALSE),0))</f>
        <v>0</v>
      </c>
      <c r="M231" s="177">
        <f ca="1">IF(COUNTIF(K227:K231,K231)&gt;=2,IF(J231=5,VLOOKUP(K231+1,TPMatrix!$A$6:$B$10,2,FALSE),IF(J231=4,VLOOKUP(K231+1,TPMatrix!$D$6:$E$9,2,FALSE),0)),"")</f>
        <v>0</v>
      </c>
      <c r="N231" s="177">
        <f ca="1">IF(COUNTIF(K227:K231,K231)&gt;=3,IF(J231=5,VLOOKUP(K231+2,TPMatrix!$A$6:$B$10,2,FALSE),IF(J231=4,VLOOKUP(K231+2,TPMatrix!$D$6:$E$9,2,FALSE),0)),"")</f>
        <v>0</v>
      </c>
      <c r="O231" s="177">
        <f ca="1">IF(COUNTIF(K227:K231,K231)&gt;=4,IF(J231=5,VLOOKUP(K231+3,TPMatrix!$A$6:$B$10,2,FALSE),IF(J231=4,VLOOKUP(K231+3,TPMatrix!$D$6:$E$9,2,FALSE),0)),"")</f>
        <v>0</v>
      </c>
      <c r="P231" s="177">
        <f ca="1">IF(COUNTIF(K227:K231,K231)&gt;=5,IF(J231=5,VLOOKUP(K231+4,TPMatrix!$A$6:$B$10,2,FALSE),IF(J231=4,VLOOKUP(K231+4,TPMatrix!$D$6:$E$9,2,FALSE),0)),"")</f>
        <v>0</v>
      </c>
      <c r="Q231" s="177">
        <f t="shared" ca="1" si="93"/>
        <v>0</v>
      </c>
      <c r="R231" s="178">
        <f t="shared" ca="1" si="94"/>
        <v>5</v>
      </c>
      <c r="S231" s="176">
        <f t="shared" ca="1" si="78"/>
        <v>0</v>
      </c>
      <c r="T231" s="177">
        <f t="shared" si="79"/>
        <v>0</v>
      </c>
      <c r="U231" s="178">
        <f t="shared" ca="1" si="95"/>
        <v>0</v>
      </c>
      <c r="W231" s="3" t="str">
        <f t="shared" ca="1" si="81"/>
        <v/>
      </c>
      <c r="X231" s="3" t="str">
        <f ca="1">IF(ISNUMBER($A231),$W231*(Methuselahs!$A$4+1)+$A231,"")</f>
        <v/>
      </c>
      <c r="Y231" s="3" t="str">
        <f t="shared" ca="1" si="82"/>
        <v/>
      </c>
      <c r="Z231" s="3" t="str">
        <f ca="1">IF(ISNUMBER($A231),VLOOKUP($A231,Methuselahs!$A$7:$X$306,5),"")</f>
        <v/>
      </c>
      <c r="AA231" s="3" t="str">
        <f t="shared" ca="1" si="83"/>
        <v/>
      </c>
    </row>
    <row r="232" spans="1:27" ht="13.5" thickTop="1" x14ac:dyDescent="0.2">
      <c r="A232" s="55" t="str">
        <f ca="1">IF(ISBLANK('Tournament Info'!$B$11),"",INDIRECT(ADDRESS(ROW(),1,1,1,"Optimal Seating "&amp;'Tournament Info'!$B$11-1&amp;"R+F")))</f>
        <v/>
      </c>
      <c r="B232" s="57" t="str">
        <f ca="1">IF(ISNUMBER(A232),VLOOKUP(A232,Methuselahs!$A$7:$E$306,2,FALSE),"")</f>
        <v/>
      </c>
      <c r="C232" s="136" t="str">
        <f ca="1">IF(ISNUMBER(A232),VLOOKUP(A232,Methuselahs!$A$7:$E$306,3,FALSE),"")</f>
        <v/>
      </c>
      <c r="D232" s="137" t="str">
        <f t="shared" ca="1" si="88"/>
        <v/>
      </c>
      <c r="E232" s="138"/>
      <c r="F232" s="136">
        <f t="shared" si="89"/>
        <v>0</v>
      </c>
      <c r="G232" s="139" t="str">
        <f t="shared" ca="1" si="74"/>
        <v/>
      </c>
      <c r="H232" s="140" t="str">
        <f ca="1">IF(ISNUMBER(A232),IF(OR($S232=$U232,NOT(ISNA(MATCH($D232*5+$V$4,Override!$C$6:$C$125,0)))),$Q232,0),"")</f>
        <v/>
      </c>
      <c r="I232" s="137" t="str">
        <f t="shared" ca="1" si="90"/>
        <v/>
      </c>
      <c r="J232" s="141">
        <f t="shared" ref="J232" ca="1" si="140">COUNT(A232:A236)</f>
        <v>0</v>
      </c>
      <c r="K232" s="142" t="str">
        <f t="shared" ref="K232" ca="1" si="141">IF(ISNUMBER(A232),RANK(F232,F232:F236),"")</f>
        <v/>
      </c>
      <c r="L232" s="58">
        <f ca="1">IF(J232=5,VLOOKUP(K232,TPMatrix!$A$6:$B$10,2,FALSE),IF(J232=4,VLOOKUP(K232,TPMatrix!$D$6:$E$9,2,FALSE),0))</f>
        <v>0</v>
      </c>
      <c r="M232" s="58">
        <f ca="1">IF(COUNTIF(K232:K236,K232)&gt;=2,IF(J232=5,VLOOKUP(K232+1,TPMatrix!$A$6:$B$10,2,FALSE),IF(J232=4,VLOOKUP(K232+1,TPMatrix!$D$6:$E$9,2,FALSE),0)),"")</f>
        <v>0</v>
      </c>
      <c r="N232" s="58">
        <f ca="1">IF(COUNTIF(K232:K236,K232)&gt;=3,IF(J232=5,VLOOKUP(K232+2,TPMatrix!$A$6:$B$10,2,FALSE),IF(J232=4,VLOOKUP(K232+2,TPMatrix!$D$6:$E$9,2,FALSE),0)),"")</f>
        <v>0</v>
      </c>
      <c r="O232" s="58">
        <f ca="1">IF(COUNTIF(K232:K236,K232)&gt;=4,IF(J232=5,VLOOKUP(K232+3,TPMatrix!$A$6:$B$10,2,FALSE),IF(J232=4,VLOOKUP(K232+3,TPMatrix!$D$6:$E$9,2,FALSE),0)),"")</f>
        <v>0</v>
      </c>
      <c r="P232" s="58">
        <f ca="1">IF(COUNTIF(K232:K236,K232)&gt;=5,IF(J232=5,VLOOKUP(K232+4,TPMatrix!$A$6:$B$10,2,FALSE),IF(J232=4,VLOOKUP(K232+4,TPMatrix!$D$6:$E$9,2,FALSE),0)),"")</f>
        <v>0</v>
      </c>
      <c r="Q232" s="58">
        <f t="shared" ca="1" si="93"/>
        <v>0</v>
      </c>
      <c r="R232" s="143">
        <f t="shared" ca="1" si="94"/>
        <v>5</v>
      </c>
      <c r="S232" s="144">
        <f t="shared" ca="1" si="78"/>
        <v>0</v>
      </c>
      <c r="T232" s="145">
        <f t="shared" si="79"/>
        <v>0</v>
      </c>
      <c r="U232" s="146">
        <f t="shared" ca="1" si="95"/>
        <v>0</v>
      </c>
      <c r="W232" s="3" t="str">
        <f t="shared" ca="1" si="81"/>
        <v/>
      </c>
      <c r="X232" s="3" t="str">
        <f ca="1">IF(ISNUMBER($A232),$W232*(Methuselahs!$A$4+1)+$A232,"")</f>
        <v/>
      </c>
      <c r="Y232" s="3" t="str">
        <f t="shared" ca="1" si="82"/>
        <v/>
      </c>
      <c r="Z232" s="3" t="str">
        <f ca="1">IF(ISNUMBER($A232),VLOOKUP($A232,Methuselahs!$A$7:$X$306,5),"")</f>
        <v/>
      </c>
      <c r="AA232" s="3" t="str">
        <f t="shared" ca="1" si="83"/>
        <v/>
      </c>
    </row>
    <row r="233" spans="1:27" x14ac:dyDescent="0.2">
      <c r="A233" s="59" t="str">
        <f ca="1">IF(ISBLANK('Tournament Info'!$B$11),"",INDIRECT(ADDRESS(ROW(),1,1,1,"Optimal Seating "&amp;'Tournament Info'!$B$11-1&amp;"R+F")))</f>
        <v/>
      </c>
      <c r="B233" s="65" t="str">
        <f ca="1">IF(ISNUMBER(A233),VLOOKUP(A233,Methuselahs!$A$7:$E$306,2,FALSE),"")</f>
        <v/>
      </c>
      <c r="C233" s="147" t="str">
        <f ca="1">IF(ISNUMBER(A233),VLOOKUP(A233,Methuselahs!$A$7:$E$306,3,FALSE),"")</f>
        <v/>
      </c>
      <c r="D233" s="148" t="str">
        <f t="shared" ca="1" si="88"/>
        <v/>
      </c>
      <c r="E233" s="149"/>
      <c r="F233" s="147">
        <f t="shared" si="89"/>
        <v>0</v>
      </c>
      <c r="G233" s="150" t="str">
        <f t="shared" ca="1" si="74"/>
        <v/>
      </c>
      <c r="H233" s="151" t="str">
        <f ca="1">IF(ISNUMBER(A233),IF(OR($S233=$U233,NOT(ISNA(MATCH($D233*5+$V$4,Override!$C$6:$C$125,0)))),$Q233,0),"")</f>
        <v/>
      </c>
      <c r="I233" s="148" t="str">
        <f t="shared" ca="1" si="90"/>
        <v/>
      </c>
      <c r="J233" s="152">
        <f t="shared" ref="J233" ca="1" si="142">COUNT(A232:A236)</f>
        <v>0</v>
      </c>
      <c r="K233" s="153" t="str">
        <f t="shared" ref="K233" ca="1" si="143">IF(ISNUMBER(A233),RANK(F233,F232:F236),"")</f>
        <v/>
      </c>
      <c r="L233" s="154">
        <f ca="1">IF(J233=5,VLOOKUP(K233,TPMatrix!$A$6:$B$10,2,FALSE),IF(J233=4,VLOOKUP(K233,TPMatrix!$D$6:$E$9,2,FALSE),0))</f>
        <v>0</v>
      </c>
      <c r="M233" s="154">
        <f ca="1">IF(COUNTIF(K232:K236,K233)&gt;=2,IF(J233=5,VLOOKUP(K233+1,TPMatrix!$A$6:$B$10,2,FALSE),IF(J233=4,VLOOKUP(K233+1,TPMatrix!$D$6:$E$9,2,FALSE),0)),"")</f>
        <v>0</v>
      </c>
      <c r="N233" s="154">
        <f ca="1">IF(COUNTIF(K232:K236,K233)&gt;=3,IF(J233=5,VLOOKUP(K233+2,TPMatrix!$A$6:$B$10,2,FALSE),IF(J233=4,VLOOKUP(K233+2,TPMatrix!$D$6:$E$9,2,FALSE),0)),"")</f>
        <v>0</v>
      </c>
      <c r="O233" s="154">
        <f ca="1">IF(COUNTIF(K232:K236,K233)&gt;=4,IF(J233=5,VLOOKUP(K233+3,TPMatrix!$A$6:$B$10,2,FALSE),IF(J233=4,VLOOKUP(K233+3,TPMatrix!$D$6:$E$9,2,FALSE),0)),"")</f>
        <v>0</v>
      </c>
      <c r="P233" s="154">
        <f ca="1">IF(COUNTIF(K232:K236,K233)&gt;=5,IF(J233=5,VLOOKUP(K233+4,TPMatrix!$A$6:$B$10,2,FALSE),IF(J233=4,VLOOKUP(K233+4,TPMatrix!$D$6:$E$9,2,FALSE),0)),"")</f>
        <v>0</v>
      </c>
      <c r="Q233" s="154">
        <f t="shared" ca="1" si="93"/>
        <v>0</v>
      </c>
      <c r="R233" s="155">
        <f t="shared" ca="1" si="94"/>
        <v>5</v>
      </c>
      <c r="S233" s="153">
        <f t="shared" ca="1" si="78"/>
        <v>0</v>
      </c>
      <c r="T233" s="154">
        <f t="shared" si="79"/>
        <v>0</v>
      </c>
      <c r="U233" s="155">
        <f t="shared" ca="1" si="95"/>
        <v>0</v>
      </c>
      <c r="W233" s="3" t="str">
        <f t="shared" ca="1" si="81"/>
        <v/>
      </c>
      <c r="X233" s="3" t="str">
        <f ca="1">IF(ISNUMBER($A233),$W233*(Methuselahs!$A$4+1)+$A233,"")</f>
        <v/>
      </c>
      <c r="Y233" s="3" t="str">
        <f t="shared" ca="1" si="82"/>
        <v/>
      </c>
      <c r="Z233" s="3" t="str">
        <f ca="1">IF(ISNUMBER($A233),VLOOKUP($A233,Methuselahs!$A$7:$X$306,5),"")</f>
        <v/>
      </c>
      <c r="AA233" s="3" t="str">
        <f t="shared" ca="1" si="83"/>
        <v/>
      </c>
    </row>
    <row r="234" spans="1:27" x14ac:dyDescent="0.2">
      <c r="A234" s="70" t="str">
        <f ca="1">IF(ISBLANK('Tournament Info'!$B$11),"",INDIRECT(ADDRESS(ROW(),1,1,1,"Optimal Seating "&amp;'Tournament Info'!$B$11-1&amp;"R+F")))</f>
        <v/>
      </c>
      <c r="B234" s="76" t="str">
        <f ca="1">IF(ISNUMBER(A234),VLOOKUP(A234,Methuselahs!$A$7:$E$306,2,FALSE),"")</f>
        <v/>
      </c>
      <c r="C234" s="156" t="str">
        <f ca="1">IF(ISNUMBER(A234),VLOOKUP(A234,Methuselahs!$A$7:$E$306,3,FALSE),"")</f>
        <v/>
      </c>
      <c r="D234" s="157" t="str">
        <f t="shared" ca="1" si="88"/>
        <v/>
      </c>
      <c r="E234" s="158"/>
      <c r="F234" s="156">
        <f t="shared" si="89"/>
        <v>0</v>
      </c>
      <c r="G234" s="159" t="str">
        <f t="shared" ca="1" si="74"/>
        <v/>
      </c>
      <c r="H234" s="160" t="str">
        <f ca="1">IF(ISNUMBER(A234),IF(OR($S234=$U234,NOT(ISNA(MATCH($D234*5+$V$4,Override!$C$6:$C$125,0)))),$Q234,0),"")</f>
        <v/>
      </c>
      <c r="I234" s="157" t="str">
        <f t="shared" ca="1" si="90"/>
        <v/>
      </c>
      <c r="J234" s="161">
        <f t="shared" ref="J234" ca="1" si="144">COUNT(A232:A236)</f>
        <v>0</v>
      </c>
      <c r="K234" s="162" t="str">
        <f t="shared" ref="K234" ca="1" si="145">IF(ISNUMBER(A234),RANK(F234,F232:F236),"")</f>
        <v/>
      </c>
      <c r="L234" s="75">
        <f ca="1">IF(J234=5,VLOOKUP(K234,TPMatrix!$A$6:$B$10,2,FALSE),IF(J234=4,VLOOKUP(K234,TPMatrix!$D$6:$E$9,2,FALSE),0))</f>
        <v>0</v>
      </c>
      <c r="M234" s="75">
        <f ca="1">IF(COUNTIF(K232:K236,K234)&gt;=2,IF(J234=5,VLOOKUP(K234+1,TPMatrix!$A$6:$B$10,2,FALSE),IF(J234=4,VLOOKUP(K234+1,TPMatrix!$D$6:$E$9,2,FALSE),0)),"")</f>
        <v>0</v>
      </c>
      <c r="N234" s="75">
        <f ca="1">IF(COUNTIF(K232:K236,K234)&gt;=3,IF(J234=5,VLOOKUP(K234+2,TPMatrix!$A$6:$B$10,2,FALSE),IF(J234=4,VLOOKUP(K234+2,TPMatrix!$D$6:$E$9,2,FALSE),0)),"")</f>
        <v>0</v>
      </c>
      <c r="O234" s="75">
        <f ca="1">IF(COUNTIF(K232:K236,K234)&gt;=4,IF(J234=5,VLOOKUP(K234+3,TPMatrix!$A$6:$B$10,2,FALSE),IF(J234=4,VLOOKUP(K234+3,TPMatrix!$D$6:$E$9,2,FALSE),0)),"")</f>
        <v>0</v>
      </c>
      <c r="P234" s="75">
        <f ca="1">IF(COUNTIF(K232:K236,K234)&gt;=5,IF(J234=5,VLOOKUP(K234+4,TPMatrix!$A$6:$B$10,2,FALSE),IF(J234=4,VLOOKUP(K234+4,TPMatrix!$D$6:$E$9,2,FALSE),0)),"")</f>
        <v>0</v>
      </c>
      <c r="Q234" s="75">
        <f t="shared" ca="1" si="93"/>
        <v>0</v>
      </c>
      <c r="R234" s="163">
        <f t="shared" ca="1" si="94"/>
        <v>5</v>
      </c>
      <c r="S234" s="162">
        <f t="shared" ca="1" si="78"/>
        <v>0</v>
      </c>
      <c r="T234" s="75">
        <f t="shared" si="79"/>
        <v>0</v>
      </c>
      <c r="U234" s="163">
        <f t="shared" ca="1" si="95"/>
        <v>0</v>
      </c>
      <c r="W234" s="3" t="str">
        <f t="shared" ca="1" si="81"/>
        <v/>
      </c>
      <c r="X234" s="3" t="str">
        <f ca="1">IF(ISNUMBER($A234),$W234*(Methuselahs!$A$4+1)+$A234,"")</f>
        <v/>
      </c>
      <c r="Y234" s="3" t="str">
        <f t="shared" ca="1" si="82"/>
        <v/>
      </c>
      <c r="Z234" s="3" t="str">
        <f ca="1">IF(ISNUMBER($A234),VLOOKUP($A234,Methuselahs!$A$7:$X$306,5),"")</f>
        <v/>
      </c>
      <c r="AA234" s="3" t="str">
        <f t="shared" ca="1" si="83"/>
        <v/>
      </c>
    </row>
    <row r="235" spans="1:27" x14ac:dyDescent="0.2">
      <c r="A235" s="164" t="str">
        <f ca="1">IF(ISBLANK('Tournament Info'!$B$11),"",INDIRECT(ADDRESS(ROW(),1,1,1,"Optimal Seating "&amp;'Tournament Info'!$B$11-1&amp;"R+F")))</f>
        <v/>
      </c>
      <c r="B235" s="165" t="str">
        <f ca="1">IF(ISNUMBER(A235),VLOOKUP(A235,Methuselahs!$A$7:$E$306,2,FALSE),"")</f>
        <v/>
      </c>
      <c r="C235" s="166" t="str">
        <f ca="1">IF(ISNUMBER(A235),VLOOKUP(A235,Methuselahs!$A$7:$E$306,3,FALSE),"")</f>
        <v/>
      </c>
      <c r="D235" s="167" t="str">
        <f t="shared" ca="1" si="88"/>
        <v/>
      </c>
      <c r="E235" s="168"/>
      <c r="F235" s="166">
        <f t="shared" si="89"/>
        <v>0</v>
      </c>
      <c r="G235" s="150" t="str">
        <f t="shared" ca="1" si="74"/>
        <v/>
      </c>
      <c r="H235" s="151" t="str">
        <f ca="1">IF(ISNUMBER(A235),IF(OR($S235=$U235,NOT(ISNA(MATCH($D235*5+$V$4,Override!$C$6:$C$125,0)))),$Q235,0),"")</f>
        <v/>
      </c>
      <c r="I235" s="167" t="str">
        <f t="shared" ca="1" si="90"/>
        <v/>
      </c>
      <c r="J235" s="169">
        <f t="shared" ref="J235" ca="1" si="146">COUNT(A232:A236)</f>
        <v>0</v>
      </c>
      <c r="K235" s="153" t="str">
        <f t="shared" ref="K235" ca="1" si="147">IF(ISNUMBER(A235),RANK(F235,F232:F236),"")</f>
        <v/>
      </c>
      <c r="L235" s="154">
        <f ca="1">IF(J235=5,VLOOKUP(K235,TPMatrix!$A$6:$B$10,2,FALSE),IF(J235=4,VLOOKUP(K235,TPMatrix!$D$6:$E$9,2,FALSE),0))</f>
        <v>0</v>
      </c>
      <c r="M235" s="154">
        <f ca="1">IF(COUNTIF(K232:K236,K235)&gt;=2,IF(J235=5,VLOOKUP(K235+1,TPMatrix!$A$6:$B$10,2,FALSE),IF(J235=4,VLOOKUP(K235+1,TPMatrix!$D$6:$E$9,2,FALSE),0)),"")</f>
        <v>0</v>
      </c>
      <c r="N235" s="154">
        <f ca="1">IF(COUNTIF(K232:K236,K235)&gt;=3,IF(J235=5,VLOOKUP(K235+2,TPMatrix!$A$6:$B$10,2,FALSE),IF(J235=4,VLOOKUP(K235+2,TPMatrix!$D$6:$E$9,2,FALSE),0)),"")</f>
        <v>0</v>
      </c>
      <c r="O235" s="154">
        <f ca="1">IF(COUNTIF(K232:K236,K235)&gt;=4,IF(J235=5,VLOOKUP(K235+3,TPMatrix!$A$6:$B$10,2,FALSE),IF(J235=4,VLOOKUP(K235+3,TPMatrix!$D$6:$E$9,2,FALSE),0)),"")</f>
        <v>0</v>
      </c>
      <c r="P235" s="154">
        <f ca="1">IF(COUNTIF(K232:K236,K235)&gt;=5,IF(J235=5,VLOOKUP(K235+4,TPMatrix!$A$6:$B$10,2,FALSE),IF(J235=4,VLOOKUP(K235+4,TPMatrix!$D$6:$E$9,2,FALSE),0)),"")</f>
        <v>0</v>
      </c>
      <c r="Q235" s="154">
        <f t="shared" ca="1" si="93"/>
        <v>0</v>
      </c>
      <c r="R235" s="155">
        <f t="shared" ca="1" si="94"/>
        <v>5</v>
      </c>
      <c r="S235" s="153">
        <f t="shared" ca="1" si="78"/>
        <v>0</v>
      </c>
      <c r="T235" s="154">
        <f t="shared" si="79"/>
        <v>0</v>
      </c>
      <c r="U235" s="155">
        <f t="shared" ca="1" si="95"/>
        <v>0</v>
      </c>
      <c r="W235" s="3" t="str">
        <f t="shared" ca="1" si="81"/>
        <v/>
      </c>
      <c r="X235" s="3" t="str">
        <f ca="1">IF(ISNUMBER($A235),$W235*(Methuselahs!$A$4+1)+$A235,"")</f>
        <v/>
      </c>
      <c r="Y235" s="3" t="str">
        <f t="shared" ca="1" si="82"/>
        <v/>
      </c>
      <c r="Z235" s="3" t="str">
        <f ca="1">IF(ISNUMBER($A235),VLOOKUP($A235,Methuselahs!$A$7:$X$306,5),"")</f>
        <v/>
      </c>
      <c r="AA235" s="3" t="str">
        <f t="shared" ca="1" si="83"/>
        <v/>
      </c>
    </row>
    <row r="236" spans="1:27" ht="13.5" thickBot="1" x14ac:dyDescent="0.25">
      <c r="A236" s="170" t="str">
        <f ca="1">IF(ISBLANK('Tournament Info'!$B$11),"",INDIRECT(ADDRESS(ROW(),1,1,1,"Optimal Seating "&amp;'Tournament Info'!$B$11-1&amp;"R+F")))</f>
        <v/>
      </c>
      <c r="B236" s="171" t="str">
        <f ca="1">IF(ISNUMBER(A236),VLOOKUP(A236,Methuselahs!$A$7:$E$306,2,FALSE),"")</f>
        <v/>
      </c>
      <c r="C236" s="172" t="str">
        <f ca="1">IF(ISNUMBER(A236),VLOOKUP(A236,Methuselahs!$A$7:$E$306,3,FALSE),"")</f>
        <v/>
      </c>
      <c r="D236" s="173" t="str">
        <f t="shared" ca="1" si="88"/>
        <v/>
      </c>
      <c r="E236" s="174"/>
      <c r="F236" s="172">
        <f t="shared" si="89"/>
        <v>0</v>
      </c>
      <c r="G236" s="179" t="str">
        <f t="shared" ca="1" si="74"/>
        <v/>
      </c>
      <c r="H236" s="180" t="str">
        <f ca="1">IF(ISNUMBER(A236),IF(OR($S236=$U236,NOT(ISNA(MATCH($D236*5+$V$4,Override!$C$6:$C$125,0)))),$Q236,0),"")</f>
        <v/>
      </c>
      <c r="I236" s="173" t="str">
        <f t="shared" ca="1" si="90"/>
        <v/>
      </c>
      <c r="J236" s="175">
        <f t="shared" ref="J236" ca="1" si="148">COUNT(A232:A236)</f>
        <v>0</v>
      </c>
      <c r="K236" s="176" t="str">
        <f t="shared" ref="K236" ca="1" si="149">IF(ISNUMBER(A236),RANK(F236,F232:F236),"")</f>
        <v/>
      </c>
      <c r="L236" s="177">
        <f ca="1">IF(J236=5,VLOOKUP(K236,TPMatrix!$A$6:$B$10,2,FALSE),IF(J236=4,VLOOKUP(K236,TPMatrix!$D$6:$E$9,2,FALSE),0))</f>
        <v>0</v>
      </c>
      <c r="M236" s="177">
        <f ca="1">IF(COUNTIF(K232:K236,K236)&gt;=2,IF(J236=5,VLOOKUP(K236+1,TPMatrix!$A$6:$B$10,2,FALSE),IF(J236=4,VLOOKUP(K236+1,TPMatrix!$D$6:$E$9,2,FALSE),0)),"")</f>
        <v>0</v>
      </c>
      <c r="N236" s="177">
        <f ca="1">IF(COUNTIF(K232:K236,K236)&gt;=3,IF(J236=5,VLOOKUP(K236+2,TPMatrix!$A$6:$B$10,2,FALSE),IF(J236=4,VLOOKUP(K236+2,TPMatrix!$D$6:$E$9,2,FALSE),0)),"")</f>
        <v>0</v>
      </c>
      <c r="O236" s="177">
        <f ca="1">IF(COUNTIF(K232:K236,K236)&gt;=4,IF(J236=5,VLOOKUP(K236+3,TPMatrix!$A$6:$B$10,2,FALSE),IF(J236=4,VLOOKUP(K236+3,TPMatrix!$D$6:$E$9,2,FALSE),0)),"")</f>
        <v>0</v>
      </c>
      <c r="P236" s="177">
        <f ca="1">IF(COUNTIF(K232:K236,K236)&gt;=5,IF(J236=5,VLOOKUP(K236+4,TPMatrix!$A$6:$B$10,2,FALSE),IF(J236=4,VLOOKUP(K236+4,TPMatrix!$D$6:$E$9,2,FALSE),0)),"")</f>
        <v>0</v>
      </c>
      <c r="Q236" s="177">
        <f t="shared" ca="1" si="93"/>
        <v>0</v>
      </c>
      <c r="R236" s="178">
        <f t="shared" ca="1" si="94"/>
        <v>5</v>
      </c>
      <c r="S236" s="176">
        <f t="shared" ca="1" si="78"/>
        <v>0</v>
      </c>
      <c r="T236" s="177">
        <f t="shared" si="79"/>
        <v>0</v>
      </c>
      <c r="U236" s="178">
        <f t="shared" ca="1" si="95"/>
        <v>0</v>
      </c>
      <c r="W236" s="3" t="str">
        <f t="shared" ca="1" si="81"/>
        <v/>
      </c>
      <c r="X236" s="3" t="str">
        <f ca="1">IF(ISNUMBER($A236),$W236*(Methuselahs!$A$4+1)+$A236,"")</f>
        <v/>
      </c>
      <c r="Y236" s="3" t="str">
        <f t="shared" ca="1" si="82"/>
        <v/>
      </c>
      <c r="Z236" s="3" t="str">
        <f ca="1">IF(ISNUMBER($A236),VLOOKUP($A236,Methuselahs!$A$7:$X$306,5),"")</f>
        <v/>
      </c>
      <c r="AA236" s="3" t="str">
        <f t="shared" ca="1" si="83"/>
        <v/>
      </c>
    </row>
    <row r="237" spans="1:27" ht="13.5" thickTop="1" x14ac:dyDescent="0.2">
      <c r="A237" s="55" t="str">
        <f ca="1">IF(ISBLANK('Tournament Info'!$B$11),"",INDIRECT(ADDRESS(ROW(),1,1,1,"Optimal Seating "&amp;'Tournament Info'!$B$11-1&amp;"R+F")))</f>
        <v/>
      </c>
      <c r="B237" s="76" t="str">
        <f ca="1">IF(ISNUMBER(A237),VLOOKUP(A237,Methuselahs!$A$7:$E$306,2,FALSE),"")</f>
        <v/>
      </c>
      <c r="C237" s="136" t="str">
        <f ca="1">IF(ISNUMBER(A237),VLOOKUP(A237,Methuselahs!$A$7:$E$306,3,FALSE),"")</f>
        <v/>
      </c>
      <c r="D237" s="137" t="str">
        <f t="shared" ca="1" si="88"/>
        <v/>
      </c>
      <c r="E237" s="138"/>
      <c r="F237" s="136">
        <f t="shared" si="89"/>
        <v>0</v>
      </c>
      <c r="G237" s="139" t="str">
        <f t="shared" ca="1" si="74"/>
        <v/>
      </c>
      <c r="H237" s="140" t="str">
        <f ca="1">IF(ISNUMBER(A237),IF(OR($S237=$U237,NOT(ISNA(MATCH($D237*5+$V$4,Override!$C$6:$C$125,0)))),$Q237,0),"")</f>
        <v/>
      </c>
      <c r="I237" s="137" t="str">
        <f t="shared" ca="1" si="90"/>
        <v/>
      </c>
      <c r="J237" s="141">
        <f t="shared" ref="J237" ca="1" si="150">COUNT(A237:A241)</f>
        <v>0</v>
      </c>
      <c r="K237" s="142" t="str">
        <f t="shared" ref="K237" ca="1" si="151">IF(ISNUMBER(A237),RANK(F237,F237:F241),"")</f>
        <v/>
      </c>
      <c r="L237" s="58">
        <f ca="1">IF(J237=5,VLOOKUP(K237,TPMatrix!$A$6:$B$10,2,FALSE),IF(J237=4,VLOOKUP(K237,TPMatrix!$D$6:$E$9,2,FALSE),0))</f>
        <v>0</v>
      </c>
      <c r="M237" s="58">
        <f ca="1">IF(COUNTIF(K237:K241,K237)&gt;=2,IF(J237=5,VLOOKUP(K237+1,TPMatrix!$A$6:$B$10,2,FALSE),IF(J237=4,VLOOKUP(K237+1,TPMatrix!$D$6:$E$9,2,FALSE),0)),"")</f>
        <v>0</v>
      </c>
      <c r="N237" s="58">
        <f ca="1">IF(COUNTIF(K237:K241,K237)&gt;=3,IF(J237=5,VLOOKUP(K237+2,TPMatrix!$A$6:$B$10,2,FALSE),IF(J237=4,VLOOKUP(K237+2,TPMatrix!$D$6:$E$9,2,FALSE),0)),"")</f>
        <v>0</v>
      </c>
      <c r="O237" s="58">
        <f ca="1">IF(COUNTIF(K237:K241,K237)&gt;=4,IF(J237=5,VLOOKUP(K237+3,TPMatrix!$A$6:$B$10,2,FALSE),IF(J237=4,VLOOKUP(K237+3,TPMatrix!$D$6:$E$9,2,FALSE),0)),"")</f>
        <v>0</v>
      </c>
      <c r="P237" s="58">
        <f ca="1">IF(COUNTIF(K237:K241,K237)&gt;=5,IF(J237=5,VLOOKUP(K237+4,TPMatrix!$A$6:$B$10,2,FALSE),IF(J237=4,VLOOKUP(K237+4,TPMatrix!$D$6:$E$9,2,FALSE),0)),"")</f>
        <v>0</v>
      </c>
      <c r="Q237" s="58">
        <f t="shared" ca="1" si="93"/>
        <v>0</v>
      </c>
      <c r="R237" s="143">
        <f t="shared" ca="1" si="94"/>
        <v>5</v>
      </c>
      <c r="S237" s="144">
        <f t="shared" ca="1" si="78"/>
        <v>0</v>
      </c>
      <c r="T237" s="145">
        <f t="shared" si="79"/>
        <v>0</v>
      </c>
      <c r="U237" s="146">
        <f t="shared" ca="1" si="95"/>
        <v>0</v>
      </c>
      <c r="W237" s="3" t="str">
        <f t="shared" ca="1" si="81"/>
        <v/>
      </c>
      <c r="X237" s="3" t="str">
        <f ca="1">IF(ISNUMBER($A237),$W237*(Methuselahs!$A$4+1)+$A237,"")</f>
        <v/>
      </c>
      <c r="Y237" s="3" t="str">
        <f t="shared" ca="1" si="82"/>
        <v/>
      </c>
      <c r="Z237" s="3" t="str">
        <f ca="1">IF(ISNUMBER($A237),VLOOKUP($A237,Methuselahs!$A$7:$X$306,5),"")</f>
        <v/>
      </c>
      <c r="AA237" s="3" t="str">
        <f t="shared" ca="1" si="83"/>
        <v/>
      </c>
    </row>
    <row r="238" spans="1:27" x14ac:dyDescent="0.2">
      <c r="A238" s="59" t="str">
        <f ca="1">IF(ISBLANK('Tournament Info'!$B$11),"",INDIRECT(ADDRESS(ROW(),1,1,1,"Optimal Seating "&amp;'Tournament Info'!$B$11-1&amp;"R+F")))</f>
        <v/>
      </c>
      <c r="B238" s="65" t="str">
        <f ca="1">IF(ISNUMBER(A238),VLOOKUP(A238,Methuselahs!$A$7:$E$306,2,FALSE),"")</f>
        <v/>
      </c>
      <c r="C238" s="147" t="str">
        <f ca="1">IF(ISNUMBER(A238),VLOOKUP(A238,Methuselahs!$A$7:$E$306,3,FALSE),"")</f>
        <v/>
      </c>
      <c r="D238" s="148" t="str">
        <f t="shared" ca="1" si="88"/>
        <v/>
      </c>
      <c r="E238" s="149"/>
      <c r="F238" s="147">
        <f t="shared" si="89"/>
        <v>0</v>
      </c>
      <c r="G238" s="150" t="str">
        <f t="shared" ca="1" si="74"/>
        <v/>
      </c>
      <c r="H238" s="151" t="str">
        <f ca="1">IF(ISNUMBER(A238),IF(OR($S238=$U238,NOT(ISNA(MATCH($D238*5+$V$4,Override!$C$6:$C$125,0)))),$Q238,0),"")</f>
        <v/>
      </c>
      <c r="I238" s="148" t="str">
        <f t="shared" ca="1" si="90"/>
        <v/>
      </c>
      <c r="J238" s="152">
        <f t="shared" ref="J238" ca="1" si="152">COUNT(A237:A241)</f>
        <v>0</v>
      </c>
      <c r="K238" s="153" t="str">
        <f t="shared" ref="K238" ca="1" si="153">IF(ISNUMBER(A238),RANK(F238,F237:F241),"")</f>
        <v/>
      </c>
      <c r="L238" s="154">
        <f ca="1">IF(J238=5,VLOOKUP(K238,TPMatrix!$A$6:$B$10,2,FALSE),IF(J238=4,VLOOKUP(K238,TPMatrix!$D$6:$E$9,2,FALSE),0))</f>
        <v>0</v>
      </c>
      <c r="M238" s="154">
        <f ca="1">IF(COUNTIF(K237:K241,K238)&gt;=2,IF(J238=5,VLOOKUP(K238+1,TPMatrix!$A$6:$B$10,2,FALSE),IF(J238=4,VLOOKUP(K238+1,TPMatrix!$D$6:$E$9,2,FALSE),0)),"")</f>
        <v>0</v>
      </c>
      <c r="N238" s="154">
        <f ca="1">IF(COUNTIF(K237:K241,K238)&gt;=3,IF(J238=5,VLOOKUP(K238+2,TPMatrix!$A$6:$B$10,2,FALSE),IF(J238=4,VLOOKUP(K238+2,TPMatrix!$D$6:$E$9,2,FALSE),0)),"")</f>
        <v>0</v>
      </c>
      <c r="O238" s="154">
        <f ca="1">IF(COUNTIF(K237:K241,K238)&gt;=4,IF(J238=5,VLOOKUP(K238+3,TPMatrix!$A$6:$B$10,2,FALSE),IF(J238=4,VLOOKUP(K238+3,TPMatrix!$D$6:$E$9,2,FALSE),0)),"")</f>
        <v>0</v>
      </c>
      <c r="P238" s="154">
        <f ca="1">IF(COUNTIF(K237:K241,K238)&gt;=5,IF(J238=5,VLOOKUP(K238+4,TPMatrix!$A$6:$B$10,2,FALSE),IF(J238=4,VLOOKUP(K238+4,TPMatrix!$D$6:$E$9,2,FALSE),0)),"")</f>
        <v>0</v>
      </c>
      <c r="Q238" s="154">
        <f t="shared" ca="1" si="93"/>
        <v>0</v>
      </c>
      <c r="R238" s="155">
        <f t="shared" ca="1" si="94"/>
        <v>5</v>
      </c>
      <c r="S238" s="153">
        <f t="shared" ca="1" si="78"/>
        <v>0</v>
      </c>
      <c r="T238" s="154">
        <f t="shared" si="79"/>
        <v>0</v>
      </c>
      <c r="U238" s="155">
        <f t="shared" ca="1" si="95"/>
        <v>0</v>
      </c>
      <c r="W238" s="3" t="str">
        <f t="shared" ca="1" si="81"/>
        <v/>
      </c>
      <c r="X238" s="3" t="str">
        <f ca="1">IF(ISNUMBER($A238),$W238*(Methuselahs!$A$4+1)+$A238,"")</f>
        <v/>
      </c>
      <c r="Y238" s="3" t="str">
        <f t="shared" ca="1" si="82"/>
        <v/>
      </c>
      <c r="Z238" s="3" t="str">
        <f ca="1">IF(ISNUMBER($A238),VLOOKUP($A238,Methuselahs!$A$7:$X$306,5),"")</f>
        <v/>
      </c>
      <c r="AA238" s="3" t="str">
        <f t="shared" ca="1" si="83"/>
        <v/>
      </c>
    </row>
    <row r="239" spans="1:27" x14ac:dyDescent="0.2">
      <c r="A239" s="70" t="str">
        <f ca="1">IF(ISBLANK('Tournament Info'!$B$11),"",INDIRECT(ADDRESS(ROW(),1,1,1,"Optimal Seating "&amp;'Tournament Info'!$B$11-1&amp;"R+F")))</f>
        <v/>
      </c>
      <c r="B239" s="76" t="str">
        <f ca="1">IF(ISNUMBER(A239),VLOOKUP(A239,Methuselahs!$A$7:$E$306,2,FALSE),"")</f>
        <v/>
      </c>
      <c r="C239" s="156" t="str">
        <f ca="1">IF(ISNUMBER(A239),VLOOKUP(A239,Methuselahs!$A$7:$E$306,3,FALSE),"")</f>
        <v/>
      </c>
      <c r="D239" s="157" t="str">
        <f t="shared" ca="1" si="88"/>
        <v/>
      </c>
      <c r="E239" s="158"/>
      <c r="F239" s="156">
        <f t="shared" si="89"/>
        <v>0</v>
      </c>
      <c r="G239" s="159" t="str">
        <f t="shared" ca="1" si="74"/>
        <v/>
      </c>
      <c r="H239" s="160" t="str">
        <f ca="1">IF(ISNUMBER(A239),IF(OR($S239=$U239,NOT(ISNA(MATCH($D239*5+$V$4,Override!$C$6:$C$125,0)))),$Q239,0),"")</f>
        <v/>
      </c>
      <c r="I239" s="157" t="str">
        <f t="shared" ca="1" si="90"/>
        <v/>
      </c>
      <c r="J239" s="161">
        <f t="shared" ref="J239" ca="1" si="154">COUNT(A237:A241)</f>
        <v>0</v>
      </c>
      <c r="K239" s="162" t="str">
        <f t="shared" ref="K239" ca="1" si="155">IF(ISNUMBER(A239),RANK(F239,F237:F241),"")</f>
        <v/>
      </c>
      <c r="L239" s="75">
        <f ca="1">IF(J239=5,VLOOKUP(K239,TPMatrix!$A$6:$B$10,2,FALSE),IF(J239=4,VLOOKUP(K239,TPMatrix!$D$6:$E$9,2,FALSE),0))</f>
        <v>0</v>
      </c>
      <c r="M239" s="75">
        <f ca="1">IF(COUNTIF(K237:K241,K239)&gt;=2,IF(J239=5,VLOOKUP(K239+1,TPMatrix!$A$6:$B$10,2,FALSE),IF(J239=4,VLOOKUP(K239+1,TPMatrix!$D$6:$E$9,2,FALSE),0)),"")</f>
        <v>0</v>
      </c>
      <c r="N239" s="75">
        <f ca="1">IF(COUNTIF(K237:K241,K239)&gt;=3,IF(J239=5,VLOOKUP(K239+2,TPMatrix!$A$6:$B$10,2,FALSE),IF(J239=4,VLOOKUP(K239+2,TPMatrix!$D$6:$E$9,2,FALSE),0)),"")</f>
        <v>0</v>
      </c>
      <c r="O239" s="75">
        <f ca="1">IF(COUNTIF(K237:K241,K239)&gt;=4,IF(J239=5,VLOOKUP(K239+3,TPMatrix!$A$6:$B$10,2,FALSE),IF(J239=4,VLOOKUP(K239+3,TPMatrix!$D$6:$E$9,2,FALSE),0)),"")</f>
        <v>0</v>
      </c>
      <c r="P239" s="75">
        <f ca="1">IF(COUNTIF(K237:K241,K239)&gt;=5,IF(J239=5,VLOOKUP(K239+4,TPMatrix!$A$6:$B$10,2,FALSE),IF(J239=4,VLOOKUP(K239+4,TPMatrix!$D$6:$E$9,2,FALSE),0)),"")</f>
        <v>0</v>
      </c>
      <c r="Q239" s="75">
        <f t="shared" ca="1" si="93"/>
        <v>0</v>
      </c>
      <c r="R239" s="163">
        <f t="shared" ca="1" si="94"/>
        <v>5</v>
      </c>
      <c r="S239" s="162">
        <f t="shared" ca="1" si="78"/>
        <v>0</v>
      </c>
      <c r="T239" s="75">
        <f t="shared" si="79"/>
        <v>0</v>
      </c>
      <c r="U239" s="163">
        <f t="shared" ca="1" si="95"/>
        <v>0</v>
      </c>
      <c r="W239" s="3" t="str">
        <f t="shared" ca="1" si="81"/>
        <v/>
      </c>
      <c r="X239" s="3" t="str">
        <f ca="1">IF(ISNUMBER($A239),$W239*(Methuselahs!$A$4+1)+$A239,"")</f>
        <v/>
      </c>
      <c r="Y239" s="3" t="str">
        <f t="shared" ca="1" si="82"/>
        <v/>
      </c>
      <c r="Z239" s="3" t="str">
        <f ca="1">IF(ISNUMBER($A239),VLOOKUP($A239,Methuselahs!$A$7:$X$306,5),"")</f>
        <v/>
      </c>
      <c r="AA239" s="3" t="str">
        <f t="shared" ca="1" si="83"/>
        <v/>
      </c>
    </row>
    <row r="240" spans="1:27" x14ac:dyDescent="0.2">
      <c r="A240" s="164" t="str">
        <f ca="1">IF(ISBLANK('Tournament Info'!$B$11),"",INDIRECT(ADDRESS(ROW(),1,1,1,"Optimal Seating "&amp;'Tournament Info'!$B$11-1&amp;"R+F")))</f>
        <v/>
      </c>
      <c r="B240" s="165" t="str">
        <f ca="1">IF(ISNUMBER(A240),VLOOKUP(A240,Methuselahs!$A$7:$E$306,2,FALSE),"")</f>
        <v/>
      </c>
      <c r="C240" s="166" t="str">
        <f ca="1">IF(ISNUMBER(A240),VLOOKUP(A240,Methuselahs!$A$7:$E$306,3,FALSE),"")</f>
        <v/>
      </c>
      <c r="D240" s="167" t="str">
        <f t="shared" ca="1" si="88"/>
        <v/>
      </c>
      <c r="E240" s="168"/>
      <c r="F240" s="166">
        <f t="shared" si="89"/>
        <v>0</v>
      </c>
      <c r="G240" s="150" t="str">
        <f t="shared" ca="1" si="74"/>
        <v/>
      </c>
      <c r="H240" s="151" t="str">
        <f ca="1">IF(ISNUMBER(A240),IF(OR($S240=$U240,NOT(ISNA(MATCH($D240*5+$V$4,Override!$C$6:$C$125,0)))),$Q240,0),"")</f>
        <v/>
      </c>
      <c r="I240" s="167" t="str">
        <f t="shared" ca="1" si="90"/>
        <v/>
      </c>
      <c r="J240" s="169">
        <f t="shared" ref="J240" ca="1" si="156">COUNT(A237:A241)</f>
        <v>0</v>
      </c>
      <c r="K240" s="153" t="str">
        <f t="shared" ref="K240" ca="1" si="157">IF(ISNUMBER(A240),RANK(F240,F237:F241),"")</f>
        <v/>
      </c>
      <c r="L240" s="154">
        <f ca="1">IF(J240=5,VLOOKUP(K240,TPMatrix!$A$6:$B$10,2,FALSE),IF(J240=4,VLOOKUP(K240,TPMatrix!$D$6:$E$9,2,FALSE),0))</f>
        <v>0</v>
      </c>
      <c r="M240" s="154">
        <f ca="1">IF(COUNTIF(K237:K241,K240)&gt;=2,IF(J240=5,VLOOKUP(K240+1,TPMatrix!$A$6:$B$10,2,FALSE),IF(J240=4,VLOOKUP(K240+1,TPMatrix!$D$6:$E$9,2,FALSE),0)),"")</f>
        <v>0</v>
      </c>
      <c r="N240" s="154">
        <f ca="1">IF(COUNTIF(K237:K241,K240)&gt;=3,IF(J240=5,VLOOKUP(K240+2,TPMatrix!$A$6:$B$10,2,FALSE),IF(J240=4,VLOOKUP(K240+2,TPMatrix!$D$6:$E$9,2,FALSE),0)),"")</f>
        <v>0</v>
      </c>
      <c r="O240" s="154">
        <f ca="1">IF(COUNTIF(K237:K241,K240)&gt;=4,IF(J240=5,VLOOKUP(K240+3,TPMatrix!$A$6:$B$10,2,FALSE),IF(J240=4,VLOOKUP(K240+3,TPMatrix!$D$6:$E$9,2,FALSE),0)),"")</f>
        <v>0</v>
      </c>
      <c r="P240" s="154">
        <f ca="1">IF(COUNTIF(K237:K241,K240)&gt;=5,IF(J240=5,VLOOKUP(K240+4,TPMatrix!$A$6:$B$10,2,FALSE),IF(J240=4,VLOOKUP(K240+4,TPMatrix!$D$6:$E$9,2,FALSE),0)),"")</f>
        <v>0</v>
      </c>
      <c r="Q240" s="154">
        <f t="shared" ca="1" si="93"/>
        <v>0</v>
      </c>
      <c r="R240" s="155">
        <f t="shared" ca="1" si="94"/>
        <v>5</v>
      </c>
      <c r="S240" s="153">
        <f t="shared" ca="1" si="78"/>
        <v>0</v>
      </c>
      <c r="T240" s="154">
        <f t="shared" si="79"/>
        <v>0</v>
      </c>
      <c r="U240" s="155">
        <f t="shared" ca="1" si="95"/>
        <v>0</v>
      </c>
      <c r="W240" s="3" t="str">
        <f t="shared" ca="1" si="81"/>
        <v/>
      </c>
      <c r="X240" s="3" t="str">
        <f ca="1">IF(ISNUMBER($A240),$W240*(Methuselahs!$A$4+1)+$A240,"")</f>
        <v/>
      </c>
      <c r="Y240" s="3" t="str">
        <f t="shared" ca="1" si="82"/>
        <v/>
      </c>
      <c r="Z240" s="3" t="str">
        <f ca="1">IF(ISNUMBER($A240),VLOOKUP($A240,Methuselahs!$A$7:$X$306,5),"")</f>
        <v/>
      </c>
      <c r="AA240" s="3" t="str">
        <f t="shared" ca="1" si="83"/>
        <v/>
      </c>
    </row>
    <row r="241" spans="1:27" ht="13.5" thickBot="1" x14ac:dyDescent="0.25">
      <c r="A241" s="170" t="str">
        <f ca="1">IF(ISBLANK('Tournament Info'!$B$11),"",INDIRECT(ADDRESS(ROW(),1,1,1,"Optimal Seating "&amp;'Tournament Info'!$B$11-1&amp;"R+F")))</f>
        <v/>
      </c>
      <c r="B241" s="171" t="str">
        <f ca="1">IF(ISNUMBER(A241),VLOOKUP(A241,Methuselahs!$A$7:$E$306,2,FALSE),"")</f>
        <v/>
      </c>
      <c r="C241" s="172" t="str">
        <f ca="1">IF(ISNUMBER(A241),VLOOKUP(A241,Methuselahs!$A$7:$E$306,3,FALSE),"")</f>
        <v/>
      </c>
      <c r="D241" s="173" t="str">
        <f t="shared" ca="1" si="88"/>
        <v/>
      </c>
      <c r="E241" s="174"/>
      <c r="F241" s="172">
        <f t="shared" si="89"/>
        <v>0</v>
      </c>
      <c r="G241" s="159" t="str">
        <f t="shared" ca="1" si="74"/>
        <v/>
      </c>
      <c r="H241" s="160" t="str">
        <f ca="1">IF(ISNUMBER(A241),IF(OR($S241=$U241,NOT(ISNA(MATCH($D241*5+$V$4,Override!$C$6:$C$125,0)))),$Q241,0),"")</f>
        <v/>
      </c>
      <c r="I241" s="173" t="str">
        <f t="shared" ca="1" si="90"/>
        <v/>
      </c>
      <c r="J241" s="175">
        <f t="shared" ref="J241" ca="1" si="158">COUNT(A237:A241)</f>
        <v>0</v>
      </c>
      <c r="K241" s="176" t="str">
        <f t="shared" ref="K241" ca="1" si="159">IF(ISNUMBER(A241),RANK(F241,F237:F241),"")</f>
        <v/>
      </c>
      <c r="L241" s="177">
        <f ca="1">IF(J241=5,VLOOKUP(K241,TPMatrix!$A$6:$B$10,2,FALSE),IF(J241=4,VLOOKUP(K241,TPMatrix!$D$6:$E$9,2,FALSE),0))</f>
        <v>0</v>
      </c>
      <c r="M241" s="177">
        <f ca="1">IF(COUNTIF(K237:K241,K241)&gt;=2,IF(J241=5,VLOOKUP(K241+1,TPMatrix!$A$6:$B$10,2,FALSE),IF(J241=4,VLOOKUP(K241+1,TPMatrix!$D$6:$E$9,2,FALSE),0)),"")</f>
        <v>0</v>
      </c>
      <c r="N241" s="177">
        <f ca="1">IF(COUNTIF(K237:K241,K241)&gt;=3,IF(J241=5,VLOOKUP(K241+2,TPMatrix!$A$6:$B$10,2,FALSE),IF(J241=4,VLOOKUP(K241+2,TPMatrix!$D$6:$E$9,2,FALSE),0)),"")</f>
        <v>0</v>
      </c>
      <c r="O241" s="177">
        <f ca="1">IF(COUNTIF(K237:K241,K241)&gt;=4,IF(J241=5,VLOOKUP(K241+3,TPMatrix!$A$6:$B$10,2,FALSE),IF(J241=4,VLOOKUP(K241+3,TPMatrix!$D$6:$E$9,2,FALSE),0)),"")</f>
        <v>0</v>
      </c>
      <c r="P241" s="177">
        <f ca="1">IF(COUNTIF(K237:K241,K241)&gt;=5,IF(J241=5,VLOOKUP(K241+4,TPMatrix!$A$6:$B$10,2,FALSE),IF(J241=4,VLOOKUP(K241+4,TPMatrix!$D$6:$E$9,2,FALSE),0)),"")</f>
        <v>0</v>
      </c>
      <c r="Q241" s="177">
        <f t="shared" ca="1" si="93"/>
        <v>0</v>
      </c>
      <c r="R241" s="178">
        <f t="shared" ca="1" si="94"/>
        <v>5</v>
      </c>
      <c r="S241" s="176">
        <f t="shared" ca="1" si="78"/>
        <v>0</v>
      </c>
      <c r="T241" s="177">
        <f t="shared" si="79"/>
        <v>0</v>
      </c>
      <c r="U241" s="178">
        <f t="shared" ca="1" si="95"/>
        <v>0</v>
      </c>
      <c r="W241" s="3" t="str">
        <f t="shared" ca="1" si="81"/>
        <v/>
      </c>
      <c r="X241" s="3" t="str">
        <f ca="1">IF(ISNUMBER($A241),$W241*(Methuselahs!$A$4+1)+$A241,"")</f>
        <v/>
      </c>
      <c r="Y241" s="3" t="str">
        <f t="shared" ca="1" si="82"/>
        <v/>
      </c>
      <c r="Z241" s="3" t="str">
        <f ca="1">IF(ISNUMBER($A241),VLOOKUP($A241,Methuselahs!$A$7:$X$306,5),"")</f>
        <v/>
      </c>
      <c r="AA241" s="3" t="str">
        <f t="shared" ca="1" si="83"/>
        <v/>
      </c>
    </row>
    <row r="242" spans="1:27" ht="13.5" thickTop="1" x14ac:dyDescent="0.2">
      <c r="A242" s="55" t="str">
        <f ca="1">IF(ISBLANK('Tournament Info'!$B$11),"",INDIRECT(ADDRESS(ROW(),1,1,1,"Optimal Seating "&amp;'Tournament Info'!$B$11-1&amp;"R+F")))</f>
        <v/>
      </c>
      <c r="B242" s="57" t="str">
        <f ca="1">IF(ISNUMBER(A242),VLOOKUP(A242,Methuselahs!$A$7:$E$306,2,FALSE),"")</f>
        <v/>
      </c>
      <c r="C242" s="136" t="str">
        <f ca="1">IF(ISNUMBER(A242),VLOOKUP(A242,Methuselahs!$A$7:$E$306,3,FALSE),"")</f>
        <v/>
      </c>
      <c r="D242" s="137" t="str">
        <f t="shared" ca="1" si="88"/>
        <v/>
      </c>
      <c r="E242" s="138"/>
      <c r="F242" s="136">
        <f t="shared" si="89"/>
        <v>0</v>
      </c>
      <c r="G242" s="139" t="str">
        <f t="shared" ca="1" si="74"/>
        <v/>
      </c>
      <c r="H242" s="140" t="str">
        <f ca="1">IF(ISNUMBER(A242),IF(OR($S242=$U242,NOT(ISNA(MATCH($D242*5+$V$4,Override!$C$6:$C$125,0)))),$Q242,0),"")</f>
        <v/>
      </c>
      <c r="I242" s="137" t="str">
        <f t="shared" ca="1" si="90"/>
        <v/>
      </c>
      <c r="J242" s="141">
        <f t="shared" ref="J242" ca="1" si="160">COUNT(A242:A246)</f>
        <v>0</v>
      </c>
      <c r="K242" s="142" t="str">
        <f t="shared" ref="K242" ca="1" si="161">IF(ISNUMBER(A242),RANK(F242,F242:F246),"")</f>
        <v/>
      </c>
      <c r="L242" s="58">
        <f ca="1">IF(J242=5,VLOOKUP(K242,TPMatrix!$A$6:$B$10,2,FALSE),IF(J242=4,VLOOKUP(K242,TPMatrix!$D$6:$E$9,2,FALSE),0))</f>
        <v>0</v>
      </c>
      <c r="M242" s="58">
        <f ca="1">IF(COUNTIF(K242:K246,K242)&gt;=2,IF(J242=5,VLOOKUP(K242+1,TPMatrix!$A$6:$B$10,2,FALSE),IF(J242=4,VLOOKUP(K242+1,TPMatrix!$D$6:$E$9,2,FALSE),0)),"")</f>
        <v>0</v>
      </c>
      <c r="N242" s="58">
        <f ca="1">IF(COUNTIF(K242:K246,K242)&gt;=3,IF(J242=5,VLOOKUP(K242+2,TPMatrix!$A$6:$B$10,2,FALSE),IF(J242=4,VLOOKUP(K242+2,TPMatrix!$D$6:$E$9,2,FALSE),0)),"")</f>
        <v>0</v>
      </c>
      <c r="O242" s="58">
        <f ca="1">IF(COUNTIF(K242:K246,K242)&gt;=4,IF(J242=5,VLOOKUP(K242+3,TPMatrix!$A$6:$B$10,2,FALSE),IF(J242=4,VLOOKUP(K242+3,TPMatrix!$D$6:$E$9,2,FALSE),0)),"")</f>
        <v>0</v>
      </c>
      <c r="P242" s="58">
        <f ca="1">IF(COUNTIF(K242:K246,K242)&gt;=5,IF(J242=5,VLOOKUP(K242+4,TPMatrix!$A$6:$B$10,2,FALSE),IF(J242=4,VLOOKUP(K242+4,TPMatrix!$D$6:$E$9,2,FALSE),0)),"")</f>
        <v>0</v>
      </c>
      <c r="Q242" s="58">
        <f t="shared" ca="1" si="93"/>
        <v>0</v>
      </c>
      <c r="R242" s="143">
        <f t="shared" ca="1" si="94"/>
        <v>5</v>
      </c>
      <c r="S242" s="144">
        <f t="shared" ca="1" si="78"/>
        <v>0</v>
      </c>
      <c r="T242" s="145">
        <f t="shared" si="79"/>
        <v>0</v>
      </c>
      <c r="U242" s="146">
        <f t="shared" ca="1" si="95"/>
        <v>0</v>
      </c>
      <c r="W242" s="3" t="str">
        <f t="shared" ca="1" si="81"/>
        <v/>
      </c>
      <c r="X242" s="3" t="str">
        <f ca="1">IF(ISNUMBER($A242),$W242*(Methuselahs!$A$4+1)+$A242,"")</f>
        <v/>
      </c>
      <c r="Y242" s="3" t="str">
        <f t="shared" ca="1" si="82"/>
        <v/>
      </c>
      <c r="Z242" s="3" t="str">
        <f ca="1">IF(ISNUMBER($A242),VLOOKUP($A242,Methuselahs!$A$7:$X$306,5),"")</f>
        <v/>
      </c>
      <c r="AA242" s="3" t="str">
        <f t="shared" ca="1" si="83"/>
        <v/>
      </c>
    </row>
    <row r="243" spans="1:27" x14ac:dyDescent="0.2">
      <c r="A243" s="59" t="str">
        <f ca="1">IF(ISBLANK('Tournament Info'!$B$11),"",INDIRECT(ADDRESS(ROW(),1,1,1,"Optimal Seating "&amp;'Tournament Info'!$B$11-1&amp;"R+F")))</f>
        <v/>
      </c>
      <c r="B243" s="65" t="str">
        <f ca="1">IF(ISNUMBER(A243),VLOOKUP(A243,Methuselahs!$A$7:$E$306,2,FALSE),"")</f>
        <v/>
      </c>
      <c r="C243" s="147" t="str">
        <f ca="1">IF(ISNUMBER(A243),VLOOKUP(A243,Methuselahs!$A$7:$E$306,3,FALSE),"")</f>
        <v/>
      </c>
      <c r="D243" s="148" t="str">
        <f t="shared" ca="1" si="88"/>
        <v/>
      </c>
      <c r="E243" s="149"/>
      <c r="F243" s="147">
        <f t="shared" si="89"/>
        <v>0</v>
      </c>
      <c r="G243" s="150" t="str">
        <f t="shared" ca="1" si="74"/>
        <v/>
      </c>
      <c r="H243" s="151" t="str">
        <f ca="1">IF(ISNUMBER(A243),IF(OR($S243=$U243,NOT(ISNA(MATCH($D243*5+$V$4,Override!$C$6:$C$125,0)))),$Q243,0),"")</f>
        <v/>
      </c>
      <c r="I243" s="148" t="str">
        <f t="shared" ca="1" si="90"/>
        <v/>
      </c>
      <c r="J243" s="152">
        <f t="shared" ref="J243" ca="1" si="162">COUNT(A242:A246)</f>
        <v>0</v>
      </c>
      <c r="K243" s="153" t="str">
        <f t="shared" ref="K243" ca="1" si="163">IF(ISNUMBER(A243),RANK(F243,F242:F246),"")</f>
        <v/>
      </c>
      <c r="L243" s="154">
        <f ca="1">IF(J243=5,VLOOKUP(K243,TPMatrix!$A$6:$B$10,2,FALSE),IF(J243=4,VLOOKUP(K243,TPMatrix!$D$6:$E$9,2,FALSE),0))</f>
        <v>0</v>
      </c>
      <c r="M243" s="154">
        <f ca="1">IF(COUNTIF(K242:K246,K243)&gt;=2,IF(J243=5,VLOOKUP(K243+1,TPMatrix!$A$6:$B$10,2,FALSE),IF(J243=4,VLOOKUP(K243+1,TPMatrix!$D$6:$E$9,2,FALSE),0)),"")</f>
        <v>0</v>
      </c>
      <c r="N243" s="154">
        <f ca="1">IF(COUNTIF(K242:K246,K243)&gt;=3,IF(J243=5,VLOOKUP(K243+2,TPMatrix!$A$6:$B$10,2,FALSE),IF(J243=4,VLOOKUP(K243+2,TPMatrix!$D$6:$E$9,2,FALSE),0)),"")</f>
        <v>0</v>
      </c>
      <c r="O243" s="154">
        <f ca="1">IF(COUNTIF(K242:K246,K243)&gt;=4,IF(J243=5,VLOOKUP(K243+3,TPMatrix!$A$6:$B$10,2,FALSE),IF(J243=4,VLOOKUP(K243+3,TPMatrix!$D$6:$E$9,2,FALSE),0)),"")</f>
        <v>0</v>
      </c>
      <c r="P243" s="154">
        <f ca="1">IF(COUNTIF(K242:K246,K243)&gt;=5,IF(J243=5,VLOOKUP(K243+4,TPMatrix!$A$6:$B$10,2,FALSE),IF(J243=4,VLOOKUP(K243+4,TPMatrix!$D$6:$E$9,2,FALSE),0)),"")</f>
        <v>0</v>
      </c>
      <c r="Q243" s="154">
        <f t="shared" ca="1" si="93"/>
        <v>0</v>
      </c>
      <c r="R243" s="155">
        <f t="shared" ca="1" si="94"/>
        <v>5</v>
      </c>
      <c r="S243" s="153">
        <f t="shared" ca="1" si="78"/>
        <v>0</v>
      </c>
      <c r="T243" s="154">
        <f t="shared" si="79"/>
        <v>0</v>
      </c>
      <c r="U243" s="155">
        <f t="shared" ca="1" si="95"/>
        <v>0</v>
      </c>
      <c r="W243" s="3" t="str">
        <f t="shared" ca="1" si="81"/>
        <v/>
      </c>
      <c r="X243" s="3" t="str">
        <f ca="1">IF(ISNUMBER($A243),$W243*(Methuselahs!$A$4+1)+$A243,"")</f>
        <v/>
      </c>
      <c r="Y243" s="3" t="str">
        <f t="shared" ca="1" si="82"/>
        <v/>
      </c>
      <c r="Z243" s="3" t="str">
        <f ca="1">IF(ISNUMBER($A243),VLOOKUP($A243,Methuselahs!$A$7:$X$306,5),"")</f>
        <v/>
      </c>
      <c r="AA243" s="3" t="str">
        <f t="shared" ca="1" si="83"/>
        <v/>
      </c>
    </row>
    <row r="244" spans="1:27" x14ac:dyDescent="0.2">
      <c r="A244" s="70" t="str">
        <f ca="1">IF(ISBLANK('Tournament Info'!$B$11),"",INDIRECT(ADDRESS(ROW(),1,1,1,"Optimal Seating "&amp;'Tournament Info'!$B$11-1&amp;"R+F")))</f>
        <v/>
      </c>
      <c r="B244" s="76" t="str">
        <f ca="1">IF(ISNUMBER(A244),VLOOKUP(A244,Methuselahs!$A$7:$E$306,2,FALSE),"")</f>
        <v/>
      </c>
      <c r="C244" s="156" t="str">
        <f ca="1">IF(ISNUMBER(A244),VLOOKUP(A244,Methuselahs!$A$7:$E$306,3,FALSE),"")</f>
        <v/>
      </c>
      <c r="D244" s="157" t="str">
        <f t="shared" ca="1" si="88"/>
        <v/>
      </c>
      <c r="E244" s="158"/>
      <c r="F244" s="156">
        <f t="shared" si="89"/>
        <v>0</v>
      </c>
      <c r="G244" s="159" t="str">
        <f t="shared" ca="1" si="74"/>
        <v/>
      </c>
      <c r="H244" s="160" t="str">
        <f ca="1">IF(ISNUMBER(A244),IF(OR($S244=$U244,NOT(ISNA(MATCH($D244*5+$V$4,Override!$C$6:$C$125,0)))),$Q244,0),"")</f>
        <v/>
      </c>
      <c r="I244" s="157" t="str">
        <f t="shared" ca="1" si="90"/>
        <v/>
      </c>
      <c r="J244" s="161">
        <f t="shared" ref="J244" ca="1" si="164">COUNT(A242:A246)</f>
        <v>0</v>
      </c>
      <c r="K244" s="162" t="str">
        <f t="shared" ref="K244" ca="1" si="165">IF(ISNUMBER(A244),RANK(F244,F242:F246),"")</f>
        <v/>
      </c>
      <c r="L244" s="75">
        <f ca="1">IF(J244=5,VLOOKUP(K244,TPMatrix!$A$6:$B$10,2,FALSE),IF(J244=4,VLOOKUP(K244,TPMatrix!$D$6:$E$9,2,FALSE),0))</f>
        <v>0</v>
      </c>
      <c r="M244" s="75">
        <f ca="1">IF(COUNTIF(K242:K246,K244)&gt;=2,IF(J244=5,VLOOKUP(K244+1,TPMatrix!$A$6:$B$10,2,FALSE),IF(J244=4,VLOOKUP(K244+1,TPMatrix!$D$6:$E$9,2,FALSE),0)),"")</f>
        <v>0</v>
      </c>
      <c r="N244" s="75">
        <f ca="1">IF(COUNTIF(K242:K246,K244)&gt;=3,IF(J244=5,VLOOKUP(K244+2,TPMatrix!$A$6:$B$10,2,FALSE),IF(J244=4,VLOOKUP(K244+2,TPMatrix!$D$6:$E$9,2,FALSE),0)),"")</f>
        <v>0</v>
      </c>
      <c r="O244" s="75">
        <f ca="1">IF(COUNTIF(K242:K246,K244)&gt;=4,IF(J244=5,VLOOKUP(K244+3,TPMatrix!$A$6:$B$10,2,FALSE),IF(J244=4,VLOOKUP(K244+3,TPMatrix!$D$6:$E$9,2,FALSE),0)),"")</f>
        <v>0</v>
      </c>
      <c r="P244" s="75">
        <f ca="1">IF(COUNTIF(K242:K246,K244)&gt;=5,IF(J244=5,VLOOKUP(K244+4,TPMatrix!$A$6:$B$10,2,FALSE),IF(J244=4,VLOOKUP(K244+4,TPMatrix!$D$6:$E$9,2,FALSE),0)),"")</f>
        <v>0</v>
      </c>
      <c r="Q244" s="75">
        <f t="shared" ca="1" si="93"/>
        <v>0</v>
      </c>
      <c r="R244" s="163">
        <f t="shared" ca="1" si="94"/>
        <v>5</v>
      </c>
      <c r="S244" s="162">
        <f t="shared" ca="1" si="78"/>
        <v>0</v>
      </c>
      <c r="T244" s="75">
        <f t="shared" si="79"/>
        <v>0</v>
      </c>
      <c r="U244" s="163">
        <f t="shared" ca="1" si="95"/>
        <v>0</v>
      </c>
      <c r="W244" s="3" t="str">
        <f t="shared" ca="1" si="81"/>
        <v/>
      </c>
      <c r="X244" s="3" t="str">
        <f ca="1">IF(ISNUMBER($A244),$W244*(Methuselahs!$A$4+1)+$A244,"")</f>
        <v/>
      </c>
      <c r="Y244" s="3" t="str">
        <f t="shared" ca="1" si="82"/>
        <v/>
      </c>
      <c r="Z244" s="3" t="str">
        <f ca="1">IF(ISNUMBER($A244),VLOOKUP($A244,Methuselahs!$A$7:$X$306,5),"")</f>
        <v/>
      </c>
      <c r="AA244" s="3" t="str">
        <f t="shared" ca="1" si="83"/>
        <v/>
      </c>
    </row>
    <row r="245" spans="1:27" x14ac:dyDescent="0.2">
      <c r="A245" s="164" t="str">
        <f ca="1">IF(ISBLANK('Tournament Info'!$B$11),"",INDIRECT(ADDRESS(ROW(),1,1,1,"Optimal Seating "&amp;'Tournament Info'!$B$11-1&amp;"R+F")))</f>
        <v/>
      </c>
      <c r="B245" s="165" t="str">
        <f ca="1">IF(ISNUMBER(A245),VLOOKUP(A245,Methuselahs!$A$7:$E$306,2,FALSE),"")</f>
        <v/>
      </c>
      <c r="C245" s="166" t="str">
        <f ca="1">IF(ISNUMBER(A245),VLOOKUP(A245,Methuselahs!$A$7:$E$306,3,FALSE),"")</f>
        <v/>
      </c>
      <c r="D245" s="167" t="str">
        <f t="shared" ca="1" si="88"/>
        <v/>
      </c>
      <c r="E245" s="168"/>
      <c r="F245" s="166">
        <f t="shared" si="89"/>
        <v>0</v>
      </c>
      <c r="G245" s="150" t="str">
        <f t="shared" ca="1" si="74"/>
        <v/>
      </c>
      <c r="H245" s="151" t="str">
        <f ca="1">IF(ISNUMBER(A245),IF(OR($S245=$U245,NOT(ISNA(MATCH($D245*5+$V$4,Override!$C$6:$C$125,0)))),$Q245,0),"")</f>
        <v/>
      </c>
      <c r="I245" s="167" t="str">
        <f t="shared" ca="1" si="90"/>
        <v/>
      </c>
      <c r="J245" s="169">
        <f t="shared" ref="J245" ca="1" si="166">COUNT(A242:A246)</f>
        <v>0</v>
      </c>
      <c r="K245" s="153" t="str">
        <f t="shared" ref="K245" ca="1" si="167">IF(ISNUMBER(A245),RANK(F245,F242:F246),"")</f>
        <v/>
      </c>
      <c r="L245" s="154">
        <f ca="1">IF(J245=5,VLOOKUP(K245,TPMatrix!$A$6:$B$10,2,FALSE),IF(J245=4,VLOOKUP(K245,TPMatrix!$D$6:$E$9,2,FALSE),0))</f>
        <v>0</v>
      </c>
      <c r="M245" s="154">
        <f ca="1">IF(COUNTIF(K242:K246,K245)&gt;=2,IF(J245=5,VLOOKUP(K245+1,TPMatrix!$A$6:$B$10,2,FALSE),IF(J245=4,VLOOKUP(K245+1,TPMatrix!$D$6:$E$9,2,FALSE),0)),"")</f>
        <v>0</v>
      </c>
      <c r="N245" s="154">
        <f ca="1">IF(COUNTIF(K242:K246,K245)&gt;=3,IF(J245=5,VLOOKUP(K245+2,TPMatrix!$A$6:$B$10,2,FALSE),IF(J245=4,VLOOKUP(K245+2,TPMatrix!$D$6:$E$9,2,FALSE),0)),"")</f>
        <v>0</v>
      </c>
      <c r="O245" s="154">
        <f ca="1">IF(COUNTIF(K242:K246,K245)&gt;=4,IF(J245=5,VLOOKUP(K245+3,TPMatrix!$A$6:$B$10,2,FALSE),IF(J245=4,VLOOKUP(K245+3,TPMatrix!$D$6:$E$9,2,FALSE),0)),"")</f>
        <v>0</v>
      </c>
      <c r="P245" s="154">
        <f ca="1">IF(COUNTIF(K242:K246,K245)&gt;=5,IF(J245=5,VLOOKUP(K245+4,TPMatrix!$A$6:$B$10,2,FALSE),IF(J245=4,VLOOKUP(K245+4,TPMatrix!$D$6:$E$9,2,FALSE),0)),"")</f>
        <v>0</v>
      </c>
      <c r="Q245" s="154">
        <f t="shared" ca="1" si="93"/>
        <v>0</v>
      </c>
      <c r="R245" s="155">
        <f t="shared" ca="1" si="94"/>
        <v>5</v>
      </c>
      <c r="S245" s="153">
        <f t="shared" ca="1" si="78"/>
        <v>0</v>
      </c>
      <c r="T245" s="154">
        <f t="shared" si="79"/>
        <v>0</v>
      </c>
      <c r="U245" s="155">
        <f t="shared" ca="1" si="95"/>
        <v>0</v>
      </c>
      <c r="W245" s="3" t="str">
        <f t="shared" ca="1" si="81"/>
        <v/>
      </c>
      <c r="X245" s="3" t="str">
        <f ca="1">IF(ISNUMBER($A245),$W245*(Methuselahs!$A$4+1)+$A245,"")</f>
        <v/>
      </c>
      <c r="Y245" s="3" t="str">
        <f t="shared" ca="1" si="82"/>
        <v/>
      </c>
      <c r="Z245" s="3" t="str">
        <f ca="1">IF(ISNUMBER($A245),VLOOKUP($A245,Methuselahs!$A$7:$X$306,5),"")</f>
        <v/>
      </c>
      <c r="AA245" s="3" t="str">
        <f t="shared" ca="1" si="83"/>
        <v/>
      </c>
    </row>
    <row r="246" spans="1:27" ht="13.5" thickBot="1" x14ac:dyDescent="0.25">
      <c r="A246" s="170" t="str">
        <f ca="1">IF(ISBLANK('Tournament Info'!$B$11),"",INDIRECT(ADDRESS(ROW(),1,1,1,"Optimal Seating "&amp;'Tournament Info'!$B$11-1&amp;"R+F")))</f>
        <v/>
      </c>
      <c r="B246" s="171" t="str">
        <f ca="1">IF(ISNUMBER(A246),VLOOKUP(A246,Methuselahs!$A$7:$E$306,2,FALSE),"")</f>
        <v/>
      </c>
      <c r="C246" s="172" t="str">
        <f ca="1">IF(ISNUMBER(A246),VLOOKUP(A246,Methuselahs!$A$7:$E$306,3,FALSE),"")</f>
        <v/>
      </c>
      <c r="D246" s="173" t="str">
        <f t="shared" ca="1" si="88"/>
        <v/>
      </c>
      <c r="E246" s="174"/>
      <c r="F246" s="172">
        <f t="shared" si="89"/>
        <v>0</v>
      </c>
      <c r="G246" s="179" t="str">
        <f t="shared" ca="1" si="74"/>
        <v/>
      </c>
      <c r="H246" s="180" t="str">
        <f ca="1">IF(ISNUMBER(A246),IF(OR($S246=$U246,NOT(ISNA(MATCH($D246*5+$V$4,Override!$C$6:$C$125,0)))),$Q246,0),"")</f>
        <v/>
      </c>
      <c r="I246" s="173" t="str">
        <f t="shared" ca="1" si="90"/>
        <v/>
      </c>
      <c r="J246" s="175">
        <f t="shared" ref="J246" ca="1" si="168">COUNT(A242:A246)</f>
        <v>0</v>
      </c>
      <c r="K246" s="176" t="str">
        <f t="shared" ref="K246" ca="1" si="169">IF(ISNUMBER(A246),RANK(F246,F242:F246),"")</f>
        <v/>
      </c>
      <c r="L246" s="177">
        <f ca="1">IF(J246=5,VLOOKUP(K246,TPMatrix!$A$6:$B$10,2,FALSE),IF(J246=4,VLOOKUP(K246,TPMatrix!$D$6:$E$9,2,FALSE),0))</f>
        <v>0</v>
      </c>
      <c r="M246" s="177">
        <f ca="1">IF(COUNTIF(K242:K246,K246)&gt;=2,IF(J246=5,VLOOKUP(K246+1,TPMatrix!$A$6:$B$10,2,FALSE),IF(J246=4,VLOOKUP(K246+1,TPMatrix!$D$6:$E$9,2,FALSE),0)),"")</f>
        <v>0</v>
      </c>
      <c r="N246" s="177">
        <f ca="1">IF(COUNTIF(K242:K246,K246)&gt;=3,IF(J246=5,VLOOKUP(K246+2,TPMatrix!$A$6:$B$10,2,FALSE),IF(J246=4,VLOOKUP(K246+2,TPMatrix!$D$6:$E$9,2,FALSE),0)),"")</f>
        <v>0</v>
      </c>
      <c r="O246" s="177">
        <f ca="1">IF(COUNTIF(K242:K246,K246)&gt;=4,IF(J246=5,VLOOKUP(K246+3,TPMatrix!$A$6:$B$10,2,FALSE),IF(J246=4,VLOOKUP(K246+3,TPMatrix!$D$6:$E$9,2,FALSE),0)),"")</f>
        <v>0</v>
      </c>
      <c r="P246" s="177">
        <f ca="1">IF(COUNTIF(K242:K246,K246)&gt;=5,IF(J246=5,VLOOKUP(K246+4,TPMatrix!$A$6:$B$10,2,FALSE),IF(J246=4,VLOOKUP(K246+4,TPMatrix!$D$6:$E$9,2,FALSE),0)),"")</f>
        <v>0</v>
      </c>
      <c r="Q246" s="177">
        <f t="shared" ca="1" si="93"/>
        <v>0</v>
      </c>
      <c r="R246" s="178">
        <f t="shared" ca="1" si="94"/>
        <v>5</v>
      </c>
      <c r="S246" s="176">
        <f t="shared" ca="1" si="78"/>
        <v>0</v>
      </c>
      <c r="T246" s="177">
        <f t="shared" si="79"/>
        <v>0</v>
      </c>
      <c r="U246" s="178">
        <f t="shared" ca="1" si="95"/>
        <v>0</v>
      </c>
      <c r="W246" s="3" t="str">
        <f t="shared" ca="1" si="81"/>
        <v/>
      </c>
      <c r="X246" s="3" t="str">
        <f ca="1">IF(ISNUMBER($A246),$W246*(Methuselahs!$A$4+1)+$A246,"")</f>
        <v/>
      </c>
      <c r="Y246" s="3" t="str">
        <f t="shared" ca="1" si="82"/>
        <v/>
      </c>
      <c r="Z246" s="3" t="str">
        <f ca="1">IF(ISNUMBER($A246),VLOOKUP($A246,Methuselahs!$A$7:$X$306,5),"")</f>
        <v/>
      </c>
      <c r="AA246" s="3" t="str">
        <f t="shared" ca="1" si="83"/>
        <v/>
      </c>
    </row>
    <row r="247" spans="1:27" ht="13.5" thickTop="1" x14ac:dyDescent="0.2">
      <c r="A247" s="55" t="str">
        <f ca="1">IF(ISBLANK('Tournament Info'!$B$11),"",INDIRECT(ADDRESS(ROW(),1,1,1,"Optimal Seating "&amp;'Tournament Info'!$B$11-1&amp;"R+F")))</f>
        <v/>
      </c>
      <c r="B247" s="76" t="str">
        <f ca="1">IF(ISNUMBER(A247),VLOOKUP(A247,Methuselahs!$A$7:$E$306,2,FALSE),"")</f>
        <v/>
      </c>
      <c r="C247" s="136" t="str">
        <f ca="1">IF(ISNUMBER(A247),VLOOKUP(A247,Methuselahs!$A$7:$E$306,3,FALSE),"")</f>
        <v/>
      </c>
      <c r="D247" s="137" t="str">
        <f t="shared" ca="1" si="88"/>
        <v/>
      </c>
      <c r="E247" s="138"/>
      <c r="F247" s="136">
        <f t="shared" si="89"/>
        <v>0</v>
      </c>
      <c r="G247" s="139" t="str">
        <f t="shared" ca="1" si="74"/>
        <v/>
      </c>
      <c r="H247" s="140" t="str">
        <f ca="1">IF(ISNUMBER(A247),IF(OR($S247=$U247,NOT(ISNA(MATCH($D247*5+$V$4,Override!$C$6:$C$125,0)))),$Q247,0),"")</f>
        <v/>
      </c>
      <c r="I247" s="137" t="str">
        <f t="shared" ca="1" si="90"/>
        <v/>
      </c>
      <c r="J247" s="141">
        <f t="shared" ref="J247" ca="1" si="170">COUNT(A247:A251)</f>
        <v>0</v>
      </c>
      <c r="K247" s="142" t="str">
        <f t="shared" ref="K247" ca="1" si="171">IF(ISNUMBER(A247),RANK(F247,F247:F251),"")</f>
        <v/>
      </c>
      <c r="L247" s="58">
        <f ca="1">IF(J247=5,VLOOKUP(K247,TPMatrix!$A$6:$B$10,2,FALSE),IF(J247=4,VLOOKUP(K247,TPMatrix!$D$6:$E$9,2,FALSE),0))</f>
        <v>0</v>
      </c>
      <c r="M247" s="58">
        <f ca="1">IF(COUNTIF(K247:K251,K247)&gt;=2,IF(J247=5,VLOOKUP(K247+1,TPMatrix!$A$6:$B$10,2,FALSE),IF(J247=4,VLOOKUP(K247+1,TPMatrix!$D$6:$E$9,2,FALSE),0)),"")</f>
        <v>0</v>
      </c>
      <c r="N247" s="58">
        <f ca="1">IF(COUNTIF(K247:K251,K247)&gt;=3,IF(J247=5,VLOOKUP(K247+2,TPMatrix!$A$6:$B$10,2,FALSE),IF(J247=4,VLOOKUP(K247+2,TPMatrix!$D$6:$E$9,2,FALSE),0)),"")</f>
        <v>0</v>
      </c>
      <c r="O247" s="58">
        <f ca="1">IF(COUNTIF(K247:K251,K247)&gt;=4,IF(J247=5,VLOOKUP(K247+3,TPMatrix!$A$6:$B$10,2,FALSE),IF(J247=4,VLOOKUP(K247+3,TPMatrix!$D$6:$E$9,2,FALSE),0)),"")</f>
        <v>0</v>
      </c>
      <c r="P247" s="58">
        <f ca="1">IF(COUNTIF(K247:K251,K247)&gt;=5,IF(J247=5,VLOOKUP(K247+4,TPMatrix!$A$6:$B$10,2,FALSE),IF(J247=4,VLOOKUP(K247+4,TPMatrix!$D$6:$E$9,2,FALSE),0)),"")</f>
        <v>0</v>
      </c>
      <c r="Q247" s="58">
        <f t="shared" ca="1" si="93"/>
        <v>0</v>
      </c>
      <c r="R247" s="143">
        <f t="shared" ca="1" si="94"/>
        <v>5</v>
      </c>
      <c r="S247" s="144">
        <f t="shared" ca="1" si="78"/>
        <v>0</v>
      </c>
      <c r="T247" s="145">
        <f t="shared" si="79"/>
        <v>0</v>
      </c>
      <c r="U247" s="146">
        <f t="shared" ca="1" si="95"/>
        <v>0</v>
      </c>
      <c r="W247" s="3" t="str">
        <f t="shared" ca="1" si="81"/>
        <v/>
      </c>
      <c r="X247" s="3" t="str">
        <f ca="1">IF(ISNUMBER($A247),$W247*(Methuselahs!$A$4+1)+$A247,"")</f>
        <v/>
      </c>
      <c r="Y247" s="3" t="str">
        <f t="shared" ca="1" si="82"/>
        <v/>
      </c>
      <c r="Z247" s="3" t="str">
        <f ca="1">IF(ISNUMBER($A247),VLOOKUP($A247,Methuselahs!$A$7:$X$306,5),"")</f>
        <v/>
      </c>
      <c r="AA247" s="3" t="str">
        <f t="shared" ca="1" si="83"/>
        <v/>
      </c>
    </row>
    <row r="248" spans="1:27" x14ac:dyDescent="0.2">
      <c r="A248" s="59" t="str">
        <f ca="1">IF(ISBLANK('Tournament Info'!$B$11),"",INDIRECT(ADDRESS(ROW(),1,1,1,"Optimal Seating "&amp;'Tournament Info'!$B$11-1&amp;"R+F")))</f>
        <v/>
      </c>
      <c r="B248" s="65" t="str">
        <f ca="1">IF(ISNUMBER(A248),VLOOKUP(A248,Methuselahs!$A$7:$E$306,2,FALSE),"")</f>
        <v/>
      </c>
      <c r="C248" s="147" t="str">
        <f ca="1">IF(ISNUMBER(A248),VLOOKUP(A248,Methuselahs!$A$7:$E$306,3,FALSE),"")</f>
        <v/>
      </c>
      <c r="D248" s="148" t="str">
        <f t="shared" ca="1" si="88"/>
        <v/>
      </c>
      <c r="E248" s="149"/>
      <c r="F248" s="147">
        <f t="shared" si="89"/>
        <v>0</v>
      </c>
      <c r="G248" s="150" t="str">
        <f t="shared" ca="1" si="74"/>
        <v/>
      </c>
      <c r="H248" s="151" t="str">
        <f ca="1">IF(ISNUMBER(A248),IF(OR($S248=$U248,NOT(ISNA(MATCH($D248*5+$V$4,Override!$C$6:$C$125,0)))),$Q248,0),"")</f>
        <v/>
      </c>
      <c r="I248" s="148" t="str">
        <f t="shared" ca="1" si="90"/>
        <v/>
      </c>
      <c r="J248" s="152">
        <f t="shared" ref="J248" ca="1" si="172">COUNT(A247:A251)</f>
        <v>0</v>
      </c>
      <c r="K248" s="153" t="str">
        <f t="shared" ref="K248" ca="1" si="173">IF(ISNUMBER(A248),RANK(F248,F247:F251),"")</f>
        <v/>
      </c>
      <c r="L248" s="154">
        <f ca="1">IF(J248=5,VLOOKUP(K248,TPMatrix!$A$6:$B$10,2,FALSE),IF(J248=4,VLOOKUP(K248,TPMatrix!$D$6:$E$9,2,FALSE),0))</f>
        <v>0</v>
      </c>
      <c r="M248" s="154">
        <f ca="1">IF(COUNTIF(K247:K251,K248)&gt;=2,IF(J248=5,VLOOKUP(K248+1,TPMatrix!$A$6:$B$10,2,FALSE),IF(J248=4,VLOOKUP(K248+1,TPMatrix!$D$6:$E$9,2,FALSE),0)),"")</f>
        <v>0</v>
      </c>
      <c r="N248" s="154">
        <f ca="1">IF(COUNTIF(K247:K251,K248)&gt;=3,IF(J248=5,VLOOKUP(K248+2,TPMatrix!$A$6:$B$10,2,FALSE),IF(J248=4,VLOOKUP(K248+2,TPMatrix!$D$6:$E$9,2,FALSE),0)),"")</f>
        <v>0</v>
      </c>
      <c r="O248" s="154">
        <f ca="1">IF(COUNTIF(K247:K251,K248)&gt;=4,IF(J248=5,VLOOKUP(K248+3,TPMatrix!$A$6:$B$10,2,FALSE),IF(J248=4,VLOOKUP(K248+3,TPMatrix!$D$6:$E$9,2,FALSE),0)),"")</f>
        <v>0</v>
      </c>
      <c r="P248" s="154">
        <f ca="1">IF(COUNTIF(K247:K251,K248)&gt;=5,IF(J248=5,VLOOKUP(K248+4,TPMatrix!$A$6:$B$10,2,FALSE),IF(J248=4,VLOOKUP(K248+4,TPMatrix!$D$6:$E$9,2,FALSE),0)),"")</f>
        <v>0</v>
      </c>
      <c r="Q248" s="154">
        <f t="shared" ca="1" si="93"/>
        <v>0</v>
      </c>
      <c r="R248" s="155">
        <f t="shared" ca="1" si="94"/>
        <v>5</v>
      </c>
      <c r="S248" s="153">
        <f t="shared" ca="1" si="78"/>
        <v>0</v>
      </c>
      <c r="T248" s="154">
        <f t="shared" si="79"/>
        <v>0</v>
      </c>
      <c r="U248" s="155">
        <f t="shared" ca="1" si="95"/>
        <v>0</v>
      </c>
      <c r="W248" s="3" t="str">
        <f t="shared" ca="1" si="81"/>
        <v/>
      </c>
      <c r="X248" s="3" t="str">
        <f ca="1">IF(ISNUMBER($A248),$W248*(Methuselahs!$A$4+1)+$A248,"")</f>
        <v/>
      </c>
      <c r="Y248" s="3" t="str">
        <f t="shared" ca="1" si="82"/>
        <v/>
      </c>
      <c r="Z248" s="3" t="str">
        <f ca="1">IF(ISNUMBER($A248),VLOOKUP($A248,Methuselahs!$A$7:$X$306,5),"")</f>
        <v/>
      </c>
      <c r="AA248" s="3" t="str">
        <f t="shared" ca="1" si="83"/>
        <v/>
      </c>
    </row>
    <row r="249" spans="1:27" x14ac:dyDescent="0.2">
      <c r="A249" s="70" t="str">
        <f ca="1">IF(ISBLANK('Tournament Info'!$B$11),"",INDIRECT(ADDRESS(ROW(),1,1,1,"Optimal Seating "&amp;'Tournament Info'!$B$11-1&amp;"R+F")))</f>
        <v/>
      </c>
      <c r="B249" s="76" t="str">
        <f ca="1">IF(ISNUMBER(A249),VLOOKUP(A249,Methuselahs!$A$7:$E$306,2,FALSE),"")</f>
        <v/>
      </c>
      <c r="C249" s="156" t="str">
        <f ca="1">IF(ISNUMBER(A249),VLOOKUP(A249,Methuselahs!$A$7:$E$306,3,FALSE),"")</f>
        <v/>
      </c>
      <c r="D249" s="157" t="str">
        <f t="shared" ca="1" si="88"/>
        <v/>
      </c>
      <c r="E249" s="158"/>
      <c r="F249" s="156">
        <f t="shared" si="89"/>
        <v>0</v>
      </c>
      <c r="G249" s="159" t="str">
        <f t="shared" ca="1" si="74"/>
        <v/>
      </c>
      <c r="H249" s="160" t="str">
        <f ca="1">IF(ISNUMBER(A249),IF(OR($S249=$U249,NOT(ISNA(MATCH($D249*5+$V$4,Override!$C$6:$C$125,0)))),$Q249,0),"")</f>
        <v/>
      </c>
      <c r="I249" s="157" t="str">
        <f t="shared" ca="1" si="90"/>
        <v/>
      </c>
      <c r="J249" s="161">
        <f t="shared" ref="J249" ca="1" si="174">COUNT(A247:A251)</f>
        <v>0</v>
      </c>
      <c r="K249" s="162" t="str">
        <f t="shared" ref="K249" ca="1" si="175">IF(ISNUMBER(A249),RANK(F249,F247:F251),"")</f>
        <v/>
      </c>
      <c r="L249" s="75">
        <f ca="1">IF(J249=5,VLOOKUP(K249,TPMatrix!$A$6:$B$10,2,FALSE),IF(J249=4,VLOOKUP(K249,TPMatrix!$D$6:$E$9,2,FALSE),0))</f>
        <v>0</v>
      </c>
      <c r="M249" s="75">
        <f ca="1">IF(COUNTIF(K247:K251,K249)&gt;=2,IF(J249=5,VLOOKUP(K249+1,TPMatrix!$A$6:$B$10,2,FALSE),IF(J249=4,VLOOKUP(K249+1,TPMatrix!$D$6:$E$9,2,FALSE),0)),"")</f>
        <v>0</v>
      </c>
      <c r="N249" s="75">
        <f ca="1">IF(COUNTIF(K247:K251,K249)&gt;=3,IF(J249=5,VLOOKUP(K249+2,TPMatrix!$A$6:$B$10,2,FALSE),IF(J249=4,VLOOKUP(K249+2,TPMatrix!$D$6:$E$9,2,FALSE),0)),"")</f>
        <v>0</v>
      </c>
      <c r="O249" s="75">
        <f ca="1">IF(COUNTIF(K247:K251,K249)&gt;=4,IF(J249=5,VLOOKUP(K249+3,TPMatrix!$A$6:$B$10,2,FALSE),IF(J249=4,VLOOKUP(K249+3,TPMatrix!$D$6:$E$9,2,FALSE),0)),"")</f>
        <v>0</v>
      </c>
      <c r="P249" s="75">
        <f ca="1">IF(COUNTIF(K247:K251,K249)&gt;=5,IF(J249=5,VLOOKUP(K249+4,TPMatrix!$A$6:$B$10,2,FALSE),IF(J249=4,VLOOKUP(K249+4,TPMatrix!$D$6:$E$9,2,FALSE),0)),"")</f>
        <v>0</v>
      </c>
      <c r="Q249" s="75">
        <f t="shared" ca="1" si="93"/>
        <v>0</v>
      </c>
      <c r="R249" s="163">
        <f t="shared" ca="1" si="94"/>
        <v>5</v>
      </c>
      <c r="S249" s="162">
        <f t="shared" ca="1" si="78"/>
        <v>0</v>
      </c>
      <c r="T249" s="75">
        <f t="shared" si="79"/>
        <v>0</v>
      </c>
      <c r="U249" s="163">
        <f t="shared" ca="1" si="95"/>
        <v>0</v>
      </c>
      <c r="W249" s="3" t="str">
        <f t="shared" ca="1" si="81"/>
        <v/>
      </c>
      <c r="X249" s="3" t="str">
        <f ca="1">IF(ISNUMBER($A249),$W249*(Methuselahs!$A$4+1)+$A249,"")</f>
        <v/>
      </c>
      <c r="Y249" s="3" t="str">
        <f t="shared" ca="1" si="82"/>
        <v/>
      </c>
      <c r="Z249" s="3" t="str">
        <f ca="1">IF(ISNUMBER($A249),VLOOKUP($A249,Methuselahs!$A$7:$X$306,5),"")</f>
        <v/>
      </c>
      <c r="AA249" s="3" t="str">
        <f t="shared" ca="1" si="83"/>
        <v/>
      </c>
    </row>
    <row r="250" spans="1:27" x14ac:dyDescent="0.2">
      <c r="A250" s="164" t="str">
        <f ca="1">IF(ISBLANK('Tournament Info'!$B$11),"",INDIRECT(ADDRESS(ROW(),1,1,1,"Optimal Seating "&amp;'Tournament Info'!$B$11-1&amp;"R+F")))</f>
        <v/>
      </c>
      <c r="B250" s="165" t="str">
        <f ca="1">IF(ISNUMBER(A250),VLOOKUP(A250,Methuselahs!$A$7:$E$306,2,FALSE),"")</f>
        <v/>
      </c>
      <c r="C250" s="166" t="str">
        <f ca="1">IF(ISNUMBER(A250),VLOOKUP(A250,Methuselahs!$A$7:$E$306,3,FALSE),"")</f>
        <v/>
      </c>
      <c r="D250" s="167" t="str">
        <f t="shared" ca="1" si="88"/>
        <v/>
      </c>
      <c r="E250" s="168"/>
      <c r="F250" s="166">
        <f t="shared" si="89"/>
        <v>0</v>
      </c>
      <c r="G250" s="150" t="str">
        <f t="shared" ca="1" si="74"/>
        <v/>
      </c>
      <c r="H250" s="151" t="str">
        <f ca="1">IF(ISNUMBER(A250),IF(OR($S250=$U250,NOT(ISNA(MATCH($D250*5+$V$4,Override!$C$6:$C$125,0)))),$Q250,0),"")</f>
        <v/>
      </c>
      <c r="I250" s="167" t="str">
        <f t="shared" ca="1" si="90"/>
        <v/>
      </c>
      <c r="J250" s="169">
        <f t="shared" ref="J250" ca="1" si="176">COUNT(A247:A251)</f>
        <v>0</v>
      </c>
      <c r="K250" s="153" t="str">
        <f t="shared" ref="K250" ca="1" si="177">IF(ISNUMBER(A250),RANK(F250,F247:F251),"")</f>
        <v/>
      </c>
      <c r="L250" s="154">
        <f ca="1">IF(J250=5,VLOOKUP(K250,TPMatrix!$A$6:$B$10,2,FALSE),IF(J250=4,VLOOKUP(K250,TPMatrix!$D$6:$E$9,2,FALSE),0))</f>
        <v>0</v>
      </c>
      <c r="M250" s="154">
        <f ca="1">IF(COUNTIF(K247:K251,K250)&gt;=2,IF(J250=5,VLOOKUP(K250+1,TPMatrix!$A$6:$B$10,2,FALSE),IF(J250=4,VLOOKUP(K250+1,TPMatrix!$D$6:$E$9,2,FALSE),0)),"")</f>
        <v>0</v>
      </c>
      <c r="N250" s="154">
        <f ca="1">IF(COUNTIF(K247:K251,K250)&gt;=3,IF(J250=5,VLOOKUP(K250+2,TPMatrix!$A$6:$B$10,2,FALSE),IF(J250=4,VLOOKUP(K250+2,TPMatrix!$D$6:$E$9,2,FALSE),0)),"")</f>
        <v>0</v>
      </c>
      <c r="O250" s="154">
        <f ca="1">IF(COUNTIF(K247:K251,K250)&gt;=4,IF(J250=5,VLOOKUP(K250+3,TPMatrix!$A$6:$B$10,2,FALSE),IF(J250=4,VLOOKUP(K250+3,TPMatrix!$D$6:$E$9,2,FALSE),0)),"")</f>
        <v>0</v>
      </c>
      <c r="P250" s="154">
        <f ca="1">IF(COUNTIF(K247:K251,K250)&gt;=5,IF(J250=5,VLOOKUP(K250+4,TPMatrix!$A$6:$B$10,2,FALSE),IF(J250=4,VLOOKUP(K250+4,TPMatrix!$D$6:$E$9,2,FALSE),0)),"")</f>
        <v>0</v>
      </c>
      <c r="Q250" s="154">
        <f t="shared" ca="1" si="93"/>
        <v>0</v>
      </c>
      <c r="R250" s="155">
        <f t="shared" ca="1" si="94"/>
        <v>5</v>
      </c>
      <c r="S250" s="153">
        <f t="shared" ca="1" si="78"/>
        <v>0</v>
      </c>
      <c r="T250" s="154">
        <f t="shared" si="79"/>
        <v>0</v>
      </c>
      <c r="U250" s="155">
        <f t="shared" ca="1" si="95"/>
        <v>0</v>
      </c>
      <c r="W250" s="3" t="str">
        <f t="shared" ca="1" si="81"/>
        <v/>
      </c>
      <c r="X250" s="3" t="str">
        <f ca="1">IF(ISNUMBER($A250),$W250*(Methuselahs!$A$4+1)+$A250,"")</f>
        <v/>
      </c>
      <c r="Y250" s="3" t="str">
        <f t="shared" ca="1" si="82"/>
        <v/>
      </c>
      <c r="Z250" s="3" t="str">
        <f ca="1">IF(ISNUMBER($A250),VLOOKUP($A250,Methuselahs!$A$7:$X$306,5),"")</f>
        <v/>
      </c>
      <c r="AA250" s="3" t="str">
        <f t="shared" ca="1" si="83"/>
        <v/>
      </c>
    </row>
    <row r="251" spans="1:27" ht="13.5" thickBot="1" x14ac:dyDescent="0.25">
      <c r="A251" s="170" t="str">
        <f ca="1">IF(ISBLANK('Tournament Info'!$B$11),"",INDIRECT(ADDRESS(ROW(),1,1,1,"Optimal Seating "&amp;'Tournament Info'!$B$11-1&amp;"R+F")))</f>
        <v/>
      </c>
      <c r="B251" s="171" t="str">
        <f ca="1">IF(ISNUMBER(A251),VLOOKUP(A251,Methuselahs!$A$7:$E$306,2,FALSE),"")</f>
        <v/>
      </c>
      <c r="C251" s="172" t="str">
        <f ca="1">IF(ISNUMBER(A251),VLOOKUP(A251,Methuselahs!$A$7:$E$306,3,FALSE),"")</f>
        <v/>
      </c>
      <c r="D251" s="173" t="str">
        <f t="shared" ca="1" si="88"/>
        <v/>
      </c>
      <c r="E251" s="174"/>
      <c r="F251" s="172">
        <f t="shared" si="89"/>
        <v>0</v>
      </c>
      <c r="G251" s="159" t="str">
        <f t="shared" ca="1" si="74"/>
        <v/>
      </c>
      <c r="H251" s="160" t="str">
        <f ca="1">IF(ISNUMBER(A251),IF(OR($S251=$U251,NOT(ISNA(MATCH($D251*5+$V$4,Override!$C$6:$C$125,0)))),$Q251,0),"")</f>
        <v/>
      </c>
      <c r="I251" s="173" t="str">
        <f t="shared" ca="1" si="90"/>
        <v/>
      </c>
      <c r="J251" s="175">
        <f t="shared" ref="J251" ca="1" si="178">COUNT(A247:A251)</f>
        <v>0</v>
      </c>
      <c r="K251" s="176" t="str">
        <f t="shared" ref="K251" ca="1" si="179">IF(ISNUMBER(A251),RANK(F251,F247:F251),"")</f>
        <v/>
      </c>
      <c r="L251" s="177">
        <f ca="1">IF(J251=5,VLOOKUP(K251,TPMatrix!$A$6:$B$10,2,FALSE),IF(J251=4,VLOOKUP(K251,TPMatrix!$D$6:$E$9,2,FALSE),0))</f>
        <v>0</v>
      </c>
      <c r="M251" s="177">
        <f ca="1">IF(COUNTIF(K247:K251,K251)&gt;=2,IF(J251=5,VLOOKUP(K251+1,TPMatrix!$A$6:$B$10,2,FALSE),IF(J251=4,VLOOKUP(K251+1,TPMatrix!$D$6:$E$9,2,FALSE),0)),"")</f>
        <v>0</v>
      </c>
      <c r="N251" s="177">
        <f ca="1">IF(COUNTIF(K247:K251,K251)&gt;=3,IF(J251=5,VLOOKUP(K251+2,TPMatrix!$A$6:$B$10,2,FALSE),IF(J251=4,VLOOKUP(K251+2,TPMatrix!$D$6:$E$9,2,FALSE),0)),"")</f>
        <v>0</v>
      </c>
      <c r="O251" s="177">
        <f ca="1">IF(COUNTIF(K247:K251,K251)&gt;=4,IF(J251=5,VLOOKUP(K251+3,TPMatrix!$A$6:$B$10,2,FALSE),IF(J251=4,VLOOKUP(K251+3,TPMatrix!$D$6:$E$9,2,FALSE),0)),"")</f>
        <v>0</v>
      </c>
      <c r="P251" s="177">
        <f ca="1">IF(COUNTIF(K247:K251,K251)&gt;=5,IF(J251=5,VLOOKUP(K251+4,TPMatrix!$A$6:$B$10,2,FALSE),IF(J251=4,VLOOKUP(K251+4,TPMatrix!$D$6:$E$9,2,FALSE),0)),"")</f>
        <v>0</v>
      </c>
      <c r="Q251" s="177">
        <f t="shared" ca="1" si="93"/>
        <v>0</v>
      </c>
      <c r="R251" s="178">
        <f t="shared" ca="1" si="94"/>
        <v>5</v>
      </c>
      <c r="S251" s="176">
        <f t="shared" ca="1" si="78"/>
        <v>0</v>
      </c>
      <c r="T251" s="177">
        <f t="shared" si="79"/>
        <v>0</v>
      </c>
      <c r="U251" s="178">
        <f t="shared" ca="1" si="95"/>
        <v>0</v>
      </c>
      <c r="W251" s="3" t="str">
        <f t="shared" ca="1" si="81"/>
        <v/>
      </c>
      <c r="X251" s="3" t="str">
        <f ca="1">IF(ISNUMBER($A251),$W251*(Methuselahs!$A$4+1)+$A251,"")</f>
        <v/>
      </c>
      <c r="Y251" s="3" t="str">
        <f t="shared" ca="1" si="82"/>
        <v/>
      </c>
      <c r="Z251" s="3" t="str">
        <f ca="1">IF(ISNUMBER($A251),VLOOKUP($A251,Methuselahs!$A$7:$X$306,5),"")</f>
        <v/>
      </c>
      <c r="AA251" s="3" t="str">
        <f t="shared" ca="1" si="83"/>
        <v/>
      </c>
    </row>
    <row r="252" spans="1:27" ht="13.5" thickTop="1" x14ac:dyDescent="0.2">
      <c r="A252" s="55" t="str">
        <f ca="1">IF(ISBLANK('Tournament Info'!$B$11),"",INDIRECT(ADDRESS(ROW(),1,1,1,"Optimal Seating "&amp;'Tournament Info'!$B$11-1&amp;"R+F")))</f>
        <v/>
      </c>
      <c r="B252" s="57" t="str">
        <f ca="1">IF(ISNUMBER(A252),VLOOKUP(A252,Methuselahs!$A$7:$E$306,2,FALSE),"")</f>
        <v/>
      </c>
      <c r="C252" s="136" t="str">
        <f ca="1">IF(ISNUMBER(A252),VLOOKUP(A252,Methuselahs!$A$7:$E$306,3,FALSE),"")</f>
        <v/>
      </c>
      <c r="D252" s="137" t="str">
        <f t="shared" ca="1" si="88"/>
        <v/>
      </c>
      <c r="E252" s="138"/>
      <c r="F252" s="136">
        <f t="shared" si="89"/>
        <v>0</v>
      </c>
      <c r="G252" s="139" t="str">
        <f t="shared" ca="1" si="74"/>
        <v/>
      </c>
      <c r="H252" s="140" t="str">
        <f ca="1">IF(ISNUMBER(A252),IF(OR($S252=$U252,NOT(ISNA(MATCH($D252*5+$V$4,Override!$C$6:$C$125,0)))),$Q252,0),"")</f>
        <v/>
      </c>
      <c r="I252" s="137" t="str">
        <f t="shared" ca="1" si="90"/>
        <v/>
      </c>
      <c r="J252" s="141">
        <f t="shared" ref="J252" ca="1" si="180">COUNT(A252:A256)</f>
        <v>0</v>
      </c>
      <c r="K252" s="142" t="str">
        <f t="shared" ref="K252" ca="1" si="181">IF(ISNUMBER(A252),RANK(F252,F252:F256),"")</f>
        <v/>
      </c>
      <c r="L252" s="58">
        <f ca="1">IF(J252=5,VLOOKUP(K252,TPMatrix!$A$6:$B$10,2,FALSE),IF(J252=4,VLOOKUP(K252,TPMatrix!$D$6:$E$9,2,FALSE),0))</f>
        <v>0</v>
      </c>
      <c r="M252" s="58">
        <f ca="1">IF(COUNTIF(K252:K256,K252)&gt;=2,IF(J252=5,VLOOKUP(K252+1,TPMatrix!$A$6:$B$10,2,FALSE),IF(J252=4,VLOOKUP(K252+1,TPMatrix!$D$6:$E$9,2,FALSE),0)),"")</f>
        <v>0</v>
      </c>
      <c r="N252" s="58">
        <f ca="1">IF(COUNTIF(K252:K256,K252)&gt;=3,IF(J252=5,VLOOKUP(K252+2,TPMatrix!$A$6:$B$10,2,FALSE),IF(J252=4,VLOOKUP(K252+2,TPMatrix!$D$6:$E$9,2,FALSE),0)),"")</f>
        <v>0</v>
      </c>
      <c r="O252" s="58">
        <f ca="1">IF(COUNTIF(K252:K256,K252)&gt;=4,IF(J252=5,VLOOKUP(K252+3,TPMatrix!$A$6:$B$10,2,FALSE),IF(J252=4,VLOOKUP(K252+3,TPMatrix!$D$6:$E$9,2,FALSE),0)),"")</f>
        <v>0</v>
      </c>
      <c r="P252" s="58">
        <f ca="1">IF(COUNTIF(K252:K256,K252)&gt;=5,IF(J252=5,VLOOKUP(K252+4,TPMatrix!$A$6:$B$10,2,FALSE),IF(J252=4,VLOOKUP(K252+4,TPMatrix!$D$6:$E$9,2,FALSE),0)),"")</f>
        <v>0</v>
      </c>
      <c r="Q252" s="58">
        <f t="shared" ca="1" si="93"/>
        <v>0</v>
      </c>
      <c r="R252" s="143">
        <f t="shared" ca="1" si="94"/>
        <v>5</v>
      </c>
      <c r="S252" s="144">
        <f t="shared" ca="1" si="78"/>
        <v>0</v>
      </c>
      <c r="T252" s="145">
        <f t="shared" si="79"/>
        <v>0</v>
      </c>
      <c r="U252" s="146">
        <f t="shared" ca="1" si="95"/>
        <v>0</v>
      </c>
      <c r="W252" s="3" t="str">
        <f t="shared" ca="1" si="81"/>
        <v/>
      </c>
      <c r="X252" s="3" t="str">
        <f ca="1">IF(ISNUMBER($A252),$W252*(Methuselahs!$A$4+1)+$A252,"")</f>
        <v/>
      </c>
      <c r="Y252" s="3" t="str">
        <f t="shared" ca="1" si="82"/>
        <v/>
      </c>
      <c r="Z252" s="3" t="str">
        <f ca="1">IF(ISNUMBER($A252),VLOOKUP($A252,Methuselahs!$A$7:$X$306,5),"")</f>
        <v/>
      </c>
      <c r="AA252" s="3" t="str">
        <f t="shared" ca="1" si="83"/>
        <v/>
      </c>
    </row>
    <row r="253" spans="1:27" x14ac:dyDescent="0.2">
      <c r="A253" s="59" t="str">
        <f ca="1">IF(ISBLANK('Tournament Info'!$B$11),"",INDIRECT(ADDRESS(ROW(),1,1,1,"Optimal Seating "&amp;'Tournament Info'!$B$11-1&amp;"R+F")))</f>
        <v/>
      </c>
      <c r="B253" s="65" t="str">
        <f ca="1">IF(ISNUMBER(A253),VLOOKUP(A253,Methuselahs!$A$7:$E$306,2,FALSE),"")</f>
        <v/>
      </c>
      <c r="C253" s="147" t="str">
        <f ca="1">IF(ISNUMBER(A253),VLOOKUP(A253,Methuselahs!$A$7:$E$306,3,FALSE),"")</f>
        <v/>
      </c>
      <c r="D253" s="148" t="str">
        <f t="shared" ca="1" si="88"/>
        <v/>
      </c>
      <c r="E253" s="149"/>
      <c r="F253" s="147">
        <f t="shared" si="89"/>
        <v>0</v>
      </c>
      <c r="G253" s="150" t="str">
        <f t="shared" ca="1" si="74"/>
        <v/>
      </c>
      <c r="H253" s="151" t="str">
        <f ca="1">IF(ISNUMBER(A253),IF(OR($S253=$U253,NOT(ISNA(MATCH($D253*5+$V$4,Override!$C$6:$C$125,0)))),$Q253,0),"")</f>
        <v/>
      </c>
      <c r="I253" s="148" t="str">
        <f t="shared" ca="1" si="90"/>
        <v/>
      </c>
      <c r="J253" s="152">
        <f t="shared" ref="J253" ca="1" si="182">COUNT(A252:A256)</f>
        <v>0</v>
      </c>
      <c r="K253" s="153" t="str">
        <f t="shared" ref="K253" ca="1" si="183">IF(ISNUMBER(A253),RANK(F253,F252:F256),"")</f>
        <v/>
      </c>
      <c r="L253" s="154">
        <f ca="1">IF(J253=5,VLOOKUP(K253,TPMatrix!$A$6:$B$10,2,FALSE),IF(J253=4,VLOOKUP(K253,TPMatrix!$D$6:$E$9,2,FALSE),0))</f>
        <v>0</v>
      </c>
      <c r="M253" s="154">
        <f ca="1">IF(COUNTIF(K252:K256,K253)&gt;=2,IF(J253=5,VLOOKUP(K253+1,TPMatrix!$A$6:$B$10,2,FALSE),IF(J253=4,VLOOKUP(K253+1,TPMatrix!$D$6:$E$9,2,FALSE),0)),"")</f>
        <v>0</v>
      </c>
      <c r="N253" s="154">
        <f ca="1">IF(COUNTIF(K252:K256,K253)&gt;=3,IF(J253=5,VLOOKUP(K253+2,TPMatrix!$A$6:$B$10,2,FALSE),IF(J253=4,VLOOKUP(K253+2,TPMatrix!$D$6:$E$9,2,FALSE),0)),"")</f>
        <v>0</v>
      </c>
      <c r="O253" s="154">
        <f ca="1">IF(COUNTIF(K252:K256,K253)&gt;=4,IF(J253=5,VLOOKUP(K253+3,TPMatrix!$A$6:$B$10,2,FALSE),IF(J253=4,VLOOKUP(K253+3,TPMatrix!$D$6:$E$9,2,FALSE),0)),"")</f>
        <v>0</v>
      </c>
      <c r="P253" s="154">
        <f ca="1">IF(COUNTIF(K252:K256,K253)&gt;=5,IF(J253=5,VLOOKUP(K253+4,TPMatrix!$A$6:$B$10,2,FALSE),IF(J253=4,VLOOKUP(K253+4,TPMatrix!$D$6:$E$9,2,FALSE),0)),"")</f>
        <v>0</v>
      </c>
      <c r="Q253" s="154">
        <f t="shared" ca="1" si="93"/>
        <v>0</v>
      </c>
      <c r="R253" s="155">
        <f t="shared" ca="1" si="94"/>
        <v>5</v>
      </c>
      <c r="S253" s="153">
        <f t="shared" ca="1" si="78"/>
        <v>0</v>
      </c>
      <c r="T253" s="154">
        <f t="shared" si="79"/>
        <v>0</v>
      </c>
      <c r="U253" s="155">
        <f t="shared" ca="1" si="95"/>
        <v>0</v>
      </c>
      <c r="W253" s="3" t="str">
        <f t="shared" ca="1" si="81"/>
        <v/>
      </c>
      <c r="X253" s="3" t="str">
        <f ca="1">IF(ISNUMBER($A253),$W253*(Methuselahs!$A$4+1)+$A253,"")</f>
        <v/>
      </c>
      <c r="Y253" s="3" t="str">
        <f t="shared" ca="1" si="82"/>
        <v/>
      </c>
      <c r="Z253" s="3" t="str">
        <f ca="1">IF(ISNUMBER($A253),VLOOKUP($A253,Methuselahs!$A$7:$X$306,5),"")</f>
        <v/>
      </c>
      <c r="AA253" s="3" t="str">
        <f t="shared" ca="1" si="83"/>
        <v/>
      </c>
    </row>
    <row r="254" spans="1:27" x14ac:dyDescent="0.2">
      <c r="A254" s="70" t="str">
        <f ca="1">IF(ISBLANK('Tournament Info'!$B$11),"",INDIRECT(ADDRESS(ROW(),1,1,1,"Optimal Seating "&amp;'Tournament Info'!$B$11-1&amp;"R+F")))</f>
        <v/>
      </c>
      <c r="B254" s="76" t="str">
        <f ca="1">IF(ISNUMBER(A254),VLOOKUP(A254,Methuselahs!$A$7:$E$306,2,FALSE),"")</f>
        <v/>
      </c>
      <c r="C254" s="156" t="str">
        <f ca="1">IF(ISNUMBER(A254),VLOOKUP(A254,Methuselahs!$A$7:$E$306,3,FALSE),"")</f>
        <v/>
      </c>
      <c r="D254" s="157" t="str">
        <f t="shared" ca="1" si="88"/>
        <v/>
      </c>
      <c r="E254" s="158"/>
      <c r="F254" s="156">
        <f t="shared" si="89"/>
        <v>0</v>
      </c>
      <c r="G254" s="159" t="str">
        <f t="shared" ca="1" si="74"/>
        <v/>
      </c>
      <c r="H254" s="160" t="str">
        <f ca="1">IF(ISNUMBER(A254),IF(OR($S254=$U254,NOT(ISNA(MATCH($D254*5+$V$4,Override!$C$6:$C$125,0)))),$Q254,0),"")</f>
        <v/>
      </c>
      <c r="I254" s="157" t="str">
        <f t="shared" ca="1" si="90"/>
        <v/>
      </c>
      <c r="J254" s="161">
        <f t="shared" ref="J254" ca="1" si="184">COUNT(A252:A256)</f>
        <v>0</v>
      </c>
      <c r="K254" s="162" t="str">
        <f t="shared" ref="K254" ca="1" si="185">IF(ISNUMBER(A254),RANK(F254,F252:F256),"")</f>
        <v/>
      </c>
      <c r="L254" s="75">
        <f ca="1">IF(J254=5,VLOOKUP(K254,TPMatrix!$A$6:$B$10,2,FALSE),IF(J254=4,VLOOKUP(K254,TPMatrix!$D$6:$E$9,2,FALSE),0))</f>
        <v>0</v>
      </c>
      <c r="M254" s="75">
        <f ca="1">IF(COUNTIF(K252:K256,K254)&gt;=2,IF(J254=5,VLOOKUP(K254+1,TPMatrix!$A$6:$B$10,2,FALSE),IF(J254=4,VLOOKUP(K254+1,TPMatrix!$D$6:$E$9,2,FALSE),0)),"")</f>
        <v>0</v>
      </c>
      <c r="N254" s="75">
        <f ca="1">IF(COUNTIF(K252:K256,K254)&gt;=3,IF(J254=5,VLOOKUP(K254+2,TPMatrix!$A$6:$B$10,2,FALSE),IF(J254=4,VLOOKUP(K254+2,TPMatrix!$D$6:$E$9,2,FALSE),0)),"")</f>
        <v>0</v>
      </c>
      <c r="O254" s="75">
        <f ca="1">IF(COUNTIF(K252:K256,K254)&gt;=4,IF(J254=5,VLOOKUP(K254+3,TPMatrix!$A$6:$B$10,2,FALSE),IF(J254=4,VLOOKUP(K254+3,TPMatrix!$D$6:$E$9,2,FALSE),0)),"")</f>
        <v>0</v>
      </c>
      <c r="P254" s="75">
        <f ca="1">IF(COUNTIF(K252:K256,K254)&gt;=5,IF(J254=5,VLOOKUP(K254+4,TPMatrix!$A$6:$B$10,2,FALSE),IF(J254=4,VLOOKUP(K254+4,TPMatrix!$D$6:$E$9,2,FALSE),0)),"")</f>
        <v>0</v>
      </c>
      <c r="Q254" s="75">
        <f t="shared" ca="1" si="93"/>
        <v>0</v>
      </c>
      <c r="R254" s="163">
        <f t="shared" ca="1" si="94"/>
        <v>5</v>
      </c>
      <c r="S254" s="162">
        <f t="shared" ca="1" si="78"/>
        <v>0</v>
      </c>
      <c r="T254" s="75">
        <f t="shared" si="79"/>
        <v>0</v>
      </c>
      <c r="U254" s="163">
        <f t="shared" ca="1" si="95"/>
        <v>0</v>
      </c>
      <c r="W254" s="3" t="str">
        <f t="shared" ca="1" si="81"/>
        <v/>
      </c>
      <c r="X254" s="3" t="str">
        <f ca="1">IF(ISNUMBER($A254),$W254*(Methuselahs!$A$4+1)+$A254,"")</f>
        <v/>
      </c>
      <c r="Y254" s="3" t="str">
        <f t="shared" ca="1" si="82"/>
        <v/>
      </c>
      <c r="Z254" s="3" t="str">
        <f ca="1">IF(ISNUMBER($A254),VLOOKUP($A254,Methuselahs!$A$7:$X$306,5),"")</f>
        <v/>
      </c>
      <c r="AA254" s="3" t="str">
        <f t="shared" ca="1" si="83"/>
        <v/>
      </c>
    </row>
    <row r="255" spans="1:27" x14ac:dyDescent="0.2">
      <c r="A255" s="164" t="str">
        <f ca="1">IF(ISBLANK('Tournament Info'!$B$11),"",INDIRECT(ADDRESS(ROW(),1,1,1,"Optimal Seating "&amp;'Tournament Info'!$B$11-1&amp;"R+F")))</f>
        <v/>
      </c>
      <c r="B255" s="165" t="str">
        <f ca="1">IF(ISNUMBER(A255),VLOOKUP(A255,Methuselahs!$A$7:$E$306,2,FALSE),"")</f>
        <v/>
      </c>
      <c r="C255" s="166" t="str">
        <f ca="1">IF(ISNUMBER(A255),VLOOKUP(A255,Methuselahs!$A$7:$E$306,3,FALSE),"")</f>
        <v/>
      </c>
      <c r="D255" s="167" t="str">
        <f t="shared" ca="1" si="88"/>
        <v/>
      </c>
      <c r="E255" s="168"/>
      <c r="F255" s="166">
        <f t="shared" si="89"/>
        <v>0</v>
      </c>
      <c r="G255" s="150" t="str">
        <f t="shared" ca="1" si="74"/>
        <v/>
      </c>
      <c r="H255" s="151" t="str">
        <f ca="1">IF(ISNUMBER(A255),IF(OR($S255=$U255,NOT(ISNA(MATCH($D255*5+$V$4,Override!$C$6:$C$125,0)))),$Q255,0),"")</f>
        <v/>
      </c>
      <c r="I255" s="167" t="str">
        <f t="shared" ca="1" si="90"/>
        <v/>
      </c>
      <c r="J255" s="169">
        <f t="shared" ref="J255" ca="1" si="186">COUNT(A252:A256)</f>
        <v>0</v>
      </c>
      <c r="K255" s="153" t="str">
        <f t="shared" ref="K255" ca="1" si="187">IF(ISNUMBER(A255),RANK(F255,F252:F256),"")</f>
        <v/>
      </c>
      <c r="L255" s="154">
        <f ca="1">IF(J255=5,VLOOKUP(K255,TPMatrix!$A$6:$B$10,2,FALSE),IF(J255=4,VLOOKUP(K255,TPMatrix!$D$6:$E$9,2,FALSE),0))</f>
        <v>0</v>
      </c>
      <c r="M255" s="154">
        <f ca="1">IF(COUNTIF(K252:K256,K255)&gt;=2,IF(J255=5,VLOOKUP(K255+1,TPMatrix!$A$6:$B$10,2,FALSE),IF(J255=4,VLOOKUP(K255+1,TPMatrix!$D$6:$E$9,2,FALSE),0)),"")</f>
        <v>0</v>
      </c>
      <c r="N255" s="154">
        <f ca="1">IF(COUNTIF(K252:K256,K255)&gt;=3,IF(J255=5,VLOOKUP(K255+2,TPMatrix!$A$6:$B$10,2,FALSE),IF(J255=4,VLOOKUP(K255+2,TPMatrix!$D$6:$E$9,2,FALSE),0)),"")</f>
        <v>0</v>
      </c>
      <c r="O255" s="154">
        <f ca="1">IF(COUNTIF(K252:K256,K255)&gt;=4,IF(J255=5,VLOOKUP(K255+3,TPMatrix!$A$6:$B$10,2,FALSE),IF(J255=4,VLOOKUP(K255+3,TPMatrix!$D$6:$E$9,2,FALSE),0)),"")</f>
        <v>0</v>
      </c>
      <c r="P255" s="154">
        <f ca="1">IF(COUNTIF(K252:K256,K255)&gt;=5,IF(J255=5,VLOOKUP(K255+4,TPMatrix!$A$6:$B$10,2,FALSE),IF(J255=4,VLOOKUP(K255+4,TPMatrix!$D$6:$E$9,2,FALSE),0)),"")</f>
        <v>0</v>
      </c>
      <c r="Q255" s="154">
        <f t="shared" ca="1" si="93"/>
        <v>0</v>
      </c>
      <c r="R255" s="155">
        <f t="shared" ca="1" si="94"/>
        <v>5</v>
      </c>
      <c r="S255" s="153">
        <f t="shared" ca="1" si="78"/>
        <v>0</v>
      </c>
      <c r="T255" s="154">
        <f t="shared" si="79"/>
        <v>0</v>
      </c>
      <c r="U255" s="155">
        <f t="shared" ca="1" si="95"/>
        <v>0</v>
      </c>
      <c r="W255" s="3" t="str">
        <f t="shared" ca="1" si="81"/>
        <v/>
      </c>
      <c r="X255" s="3" t="str">
        <f ca="1">IF(ISNUMBER($A255),$W255*(Methuselahs!$A$4+1)+$A255,"")</f>
        <v/>
      </c>
      <c r="Y255" s="3" t="str">
        <f t="shared" ca="1" si="82"/>
        <v/>
      </c>
      <c r="Z255" s="3" t="str">
        <f ca="1">IF(ISNUMBER($A255),VLOOKUP($A255,Methuselahs!$A$7:$X$306,5),"")</f>
        <v/>
      </c>
      <c r="AA255" s="3" t="str">
        <f t="shared" ca="1" si="83"/>
        <v/>
      </c>
    </row>
    <row r="256" spans="1:27" ht="13.5" thickBot="1" x14ac:dyDescent="0.25">
      <c r="A256" s="170" t="str">
        <f ca="1">IF(ISBLANK('Tournament Info'!$B$11),"",INDIRECT(ADDRESS(ROW(),1,1,1,"Optimal Seating "&amp;'Tournament Info'!$B$11-1&amp;"R+F")))</f>
        <v/>
      </c>
      <c r="B256" s="171" t="str">
        <f ca="1">IF(ISNUMBER(A256),VLOOKUP(A256,Methuselahs!$A$7:$E$306,2,FALSE),"")</f>
        <v/>
      </c>
      <c r="C256" s="172" t="str">
        <f ca="1">IF(ISNUMBER(A256),VLOOKUP(A256,Methuselahs!$A$7:$E$306,3,FALSE),"")</f>
        <v/>
      </c>
      <c r="D256" s="173" t="str">
        <f t="shared" ca="1" si="88"/>
        <v/>
      </c>
      <c r="E256" s="174"/>
      <c r="F256" s="172">
        <f t="shared" si="89"/>
        <v>0</v>
      </c>
      <c r="G256" s="179" t="str">
        <f t="shared" ca="1" si="74"/>
        <v/>
      </c>
      <c r="H256" s="180" t="str">
        <f ca="1">IF(ISNUMBER(A256),IF(OR($S256=$U256,NOT(ISNA(MATCH($D256*5+$V$4,Override!$C$6:$C$125,0)))),$Q256,0),"")</f>
        <v/>
      </c>
      <c r="I256" s="173" t="str">
        <f t="shared" ca="1" si="90"/>
        <v/>
      </c>
      <c r="J256" s="175">
        <f t="shared" ref="J256" ca="1" si="188">COUNT(A252:A256)</f>
        <v>0</v>
      </c>
      <c r="K256" s="176" t="str">
        <f t="shared" ref="K256" ca="1" si="189">IF(ISNUMBER(A256),RANK(F256,F252:F256),"")</f>
        <v/>
      </c>
      <c r="L256" s="177">
        <f ca="1">IF(J256=5,VLOOKUP(K256,TPMatrix!$A$6:$B$10,2,FALSE),IF(J256=4,VLOOKUP(K256,TPMatrix!$D$6:$E$9,2,FALSE),0))</f>
        <v>0</v>
      </c>
      <c r="M256" s="177">
        <f ca="1">IF(COUNTIF(K252:K256,K256)&gt;=2,IF(J256=5,VLOOKUP(K256+1,TPMatrix!$A$6:$B$10,2,FALSE),IF(J256=4,VLOOKUP(K256+1,TPMatrix!$D$6:$E$9,2,FALSE),0)),"")</f>
        <v>0</v>
      </c>
      <c r="N256" s="177">
        <f ca="1">IF(COUNTIF(K252:K256,K256)&gt;=3,IF(J256=5,VLOOKUP(K256+2,TPMatrix!$A$6:$B$10,2,FALSE),IF(J256=4,VLOOKUP(K256+2,TPMatrix!$D$6:$E$9,2,FALSE),0)),"")</f>
        <v>0</v>
      </c>
      <c r="O256" s="177">
        <f ca="1">IF(COUNTIF(K252:K256,K256)&gt;=4,IF(J256=5,VLOOKUP(K256+3,TPMatrix!$A$6:$B$10,2,FALSE),IF(J256=4,VLOOKUP(K256+3,TPMatrix!$D$6:$E$9,2,FALSE),0)),"")</f>
        <v>0</v>
      </c>
      <c r="P256" s="177">
        <f ca="1">IF(COUNTIF(K252:K256,K256)&gt;=5,IF(J256=5,VLOOKUP(K256+4,TPMatrix!$A$6:$B$10,2,FALSE),IF(J256=4,VLOOKUP(K256+4,TPMatrix!$D$6:$E$9,2,FALSE),0)),"")</f>
        <v>0</v>
      </c>
      <c r="Q256" s="177">
        <f t="shared" ca="1" si="93"/>
        <v>0</v>
      </c>
      <c r="R256" s="178">
        <f t="shared" ca="1" si="94"/>
        <v>5</v>
      </c>
      <c r="S256" s="176">
        <f t="shared" ca="1" si="78"/>
        <v>0</v>
      </c>
      <c r="T256" s="177">
        <f t="shared" si="79"/>
        <v>0</v>
      </c>
      <c r="U256" s="178">
        <f t="shared" ca="1" si="95"/>
        <v>0</v>
      </c>
      <c r="W256" s="3" t="str">
        <f t="shared" ca="1" si="81"/>
        <v/>
      </c>
      <c r="X256" s="3" t="str">
        <f ca="1">IF(ISNUMBER($A256),$W256*(Methuselahs!$A$4+1)+$A256,"")</f>
        <v/>
      </c>
      <c r="Y256" s="3" t="str">
        <f t="shared" ca="1" si="82"/>
        <v/>
      </c>
      <c r="Z256" s="3" t="str">
        <f ca="1">IF(ISNUMBER($A256),VLOOKUP($A256,Methuselahs!$A$7:$X$306,5),"")</f>
        <v/>
      </c>
      <c r="AA256" s="3" t="str">
        <f t="shared" ca="1" si="83"/>
        <v/>
      </c>
    </row>
    <row r="257" spans="1:27" ht="13.5" thickTop="1" x14ac:dyDescent="0.2">
      <c r="A257" s="55" t="str">
        <f ca="1">IF(ISBLANK('Tournament Info'!$B$11),"",INDIRECT(ADDRESS(ROW(),1,1,1,"Optimal Seating "&amp;'Tournament Info'!$B$11-1&amp;"R+F")))</f>
        <v/>
      </c>
      <c r="B257" s="76" t="str">
        <f ca="1">IF(ISNUMBER(A257),VLOOKUP(A257,Methuselahs!$A$7:$E$306,2,FALSE),"")</f>
        <v/>
      </c>
      <c r="C257" s="136" t="str">
        <f ca="1">IF(ISNUMBER(A257),VLOOKUP(A257,Methuselahs!$A$7:$E$306,3,FALSE),"")</f>
        <v/>
      </c>
      <c r="D257" s="137" t="str">
        <f t="shared" ca="1" si="88"/>
        <v/>
      </c>
      <c r="E257" s="138"/>
      <c r="F257" s="136">
        <f t="shared" si="89"/>
        <v>0</v>
      </c>
      <c r="G257" s="139" t="str">
        <f t="shared" ca="1" si="74"/>
        <v/>
      </c>
      <c r="H257" s="140" t="str">
        <f ca="1">IF(ISNUMBER(A257),IF(OR($S257=$U257,NOT(ISNA(MATCH($D257*5+$V$4,Override!$C$6:$C$125,0)))),$Q257,0),"")</f>
        <v/>
      </c>
      <c r="I257" s="137" t="str">
        <f t="shared" ca="1" si="90"/>
        <v/>
      </c>
      <c r="J257" s="141">
        <f t="shared" ref="J257" ca="1" si="190">COUNT(A257:A261)</f>
        <v>0</v>
      </c>
      <c r="K257" s="142" t="str">
        <f t="shared" ref="K257" ca="1" si="191">IF(ISNUMBER(A257),RANK(F257,F257:F261),"")</f>
        <v/>
      </c>
      <c r="L257" s="58">
        <f ca="1">IF(J257=5,VLOOKUP(K257,TPMatrix!$A$6:$B$10,2,FALSE),IF(J257=4,VLOOKUP(K257,TPMatrix!$D$6:$E$9,2,FALSE),0))</f>
        <v>0</v>
      </c>
      <c r="M257" s="58">
        <f ca="1">IF(COUNTIF(K257:K261,K257)&gt;=2,IF(J257=5,VLOOKUP(K257+1,TPMatrix!$A$6:$B$10,2,FALSE),IF(J257=4,VLOOKUP(K257+1,TPMatrix!$D$6:$E$9,2,FALSE),0)),"")</f>
        <v>0</v>
      </c>
      <c r="N257" s="58">
        <f ca="1">IF(COUNTIF(K257:K261,K257)&gt;=3,IF(J257=5,VLOOKUP(K257+2,TPMatrix!$A$6:$B$10,2,FALSE),IF(J257=4,VLOOKUP(K257+2,TPMatrix!$D$6:$E$9,2,FALSE),0)),"")</f>
        <v>0</v>
      </c>
      <c r="O257" s="58">
        <f ca="1">IF(COUNTIF(K257:K261,K257)&gt;=4,IF(J257=5,VLOOKUP(K257+3,TPMatrix!$A$6:$B$10,2,FALSE),IF(J257=4,VLOOKUP(K257+3,TPMatrix!$D$6:$E$9,2,FALSE),0)),"")</f>
        <v>0</v>
      </c>
      <c r="P257" s="58">
        <f ca="1">IF(COUNTIF(K257:K261,K257)&gt;=5,IF(J257=5,VLOOKUP(K257+4,TPMatrix!$A$6:$B$10,2,FALSE),IF(J257=4,VLOOKUP(K257+4,TPMatrix!$D$6:$E$9,2,FALSE),0)),"")</f>
        <v>0</v>
      </c>
      <c r="Q257" s="58">
        <f t="shared" ca="1" si="93"/>
        <v>0</v>
      </c>
      <c r="R257" s="143">
        <f t="shared" ca="1" si="94"/>
        <v>5</v>
      </c>
      <c r="S257" s="144">
        <f t="shared" ca="1" si="78"/>
        <v>0</v>
      </c>
      <c r="T257" s="145">
        <f t="shared" si="79"/>
        <v>0</v>
      </c>
      <c r="U257" s="146">
        <f t="shared" ca="1" si="95"/>
        <v>0</v>
      </c>
      <c r="W257" s="3" t="str">
        <f t="shared" ca="1" si="81"/>
        <v/>
      </c>
      <c r="X257" s="3" t="str">
        <f ca="1">IF(ISNUMBER($A257),$W257*(Methuselahs!$A$4+1)+$A257,"")</f>
        <v/>
      </c>
      <c r="Y257" s="3" t="str">
        <f t="shared" ca="1" si="82"/>
        <v/>
      </c>
      <c r="Z257" s="3" t="str">
        <f ca="1">IF(ISNUMBER($A257),VLOOKUP($A257,Methuselahs!$A$7:$X$306,5),"")</f>
        <v/>
      </c>
      <c r="AA257" s="3" t="str">
        <f t="shared" ca="1" si="83"/>
        <v/>
      </c>
    </row>
    <row r="258" spans="1:27" x14ac:dyDescent="0.2">
      <c r="A258" s="59" t="str">
        <f ca="1">IF(ISBLANK('Tournament Info'!$B$11),"",INDIRECT(ADDRESS(ROW(),1,1,1,"Optimal Seating "&amp;'Tournament Info'!$B$11-1&amp;"R+F")))</f>
        <v/>
      </c>
      <c r="B258" s="65" t="str">
        <f ca="1">IF(ISNUMBER(A258),VLOOKUP(A258,Methuselahs!$A$7:$E$306,2,FALSE),"")</f>
        <v/>
      </c>
      <c r="C258" s="147" t="str">
        <f ca="1">IF(ISNUMBER(A258),VLOOKUP(A258,Methuselahs!$A$7:$E$306,3,FALSE),"")</f>
        <v/>
      </c>
      <c r="D258" s="148" t="str">
        <f t="shared" ca="1" si="88"/>
        <v/>
      </c>
      <c r="E258" s="149"/>
      <c r="F258" s="147">
        <f t="shared" si="89"/>
        <v>0</v>
      </c>
      <c r="G258" s="150" t="str">
        <f t="shared" ca="1" si="74"/>
        <v/>
      </c>
      <c r="H258" s="151" t="str">
        <f ca="1">IF(ISNUMBER(A258),IF(OR($S258=$U258,NOT(ISNA(MATCH($D258*5+$V$4,Override!$C$6:$C$125,0)))),$Q258,0),"")</f>
        <v/>
      </c>
      <c r="I258" s="148" t="str">
        <f t="shared" ca="1" si="90"/>
        <v/>
      </c>
      <c r="J258" s="152">
        <f t="shared" ref="J258" ca="1" si="192">COUNT(A257:A261)</f>
        <v>0</v>
      </c>
      <c r="K258" s="153" t="str">
        <f t="shared" ref="K258" ca="1" si="193">IF(ISNUMBER(A258),RANK(F258,F257:F261),"")</f>
        <v/>
      </c>
      <c r="L258" s="154">
        <f ca="1">IF(J258=5,VLOOKUP(K258,TPMatrix!$A$6:$B$10,2,FALSE),IF(J258=4,VLOOKUP(K258,TPMatrix!$D$6:$E$9,2,FALSE),0))</f>
        <v>0</v>
      </c>
      <c r="M258" s="154">
        <f ca="1">IF(COUNTIF(K257:K261,K258)&gt;=2,IF(J258=5,VLOOKUP(K258+1,TPMatrix!$A$6:$B$10,2,FALSE),IF(J258=4,VLOOKUP(K258+1,TPMatrix!$D$6:$E$9,2,FALSE),0)),"")</f>
        <v>0</v>
      </c>
      <c r="N258" s="154">
        <f ca="1">IF(COUNTIF(K257:K261,K258)&gt;=3,IF(J258=5,VLOOKUP(K258+2,TPMatrix!$A$6:$B$10,2,FALSE),IF(J258=4,VLOOKUP(K258+2,TPMatrix!$D$6:$E$9,2,FALSE),0)),"")</f>
        <v>0</v>
      </c>
      <c r="O258" s="154">
        <f ca="1">IF(COUNTIF(K257:K261,K258)&gt;=4,IF(J258=5,VLOOKUP(K258+3,TPMatrix!$A$6:$B$10,2,FALSE),IF(J258=4,VLOOKUP(K258+3,TPMatrix!$D$6:$E$9,2,FALSE),0)),"")</f>
        <v>0</v>
      </c>
      <c r="P258" s="154">
        <f ca="1">IF(COUNTIF(K257:K261,K258)&gt;=5,IF(J258=5,VLOOKUP(K258+4,TPMatrix!$A$6:$B$10,2,FALSE),IF(J258=4,VLOOKUP(K258+4,TPMatrix!$D$6:$E$9,2,FALSE),0)),"")</f>
        <v>0</v>
      </c>
      <c r="Q258" s="154">
        <f t="shared" ca="1" si="93"/>
        <v>0</v>
      </c>
      <c r="R258" s="155">
        <f t="shared" ca="1" si="94"/>
        <v>5</v>
      </c>
      <c r="S258" s="153">
        <f t="shared" ca="1" si="78"/>
        <v>0</v>
      </c>
      <c r="T258" s="154">
        <f t="shared" si="79"/>
        <v>0</v>
      </c>
      <c r="U258" s="155">
        <f t="shared" ca="1" si="95"/>
        <v>0</v>
      </c>
      <c r="W258" s="3" t="str">
        <f t="shared" ca="1" si="81"/>
        <v/>
      </c>
      <c r="X258" s="3" t="str">
        <f ca="1">IF(ISNUMBER($A258),$W258*(Methuselahs!$A$4+1)+$A258,"")</f>
        <v/>
      </c>
      <c r="Y258" s="3" t="str">
        <f t="shared" ca="1" si="82"/>
        <v/>
      </c>
      <c r="Z258" s="3" t="str">
        <f ca="1">IF(ISNUMBER($A258),VLOOKUP($A258,Methuselahs!$A$7:$X$306,5),"")</f>
        <v/>
      </c>
      <c r="AA258" s="3" t="str">
        <f t="shared" ca="1" si="83"/>
        <v/>
      </c>
    </row>
    <row r="259" spans="1:27" x14ac:dyDescent="0.2">
      <c r="A259" s="70" t="str">
        <f ca="1">IF(ISBLANK('Tournament Info'!$B$11),"",INDIRECT(ADDRESS(ROW(),1,1,1,"Optimal Seating "&amp;'Tournament Info'!$B$11-1&amp;"R+F")))</f>
        <v/>
      </c>
      <c r="B259" s="76" t="str">
        <f ca="1">IF(ISNUMBER(A259),VLOOKUP(A259,Methuselahs!$A$7:$E$306,2,FALSE),"")</f>
        <v/>
      </c>
      <c r="C259" s="156" t="str">
        <f ca="1">IF(ISNUMBER(A259),VLOOKUP(A259,Methuselahs!$A$7:$E$306,3,FALSE),"")</f>
        <v/>
      </c>
      <c r="D259" s="157" t="str">
        <f t="shared" ca="1" si="88"/>
        <v/>
      </c>
      <c r="E259" s="158"/>
      <c r="F259" s="156">
        <f t="shared" si="89"/>
        <v>0</v>
      </c>
      <c r="G259" s="159" t="str">
        <f t="shared" ca="1" si="74"/>
        <v/>
      </c>
      <c r="H259" s="160" t="str">
        <f ca="1">IF(ISNUMBER(A259),IF(OR($S259=$U259,NOT(ISNA(MATCH($D259*5+$V$4,Override!$C$6:$C$125,0)))),$Q259,0),"")</f>
        <v/>
      </c>
      <c r="I259" s="157" t="str">
        <f t="shared" ca="1" si="90"/>
        <v/>
      </c>
      <c r="J259" s="161">
        <f t="shared" ref="J259" ca="1" si="194">COUNT(A257:A261)</f>
        <v>0</v>
      </c>
      <c r="K259" s="162" t="str">
        <f t="shared" ref="K259" ca="1" si="195">IF(ISNUMBER(A259),RANK(F259,F257:F261),"")</f>
        <v/>
      </c>
      <c r="L259" s="75">
        <f ca="1">IF(J259=5,VLOOKUP(K259,TPMatrix!$A$6:$B$10,2,FALSE),IF(J259=4,VLOOKUP(K259,TPMatrix!$D$6:$E$9,2,FALSE),0))</f>
        <v>0</v>
      </c>
      <c r="M259" s="75">
        <f ca="1">IF(COUNTIF(K257:K261,K259)&gt;=2,IF(J259=5,VLOOKUP(K259+1,TPMatrix!$A$6:$B$10,2,FALSE),IF(J259=4,VLOOKUP(K259+1,TPMatrix!$D$6:$E$9,2,FALSE),0)),"")</f>
        <v>0</v>
      </c>
      <c r="N259" s="75">
        <f ca="1">IF(COUNTIF(K257:K261,K259)&gt;=3,IF(J259=5,VLOOKUP(K259+2,TPMatrix!$A$6:$B$10,2,FALSE),IF(J259=4,VLOOKUP(K259+2,TPMatrix!$D$6:$E$9,2,FALSE),0)),"")</f>
        <v>0</v>
      </c>
      <c r="O259" s="75">
        <f ca="1">IF(COUNTIF(K257:K261,K259)&gt;=4,IF(J259=5,VLOOKUP(K259+3,TPMatrix!$A$6:$B$10,2,FALSE),IF(J259=4,VLOOKUP(K259+3,TPMatrix!$D$6:$E$9,2,FALSE),0)),"")</f>
        <v>0</v>
      </c>
      <c r="P259" s="75">
        <f ca="1">IF(COUNTIF(K257:K261,K259)&gt;=5,IF(J259=5,VLOOKUP(K259+4,TPMatrix!$A$6:$B$10,2,FALSE),IF(J259=4,VLOOKUP(K259+4,TPMatrix!$D$6:$E$9,2,FALSE),0)),"")</f>
        <v>0</v>
      </c>
      <c r="Q259" s="75">
        <f t="shared" ca="1" si="93"/>
        <v>0</v>
      </c>
      <c r="R259" s="163">
        <f t="shared" ca="1" si="94"/>
        <v>5</v>
      </c>
      <c r="S259" s="162">
        <f t="shared" ca="1" si="78"/>
        <v>0</v>
      </c>
      <c r="T259" s="75">
        <f t="shared" si="79"/>
        <v>0</v>
      </c>
      <c r="U259" s="163">
        <f t="shared" ca="1" si="95"/>
        <v>0</v>
      </c>
      <c r="W259" s="3" t="str">
        <f t="shared" ca="1" si="81"/>
        <v/>
      </c>
      <c r="X259" s="3" t="str">
        <f ca="1">IF(ISNUMBER($A259),$W259*(Methuselahs!$A$4+1)+$A259,"")</f>
        <v/>
      </c>
      <c r="Y259" s="3" t="str">
        <f t="shared" ca="1" si="82"/>
        <v/>
      </c>
      <c r="Z259" s="3" t="str">
        <f ca="1">IF(ISNUMBER($A259),VLOOKUP($A259,Methuselahs!$A$7:$X$306,5),"")</f>
        <v/>
      </c>
      <c r="AA259" s="3" t="str">
        <f t="shared" ca="1" si="83"/>
        <v/>
      </c>
    </row>
    <row r="260" spans="1:27" x14ac:dyDescent="0.2">
      <c r="A260" s="164" t="str">
        <f ca="1">IF(ISBLANK('Tournament Info'!$B$11),"",INDIRECT(ADDRESS(ROW(),1,1,1,"Optimal Seating "&amp;'Tournament Info'!$B$11-1&amp;"R+F")))</f>
        <v/>
      </c>
      <c r="B260" s="165" t="str">
        <f ca="1">IF(ISNUMBER(A260),VLOOKUP(A260,Methuselahs!$A$7:$E$306,2,FALSE),"")</f>
        <v/>
      </c>
      <c r="C260" s="166" t="str">
        <f ca="1">IF(ISNUMBER(A260),VLOOKUP(A260,Methuselahs!$A$7:$E$306,3,FALSE),"")</f>
        <v/>
      </c>
      <c r="D260" s="167" t="str">
        <f t="shared" ca="1" si="88"/>
        <v/>
      </c>
      <c r="E260" s="168"/>
      <c r="F260" s="166">
        <f t="shared" si="89"/>
        <v>0</v>
      </c>
      <c r="G260" s="150" t="str">
        <f t="shared" ca="1" si="74"/>
        <v/>
      </c>
      <c r="H260" s="151" t="str">
        <f ca="1">IF(ISNUMBER(A260),IF(OR($S260=$U260,NOT(ISNA(MATCH($D260*5+$V$4,Override!$C$6:$C$125,0)))),$Q260,0),"")</f>
        <v/>
      </c>
      <c r="I260" s="167" t="str">
        <f t="shared" ca="1" si="90"/>
        <v/>
      </c>
      <c r="J260" s="169">
        <f t="shared" ref="J260" ca="1" si="196">COUNT(A257:A261)</f>
        <v>0</v>
      </c>
      <c r="K260" s="153" t="str">
        <f t="shared" ref="K260" ca="1" si="197">IF(ISNUMBER(A260),RANK(F260,F257:F261),"")</f>
        <v/>
      </c>
      <c r="L260" s="154">
        <f ca="1">IF(J260=5,VLOOKUP(K260,TPMatrix!$A$6:$B$10,2,FALSE),IF(J260=4,VLOOKUP(K260,TPMatrix!$D$6:$E$9,2,FALSE),0))</f>
        <v>0</v>
      </c>
      <c r="M260" s="154">
        <f ca="1">IF(COUNTIF(K257:K261,K260)&gt;=2,IF(J260=5,VLOOKUP(K260+1,TPMatrix!$A$6:$B$10,2,FALSE),IF(J260=4,VLOOKUP(K260+1,TPMatrix!$D$6:$E$9,2,FALSE),0)),"")</f>
        <v>0</v>
      </c>
      <c r="N260" s="154">
        <f ca="1">IF(COUNTIF(K257:K261,K260)&gt;=3,IF(J260=5,VLOOKUP(K260+2,TPMatrix!$A$6:$B$10,2,FALSE),IF(J260=4,VLOOKUP(K260+2,TPMatrix!$D$6:$E$9,2,FALSE),0)),"")</f>
        <v>0</v>
      </c>
      <c r="O260" s="154">
        <f ca="1">IF(COUNTIF(K257:K261,K260)&gt;=4,IF(J260=5,VLOOKUP(K260+3,TPMatrix!$A$6:$B$10,2,FALSE),IF(J260=4,VLOOKUP(K260+3,TPMatrix!$D$6:$E$9,2,FALSE),0)),"")</f>
        <v>0</v>
      </c>
      <c r="P260" s="154">
        <f ca="1">IF(COUNTIF(K257:K261,K260)&gt;=5,IF(J260=5,VLOOKUP(K260+4,TPMatrix!$A$6:$B$10,2,FALSE),IF(J260=4,VLOOKUP(K260+4,TPMatrix!$D$6:$E$9,2,FALSE),0)),"")</f>
        <v>0</v>
      </c>
      <c r="Q260" s="154">
        <f t="shared" ca="1" si="93"/>
        <v>0</v>
      </c>
      <c r="R260" s="155">
        <f t="shared" ca="1" si="94"/>
        <v>5</v>
      </c>
      <c r="S260" s="153">
        <f t="shared" ca="1" si="78"/>
        <v>0</v>
      </c>
      <c r="T260" s="154">
        <f t="shared" si="79"/>
        <v>0</v>
      </c>
      <c r="U260" s="155">
        <f t="shared" ca="1" si="95"/>
        <v>0</v>
      </c>
      <c r="W260" s="3" t="str">
        <f t="shared" ca="1" si="81"/>
        <v/>
      </c>
      <c r="X260" s="3" t="str">
        <f ca="1">IF(ISNUMBER($A260),$W260*(Methuselahs!$A$4+1)+$A260,"")</f>
        <v/>
      </c>
      <c r="Y260" s="3" t="str">
        <f t="shared" ca="1" si="82"/>
        <v/>
      </c>
      <c r="Z260" s="3" t="str">
        <f ca="1">IF(ISNUMBER($A260),VLOOKUP($A260,Methuselahs!$A$7:$X$306,5),"")</f>
        <v/>
      </c>
      <c r="AA260" s="3" t="str">
        <f t="shared" ca="1" si="83"/>
        <v/>
      </c>
    </row>
    <row r="261" spans="1:27" ht="13.5" thickBot="1" x14ac:dyDescent="0.25">
      <c r="A261" s="170" t="str">
        <f ca="1">IF(ISBLANK('Tournament Info'!$B$11),"",INDIRECT(ADDRESS(ROW(),1,1,1,"Optimal Seating "&amp;'Tournament Info'!$B$11-1&amp;"R+F")))</f>
        <v/>
      </c>
      <c r="B261" s="171" t="str">
        <f ca="1">IF(ISNUMBER(A261),VLOOKUP(A261,Methuselahs!$A$7:$E$306,2,FALSE),"")</f>
        <v/>
      </c>
      <c r="C261" s="172" t="str">
        <f ca="1">IF(ISNUMBER(A261),VLOOKUP(A261,Methuselahs!$A$7:$E$306,3,FALSE),"")</f>
        <v/>
      </c>
      <c r="D261" s="173" t="str">
        <f t="shared" ca="1" si="88"/>
        <v/>
      </c>
      <c r="E261" s="174"/>
      <c r="F261" s="172">
        <f t="shared" si="89"/>
        <v>0</v>
      </c>
      <c r="G261" s="159" t="str">
        <f t="shared" ca="1" si="74"/>
        <v/>
      </c>
      <c r="H261" s="160" t="str">
        <f ca="1">IF(ISNUMBER(A261),IF(OR($S261=$U261,NOT(ISNA(MATCH($D261*5+$V$4,Override!$C$6:$C$125,0)))),$Q261,0),"")</f>
        <v/>
      </c>
      <c r="I261" s="173" t="str">
        <f t="shared" ca="1" si="90"/>
        <v/>
      </c>
      <c r="J261" s="175">
        <f t="shared" ref="J261" ca="1" si="198">COUNT(A257:A261)</f>
        <v>0</v>
      </c>
      <c r="K261" s="176" t="str">
        <f t="shared" ref="K261" ca="1" si="199">IF(ISNUMBER(A261),RANK(F261,F257:F261),"")</f>
        <v/>
      </c>
      <c r="L261" s="177">
        <f ca="1">IF(J261=5,VLOOKUP(K261,TPMatrix!$A$6:$B$10,2,FALSE),IF(J261=4,VLOOKUP(K261,TPMatrix!$D$6:$E$9,2,FALSE),0))</f>
        <v>0</v>
      </c>
      <c r="M261" s="177">
        <f ca="1">IF(COUNTIF(K257:K261,K261)&gt;=2,IF(J261=5,VLOOKUP(K261+1,TPMatrix!$A$6:$B$10,2,FALSE),IF(J261=4,VLOOKUP(K261+1,TPMatrix!$D$6:$E$9,2,FALSE),0)),"")</f>
        <v>0</v>
      </c>
      <c r="N261" s="177">
        <f ca="1">IF(COUNTIF(K257:K261,K261)&gt;=3,IF(J261=5,VLOOKUP(K261+2,TPMatrix!$A$6:$B$10,2,FALSE),IF(J261=4,VLOOKUP(K261+2,TPMatrix!$D$6:$E$9,2,FALSE),0)),"")</f>
        <v>0</v>
      </c>
      <c r="O261" s="177">
        <f ca="1">IF(COUNTIF(K257:K261,K261)&gt;=4,IF(J261=5,VLOOKUP(K261+3,TPMatrix!$A$6:$B$10,2,FALSE),IF(J261=4,VLOOKUP(K261+3,TPMatrix!$D$6:$E$9,2,FALSE),0)),"")</f>
        <v>0</v>
      </c>
      <c r="P261" s="177">
        <f ca="1">IF(COUNTIF(K257:K261,K261)&gt;=5,IF(J261=5,VLOOKUP(K261+4,TPMatrix!$A$6:$B$10,2,FALSE),IF(J261=4,VLOOKUP(K261+4,TPMatrix!$D$6:$E$9,2,FALSE),0)),"")</f>
        <v>0</v>
      </c>
      <c r="Q261" s="177">
        <f t="shared" ca="1" si="93"/>
        <v>0</v>
      </c>
      <c r="R261" s="178">
        <f t="shared" ca="1" si="94"/>
        <v>5</v>
      </c>
      <c r="S261" s="176">
        <f t="shared" ca="1" si="78"/>
        <v>0</v>
      </c>
      <c r="T261" s="177">
        <f t="shared" si="79"/>
        <v>0</v>
      </c>
      <c r="U261" s="178">
        <f t="shared" ca="1" si="95"/>
        <v>0</v>
      </c>
      <c r="W261" s="3" t="str">
        <f t="shared" ca="1" si="81"/>
        <v/>
      </c>
      <c r="X261" s="3" t="str">
        <f ca="1">IF(ISNUMBER($A261),$W261*(Methuselahs!$A$4+1)+$A261,"")</f>
        <v/>
      </c>
      <c r="Y261" s="3" t="str">
        <f t="shared" ca="1" si="82"/>
        <v/>
      </c>
      <c r="Z261" s="3" t="str">
        <f ca="1">IF(ISNUMBER($A261),VLOOKUP($A261,Methuselahs!$A$7:$X$306,5),"")</f>
        <v/>
      </c>
      <c r="AA261" s="3" t="str">
        <f t="shared" ca="1" si="83"/>
        <v/>
      </c>
    </row>
    <row r="262" spans="1:27" ht="13.5" thickTop="1" x14ac:dyDescent="0.2">
      <c r="A262" s="55" t="str">
        <f ca="1">IF(ISBLANK('Tournament Info'!$B$11),"",INDIRECT(ADDRESS(ROW(),1,1,1,"Optimal Seating "&amp;'Tournament Info'!$B$11-1&amp;"R+F")))</f>
        <v/>
      </c>
      <c r="B262" s="57" t="str">
        <f ca="1">IF(ISNUMBER(A262),VLOOKUP(A262,Methuselahs!$A$7:$E$306,2,FALSE),"")</f>
        <v/>
      </c>
      <c r="C262" s="136" t="str">
        <f ca="1">IF(ISNUMBER(A262),VLOOKUP(A262,Methuselahs!$A$7:$E$306,3,FALSE),"")</f>
        <v/>
      </c>
      <c r="D262" s="137" t="str">
        <f t="shared" ca="1" si="88"/>
        <v/>
      </c>
      <c r="E262" s="138"/>
      <c r="F262" s="136">
        <f t="shared" si="89"/>
        <v>0</v>
      </c>
      <c r="G262" s="139" t="str">
        <f t="shared" ca="1" si="74"/>
        <v/>
      </c>
      <c r="H262" s="140" t="str">
        <f ca="1">IF(ISNUMBER(A262),IF(OR($S262=$U262,NOT(ISNA(MATCH($D262*5+$V$4,Override!$C$6:$C$125,0)))),$Q262,0),"")</f>
        <v/>
      </c>
      <c r="I262" s="137" t="str">
        <f t="shared" ca="1" si="90"/>
        <v/>
      </c>
      <c r="J262" s="141">
        <f t="shared" ref="J262" ca="1" si="200">COUNT(A262:A266)</f>
        <v>0</v>
      </c>
      <c r="K262" s="142" t="str">
        <f t="shared" ref="K262" ca="1" si="201">IF(ISNUMBER(A262),RANK(F262,F262:F266),"")</f>
        <v/>
      </c>
      <c r="L262" s="58">
        <f ca="1">IF(J262=5,VLOOKUP(K262,TPMatrix!$A$6:$B$10,2,FALSE),IF(J262=4,VLOOKUP(K262,TPMatrix!$D$6:$E$9,2,FALSE),0))</f>
        <v>0</v>
      </c>
      <c r="M262" s="58">
        <f ca="1">IF(COUNTIF(K262:K266,K262)&gt;=2,IF(J262=5,VLOOKUP(K262+1,TPMatrix!$A$6:$B$10,2,FALSE),IF(J262=4,VLOOKUP(K262+1,TPMatrix!$D$6:$E$9,2,FALSE),0)),"")</f>
        <v>0</v>
      </c>
      <c r="N262" s="58">
        <f ca="1">IF(COUNTIF(K262:K266,K262)&gt;=3,IF(J262=5,VLOOKUP(K262+2,TPMatrix!$A$6:$B$10,2,FALSE),IF(J262=4,VLOOKUP(K262+2,TPMatrix!$D$6:$E$9,2,FALSE),0)),"")</f>
        <v>0</v>
      </c>
      <c r="O262" s="58">
        <f ca="1">IF(COUNTIF(K262:K266,K262)&gt;=4,IF(J262=5,VLOOKUP(K262+3,TPMatrix!$A$6:$B$10,2,FALSE),IF(J262=4,VLOOKUP(K262+3,TPMatrix!$D$6:$E$9,2,FALSE),0)),"")</f>
        <v>0</v>
      </c>
      <c r="P262" s="58">
        <f ca="1">IF(COUNTIF(K262:K266,K262)&gt;=5,IF(J262=5,VLOOKUP(K262+4,TPMatrix!$A$6:$B$10,2,FALSE),IF(J262=4,VLOOKUP(K262+4,TPMatrix!$D$6:$E$9,2,FALSE),0)),"")</f>
        <v>0</v>
      </c>
      <c r="Q262" s="58">
        <f t="shared" ca="1" si="93"/>
        <v>0</v>
      </c>
      <c r="R262" s="143">
        <f t="shared" ca="1" si="94"/>
        <v>5</v>
      </c>
      <c r="S262" s="144">
        <f t="shared" ca="1" si="78"/>
        <v>0</v>
      </c>
      <c r="T262" s="145">
        <f t="shared" si="79"/>
        <v>0</v>
      </c>
      <c r="U262" s="146">
        <f t="shared" ca="1" si="95"/>
        <v>0</v>
      </c>
      <c r="W262" s="3" t="str">
        <f t="shared" ca="1" si="81"/>
        <v/>
      </c>
      <c r="X262" s="3" t="str">
        <f ca="1">IF(ISNUMBER($A262),$W262*(Methuselahs!$A$4+1)+$A262,"")</f>
        <v/>
      </c>
      <c r="Y262" s="3" t="str">
        <f t="shared" ca="1" si="82"/>
        <v/>
      </c>
      <c r="Z262" s="3" t="str">
        <f ca="1">IF(ISNUMBER($A262),VLOOKUP($A262,Methuselahs!$A$7:$X$306,5),"")</f>
        <v/>
      </c>
      <c r="AA262" s="3" t="str">
        <f t="shared" ca="1" si="83"/>
        <v/>
      </c>
    </row>
    <row r="263" spans="1:27" x14ac:dyDescent="0.2">
      <c r="A263" s="59" t="str">
        <f ca="1">IF(ISBLANK('Tournament Info'!$B$11),"",INDIRECT(ADDRESS(ROW(),1,1,1,"Optimal Seating "&amp;'Tournament Info'!$B$11-1&amp;"R+F")))</f>
        <v/>
      </c>
      <c r="B263" s="65" t="str">
        <f ca="1">IF(ISNUMBER(A263),VLOOKUP(A263,Methuselahs!$A$7:$E$306,2,FALSE),"")</f>
        <v/>
      </c>
      <c r="C263" s="147" t="str">
        <f ca="1">IF(ISNUMBER(A263),VLOOKUP(A263,Methuselahs!$A$7:$E$306,3,FALSE),"")</f>
        <v/>
      </c>
      <c r="D263" s="148" t="str">
        <f t="shared" ca="1" si="88"/>
        <v/>
      </c>
      <c r="E263" s="149"/>
      <c r="F263" s="147">
        <f t="shared" si="89"/>
        <v>0</v>
      </c>
      <c r="G263" s="150" t="str">
        <f t="shared" ref="G263:G306" ca="1" si="202">IF(ISNUMBER($A263),IF(AND($F263&gt;=2,$H263=60),1,0),"")</f>
        <v/>
      </c>
      <c r="H263" s="151" t="str">
        <f ca="1">IF(ISNUMBER(A263),IF(OR($S263=$U263,NOT(ISNA(MATCH($D263*5+$V$4,Override!$C$6:$C$125,0)))),$Q263,0),"")</f>
        <v/>
      </c>
      <c r="I263" s="148" t="str">
        <f t="shared" ca="1" si="90"/>
        <v/>
      </c>
      <c r="J263" s="152">
        <f t="shared" ref="J263" ca="1" si="203">COUNT(A262:A266)</f>
        <v>0</v>
      </c>
      <c r="K263" s="153" t="str">
        <f t="shared" ref="K263" ca="1" si="204">IF(ISNUMBER(A263),RANK(F263,F262:F266),"")</f>
        <v/>
      </c>
      <c r="L263" s="154">
        <f ca="1">IF(J263=5,VLOOKUP(K263,TPMatrix!$A$6:$B$10,2,FALSE),IF(J263=4,VLOOKUP(K263,TPMatrix!$D$6:$E$9,2,FALSE),0))</f>
        <v>0</v>
      </c>
      <c r="M263" s="154">
        <f ca="1">IF(COUNTIF(K262:K266,K263)&gt;=2,IF(J263=5,VLOOKUP(K263+1,TPMatrix!$A$6:$B$10,2,FALSE),IF(J263=4,VLOOKUP(K263+1,TPMatrix!$D$6:$E$9,2,FALSE),0)),"")</f>
        <v>0</v>
      </c>
      <c r="N263" s="154">
        <f ca="1">IF(COUNTIF(K262:K266,K263)&gt;=3,IF(J263=5,VLOOKUP(K263+2,TPMatrix!$A$6:$B$10,2,FALSE),IF(J263=4,VLOOKUP(K263+2,TPMatrix!$D$6:$E$9,2,FALSE),0)),"")</f>
        <v>0</v>
      </c>
      <c r="O263" s="154">
        <f ca="1">IF(COUNTIF(K262:K266,K263)&gt;=4,IF(J263=5,VLOOKUP(K263+3,TPMatrix!$A$6:$B$10,2,FALSE),IF(J263=4,VLOOKUP(K263+3,TPMatrix!$D$6:$E$9,2,FALSE),0)),"")</f>
        <v>0</v>
      </c>
      <c r="P263" s="154">
        <f ca="1">IF(COUNTIF(K262:K266,K263)&gt;=5,IF(J263=5,VLOOKUP(K263+4,TPMatrix!$A$6:$B$10,2,FALSE),IF(J263=4,VLOOKUP(K263+4,TPMatrix!$D$6:$E$9,2,FALSE),0)),"")</f>
        <v>0</v>
      </c>
      <c r="Q263" s="154">
        <f t="shared" ca="1" si="93"/>
        <v>0</v>
      </c>
      <c r="R263" s="155">
        <f t="shared" ca="1" si="94"/>
        <v>5</v>
      </c>
      <c r="S263" s="153">
        <f t="shared" ref="S263:S306" ca="1" si="205">IF(ISNUMBER($A263),COUNTIF($D$7:$D$306,$D263),0)</f>
        <v>0</v>
      </c>
      <c r="T263" s="154">
        <f t="shared" ref="T263:T306" si="206">CEILING($F263,1)</f>
        <v>0</v>
      </c>
      <c r="U263" s="155">
        <f t="shared" ca="1" si="95"/>
        <v>0</v>
      </c>
      <c r="W263" s="3" t="str">
        <f t="shared" ref="W263:W306" ca="1" si="207">$I263</f>
        <v/>
      </c>
      <c r="X263" s="3" t="str">
        <f ca="1">IF(ISNUMBER($A263),$W263*(Methuselahs!$A$4+1)+$A263,"")</f>
        <v/>
      </c>
      <c r="Y263" s="3" t="str">
        <f t="shared" ref="Y263:Y306" ca="1" si="208">IF(ISNUMBER($A263),RANK($X263,$X263:$X267,1),"")</f>
        <v/>
      </c>
      <c r="Z263" s="3" t="str">
        <f ca="1">IF(ISNUMBER($A263),VLOOKUP($A263,Methuselahs!$A$7:$X$306,5),"")</f>
        <v/>
      </c>
      <c r="AA263" s="3" t="str">
        <f t="shared" ref="AA263:AA306" ca="1" si="209">$I263</f>
        <v/>
      </c>
    </row>
    <row r="264" spans="1:27" x14ac:dyDescent="0.2">
      <c r="A264" s="70" t="str">
        <f ca="1">IF(ISBLANK('Tournament Info'!$B$11),"",INDIRECT(ADDRESS(ROW(),1,1,1,"Optimal Seating "&amp;'Tournament Info'!$B$11-1&amp;"R+F")))</f>
        <v/>
      </c>
      <c r="B264" s="76" t="str">
        <f ca="1">IF(ISNUMBER(A264),VLOOKUP(A264,Methuselahs!$A$7:$E$306,2,FALSE),"")</f>
        <v/>
      </c>
      <c r="C264" s="156" t="str">
        <f ca="1">IF(ISNUMBER(A264),VLOOKUP(A264,Methuselahs!$A$7:$E$306,3,FALSE),"")</f>
        <v/>
      </c>
      <c r="D264" s="157" t="str">
        <f t="shared" ca="1" si="88"/>
        <v/>
      </c>
      <c r="E264" s="158"/>
      <c r="F264" s="156">
        <f t="shared" si="89"/>
        <v>0</v>
      </c>
      <c r="G264" s="159" t="str">
        <f t="shared" ca="1" si="202"/>
        <v/>
      </c>
      <c r="H264" s="160" t="str">
        <f ca="1">IF(ISNUMBER(A264),IF(OR($S264=$U264,NOT(ISNA(MATCH($D264*5+$V$4,Override!$C$6:$C$125,0)))),$Q264,0),"")</f>
        <v/>
      </c>
      <c r="I264" s="157" t="str">
        <f t="shared" ca="1" si="90"/>
        <v/>
      </c>
      <c r="J264" s="161">
        <f t="shared" ref="J264" ca="1" si="210">COUNT(A262:A266)</f>
        <v>0</v>
      </c>
      <c r="K264" s="162" t="str">
        <f t="shared" ref="K264" ca="1" si="211">IF(ISNUMBER(A264),RANK(F264,F262:F266),"")</f>
        <v/>
      </c>
      <c r="L264" s="75">
        <f ca="1">IF(J264=5,VLOOKUP(K264,TPMatrix!$A$6:$B$10,2,FALSE),IF(J264=4,VLOOKUP(K264,TPMatrix!$D$6:$E$9,2,FALSE),0))</f>
        <v>0</v>
      </c>
      <c r="M264" s="75">
        <f ca="1">IF(COUNTIF(K262:K266,K264)&gt;=2,IF(J264=5,VLOOKUP(K264+1,TPMatrix!$A$6:$B$10,2,FALSE),IF(J264=4,VLOOKUP(K264+1,TPMatrix!$D$6:$E$9,2,FALSE),0)),"")</f>
        <v>0</v>
      </c>
      <c r="N264" s="75">
        <f ca="1">IF(COUNTIF(K262:K266,K264)&gt;=3,IF(J264=5,VLOOKUP(K264+2,TPMatrix!$A$6:$B$10,2,FALSE),IF(J264=4,VLOOKUP(K264+2,TPMatrix!$D$6:$E$9,2,FALSE),0)),"")</f>
        <v>0</v>
      </c>
      <c r="O264" s="75">
        <f ca="1">IF(COUNTIF(K262:K266,K264)&gt;=4,IF(J264=5,VLOOKUP(K264+3,TPMatrix!$A$6:$B$10,2,FALSE),IF(J264=4,VLOOKUP(K264+3,TPMatrix!$D$6:$E$9,2,FALSE),0)),"")</f>
        <v>0</v>
      </c>
      <c r="P264" s="75">
        <f ca="1">IF(COUNTIF(K262:K266,K264)&gt;=5,IF(J264=5,VLOOKUP(K264+4,TPMatrix!$A$6:$B$10,2,FALSE),IF(J264=4,VLOOKUP(K264+4,TPMatrix!$D$6:$E$9,2,FALSE),0)),"")</f>
        <v>0</v>
      </c>
      <c r="Q264" s="75">
        <f t="shared" ca="1" si="93"/>
        <v>0</v>
      </c>
      <c r="R264" s="163">
        <f t="shared" ca="1" si="94"/>
        <v>5</v>
      </c>
      <c r="S264" s="162">
        <f t="shared" ca="1" si="205"/>
        <v>0</v>
      </c>
      <c r="T264" s="75">
        <f t="shared" si="206"/>
        <v>0</v>
      </c>
      <c r="U264" s="163">
        <f t="shared" ca="1" si="95"/>
        <v>0</v>
      </c>
      <c r="W264" s="3" t="str">
        <f t="shared" ca="1" si="207"/>
        <v/>
      </c>
      <c r="X264" s="3" t="str">
        <f ca="1">IF(ISNUMBER($A264),$W264*(Methuselahs!$A$4+1)+$A264,"")</f>
        <v/>
      </c>
      <c r="Y264" s="3" t="str">
        <f t="shared" ca="1" si="208"/>
        <v/>
      </c>
      <c r="Z264" s="3" t="str">
        <f ca="1">IF(ISNUMBER($A264),VLOOKUP($A264,Methuselahs!$A$7:$X$306,5),"")</f>
        <v/>
      </c>
      <c r="AA264" s="3" t="str">
        <f t="shared" ca="1" si="209"/>
        <v/>
      </c>
    </row>
    <row r="265" spans="1:27" x14ac:dyDescent="0.2">
      <c r="A265" s="164" t="str">
        <f ca="1">IF(ISBLANK('Tournament Info'!$B$11),"",INDIRECT(ADDRESS(ROW(),1,1,1,"Optimal Seating "&amp;'Tournament Info'!$B$11-1&amp;"R+F")))</f>
        <v/>
      </c>
      <c r="B265" s="165" t="str">
        <f ca="1">IF(ISNUMBER(A265),VLOOKUP(A265,Methuselahs!$A$7:$E$306,2,FALSE),"")</f>
        <v/>
      </c>
      <c r="C265" s="166" t="str">
        <f ca="1">IF(ISNUMBER(A265),VLOOKUP(A265,Methuselahs!$A$7:$E$306,3,FALSE),"")</f>
        <v/>
      </c>
      <c r="D265" s="167" t="str">
        <f t="shared" ca="1" si="88"/>
        <v/>
      </c>
      <c r="E265" s="168"/>
      <c r="F265" s="166">
        <f t="shared" si="89"/>
        <v>0</v>
      </c>
      <c r="G265" s="150" t="str">
        <f t="shared" ca="1" si="202"/>
        <v/>
      </c>
      <c r="H265" s="151" t="str">
        <f ca="1">IF(ISNUMBER(A265),IF(OR($S265=$U265,NOT(ISNA(MATCH($D265*5+$V$4,Override!$C$6:$C$125,0)))),$Q265,0),"")</f>
        <v/>
      </c>
      <c r="I265" s="167" t="str">
        <f t="shared" ca="1" si="90"/>
        <v/>
      </c>
      <c r="J265" s="169">
        <f t="shared" ref="J265" ca="1" si="212">COUNT(A262:A266)</f>
        <v>0</v>
      </c>
      <c r="K265" s="153" t="str">
        <f t="shared" ref="K265" ca="1" si="213">IF(ISNUMBER(A265),RANK(F265,F262:F266),"")</f>
        <v/>
      </c>
      <c r="L265" s="154">
        <f ca="1">IF(J265=5,VLOOKUP(K265,TPMatrix!$A$6:$B$10,2,FALSE),IF(J265=4,VLOOKUP(K265,TPMatrix!$D$6:$E$9,2,FALSE),0))</f>
        <v>0</v>
      </c>
      <c r="M265" s="154">
        <f ca="1">IF(COUNTIF(K262:K266,K265)&gt;=2,IF(J265=5,VLOOKUP(K265+1,TPMatrix!$A$6:$B$10,2,FALSE),IF(J265=4,VLOOKUP(K265+1,TPMatrix!$D$6:$E$9,2,FALSE),0)),"")</f>
        <v>0</v>
      </c>
      <c r="N265" s="154">
        <f ca="1">IF(COUNTIF(K262:K266,K265)&gt;=3,IF(J265=5,VLOOKUP(K265+2,TPMatrix!$A$6:$B$10,2,FALSE),IF(J265=4,VLOOKUP(K265+2,TPMatrix!$D$6:$E$9,2,FALSE),0)),"")</f>
        <v>0</v>
      </c>
      <c r="O265" s="154">
        <f ca="1">IF(COUNTIF(K262:K266,K265)&gt;=4,IF(J265=5,VLOOKUP(K265+3,TPMatrix!$A$6:$B$10,2,FALSE),IF(J265=4,VLOOKUP(K265+3,TPMatrix!$D$6:$E$9,2,FALSE),0)),"")</f>
        <v>0</v>
      </c>
      <c r="P265" s="154">
        <f ca="1">IF(COUNTIF(K262:K266,K265)&gt;=5,IF(J265=5,VLOOKUP(K265+4,TPMatrix!$A$6:$B$10,2,FALSE),IF(J265=4,VLOOKUP(K265+4,TPMatrix!$D$6:$E$9,2,FALSE),0)),"")</f>
        <v>0</v>
      </c>
      <c r="Q265" s="154">
        <f t="shared" ca="1" si="93"/>
        <v>0</v>
      </c>
      <c r="R265" s="155">
        <f t="shared" ca="1" si="94"/>
        <v>5</v>
      </c>
      <c r="S265" s="153">
        <f t="shared" ca="1" si="205"/>
        <v>0</v>
      </c>
      <c r="T265" s="154">
        <f t="shared" si="206"/>
        <v>0</v>
      </c>
      <c r="U265" s="155">
        <f t="shared" ca="1" si="95"/>
        <v>0</v>
      </c>
      <c r="W265" s="3" t="str">
        <f t="shared" ca="1" si="207"/>
        <v/>
      </c>
      <c r="X265" s="3" t="str">
        <f ca="1">IF(ISNUMBER($A265),$W265*(Methuselahs!$A$4+1)+$A265,"")</f>
        <v/>
      </c>
      <c r="Y265" s="3" t="str">
        <f t="shared" ca="1" si="208"/>
        <v/>
      </c>
      <c r="Z265" s="3" t="str">
        <f ca="1">IF(ISNUMBER($A265),VLOOKUP($A265,Methuselahs!$A$7:$X$306,5),"")</f>
        <v/>
      </c>
      <c r="AA265" s="3" t="str">
        <f t="shared" ca="1" si="209"/>
        <v/>
      </c>
    </row>
    <row r="266" spans="1:27" ht="13.5" thickBot="1" x14ac:dyDescent="0.25">
      <c r="A266" s="170" t="str">
        <f ca="1">IF(ISBLANK('Tournament Info'!$B$11),"",INDIRECT(ADDRESS(ROW(),1,1,1,"Optimal Seating "&amp;'Tournament Info'!$B$11-1&amp;"R+F")))</f>
        <v/>
      </c>
      <c r="B266" s="171" t="str">
        <f ca="1">IF(ISNUMBER(A266),VLOOKUP(A266,Methuselahs!$A$7:$E$306,2,FALSE),"")</f>
        <v/>
      </c>
      <c r="C266" s="172" t="str">
        <f ca="1">IF(ISNUMBER(A266),VLOOKUP(A266,Methuselahs!$A$7:$E$306,3,FALSE),"")</f>
        <v/>
      </c>
      <c r="D266" s="173" t="str">
        <f t="shared" ca="1" si="88"/>
        <v/>
      </c>
      <c r="E266" s="174"/>
      <c r="F266" s="172">
        <f t="shared" si="89"/>
        <v>0</v>
      </c>
      <c r="G266" s="179" t="str">
        <f t="shared" ca="1" si="202"/>
        <v/>
      </c>
      <c r="H266" s="180" t="str">
        <f ca="1">IF(ISNUMBER(A266),IF(OR($S266=$U266,NOT(ISNA(MATCH($D266*5+$V$4,Override!$C$6:$C$125,0)))),$Q266,0),"")</f>
        <v/>
      </c>
      <c r="I266" s="173" t="str">
        <f t="shared" ca="1" si="90"/>
        <v/>
      </c>
      <c r="J266" s="175">
        <f t="shared" ref="J266" ca="1" si="214">COUNT(A262:A266)</f>
        <v>0</v>
      </c>
      <c r="K266" s="176" t="str">
        <f t="shared" ref="K266" ca="1" si="215">IF(ISNUMBER(A266),RANK(F266,F262:F266),"")</f>
        <v/>
      </c>
      <c r="L266" s="177">
        <f ca="1">IF(J266=5,VLOOKUP(K266,TPMatrix!$A$6:$B$10,2,FALSE),IF(J266=4,VLOOKUP(K266,TPMatrix!$D$6:$E$9,2,FALSE),0))</f>
        <v>0</v>
      </c>
      <c r="M266" s="177">
        <f ca="1">IF(COUNTIF(K262:K266,K266)&gt;=2,IF(J266=5,VLOOKUP(K266+1,TPMatrix!$A$6:$B$10,2,FALSE),IF(J266=4,VLOOKUP(K266+1,TPMatrix!$D$6:$E$9,2,FALSE),0)),"")</f>
        <v>0</v>
      </c>
      <c r="N266" s="177">
        <f ca="1">IF(COUNTIF(K262:K266,K266)&gt;=3,IF(J266=5,VLOOKUP(K266+2,TPMatrix!$A$6:$B$10,2,FALSE),IF(J266=4,VLOOKUP(K266+2,TPMatrix!$D$6:$E$9,2,FALSE),0)),"")</f>
        <v>0</v>
      </c>
      <c r="O266" s="177">
        <f ca="1">IF(COUNTIF(K262:K266,K266)&gt;=4,IF(J266=5,VLOOKUP(K266+3,TPMatrix!$A$6:$B$10,2,FALSE),IF(J266=4,VLOOKUP(K266+3,TPMatrix!$D$6:$E$9,2,FALSE),0)),"")</f>
        <v>0</v>
      </c>
      <c r="P266" s="177">
        <f ca="1">IF(COUNTIF(K262:K266,K266)&gt;=5,IF(J266=5,VLOOKUP(K266+4,TPMatrix!$A$6:$B$10,2,FALSE),IF(J266=4,VLOOKUP(K266+4,TPMatrix!$D$6:$E$9,2,FALSE),0)),"")</f>
        <v>0</v>
      </c>
      <c r="Q266" s="177">
        <f t="shared" ca="1" si="93"/>
        <v>0</v>
      </c>
      <c r="R266" s="178">
        <f t="shared" ca="1" si="94"/>
        <v>5</v>
      </c>
      <c r="S266" s="176">
        <f t="shared" ca="1" si="205"/>
        <v>0</v>
      </c>
      <c r="T266" s="177">
        <f t="shared" si="206"/>
        <v>0</v>
      </c>
      <c r="U266" s="178">
        <f t="shared" ca="1" si="95"/>
        <v>0</v>
      </c>
      <c r="W266" s="3" t="str">
        <f t="shared" ca="1" si="207"/>
        <v/>
      </c>
      <c r="X266" s="3" t="str">
        <f ca="1">IF(ISNUMBER($A266),$W266*(Methuselahs!$A$4+1)+$A266,"")</f>
        <v/>
      </c>
      <c r="Y266" s="3" t="str">
        <f t="shared" ca="1" si="208"/>
        <v/>
      </c>
      <c r="Z266" s="3" t="str">
        <f ca="1">IF(ISNUMBER($A266),VLOOKUP($A266,Methuselahs!$A$7:$X$306,5),"")</f>
        <v/>
      </c>
      <c r="AA266" s="3" t="str">
        <f t="shared" ca="1" si="209"/>
        <v/>
      </c>
    </row>
    <row r="267" spans="1:27" ht="13.5" thickTop="1" x14ac:dyDescent="0.2">
      <c r="A267" s="55" t="str">
        <f ca="1">IF(ISBLANK('Tournament Info'!$B$11),"",INDIRECT(ADDRESS(ROW(),1,1,1,"Optimal Seating "&amp;'Tournament Info'!$B$11-1&amp;"R+F")))</f>
        <v/>
      </c>
      <c r="B267" s="76" t="str">
        <f ca="1">IF(ISNUMBER(A267),VLOOKUP(A267,Methuselahs!$A$7:$E$306,2,FALSE),"")</f>
        <v/>
      </c>
      <c r="C267" s="136" t="str">
        <f ca="1">IF(ISNUMBER(A267),VLOOKUP(A267,Methuselahs!$A$7:$E$306,3,FALSE),"")</f>
        <v/>
      </c>
      <c r="D267" s="137" t="str">
        <f t="shared" ca="1" si="88"/>
        <v/>
      </c>
      <c r="E267" s="138"/>
      <c r="F267" s="136">
        <f t="shared" si="89"/>
        <v>0</v>
      </c>
      <c r="G267" s="139" t="str">
        <f t="shared" ca="1" si="202"/>
        <v/>
      </c>
      <c r="H267" s="140" t="str">
        <f ca="1">IF(ISNUMBER(A267),IF(OR($S267=$U267,NOT(ISNA(MATCH($D267*5+$V$4,Override!$C$6:$C$125,0)))),$Q267,0),"")</f>
        <v/>
      </c>
      <c r="I267" s="137" t="str">
        <f t="shared" ca="1" si="90"/>
        <v/>
      </c>
      <c r="J267" s="141">
        <f t="shared" ref="J267" ca="1" si="216">COUNT(A267:A271)</f>
        <v>0</v>
      </c>
      <c r="K267" s="142" t="str">
        <f t="shared" ref="K267" ca="1" si="217">IF(ISNUMBER(A267),RANK(F267,F267:F271),"")</f>
        <v/>
      </c>
      <c r="L267" s="58">
        <f ca="1">IF(J267=5,VLOOKUP(K267,TPMatrix!$A$6:$B$10,2,FALSE),IF(J267=4,VLOOKUP(K267,TPMatrix!$D$6:$E$9,2,FALSE),0))</f>
        <v>0</v>
      </c>
      <c r="M267" s="58">
        <f ca="1">IF(COUNTIF(K267:K271,K267)&gt;=2,IF(J267=5,VLOOKUP(K267+1,TPMatrix!$A$6:$B$10,2,FALSE),IF(J267=4,VLOOKUP(K267+1,TPMatrix!$D$6:$E$9,2,FALSE),0)),"")</f>
        <v>0</v>
      </c>
      <c r="N267" s="58">
        <f ca="1">IF(COUNTIF(K267:K271,K267)&gt;=3,IF(J267=5,VLOOKUP(K267+2,TPMatrix!$A$6:$B$10,2,FALSE),IF(J267=4,VLOOKUP(K267+2,TPMatrix!$D$6:$E$9,2,FALSE),0)),"")</f>
        <v>0</v>
      </c>
      <c r="O267" s="58">
        <f ca="1">IF(COUNTIF(K267:K271,K267)&gt;=4,IF(J267=5,VLOOKUP(K267+3,TPMatrix!$A$6:$B$10,2,FALSE),IF(J267=4,VLOOKUP(K267+3,TPMatrix!$D$6:$E$9,2,FALSE),0)),"")</f>
        <v>0</v>
      </c>
      <c r="P267" s="58">
        <f ca="1">IF(COUNTIF(K267:K271,K267)&gt;=5,IF(J267=5,VLOOKUP(K267+4,TPMatrix!$A$6:$B$10,2,FALSE),IF(J267=4,VLOOKUP(K267+4,TPMatrix!$D$6:$E$9,2,FALSE),0)),"")</f>
        <v>0</v>
      </c>
      <c r="Q267" s="58">
        <f t="shared" ca="1" si="93"/>
        <v>0</v>
      </c>
      <c r="R267" s="143">
        <f t="shared" ca="1" si="94"/>
        <v>5</v>
      </c>
      <c r="S267" s="144">
        <f t="shared" ca="1" si="205"/>
        <v>0</v>
      </c>
      <c r="T267" s="145">
        <f t="shared" si="206"/>
        <v>0</v>
      </c>
      <c r="U267" s="146">
        <f t="shared" ca="1" si="95"/>
        <v>0</v>
      </c>
      <c r="W267" s="3" t="str">
        <f t="shared" ca="1" si="207"/>
        <v/>
      </c>
      <c r="X267" s="3" t="str">
        <f ca="1">IF(ISNUMBER($A267),$W267*(Methuselahs!$A$4+1)+$A267,"")</f>
        <v/>
      </c>
      <c r="Y267" s="3" t="str">
        <f t="shared" ca="1" si="208"/>
        <v/>
      </c>
      <c r="Z267" s="3" t="str">
        <f ca="1">IF(ISNUMBER($A267),VLOOKUP($A267,Methuselahs!$A$7:$X$306,5),"")</f>
        <v/>
      </c>
      <c r="AA267" s="3" t="str">
        <f t="shared" ca="1" si="209"/>
        <v/>
      </c>
    </row>
    <row r="268" spans="1:27" x14ac:dyDescent="0.2">
      <c r="A268" s="59" t="str">
        <f ca="1">IF(ISBLANK('Tournament Info'!$B$11),"",INDIRECT(ADDRESS(ROW(),1,1,1,"Optimal Seating "&amp;'Tournament Info'!$B$11-1&amp;"R+F")))</f>
        <v/>
      </c>
      <c r="B268" s="65" t="str">
        <f ca="1">IF(ISNUMBER(A268),VLOOKUP(A268,Methuselahs!$A$7:$E$306,2,FALSE),"")</f>
        <v/>
      </c>
      <c r="C268" s="147" t="str">
        <f ca="1">IF(ISNUMBER(A268),VLOOKUP(A268,Methuselahs!$A$7:$E$306,3,FALSE),"")</f>
        <v/>
      </c>
      <c r="D268" s="148" t="str">
        <f t="shared" ca="1" si="88"/>
        <v/>
      </c>
      <c r="E268" s="149"/>
      <c r="F268" s="147">
        <f t="shared" si="89"/>
        <v>0</v>
      </c>
      <c r="G268" s="150" t="str">
        <f t="shared" ca="1" si="202"/>
        <v/>
      </c>
      <c r="H268" s="151" t="str">
        <f ca="1">IF(ISNUMBER(A268),IF(OR($S268=$U268,NOT(ISNA(MATCH($D268*5+$V$4,Override!$C$6:$C$125,0)))),$Q268,0),"")</f>
        <v/>
      </c>
      <c r="I268" s="148" t="str">
        <f t="shared" ca="1" si="90"/>
        <v/>
      </c>
      <c r="J268" s="152">
        <f t="shared" ref="J268" ca="1" si="218">COUNT(A267:A271)</f>
        <v>0</v>
      </c>
      <c r="K268" s="153" t="str">
        <f t="shared" ref="K268" ca="1" si="219">IF(ISNUMBER(A268),RANK(F268,F267:F271),"")</f>
        <v/>
      </c>
      <c r="L268" s="154">
        <f ca="1">IF(J268=5,VLOOKUP(K268,TPMatrix!$A$6:$B$10,2,FALSE),IF(J268=4,VLOOKUP(K268,TPMatrix!$D$6:$E$9,2,FALSE),0))</f>
        <v>0</v>
      </c>
      <c r="M268" s="154">
        <f ca="1">IF(COUNTIF(K267:K271,K268)&gt;=2,IF(J268=5,VLOOKUP(K268+1,TPMatrix!$A$6:$B$10,2,FALSE),IF(J268=4,VLOOKUP(K268+1,TPMatrix!$D$6:$E$9,2,FALSE),0)),"")</f>
        <v>0</v>
      </c>
      <c r="N268" s="154">
        <f ca="1">IF(COUNTIF(K267:K271,K268)&gt;=3,IF(J268=5,VLOOKUP(K268+2,TPMatrix!$A$6:$B$10,2,FALSE),IF(J268=4,VLOOKUP(K268+2,TPMatrix!$D$6:$E$9,2,FALSE),0)),"")</f>
        <v>0</v>
      </c>
      <c r="O268" s="154">
        <f ca="1">IF(COUNTIF(K267:K271,K268)&gt;=4,IF(J268=5,VLOOKUP(K268+3,TPMatrix!$A$6:$B$10,2,FALSE),IF(J268=4,VLOOKUP(K268+3,TPMatrix!$D$6:$E$9,2,FALSE),0)),"")</f>
        <v>0</v>
      </c>
      <c r="P268" s="154">
        <f ca="1">IF(COUNTIF(K267:K271,K268)&gt;=5,IF(J268=5,VLOOKUP(K268+4,TPMatrix!$A$6:$B$10,2,FALSE),IF(J268=4,VLOOKUP(K268+4,TPMatrix!$D$6:$E$9,2,FALSE),0)),"")</f>
        <v>0</v>
      </c>
      <c r="Q268" s="154">
        <f t="shared" ca="1" si="93"/>
        <v>0</v>
      </c>
      <c r="R268" s="155">
        <f t="shared" ca="1" si="94"/>
        <v>5</v>
      </c>
      <c r="S268" s="153">
        <f t="shared" ca="1" si="205"/>
        <v>0</v>
      </c>
      <c r="T268" s="154">
        <f t="shared" si="206"/>
        <v>0</v>
      </c>
      <c r="U268" s="155">
        <f t="shared" ca="1" si="95"/>
        <v>0</v>
      </c>
      <c r="W268" s="3" t="str">
        <f t="shared" ca="1" si="207"/>
        <v/>
      </c>
      <c r="X268" s="3" t="str">
        <f ca="1">IF(ISNUMBER($A268),$W268*(Methuselahs!$A$4+1)+$A268,"")</f>
        <v/>
      </c>
      <c r="Y268" s="3" t="str">
        <f t="shared" ca="1" si="208"/>
        <v/>
      </c>
      <c r="Z268" s="3" t="str">
        <f ca="1">IF(ISNUMBER($A268),VLOOKUP($A268,Methuselahs!$A$7:$X$306,5),"")</f>
        <v/>
      </c>
      <c r="AA268" s="3" t="str">
        <f t="shared" ca="1" si="209"/>
        <v/>
      </c>
    </row>
    <row r="269" spans="1:27" x14ac:dyDescent="0.2">
      <c r="A269" s="70" t="str">
        <f ca="1">IF(ISBLANK('Tournament Info'!$B$11),"",INDIRECT(ADDRESS(ROW(),1,1,1,"Optimal Seating "&amp;'Tournament Info'!$B$11-1&amp;"R+F")))</f>
        <v/>
      </c>
      <c r="B269" s="76" t="str">
        <f ca="1">IF(ISNUMBER(A269),VLOOKUP(A269,Methuselahs!$A$7:$E$306,2,FALSE),"")</f>
        <v/>
      </c>
      <c r="C269" s="156" t="str">
        <f ca="1">IF(ISNUMBER(A269),VLOOKUP(A269,Methuselahs!$A$7:$E$306,3,FALSE),"")</f>
        <v/>
      </c>
      <c r="D269" s="157" t="str">
        <f t="shared" ca="1" si="88"/>
        <v/>
      </c>
      <c r="E269" s="158"/>
      <c r="F269" s="156">
        <f t="shared" si="89"/>
        <v>0</v>
      </c>
      <c r="G269" s="159" t="str">
        <f t="shared" ca="1" si="202"/>
        <v/>
      </c>
      <c r="H269" s="160" t="str">
        <f ca="1">IF(ISNUMBER(A269),IF(OR($S269=$U269,NOT(ISNA(MATCH($D269*5+$V$4,Override!$C$6:$C$125,0)))),$Q269,0),"")</f>
        <v/>
      </c>
      <c r="I269" s="157" t="str">
        <f t="shared" ca="1" si="90"/>
        <v/>
      </c>
      <c r="J269" s="161">
        <f t="shared" ref="J269" ca="1" si="220">COUNT(A267:A271)</f>
        <v>0</v>
      </c>
      <c r="K269" s="162" t="str">
        <f t="shared" ref="K269" ca="1" si="221">IF(ISNUMBER(A269),RANK(F269,F267:F271),"")</f>
        <v/>
      </c>
      <c r="L269" s="75">
        <f ca="1">IF(J269=5,VLOOKUP(K269,TPMatrix!$A$6:$B$10,2,FALSE),IF(J269=4,VLOOKUP(K269,TPMatrix!$D$6:$E$9,2,FALSE),0))</f>
        <v>0</v>
      </c>
      <c r="M269" s="75">
        <f ca="1">IF(COUNTIF(K267:K271,K269)&gt;=2,IF(J269=5,VLOOKUP(K269+1,TPMatrix!$A$6:$B$10,2,FALSE),IF(J269=4,VLOOKUP(K269+1,TPMatrix!$D$6:$E$9,2,FALSE),0)),"")</f>
        <v>0</v>
      </c>
      <c r="N269" s="75">
        <f ca="1">IF(COUNTIF(K267:K271,K269)&gt;=3,IF(J269=5,VLOOKUP(K269+2,TPMatrix!$A$6:$B$10,2,FALSE),IF(J269=4,VLOOKUP(K269+2,TPMatrix!$D$6:$E$9,2,FALSE),0)),"")</f>
        <v>0</v>
      </c>
      <c r="O269" s="75">
        <f ca="1">IF(COUNTIF(K267:K271,K269)&gt;=4,IF(J269=5,VLOOKUP(K269+3,TPMatrix!$A$6:$B$10,2,FALSE),IF(J269=4,VLOOKUP(K269+3,TPMatrix!$D$6:$E$9,2,FALSE),0)),"")</f>
        <v>0</v>
      </c>
      <c r="P269" s="75">
        <f ca="1">IF(COUNTIF(K267:K271,K269)&gt;=5,IF(J269=5,VLOOKUP(K269+4,TPMatrix!$A$6:$B$10,2,FALSE),IF(J269=4,VLOOKUP(K269+4,TPMatrix!$D$6:$E$9,2,FALSE),0)),"")</f>
        <v>0</v>
      </c>
      <c r="Q269" s="75">
        <f t="shared" ca="1" si="93"/>
        <v>0</v>
      </c>
      <c r="R269" s="163">
        <f t="shared" ca="1" si="94"/>
        <v>5</v>
      </c>
      <c r="S269" s="162">
        <f t="shared" ca="1" si="205"/>
        <v>0</v>
      </c>
      <c r="T269" s="75">
        <f t="shared" si="206"/>
        <v>0</v>
      </c>
      <c r="U269" s="163">
        <f t="shared" ca="1" si="95"/>
        <v>0</v>
      </c>
      <c r="W269" s="3" t="str">
        <f t="shared" ca="1" si="207"/>
        <v/>
      </c>
      <c r="X269" s="3" t="str">
        <f ca="1">IF(ISNUMBER($A269),$W269*(Methuselahs!$A$4+1)+$A269,"")</f>
        <v/>
      </c>
      <c r="Y269" s="3" t="str">
        <f t="shared" ca="1" si="208"/>
        <v/>
      </c>
      <c r="Z269" s="3" t="str">
        <f ca="1">IF(ISNUMBER($A269),VLOOKUP($A269,Methuselahs!$A$7:$X$306,5),"")</f>
        <v/>
      </c>
      <c r="AA269" s="3" t="str">
        <f t="shared" ca="1" si="209"/>
        <v/>
      </c>
    </row>
    <row r="270" spans="1:27" x14ac:dyDescent="0.2">
      <c r="A270" s="164" t="str">
        <f ca="1">IF(ISBLANK('Tournament Info'!$B$11),"",INDIRECT(ADDRESS(ROW(),1,1,1,"Optimal Seating "&amp;'Tournament Info'!$B$11-1&amp;"R+F")))</f>
        <v/>
      </c>
      <c r="B270" s="165" t="str">
        <f ca="1">IF(ISNUMBER(A270),VLOOKUP(A270,Methuselahs!$A$7:$E$306,2,FALSE),"")</f>
        <v/>
      </c>
      <c r="C270" s="166" t="str">
        <f ca="1">IF(ISNUMBER(A270),VLOOKUP(A270,Methuselahs!$A$7:$E$306,3,FALSE),"")</f>
        <v/>
      </c>
      <c r="D270" s="167" t="str">
        <f t="shared" ca="1" si="88"/>
        <v/>
      </c>
      <c r="E270" s="168"/>
      <c r="F270" s="166">
        <f t="shared" si="89"/>
        <v>0</v>
      </c>
      <c r="G270" s="150" t="str">
        <f t="shared" ca="1" si="202"/>
        <v/>
      </c>
      <c r="H270" s="151" t="str">
        <f ca="1">IF(ISNUMBER(A270),IF(OR($S270=$U270,NOT(ISNA(MATCH($D270*5+$V$4,Override!$C$6:$C$125,0)))),$Q270,0),"")</f>
        <v/>
      </c>
      <c r="I270" s="167" t="str">
        <f t="shared" ca="1" si="90"/>
        <v/>
      </c>
      <c r="J270" s="169">
        <f t="shared" ref="J270" ca="1" si="222">COUNT(A267:A271)</f>
        <v>0</v>
      </c>
      <c r="K270" s="153" t="str">
        <f t="shared" ref="K270" ca="1" si="223">IF(ISNUMBER(A270),RANK(F270,F267:F271),"")</f>
        <v/>
      </c>
      <c r="L270" s="154">
        <f ca="1">IF(J270=5,VLOOKUP(K270,TPMatrix!$A$6:$B$10,2,FALSE),IF(J270=4,VLOOKUP(K270,TPMatrix!$D$6:$E$9,2,FALSE),0))</f>
        <v>0</v>
      </c>
      <c r="M270" s="154">
        <f ca="1">IF(COUNTIF(K267:K271,K270)&gt;=2,IF(J270=5,VLOOKUP(K270+1,TPMatrix!$A$6:$B$10,2,FALSE),IF(J270=4,VLOOKUP(K270+1,TPMatrix!$D$6:$E$9,2,FALSE),0)),"")</f>
        <v>0</v>
      </c>
      <c r="N270" s="154">
        <f ca="1">IF(COUNTIF(K267:K271,K270)&gt;=3,IF(J270=5,VLOOKUP(K270+2,TPMatrix!$A$6:$B$10,2,FALSE),IF(J270=4,VLOOKUP(K270+2,TPMatrix!$D$6:$E$9,2,FALSE),0)),"")</f>
        <v>0</v>
      </c>
      <c r="O270" s="154">
        <f ca="1">IF(COUNTIF(K267:K271,K270)&gt;=4,IF(J270=5,VLOOKUP(K270+3,TPMatrix!$A$6:$B$10,2,FALSE),IF(J270=4,VLOOKUP(K270+3,TPMatrix!$D$6:$E$9,2,FALSE),0)),"")</f>
        <v>0</v>
      </c>
      <c r="P270" s="154">
        <f ca="1">IF(COUNTIF(K267:K271,K270)&gt;=5,IF(J270=5,VLOOKUP(K270+4,TPMatrix!$A$6:$B$10,2,FALSE),IF(J270=4,VLOOKUP(K270+4,TPMatrix!$D$6:$E$9,2,FALSE),0)),"")</f>
        <v>0</v>
      </c>
      <c r="Q270" s="154">
        <f t="shared" ca="1" si="93"/>
        <v>0</v>
      </c>
      <c r="R270" s="155">
        <f t="shared" ca="1" si="94"/>
        <v>5</v>
      </c>
      <c r="S270" s="153">
        <f t="shared" ca="1" si="205"/>
        <v>0</v>
      </c>
      <c r="T270" s="154">
        <f t="shared" si="206"/>
        <v>0</v>
      </c>
      <c r="U270" s="155">
        <f t="shared" ca="1" si="95"/>
        <v>0</v>
      </c>
      <c r="W270" s="3" t="str">
        <f t="shared" ca="1" si="207"/>
        <v/>
      </c>
      <c r="X270" s="3" t="str">
        <f ca="1">IF(ISNUMBER($A270),$W270*(Methuselahs!$A$4+1)+$A270,"")</f>
        <v/>
      </c>
      <c r="Y270" s="3" t="str">
        <f t="shared" ca="1" si="208"/>
        <v/>
      </c>
      <c r="Z270" s="3" t="str">
        <f ca="1">IF(ISNUMBER($A270),VLOOKUP($A270,Methuselahs!$A$7:$X$306,5),"")</f>
        <v/>
      </c>
      <c r="AA270" s="3" t="str">
        <f t="shared" ca="1" si="209"/>
        <v/>
      </c>
    </row>
    <row r="271" spans="1:27" ht="13.5" thickBot="1" x14ac:dyDescent="0.25">
      <c r="A271" s="170" t="str">
        <f ca="1">IF(ISBLANK('Tournament Info'!$B$11),"",INDIRECT(ADDRESS(ROW(),1,1,1,"Optimal Seating "&amp;'Tournament Info'!$B$11-1&amp;"R+F")))</f>
        <v/>
      </c>
      <c r="B271" s="171" t="str">
        <f ca="1">IF(ISNUMBER(A271),VLOOKUP(A271,Methuselahs!$A$7:$E$306,2,FALSE),"")</f>
        <v/>
      </c>
      <c r="C271" s="172" t="str">
        <f ca="1">IF(ISNUMBER(A271),VLOOKUP(A271,Methuselahs!$A$7:$E$306,3,FALSE),"")</f>
        <v/>
      </c>
      <c r="D271" s="173" t="str">
        <f t="shared" ca="1" si="88"/>
        <v/>
      </c>
      <c r="E271" s="174"/>
      <c r="F271" s="172">
        <f t="shared" si="89"/>
        <v>0</v>
      </c>
      <c r="G271" s="159" t="str">
        <f t="shared" ca="1" si="202"/>
        <v/>
      </c>
      <c r="H271" s="160" t="str">
        <f ca="1">IF(ISNUMBER(A271),IF(OR($S271=$U271,NOT(ISNA(MATCH($D271*5+$V$4,Override!$C$6:$C$125,0)))),$Q271,0),"")</f>
        <v/>
      </c>
      <c r="I271" s="173" t="str">
        <f t="shared" ca="1" si="90"/>
        <v/>
      </c>
      <c r="J271" s="175">
        <f t="shared" ref="J271" ca="1" si="224">COUNT(A267:A271)</f>
        <v>0</v>
      </c>
      <c r="K271" s="176" t="str">
        <f t="shared" ref="K271" ca="1" si="225">IF(ISNUMBER(A271),RANK(F271,F267:F271),"")</f>
        <v/>
      </c>
      <c r="L271" s="177">
        <f ca="1">IF(J271=5,VLOOKUP(K271,TPMatrix!$A$6:$B$10,2,FALSE),IF(J271=4,VLOOKUP(K271,TPMatrix!$D$6:$E$9,2,FALSE),0))</f>
        <v>0</v>
      </c>
      <c r="M271" s="177">
        <f ca="1">IF(COUNTIF(K267:K271,K271)&gt;=2,IF(J271=5,VLOOKUP(K271+1,TPMatrix!$A$6:$B$10,2,FALSE),IF(J271=4,VLOOKUP(K271+1,TPMatrix!$D$6:$E$9,2,FALSE),0)),"")</f>
        <v>0</v>
      </c>
      <c r="N271" s="177">
        <f ca="1">IF(COUNTIF(K267:K271,K271)&gt;=3,IF(J271=5,VLOOKUP(K271+2,TPMatrix!$A$6:$B$10,2,FALSE),IF(J271=4,VLOOKUP(K271+2,TPMatrix!$D$6:$E$9,2,FALSE),0)),"")</f>
        <v>0</v>
      </c>
      <c r="O271" s="177">
        <f ca="1">IF(COUNTIF(K267:K271,K271)&gt;=4,IF(J271=5,VLOOKUP(K271+3,TPMatrix!$A$6:$B$10,2,FALSE),IF(J271=4,VLOOKUP(K271+3,TPMatrix!$D$6:$E$9,2,FALSE),0)),"")</f>
        <v>0</v>
      </c>
      <c r="P271" s="177">
        <f ca="1">IF(COUNTIF(K267:K271,K271)&gt;=5,IF(J271=5,VLOOKUP(K271+4,TPMatrix!$A$6:$B$10,2,FALSE),IF(J271=4,VLOOKUP(K271+4,TPMatrix!$D$6:$E$9,2,FALSE),0)),"")</f>
        <v>0</v>
      </c>
      <c r="Q271" s="177">
        <f t="shared" ca="1" si="93"/>
        <v>0</v>
      </c>
      <c r="R271" s="178">
        <f t="shared" ca="1" si="94"/>
        <v>5</v>
      </c>
      <c r="S271" s="176">
        <f t="shared" ca="1" si="205"/>
        <v>0</v>
      </c>
      <c r="T271" s="177">
        <f t="shared" si="206"/>
        <v>0</v>
      </c>
      <c r="U271" s="178">
        <f t="shared" ca="1" si="95"/>
        <v>0</v>
      </c>
      <c r="W271" s="3" t="str">
        <f t="shared" ca="1" si="207"/>
        <v/>
      </c>
      <c r="X271" s="3" t="str">
        <f ca="1">IF(ISNUMBER($A271),$W271*(Methuselahs!$A$4+1)+$A271,"")</f>
        <v/>
      </c>
      <c r="Y271" s="3" t="str">
        <f t="shared" ca="1" si="208"/>
        <v/>
      </c>
      <c r="Z271" s="3" t="str">
        <f ca="1">IF(ISNUMBER($A271),VLOOKUP($A271,Methuselahs!$A$7:$X$306,5),"")</f>
        <v/>
      </c>
      <c r="AA271" s="3" t="str">
        <f t="shared" ca="1" si="209"/>
        <v/>
      </c>
    </row>
    <row r="272" spans="1:27" ht="13.5" thickTop="1" x14ac:dyDescent="0.2">
      <c r="A272" s="55" t="str">
        <f ca="1">IF(ISBLANK('Tournament Info'!$B$11),"",INDIRECT(ADDRESS(ROW(),1,1,1,"Optimal Seating "&amp;'Tournament Info'!$B$11-1&amp;"R+F")))</f>
        <v/>
      </c>
      <c r="B272" s="57" t="str">
        <f ca="1">IF(ISNUMBER(A272),VLOOKUP(A272,Methuselahs!$A$7:$E$306,2,FALSE),"")</f>
        <v/>
      </c>
      <c r="C272" s="136" t="str">
        <f ca="1">IF(ISNUMBER(A272),VLOOKUP(A272,Methuselahs!$A$7:$E$306,3,FALSE),"")</f>
        <v/>
      </c>
      <c r="D272" s="137" t="str">
        <f t="shared" ca="1" si="88"/>
        <v/>
      </c>
      <c r="E272" s="138"/>
      <c r="F272" s="136">
        <f t="shared" si="89"/>
        <v>0</v>
      </c>
      <c r="G272" s="139" t="str">
        <f t="shared" ca="1" si="202"/>
        <v/>
      </c>
      <c r="H272" s="140" t="str">
        <f ca="1">IF(ISNUMBER(A272),IF(OR($S272=$U272,NOT(ISNA(MATCH($D272*5+$V$4,Override!$C$6:$C$125,0)))),$Q272,0),"")</f>
        <v/>
      </c>
      <c r="I272" s="137" t="str">
        <f t="shared" ca="1" si="90"/>
        <v/>
      </c>
      <c r="J272" s="141">
        <f t="shared" ref="J272" ca="1" si="226">COUNT(A272:A276)</f>
        <v>0</v>
      </c>
      <c r="K272" s="142" t="str">
        <f t="shared" ref="K272" ca="1" si="227">IF(ISNUMBER(A272),RANK(F272,F272:F276),"")</f>
        <v/>
      </c>
      <c r="L272" s="58">
        <f ca="1">IF(J272=5,VLOOKUP(K272,TPMatrix!$A$6:$B$10,2,FALSE),IF(J272=4,VLOOKUP(K272,TPMatrix!$D$6:$E$9,2,FALSE),0))</f>
        <v>0</v>
      </c>
      <c r="M272" s="58">
        <f ca="1">IF(COUNTIF(K272:K276,K272)&gt;=2,IF(J272=5,VLOOKUP(K272+1,TPMatrix!$A$6:$B$10,2,FALSE),IF(J272=4,VLOOKUP(K272+1,TPMatrix!$D$6:$E$9,2,FALSE),0)),"")</f>
        <v>0</v>
      </c>
      <c r="N272" s="58">
        <f ca="1">IF(COUNTIF(K272:K276,K272)&gt;=3,IF(J272=5,VLOOKUP(K272+2,TPMatrix!$A$6:$B$10,2,FALSE),IF(J272=4,VLOOKUP(K272+2,TPMatrix!$D$6:$E$9,2,FALSE),0)),"")</f>
        <v>0</v>
      </c>
      <c r="O272" s="58">
        <f ca="1">IF(COUNTIF(K272:K276,K272)&gt;=4,IF(J272=5,VLOOKUP(K272+3,TPMatrix!$A$6:$B$10,2,FALSE),IF(J272=4,VLOOKUP(K272+3,TPMatrix!$D$6:$E$9,2,FALSE),0)),"")</f>
        <v>0</v>
      </c>
      <c r="P272" s="58">
        <f ca="1">IF(COUNTIF(K272:K276,K272)&gt;=5,IF(J272=5,VLOOKUP(K272+4,TPMatrix!$A$6:$B$10,2,FALSE),IF(J272=4,VLOOKUP(K272+4,TPMatrix!$D$6:$E$9,2,FALSE),0)),"")</f>
        <v>0</v>
      </c>
      <c r="Q272" s="58">
        <f t="shared" ca="1" si="93"/>
        <v>0</v>
      </c>
      <c r="R272" s="143">
        <f t="shared" ca="1" si="94"/>
        <v>5</v>
      </c>
      <c r="S272" s="144">
        <f t="shared" ca="1" si="205"/>
        <v>0</v>
      </c>
      <c r="T272" s="145">
        <f t="shared" si="206"/>
        <v>0</v>
      </c>
      <c r="U272" s="146">
        <f t="shared" ca="1" si="95"/>
        <v>0</v>
      </c>
      <c r="W272" s="3" t="str">
        <f t="shared" ca="1" si="207"/>
        <v/>
      </c>
      <c r="X272" s="3" t="str">
        <f ca="1">IF(ISNUMBER($A272),$W272*(Methuselahs!$A$4+1)+$A272,"")</f>
        <v/>
      </c>
      <c r="Y272" s="3" t="str">
        <f t="shared" ca="1" si="208"/>
        <v/>
      </c>
      <c r="Z272" s="3" t="str">
        <f ca="1">IF(ISNUMBER($A272),VLOOKUP($A272,Methuselahs!$A$7:$X$306,5),"")</f>
        <v/>
      </c>
      <c r="AA272" s="3" t="str">
        <f t="shared" ca="1" si="209"/>
        <v/>
      </c>
    </row>
    <row r="273" spans="1:27" x14ac:dyDescent="0.2">
      <c r="A273" s="59" t="str">
        <f ca="1">IF(ISBLANK('Tournament Info'!$B$11),"",INDIRECT(ADDRESS(ROW(),1,1,1,"Optimal Seating "&amp;'Tournament Info'!$B$11-1&amp;"R+F")))</f>
        <v/>
      </c>
      <c r="B273" s="65" t="str">
        <f ca="1">IF(ISNUMBER(A273),VLOOKUP(A273,Methuselahs!$A$7:$E$306,2,FALSE),"")</f>
        <v/>
      </c>
      <c r="C273" s="147" t="str">
        <f ca="1">IF(ISNUMBER(A273),VLOOKUP(A273,Methuselahs!$A$7:$E$306,3,FALSE),"")</f>
        <v/>
      </c>
      <c r="D273" s="148" t="str">
        <f t="shared" ref="D273:D306" ca="1" si="228">IF(ISNUMBER(A273),FLOOR((ROW()-ROW($A$7))/5,1)+1,"")</f>
        <v/>
      </c>
      <c r="E273" s="149"/>
      <c r="F273" s="147">
        <f t="shared" ref="F273:F306" si="229">IF(ISNUMBER(E273),E273,0)</f>
        <v>0</v>
      </c>
      <c r="G273" s="150" t="str">
        <f t="shared" ca="1" si="202"/>
        <v/>
      </c>
      <c r="H273" s="151" t="str">
        <f ca="1">IF(ISNUMBER(A273),IF(OR($S273=$U273,NOT(ISNA(MATCH($D273*5+$V$4,Override!$C$6:$C$125,0)))),$Q273,0),"")</f>
        <v/>
      </c>
      <c r="I273" s="148" t="str">
        <f t="shared" ref="I273:I306" ca="1" si="230">IF(ISNUMBER(A273),IF(J273=5,K273,IF(AND(J273=4,OR(K273=4,K273=3)),K273+1,K273)),"")</f>
        <v/>
      </c>
      <c r="J273" s="152">
        <f t="shared" ref="J273" ca="1" si="231">COUNT(A272:A276)</f>
        <v>0</v>
      </c>
      <c r="K273" s="153" t="str">
        <f t="shared" ref="K273" ca="1" si="232">IF(ISNUMBER(A273),RANK(F273,F272:F276),"")</f>
        <v/>
      </c>
      <c r="L273" s="154">
        <f ca="1">IF(J273=5,VLOOKUP(K273,TPMatrix!$A$6:$B$10,2,FALSE),IF(J273=4,VLOOKUP(K273,TPMatrix!$D$6:$E$9,2,FALSE),0))</f>
        <v>0</v>
      </c>
      <c r="M273" s="154">
        <f ca="1">IF(COUNTIF(K272:K276,K273)&gt;=2,IF(J273=5,VLOOKUP(K273+1,TPMatrix!$A$6:$B$10,2,FALSE),IF(J273=4,VLOOKUP(K273+1,TPMatrix!$D$6:$E$9,2,FALSE),0)),"")</f>
        <v>0</v>
      </c>
      <c r="N273" s="154">
        <f ca="1">IF(COUNTIF(K272:K276,K273)&gt;=3,IF(J273=5,VLOOKUP(K273+2,TPMatrix!$A$6:$B$10,2,FALSE),IF(J273=4,VLOOKUP(K273+2,TPMatrix!$D$6:$E$9,2,FALSE),0)),"")</f>
        <v>0</v>
      </c>
      <c r="O273" s="154">
        <f ca="1">IF(COUNTIF(K272:K276,K273)&gt;=4,IF(J273=5,VLOOKUP(K273+3,TPMatrix!$A$6:$B$10,2,FALSE),IF(J273=4,VLOOKUP(K273+3,TPMatrix!$D$6:$E$9,2,FALSE),0)),"")</f>
        <v>0</v>
      </c>
      <c r="P273" s="154">
        <f ca="1">IF(COUNTIF(K272:K276,K273)&gt;=5,IF(J273=5,VLOOKUP(K273+4,TPMatrix!$A$6:$B$10,2,FALSE),IF(J273=4,VLOOKUP(K273+4,TPMatrix!$D$6:$E$9,2,FALSE),0)),"")</f>
        <v>0</v>
      </c>
      <c r="Q273" s="154">
        <f t="shared" ref="Q273:Q306" ca="1" si="233">SUM(L273:P273)/COUNT(L273:P273)</f>
        <v>0</v>
      </c>
      <c r="R273" s="155">
        <f t="shared" ref="R273:R306" ca="1" si="234">COUNT(L273:P273)</f>
        <v>5</v>
      </c>
      <c r="S273" s="153">
        <f t="shared" ca="1" si="205"/>
        <v>0</v>
      </c>
      <c r="T273" s="154">
        <f t="shared" si="206"/>
        <v>0</v>
      </c>
      <c r="U273" s="155">
        <f t="shared" ref="U273:U306" ca="1" si="235">SUM(OFFSET(T273,-MOD(ROW()-ROW($U$7),5),0,5,1))</f>
        <v>0</v>
      </c>
      <c r="W273" s="3" t="str">
        <f t="shared" ca="1" si="207"/>
        <v/>
      </c>
      <c r="X273" s="3" t="str">
        <f ca="1">IF(ISNUMBER($A273),$W273*(Methuselahs!$A$4+1)+$A273,"")</f>
        <v/>
      </c>
      <c r="Y273" s="3" t="str">
        <f t="shared" ca="1" si="208"/>
        <v/>
      </c>
      <c r="Z273" s="3" t="str">
        <f ca="1">IF(ISNUMBER($A273),VLOOKUP($A273,Methuselahs!$A$7:$X$306,5),"")</f>
        <v/>
      </c>
      <c r="AA273" s="3" t="str">
        <f t="shared" ca="1" si="209"/>
        <v/>
      </c>
    </row>
    <row r="274" spans="1:27" x14ac:dyDescent="0.2">
      <c r="A274" s="70" t="str">
        <f ca="1">IF(ISBLANK('Tournament Info'!$B$11),"",INDIRECT(ADDRESS(ROW(),1,1,1,"Optimal Seating "&amp;'Tournament Info'!$B$11-1&amp;"R+F")))</f>
        <v/>
      </c>
      <c r="B274" s="76" t="str">
        <f ca="1">IF(ISNUMBER(A274),VLOOKUP(A274,Methuselahs!$A$7:$E$306,2,FALSE),"")</f>
        <v/>
      </c>
      <c r="C274" s="156" t="str">
        <f ca="1">IF(ISNUMBER(A274),VLOOKUP(A274,Methuselahs!$A$7:$E$306,3,FALSE),"")</f>
        <v/>
      </c>
      <c r="D274" s="157" t="str">
        <f t="shared" ca="1" si="228"/>
        <v/>
      </c>
      <c r="E274" s="158"/>
      <c r="F274" s="156">
        <f t="shared" si="229"/>
        <v>0</v>
      </c>
      <c r="G274" s="159" t="str">
        <f t="shared" ca="1" si="202"/>
        <v/>
      </c>
      <c r="H274" s="160" t="str">
        <f ca="1">IF(ISNUMBER(A274),IF(OR($S274=$U274,NOT(ISNA(MATCH($D274*5+$V$4,Override!$C$6:$C$125,0)))),$Q274,0),"")</f>
        <v/>
      </c>
      <c r="I274" s="157" t="str">
        <f t="shared" ca="1" si="230"/>
        <v/>
      </c>
      <c r="J274" s="161">
        <f t="shared" ref="J274" ca="1" si="236">COUNT(A272:A276)</f>
        <v>0</v>
      </c>
      <c r="K274" s="162" t="str">
        <f t="shared" ref="K274" ca="1" si="237">IF(ISNUMBER(A274),RANK(F274,F272:F276),"")</f>
        <v/>
      </c>
      <c r="L274" s="75">
        <f ca="1">IF(J274=5,VLOOKUP(K274,TPMatrix!$A$6:$B$10,2,FALSE),IF(J274=4,VLOOKUP(K274,TPMatrix!$D$6:$E$9,2,FALSE),0))</f>
        <v>0</v>
      </c>
      <c r="M274" s="75">
        <f ca="1">IF(COUNTIF(K272:K276,K274)&gt;=2,IF(J274=5,VLOOKUP(K274+1,TPMatrix!$A$6:$B$10,2,FALSE),IF(J274=4,VLOOKUP(K274+1,TPMatrix!$D$6:$E$9,2,FALSE),0)),"")</f>
        <v>0</v>
      </c>
      <c r="N274" s="75">
        <f ca="1">IF(COUNTIF(K272:K276,K274)&gt;=3,IF(J274=5,VLOOKUP(K274+2,TPMatrix!$A$6:$B$10,2,FALSE),IF(J274=4,VLOOKUP(K274+2,TPMatrix!$D$6:$E$9,2,FALSE),0)),"")</f>
        <v>0</v>
      </c>
      <c r="O274" s="75">
        <f ca="1">IF(COUNTIF(K272:K276,K274)&gt;=4,IF(J274=5,VLOOKUP(K274+3,TPMatrix!$A$6:$B$10,2,FALSE),IF(J274=4,VLOOKUP(K274+3,TPMatrix!$D$6:$E$9,2,FALSE),0)),"")</f>
        <v>0</v>
      </c>
      <c r="P274" s="75">
        <f ca="1">IF(COUNTIF(K272:K276,K274)&gt;=5,IF(J274=5,VLOOKUP(K274+4,TPMatrix!$A$6:$B$10,2,FALSE),IF(J274=4,VLOOKUP(K274+4,TPMatrix!$D$6:$E$9,2,FALSE),0)),"")</f>
        <v>0</v>
      </c>
      <c r="Q274" s="75">
        <f t="shared" ca="1" si="233"/>
        <v>0</v>
      </c>
      <c r="R274" s="163">
        <f t="shared" ca="1" si="234"/>
        <v>5</v>
      </c>
      <c r="S274" s="162">
        <f t="shared" ca="1" si="205"/>
        <v>0</v>
      </c>
      <c r="T274" s="75">
        <f t="shared" si="206"/>
        <v>0</v>
      </c>
      <c r="U274" s="163">
        <f t="shared" ca="1" si="235"/>
        <v>0</v>
      </c>
      <c r="W274" s="3" t="str">
        <f t="shared" ca="1" si="207"/>
        <v/>
      </c>
      <c r="X274" s="3" t="str">
        <f ca="1">IF(ISNUMBER($A274),$W274*(Methuselahs!$A$4+1)+$A274,"")</f>
        <v/>
      </c>
      <c r="Y274" s="3" t="str">
        <f t="shared" ca="1" si="208"/>
        <v/>
      </c>
      <c r="Z274" s="3" t="str">
        <f ca="1">IF(ISNUMBER($A274),VLOOKUP($A274,Methuselahs!$A$7:$X$306,5),"")</f>
        <v/>
      </c>
      <c r="AA274" s="3" t="str">
        <f t="shared" ca="1" si="209"/>
        <v/>
      </c>
    </row>
    <row r="275" spans="1:27" x14ac:dyDescent="0.2">
      <c r="A275" s="164" t="str">
        <f ca="1">IF(ISBLANK('Tournament Info'!$B$11),"",INDIRECT(ADDRESS(ROW(),1,1,1,"Optimal Seating "&amp;'Tournament Info'!$B$11-1&amp;"R+F")))</f>
        <v/>
      </c>
      <c r="B275" s="165" t="str">
        <f ca="1">IF(ISNUMBER(A275),VLOOKUP(A275,Methuselahs!$A$7:$E$306,2,FALSE),"")</f>
        <v/>
      </c>
      <c r="C275" s="166" t="str">
        <f ca="1">IF(ISNUMBER(A275),VLOOKUP(A275,Methuselahs!$A$7:$E$306,3,FALSE),"")</f>
        <v/>
      </c>
      <c r="D275" s="167" t="str">
        <f t="shared" ca="1" si="228"/>
        <v/>
      </c>
      <c r="E275" s="168"/>
      <c r="F275" s="166">
        <f t="shared" si="229"/>
        <v>0</v>
      </c>
      <c r="G275" s="150" t="str">
        <f t="shared" ca="1" si="202"/>
        <v/>
      </c>
      <c r="H275" s="151" t="str">
        <f ca="1">IF(ISNUMBER(A275),IF(OR($S275=$U275,NOT(ISNA(MATCH($D275*5+$V$4,Override!$C$6:$C$125,0)))),$Q275,0),"")</f>
        <v/>
      </c>
      <c r="I275" s="167" t="str">
        <f t="shared" ca="1" si="230"/>
        <v/>
      </c>
      <c r="J275" s="169">
        <f t="shared" ref="J275" ca="1" si="238">COUNT(A272:A276)</f>
        <v>0</v>
      </c>
      <c r="K275" s="153" t="str">
        <f t="shared" ref="K275" ca="1" si="239">IF(ISNUMBER(A275),RANK(F275,F272:F276),"")</f>
        <v/>
      </c>
      <c r="L275" s="154">
        <f ca="1">IF(J275=5,VLOOKUP(K275,TPMatrix!$A$6:$B$10,2,FALSE),IF(J275=4,VLOOKUP(K275,TPMatrix!$D$6:$E$9,2,FALSE),0))</f>
        <v>0</v>
      </c>
      <c r="M275" s="154">
        <f ca="1">IF(COUNTIF(K272:K276,K275)&gt;=2,IF(J275=5,VLOOKUP(K275+1,TPMatrix!$A$6:$B$10,2,FALSE),IF(J275=4,VLOOKUP(K275+1,TPMatrix!$D$6:$E$9,2,FALSE),0)),"")</f>
        <v>0</v>
      </c>
      <c r="N275" s="154">
        <f ca="1">IF(COUNTIF(K272:K276,K275)&gt;=3,IF(J275=5,VLOOKUP(K275+2,TPMatrix!$A$6:$B$10,2,FALSE),IF(J275=4,VLOOKUP(K275+2,TPMatrix!$D$6:$E$9,2,FALSE),0)),"")</f>
        <v>0</v>
      </c>
      <c r="O275" s="154">
        <f ca="1">IF(COUNTIF(K272:K276,K275)&gt;=4,IF(J275=5,VLOOKUP(K275+3,TPMatrix!$A$6:$B$10,2,FALSE),IF(J275=4,VLOOKUP(K275+3,TPMatrix!$D$6:$E$9,2,FALSE),0)),"")</f>
        <v>0</v>
      </c>
      <c r="P275" s="154">
        <f ca="1">IF(COUNTIF(K272:K276,K275)&gt;=5,IF(J275=5,VLOOKUP(K275+4,TPMatrix!$A$6:$B$10,2,FALSE),IF(J275=4,VLOOKUP(K275+4,TPMatrix!$D$6:$E$9,2,FALSE),0)),"")</f>
        <v>0</v>
      </c>
      <c r="Q275" s="154">
        <f t="shared" ca="1" si="233"/>
        <v>0</v>
      </c>
      <c r="R275" s="155">
        <f t="shared" ca="1" si="234"/>
        <v>5</v>
      </c>
      <c r="S275" s="153">
        <f t="shared" ca="1" si="205"/>
        <v>0</v>
      </c>
      <c r="T275" s="154">
        <f t="shared" si="206"/>
        <v>0</v>
      </c>
      <c r="U275" s="155">
        <f t="shared" ca="1" si="235"/>
        <v>0</v>
      </c>
      <c r="W275" s="3" t="str">
        <f t="shared" ca="1" si="207"/>
        <v/>
      </c>
      <c r="X275" s="3" t="str">
        <f ca="1">IF(ISNUMBER($A275),$W275*(Methuselahs!$A$4+1)+$A275,"")</f>
        <v/>
      </c>
      <c r="Y275" s="3" t="str">
        <f t="shared" ca="1" si="208"/>
        <v/>
      </c>
      <c r="Z275" s="3" t="str">
        <f ca="1">IF(ISNUMBER($A275),VLOOKUP($A275,Methuselahs!$A$7:$X$306,5),"")</f>
        <v/>
      </c>
      <c r="AA275" s="3" t="str">
        <f t="shared" ca="1" si="209"/>
        <v/>
      </c>
    </row>
    <row r="276" spans="1:27" ht="13.5" thickBot="1" x14ac:dyDescent="0.25">
      <c r="A276" s="170" t="str">
        <f ca="1">IF(ISBLANK('Tournament Info'!$B$11),"",INDIRECT(ADDRESS(ROW(),1,1,1,"Optimal Seating "&amp;'Tournament Info'!$B$11-1&amp;"R+F")))</f>
        <v/>
      </c>
      <c r="B276" s="171" t="str">
        <f ca="1">IF(ISNUMBER(A276),VLOOKUP(A276,Methuselahs!$A$7:$E$306,2,FALSE),"")</f>
        <v/>
      </c>
      <c r="C276" s="172" t="str">
        <f ca="1">IF(ISNUMBER(A276),VLOOKUP(A276,Methuselahs!$A$7:$E$306,3,FALSE),"")</f>
        <v/>
      </c>
      <c r="D276" s="173" t="str">
        <f t="shared" ca="1" si="228"/>
        <v/>
      </c>
      <c r="E276" s="174"/>
      <c r="F276" s="172">
        <f t="shared" si="229"/>
        <v>0</v>
      </c>
      <c r="G276" s="179" t="str">
        <f t="shared" ca="1" si="202"/>
        <v/>
      </c>
      <c r="H276" s="180" t="str">
        <f ca="1">IF(ISNUMBER(A276),IF(OR($S276=$U276,NOT(ISNA(MATCH($D276*5+$V$4,Override!$C$6:$C$125,0)))),$Q276,0),"")</f>
        <v/>
      </c>
      <c r="I276" s="173" t="str">
        <f t="shared" ca="1" si="230"/>
        <v/>
      </c>
      <c r="J276" s="175">
        <f t="shared" ref="J276" ca="1" si="240">COUNT(A272:A276)</f>
        <v>0</v>
      </c>
      <c r="K276" s="176" t="str">
        <f t="shared" ref="K276" ca="1" si="241">IF(ISNUMBER(A276),RANK(F276,F272:F276),"")</f>
        <v/>
      </c>
      <c r="L276" s="177">
        <f ca="1">IF(J276=5,VLOOKUP(K276,TPMatrix!$A$6:$B$10,2,FALSE),IF(J276=4,VLOOKUP(K276,TPMatrix!$D$6:$E$9,2,FALSE),0))</f>
        <v>0</v>
      </c>
      <c r="M276" s="177">
        <f ca="1">IF(COUNTIF(K272:K276,K276)&gt;=2,IF(J276=5,VLOOKUP(K276+1,TPMatrix!$A$6:$B$10,2,FALSE),IF(J276=4,VLOOKUP(K276+1,TPMatrix!$D$6:$E$9,2,FALSE),0)),"")</f>
        <v>0</v>
      </c>
      <c r="N276" s="177">
        <f ca="1">IF(COUNTIF(K272:K276,K276)&gt;=3,IF(J276=5,VLOOKUP(K276+2,TPMatrix!$A$6:$B$10,2,FALSE),IF(J276=4,VLOOKUP(K276+2,TPMatrix!$D$6:$E$9,2,FALSE),0)),"")</f>
        <v>0</v>
      </c>
      <c r="O276" s="177">
        <f ca="1">IF(COUNTIF(K272:K276,K276)&gt;=4,IF(J276=5,VLOOKUP(K276+3,TPMatrix!$A$6:$B$10,2,FALSE),IF(J276=4,VLOOKUP(K276+3,TPMatrix!$D$6:$E$9,2,FALSE),0)),"")</f>
        <v>0</v>
      </c>
      <c r="P276" s="177">
        <f ca="1">IF(COUNTIF(K272:K276,K276)&gt;=5,IF(J276=5,VLOOKUP(K276+4,TPMatrix!$A$6:$B$10,2,FALSE),IF(J276=4,VLOOKUP(K276+4,TPMatrix!$D$6:$E$9,2,FALSE),0)),"")</f>
        <v>0</v>
      </c>
      <c r="Q276" s="177">
        <f t="shared" ca="1" si="233"/>
        <v>0</v>
      </c>
      <c r="R276" s="178">
        <f t="shared" ca="1" si="234"/>
        <v>5</v>
      </c>
      <c r="S276" s="176">
        <f t="shared" ca="1" si="205"/>
        <v>0</v>
      </c>
      <c r="T276" s="177">
        <f t="shared" si="206"/>
        <v>0</v>
      </c>
      <c r="U276" s="178">
        <f t="shared" ca="1" si="235"/>
        <v>0</v>
      </c>
      <c r="W276" s="3" t="str">
        <f t="shared" ca="1" si="207"/>
        <v/>
      </c>
      <c r="X276" s="3" t="str">
        <f ca="1">IF(ISNUMBER($A276),$W276*(Methuselahs!$A$4+1)+$A276,"")</f>
        <v/>
      </c>
      <c r="Y276" s="3" t="str">
        <f t="shared" ca="1" si="208"/>
        <v/>
      </c>
      <c r="Z276" s="3" t="str">
        <f ca="1">IF(ISNUMBER($A276),VLOOKUP($A276,Methuselahs!$A$7:$X$306,5),"")</f>
        <v/>
      </c>
      <c r="AA276" s="3" t="str">
        <f t="shared" ca="1" si="209"/>
        <v/>
      </c>
    </row>
    <row r="277" spans="1:27" ht="13.5" thickTop="1" x14ac:dyDescent="0.2">
      <c r="A277" s="55" t="str">
        <f ca="1">IF(ISBLANK('Tournament Info'!$B$11),"",INDIRECT(ADDRESS(ROW(),1,1,1,"Optimal Seating "&amp;'Tournament Info'!$B$11-1&amp;"R+F")))</f>
        <v/>
      </c>
      <c r="B277" s="76" t="str">
        <f ca="1">IF(ISNUMBER(A277),VLOOKUP(A277,Methuselahs!$A$7:$E$306,2,FALSE),"")</f>
        <v/>
      </c>
      <c r="C277" s="136" t="str">
        <f ca="1">IF(ISNUMBER(A277),VLOOKUP(A277,Methuselahs!$A$7:$E$306,3,FALSE),"")</f>
        <v/>
      </c>
      <c r="D277" s="137" t="str">
        <f t="shared" ca="1" si="228"/>
        <v/>
      </c>
      <c r="E277" s="138"/>
      <c r="F277" s="136">
        <f t="shared" si="229"/>
        <v>0</v>
      </c>
      <c r="G277" s="139" t="str">
        <f t="shared" ca="1" si="202"/>
        <v/>
      </c>
      <c r="H277" s="140" t="str">
        <f ca="1">IF(ISNUMBER(A277),IF(OR($S277=$U277,NOT(ISNA(MATCH($D277*5+$V$4,Override!$C$6:$C$125,0)))),$Q277,0),"")</f>
        <v/>
      </c>
      <c r="I277" s="137" t="str">
        <f t="shared" ca="1" si="230"/>
        <v/>
      </c>
      <c r="J277" s="141">
        <f t="shared" ref="J277" ca="1" si="242">COUNT(A277:A281)</f>
        <v>0</v>
      </c>
      <c r="K277" s="142" t="str">
        <f t="shared" ref="K277" ca="1" si="243">IF(ISNUMBER(A277),RANK(F277,F277:F281),"")</f>
        <v/>
      </c>
      <c r="L277" s="58">
        <f ca="1">IF(J277=5,VLOOKUP(K277,TPMatrix!$A$6:$B$10,2,FALSE),IF(J277=4,VLOOKUP(K277,TPMatrix!$D$6:$E$9,2,FALSE),0))</f>
        <v>0</v>
      </c>
      <c r="M277" s="58">
        <f ca="1">IF(COUNTIF(K277:K281,K277)&gt;=2,IF(J277=5,VLOOKUP(K277+1,TPMatrix!$A$6:$B$10,2,FALSE),IF(J277=4,VLOOKUP(K277+1,TPMatrix!$D$6:$E$9,2,FALSE),0)),"")</f>
        <v>0</v>
      </c>
      <c r="N277" s="58">
        <f ca="1">IF(COUNTIF(K277:K281,K277)&gt;=3,IF(J277=5,VLOOKUP(K277+2,TPMatrix!$A$6:$B$10,2,FALSE),IF(J277=4,VLOOKUP(K277+2,TPMatrix!$D$6:$E$9,2,FALSE),0)),"")</f>
        <v>0</v>
      </c>
      <c r="O277" s="58">
        <f ca="1">IF(COUNTIF(K277:K281,K277)&gt;=4,IF(J277=5,VLOOKUP(K277+3,TPMatrix!$A$6:$B$10,2,FALSE),IF(J277=4,VLOOKUP(K277+3,TPMatrix!$D$6:$E$9,2,FALSE),0)),"")</f>
        <v>0</v>
      </c>
      <c r="P277" s="58">
        <f ca="1">IF(COUNTIF(K277:K281,K277)&gt;=5,IF(J277=5,VLOOKUP(K277+4,TPMatrix!$A$6:$B$10,2,FALSE),IF(J277=4,VLOOKUP(K277+4,TPMatrix!$D$6:$E$9,2,FALSE),0)),"")</f>
        <v>0</v>
      </c>
      <c r="Q277" s="58">
        <f t="shared" ca="1" si="233"/>
        <v>0</v>
      </c>
      <c r="R277" s="143">
        <f t="shared" ca="1" si="234"/>
        <v>5</v>
      </c>
      <c r="S277" s="144">
        <f t="shared" ca="1" si="205"/>
        <v>0</v>
      </c>
      <c r="T277" s="145">
        <f t="shared" si="206"/>
        <v>0</v>
      </c>
      <c r="U277" s="146">
        <f t="shared" ca="1" si="235"/>
        <v>0</v>
      </c>
      <c r="W277" s="3" t="str">
        <f t="shared" ca="1" si="207"/>
        <v/>
      </c>
      <c r="X277" s="3" t="str">
        <f ca="1">IF(ISNUMBER($A277),$W277*(Methuselahs!$A$4+1)+$A277,"")</f>
        <v/>
      </c>
      <c r="Y277" s="3" t="str">
        <f t="shared" ca="1" si="208"/>
        <v/>
      </c>
      <c r="Z277" s="3" t="str">
        <f ca="1">IF(ISNUMBER($A277),VLOOKUP($A277,Methuselahs!$A$7:$X$306,5),"")</f>
        <v/>
      </c>
      <c r="AA277" s="3" t="str">
        <f t="shared" ca="1" si="209"/>
        <v/>
      </c>
    </row>
    <row r="278" spans="1:27" x14ac:dyDescent="0.2">
      <c r="A278" s="59" t="str">
        <f ca="1">IF(ISBLANK('Tournament Info'!$B$11),"",INDIRECT(ADDRESS(ROW(),1,1,1,"Optimal Seating "&amp;'Tournament Info'!$B$11-1&amp;"R+F")))</f>
        <v/>
      </c>
      <c r="B278" s="65" t="str">
        <f ca="1">IF(ISNUMBER(A278),VLOOKUP(A278,Methuselahs!$A$7:$E$306,2,FALSE),"")</f>
        <v/>
      </c>
      <c r="C278" s="147" t="str">
        <f ca="1">IF(ISNUMBER(A278),VLOOKUP(A278,Methuselahs!$A$7:$E$306,3,FALSE),"")</f>
        <v/>
      </c>
      <c r="D278" s="148" t="str">
        <f t="shared" ca="1" si="228"/>
        <v/>
      </c>
      <c r="E278" s="149"/>
      <c r="F278" s="147">
        <f t="shared" si="229"/>
        <v>0</v>
      </c>
      <c r="G278" s="150" t="str">
        <f t="shared" ca="1" si="202"/>
        <v/>
      </c>
      <c r="H278" s="151" t="str">
        <f ca="1">IF(ISNUMBER(A278),IF(OR($S278=$U278,NOT(ISNA(MATCH($D278*5+$V$4,Override!$C$6:$C$125,0)))),$Q278,0),"")</f>
        <v/>
      </c>
      <c r="I278" s="148" t="str">
        <f t="shared" ca="1" si="230"/>
        <v/>
      </c>
      <c r="J278" s="152">
        <f t="shared" ref="J278" ca="1" si="244">COUNT(A277:A281)</f>
        <v>0</v>
      </c>
      <c r="K278" s="153" t="str">
        <f t="shared" ref="K278" ca="1" si="245">IF(ISNUMBER(A278),RANK(F278,F277:F281),"")</f>
        <v/>
      </c>
      <c r="L278" s="154">
        <f ca="1">IF(J278=5,VLOOKUP(K278,TPMatrix!$A$6:$B$10,2,FALSE),IF(J278=4,VLOOKUP(K278,TPMatrix!$D$6:$E$9,2,FALSE),0))</f>
        <v>0</v>
      </c>
      <c r="M278" s="154">
        <f ca="1">IF(COUNTIF(K277:K281,K278)&gt;=2,IF(J278=5,VLOOKUP(K278+1,TPMatrix!$A$6:$B$10,2,FALSE),IF(J278=4,VLOOKUP(K278+1,TPMatrix!$D$6:$E$9,2,FALSE),0)),"")</f>
        <v>0</v>
      </c>
      <c r="N278" s="154">
        <f ca="1">IF(COUNTIF(K277:K281,K278)&gt;=3,IF(J278=5,VLOOKUP(K278+2,TPMatrix!$A$6:$B$10,2,FALSE),IF(J278=4,VLOOKUP(K278+2,TPMatrix!$D$6:$E$9,2,FALSE),0)),"")</f>
        <v>0</v>
      </c>
      <c r="O278" s="154">
        <f ca="1">IF(COUNTIF(K277:K281,K278)&gt;=4,IF(J278=5,VLOOKUP(K278+3,TPMatrix!$A$6:$B$10,2,FALSE),IF(J278=4,VLOOKUP(K278+3,TPMatrix!$D$6:$E$9,2,FALSE),0)),"")</f>
        <v>0</v>
      </c>
      <c r="P278" s="154">
        <f ca="1">IF(COUNTIF(K277:K281,K278)&gt;=5,IF(J278=5,VLOOKUP(K278+4,TPMatrix!$A$6:$B$10,2,FALSE),IF(J278=4,VLOOKUP(K278+4,TPMatrix!$D$6:$E$9,2,FALSE),0)),"")</f>
        <v>0</v>
      </c>
      <c r="Q278" s="154">
        <f t="shared" ca="1" si="233"/>
        <v>0</v>
      </c>
      <c r="R278" s="155">
        <f t="shared" ca="1" si="234"/>
        <v>5</v>
      </c>
      <c r="S278" s="153">
        <f t="shared" ca="1" si="205"/>
        <v>0</v>
      </c>
      <c r="T278" s="154">
        <f t="shared" si="206"/>
        <v>0</v>
      </c>
      <c r="U278" s="155">
        <f t="shared" ca="1" si="235"/>
        <v>0</v>
      </c>
      <c r="W278" s="3" t="str">
        <f t="shared" ca="1" si="207"/>
        <v/>
      </c>
      <c r="X278" s="3" t="str">
        <f ca="1">IF(ISNUMBER($A278),$W278*(Methuselahs!$A$4+1)+$A278,"")</f>
        <v/>
      </c>
      <c r="Y278" s="3" t="str">
        <f t="shared" ca="1" si="208"/>
        <v/>
      </c>
      <c r="Z278" s="3" t="str">
        <f ca="1">IF(ISNUMBER($A278),VLOOKUP($A278,Methuselahs!$A$7:$X$306,5),"")</f>
        <v/>
      </c>
      <c r="AA278" s="3" t="str">
        <f t="shared" ca="1" si="209"/>
        <v/>
      </c>
    </row>
    <row r="279" spans="1:27" x14ac:dyDescent="0.2">
      <c r="A279" s="70" t="str">
        <f ca="1">IF(ISBLANK('Tournament Info'!$B$11),"",INDIRECT(ADDRESS(ROW(),1,1,1,"Optimal Seating "&amp;'Tournament Info'!$B$11-1&amp;"R+F")))</f>
        <v/>
      </c>
      <c r="B279" s="76" t="str">
        <f ca="1">IF(ISNUMBER(A279),VLOOKUP(A279,Methuselahs!$A$7:$E$306,2,FALSE),"")</f>
        <v/>
      </c>
      <c r="C279" s="156" t="str">
        <f ca="1">IF(ISNUMBER(A279),VLOOKUP(A279,Methuselahs!$A$7:$E$306,3,FALSE),"")</f>
        <v/>
      </c>
      <c r="D279" s="157" t="str">
        <f t="shared" ca="1" si="228"/>
        <v/>
      </c>
      <c r="E279" s="158"/>
      <c r="F279" s="156">
        <f t="shared" si="229"/>
        <v>0</v>
      </c>
      <c r="G279" s="159" t="str">
        <f t="shared" ca="1" si="202"/>
        <v/>
      </c>
      <c r="H279" s="160" t="str">
        <f ca="1">IF(ISNUMBER(A279),IF(OR($S279=$U279,NOT(ISNA(MATCH($D279*5+$V$4,Override!$C$6:$C$125,0)))),$Q279,0),"")</f>
        <v/>
      </c>
      <c r="I279" s="157" t="str">
        <f t="shared" ca="1" si="230"/>
        <v/>
      </c>
      <c r="J279" s="161">
        <f t="shared" ref="J279" ca="1" si="246">COUNT(A277:A281)</f>
        <v>0</v>
      </c>
      <c r="K279" s="162" t="str">
        <f t="shared" ref="K279" ca="1" si="247">IF(ISNUMBER(A279),RANK(F279,F277:F281),"")</f>
        <v/>
      </c>
      <c r="L279" s="75">
        <f ca="1">IF(J279=5,VLOOKUP(K279,TPMatrix!$A$6:$B$10,2,FALSE),IF(J279=4,VLOOKUP(K279,TPMatrix!$D$6:$E$9,2,FALSE),0))</f>
        <v>0</v>
      </c>
      <c r="M279" s="75">
        <f ca="1">IF(COUNTIF(K277:K281,K279)&gt;=2,IF(J279=5,VLOOKUP(K279+1,TPMatrix!$A$6:$B$10,2,FALSE),IF(J279=4,VLOOKUP(K279+1,TPMatrix!$D$6:$E$9,2,FALSE),0)),"")</f>
        <v>0</v>
      </c>
      <c r="N279" s="75">
        <f ca="1">IF(COUNTIF(K277:K281,K279)&gt;=3,IF(J279=5,VLOOKUP(K279+2,TPMatrix!$A$6:$B$10,2,FALSE),IF(J279=4,VLOOKUP(K279+2,TPMatrix!$D$6:$E$9,2,FALSE),0)),"")</f>
        <v>0</v>
      </c>
      <c r="O279" s="75">
        <f ca="1">IF(COUNTIF(K277:K281,K279)&gt;=4,IF(J279=5,VLOOKUP(K279+3,TPMatrix!$A$6:$B$10,2,FALSE),IF(J279=4,VLOOKUP(K279+3,TPMatrix!$D$6:$E$9,2,FALSE),0)),"")</f>
        <v>0</v>
      </c>
      <c r="P279" s="75">
        <f ca="1">IF(COUNTIF(K277:K281,K279)&gt;=5,IF(J279=5,VLOOKUP(K279+4,TPMatrix!$A$6:$B$10,2,FALSE),IF(J279=4,VLOOKUP(K279+4,TPMatrix!$D$6:$E$9,2,FALSE),0)),"")</f>
        <v>0</v>
      </c>
      <c r="Q279" s="75">
        <f t="shared" ca="1" si="233"/>
        <v>0</v>
      </c>
      <c r="R279" s="163">
        <f t="shared" ca="1" si="234"/>
        <v>5</v>
      </c>
      <c r="S279" s="162">
        <f t="shared" ca="1" si="205"/>
        <v>0</v>
      </c>
      <c r="T279" s="75">
        <f t="shared" si="206"/>
        <v>0</v>
      </c>
      <c r="U279" s="163">
        <f t="shared" ca="1" si="235"/>
        <v>0</v>
      </c>
      <c r="W279" s="3" t="str">
        <f t="shared" ca="1" si="207"/>
        <v/>
      </c>
      <c r="X279" s="3" t="str">
        <f ca="1">IF(ISNUMBER($A279),$W279*(Methuselahs!$A$4+1)+$A279,"")</f>
        <v/>
      </c>
      <c r="Y279" s="3" t="str">
        <f t="shared" ca="1" si="208"/>
        <v/>
      </c>
      <c r="Z279" s="3" t="str">
        <f ca="1">IF(ISNUMBER($A279),VLOOKUP($A279,Methuselahs!$A$7:$X$306,5),"")</f>
        <v/>
      </c>
      <c r="AA279" s="3" t="str">
        <f t="shared" ca="1" si="209"/>
        <v/>
      </c>
    </row>
    <row r="280" spans="1:27" x14ac:dyDescent="0.2">
      <c r="A280" s="164" t="str">
        <f ca="1">IF(ISBLANK('Tournament Info'!$B$11),"",INDIRECT(ADDRESS(ROW(),1,1,1,"Optimal Seating "&amp;'Tournament Info'!$B$11-1&amp;"R+F")))</f>
        <v/>
      </c>
      <c r="B280" s="165" t="str">
        <f ca="1">IF(ISNUMBER(A280),VLOOKUP(A280,Methuselahs!$A$7:$E$306,2,FALSE),"")</f>
        <v/>
      </c>
      <c r="C280" s="166" t="str">
        <f ca="1">IF(ISNUMBER(A280),VLOOKUP(A280,Methuselahs!$A$7:$E$306,3,FALSE),"")</f>
        <v/>
      </c>
      <c r="D280" s="167" t="str">
        <f t="shared" ca="1" si="228"/>
        <v/>
      </c>
      <c r="E280" s="168"/>
      <c r="F280" s="166">
        <f t="shared" si="229"/>
        <v>0</v>
      </c>
      <c r="G280" s="150" t="str">
        <f t="shared" ca="1" si="202"/>
        <v/>
      </c>
      <c r="H280" s="151" t="str">
        <f ca="1">IF(ISNUMBER(A280),IF(OR($S280=$U280,NOT(ISNA(MATCH($D280*5+$V$4,Override!$C$6:$C$125,0)))),$Q280,0),"")</f>
        <v/>
      </c>
      <c r="I280" s="167" t="str">
        <f t="shared" ca="1" si="230"/>
        <v/>
      </c>
      <c r="J280" s="169">
        <f t="shared" ref="J280" ca="1" si="248">COUNT(A277:A281)</f>
        <v>0</v>
      </c>
      <c r="K280" s="153" t="str">
        <f t="shared" ref="K280" ca="1" si="249">IF(ISNUMBER(A280),RANK(F280,F277:F281),"")</f>
        <v/>
      </c>
      <c r="L280" s="154">
        <f ca="1">IF(J280=5,VLOOKUP(K280,TPMatrix!$A$6:$B$10,2,FALSE),IF(J280=4,VLOOKUP(K280,TPMatrix!$D$6:$E$9,2,FALSE),0))</f>
        <v>0</v>
      </c>
      <c r="M280" s="154">
        <f ca="1">IF(COUNTIF(K277:K281,K280)&gt;=2,IF(J280=5,VLOOKUP(K280+1,TPMatrix!$A$6:$B$10,2,FALSE),IF(J280=4,VLOOKUP(K280+1,TPMatrix!$D$6:$E$9,2,FALSE),0)),"")</f>
        <v>0</v>
      </c>
      <c r="N280" s="154">
        <f ca="1">IF(COUNTIF(K277:K281,K280)&gt;=3,IF(J280=5,VLOOKUP(K280+2,TPMatrix!$A$6:$B$10,2,FALSE),IF(J280=4,VLOOKUP(K280+2,TPMatrix!$D$6:$E$9,2,FALSE),0)),"")</f>
        <v>0</v>
      </c>
      <c r="O280" s="154">
        <f ca="1">IF(COUNTIF(K277:K281,K280)&gt;=4,IF(J280=5,VLOOKUP(K280+3,TPMatrix!$A$6:$B$10,2,FALSE),IF(J280=4,VLOOKUP(K280+3,TPMatrix!$D$6:$E$9,2,FALSE),0)),"")</f>
        <v>0</v>
      </c>
      <c r="P280" s="154">
        <f ca="1">IF(COUNTIF(K277:K281,K280)&gt;=5,IF(J280=5,VLOOKUP(K280+4,TPMatrix!$A$6:$B$10,2,FALSE),IF(J280=4,VLOOKUP(K280+4,TPMatrix!$D$6:$E$9,2,FALSE),0)),"")</f>
        <v>0</v>
      </c>
      <c r="Q280" s="154">
        <f t="shared" ca="1" si="233"/>
        <v>0</v>
      </c>
      <c r="R280" s="155">
        <f t="shared" ca="1" si="234"/>
        <v>5</v>
      </c>
      <c r="S280" s="153">
        <f t="shared" ca="1" si="205"/>
        <v>0</v>
      </c>
      <c r="T280" s="154">
        <f t="shared" si="206"/>
        <v>0</v>
      </c>
      <c r="U280" s="155">
        <f t="shared" ca="1" si="235"/>
        <v>0</v>
      </c>
      <c r="W280" s="3" t="str">
        <f t="shared" ca="1" si="207"/>
        <v/>
      </c>
      <c r="X280" s="3" t="str">
        <f ca="1">IF(ISNUMBER($A280),$W280*(Methuselahs!$A$4+1)+$A280,"")</f>
        <v/>
      </c>
      <c r="Y280" s="3" t="str">
        <f t="shared" ca="1" si="208"/>
        <v/>
      </c>
      <c r="Z280" s="3" t="str">
        <f ca="1">IF(ISNUMBER($A280),VLOOKUP($A280,Methuselahs!$A$7:$X$306,5),"")</f>
        <v/>
      </c>
      <c r="AA280" s="3" t="str">
        <f t="shared" ca="1" si="209"/>
        <v/>
      </c>
    </row>
    <row r="281" spans="1:27" ht="13.5" thickBot="1" x14ac:dyDescent="0.25">
      <c r="A281" s="170" t="str">
        <f ca="1">IF(ISBLANK('Tournament Info'!$B$11),"",INDIRECT(ADDRESS(ROW(),1,1,1,"Optimal Seating "&amp;'Tournament Info'!$B$11-1&amp;"R+F")))</f>
        <v/>
      </c>
      <c r="B281" s="171" t="str">
        <f ca="1">IF(ISNUMBER(A281),VLOOKUP(A281,Methuselahs!$A$7:$E$306,2,FALSE),"")</f>
        <v/>
      </c>
      <c r="C281" s="172" t="str">
        <f ca="1">IF(ISNUMBER(A281),VLOOKUP(A281,Methuselahs!$A$7:$E$306,3,FALSE),"")</f>
        <v/>
      </c>
      <c r="D281" s="173" t="str">
        <f t="shared" ca="1" si="228"/>
        <v/>
      </c>
      <c r="E281" s="174"/>
      <c r="F281" s="172">
        <f t="shared" si="229"/>
        <v>0</v>
      </c>
      <c r="G281" s="159" t="str">
        <f t="shared" ca="1" si="202"/>
        <v/>
      </c>
      <c r="H281" s="160" t="str">
        <f ca="1">IF(ISNUMBER(A281),IF(OR($S281=$U281,NOT(ISNA(MATCH($D281*5+$V$4,Override!$C$6:$C$125,0)))),$Q281,0),"")</f>
        <v/>
      </c>
      <c r="I281" s="173" t="str">
        <f t="shared" ca="1" si="230"/>
        <v/>
      </c>
      <c r="J281" s="175">
        <f t="shared" ref="J281" ca="1" si="250">COUNT(A277:A281)</f>
        <v>0</v>
      </c>
      <c r="K281" s="176" t="str">
        <f t="shared" ref="K281" ca="1" si="251">IF(ISNUMBER(A281),RANK(F281,F277:F281),"")</f>
        <v/>
      </c>
      <c r="L281" s="177">
        <f ca="1">IF(J281=5,VLOOKUP(K281,TPMatrix!$A$6:$B$10,2,FALSE),IF(J281=4,VLOOKUP(K281,TPMatrix!$D$6:$E$9,2,FALSE),0))</f>
        <v>0</v>
      </c>
      <c r="M281" s="177">
        <f ca="1">IF(COUNTIF(K277:K281,K281)&gt;=2,IF(J281=5,VLOOKUP(K281+1,TPMatrix!$A$6:$B$10,2,FALSE),IF(J281=4,VLOOKUP(K281+1,TPMatrix!$D$6:$E$9,2,FALSE),0)),"")</f>
        <v>0</v>
      </c>
      <c r="N281" s="177">
        <f ca="1">IF(COUNTIF(K277:K281,K281)&gt;=3,IF(J281=5,VLOOKUP(K281+2,TPMatrix!$A$6:$B$10,2,FALSE),IF(J281=4,VLOOKUP(K281+2,TPMatrix!$D$6:$E$9,2,FALSE),0)),"")</f>
        <v>0</v>
      </c>
      <c r="O281" s="177">
        <f ca="1">IF(COUNTIF(K277:K281,K281)&gt;=4,IF(J281=5,VLOOKUP(K281+3,TPMatrix!$A$6:$B$10,2,FALSE),IF(J281=4,VLOOKUP(K281+3,TPMatrix!$D$6:$E$9,2,FALSE),0)),"")</f>
        <v>0</v>
      </c>
      <c r="P281" s="177">
        <f ca="1">IF(COUNTIF(K277:K281,K281)&gt;=5,IF(J281=5,VLOOKUP(K281+4,TPMatrix!$A$6:$B$10,2,FALSE),IF(J281=4,VLOOKUP(K281+4,TPMatrix!$D$6:$E$9,2,FALSE),0)),"")</f>
        <v>0</v>
      </c>
      <c r="Q281" s="177">
        <f t="shared" ca="1" si="233"/>
        <v>0</v>
      </c>
      <c r="R281" s="178">
        <f t="shared" ca="1" si="234"/>
        <v>5</v>
      </c>
      <c r="S281" s="176">
        <f t="shared" ca="1" si="205"/>
        <v>0</v>
      </c>
      <c r="T281" s="177">
        <f t="shared" si="206"/>
        <v>0</v>
      </c>
      <c r="U281" s="178">
        <f t="shared" ca="1" si="235"/>
        <v>0</v>
      </c>
      <c r="W281" s="3" t="str">
        <f t="shared" ca="1" si="207"/>
        <v/>
      </c>
      <c r="X281" s="3" t="str">
        <f ca="1">IF(ISNUMBER($A281),$W281*(Methuselahs!$A$4+1)+$A281,"")</f>
        <v/>
      </c>
      <c r="Y281" s="3" t="str">
        <f t="shared" ca="1" si="208"/>
        <v/>
      </c>
      <c r="Z281" s="3" t="str">
        <f ca="1">IF(ISNUMBER($A281),VLOOKUP($A281,Methuselahs!$A$7:$X$306,5),"")</f>
        <v/>
      </c>
      <c r="AA281" s="3" t="str">
        <f t="shared" ca="1" si="209"/>
        <v/>
      </c>
    </row>
    <row r="282" spans="1:27" ht="13.5" thickTop="1" x14ac:dyDescent="0.2">
      <c r="A282" s="55" t="str">
        <f ca="1">IF(ISBLANK('Tournament Info'!$B$11),"",INDIRECT(ADDRESS(ROW(),1,1,1,"Optimal Seating "&amp;'Tournament Info'!$B$11-1&amp;"R+F")))</f>
        <v/>
      </c>
      <c r="B282" s="57" t="str">
        <f ca="1">IF(ISNUMBER(A282),VLOOKUP(A282,Methuselahs!$A$7:$E$306,2,FALSE),"")</f>
        <v/>
      </c>
      <c r="C282" s="136" t="str">
        <f ca="1">IF(ISNUMBER(A282),VLOOKUP(A282,Methuselahs!$A$7:$E$306,3,FALSE),"")</f>
        <v/>
      </c>
      <c r="D282" s="137" t="str">
        <f t="shared" ca="1" si="228"/>
        <v/>
      </c>
      <c r="E282" s="138"/>
      <c r="F282" s="136">
        <f t="shared" si="229"/>
        <v>0</v>
      </c>
      <c r="G282" s="139" t="str">
        <f t="shared" ca="1" si="202"/>
        <v/>
      </c>
      <c r="H282" s="140" t="str">
        <f ca="1">IF(ISNUMBER(A282),IF(OR($S282=$U282,NOT(ISNA(MATCH($D282*5+$V$4,Override!$C$6:$C$125,0)))),$Q282,0),"")</f>
        <v/>
      </c>
      <c r="I282" s="137" t="str">
        <f t="shared" ca="1" si="230"/>
        <v/>
      </c>
      <c r="J282" s="141">
        <f t="shared" ref="J282" ca="1" si="252">COUNT(A282:A286)</f>
        <v>0</v>
      </c>
      <c r="K282" s="142" t="str">
        <f t="shared" ref="K282" ca="1" si="253">IF(ISNUMBER(A282),RANK(F282,F282:F286),"")</f>
        <v/>
      </c>
      <c r="L282" s="58">
        <f ca="1">IF(J282=5,VLOOKUP(K282,TPMatrix!$A$6:$B$10,2,FALSE),IF(J282=4,VLOOKUP(K282,TPMatrix!$D$6:$E$9,2,FALSE),0))</f>
        <v>0</v>
      </c>
      <c r="M282" s="58">
        <f ca="1">IF(COUNTIF(K282:K286,K282)&gt;=2,IF(J282=5,VLOOKUP(K282+1,TPMatrix!$A$6:$B$10,2,FALSE),IF(J282=4,VLOOKUP(K282+1,TPMatrix!$D$6:$E$9,2,FALSE),0)),"")</f>
        <v>0</v>
      </c>
      <c r="N282" s="58">
        <f ca="1">IF(COUNTIF(K282:K286,K282)&gt;=3,IF(J282=5,VLOOKUP(K282+2,TPMatrix!$A$6:$B$10,2,FALSE),IF(J282=4,VLOOKUP(K282+2,TPMatrix!$D$6:$E$9,2,FALSE),0)),"")</f>
        <v>0</v>
      </c>
      <c r="O282" s="58">
        <f ca="1">IF(COUNTIF(K282:K286,K282)&gt;=4,IF(J282=5,VLOOKUP(K282+3,TPMatrix!$A$6:$B$10,2,FALSE),IF(J282=4,VLOOKUP(K282+3,TPMatrix!$D$6:$E$9,2,FALSE),0)),"")</f>
        <v>0</v>
      </c>
      <c r="P282" s="58">
        <f ca="1">IF(COUNTIF(K282:K286,K282)&gt;=5,IF(J282=5,VLOOKUP(K282+4,TPMatrix!$A$6:$B$10,2,FALSE),IF(J282=4,VLOOKUP(K282+4,TPMatrix!$D$6:$E$9,2,FALSE),0)),"")</f>
        <v>0</v>
      </c>
      <c r="Q282" s="58">
        <f t="shared" ca="1" si="233"/>
        <v>0</v>
      </c>
      <c r="R282" s="143">
        <f t="shared" ca="1" si="234"/>
        <v>5</v>
      </c>
      <c r="S282" s="144">
        <f t="shared" ca="1" si="205"/>
        <v>0</v>
      </c>
      <c r="T282" s="145">
        <f t="shared" si="206"/>
        <v>0</v>
      </c>
      <c r="U282" s="146">
        <f t="shared" ca="1" si="235"/>
        <v>0</v>
      </c>
      <c r="W282" s="3" t="str">
        <f t="shared" ca="1" si="207"/>
        <v/>
      </c>
      <c r="X282" s="3" t="str">
        <f ca="1">IF(ISNUMBER($A282),$W282*(Methuselahs!$A$4+1)+$A282,"")</f>
        <v/>
      </c>
      <c r="Y282" s="3" t="str">
        <f t="shared" ca="1" si="208"/>
        <v/>
      </c>
      <c r="Z282" s="3" t="str">
        <f ca="1">IF(ISNUMBER($A282),VLOOKUP($A282,Methuselahs!$A$7:$X$306,5),"")</f>
        <v/>
      </c>
      <c r="AA282" s="3" t="str">
        <f t="shared" ca="1" si="209"/>
        <v/>
      </c>
    </row>
    <row r="283" spans="1:27" x14ac:dyDescent="0.2">
      <c r="A283" s="59" t="str">
        <f ca="1">IF(ISBLANK('Tournament Info'!$B$11),"",INDIRECT(ADDRESS(ROW(),1,1,1,"Optimal Seating "&amp;'Tournament Info'!$B$11-1&amp;"R+F")))</f>
        <v/>
      </c>
      <c r="B283" s="65" t="str">
        <f ca="1">IF(ISNUMBER(A283),VLOOKUP(A283,Methuselahs!$A$7:$E$306,2,FALSE),"")</f>
        <v/>
      </c>
      <c r="C283" s="147" t="str">
        <f ca="1">IF(ISNUMBER(A283),VLOOKUP(A283,Methuselahs!$A$7:$E$306,3,FALSE),"")</f>
        <v/>
      </c>
      <c r="D283" s="148" t="str">
        <f t="shared" ca="1" si="228"/>
        <v/>
      </c>
      <c r="E283" s="149"/>
      <c r="F283" s="147">
        <f t="shared" si="229"/>
        <v>0</v>
      </c>
      <c r="G283" s="150" t="str">
        <f t="shared" ca="1" si="202"/>
        <v/>
      </c>
      <c r="H283" s="151" t="str">
        <f ca="1">IF(ISNUMBER(A283),IF(OR($S283=$U283,NOT(ISNA(MATCH($D283*5+$V$4,Override!$C$6:$C$125,0)))),$Q283,0),"")</f>
        <v/>
      </c>
      <c r="I283" s="148" t="str">
        <f t="shared" ca="1" si="230"/>
        <v/>
      </c>
      <c r="J283" s="152">
        <f t="shared" ref="J283" ca="1" si="254">COUNT(A282:A286)</f>
        <v>0</v>
      </c>
      <c r="K283" s="153" t="str">
        <f t="shared" ref="K283" ca="1" si="255">IF(ISNUMBER(A283),RANK(F283,F282:F286),"")</f>
        <v/>
      </c>
      <c r="L283" s="154">
        <f ca="1">IF(J283=5,VLOOKUP(K283,TPMatrix!$A$6:$B$10,2,FALSE),IF(J283=4,VLOOKUP(K283,TPMatrix!$D$6:$E$9,2,FALSE),0))</f>
        <v>0</v>
      </c>
      <c r="M283" s="154">
        <f ca="1">IF(COUNTIF(K282:K286,K283)&gt;=2,IF(J283=5,VLOOKUP(K283+1,TPMatrix!$A$6:$B$10,2,FALSE),IF(J283=4,VLOOKUP(K283+1,TPMatrix!$D$6:$E$9,2,FALSE),0)),"")</f>
        <v>0</v>
      </c>
      <c r="N283" s="154">
        <f ca="1">IF(COUNTIF(K282:K286,K283)&gt;=3,IF(J283=5,VLOOKUP(K283+2,TPMatrix!$A$6:$B$10,2,FALSE),IF(J283=4,VLOOKUP(K283+2,TPMatrix!$D$6:$E$9,2,FALSE),0)),"")</f>
        <v>0</v>
      </c>
      <c r="O283" s="154">
        <f ca="1">IF(COUNTIF(K282:K286,K283)&gt;=4,IF(J283=5,VLOOKUP(K283+3,TPMatrix!$A$6:$B$10,2,FALSE),IF(J283=4,VLOOKUP(K283+3,TPMatrix!$D$6:$E$9,2,FALSE),0)),"")</f>
        <v>0</v>
      </c>
      <c r="P283" s="154">
        <f ca="1">IF(COUNTIF(K282:K286,K283)&gt;=5,IF(J283=5,VLOOKUP(K283+4,TPMatrix!$A$6:$B$10,2,FALSE),IF(J283=4,VLOOKUP(K283+4,TPMatrix!$D$6:$E$9,2,FALSE),0)),"")</f>
        <v>0</v>
      </c>
      <c r="Q283" s="154">
        <f t="shared" ca="1" si="233"/>
        <v>0</v>
      </c>
      <c r="R283" s="155">
        <f t="shared" ca="1" si="234"/>
        <v>5</v>
      </c>
      <c r="S283" s="153">
        <f t="shared" ca="1" si="205"/>
        <v>0</v>
      </c>
      <c r="T283" s="154">
        <f t="shared" si="206"/>
        <v>0</v>
      </c>
      <c r="U283" s="155">
        <f t="shared" ca="1" si="235"/>
        <v>0</v>
      </c>
      <c r="W283" s="3" t="str">
        <f t="shared" ca="1" si="207"/>
        <v/>
      </c>
      <c r="X283" s="3" t="str">
        <f ca="1">IF(ISNUMBER($A283),$W283*(Methuselahs!$A$4+1)+$A283,"")</f>
        <v/>
      </c>
      <c r="Y283" s="3" t="str">
        <f t="shared" ca="1" si="208"/>
        <v/>
      </c>
      <c r="Z283" s="3" t="str">
        <f ca="1">IF(ISNUMBER($A283),VLOOKUP($A283,Methuselahs!$A$7:$X$306,5),"")</f>
        <v/>
      </c>
      <c r="AA283" s="3" t="str">
        <f t="shared" ca="1" si="209"/>
        <v/>
      </c>
    </row>
    <row r="284" spans="1:27" x14ac:dyDescent="0.2">
      <c r="A284" s="70" t="str">
        <f ca="1">IF(ISBLANK('Tournament Info'!$B$11),"",INDIRECT(ADDRESS(ROW(),1,1,1,"Optimal Seating "&amp;'Tournament Info'!$B$11-1&amp;"R+F")))</f>
        <v/>
      </c>
      <c r="B284" s="76" t="str">
        <f ca="1">IF(ISNUMBER(A284),VLOOKUP(A284,Methuselahs!$A$7:$E$306,2,FALSE),"")</f>
        <v/>
      </c>
      <c r="C284" s="156" t="str">
        <f ca="1">IF(ISNUMBER(A284),VLOOKUP(A284,Methuselahs!$A$7:$E$306,3,FALSE),"")</f>
        <v/>
      </c>
      <c r="D284" s="157" t="str">
        <f t="shared" ca="1" si="228"/>
        <v/>
      </c>
      <c r="E284" s="158"/>
      <c r="F284" s="156">
        <f t="shared" si="229"/>
        <v>0</v>
      </c>
      <c r="G284" s="159" t="str">
        <f t="shared" ca="1" si="202"/>
        <v/>
      </c>
      <c r="H284" s="160" t="str">
        <f ca="1">IF(ISNUMBER(A284),IF(OR($S284=$U284,NOT(ISNA(MATCH($D284*5+$V$4,Override!$C$6:$C$125,0)))),$Q284,0),"")</f>
        <v/>
      </c>
      <c r="I284" s="157" t="str">
        <f t="shared" ca="1" si="230"/>
        <v/>
      </c>
      <c r="J284" s="161">
        <f t="shared" ref="J284" ca="1" si="256">COUNT(A282:A286)</f>
        <v>0</v>
      </c>
      <c r="K284" s="162" t="str">
        <f t="shared" ref="K284" ca="1" si="257">IF(ISNUMBER(A284),RANK(F284,F282:F286),"")</f>
        <v/>
      </c>
      <c r="L284" s="75">
        <f ca="1">IF(J284=5,VLOOKUP(K284,TPMatrix!$A$6:$B$10,2,FALSE),IF(J284=4,VLOOKUP(K284,TPMatrix!$D$6:$E$9,2,FALSE),0))</f>
        <v>0</v>
      </c>
      <c r="M284" s="75">
        <f ca="1">IF(COUNTIF(K282:K286,K284)&gt;=2,IF(J284=5,VLOOKUP(K284+1,TPMatrix!$A$6:$B$10,2,FALSE),IF(J284=4,VLOOKUP(K284+1,TPMatrix!$D$6:$E$9,2,FALSE),0)),"")</f>
        <v>0</v>
      </c>
      <c r="N284" s="75">
        <f ca="1">IF(COUNTIF(K282:K286,K284)&gt;=3,IF(J284=5,VLOOKUP(K284+2,TPMatrix!$A$6:$B$10,2,FALSE),IF(J284=4,VLOOKUP(K284+2,TPMatrix!$D$6:$E$9,2,FALSE),0)),"")</f>
        <v>0</v>
      </c>
      <c r="O284" s="75">
        <f ca="1">IF(COUNTIF(K282:K286,K284)&gt;=4,IF(J284=5,VLOOKUP(K284+3,TPMatrix!$A$6:$B$10,2,FALSE),IF(J284=4,VLOOKUP(K284+3,TPMatrix!$D$6:$E$9,2,FALSE),0)),"")</f>
        <v>0</v>
      </c>
      <c r="P284" s="75">
        <f ca="1">IF(COUNTIF(K282:K286,K284)&gt;=5,IF(J284=5,VLOOKUP(K284+4,TPMatrix!$A$6:$B$10,2,FALSE),IF(J284=4,VLOOKUP(K284+4,TPMatrix!$D$6:$E$9,2,FALSE),0)),"")</f>
        <v>0</v>
      </c>
      <c r="Q284" s="75">
        <f t="shared" ca="1" si="233"/>
        <v>0</v>
      </c>
      <c r="R284" s="163">
        <f t="shared" ca="1" si="234"/>
        <v>5</v>
      </c>
      <c r="S284" s="162">
        <f t="shared" ca="1" si="205"/>
        <v>0</v>
      </c>
      <c r="T284" s="75">
        <f t="shared" si="206"/>
        <v>0</v>
      </c>
      <c r="U284" s="163">
        <f t="shared" ca="1" si="235"/>
        <v>0</v>
      </c>
      <c r="W284" s="3" t="str">
        <f t="shared" ca="1" si="207"/>
        <v/>
      </c>
      <c r="X284" s="3" t="str">
        <f ca="1">IF(ISNUMBER($A284),$W284*(Methuselahs!$A$4+1)+$A284,"")</f>
        <v/>
      </c>
      <c r="Y284" s="3" t="str">
        <f t="shared" ca="1" si="208"/>
        <v/>
      </c>
      <c r="Z284" s="3" t="str">
        <f ca="1">IF(ISNUMBER($A284),VLOOKUP($A284,Methuselahs!$A$7:$X$306,5),"")</f>
        <v/>
      </c>
      <c r="AA284" s="3" t="str">
        <f t="shared" ca="1" si="209"/>
        <v/>
      </c>
    </row>
    <row r="285" spans="1:27" x14ac:dyDescent="0.2">
      <c r="A285" s="164" t="str">
        <f ca="1">IF(ISBLANK('Tournament Info'!$B$11),"",INDIRECT(ADDRESS(ROW(),1,1,1,"Optimal Seating "&amp;'Tournament Info'!$B$11-1&amp;"R+F")))</f>
        <v/>
      </c>
      <c r="B285" s="165" t="str">
        <f ca="1">IF(ISNUMBER(A285),VLOOKUP(A285,Methuselahs!$A$7:$E$306,2,FALSE),"")</f>
        <v/>
      </c>
      <c r="C285" s="166" t="str">
        <f ca="1">IF(ISNUMBER(A285),VLOOKUP(A285,Methuselahs!$A$7:$E$306,3,FALSE),"")</f>
        <v/>
      </c>
      <c r="D285" s="167" t="str">
        <f t="shared" ca="1" si="228"/>
        <v/>
      </c>
      <c r="E285" s="168"/>
      <c r="F285" s="166">
        <f t="shared" si="229"/>
        <v>0</v>
      </c>
      <c r="G285" s="150" t="str">
        <f t="shared" ca="1" si="202"/>
        <v/>
      </c>
      <c r="H285" s="151" t="str">
        <f ca="1">IF(ISNUMBER(A285),IF(OR($S285=$U285,NOT(ISNA(MATCH($D285*5+$V$4,Override!$C$6:$C$125,0)))),$Q285,0),"")</f>
        <v/>
      </c>
      <c r="I285" s="167" t="str">
        <f t="shared" ca="1" si="230"/>
        <v/>
      </c>
      <c r="J285" s="169">
        <f t="shared" ref="J285" ca="1" si="258">COUNT(A282:A286)</f>
        <v>0</v>
      </c>
      <c r="K285" s="153" t="str">
        <f t="shared" ref="K285" ca="1" si="259">IF(ISNUMBER(A285),RANK(F285,F282:F286),"")</f>
        <v/>
      </c>
      <c r="L285" s="154">
        <f ca="1">IF(J285=5,VLOOKUP(K285,TPMatrix!$A$6:$B$10,2,FALSE),IF(J285=4,VLOOKUP(K285,TPMatrix!$D$6:$E$9,2,FALSE),0))</f>
        <v>0</v>
      </c>
      <c r="M285" s="154">
        <f ca="1">IF(COUNTIF(K282:K286,K285)&gt;=2,IF(J285=5,VLOOKUP(K285+1,TPMatrix!$A$6:$B$10,2,FALSE),IF(J285=4,VLOOKUP(K285+1,TPMatrix!$D$6:$E$9,2,FALSE),0)),"")</f>
        <v>0</v>
      </c>
      <c r="N285" s="154">
        <f ca="1">IF(COUNTIF(K282:K286,K285)&gt;=3,IF(J285=5,VLOOKUP(K285+2,TPMatrix!$A$6:$B$10,2,FALSE),IF(J285=4,VLOOKUP(K285+2,TPMatrix!$D$6:$E$9,2,FALSE),0)),"")</f>
        <v>0</v>
      </c>
      <c r="O285" s="154">
        <f ca="1">IF(COUNTIF(K282:K286,K285)&gt;=4,IF(J285=5,VLOOKUP(K285+3,TPMatrix!$A$6:$B$10,2,FALSE),IF(J285=4,VLOOKUP(K285+3,TPMatrix!$D$6:$E$9,2,FALSE),0)),"")</f>
        <v>0</v>
      </c>
      <c r="P285" s="154">
        <f ca="1">IF(COUNTIF(K282:K286,K285)&gt;=5,IF(J285=5,VLOOKUP(K285+4,TPMatrix!$A$6:$B$10,2,FALSE),IF(J285=4,VLOOKUP(K285+4,TPMatrix!$D$6:$E$9,2,FALSE),0)),"")</f>
        <v>0</v>
      </c>
      <c r="Q285" s="154">
        <f t="shared" ca="1" si="233"/>
        <v>0</v>
      </c>
      <c r="R285" s="155">
        <f t="shared" ca="1" si="234"/>
        <v>5</v>
      </c>
      <c r="S285" s="153">
        <f t="shared" ca="1" si="205"/>
        <v>0</v>
      </c>
      <c r="T285" s="154">
        <f t="shared" si="206"/>
        <v>0</v>
      </c>
      <c r="U285" s="155">
        <f t="shared" ca="1" si="235"/>
        <v>0</v>
      </c>
      <c r="W285" s="3" t="str">
        <f t="shared" ca="1" si="207"/>
        <v/>
      </c>
      <c r="X285" s="3" t="str">
        <f ca="1">IF(ISNUMBER($A285),$W285*(Methuselahs!$A$4+1)+$A285,"")</f>
        <v/>
      </c>
      <c r="Y285" s="3" t="str">
        <f t="shared" ca="1" si="208"/>
        <v/>
      </c>
      <c r="Z285" s="3" t="str">
        <f ca="1">IF(ISNUMBER($A285),VLOOKUP($A285,Methuselahs!$A$7:$X$306,5),"")</f>
        <v/>
      </c>
      <c r="AA285" s="3" t="str">
        <f t="shared" ca="1" si="209"/>
        <v/>
      </c>
    </row>
    <row r="286" spans="1:27" ht="13.5" thickBot="1" x14ac:dyDescent="0.25">
      <c r="A286" s="170" t="str">
        <f ca="1">IF(ISBLANK('Tournament Info'!$B$11),"",INDIRECT(ADDRESS(ROW(),1,1,1,"Optimal Seating "&amp;'Tournament Info'!$B$11-1&amp;"R+F")))</f>
        <v/>
      </c>
      <c r="B286" s="171" t="str">
        <f ca="1">IF(ISNUMBER(A286),VLOOKUP(A286,Methuselahs!$A$7:$E$306,2,FALSE),"")</f>
        <v/>
      </c>
      <c r="C286" s="172" t="str">
        <f ca="1">IF(ISNUMBER(A286),VLOOKUP(A286,Methuselahs!$A$7:$E$306,3,FALSE),"")</f>
        <v/>
      </c>
      <c r="D286" s="173" t="str">
        <f t="shared" ca="1" si="228"/>
        <v/>
      </c>
      <c r="E286" s="174"/>
      <c r="F286" s="172">
        <f t="shared" si="229"/>
        <v>0</v>
      </c>
      <c r="G286" s="179" t="str">
        <f t="shared" ca="1" si="202"/>
        <v/>
      </c>
      <c r="H286" s="180" t="str">
        <f ca="1">IF(ISNUMBER(A286),IF(OR($S286=$U286,NOT(ISNA(MATCH($D286*5+$V$4,Override!$C$6:$C$125,0)))),$Q286,0),"")</f>
        <v/>
      </c>
      <c r="I286" s="173" t="str">
        <f t="shared" ca="1" si="230"/>
        <v/>
      </c>
      <c r="J286" s="175">
        <f t="shared" ref="J286" ca="1" si="260">COUNT(A282:A286)</f>
        <v>0</v>
      </c>
      <c r="K286" s="176" t="str">
        <f t="shared" ref="K286" ca="1" si="261">IF(ISNUMBER(A286),RANK(F286,F282:F286),"")</f>
        <v/>
      </c>
      <c r="L286" s="177">
        <f ca="1">IF(J286=5,VLOOKUP(K286,TPMatrix!$A$6:$B$10,2,FALSE),IF(J286=4,VLOOKUP(K286,TPMatrix!$D$6:$E$9,2,FALSE),0))</f>
        <v>0</v>
      </c>
      <c r="M286" s="177">
        <f ca="1">IF(COUNTIF(K282:K286,K286)&gt;=2,IF(J286=5,VLOOKUP(K286+1,TPMatrix!$A$6:$B$10,2,FALSE),IF(J286=4,VLOOKUP(K286+1,TPMatrix!$D$6:$E$9,2,FALSE),0)),"")</f>
        <v>0</v>
      </c>
      <c r="N286" s="177">
        <f ca="1">IF(COUNTIF(K282:K286,K286)&gt;=3,IF(J286=5,VLOOKUP(K286+2,TPMatrix!$A$6:$B$10,2,FALSE),IF(J286=4,VLOOKUP(K286+2,TPMatrix!$D$6:$E$9,2,FALSE),0)),"")</f>
        <v>0</v>
      </c>
      <c r="O286" s="177">
        <f ca="1">IF(COUNTIF(K282:K286,K286)&gt;=4,IF(J286=5,VLOOKUP(K286+3,TPMatrix!$A$6:$B$10,2,FALSE),IF(J286=4,VLOOKUP(K286+3,TPMatrix!$D$6:$E$9,2,FALSE),0)),"")</f>
        <v>0</v>
      </c>
      <c r="P286" s="177">
        <f ca="1">IF(COUNTIF(K282:K286,K286)&gt;=5,IF(J286=5,VLOOKUP(K286+4,TPMatrix!$A$6:$B$10,2,FALSE),IF(J286=4,VLOOKUP(K286+4,TPMatrix!$D$6:$E$9,2,FALSE),0)),"")</f>
        <v>0</v>
      </c>
      <c r="Q286" s="177">
        <f t="shared" ca="1" si="233"/>
        <v>0</v>
      </c>
      <c r="R286" s="178">
        <f t="shared" ca="1" si="234"/>
        <v>5</v>
      </c>
      <c r="S286" s="176">
        <f t="shared" ca="1" si="205"/>
        <v>0</v>
      </c>
      <c r="T286" s="177">
        <f t="shared" si="206"/>
        <v>0</v>
      </c>
      <c r="U286" s="178">
        <f t="shared" ca="1" si="235"/>
        <v>0</v>
      </c>
      <c r="W286" s="3" t="str">
        <f t="shared" ca="1" si="207"/>
        <v/>
      </c>
      <c r="X286" s="3" t="str">
        <f ca="1">IF(ISNUMBER($A286),$W286*(Methuselahs!$A$4+1)+$A286,"")</f>
        <v/>
      </c>
      <c r="Y286" s="3" t="str">
        <f t="shared" ca="1" si="208"/>
        <v/>
      </c>
      <c r="Z286" s="3" t="str">
        <f ca="1">IF(ISNUMBER($A286),VLOOKUP($A286,Methuselahs!$A$7:$X$306,5),"")</f>
        <v/>
      </c>
      <c r="AA286" s="3" t="str">
        <f t="shared" ca="1" si="209"/>
        <v/>
      </c>
    </row>
    <row r="287" spans="1:27" ht="13.5" thickTop="1" x14ac:dyDescent="0.2">
      <c r="A287" s="55" t="str">
        <f ca="1">IF(ISBLANK('Tournament Info'!$B$11),"",INDIRECT(ADDRESS(ROW(),1,1,1,"Optimal Seating "&amp;'Tournament Info'!$B$11-1&amp;"R+F")))</f>
        <v/>
      </c>
      <c r="B287" s="76" t="str">
        <f ca="1">IF(ISNUMBER(A287),VLOOKUP(A287,Methuselahs!$A$7:$E$306,2,FALSE),"")</f>
        <v/>
      </c>
      <c r="C287" s="136" t="str">
        <f ca="1">IF(ISNUMBER(A287),VLOOKUP(A287,Methuselahs!$A$7:$E$306,3,FALSE),"")</f>
        <v/>
      </c>
      <c r="D287" s="137" t="str">
        <f t="shared" ca="1" si="228"/>
        <v/>
      </c>
      <c r="E287" s="138"/>
      <c r="F287" s="136">
        <f t="shared" si="229"/>
        <v>0</v>
      </c>
      <c r="G287" s="139" t="str">
        <f t="shared" ca="1" si="202"/>
        <v/>
      </c>
      <c r="H287" s="140" t="str">
        <f ca="1">IF(ISNUMBER(A287),IF(OR($S287=$U287,NOT(ISNA(MATCH($D287*5+$V$4,Override!$C$6:$C$125,0)))),$Q287,0),"")</f>
        <v/>
      </c>
      <c r="I287" s="137" t="str">
        <f t="shared" ca="1" si="230"/>
        <v/>
      </c>
      <c r="J287" s="141">
        <f t="shared" ref="J287" ca="1" si="262">COUNT(A287:A291)</f>
        <v>0</v>
      </c>
      <c r="K287" s="142" t="str">
        <f t="shared" ref="K287" ca="1" si="263">IF(ISNUMBER(A287),RANK(F287,F287:F291),"")</f>
        <v/>
      </c>
      <c r="L287" s="58">
        <f ca="1">IF(J287=5,VLOOKUP(K287,TPMatrix!$A$6:$B$10,2,FALSE),IF(J287=4,VLOOKUP(K287,TPMatrix!$D$6:$E$9,2,FALSE),0))</f>
        <v>0</v>
      </c>
      <c r="M287" s="58">
        <f ca="1">IF(COUNTIF(K287:K291,K287)&gt;=2,IF(J287=5,VLOOKUP(K287+1,TPMatrix!$A$6:$B$10,2,FALSE),IF(J287=4,VLOOKUP(K287+1,TPMatrix!$D$6:$E$9,2,FALSE),0)),"")</f>
        <v>0</v>
      </c>
      <c r="N287" s="58">
        <f ca="1">IF(COUNTIF(K287:K291,K287)&gt;=3,IF(J287=5,VLOOKUP(K287+2,TPMatrix!$A$6:$B$10,2,FALSE),IF(J287=4,VLOOKUP(K287+2,TPMatrix!$D$6:$E$9,2,FALSE),0)),"")</f>
        <v>0</v>
      </c>
      <c r="O287" s="58">
        <f ca="1">IF(COUNTIF(K287:K291,K287)&gt;=4,IF(J287=5,VLOOKUP(K287+3,TPMatrix!$A$6:$B$10,2,FALSE),IF(J287=4,VLOOKUP(K287+3,TPMatrix!$D$6:$E$9,2,FALSE),0)),"")</f>
        <v>0</v>
      </c>
      <c r="P287" s="58">
        <f ca="1">IF(COUNTIF(K287:K291,K287)&gt;=5,IF(J287=5,VLOOKUP(K287+4,TPMatrix!$A$6:$B$10,2,FALSE),IF(J287=4,VLOOKUP(K287+4,TPMatrix!$D$6:$E$9,2,FALSE),0)),"")</f>
        <v>0</v>
      </c>
      <c r="Q287" s="58">
        <f t="shared" ca="1" si="233"/>
        <v>0</v>
      </c>
      <c r="R287" s="143">
        <f t="shared" ca="1" si="234"/>
        <v>5</v>
      </c>
      <c r="S287" s="144">
        <f t="shared" ca="1" si="205"/>
        <v>0</v>
      </c>
      <c r="T287" s="145">
        <f t="shared" si="206"/>
        <v>0</v>
      </c>
      <c r="U287" s="146">
        <f t="shared" ca="1" si="235"/>
        <v>0</v>
      </c>
      <c r="W287" s="3" t="str">
        <f t="shared" ca="1" si="207"/>
        <v/>
      </c>
      <c r="X287" s="3" t="str">
        <f ca="1">IF(ISNUMBER($A287),$W287*(Methuselahs!$A$4+1)+$A287,"")</f>
        <v/>
      </c>
      <c r="Y287" s="3" t="str">
        <f t="shared" ca="1" si="208"/>
        <v/>
      </c>
      <c r="Z287" s="3" t="str">
        <f ca="1">IF(ISNUMBER($A287),VLOOKUP($A287,Methuselahs!$A$7:$X$306,5),"")</f>
        <v/>
      </c>
      <c r="AA287" s="3" t="str">
        <f t="shared" ca="1" si="209"/>
        <v/>
      </c>
    </row>
    <row r="288" spans="1:27" x14ac:dyDescent="0.2">
      <c r="A288" s="59" t="str">
        <f ca="1">IF(ISBLANK('Tournament Info'!$B$11),"",INDIRECT(ADDRESS(ROW(),1,1,1,"Optimal Seating "&amp;'Tournament Info'!$B$11-1&amp;"R+F")))</f>
        <v/>
      </c>
      <c r="B288" s="65" t="str">
        <f ca="1">IF(ISNUMBER(A288),VLOOKUP(A288,Methuselahs!$A$7:$E$306,2,FALSE),"")</f>
        <v/>
      </c>
      <c r="C288" s="147" t="str">
        <f ca="1">IF(ISNUMBER(A288),VLOOKUP(A288,Methuselahs!$A$7:$E$306,3,FALSE),"")</f>
        <v/>
      </c>
      <c r="D288" s="148" t="str">
        <f t="shared" ca="1" si="228"/>
        <v/>
      </c>
      <c r="E288" s="149"/>
      <c r="F288" s="147">
        <f t="shared" si="229"/>
        <v>0</v>
      </c>
      <c r="G288" s="150" t="str">
        <f t="shared" ca="1" si="202"/>
        <v/>
      </c>
      <c r="H288" s="151" t="str">
        <f ca="1">IF(ISNUMBER(A288),IF(OR($S288=$U288,NOT(ISNA(MATCH($D288*5+$V$4,Override!$C$6:$C$125,0)))),$Q288,0),"")</f>
        <v/>
      </c>
      <c r="I288" s="148" t="str">
        <f t="shared" ca="1" si="230"/>
        <v/>
      </c>
      <c r="J288" s="152">
        <f t="shared" ref="J288" ca="1" si="264">COUNT(A287:A291)</f>
        <v>0</v>
      </c>
      <c r="K288" s="153" t="str">
        <f t="shared" ref="K288" ca="1" si="265">IF(ISNUMBER(A288),RANK(F288,F287:F291),"")</f>
        <v/>
      </c>
      <c r="L288" s="154">
        <f ca="1">IF(J288=5,VLOOKUP(K288,TPMatrix!$A$6:$B$10,2,FALSE),IF(J288=4,VLOOKUP(K288,TPMatrix!$D$6:$E$9,2,FALSE),0))</f>
        <v>0</v>
      </c>
      <c r="M288" s="154">
        <f ca="1">IF(COUNTIF(K287:K291,K288)&gt;=2,IF(J288=5,VLOOKUP(K288+1,TPMatrix!$A$6:$B$10,2,FALSE),IF(J288=4,VLOOKUP(K288+1,TPMatrix!$D$6:$E$9,2,FALSE),0)),"")</f>
        <v>0</v>
      </c>
      <c r="N288" s="154">
        <f ca="1">IF(COUNTIF(K287:K291,K288)&gt;=3,IF(J288=5,VLOOKUP(K288+2,TPMatrix!$A$6:$B$10,2,FALSE),IF(J288=4,VLOOKUP(K288+2,TPMatrix!$D$6:$E$9,2,FALSE),0)),"")</f>
        <v>0</v>
      </c>
      <c r="O288" s="154">
        <f ca="1">IF(COUNTIF(K287:K291,K288)&gt;=4,IF(J288=5,VLOOKUP(K288+3,TPMatrix!$A$6:$B$10,2,FALSE),IF(J288=4,VLOOKUP(K288+3,TPMatrix!$D$6:$E$9,2,FALSE),0)),"")</f>
        <v>0</v>
      </c>
      <c r="P288" s="154">
        <f ca="1">IF(COUNTIF(K287:K291,K288)&gt;=5,IF(J288=5,VLOOKUP(K288+4,TPMatrix!$A$6:$B$10,2,FALSE),IF(J288=4,VLOOKUP(K288+4,TPMatrix!$D$6:$E$9,2,FALSE),0)),"")</f>
        <v>0</v>
      </c>
      <c r="Q288" s="154">
        <f t="shared" ca="1" si="233"/>
        <v>0</v>
      </c>
      <c r="R288" s="155">
        <f t="shared" ca="1" si="234"/>
        <v>5</v>
      </c>
      <c r="S288" s="153">
        <f t="shared" ca="1" si="205"/>
        <v>0</v>
      </c>
      <c r="T288" s="154">
        <f t="shared" si="206"/>
        <v>0</v>
      </c>
      <c r="U288" s="155">
        <f t="shared" ca="1" si="235"/>
        <v>0</v>
      </c>
      <c r="W288" s="3" t="str">
        <f t="shared" ca="1" si="207"/>
        <v/>
      </c>
      <c r="X288" s="3" t="str">
        <f ca="1">IF(ISNUMBER($A288),$W288*(Methuselahs!$A$4+1)+$A288,"")</f>
        <v/>
      </c>
      <c r="Y288" s="3" t="str">
        <f t="shared" ca="1" si="208"/>
        <v/>
      </c>
      <c r="Z288" s="3" t="str">
        <f ca="1">IF(ISNUMBER($A288),VLOOKUP($A288,Methuselahs!$A$7:$X$306,5),"")</f>
        <v/>
      </c>
      <c r="AA288" s="3" t="str">
        <f t="shared" ca="1" si="209"/>
        <v/>
      </c>
    </row>
    <row r="289" spans="1:27" x14ac:dyDescent="0.2">
      <c r="A289" s="70" t="str">
        <f ca="1">IF(ISBLANK('Tournament Info'!$B$11),"",INDIRECT(ADDRESS(ROW(),1,1,1,"Optimal Seating "&amp;'Tournament Info'!$B$11-1&amp;"R+F")))</f>
        <v/>
      </c>
      <c r="B289" s="76" t="str">
        <f ca="1">IF(ISNUMBER(A289),VLOOKUP(A289,Methuselahs!$A$7:$E$306,2,FALSE),"")</f>
        <v/>
      </c>
      <c r="C289" s="156" t="str">
        <f ca="1">IF(ISNUMBER(A289),VLOOKUP(A289,Methuselahs!$A$7:$E$306,3,FALSE),"")</f>
        <v/>
      </c>
      <c r="D289" s="157" t="str">
        <f t="shared" ca="1" si="228"/>
        <v/>
      </c>
      <c r="E289" s="158"/>
      <c r="F289" s="156">
        <f t="shared" si="229"/>
        <v>0</v>
      </c>
      <c r="G289" s="159" t="str">
        <f t="shared" ca="1" si="202"/>
        <v/>
      </c>
      <c r="H289" s="160" t="str">
        <f ca="1">IF(ISNUMBER(A289),IF(OR($S289=$U289,NOT(ISNA(MATCH($D289*5+$V$4,Override!$C$6:$C$125,0)))),$Q289,0),"")</f>
        <v/>
      </c>
      <c r="I289" s="157" t="str">
        <f t="shared" ca="1" si="230"/>
        <v/>
      </c>
      <c r="J289" s="161">
        <f t="shared" ref="J289" ca="1" si="266">COUNT(A287:A291)</f>
        <v>0</v>
      </c>
      <c r="K289" s="162" t="str">
        <f t="shared" ref="K289" ca="1" si="267">IF(ISNUMBER(A289),RANK(F289,F287:F291),"")</f>
        <v/>
      </c>
      <c r="L289" s="75">
        <f ca="1">IF(J289=5,VLOOKUP(K289,TPMatrix!$A$6:$B$10,2,FALSE),IF(J289=4,VLOOKUP(K289,TPMatrix!$D$6:$E$9,2,FALSE),0))</f>
        <v>0</v>
      </c>
      <c r="M289" s="75">
        <f ca="1">IF(COUNTIF(K287:K291,K289)&gt;=2,IF(J289=5,VLOOKUP(K289+1,TPMatrix!$A$6:$B$10,2,FALSE),IF(J289=4,VLOOKUP(K289+1,TPMatrix!$D$6:$E$9,2,FALSE),0)),"")</f>
        <v>0</v>
      </c>
      <c r="N289" s="75">
        <f ca="1">IF(COUNTIF(K287:K291,K289)&gt;=3,IF(J289=5,VLOOKUP(K289+2,TPMatrix!$A$6:$B$10,2,FALSE),IF(J289=4,VLOOKUP(K289+2,TPMatrix!$D$6:$E$9,2,FALSE),0)),"")</f>
        <v>0</v>
      </c>
      <c r="O289" s="75">
        <f ca="1">IF(COUNTIF(K287:K291,K289)&gt;=4,IF(J289=5,VLOOKUP(K289+3,TPMatrix!$A$6:$B$10,2,FALSE),IF(J289=4,VLOOKUP(K289+3,TPMatrix!$D$6:$E$9,2,FALSE),0)),"")</f>
        <v>0</v>
      </c>
      <c r="P289" s="75">
        <f ca="1">IF(COUNTIF(K287:K291,K289)&gt;=5,IF(J289=5,VLOOKUP(K289+4,TPMatrix!$A$6:$B$10,2,FALSE),IF(J289=4,VLOOKUP(K289+4,TPMatrix!$D$6:$E$9,2,FALSE),0)),"")</f>
        <v>0</v>
      </c>
      <c r="Q289" s="75">
        <f t="shared" ca="1" si="233"/>
        <v>0</v>
      </c>
      <c r="R289" s="163">
        <f t="shared" ca="1" si="234"/>
        <v>5</v>
      </c>
      <c r="S289" s="162">
        <f t="shared" ca="1" si="205"/>
        <v>0</v>
      </c>
      <c r="T289" s="75">
        <f t="shared" si="206"/>
        <v>0</v>
      </c>
      <c r="U289" s="163">
        <f t="shared" ca="1" si="235"/>
        <v>0</v>
      </c>
      <c r="W289" s="3" t="str">
        <f t="shared" ca="1" si="207"/>
        <v/>
      </c>
      <c r="X289" s="3" t="str">
        <f ca="1">IF(ISNUMBER($A289),$W289*(Methuselahs!$A$4+1)+$A289,"")</f>
        <v/>
      </c>
      <c r="Y289" s="3" t="str">
        <f t="shared" ca="1" si="208"/>
        <v/>
      </c>
      <c r="Z289" s="3" t="str">
        <f ca="1">IF(ISNUMBER($A289),VLOOKUP($A289,Methuselahs!$A$7:$X$306,5),"")</f>
        <v/>
      </c>
      <c r="AA289" s="3" t="str">
        <f t="shared" ca="1" si="209"/>
        <v/>
      </c>
    </row>
    <row r="290" spans="1:27" x14ac:dyDescent="0.2">
      <c r="A290" s="164" t="str">
        <f ca="1">IF(ISBLANK('Tournament Info'!$B$11),"",INDIRECT(ADDRESS(ROW(),1,1,1,"Optimal Seating "&amp;'Tournament Info'!$B$11-1&amp;"R+F")))</f>
        <v/>
      </c>
      <c r="B290" s="165" t="str">
        <f ca="1">IF(ISNUMBER(A290),VLOOKUP(A290,Methuselahs!$A$7:$E$306,2,FALSE),"")</f>
        <v/>
      </c>
      <c r="C290" s="166" t="str">
        <f ca="1">IF(ISNUMBER(A290),VLOOKUP(A290,Methuselahs!$A$7:$E$306,3,FALSE),"")</f>
        <v/>
      </c>
      <c r="D290" s="167" t="str">
        <f t="shared" ca="1" si="228"/>
        <v/>
      </c>
      <c r="E290" s="168"/>
      <c r="F290" s="166">
        <f t="shared" si="229"/>
        <v>0</v>
      </c>
      <c r="G290" s="150" t="str">
        <f t="shared" ca="1" si="202"/>
        <v/>
      </c>
      <c r="H290" s="151" t="str">
        <f ca="1">IF(ISNUMBER(A290),IF(OR($S290=$U290,NOT(ISNA(MATCH($D290*5+$V$4,Override!$C$6:$C$125,0)))),$Q290,0),"")</f>
        <v/>
      </c>
      <c r="I290" s="167" t="str">
        <f t="shared" ca="1" si="230"/>
        <v/>
      </c>
      <c r="J290" s="169">
        <f t="shared" ref="J290" ca="1" si="268">COUNT(A287:A291)</f>
        <v>0</v>
      </c>
      <c r="K290" s="153" t="str">
        <f t="shared" ref="K290" ca="1" si="269">IF(ISNUMBER(A290),RANK(F290,F287:F291),"")</f>
        <v/>
      </c>
      <c r="L290" s="154">
        <f ca="1">IF(J290=5,VLOOKUP(K290,TPMatrix!$A$6:$B$10,2,FALSE),IF(J290=4,VLOOKUP(K290,TPMatrix!$D$6:$E$9,2,FALSE),0))</f>
        <v>0</v>
      </c>
      <c r="M290" s="154">
        <f ca="1">IF(COUNTIF(K287:K291,K290)&gt;=2,IF(J290=5,VLOOKUP(K290+1,TPMatrix!$A$6:$B$10,2,FALSE),IF(J290=4,VLOOKUP(K290+1,TPMatrix!$D$6:$E$9,2,FALSE),0)),"")</f>
        <v>0</v>
      </c>
      <c r="N290" s="154">
        <f ca="1">IF(COUNTIF(K287:K291,K290)&gt;=3,IF(J290=5,VLOOKUP(K290+2,TPMatrix!$A$6:$B$10,2,FALSE),IF(J290=4,VLOOKUP(K290+2,TPMatrix!$D$6:$E$9,2,FALSE),0)),"")</f>
        <v>0</v>
      </c>
      <c r="O290" s="154">
        <f ca="1">IF(COUNTIF(K287:K291,K290)&gt;=4,IF(J290=5,VLOOKUP(K290+3,TPMatrix!$A$6:$B$10,2,FALSE),IF(J290=4,VLOOKUP(K290+3,TPMatrix!$D$6:$E$9,2,FALSE),0)),"")</f>
        <v>0</v>
      </c>
      <c r="P290" s="154">
        <f ca="1">IF(COUNTIF(K287:K291,K290)&gt;=5,IF(J290=5,VLOOKUP(K290+4,TPMatrix!$A$6:$B$10,2,FALSE),IF(J290=4,VLOOKUP(K290+4,TPMatrix!$D$6:$E$9,2,FALSE),0)),"")</f>
        <v>0</v>
      </c>
      <c r="Q290" s="154">
        <f t="shared" ca="1" si="233"/>
        <v>0</v>
      </c>
      <c r="R290" s="155">
        <f t="shared" ca="1" si="234"/>
        <v>5</v>
      </c>
      <c r="S290" s="153">
        <f t="shared" ca="1" si="205"/>
        <v>0</v>
      </c>
      <c r="T290" s="154">
        <f t="shared" si="206"/>
        <v>0</v>
      </c>
      <c r="U290" s="155">
        <f t="shared" ca="1" si="235"/>
        <v>0</v>
      </c>
      <c r="W290" s="3" t="str">
        <f t="shared" ca="1" si="207"/>
        <v/>
      </c>
      <c r="X290" s="3" t="str">
        <f ca="1">IF(ISNUMBER($A290),$W290*(Methuselahs!$A$4+1)+$A290,"")</f>
        <v/>
      </c>
      <c r="Y290" s="3" t="str">
        <f t="shared" ca="1" si="208"/>
        <v/>
      </c>
      <c r="Z290" s="3" t="str">
        <f ca="1">IF(ISNUMBER($A290),VLOOKUP($A290,Methuselahs!$A$7:$X$306,5),"")</f>
        <v/>
      </c>
      <c r="AA290" s="3" t="str">
        <f t="shared" ca="1" si="209"/>
        <v/>
      </c>
    </row>
    <row r="291" spans="1:27" ht="13.5" thickBot="1" x14ac:dyDescent="0.25">
      <c r="A291" s="170" t="str">
        <f ca="1">IF(ISBLANK('Tournament Info'!$B$11),"",INDIRECT(ADDRESS(ROW(),1,1,1,"Optimal Seating "&amp;'Tournament Info'!$B$11-1&amp;"R+F")))</f>
        <v/>
      </c>
      <c r="B291" s="171" t="str">
        <f ca="1">IF(ISNUMBER(A291),VLOOKUP(A291,Methuselahs!$A$7:$E$306,2,FALSE),"")</f>
        <v/>
      </c>
      <c r="C291" s="172" t="str">
        <f ca="1">IF(ISNUMBER(A291),VLOOKUP(A291,Methuselahs!$A$7:$E$306,3,FALSE),"")</f>
        <v/>
      </c>
      <c r="D291" s="173" t="str">
        <f t="shared" ca="1" si="228"/>
        <v/>
      </c>
      <c r="E291" s="174"/>
      <c r="F291" s="172">
        <f t="shared" si="229"/>
        <v>0</v>
      </c>
      <c r="G291" s="159" t="str">
        <f t="shared" ca="1" si="202"/>
        <v/>
      </c>
      <c r="H291" s="160" t="str">
        <f ca="1">IF(ISNUMBER(A291),IF(OR($S291=$U291,NOT(ISNA(MATCH($D291*5+$V$4,Override!$C$6:$C$125,0)))),$Q291,0),"")</f>
        <v/>
      </c>
      <c r="I291" s="173" t="str">
        <f t="shared" ca="1" si="230"/>
        <v/>
      </c>
      <c r="J291" s="175">
        <f t="shared" ref="J291" ca="1" si="270">COUNT(A287:A291)</f>
        <v>0</v>
      </c>
      <c r="K291" s="176" t="str">
        <f t="shared" ref="K291" ca="1" si="271">IF(ISNUMBER(A291),RANK(F291,F287:F291),"")</f>
        <v/>
      </c>
      <c r="L291" s="177">
        <f ca="1">IF(J291=5,VLOOKUP(K291,TPMatrix!$A$6:$B$10,2,FALSE),IF(J291=4,VLOOKUP(K291,TPMatrix!$D$6:$E$9,2,FALSE),0))</f>
        <v>0</v>
      </c>
      <c r="M291" s="177">
        <f ca="1">IF(COUNTIF(K287:K291,K291)&gt;=2,IF(J291=5,VLOOKUP(K291+1,TPMatrix!$A$6:$B$10,2,FALSE),IF(J291=4,VLOOKUP(K291+1,TPMatrix!$D$6:$E$9,2,FALSE),0)),"")</f>
        <v>0</v>
      </c>
      <c r="N291" s="177">
        <f ca="1">IF(COUNTIF(K287:K291,K291)&gt;=3,IF(J291=5,VLOOKUP(K291+2,TPMatrix!$A$6:$B$10,2,FALSE),IF(J291=4,VLOOKUP(K291+2,TPMatrix!$D$6:$E$9,2,FALSE),0)),"")</f>
        <v>0</v>
      </c>
      <c r="O291" s="177">
        <f ca="1">IF(COUNTIF(K287:K291,K291)&gt;=4,IF(J291=5,VLOOKUP(K291+3,TPMatrix!$A$6:$B$10,2,FALSE),IF(J291=4,VLOOKUP(K291+3,TPMatrix!$D$6:$E$9,2,FALSE),0)),"")</f>
        <v>0</v>
      </c>
      <c r="P291" s="177">
        <f ca="1">IF(COUNTIF(K287:K291,K291)&gt;=5,IF(J291=5,VLOOKUP(K291+4,TPMatrix!$A$6:$B$10,2,FALSE),IF(J291=4,VLOOKUP(K291+4,TPMatrix!$D$6:$E$9,2,FALSE),0)),"")</f>
        <v>0</v>
      </c>
      <c r="Q291" s="177">
        <f t="shared" ca="1" si="233"/>
        <v>0</v>
      </c>
      <c r="R291" s="178">
        <f t="shared" ca="1" si="234"/>
        <v>5</v>
      </c>
      <c r="S291" s="176">
        <f t="shared" ca="1" si="205"/>
        <v>0</v>
      </c>
      <c r="T291" s="177">
        <f t="shared" si="206"/>
        <v>0</v>
      </c>
      <c r="U291" s="178">
        <f t="shared" ca="1" si="235"/>
        <v>0</v>
      </c>
      <c r="W291" s="3" t="str">
        <f t="shared" ca="1" si="207"/>
        <v/>
      </c>
      <c r="X291" s="3" t="str">
        <f ca="1">IF(ISNUMBER($A291),$W291*(Methuselahs!$A$4+1)+$A291,"")</f>
        <v/>
      </c>
      <c r="Y291" s="3" t="str">
        <f t="shared" ca="1" si="208"/>
        <v/>
      </c>
      <c r="Z291" s="3" t="str">
        <f ca="1">IF(ISNUMBER($A291),VLOOKUP($A291,Methuselahs!$A$7:$X$306,5),"")</f>
        <v/>
      </c>
      <c r="AA291" s="3" t="str">
        <f t="shared" ca="1" si="209"/>
        <v/>
      </c>
    </row>
    <row r="292" spans="1:27" ht="13.5" thickTop="1" x14ac:dyDescent="0.2">
      <c r="A292" s="55" t="str">
        <f ca="1">IF(ISBLANK('Tournament Info'!$B$11),"",INDIRECT(ADDRESS(ROW(),1,1,1,"Optimal Seating "&amp;'Tournament Info'!$B$11-1&amp;"R+F")))</f>
        <v/>
      </c>
      <c r="B292" s="57" t="str">
        <f ca="1">IF(ISNUMBER(A292),VLOOKUP(A292,Methuselahs!$A$7:$E$306,2,FALSE),"")</f>
        <v/>
      </c>
      <c r="C292" s="136" t="str">
        <f ca="1">IF(ISNUMBER(A292),VLOOKUP(A292,Methuselahs!$A$7:$E$306,3,FALSE),"")</f>
        <v/>
      </c>
      <c r="D292" s="137" t="str">
        <f t="shared" ca="1" si="228"/>
        <v/>
      </c>
      <c r="E292" s="138"/>
      <c r="F292" s="136">
        <f t="shared" si="229"/>
        <v>0</v>
      </c>
      <c r="G292" s="139" t="str">
        <f t="shared" ca="1" si="202"/>
        <v/>
      </c>
      <c r="H292" s="140" t="str">
        <f ca="1">IF(ISNUMBER(A292),IF(OR($S292=$U292,NOT(ISNA(MATCH($D292*5+$V$4,Override!$C$6:$C$125,0)))),$Q292,0),"")</f>
        <v/>
      </c>
      <c r="I292" s="137" t="str">
        <f t="shared" ca="1" si="230"/>
        <v/>
      </c>
      <c r="J292" s="141">
        <f t="shared" ref="J292" ca="1" si="272">COUNT(A292:A296)</f>
        <v>0</v>
      </c>
      <c r="K292" s="142" t="str">
        <f t="shared" ref="K292" ca="1" si="273">IF(ISNUMBER(A292),RANK(F292,F292:F296),"")</f>
        <v/>
      </c>
      <c r="L292" s="58">
        <f ca="1">IF(J292=5,VLOOKUP(K292,TPMatrix!$A$6:$B$10,2,FALSE),IF(J292=4,VLOOKUP(K292,TPMatrix!$D$6:$E$9,2,FALSE),0))</f>
        <v>0</v>
      </c>
      <c r="M292" s="58">
        <f ca="1">IF(COUNTIF(K292:K296,K292)&gt;=2,IF(J292=5,VLOOKUP(K292+1,TPMatrix!$A$6:$B$10,2,FALSE),IF(J292=4,VLOOKUP(K292+1,TPMatrix!$D$6:$E$9,2,FALSE),0)),"")</f>
        <v>0</v>
      </c>
      <c r="N292" s="58">
        <f ca="1">IF(COUNTIF(K292:K296,K292)&gt;=3,IF(J292=5,VLOOKUP(K292+2,TPMatrix!$A$6:$B$10,2,FALSE),IF(J292=4,VLOOKUP(K292+2,TPMatrix!$D$6:$E$9,2,FALSE),0)),"")</f>
        <v>0</v>
      </c>
      <c r="O292" s="58">
        <f ca="1">IF(COUNTIF(K292:K296,K292)&gt;=4,IF(J292=5,VLOOKUP(K292+3,TPMatrix!$A$6:$B$10,2,FALSE),IF(J292=4,VLOOKUP(K292+3,TPMatrix!$D$6:$E$9,2,FALSE),0)),"")</f>
        <v>0</v>
      </c>
      <c r="P292" s="58">
        <f ca="1">IF(COUNTIF(K292:K296,K292)&gt;=5,IF(J292=5,VLOOKUP(K292+4,TPMatrix!$A$6:$B$10,2,FALSE),IF(J292=4,VLOOKUP(K292+4,TPMatrix!$D$6:$E$9,2,FALSE),0)),"")</f>
        <v>0</v>
      </c>
      <c r="Q292" s="58">
        <f t="shared" ca="1" si="233"/>
        <v>0</v>
      </c>
      <c r="R292" s="143">
        <f t="shared" ca="1" si="234"/>
        <v>5</v>
      </c>
      <c r="S292" s="144">
        <f t="shared" ca="1" si="205"/>
        <v>0</v>
      </c>
      <c r="T292" s="145">
        <f t="shared" si="206"/>
        <v>0</v>
      </c>
      <c r="U292" s="146">
        <f t="shared" ca="1" si="235"/>
        <v>0</v>
      </c>
      <c r="W292" s="3" t="str">
        <f t="shared" ca="1" si="207"/>
        <v/>
      </c>
      <c r="X292" s="3" t="str">
        <f ca="1">IF(ISNUMBER($A292),$W292*(Methuselahs!$A$4+1)+$A292,"")</f>
        <v/>
      </c>
      <c r="Y292" s="3" t="str">
        <f t="shared" ca="1" si="208"/>
        <v/>
      </c>
      <c r="Z292" s="3" t="str">
        <f ca="1">IF(ISNUMBER($A292),VLOOKUP($A292,Methuselahs!$A$7:$X$306,5),"")</f>
        <v/>
      </c>
      <c r="AA292" s="3" t="str">
        <f t="shared" ca="1" si="209"/>
        <v/>
      </c>
    </row>
    <row r="293" spans="1:27" x14ac:dyDescent="0.2">
      <c r="A293" s="59" t="str">
        <f ca="1">IF(ISBLANK('Tournament Info'!$B$11),"",INDIRECT(ADDRESS(ROW(),1,1,1,"Optimal Seating "&amp;'Tournament Info'!$B$11-1&amp;"R+F")))</f>
        <v/>
      </c>
      <c r="B293" s="65" t="str">
        <f ca="1">IF(ISNUMBER(A293),VLOOKUP(A293,Methuselahs!$A$7:$E$306,2,FALSE),"")</f>
        <v/>
      </c>
      <c r="C293" s="147" t="str">
        <f ca="1">IF(ISNUMBER(A293),VLOOKUP(A293,Methuselahs!$A$7:$E$306,3,FALSE),"")</f>
        <v/>
      </c>
      <c r="D293" s="148" t="str">
        <f t="shared" ca="1" si="228"/>
        <v/>
      </c>
      <c r="E293" s="149"/>
      <c r="F293" s="147">
        <f t="shared" si="229"/>
        <v>0</v>
      </c>
      <c r="G293" s="150" t="str">
        <f t="shared" ca="1" si="202"/>
        <v/>
      </c>
      <c r="H293" s="151" t="str">
        <f ca="1">IF(ISNUMBER(A293),IF(OR($S293=$U293,NOT(ISNA(MATCH($D293*5+$V$4,Override!$C$6:$C$125,0)))),$Q293,0),"")</f>
        <v/>
      </c>
      <c r="I293" s="148" t="str">
        <f t="shared" ca="1" si="230"/>
        <v/>
      </c>
      <c r="J293" s="152">
        <f t="shared" ref="J293" ca="1" si="274">COUNT(A292:A296)</f>
        <v>0</v>
      </c>
      <c r="K293" s="153" t="str">
        <f t="shared" ref="K293" ca="1" si="275">IF(ISNUMBER(A293),RANK(F293,F292:F296),"")</f>
        <v/>
      </c>
      <c r="L293" s="154">
        <f ca="1">IF(J293=5,VLOOKUP(K293,TPMatrix!$A$6:$B$10,2,FALSE),IF(J293=4,VLOOKUP(K293,TPMatrix!$D$6:$E$9,2,FALSE),0))</f>
        <v>0</v>
      </c>
      <c r="M293" s="154">
        <f ca="1">IF(COUNTIF(K292:K296,K293)&gt;=2,IF(J293=5,VLOOKUP(K293+1,TPMatrix!$A$6:$B$10,2,FALSE),IF(J293=4,VLOOKUP(K293+1,TPMatrix!$D$6:$E$9,2,FALSE),0)),"")</f>
        <v>0</v>
      </c>
      <c r="N293" s="154">
        <f ca="1">IF(COUNTIF(K292:K296,K293)&gt;=3,IF(J293=5,VLOOKUP(K293+2,TPMatrix!$A$6:$B$10,2,FALSE),IF(J293=4,VLOOKUP(K293+2,TPMatrix!$D$6:$E$9,2,FALSE),0)),"")</f>
        <v>0</v>
      </c>
      <c r="O293" s="154">
        <f ca="1">IF(COUNTIF(K292:K296,K293)&gt;=4,IF(J293=5,VLOOKUP(K293+3,TPMatrix!$A$6:$B$10,2,FALSE),IF(J293=4,VLOOKUP(K293+3,TPMatrix!$D$6:$E$9,2,FALSE),0)),"")</f>
        <v>0</v>
      </c>
      <c r="P293" s="154">
        <f ca="1">IF(COUNTIF(K292:K296,K293)&gt;=5,IF(J293=5,VLOOKUP(K293+4,TPMatrix!$A$6:$B$10,2,FALSE),IF(J293=4,VLOOKUP(K293+4,TPMatrix!$D$6:$E$9,2,FALSE),0)),"")</f>
        <v>0</v>
      </c>
      <c r="Q293" s="154">
        <f t="shared" ca="1" si="233"/>
        <v>0</v>
      </c>
      <c r="R293" s="155">
        <f t="shared" ca="1" si="234"/>
        <v>5</v>
      </c>
      <c r="S293" s="153">
        <f t="shared" ca="1" si="205"/>
        <v>0</v>
      </c>
      <c r="T293" s="154">
        <f t="shared" si="206"/>
        <v>0</v>
      </c>
      <c r="U293" s="155">
        <f t="shared" ca="1" si="235"/>
        <v>0</v>
      </c>
      <c r="W293" s="3" t="str">
        <f t="shared" ca="1" si="207"/>
        <v/>
      </c>
      <c r="X293" s="3" t="str">
        <f ca="1">IF(ISNUMBER($A293),$W293*(Methuselahs!$A$4+1)+$A293,"")</f>
        <v/>
      </c>
      <c r="Y293" s="3" t="str">
        <f t="shared" ca="1" si="208"/>
        <v/>
      </c>
      <c r="Z293" s="3" t="str">
        <f ca="1">IF(ISNUMBER($A293),VLOOKUP($A293,Methuselahs!$A$7:$X$306,5),"")</f>
        <v/>
      </c>
      <c r="AA293" s="3" t="str">
        <f t="shared" ca="1" si="209"/>
        <v/>
      </c>
    </row>
    <row r="294" spans="1:27" x14ac:dyDescent="0.2">
      <c r="A294" s="70" t="str">
        <f ca="1">IF(ISBLANK('Tournament Info'!$B$11),"",INDIRECT(ADDRESS(ROW(),1,1,1,"Optimal Seating "&amp;'Tournament Info'!$B$11-1&amp;"R+F")))</f>
        <v/>
      </c>
      <c r="B294" s="76" t="str">
        <f ca="1">IF(ISNUMBER(A294),VLOOKUP(A294,Methuselahs!$A$7:$E$306,2,FALSE),"")</f>
        <v/>
      </c>
      <c r="C294" s="156" t="str">
        <f ca="1">IF(ISNUMBER(A294),VLOOKUP(A294,Methuselahs!$A$7:$E$306,3,FALSE),"")</f>
        <v/>
      </c>
      <c r="D294" s="157" t="str">
        <f t="shared" ca="1" si="228"/>
        <v/>
      </c>
      <c r="E294" s="158"/>
      <c r="F294" s="156">
        <f t="shared" si="229"/>
        <v>0</v>
      </c>
      <c r="G294" s="159" t="str">
        <f t="shared" ca="1" si="202"/>
        <v/>
      </c>
      <c r="H294" s="160" t="str">
        <f ca="1">IF(ISNUMBER(A294),IF(OR($S294=$U294,NOT(ISNA(MATCH($D294*5+$V$4,Override!$C$6:$C$125,0)))),$Q294,0),"")</f>
        <v/>
      </c>
      <c r="I294" s="157" t="str">
        <f t="shared" ca="1" si="230"/>
        <v/>
      </c>
      <c r="J294" s="161">
        <f t="shared" ref="J294" ca="1" si="276">COUNT(A292:A296)</f>
        <v>0</v>
      </c>
      <c r="K294" s="162" t="str">
        <f t="shared" ref="K294" ca="1" si="277">IF(ISNUMBER(A294),RANK(F294,F292:F296),"")</f>
        <v/>
      </c>
      <c r="L294" s="75">
        <f ca="1">IF(J294=5,VLOOKUP(K294,TPMatrix!$A$6:$B$10,2,FALSE),IF(J294=4,VLOOKUP(K294,TPMatrix!$D$6:$E$9,2,FALSE),0))</f>
        <v>0</v>
      </c>
      <c r="M294" s="75">
        <f ca="1">IF(COUNTIF(K292:K296,K294)&gt;=2,IF(J294=5,VLOOKUP(K294+1,TPMatrix!$A$6:$B$10,2,FALSE),IF(J294=4,VLOOKUP(K294+1,TPMatrix!$D$6:$E$9,2,FALSE),0)),"")</f>
        <v>0</v>
      </c>
      <c r="N294" s="75">
        <f ca="1">IF(COUNTIF(K292:K296,K294)&gt;=3,IF(J294=5,VLOOKUP(K294+2,TPMatrix!$A$6:$B$10,2,FALSE),IF(J294=4,VLOOKUP(K294+2,TPMatrix!$D$6:$E$9,2,FALSE),0)),"")</f>
        <v>0</v>
      </c>
      <c r="O294" s="75">
        <f ca="1">IF(COUNTIF(K292:K296,K294)&gt;=4,IF(J294=5,VLOOKUP(K294+3,TPMatrix!$A$6:$B$10,2,FALSE),IF(J294=4,VLOOKUP(K294+3,TPMatrix!$D$6:$E$9,2,FALSE),0)),"")</f>
        <v>0</v>
      </c>
      <c r="P294" s="75">
        <f ca="1">IF(COUNTIF(K292:K296,K294)&gt;=5,IF(J294=5,VLOOKUP(K294+4,TPMatrix!$A$6:$B$10,2,FALSE),IF(J294=4,VLOOKUP(K294+4,TPMatrix!$D$6:$E$9,2,FALSE),0)),"")</f>
        <v>0</v>
      </c>
      <c r="Q294" s="75">
        <f t="shared" ca="1" si="233"/>
        <v>0</v>
      </c>
      <c r="R294" s="163">
        <f t="shared" ca="1" si="234"/>
        <v>5</v>
      </c>
      <c r="S294" s="162">
        <f t="shared" ca="1" si="205"/>
        <v>0</v>
      </c>
      <c r="T294" s="75">
        <f t="shared" si="206"/>
        <v>0</v>
      </c>
      <c r="U294" s="163">
        <f t="shared" ca="1" si="235"/>
        <v>0</v>
      </c>
      <c r="W294" s="3" t="str">
        <f t="shared" ca="1" si="207"/>
        <v/>
      </c>
      <c r="X294" s="3" t="str">
        <f ca="1">IF(ISNUMBER($A294),$W294*(Methuselahs!$A$4+1)+$A294,"")</f>
        <v/>
      </c>
      <c r="Y294" s="3" t="str">
        <f t="shared" ca="1" si="208"/>
        <v/>
      </c>
      <c r="Z294" s="3" t="str">
        <f ca="1">IF(ISNUMBER($A294),VLOOKUP($A294,Methuselahs!$A$7:$X$306,5),"")</f>
        <v/>
      </c>
      <c r="AA294" s="3" t="str">
        <f t="shared" ca="1" si="209"/>
        <v/>
      </c>
    </row>
    <row r="295" spans="1:27" x14ac:dyDescent="0.2">
      <c r="A295" s="164" t="str">
        <f ca="1">IF(ISBLANK('Tournament Info'!$B$11),"",INDIRECT(ADDRESS(ROW(),1,1,1,"Optimal Seating "&amp;'Tournament Info'!$B$11-1&amp;"R+F")))</f>
        <v/>
      </c>
      <c r="B295" s="165" t="str">
        <f ca="1">IF(ISNUMBER(A295),VLOOKUP(A295,Methuselahs!$A$7:$E$306,2,FALSE),"")</f>
        <v/>
      </c>
      <c r="C295" s="166" t="str">
        <f ca="1">IF(ISNUMBER(A295),VLOOKUP(A295,Methuselahs!$A$7:$E$306,3,FALSE),"")</f>
        <v/>
      </c>
      <c r="D295" s="167" t="str">
        <f t="shared" ca="1" si="228"/>
        <v/>
      </c>
      <c r="E295" s="168"/>
      <c r="F295" s="166">
        <f t="shared" si="229"/>
        <v>0</v>
      </c>
      <c r="G295" s="150" t="str">
        <f t="shared" ca="1" si="202"/>
        <v/>
      </c>
      <c r="H295" s="151" t="str">
        <f ca="1">IF(ISNUMBER(A295),IF(OR($S295=$U295,NOT(ISNA(MATCH($D295*5+$V$4,Override!$C$6:$C$125,0)))),$Q295,0),"")</f>
        <v/>
      </c>
      <c r="I295" s="167" t="str">
        <f t="shared" ca="1" si="230"/>
        <v/>
      </c>
      <c r="J295" s="169">
        <f t="shared" ref="J295" ca="1" si="278">COUNT(A292:A296)</f>
        <v>0</v>
      </c>
      <c r="K295" s="153" t="str">
        <f t="shared" ref="K295" ca="1" si="279">IF(ISNUMBER(A295),RANK(F295,F292:F296),"")</f>
        <v/>
      </c>
      <c r="L295" s="154">
        <f ca="1">IF(J295=5,VLOOKUP(K295,TPMatrix!$A$6:$B$10,2,FALSE),IF(J295=4,VLOOKUP(K295,TPMatrix!$D$6:$E$9,2,FALSE),0))</f>
        <v>0</v>
      </c>
      <c r="M295" s="154">
        <f ca="1">IF(COUNTIF(K292:K296,K295)&gt;=2,IF(J295=5,VLOOKUP(K295+1,TPMatrix!$A$6:$B$10,2,FALSE),IF(J295=4,VLOOKUP(K295+1,TPMatrix!$D$6:$E$9,2,FALSE),0)),"")</f>
        <v>0</v>
      </c>
      <c r="N295" s="154">
        <f ca="1">IF(COUNTIF(K292:K296,K295)&gt;=3,IF(J295=5,VLOOKUP(K295+2,TPMatrix!$A$6:$B$10,2,FALSE),IF(J295=4,VLOOKUP(K295+2,TPMatrix!$D$6:$E$9,2,FALSE),0)),"")</f>
        <v>0</v>
      </c>
      <c r="O295" s="154">
        <f ca="1">IF(COUNTIF(K292:K296,K295)&gt;=4,IF(J295=5,VLOOKUP(K295+3,TPMatrix!$A$6:$B$10,2,FALSE),IF(J295=4,VLOOKUP(K295+3,TPMatrix!$D$6:$E$9,2,FALSE),0)),"")</f>
        <v>0</v>
      </c>
      <c r="P295" s="154">
        <f ca="1">IF(COUNTIF(K292:K296,K295)&gt;=5,IF(J295=5,VLOOKUP(K295+4,TPMatrix!$A$6:$B$10,2,FALSE),IF(J295=4,VLOOKUP(K295+4,TPMatrix!$D$6:$E$9,2,FALSE),0)),"")</f>
        <v>0</v>
      </c>
      <c r="Q295" s="154">
        <f t="shared" ca="1" si="233"/>
        <v>0</v>
      </c>
      <c r="R295" s="155">
        <f t="shared" ca="1" si="234"/>
        <v>5</v>
      </c>
      <c r="S295" s="153">
        <f t="shared" ca="1" si="205"/>
        <v>0</v>
      </c>
      <c r="T295" s="154">
        <f t="shared" si="206"/>
        <v>0</v>
      </c>
      <c r="U295" s="155">
        <f t="shared" ca="1" si="235"/>
        <v>0</v>
      </c>
      <c r="W295" s="3" t="str">
        <f t="shared" ca="1" si="207"/>
        <v/>
      </c>
      <c r="X295" s="3" t="str">
        <f ca="1">IF(ISNUMBER($A295),$W295*(Methuselahs!$A$4+1)+$A295,"")</f>
        <v/>
      </c>
      <c r="Y295" s="3" t="str">
        <f t="shared" ca="1" si="208"/>
        <v/>
      </c>
      <c r="Z295" s="3" t="str">
        <f ca="1">IF(ISNUMBER($A295),VLOOKUP($A295,Methuselahs!$A$7:$X$306,5),"")</f>
        <v/>
      </c>
      <c r="AA295" s="3" t="str">
        <f t="shared" ca="1" si="209"/>
        <v/>
      </c>
    </row>
    <row r="296" spans="1:27" ht="13.5" thickBot="1" x14ac:dyDescent="0.25">
      <c r="A296" s="170" t="str">
        <f ca="1">IF(ISBLANK('Tournament Info'!$B$11),"",INDIRECT(ADDRESS(ROW(),1,1,1,"Optimal Seating "&amp;'Tournament Info'!$B$11-1&amp;"R+F")))</f>
        <v/>
      </c>
      <c r="B296" s="171" t="str">
        <f ca="1">IF(ISNUMBER(A296),VLOOKUP(A296,Methuselahs!$A$7:$E$306,2,FALSE),"")</f>
        <v/>
      </c>
      <c r="C296" s="172" t="str">
        <f ca="1">IF(ISNUMBER(A296),VLOOKUP(A296,Methuselahs!$A$7:$E$306,3,FALSE),"")</f>
        <v/>
      </c>
      <c r="D296" s="173" t="str">
        <f t="shared" ca="1" si="228"/>
        <v/>
      </c>
      <c r="E296" s="174"/>
      <c r="F296" s="172">
        <f t="shared" si="229"/>
        <v>0</v>
      </c>
      <c r="G296" s="179" t="str">
        <f t="shared" ca="1" si="202"/>
        <v/>
      </c>
      <c r="H296" s="180" t="str">
        <f ca="1">IF(ISNUMBER(A296),IF(OR($S296=$U296,NOT(ISNA(MATCH($D296*5+$V$4,Override!$C$6:$C$125,0)))),$Q296,0),"")</f>
        <v/>
      </c>
      <c r="I296" s="173" t="str">
        <f t="shared" ca="1" si="230"/>
        <v/>
      </c>
      <c r="J296" s="175">
        <f t="shared" ref="J296" ca="1" si="280">COUNT(A292:A296)</f>
        <v>0</v>
      </c>
      <c r="K296" s="176" t="str">
        <f t="shared" ref="K296" ca="1" si="281">IF(ISNUMBER(A296),RANK(F296,F292:F296),"")</f>
        <v/>
      </c>
      <c r="L296" s="177">
        <f ca="1">IF(J296=5,VLOOKUP(K296,TPMatrix!$A$6:$B$10,2,FALSE),IF(J296=4,VLOOKUP(K296,TPMatrix!$D$6:$E$9,2,FALSE),0))</f>
        <v>0</v>
      </c>
      <c r="M296" s="177">
        <f ca="1">IF(COUNTIF(K292:K296,K296)&gt;=2,IF(J296=5,VLOOKUP(K296+1,TPMatrix!$A$6:$B$10,2,FALSE),IF(J296=4,VLOOKUP(K296+1,TPMatrix!$D$6:$E$9,2,FALSE),0)),"")</f>
        <v>0</v>
      </c>
      <c r="N296" s="177">
        <f ca="1">IF(COUNTIF(K292:K296,K296)&gt;=3,IF(J296=5,VLOOKUP(K296+2,TPMatrix!$A$6:$B$10,2,FALSE),IF(J296=4,VLOOKUP(K296+2,TPMatrix!$D$6:$E$9,2,FALSE),0)),"")</f>
        <v>0</v>
      </c>
      <c r="O296" s="177">
        <f ca="1">IF(COUNTIF(K292:K296,K296)&gt;=4,IF(J296=5,VLOOKUP(K296+3,TPMatrix!$A$6:$B$10,2,FALSE),IF(J296=4,VLOOKUP(K296+3,TPMatrix!$D$6:$E$9,2,FALSE),0)),"")</f>
        <v>0</v>
      </c>
      <c r="P296" s="177">
        <f ca="1">IF(COUNTIF(K292:K296,K296)&gt;=5,IF(J296=5,VLOOKUP(K296+4,TPMatrix!$A$6:$B$10,2,FALSE),IF(J296=4,VLOOKUP(K296+4,TPMatrix!$D$6:$E$9,2,FALSE),0)),"")</f>
        <v>0</v>
      </c>
      <c r="Q296" s="177">
        <f t="shared" ca="1" si="233"/>
        <v>0</v>
      </c>
      <c r="R296" s="178">
        <f t="shared" ca="1" si="234"/>
        <v>5</v>
      </c>
      <c r="S296" s="176">
        <f t="shared" ca="1" si="205"/>
        <v>0</v>
      </c>
      <c r="T296" s="177">
        <f t="shared" si="206"/>
        <v>0</v>
      </c>
      <c r="U296" s="178">
        <f t="shared" ca="1" si="235"/>
        <v>0</v>
      </c>
      <c r="W296" s="3" t="str">
        <f t="shared" ca="1" si="207"/>
        <v/>
      </c>
      <c r="X296" s="3" t="str">
        <f ca="1">IF(ISNUMBER($A296),$W296*(Methuselahs!$A$4+1)+$A296,"")</f>
        <v/>
      </c>
      <c r="Y296" s="3" t="str">
        <f t="shared" ca="1" si="208"/>
        <v/>
      </c>
      <c r="Z296" s="3" t="str">
        <f ca="1">IF(ISNUMBER($A296),VLOOKUP($A296,Methuselahs!$A$7:$X$306,5),"")</f>
        <v/>
      </c>
      <c r="AA296" s="3" t="str">
        <f t="shared" ca="1" si="209"/>
        <v/>
      </c>
    </row>
    <row r="297" spans="1:27" ht="13.5" thickTop="1" x14ac:dyDescent="0.2">
      <c r="A297" s="55" t="str">
        <f ca="1">IF(ISBLANK('Tournament Info'!$B$11),"",INDIRECT(ADDRESS(ROW(),1,1,1,"Optimal Seating "&amp;'Tournament Info'!$B$11-1&amp;"R+F")))</f>
        <v/>
      </c>
      <c r="B297" s="76" t="str">
        <f ca="1">IF(ISNUMBER(A297),VLOOKUP(A297,Methuselahs!$A$7:$E$306,2,FALSE),"")</f>
        <v/>
      </c>
      <c r="C297" s="136" t="str">
        <f ca="1">IF(ISNUMBER(A297),VLOOKUP(A297,Methuselahs!$A$7:$E$306,3,FALSE),"")</f>
        <v/>
      </c>
      <c r="D297" s="137" t="str">
        <f t="shared" ca="1" si="228"/>
        <v/>
      </c>
      <c r="E297" s="138"/>
      <c r="F297" s="136">
        <f t="shared" si="229"/>
        <v>0</v>
      </c>
      <c r="G297" s="139" t="str">
        <f t="shared" ca="1" si="202"/>
        <v/>
      </c>
      <c r="H297" s="140" t="str">
        <f ca="1">IF(ISNUMBER(A297),IF(OR($S297=$U297,NOT(ISNA(MATCH($D297*5+$V$4,Override!$C$6:$C$125,0)))),$Q297,0),"")</f>
        <v/>
      </c>
      <c r="I297" s="137" t="str">
        <f t="shared" ca="1" si="230"/>
        <v/>
      </c>
      <c r="J297" s="141">
        <f t="shared" ref="J297" ca="1" si="282">COUNT(A297:A301)</f>
        <v>0</v>
      </c>
      <c r="K297" s="142" t="str">
        <f t="shared" ref="K297" ca="1" si="283">IF(ISNUMBER(A297),RANK(F297,F297:F301),"")</f>
        <v/>
      </c>
      <c r="L297" s="58">
        <f ca="1">IF(J297=5,VLOOKUP(K297,TPMatrix!$A$6:$B$10,2,FALSE),IF(J297=4,VLOOKUP(K297,TPMatrix!$D$6:$E$9,2,FALSE),0))</f>
        <v>0</v>
      </c>
      <c r="M297" s="58">
        <f ca="1">IF(COUNTIF(K297:K301,K297)&gt;=2,IF(J297=5,VLOOKUP(K297+1,TPMatrix!$A$6:$B$10,2,FALSE),IF(J297=4,VLOOKUP(K297+1,TPMatrix!$D$6:$E$9,2,FALSE),0)),"")</f>
        <v>0</v>
      </c>
      <c r="N297" s="58">
        <f ca="1">IF(COUNTIF(K297:K301,K297)&gt;=3,IF(J297=5,VLOOKUP(K297+2,TPMatrix!$A$6:$B$10,2,FALSE),IF(J297=4,VLOOKUP(K297+2,TPMatrix!$D$6:$E$9,2,FALSE),0)),"")</f>
        <v>0</v>
      </c>
      <c r="O297" s="58">
        <f ca="1">IF(COUNTIF(K297:K301,K297)&gt;=4,IF(J297=5,VLOOKUP(K297+3,TPMatrix!$A$6:$B$10,2,FALSE),IF(J297=4,VLOOKUP(K297+3,TPMatrix!$D$6:$E$9,2,FALSE),0)),"")</f>
        <v>0</v>
      </c>
      <c r="P297" s="58">
        <f ca="1">IF(COUNTIF(K297:K301,K297)&gt;=5,IF(J297=5,VLOOKUP(K297+4,TPMatrix!$A$6:$B$10,2,FALSE),IF(J297=4,VLOOKUP(K297+4,TPMatrix!$D$6:$E$9,2,FALSE),0)),"")</f>
        <v>0</v>
      </c>
      <c r="Q297" s="58">
        <f t="shared" ca="1" si="233"/>
        <v>0</v>
      </c>
      <c r="R297" s="143">
        <f t="shared" ca="1" si="234"/>
        <v>5</v>
      </c>
      <c r="S297" s="144">
        <f t="shared" ca="1" si="205"/>
        <v>0</v>
      </c>
      <c r="T297" s="145">
        <f t="shared" si="206"/>
        <v>0</v>
      </c>
      <c r="U297" s="146">
        <f t="shared" ca="1" si="235"/>
        <v>0</v>
      </c>
      <c r="W297" s="3" t="str">
        <f t="shared" ca="1" si="207"/>
        <v/>
      </c>
      <c r="X297" s="3" t="str">
        <f ca="1">IF(ISNUMBER($A297),$W297*(Methuselahs!$A$4+1)+$A297,"")</f>
        <v/>
      </c>
      <c r="Y297" s="3" t="str">
        <f t="shared" ca="1" si="208"/>
        <v/>
      </c>
      <c r="Z297" s="3" t="str">
        <f ca="1">IF(ISNUMBER($A297),VLOOKUP($A297,Methuselahs!$A$7:$X$306,5),"")</f>
        <v/>
      </c>
      <c r="AA297" s="3" t="str">
        <f t="shared" ca="1" si="209"/>
        <v/>
      </c>
    </row>
    <row r="298" spans="1:27" x14ac:dyDescent="0.2">
      <c r="A298" s="59" t="str">
        <f ca="1">IF(ISBLANK('Tournament Info'!$B$11),"",INDIRECT(ADDRESS(ROW(),1,1,1,"Optimal Seating "&amp;'Tournament Info'!$B$11-1&amp;"R+F")))</f>
        <v/>
      </c>
      <c r="B298" s="65" t="str">
        <f ca="1">IF(ISNUMBER(A298),VLOOKUP(A298,Methuselahs!$A$7:$E$306,2,FALSE),"")</f>
        <v/>
      </c>
      <c r="C298" s="147" t="str">
        <f ca="1">IF(ISNUMBER(A298),VLOOKUP(A298,Methuselahs!$A$7:$E$306,3,FALSE),"")</f>
        <v/>
      </c>
      <c r="D298" s="148" t="str">
        <f t="shared" ca="1" si="228"/>
        <v/>
      </c>
      <c r="E298" s="149"/>
      <c r="F298" s="147">
        <f t="shared" si="229"/>
        <v>0</v>
      </c>
      <c r="G298" s="150" t="str">
        <f t="shared" ca="1" si="202"/>
        <v/>
      </c>
      <c r="H298" s="151" t="str">
        <f ca="1">IF(ISNUMBER(A298),IF(OR($S298=$U298,NOT(ISNA(MATCH($D298*5+$V$4,Override!$C$6:$C$125,0)))),$Q298,0),"")</f>
        <v/>
      </c>
      <c r="I298" s="148" t="str">
        <f t="shared" ca="1" si="230"/>
        <v/>
      </c>
      <c r="J298" s="152">
        <f t="shared" ref="J298" ca="1" si="284">COUNT(A297:A301)</f>
        <v>0</v>
      </c>
      <c r="K298" s="153" t="str">
        <f t="shared" ref="K298" ca="1" si="285">IF(ISNUMBER(A298),RANK(F298,F297:F301),"")</f>
        <v/>
      </c>
      <c r="L298" s="154">
        <f ca="1">IF(J298=5,VLOOKUP(K298,TPMatrix!$A$6:$B$10,2,FALSE),IF(J298=4,VLOOKUP(K298,TPMatrix!$D$6:$E$9,2,FALSE),0))</f>
        <v>0</v>
      </c>
      <c r="M298" s="154">
        <f ca="1">IF(COUNTIF(K297:K301,K298)&gt;=2,IF(J298=5,VLOOKUP(K298+1,TPMatrix!$A$6:$B$10,2,FALSE),IF(J298=4,VLOOKUP(K298+1,TPMatrix!$D$6:$E$9,2,FALSE),0)),"")</f>
        <v>0</v>
      </c>
      <c r="N298" s="154">
        <f ca="1">IF(COUNTIF(K297:K301,K298)&gt;=3,IF(J298=5,VLOOKUP(K298+2,TPMatrix!$A$6:$B$10,2,FALSE),IF(J298=4,VLOOKUP(K298+2,TPMatrix!$D$6:$E$9,2,FALSE),0)),"")</f>
        <v>0</v>
      </c>
      <c r="O298" s="154">
        <f ca="1">IF(COUNTIF(K297:K301,K298)&gt;=4,IF(J298=5,VLOOKUP(K298+3,TPMatrix!$A$6:$B$10,2,FALSE),IF(J298=4,VLOOKUP(K298+3,TPMatrix!$D$6:$E$9,2,FALSE),0)),"")</f>
        <v>0</v>
      </c>
      <c r="P298" s="154">
        <f ca="1">IF(COUNTIF(K297:K301,K298)&gt;=5,IF(J298=5,VLOOKUP(K298+4,TPMatrix!$A$6:$B$10,2,FALSE),IF(J298=4,VLOOKUP(K298+4,TPMatrix!$D$6:$E$9,2,FALSE),0)),"")</f>
        <v>0</v>
      </c>
      <c r="Q298" s="154">
        <f t="shared" ca="1" si="233"/>
        <v>0</v>
      </c>
      <c r="R298" s="155">
        <f t="shared" ca="1" si="234"/>
        <v>5</v>
      </c>
      <c r="S298" s="153">
        <f t="shared" ca="1" si="205"/>
        <v>0</v>
      </c>
      <c r="T298" s="154">
        <f t="shared" si="206"/>
        <v>0</v>
      </c>
      <c r="U298" s="155">
        <f t="shared" ca="1" si="235"/>
        <v>0</v>
      </c>
      <c r="W298" s="3" t="str">
        <f t="shared" ca="1" si="207"/>
        <v/>
      </c>
      <c r="X298" s="3" t="str">
        <f ca="1">IF(ISNUMBER($A298),$W298*(Methuselahs!$A$4+1)+$A298,"")</f>
        <v/>
      </c>
      <c r="Y298" s="3" t="str">
        <f t="shared" ca="1" si="208"/>
        <v/>
      </c>
      <c r="Z298" s="3" t="str">
        <f ca="1">IF(ISNUMBER($A298),VLOOKUP($A298,Methuselahs!$A$7:$X$306,5),"")</f>
        <v/>
      </c>
      <c r="AA298" s="3" t="str">
        <f t="shared" ca="1" si="209"/>
        <v/>
      </c>
    </row>
    <row r="299" spans="1:27" x14ac:dyDescent="0.2">
      <c r="A299" s="70" t="str">
        <f ca="1">IF(ISBLANK('Tournament Info'!$B$11),"",INDIRECT(ADDRESS(ROW(),1,1,1,"Optimal Seating "&amp;'Tournament Info'!$B$11-1&amp;"R+F")))</f>
        <v/>
      </c>
      <c r="B299" s="76" t="str">
        <f ca="1">IF(ISNUMBER(A299),VLOOKUP(A299,Methuselahs!$A$7:$E$306,2,FALSE),"")</f>
        <v/>
      </c>
      <c r="C299" s="156" t="str">
        <f ca="1">IF(ISNUMBER(A299),VLOOKUP(A299,Methuselahs!$A$7:$E$306,3,FALSE),"")</f>
        <v/>
      </c>
      <c r="D299" s="157" t="str">
        <f t="shared" ca="1" si="228"/>
        <v/>
      </c>
      <c r="E299" s="158"/>
      <c r="F299" s="156">
        <f t="shared" si="229"/>
        <v>0</v>
      </c>
      <c r="G299" s="159" t="str">
        <f t="shared" ca="1" si="202"/>
        <v/>
      </c>
      <c r="H299" s="160" t="str">
        <f ca="1">IF(ISNUMBER(A299),IF(OR($S299=$U299,NOT(ISNA(MATCH($D299*5+$V$4,Override!$C$6:$C$125,0)))),$Q299,0),"")</f>
        <v/>
      </c>
      <c r="I299" s="157" t="str">
        <f t="shared" ca="1" si="230"/>
        <v/>
      </c>
      <c r="J299" s="161">
        <f t="shared" ref="J299" ca="1" si="286">COUNT(A297:A301)</f>
        <v>0</v>
      </c>
      <c r="K299" s="162" t="str">
        <f t="shared" ref="K299" ca="1" si="287">IF(ISNUMBER(A299),RANK(F299,F297:F301),"")</f>
        <v/>
      </c>
      <c r="L299" s="75">
        <f ca="1">IF(J299=5,VLOOKUP(K299,TPMatrix!$A$6:$B$10,2,FALSE),IF(J299=4,VLOOKUP(K299,TPMatrix!$D$6:$E$9,2,FALSE),0))</f>
        <v>0</v>
      </c>
      <c r="M299" s="75">
        <f ca="1">IF(COUNTIF(K297:K301,K299)&gt;=2,IF(J299=5,VLOOKUP(K299+1,TPMatrix!$A$6:$B$10,2,FALSE),IF(J299=4,VLOOKUP(K299+1,TPMatrix!$D$6:$E$9,2,FALSE),0)),"")</f>
        <v>0</v>
      </c>
      <c r="N299" s="75">
        <f ca="1">IF(COUNTIF(K297:K301,K299)&gt;=3,IF(J299=5,VLOOKUP(K299+2,TPMatrix!$A$6:$B$10,2,FALSE),IF(J299=4,VLOOKUP(K299+2,TPMatrix!$D$6:$E$9,2,FALSE),0)),"")</f>
        <v>0</v>
      </c>
      <c r="O299" s="75">
        <f ca="1">IF(COUNTIF(K297:K301,K299)&gt;=4,IF(J299=5,VLOOKUP(K299+3,TPMatrix!$A$6:$B$10,2,FALSE),IF(J299=4,VLOOKUP(K299+3,TPMatrix!$D$6:$E$9,2,FALSE),0)),"")</f>
        <v>0</v>
      </c>
      <c r="P299" s="75">
        <f ca="1">IF(COUNTIF(K297:K301,K299)&gt;=5,IF(J299=5,VLOOKUP(K299+4,TPMatrix!$A$6:$B$10,2,FALSE),IF(J299=4,VLOOKUP(K299+4,TPMatrix!$D$6:$E$9,2,FALSE),0)),"")</f>
        <v>0</v>
      </c>
      <c r="Q299" s="75">
        <f t="shared" ca="1" si="233"/>
        <v>0</v>
      </c>
      <c r="R299" s="163">
        <f t="shared" ca="1" si="234"/>
        <v>5</v>
      </c>
      <c r="S299" s="162">
        <f t="shared" ca="1" si="205"/>
        <v>0</v>
      </c>
      <c r="T299" s="75">
        <f t="shared" si="206"/>
        <v>0</v>
      </c>
      <c r="U299" s="163">
        <f t="shared" ca="1" si="235"/>
        <v>0</v>
      </c>
      <c r="W299" s="3" t="str">
        <f t="shared" ca="1" si="207"/>
        <v/>
      </c>
      <c r="X299" s="3" t="str">
        <f ca="1">IF(ISNUMBER($A299),$W299*(Methuselahs!$A$4+1)+$A299,"")</f>
        <v/>
      </c>
      <c r="Y299" s="3" t="str">
        <f t="shared" ca="1" si="208"/>
        <v/>
      </c>
      <c r="Z299" s="3" t="str">
        <f ca="1">IF(ISNUMBER($A299),VLOOKUP($A299,Methuselahs!$A$7:$X$306,5),"")</f>
        <v/>
      </c>
      <c r="AA299" s="3" t="str">
        <f t="shared" ca="1" si="209"/>
        <v/>
      </c>
    </row>
    <row r="300" spans="1:27" x14ac:dyDescent="0.2">
      <c r="A300" s="164" t="str">
        <f ca="1">IF(ISBLANK('Tournament Info'!$B$11),"",INDIRECT(ADDRESS(ROW(),1,1,1,"Optimal Seating "&amp;'Tournament Info'!$B$11-1&amp;"R+F")))</f>
        <v/>
      </c>
      <c r="B300" s="165" t="str">
        <f ca="1">IF(ISNUMBER(A300),VLOOKUP(A300,Methuselahs!$A$7:$E$306,2,FALSE),"")</f>
        <v/>
      </c>
      <c r="C300" s="166" t="str">
        <f ca="1">IF(ISNUMBER(A300),VLOOKUP(A300,Methuselahs!$A$7:$E$306,3,FALSE),"")</f>
        <v/>
      </c>
      <c r="D300" s="167" t="str">
        <f t="shared" ca="1" si="228"/>
        <v/>
      </c>
      <c r="E300" s="168"/>
      <c r="F300" s="166">
        <f t="shared" si="229"/>
        <v>0</v>
      </c>
      <c r="G300" s="150" t="str">
        <f t="shared" ca="1" si="202"/>
        <v/>
      </c>
      <c r="H300" s="151" t="str">
        <f ca="1">IF(ISNUMBER(A300),IF(OR($S300=$U300,NOT(ISNA(MATCH($D300*5+$V$4,Override!$C$6:$C$125,0)))),$Q300,0),"")</f>
        <v/>
      </c>
      <c r="I300" s="167" t="str">
        <f t="shared" ca="1" si="230"/>
        <v/>
      </c>
      <c r="J300" s="169">
        <f t="shared" ref="J300" ca="1" si="288">COUNT(A297:A301)</f>
        <v>0</v>
      </c>
      <c r="K300" s="153" t="str">
        <f t="shared" ref="K300" ca="1" si="289">IF(ISNUMBER(A300),RANK(F300,F297:F301),"")</f>
        <v/>
      </c>
      <c r="L300" s="154">
        <f ca="1">IF(J300=5,VLOOKUP(K300,TPMatrix!$A$6:$B$10,2,FALSE),IF(J300=4,VLOOKUP(K300,TPMatrix!$D$6:$E$9,2,FALSE),0))</f>
        <v>0</v>
      </c>
      <c r="M300" s="154">
        <f ca="1">IF(COUNTIF(K297:K301,K300)&gt;=2,IF(J300=5,VLOOKUP(K300+1,TPMatrix!$A$6:$B$10,2,FALSE),IF(J300=4,VLOOKUP(K300+1,TPMatrix!$D$6:$E$9,2,FALSE),0)),"")</f>
        <v>0</v>
      </c>
      <c r="N300" s="154">
        <f ca="1">IF(COUNTIF(K297:K301,K300)&gt;=3,IF(J300=5,VLOOKUP(K300+2,TPMatrix!$A$6:$B$10,2,FALSE),IF(J300=4,VLOOKUP(K300+2,TPMatrix!$D$6:$E$9,2,FALSE),0)),"")</f>
        <v>0</v>
      </c>
      <c r="O300" s="154">
        <f ca="1">IF(COUNTIF(K297:K301,K300)&gt;=4,IF(J300=5,VLOOKUP(K300+3,TPMatrix!$A$6:$B$10,2,FALSE),IF(J300=4,VLOOKUP(K300+3,TPMatrix!$D$6:$E$9,2,FALSE),0)),"")</f>
        <v>0</v>
      </c>
      <c r="P300" s="154">
        <f ca="1">IF(COUNTIF(K297:K301,K300)&gt;=5,IF(J300=5,VLOOKUP(K300+4,TPMatrix!$A$6:$B$10,2,FALSE),IF(J300=4,VLOOKUP(K300+4,TPMatrix!$D$6:$E$9,2,FALSE),0)),"")</f>
        <v>0</v>
      </c>
      <c r="Q300" s="154">
        <f t="shared" ca="1" si="233"/>
        <v>0</v>
      </c>
      <c r="R300" s="155">
        <f t="shared" ca="1" si="234"/>
        <v>5</v>
      </c>
      <c r="S300" s="153">
        <f t="shared" ca="1" si="205"/>
        <v>0</v>
      </c>
      <c r="T300" s="154">
        <f t="shared" si="206"/>
        <v>0</v>
      </c>
      <c r="U300" s="155">
        <f t="shared" ca="1" si="235"/>
        <v>0</v>
      </c>
      <c r="W300" s="3" t="str">
        <f t="shared" ca="1" si="207"/>
        <v/>
      </c>
      <c r="X300" s="3" t="str">
        <f ca="1">IF(ISNUMBER($A300),$W300*(Methuselahs!$A$4+1)+$A300,"")</f>
        <v/>
      </c>
      <c r="Y300" s="3" t="str">
        <f t="shared" ca="1" si="208"/>
        <v/>
      </c>
      <c r="Z300" s="3" t="str">
        <f ca="1">IF(ISNUMBER($A300),VLOOKUP($A300,Methuselahs!$A$7:$X$306,5),"")</f>
        <v/>
      </c>
      <c r="AA300" s="3" t="str">
        <f t="shared" ca="1" si="209"/>
        <v/>
      </c>
    </row>
    <row r="301" spans="1:27" ht="13.5" thickBot="1" x14ac:dyDescent="0.25">
      <c r="A301" s="170" t="str">
        <f ca="1">IF(ISBLANK('Tournament Info'!$B$11),"",INDIRECT(ADDRESS(ROW(),1,1,1,"Optimal Seating "&amp;'Tournament Info'!$B$11-1&amp;"R+F")))</f>
        <v/>
      </c>
      <c r="B301" s="171" t="str">
        <f ca="1">IF(ISNUMBER(A301),VLOOKUP(A301,Methuselahs!$A$7:$E$306,2,FALSE),"")</f>
        <v/>
      </c>
      <c r="C301" s="172" t="str">
        <f ca="1">IF(ISNUMBER(A301),VLOOKUP(A301,Methuselahs!$A$7:$E$306,3,FALSE),"")</f>
        <v/>
      </c>
      <c r="D301" s="173" t="str">
        <f t="shared" ca="1" si="228"/>
        <v/>
      </c>
      <c r="E301" s="174"/>
      <c r="F301" s="172">
        <f t="shared" si="229"/>
        <v>0</v>
      </c>
      <c r="G301" s="159" t="str">
        <f t="shared" ca="1" si="202"/>
        <v/>
      </c>
      <c r="H301" s="160" t="str">
        <f ca="1">IF(ISNUMBER(A301),IF(OR($S301=$U301,NOT(ISNA(MATCH($D301*5+$V$4,Override!$C$6:$C$125,0)))),$Q301,0),"")</f>
        <v/>
      </c>
      <c r="I301" s="173" t="str">
        <f t="shared" ca="1" si="230"/>
        <v/>
      </c>
      <c r="J301" s="175">
        <f t="shared" ref="J301" ca="1" si="290">COUNT(A297:A301)</f>
        <v>0</v>
      </c>
      <c r="K301" s="176" t="str">
        <f t="shared" ref="K301" ca="1" si="291">IF(ISNUMBER(A301),RANK(F301,F297:F301),"")</f>
        <v/>
      </c>
      <c r="L301" s="177">
        <f ca="1">IF(J301=5,VLOOKUP(K301,TPMatrix!$A$6:$B$10,2,FALSE),IF(J301=4,VLOOKUP(K301,TPMatrix!$D$6:$E$9,2,FALSE),0))</f>
        <v>0</v>
      </c>
      <c r="M301" s="177">
        <f ca="1">IF(COUNTIF(K297:K301,K301)&gt;=2,IF(J301=5,VLOOKUP(K301+1,TPMatrix!$A$6:$B$10,2,FALSE),IF(J301=4,VLOOKUP(K301+1,TPMatrix!$D$6:$E$9,2,FALSE),0)),"")</f>
        <v>0</v>
      </c>
      <c r="N301" s="177">
        <f ca="1">IF(COUNTIF(K297:K301,K301)&gt;=3,IF(J301=5,VLOOKUP(K301+2,TPMatrix!$A$6:$B$10,2,FALSE),IF(J301=4,VLOOKUP(K301+2,TPMatrix!$D$6:$E$9,2,FALSE),0)),"")</f>
        <v>0</v>
      </c>
      <c r="O301" s="177">
        <f ca="1">IF(COUNTIF(K297:K301,K301)&gt;=4,IF(J301=5,VLOOKUP(K301+3,TPMatrix!$A$6:$B$10,2,FALSE),IF(J301=4,VLOOKUP(K301+3,TPMatrix!$D$6:$E$9,2,FALSE),0)),"")</f>
        <v>0</v>
      </c>
      <c r="P301" s="177">
        <f ca="1">IF(COUNTIF(K297:K301,K301)&gt;=5,IF(J301=5,VLOOKUP(K301+4,TPMatrix!$A$6:$B$10,2,FALSE),IF(J301=4,VLOOKUP(K301+4,TPMatrix!$D$6:$E$9,2,FALSE),0)),"")</f>
        <v>0</v>
      </c>
      <c r="Q301" s="177">
        <f t="shared" ca="1" si="233"/>
        <v>0</v>
      </c>
      <c r="R301" s="178">
        <f t="shared" ca="1" si="234"/>
        <v>5</v>
      </c>
      <c r="S301" s="176">
        <f t="shared" ca="1" si="205"/>
        <v>0</v>
      </c>
      <c r="T301" s="177">
        <f t="shared" si="206"/>
        <v>0</v>
      </c>
      <c r="U301" s="178">
        <f t="shared" ca="1" si="235"/>
        <v>0</v>
      </c>
      <c r="W301" s="3" t="str">
        <f t="shared" ca="1" si="207"/>
        <v/>
      </c>
      <c r="X301" s="3" t="str">
        <f ca="1">IF(ISNUMBER($A301),$W301*(Methuselahs!$A$4+1)+$A301,"")</f>
        <v/>
      </c>
      <c r="Y301" s="3" t="str">
        <f t="shared" ca="1" si="208"/>
        <v/>
      </c>
      <c r="Z301" s="3" t="str">
        <f ca="1">IF(ISNUMBER($A301),VLOOKUP($A301,Methuselahs!$A$7:$X$306,5),"")</f>
        <v/>
      </c>
      <c r="AA301" s="3" t="str">
        <f t="shared" ca="1" si="209"/>
        <v/>
      </c>
    </row>
    <row r="302" spans="1:27" ht="13.5" thickTop="1" x14ac:dyDescent="0.2">
      <c r="A302" s="55" t="str">
        <f ca="1">IF(ISBLANK('Tournament Info'!$B$11),"",INDIRECT(ADDRESS(ROW(),1,1,1,"Optimal Seating "&amp;'Tournament Info'!$B$11-1&amp;"R+F")))</f>
        <v/>
      </c>
      <c r="B302" s="57" t="str">
        <f ca="1">IF(ISNUMBER(A302),VLOOKUP(A302,Methuselahs!$A$7:$E$306,2,FALSE),"")</f>
        <v/>
      </c>
      <c r="C302" s="136" t="str">
        <f ca="1">IF(ISNUMBER(A302),VLOOKUP(A302,Methuselahs!$A$7:$E$306,3,FALSE),"")</f>
        <v/>
      </c>
      <c r="D302" s="137" t="str">
        <f t="shared" ca="1" si="228"/>
        <v/>
      </c>
      <c r="E302" s="138"/>
      <c r="F302" s="136">
        <f t="shared" si="229"/>
        <v>0</v>
      </c>
      <c r="G302" s="139" t="str">
        <f t="shared" ca="1" si="202"/>
        <v/>
      </c>
      <c r="H302" s="140" t="str">
        <f ca="1">IF(ISNUMBER(A302),IF(OR($S302=$U302,NOT(ISNA(MATCH($D302*5+$V$4,Override!$C$6:$C$125,0)))),$Q302,0),"")</f>
        <v/>
      </c>
      <c r="I302" s="137" t="str">
        <f t="shared" ca="1" si="230"/>
        <v/>
      </c>
      <c r="J302" s="141">
        <f t="shared" ref="J302" ca="1" si="292">COUNT(A302:A306)</f>
        <v>0</v>
      </c>
      <c r="K302" s="142" t="str">
        <f t="shared" ref="K302" ca="1" si="293">IF(ISNUMBER(A302),RANK(F302,F302:F306),"")</f>
        <v/>
      </c>
      <c r="L302" s="58">
        <f ca="1">IF(J302=5,VLOOKUP(K302,TPMatrix!$A$6:$B$10,2,FALSE),IF(J302=4,VLOOKUP(K302,TPMatrix!$D$6:$E$9,2,FALSE),0))</f>
        <v>0</v>
      </c>
      <c r="M302" s="58">
        <f ca="1">IF(COUNTIF(K302:K306,K302)&gt;=2,IF(J302=5,VLOOKUP(K302+1,TPMatrix!$A$6:$B$10,2,FALSE),IF(J302=4,VLOOKUP(K302+1,TPMatrix!$D$6:$E$9,2,FALSE),0)),"")</f>
        <v>0</v>
      </c>
      <c r="N302" s="58">
        <f ca="1">IF(COUNTIF(K302:K306,K302)&gt;=3,IF(J302=5,VLOOKUP(K302+2,TPMatrix!$A$6:$B$10,2,FALSE),IF(J302=4,VLOOKUP(K302+2,TPMatrix!$D$6:$E$9,2,FALSE),0)),"")</f>
        <v>0</v>
      </c>
      <c r="O302" s="58">
        <f ca="1">IF(COUNTIF(K302:K306,K302)&gt;=4,IF(J302=5,VLOOKUP(K302+3,TPMatrix!$A$6:$B$10,2,FALSE),IF(J302=4,VLOOKUP(K302+3,TPMatrix!$D$6:$E$9,2,FALSE),0)),"")</f>
        <v>0</v>
      </c>
      <c r="P302" s="58">
        <f ca="1">IF(COUNTIF(K302:K306,K302)&gt;=5,IF(J302=5,VLOOKUP(K302+4,TPMatrix!$A$6:$B$10,2,FALSE),IF(J302=4,VLOOKUP(K302+4,TPMatrix!$D$6:$E$9,2,FALSE),0)),"")</f>
        <v>0</v>
      </c>
      <c r="Q302" s="58">
        <f t="shared" ca="1" si="233"/>
        <v>0</v>
      </c>
      <c r="R302" s="143">
        <f t="shared" ca="1" si="234"/>
        <v>5</v>
      </c>
      <c r="S302" s="144">
        <f t="shared" ca="1" si="205"/>
        <v>0</v>
      </c>
      <c r="T302" s="145">
        <f t="shared" si="206"/>
        <v>0</v>
      </c>
      <c r="U302" s="146">
        <f t="shared" ca="1" si="235"/>
        <v>0</v>
      </c>
      <c r="W302" s="3" t="str">
        <f t="shared" ca="1" si="207"/>
        <v/>
      </c>
      <c r="X302" s="3" t="str">
        <f ca="1">IF(ISNUMBER($A302),$W302*(Methuselahs!$A$4+1)+$A302,"")</f>
        <v/>
      </c>
      <c r="Y302" s="3" t="str">
        <f t="shared" ca="1" si="208"/>
        <v/>
      </c>
      <c r="Z302" s="3" t="str">
        <f ca="1">IF(ISNUMBER($A302),VLOOKUP($A302,Methuselahs!$A$7:$X$306,5),"")</f>
        <v/>
      </c>
      <c r="AA302" s="3" t="str">
        <f t="shared" ca="1" si="209"/>
        <v/>
      </c>
    </row>
    <row r="303" spans="1:27" x14ac:dyDescent="0.2">
      <c r="A303" s="59" t="str">
        <f ca="1">IF(ISBLANK('Tournament Info'!$B$11),"",INDIRECT(ADDRESS(ROW(),1,1,1,"Optimal Seating "&amp;'Tournament Info'!$B$11-1&amp;"R+F")))</f>
        <v/>
      </c>
      <c r="B303" s="65" t="str">
        <f ca="1">IF(ISNUMBER(A303),VLOOKUP(A303,Methuselahs!$A$7:$E$306,2,FALSE),"")</f>
        <v/>
      </c>
      <c r="C303" s="147" t="str">
        <f ca="1">IF(ISNUMBER(A303),VLOOKUP(A303,Methuselahs!$A$7:$E$306,3,FALSE),"")</f>
        <v/>
      </c>
      <c r="D303" s="148" t="str">
        <f t="shared" ca="1" si="228"/>
        <v/>
      </c>
      <c r="E303" s="149"/>
      <c r="F303" s="147">
        <f t="shared" si="229"/>
        <v>0</v>
      </c>
      <c r="G303" s="150" t="str">
        <f t="shared" ca="1" si="202"/>
        <v/>
      </c>
      <c r="H303" s="151" t="str">
        <f ca="1">IF(ISNUMBER(A303),IF(OR($S303=$U303,NOT(ISNA(MATCH($D303*5+$V$4,Override!$C$6:$C$125,0)))),$Q303,0),"")</f>
        <v/>
      </c>
      <c r="I303" s="148" t="str">
        <f t="shared" ca="1" si="230"/>
        <v/>
      </c>
      <c r="J303" s="152">
        <f t="shared" ref="J303" ca="1" si="294">COUNT(A302:A306)</f>
        <v>0</v>
      </c>
      <c r="K303" s="153" t="str">
        <f t="shared" ref="K303" ca="1" si="295">IF(ISNUMBER(A303),RANK(F303,F302:F306),"")</f>
        <v/>
      </c>
      <c r="L303" s="154">
        <f ca="1">IF(J303=5,VLOOKUP(K303,TPMatrix!$A$6:$B$10,2,FALSE),IF(J303=4,VLOOKUP(K303,TPMatrix!$D$6:$E$9,2,FALSE),0))</f>
        <v>0</v>
      </c>
      <c r="M303" s="154">
        <f ca="1">IF(COUNTIF(K302:K306,K303)&gt;=2,IF(J303=5,VLOOKUP(K303+1,TPMatrix!$A$6:$B$10,2,FALSE),IF(J303=4,VLOOKUP(K303+1,TPMatrix!$D$6:$E$9,2,FALSE),0)),"")</f>
        <v>0</v>
      </c>
      <c r="N303" s="154">
        <f ca="1">IF(COUNTIF(K302:K306,K303)&gt;=3,IF(J303=5,VLOOKUP(K303+2,TPMatrix!$A$6:$B$10,2,FALSE),IF(J303=4,VLOOKUP(K303+2,TPMatrix!$D$6:$E$9,2,FALSE),0)),"")</f>
        <v>0</v>
      </c>
      <c r="O303" s="154">
        <f ca="1">IF(COUNTIF(K302:K306,K303)&gt;=4,IF(J303=5,VLOOKUP(K303+3,TPMatrix!$A$6:$B$10,2,FALSE),IF(J303=4,VLOOKUP(K303+3,TPMatrix!$D$6:$E$9,2,FALSE),0)),"")</f>
        <v>0</v>
      </c>
      <c r="P303" s="154">
        <f ca="1">IF(COUNTIF(K302:K306,K303)&gt;=5,IF(J303=5,VLOOKUP(K303+4,TPMatrix!$A$6:$B$10,2,FALSE),IF(J303=4,VLOOKUP(K303+4,TPMatrix!$D$6:$E$9,2,FALSE),0)),"")</f>
        <v>0</v>
      </c>
      <c r="Q303" s="154">
        <f t="shared" ca="1" si="233"/>
        <v>0</v>
      </c>
      <c r="R303" s="155">
        <f t="shared" ca="1" si="234"/>
        <v>5</v>
      </c>
      <c r="S303" s="153">
        <f t="shared" ca="1" si="205"/>
        <v>0</v>
      </c>
      <c r="T303" s="154">
        <f t="shared" si="206"/>
        <v>0</v>
      </c>
      <c r="U303" s="155">
        <f t="shared" ca="1" si="235"/>
        <v>0</v>
      </c>
      <c r="W303" s="3" t="str">
        <f t="shared" ca="1" si="207"/>
        <v/>
      </c>
      <c r="X303" s="3" t="str">
        <f ca="1">IF(ISNUMBER($A303),$W303*(Methuselahs!$A$4+1)+$A303,"")</f>
        <v/>
      </c>
      <c r="Y303" s="3" t="str">
        <f t="shared" ca="1" si="208"/>
        <v/>
      </c>
      <c r="Z303" s="3" t="str">
        <f ca="1">IF(ISNUMBER($A303),VLOOKUP($A303,Methuselahs!$A$7:$X$306,5),"")</f>
        <v/>
      </c>
      <c r="AA303" s="3" t="str">
        <f t="shared" ca="1" si="209"/>
        <v/>
      </c>
    </row>
    <row r="304" spans="1:27" x14ac:dyDescent="0.2">
      <c r="A304" s="70" t="str">
        <f ca="1">IF(ISBLANK('Tournament Info'!$B$11),"",INDIRECT(ADDRESS(ROW(),1,1,1,"Optimal Seating "&amp;'Tournament Info'!$B$11-1&amp;"R+F")))</f>
        <v/>
      </c>
      <c r="B304" s="76" t="str">
        <f ca="1">IF(ISNUMBER(A304),VLOOKUP(A304,Methuselahs!$A$7:$E$306,2,FALSE),"")</f>
        <v/>
      </c>
      <c r="C304" s="156" t="str">
        <f ca="1">IF(ISNUMBER(A304),VLOOKUP(A304,Methuselahs!$A$7:$E$306,3,FALSE),"")</f>
        <v/>
      </c>
      <c r="D304" s="157" t="str">
        <f t="shared" ca="1" si="228"/>
        <v/>
      </c>
      <c r="E304" s="158"/>
      <c r="F304" s="156">
        <f t="shared" si="229"/>
        <v>0</v>
      </c>
      <c r="G304" s="159" t="str">
        <f t="shared" ca="1" si="202"/>
        <v/>
      </c>
      <c r="H304" s="160" t="str">
        <f ca="1">IF(ISNUMBER(A304),IF(OR($S304=$U304,NOT(ISNA(MATCH($D304*5+$V$4,Override!$C$6:$C$125,0)))),$Q304,0),"")</f>
        <v/>
      </c>
      <c r="I304" s="157" t="str">
        <f t="shared" ca="1" si="230"/>
        <v/>
      </c>
      <c r="J304" s="161">
        <f t="shared" ref="J304" ca="1" si="296">COUNT(A302:A306)</f>
        <v>0</v>
      </c>
      <c r="K304" s="162" t="str">
        <f t="shared" ref="K304" ca="1" si="297">IF(ISNUMBER(A304),RANK(F304,F302:F306),"")</f>
        <v/>
      </c>
      <c r="L304" s="75">
        <f ca="1">IF(J304=5,VLOOKUP(K304,TPMatrix!$A$6:$B$10,2,FALSE),IF(J304=4,VLOOKUP(K304,TPMatrix!$D$6:$E$9,2,FALSE),0))</f>
        <v>0</v>
      </c>
      <c r="M304" s="75">
        <f ca="1">IF(COUNTIF(K302:K306,K304)&gt;=2,IF(J304=5,VLOOKUP(K304+1,TPMatrix!$A$6:$B$10,2,FALSE),IF(J304=4,VLOOKUP(K304+1,TPMatrix!$D$6:$E$9,2,FALSE),0)),"")</f>
        <v>0</v>
      </c>
      <c r="N304" s="75">
        <f ca="1">IF(COUNTIF(K302:K306,K304)&gt;=3,IF(J304=5,VLOOKUP(K304+2,TPMatrix!$A$6:$B$10,2,FALSE),IF(J304=4,VLOOKUP(K304+2,TPMatrix!$D$6:$E$9,2,FALSE),0)),"")</f>
        <v>0</v>
      </c>
      <c r="O304" s="75">
        <f ca="1">IF(COUNTIF(K302:K306,K304)&gt;=4,IF(J304=5,VLOOKUP(K304+3,TPMatrix!$A$6:$B$10,2,FALSE),IF(J304=4,VLOOKUP(K304+3,TPMatrix!$D$6:$E$9,2,FALSE),0)),"")</f>
        <v>0</v>
      </c>
      <c r="P304" s="75">
        <f ca="1">IF(COUNTIF(K302:K306,K304)&gt;=5,IF(J304=5,VLOOKUP(K304+4,TPMatrix!$A$6:$B$10,2,FALSE),IF(J304=4,VLOOKUP(K304+4,TPMatrix!$D$6:$E$9,2,FALSE),0)),"")</f>
        <v>0</v>
      </c>
      <c r="Q304" s="75">
        <f t="shared" ca="1" si="233"/>
        <v>0</v>
      </c>
      <c r="R304" s="163">
        <f t="shared" ca="1" si="234"/>
        <v>5</v>
      </c>
      <c r="S304" s="162">
        <f t="shared" ca="1" si="205"/>
        <v>0</v>
      </c>
      <c r="T304" s="75">
        <f t="shared" si="206"/>
        <v>0</v>
      </c>
      <c r="U304" s="163">
        <f t="shared" ca="1" si="235"/>
        <v>0</v>
      </c>
      <c r="W304" s="3" t="str">
        <f t="shared" ca="1" si="207"/>
        <v/>
      </c>
      <c r="X304" s="3" t="str">
        <f ca="1">IF(ISNUMBER($A304),$W304*(Methuselahs!$A$4+1)+$A304,"")</f>
        <v/>
      </c>
      <c r="Y304" s="3" t="str">
        <f t="shared" ca="1" si="208"/>
        <v/>
      </c>
      <c r="Z304" s="3" t="str">
        <f ca="1">IF(ISNUMBER($A304),VLOOKUP($A304,Methuselahs!$A$7:$X$306,5),"")</f>
        <v/>
      </c>
      <c r="AA304" s="3" t="str">
        <f t="shared" ca="1" si="209"/>
        <v/>
      </c>
    </row>
    <row r="305" spans="1:27" x14ac:dyDescent="0.2">
      <c r="A305" s="164" t="str">
        <f ca="1">IF(ISBLANK('Tournament Info'!$B$11),"",INDIRECT(ADDRESS(ROW(),1,1,1,"Optimal Seating "&amp;'Tournament Info'!$B$11-1&amp;"R+F")))</f>
        <v/>
      </c>
      <c r="B305" s="165" t="str">
        <f ca="1">IF(ISNUMBER(A305),VLOOKUP(A305,Methuselahs!$A$7:$E$306,2,FALSE),"")</f>
        <v/>
      </c>
      <c r="C305" s="166" t="str">
        <f ca="1">IF(ISNUMBER(A305),VLOOKUP(A305,Methuselahs!$A$7:$E$306,3,FALSE),"")</f>
        <v/>
      </c>
      <c r="D305" s="167" t="str">
        <f t="shared" ca="1" si="228"/>
        <v/>
      </c>
      <c r="E305" s="168"/>
      <c r="F305" s="166">
        <f t="shared" si="229"/>
        <v>0</v>
      </c>
      <c r="G305" s="150" t="str">
        <f t="shared" ca="1" si="202"/>
        <v/>
      </c>
      <c r="H305" s="151" t="str">
        <f ca="1">IF(ISNUMBER(A305),IF(OR($S305=$U305,NOT(ISNA(MATCH($D305*5+$V$4,Override!$C$6:$C$125,0)))),$Q305,0),"")</f>
        <v/>
      </c>
      <c r="I305" s="167" t="str">
        <f t="shared" ca="1" si="230"/>
        <v/>
      </c>
      <c r="J305" s="169">
        <f t="shared" ref="J305" ca="1" si="298">COUNT(A302:A306)</f>
        <v>0</v>
      </c>
      <c r="K305" s="153" t="str">
        <f t="shared" ref="K305" ca="1" si="299">IF(ISNUMBER(A305),RANK(F305,F302:F306),"")</f>
        <v/>
      </c>
      <c r="L305" s="154">
        <f ca="1">IF(J305=5,VLOOKUP(K305,TPMatrix!$A$6:$B$10,2,FALSE),IF(J305=4,VLOOKUP(K305,TPMatrix!$D$6:$E$9,2,FALSE),0))</f>
        <v>0</v>
      </c>
      <c r="M305" s="154">
        <f ca="1">IF(COUNTIF(K302:K306,K305)&gt;=2,IF(J305=5,VLOOKUP(K305+1,TPMatrix!$A$6:$B$10,2,FALSE),IF(J305=4,VLOOKUP(K305+1,TPMatrix!$D$6:$E$9,2,FALSE),0)),"")</f>
        <v>0</v>
      </c>
      <c r="N305" s="154">
        <f ca="1">IF(COUNTIF(K302:K306,K305)&gt;=3,IF(J305=5,VLOOKUP(K305+2,TPMatrix!$A$6:$B$10,2,FALSE),IF(J305=4,VLOOKUP(K305+2,TPMatrix!$D$6:$E$9,2,FALSE),0)),"")</f>
        <v>0</v>
      </c>
      <c r="O305" s="154">
        <f ca="1">IF(COUNTIF(K302:K306,K305)&gt;=4,IF(J305=5,VLOOKUP(K305+3,TPMatrix!$A$6:$B$10,2,FALSE),IF(J305=4,VLOOKUP(K305+3,TPMatrix!$D$6:$E$9,2,FALSE),0)),"")</f>
        <v>0</v>
      </c>
      <c r="P305" s="154">
        <f ca="1">IF(COUNTIF(K302:K306,K305)&gt;=5,IF(J305=5,VLOOKUP(K305+4,TPMatrix!$A$6:$B$10,2,FALSE),IF(J305=4,VLOOKUP(K305+4,TPMatrix!$D$6:$E$9,2,FALSE),0)),"")</f>
        <v>0</v>
      </c>
      <c r="Q305" s="154">
        <f t="shared" ca="1" si="233"/>
        <v>0</v>
      </c>
      <c r="R305" s="155">
        <f t="shared" ca="1" si="234"/>
        <v>5</v>
      </c>
      <c r="S305" s="153">
        <f t="shared" ca="1" si="205"/>
        <v>0</v>
      </c>
      <c r="T305" s="154">
        <f t="shared" si="206"/>
        <v>0</v>
      </c>
      <c r="U305" s="155">
        <f t="shared" ca="1" si="235"/>
        <v>0</v>
      </c>
      <c r="W305" s="3" t="str">
        <f t="shared" ca="1" si="207"/>
        <v/>
      </c>
      <c r="X305" s="3" t="str">
        <f ca="1">IF(ISNUMBER($A305),$W305*(Methuselahs!$A$4+1)+$A305,"")</f>
        <v/>
      </c>
      <c r="Y305" s="3" t="str">
        <f t="shared" ca="1" si="208"/>
        <v/>
      </c>
      <c r="Z305" s="3" t="str">
        <f ca="1">IF(ISNUMBER($A305),VLOOKUP($A305,Methuselahs!$A$7:$X$306,5),"")</f>
        <v/>
      </c>
      <c r="AA305" s="3" t="str">
        <f t="shared" ca="1" si="209"/>
        <v/>
      </c>
    </row>
    <row r="306" spans="1:27" ht="13.5" thickBot="1" x14ac:dyDescent="0.25">
      <c r="A306" s="170" t="str">
        <f ca="1">IF(ISBLANK('Tournament Info'!$B$11),"",INDIRECT(ADDRESS(ROW(),1,1,1,"Optimal Seating "&amp;'Tournament Info'!$B$11-1&amp;"R+F")))</f>
        <v/>
      </c>
      <c r="B306" s="171" t="str">
        <f ca="1">IF(ISNUMBER(A306),VLOOKUP(A306,Methuselahs!$A$7:$E$306,2,FALSE),"")</f>
        <v/>
      </c>
      <c r="C306" s="172" t="str">
        <f ca="1">IF(ISNUMBER(A306),VLOOKUP(A306,Methuselahs!$A$7:$E$306,3,FALSE),"")</f>
        <v/>
      </c>
      <c r="D306" s="173" t="str">
        <f t="shared" ca="1" si="228"/>
        <v/>
      </c>
      <c r="E306" s="174"/>
      <c r="F306" s="172">
        <f t="shared" si="229"/>
        <v>0</v>
      </c>
      <c r="G306" s="179" t="str">
        <f t="shared" ca="1" si="202"/>
        <v/>
      </c>
      <c r="H306" s="180" t="str">
        <f ca="1">IF(ISNUMBER(A306),IF(OR($S306=$U306,NOT(ISNA(MATCH($D306*5+$V$4,Override!$C$6:$C$125,0)))),$Q306,0),"")</f>
        <v/>
      </c>
      <c r="I306" s="173" t="str">
        <f t="shared" ca="1" si="230"/>
        <v/>
      </c>
      <c r="J306" s="175">
        <f t="shared" ref="J306" ca="1" si="300">COUNT(A302:A306)</f>
        <v>0</v>
      </c>
      <c r="K306" s="176" t="str">
        <f t="shared" ref="K306" ca="1" si="301">IF(ISNUMBER(A306),RANK(F306,F302:F306),"")</f>
        <v/>
      </c>
      <c r="L306" s="177">
        <f ca="1">IF(J306=5,VLOOKUP(K306,TPMatrix!$A$6:$B$10,2,FALSE),IF(J306=4,VLOOKUP(K306,TPMatrix!$D$6:$E$9,2,FALSE),0))</f>
        <v>0</v>
      </c>
      <c r="M306" s="177">
        <f ca="1">IF(COUNTIF(K302:K306,K306)&gt;=2,IF(J306=5,VLOOKUP(K306+1,TPMatrix!$A$6:$B$10,2,FALSE),IF(J306=4,VLOOKUP(K306+1,TPMatrix!$D$6:$E$9,2,FALSE),0)),"")</f>
        <v>0</v>
      </c>
      <c r="N306" s="177">
        <f ca="1">IF(COUNTIF(K302:K306,K306)&gt;=3,IF(J306=5,VLOOKUP(K306+2,TPMatrix!$A$6:$B$10,2,FALSE),IF(J306=4,VLOOKUP(K306+2,TPMatrix!$D$6:$E$9,2,FALSE),0)),"")</f>
        <v>0</v>
      </c>
      <c r="O306" s="177">
        <f ca="1">IF(COUNTIF(K302:K306,K306)&gt;=4,IF(J306=5,VLOOKUP(K306+3,TPMatrix!$A$6:$B$10,2,FALSE),IF(J306=4,VLOOKUP(K306+3,TPMatrix!$D$6:$E$9,2,FALSE),0)),"")</f>
        <v>0</v>
      </c>
      <c r="P306" s="177">
        <f ca="1">IF(COUNTIF(K302:K306,K306)&gt;=5,IF(J306=5,VLOOKUP(K306+4,TPMatrix!$A$6:$B$10,2,FALSE),IF(J306=4,VLOOKUP(K306+4,TPMatrix!$D$6:$E$9,2,FALSE),0)),"")</f>
        <v>0</v>
      </c>
      <c r="Q306" s="177">
        <f t="shared" ca="1" si="233"/>
        <v>0</v>
      </c>
      <c r="R306" s="178">
        <f t="shared" ca="1" si="234"/>
        <v>5</v>
      </c>
      <c r="S306" s="176">
        <f t="shared" ca="1" si="205"/>
        <v>0</v>
      </c>
      <c r="T306" s="177">
        <f t="shared" si="206"/>
        <v>0</v>
      </c>
      <c r="U306" s="178">
        <f t="shared" ca="1" si="235"/>
        <v>0</v>
      </c>
      <c r="W306" s="3" t="str">
        <f t="shared" ca="1" si="207"/>
        <v/>
      </c>
      <c r="X306" s="3" t="str">
        <f ca="1">IF(ISNUMBER($A306),$W306*(Methuselahs!$A$4+1)+$A306,"")</f>
        <v/>
      </c>
      <c r="Y306" s="3" t="str">
        <f t="shared" ca="1" si="208"/>
        <v/>
      </c>
      <c r="Z306" s="3" t="str">
        <f ca="1">IF(ISNUMBER($A306),VLOOKUP($A306,Methuselahs!$A$7:$X$306,5),"")</f>
        <v/>
      </c>
      <c r="AA306" s="3" t="str">
        <f t="shared" ca="1" si="209"/>
        <v/>
      </c>
    </row>
    <row r="307" spans="1:27" ht="13.5" thickTop="1" x14ac:dyDescent="0.2"/>
  </sheetData>
  <sheetProtection sheet="1" objects="1" scenarios="1"/>
  <pageMargins left="0.74791666666666667" right="0.74791666666666667" top="0.98402777777777783" bottom="0.98402777777777783" header="0.51180555555555562" footer="0.51180555555555562"/>
  <pageSetup firstPageNumber="0" orientation="landscape" horizontalDpi="300" verticalDpi="300" r:id="rId1"/>
  <headerFooter alignWithMargins="0"/>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B307"/>
  <sheetViews>
    <sheetView workbookViewId="0">
      <pane ySplit="6" topLeftCell="A35" activePane="bottomLeft" state="frozen"/>
      <selection pane="bottomLeft" activeCell="AE49" sqref="AE49"/>
    </sheetView>
  </sheetViews>
  <sheetFormatPr defaultColWidth="8.7109375" defaultRowHeight="12.75" x14ac:dyDescent="0.2"/>
  <cols>
    <col min="1" max="1" width="3" customWidth="1"/>
    <col min="2" max="2" width="16.7109375" customWidth="1"/>
    <col min="3" max="3" width="18" customWidth="1"/>
    <col min="4" max="5" width="6.7109375" style="100" customWidth="1"/>
    <col min="6" max="6" width="7.7109375" hidden="1" customWidth="1"/>
    <col min="7" max="8" width="7.7109375" customWidth="1"/>
    <col min="9" max="9" width="8.7109375" customWidth="1"/>
    <col min="10" max="10" width="5" style="13" hidden="1" customWidth="1"/>
    <col min="11" max="11" width="10.7109375" style="3" hidden="1" customWidth="1"/>
    <col min="12" max="12" width="7.7109375" style="3" hidden="1" customWidth="1"/>
    <col min="13" max="16" width="5" style="3" hidden="1" customWidth="1"/>
    <col min="17" max="17" width="6.28515625" style="3" hidden="1" customWidth="1"/>
    <col min="18" max="18" width="8.42578125" style="3" hidden="1" customWidth="1"/>
    <col min="19" max="19" width="19.42578125" style="3" hidden="1" customWidth="1"/>
    <col min="20" max="20" width="8.28515625" style="3" hidden="1" customWidth="1"/>
    <col min="21" max="21" width="9.7109375" style="3" hidden="1" customWidth="1"/>
    <col min="22" max="22" width="11.28515625" style="3" hidden="1" customWidth="1"/>
    <col min="23" max="23" width="10.42578125" style="3" hidden="1" customWidth="1"/>
    <col min="24" max="25" width="7.42578125" style="3" hidden="1" customWidth="1"/>
    <col min="26" max="26" width="4.42578125" style="3" hidden="1" customWidth="1"/>
    <col min="27" max="27" width="10.42578125" style="3" hidden="1" customWidth="1"/>
    <col min="28" max="29" width="9.28515625" style="3" customWidth="1"/>
    <col min="30" max="16384" width="8.7109375" style="3"/>
  </cols>
  <sheetData>
    <row r="1" spans="1:28" ht="25.5" x14ac:dyDescent="0.35">
      <c r="A1" s="4" t="str">
        <f>IF(ISBLANK('Tournament Info'!B3),"Vampire: The Eternal Struggle Tournament",'Tournament Info'!B3)</f>
        <v>VtES Finnish Nationals 2026</v>
      </c>
      <c r="B1" s="17"/>
      <c r="C1" s="17"/>
      <c r="D1" s="14"/>
      <c r="E1" s="14"/>
      <c r="F1" s="3"/>
      <c r="G1" s="3"/>
      <c r="H1" s="3"/>
      <c r="I1" s="3"/>
      <c r="J1" s="24"/>
    </row>
    <row r="2" spans="1:28" ht="13.9" customHeight="1" x14ac:dyDescent="0.3">
      <c r="A2" s="3"/>
      <c r="B2" s="17"/>
      <c r="C2" s="17"/>
      <c r="D2" s="14"/>
      <c r="E2" s="14"/>
      <c r="G2" s="3"/>
      <c r="H2" s="3" t="s">
        <v>129</v>
      </c>
      <c r="I2" s="3"/>
      <c r="AB2" s="101"/>
    </row>
    <row r="3" spans="1:28" s="20" customFormat="1" ht="15" customHeight="1" x14ac:dyDescent="0.3">
      <c r="A3" s="102" t="s">
        <v>157</v>
      </c>
      <c r="B3" s="103"/>
      <c r="C3" s="103"/>
      <c r="D3" s="104"/>
      <c r="E3" s="104"/>
      <c r="H3" s="20" t="s">
        <v>131</v>
      </c>
      <c r="V3" s="105" t="s">
        <v>158</v>
      </c>
      <c r="AB3" s="106"/>
    </row>
    <row r="4" spans="1:28" ht="13.15" customHeight="1" x14ac:dyDescent="0.3">
      <c r="B4" s="17"/>
      <c r="C4" s="17"/>
      <c r="D4" s="14"/>
      <c r="E4" s="14"/>
      <c r="F4" s="3"/>
      <c r="G4" s="3"/>
      <c r="H4" s="3"/>
      <c r="I4" s="3"/>
      <c r="J4" s="24"/>
      <c r="V4" s="108">
        <v>2</v>
      </c>
    </row>
    <row r="5" spans="1:28" ht="20.25" x14ac:dyDescent="0.3">
      <c r="A5" s="109" t="s">
        <v>132</v>
      </c>
      <c r="B5" s="110"/>
      <c r="C5" s="110"/>
      <c r="D5" s="111"/>
      <c r="E5" s="112" t="s">
        <v>133</v>
      </c>
      <c r="F5" s="181"/>
      <c r="G5" s="112"/>
      <c r="H5" s="113"/>
      <c r="I5" s="114"/>
      <c r="J5" s="115"/>
      <c r="K5" s="116" t="s">
        <v>134</v>
      </c>
      <c r="L5" s="117"/>
      <c r="M5" s="117"/>
      <c r="N5" s="117"/>
      <c r="O5" s="117"/>
      <c r="P5" s="117"/>
      <c r="Q5" s="117"/>
      <c r="R5" s="118"/>
      <c r="S5" s="119" t="s">
        <v>135</v>
      </c>
      <c r="T5" s="117"/>
      <c r="U5" s="118"/>
    </row>
    <row r="6" spans="1:28" s="37" customFormat="1" ht="13.15" customHeight="1" thickTop="1" thickBot="1" x14ac:dyDescent="0.25">
      <c r="A6" s="120" t="s">
        <v>124</v>
      </c>
      <c r="B6" s="121" t="s">
        <v>136</v>
      </c>
      <c r="C6" s="122" t="s">
        <v>137</v>
      </c>
      <c r="D6" s="123" t="s">
        <v>138</v>
      </c>
      <c r="E6" s="125" t="s">
        <v>106</v>
      </c>
      <c r="F6" s="182" t="s">
        <v>106</v>
      </c>
      <c r="G6" s="126" t="s">
        <v>139</v>
      </c>
      <c r="H6" s="125" t="s">
        <v>107</v>
      </c>
      <c r="I6" s="123" t="s">
        <v>140</v>
      </c>
      <c r="J6" s="183" t="s">
        <v>141</v>
      </c>
      <c r="K6" s="129" t="s">
        <v>142</v>
      </c>
      <c r="L6" s="130" t="s">
        <v>143</v>
      </c>
      <c r="M6" s="130" t="s">
        <v>144</v>
      </c>
      <c r="N6" s="130" t="s">
        <v>145</v>
      </c>
      <c r="O6" s="130" t="s">
        <v>146</v>
      </c>
      <c r="P6" s="130" t="s">
        <v>147</v>
      </c>
      <c r="Q6" s="130" t="s">
        <v>148</v>
      </c>
      <c r="R6" s="131" t="s">
        <v>149</v>
      </c>
      <c r="S6" s="132" t="s">
        <v>150</v>
      </c>
      <c r="T6" s="133" t="s">
        <v>151</v>
      </c>
      <c r="U6" s="134" t="s">
        <v>152</v>
      </c>
      <c r="W6" s="135" t="s">
        <v>153</v>
      </c>
      <c r="X6" s="135" t="s">
        <v>154</v>
      </c>
      <c r="Y6" s="135" t="s">
        <v>155</v>
      </c>
      <c r="Z6" s="135" t="s">
        <v>156</v>
      </c>
      <c r="AA6" s="135" t="s">
        <v>153</v>
      </c>
    </row>
    <row r="7" spans="1:28" ht="13.15" customHeight="1" thickTop="1" x14ac:dyDescent="0.2">
      <c r="A7" s="55">
        <f ca="1">IF(ISBLANK('Tournament Info'!$B$11),"",INDIRECT(ADDRESS(ROW(),2,1,1,"Optimal Seating "&amp;'Tournament Info'!$B$11-1&amp;"R+F")))</f>
        <v>28</v>
      </c>
      <c r="B7" s="76" t="str">
        <f ca="1">IF(ISNUMBER(A7),VLOOKUP(A7,Methuselahs!$A$7:$E$306,2,FALSE),"")</f>
        <v>Marko</v>
      </c>
      <c r="C7" s="136" t="str">
        <f ca="1">IF(ISNUMBER(A7),VLOOKUP(A7,Methuselahs!$A$7:$E$306,3,FALSE),"")</f>
        <v>Saari</v>
      </c>
      <c r="D7" s="137">
        <f t="shared" ref="D7:D38" ca="1" si="0">IF(ISNUMBER(A7),FLOOR((ROW()-ROW($A$7))/5,1)+1,"")</f>
        <v>1</v>
      </c>
      <c r="E7" s="138">
        <v>3</v>
      </c>
      <c r="F7" s="184">
        <f t="shared" ref="F7:F38" si="1">IF(ISNUMBER(E7),E7,0)</f>
        <v>3</v>
      </c>
      <c r="G7" s="139">
        <f t="shared" ref="G7:G38" ca="1" si="2">IF(ISNUMBER($A7),IF(AND($F7&gt;=2,$H7=60),1,0),"")</f>
        <v>1</v>
      </c>
      <c r="H7" s="140">
        <f ca="1">IF(ISNUMBER(A7),IF(OR($S7=$U7,NOT(ISNA(MATCH($D7*5+$V$4,Override!$C$6:$C$125,0)))),$Q7,0),"")</f>
        <v>60</v>
      </c>
      <c r="I7" s="185">
        <f t="shared" ref="I7:I38" ca="1" si="3">IF(ISNUMBER(A7),IF(J7=5,K7,IF(AND(J7=4,OR(K7=4,K7=3)),K7+1,K7)),"")</f>
        <v>1</v>
      </c>
      <c r="J7" s="141">
        <f ca="1">COUNT(A7:A11)</f>
        <v>5</v>
      </c>
      <c r="K7" s="142">
        <f ca="1">IF(ISNUMBER(A7),RANK(F7,F7:F11),"")</f>
        <v>1</v>
      </c>
      <c r="L7" s="58">
        <f ca="1">IF(J7=5,VLOOKUP(K7,TPMatrix!$A$6:$B$10,2,FALSE),IF(J7=4,VLOOKUP(K7,TPMatrix!$D$6:$E$9,2,FALSE),0))</f>
        <v>60</v>
      </c>
      <c r="M7" s="58" t="str">
        <f ca="1">IF(COUNTIF(K7:K11,K7)&gt;=2,IF(J7=5,VLOOKUP(K7+1,TPMatrix!$A$6:$B$10,2,FALSE),IF(J7=4,VLOOKUP(K7+1,TPMatrix!$D$6:$E$9,2,FALSE),0)),"")</f>
        <v/>
      </c>
      <c r="N7" s="58" t="str">
        <f ca="1">IF(COUNTIF(K7:K11,K7)&gt;=3,IF(J7=5,VLOOKUP(K7+2,TPMatrix!$A$6:$B$10,2,FALSE),IF(J7=4,VLOOKUP(K7+2,TPMatrix!$D$6:$E$9,2,FALSE),0)),"")</f>
        <v/>
      </c>
      <c r="O7" s="58" t="str">
        <f ca="1">IF(COUNTIF(K7:K11,K7)&gt;=4,IF(J7=5,VLOOKUP(K7+3,TPMatrix!$A$6:$B$10,2,FALSE),IF(J7=4,VLOOKUP(K7+3,TPMatrix!$D$6:$E$9,2,FALSE),0)),"")</f>
        <v/>
      </c>
      <c r="P7" s="58" t="str">
        <f ca="1">IF(COUNTIF(K7:K11,K7)&gt;=5,IF(J7=5,VLOOKUP(K7+4,TPMatrix!$A$6:$B$10,2,FALSE),IF(J7=4,VLOOKUP(K7+4,TPMatrix!$D$6:$E$9,2,FALSE),0)),"")</f>
        <v/>
      </c>
      <c r="Q7" s="58">
        <f t="shared" ref="Q7:Q38" ca="1" si="4">SUM(L7:P7)/COUNT(L7:P7)</f>
        <v>60</v>
      </c>
      <c r="R7" s="143">
        <f t="shared" ref="R7:R38" ca="1" si="5">COUNT(L7:P7)</f>
        <v>1</v>
      </c>
      <c r="S7" s="144">
        <f t="shared" ref="S7:S38" ca="1" si="6">IF(ISNUMBER($A7),COUNTIF($D$7:$D$306,$D7),0)</f>
        <v>5</v>
      </c>
      <c r="T7" s="145">
        <f t="shared" ref="T7:T38" si="7">CEILING($F7,1)</f>
        <v>3</v>
      </c>
      <c r="U7" s="146">
        <f t="shared" ref="U7:U38" ca="1" si="8">SUM(OFFSET(T7,-MOD(ROW()-ROW($U$7),5),0,5,1))</f>
        <v>5</v>
      </c>
      <c r="W7" s="3">
        <f t="shared" ref="W7:W38" ca="1" si="9">$I7</f>
        <v>1</v>
      </c>
      <c r="X7" s="3">
        <f ca="1">IF(ISNUMBER($A7),$W7*(Methuselahs!$A$4+1)+$A7,"")</f>
        <v>70</v>
      </c>
      <c r="Y7" s="3">
        <f t="shared" ref="Y7:Y38" ca="1" si="10">IF(ISNUMBER($A7),RANK($X7,$X7:$X11,1),"")</f>
        <v>1</v>
      </c>
      <c r="Z7" s="3">
        <f ca="1">IF(ISNUMBER($A7),VLOOKUP($A7,Methuselahs!$A$7:$X$306,5),"")</f>
        <v>133</v>
      </c>
      <c r="AA7" s="3">
        <f t="shared" ref="AA7:AA38" ca="1" si="11">$I7</f>
        <v>1</v>
      </c>
    </row>
    <row r="8" spans="1:28" ht="13.15" customHeight="1" x14ac:dyDescent="0.2">
      <c r="A8" s="59">
        <f ca="1">IF(ISBLANK('Tournament Info'!$B$11),"",INDIRECT(ADDRESS(ROW(),2,1,1,"Optimal Seating "&amp;'Tournament Info'!$B$11-1&amp;"R+F")))</f>
        <v>32</v>
      </c>
      <c r="B8" s="65" t="str">
        <f ca="1">IF(ISNUMBER(A8),VLOOKUP(A8,Methuselahs!$A$7:$E$306,2,FALSE),"")</f>
        <v>Mika</v>
      </c>
      <c r="C8" s="147" t="str">
        <f ca="1">IF(ISNUMBER(A8),VLOOKUP(A8,Methuselahs!$A$7:$E$306,3,FALSE),"")</f>
        <v>Alanen</v>
      </c>
      <c r="D8" s="148">
        <f t="shared" ca="1" si="0"/>
        <v>1</v>
      </c>
      <c r="E8" s="149"/>
      <c r="F8" s="66">
        <f t="shared" si="1"/>
        <v>0</v>
      </c>
      <c r="G8" s="150">
        <f t="shared" ca="1" si="2"/>
        <v>0</v>
      </c>
      <c r="H8" s="151">
        <f ca="1">IF(ISNUMBER(A8),IF(OR($S8=$U8,NOT(ISNA(MATCH($D8*5+$V$4,Override!$C$6:$C$125,0)))),$Q8,0),"")</f>
        <v>24</v>
      </c>
      <c r="I8" s="186">
        <f t="shared" ca="1" si="3"/>
        <v>3</v>
      </c>
      <c r="J8" s="152">
        <f ca="1">COUNT(A7:A11)</f>
        <v>5</v>
      </c>
      <c r="K8" s="153">
        <f ca="1">IF(ISNUMBER(A8),RANK(F8,F7:F11),"")</f>
        <v>3</v>
      </c>
      <c r="L8" s="154">
        <f ca="1">IF(J8=5,VLOOKUP(K8,TPMatrix!$A$6:$B$10,2,FALSE),IF(J8=4,VLOOKUP(K8,TPMatrix!$D$6:$E$9,2,FALSE),0))</f>
        <v>36</v>
      </c>
      <c r="M8" s="154">
        <f ca="1">IF(COUNTIF(K7:K11,K8)&gt;=2,IF(J8=5,VLOOKUP(K8+1,TPMatrix!$A$6:$B$10,2,FALSE),IF(J8=4,VLOOKUP(K8+1,TPMatrix!$D$6:$E$9,2,FALSE),0)),"")</f>
        <v>24</v>
      </c>
      <c r="N8" s="154">
        <f ca="1">IF(COUNTIF(K7:K11,K8)&gt;=3,IF(J8=5,VLOOKUP(K8+2,TPMatrix!$A$6:$B$10,2,FALSE),IF(J8=4,VLOOKUP(K8+2,TPMatrix!$D$6:$E$9,2,FALSE),0)),"")</f>
        <v>12</v>
      </c>
      <c r="O8" s="154" t="str">
        <f ca="1">IF(COUNTIF(K7:K11,K8)&gt;=4,IF(J8=5,VLOOKUP(K8+3,TPMatrix!$A$6:$B$10,2,FALSE),IF(J8=4,VLOOKUP(K8+3,TPMatrix!$D$6:$E$9,2,FALSE),0)),"")</f>
        <v/>
      </c>
      <c r="P8" s="154" t="str">
        <f ca="1">IF(COUNTIF(K7:K11,K8)&gt;=5,IF(J8=5,VLOOKUP(K8+4,TPMatrix!$A$6:$B$10,2,FALSE),IF(J8=4,VLOOKUP(K8+4,TPMatrix!$D$6:$E$9,2,FALSE),0)),"")</f>
        <v/>
      </c>
      <c r="Q8" s="154">
        <f t="shared" ca="1" si="4"/>
        <v>24</v>
      </c>
      <c r="R8" s="155">
        <f t="shared" ca="1" si="5"/>
        <v>3</v>
      </c>
      <c r="S8" s="153">
        <f t="shared" ca="1" si="6"/>
        <v>5</v>
      </c>
      <c r="T8" s="154">
        <f t="shared" si="7"/>
        <v>0</v>
      </c>
      <c r="U8" s="155">
        <f t="shared" ca="1" si="8"/>
        <v>5</v>
      </c>
      <c r="W8" s="3">
        <f t="shared" ca="1" si="9"/>
        <v>3</v>
      </c>
      <c r="X8" s="3">
        <f ca="1">IF(ISNUMBER($A8),$W8*(Methuselahs!$A$4+1)+$A8,"")</f>
        <v>158</v>
      </c>
      <c r="Y8" s="3">
        <f t="shared" ca="1" si="10"/>
        <v>5</v>
      </c>
      <c r="Z8" s="3">
        <f ca="1">IF(ISNUMBER($A8),VLOOKUP($A8,Methuselahs!$A$7:$X$306,5),"")</f>
        <v>133</v>
      </c>
      <c r="AA8" s="3">
        <f t="shared" ca="1" si="11"/>
        <v>3</v>
      </c>
    </row>
    <row r="9" spans="1:28" ht="13.15" customHeight="1" x14ac:dyDescent="0.2">
      <c r="A9" s="70">
        <f ca="1">IF(ISBLANK('Tournament Info'!$B$11),"",INDIRECT(ADDRESS(ROW(),2,1,1,"Optimal Seating "&amp;'Tournament Info'!$B$11-1&amp;"R+F")))</f>
        <v>24</v>
      </c>
      <c r="B9" s="76" t="str">
        <f ca="1">IF(ISNUMBER(A9),VLOOKUP(A9,Methuselahs!$A$7:$E$306,2,FALSE),"")</f>
        <v>Jonas</v>
      </c>
      <c r="C9" s="156" t="str">
        <f ca="1">IF(ISNUMBER(A9),VLOOKUP(A9,Methuselahs!$A$7:$E$306,3,FALSE),"")</f>
        <v>Ståhle</v>
      </c>
      <c r="D9" s="157">
        <f t="shared" ca="1" si="0"/>
        <v>1</v>
      </c>
      <c r="E9" s="158">
        <v>2</v>
      </c>
      <c r="F9" s="77">
        <f t="shared" si="1"/>
        <v>2</v>
      </c>
      <c r="G9" s="159">
        <f t="shared" ca="1" si="2"/>
        <v>0</v>
      </c>
      <c r="H9" s="160">
        <f ca="1">IF(ISNUMBER(A9),IF(OR($S9=$U9,NOT(ISNA(MATCH($D9*5+$V$4,Override!$C$6:$C$125,0)))),$Q9,0),"")</f>
        <v>48</v>
      </c>
      <c r="I9" s="187">
        <f t="shared" ca="1" si="3"/>
        <v>2</v>
      </c>
      <c r="J9" s="161">
        <f ca="1">COUNT(A7:A11)</f>
        <v>5</v>
      </c>
      <c r="K9" s="162">
        <f ca="1">IF(ISNUMBER(A9),RANK(F9,F7:F11),"")</f>
        <v>2</v>
      </c>
      <c r="L9" s="75">
        <f ca="1">IF(J9=5,VLOOKUP(K9,TPMatrix!$A$6:$B$10,2,FALSE),IF(J9=4,VLOOKUP(K9,TPMatrix!$D$6:$E$9,2,FALSE),0))</f>
        <v>48</v>
      </c>
      <c r="M9" s="75" t="str">
        <f ca="1">IF(COUNTIF(K7:K11,K9)&gt;=2,IF(J9=5,VLOOKUP(K9+1,TPMatrix!$A$6:$B$10,2,FALSE),IF(J9=4,VLOOKUP(K9+1,TPMatrix!$D$6:$E$9,2,FALSE),0)),"")</f>
        <v/>
      </c>
      <c r="N9" s="75" t="str">
        <f ca="1">IF(COUNTIF(K7:K11,K9)&gt;=3,IF(J9=5,VLOOKUP(K9+2,TPMatrix!$A$6:$B$10,2,FALSE),IF(J9=4,VLOOKUP(K9+2,TPMatrix!$D$6:$E$9,2,FALSE),0)),"")</f>
        <v/>
      </c>
      <c r="O9" s="75" t="str">
        <f ca="1">IF(COUNTIF(K7:K11,K9)&gt;=4,IF(J9=5,VLOOKUP(K9+3,TPMatrix!$A$6:$B$10,2,FALSE),IF(J9=4,VLOOKUP(K9+3,TPMatrix!$D$6:$E$9,2,FALSE),0)),"")</f>
        <v/>
      </c>
      <c r="P9" s="75" t="str">
        <f ca="1">IF(COUNTIF(K7:K11,K9)&gt;=5,IF(J9=5,VLOOKUP(K9+4,TPMatrix!$A$6:$B$10,2,FALSE),IF(J9=4,VLOOKUP(K9+4,TPMatrix!$D$6:$E$9,2,FALSE),0)),"")</f>
        <v/>
      </c>
      <c r="Q9" s="75">
        <f t="shared" ca="1" si="4"/>
        <v>48</v>
      </c>
      <c r="R9" s="163">
        <f t="shared" ca="1" si="5"/>
        <v>1</v>
      </c>
      <c r="S9" s="162">
        <f t="shared" ca="1" si="6"/>
        <v>5</v>
      </c>
      <c r="T9" s="75">
        <f t="shared" si="7"/>
        <v>2</v>
      </c>
      <c r="U9" s="163">
        <f t="shared" ca="1" si="8"/>
        <v>5</v>
      </c>
      <c r="W9" s="3">
        <f t="shared" ca="1" si="9"/>
        <v>2</v>
      </c>
      <c r="X9" s="3">
        <f ca="1">IF(ISNUMBER($A9),$W9*(Methuselahs!$A$4+1)+$A9,"")</f>
        <v>108</v>
      </c>
      <c r="Y9" s="3">
        <f t="shared" ca="1" si="10"/>
        <v>2</v>
      </c>
      <c r="Z9" s="3">
        <f ca="1">IF(ISNUMBER($A9),VLOOKUP($A9,Methuselahs!$A$7:$X$306,5),"")</f>
        <v>133</v>
      </c>
      <c r="AA9" s="3">
        <f t="shared" ca="1" si="11"/>
        <v>2</v>
      </c>
    </row>
    <row r="10" spans="1:28" ht="13.15" customHeight="1" x14ac:dyDescent="0.2">
      <c r="A10" s="164">
        <f ca="1">IF(ISBLANK('Tournament Info'!$B$11),"",INDIRECT(ADDRESS(ROW(),2,1,1,"Optimal Seating "&amp;'Tournament Info'!$B$11-1&amp;"R+F")))</f>
        <v>7</v>
      </c>
      <c r="B10" s="165" t="str">
        <f ca="1">IF(ISNUMBER(A10),VLOOKUP(A10,Methuselahs!$A$7:$E$306,2,FALSE),"")</f>
        <v>Antti</v>
      </c>
      <c r="C10" s="166" t="str">
        <f ca="1">IF(ISNUMBER(A10),VLOOKUP(A10,Methuselahs!$A$7:$E$306,3,FALSE),"")</f>
        <v>Kauhanen</v>
      </c>
      <c r="D10" s="167">
        <f t="shared" ca="1" si="0"/>
        <v>1</v>
      </c>
      <c r="E10" s="168"/>
      <c r="F10" s="188">
        <f t="shared" si="1"/>
        <v>0</v>
      </c>
      <c r="G10" s="150">
        <f t="shared" ca="1" si="2"/>
        <v>0</v>
      </c>
      <c r="H10" s="151">
        <f ca="1">IF(ISNUMBER(A10),IF(OR($S10=$U10,NOT(ISNA(MATCH($D10*5+$V$4,Override!$C$6:$C$125,0)))),$Q10,0),"")</f>
        <v>24</v>
      </c>
      <c r="I10" s="186">
        <f t="shared" ca="1" si="3"/>
        <v>3</v>
      </c>
      <c r="J10" s="169">
        <f ca="1">COUNT(A7:A11)</f>
        <v>5</v>
      </c>
      <c r="K10" s="153">
        <f ca="1">IF(ISNUMBER(A10),RANK(F10,F7:F11),"")</f>
        <v>3</v>
      </c>
      <c r="L10" s="154">
        <f ca="1">IF(J10=5,VLOOKUP(K10,TPMatrix!$A$6:$B$10,2,FALSE),IF(J10=4,VLOOKUP(K10,TPMatrix!$D$6:$E$9,2,FALSE),0))</f>
        <v>36</v>
      </c>
      <c r="M10" s="154">
        <f ca="1">IF(COUNTIF(K7:K11,K10)&gt;=2,IF(J10=5,VLOOKUP(K10+1,TPMatrix!$A$6:$B$10,2,FALSE),IF(J10=4,VLOOKUP(K10+1,TPMatrix!$D$6:$E$9,2,FALSE),0)),"")</f>
        <v>24</v>
      </c>
      <c r="N10" s="154">
        <f ca="1">IF(COUNTIF(K7:K11,K10)&gt;=3,IF(J10=5,VLOOKUP(K10+2,TPMatrix!$A$6:$B$10,2,FALSE),IF(J10=4,VLOOKUP(K10+2,TPMatrix!$D$6:$E$9,2,FALSE),0)),"")</f>
        <v>12</v>
      </c>
      <c r="O10" s="154" t="str">
        <f ca="1">IF(COUNTIF(K7:K11,K10)&gt;=4,IF(J10=5,VLOOKUP(K10+3,TPMatrix!$A$6:$B$10,2,FALSE),IF(J10=4,VLOOKUP(K10+3,TPMatrix!$D$6:$E$9,2,FALSE),0)),"")</f>
        <v/>
      </c>
      <c r="P10" s="154" t="str">
        <f ca="1">IF(COUNTIF(K7:K11,K10)&gt;=5,IF(J10=5,VLOOKUP(K10+4,TPMatrix!$A$6:$B$10,2,FALSE),IF(J10=4,VLOOKUP(K10+4,TPMatrix!$D$6:$E$9,2,FALSE),0)),"")</f>
        <v/>
      </c>
      <c r="Q10" s="154">
        <f t="shared" ca="1" si="4"/>
        <v>24</v>
      </c>
      <c r="R10" s="155">
        <f t="shared" ca="1" si="5"/>
        <v>3</v>
      </c>
      <c r="S10" s="153">
        <f t="shared" ca="1" si="6"/>
        <v>5</v>
      </c>
      <c r="T10" s="154">
        <f t="shared" si="7"/>
        <v>0</v>
      </c>
      <c r="U10" s="155">
        <f t="shared" ca="1" si="8"/>
        <v>5</v>
      </c>
      <c r="W10" s="3">
        <f t="shared" ca="1" si="9"/>
        <v>3</v>
      </c>
      <c r="X10" s="3">
        <f ca="1">IF(ISNUMBER($A10),$W10*(Methuselahs!$A$4+1)+$A10,"")</f>
        <v>133</v>
      </c>
      <c r="Y10" s="3">
        <f t="shared" ca="1" si="10"/>
        <v>3</v>
      </c>
      <c r="Z10" s="3">
        <f ca="1">IF(ISNUMBER($A10),VLOOKUP($A10,Methuselahs!$A$7:$X$306,5),"")</f>
        <v>131</v>
      </c>
      <c r="AA10" s="3">
        <f t="shared" ca="1" si="11"/>
        <v>3</v>
      </c>
    </row>
    <row r="11" spans="1:28" ht="13.15" customHeight="1" thickBot="1" x14ac:dyDescent="0.25">
      <c r="A11" s="170">
        <f ca="1">IF(ISBLANK('Tournament Info'!$B$11),"",INDIRECT(ADDRESS(ROW(),2,1,1,"Optimal Seating "&amp;'Tournament Info'!$B$11-1&amp;"R+F")))</f>
        <v>12</v>
      </c>
      <c r="B11" s="171" t="str">
        <f ca="1">IF(ISNUMBER(A11),VLOOKUP(A11,Methuselahs!$A$7:$E$306,2,FALSE),"")</f>
        <v>Timo</v>
      </c>
      <c r="C11" s="172" t="str">
        <f ca="1">IF(ISNUMBER(A11),VLOOKUP(A11,Methuselahs!$A$7:$E$306,3,FALSE),"")</f>
        <v>Tahvanainen</v>
      </c>
      <c r="D11" s="173">
        <f t="shared" ca="1" si="0"/>
        <v>1</v>
      </c>
      <c r="E11" s="174"/>
      <c r="F11" s="189">
        <f t="shared" si="1"/>
        <v>0</v>
      </c>
      <c r="G11" s="159">
        <f t="shared" ca="1" si="2"/>
        <v>0</v>
      </c>
      <c r="H11" s="160">
        <f ca="1">IF(ISNUMBER(A11),IF(OR($S11=$U11,NOT(ISNA(MATCH($D11*5+$V$4,Override!$C$6:$C$125,0)))),$Q11,0),"")</f>
        <v>24</v>
      </c>
      <c r="I11" s="187">
        <f t="shared" ca="1" si="3"/>
        <v>3</v>
      </c>
      <c r="J11" s="175">
        <f ca="1">COUNT(A7:A11)</f>
        <v>5</v>
      </c>
      <c r="K11" s="176">
        <f ca="1">IF(ISNUMBER(A11),RANK(F11,F7:F11),"")</f>
        <v>3</v>
      </c>
      <c r="L11" s="177">
        <f ca="1">IF(J11=5,VLOOKUP(K11,TPMatrix!$A$6:$B$10,2,FALSE),IF(J11=4,VLOOKUP(K11,TPMatrix!$D$6:$E$9,2,FALSE),0))</f>
        <v>36</v>
      </c>
      <c r="M11" s="177">
        <f ca="1">IF(COUNTIF(K7:K11,K11)&gt;=2,IF(J11=5,VLOOKUP(K11+1,TPMatrix!$A$6:$B$10,2,FALSE),IF(J11=4,VLOOKUP(K11+1,TPMatrix!$D$6:$E$9,2,FALSE),0)),"")</f>
        <v>24</v>
      </c>
      <c r="N11" s="177">
        <f ca="1">IF(COUNTIF(K7:K11,K11)&gt;=3,IF(J11=5,VLOOKUP(K11+2,TPMatrix!$A$6:$B$10,2,FALSE),IF(J11=4,VLOOKUP(K11+2,TPMatrix!$D$6:$E$9,2,FALSE),0)),"")</f>
        <v>12</v>
      </c>
      <c r="O11" s="177" t="str">
        <f ca="1">IF(COUNTIF(K7:K11,K11)&gt;=4,IF(J11=5,VLOOKUP(K11+3,TPMatrix!$A$6:$B$10,2,FALSE),IF(J11=4,VLOOKUP(K11+3,TPMatrix!$D$6:$E$9,2,FALSE),0)),"")</f>
        <v/>
      </c>
      <c r="P11" s="177" t="str">
        <f ca="1">IF(COUNTIF(K7:K11,K11)&gt;=5,IF(J11=5,VLOOKUP(K11+4,TPMatrix!$A$6:$B$10,2,FALSE),IF(J11=4,VLOOKUP(K11+4,TPMatrix!$D$6:$E$9,2,FALSE),0)),"")</f>
        <v/>
      </c>
      <c r="Q11" s="177">
        <f t="shared" ca="1" si="4"/>
        <v>24</v>
      </c>
      <c r="R11" s="178">
        <f t="shared" ca="1" si="5"/>
        <v>3</v>
      </c>
      <c r="S11" s="176">
        <f t="shared" ca="1" si="6"/>
        <v>5</v>
      </c>
      <c r="T11" s="177">
        <f t="shared" si="7"/>
        <v>0</v>
      </c>
      <c r="U11" s="178">
        <f t="shared" ca="1" si="8"/>
        <v>5</v>
      </c>
      <c r="W11" s="3">
        <f t="shared" ca="1" si="9"/>
        <v>3</v>
      </c>
      <c r="X11" s="3">
        <f ca="1">IF(ISNUMBER($A11),$W11*(Methuselahs!$A$4+1)+$A11,"")</f>
        <v>138</v>
      </c>
      <c r="Y11" s="3">
        <f t="shared" ca="1" si="10"/>
        <v>3</v>
      </c>
      <c r="Z11" s="3">
        <f ca="1">IF(ISNUMBER($A11),VLOOKUP($A11,Methuselahs!$A$7:$X$306,5),"")</f>
        <v>111</v>
      </c>
      <c r="AA11" s="3">
        <f t="shared" ca="1" si="11"/>
        <v>3</v>
      </c>
    </row>
    <row r="12" spans="1:28" ht="13.15" customHeight="1" thickTop="1" x14ac:dyDescent="0.2">
      <c r="A12" s="55">
        <f ca="1">IF(ISBLANK('Tournament Info'!$B$11),"",INDIRECT(ADDRESS(ROW(),2,1,1,"Optimal Seating "&amp;'Tournament Info'!$B$11-1&amp;"R+F")))</f>
        <v>3</v>
      </c>
      <c r="B12" s="76" t="str">
        <f ca="1">IF(ISNUMBER(A12),VLOOKUP(A12,Methuselahs!$A$7:$E$306,2,FALSE),"")</f>
        <v>Michael</v>
      </c>
      <c r="C12" s="136" t="str">
        <f ca="1">IF(ISNUMBER(A12),VLOOKUP(A12,Methuselahs!$A$7:$E$306,3,FALSE),"")</f>
        <v>Holmström</v>
      </c>
      <c r="D12" s="137">
        <f t="shared" ca="1" si="0"/>
        <v>2</v>
      </c>
      <c r="E12" s="138">
        <v>3</v>
      </c>
      <c r="F12" s="184">
        <f t="shared" si="1"/>
        <v>3</v>
      </c>
      <c r="G12" s="139">
        <f t="shared" ca="1" si="2"/>
        <v>1</v>
      </c>
      <c r="H12" s="140">
        <f ca="1">IF(ISNUMBER(A12),IF(OR($S12=$U12,NOT(ISNA(MATCH($D12*5+$V$4,Override!$C$6:$C$125,0)))),$Q12,0),"")</f>
        <v>60</v>
      </c>
      <c r="I12" s="185">
        <f t="shared" ca="1" si="3"/>
        <v>1</v>
      </c>
      <c r="J12" s="141">
        <f ca="1">COUNT(A12:A16)</f>
        <v>5</v>
      </c>
      <c r="K12" s="142">
        <f ca="1">IF(ISNUMBER(A12),RANK(F12,F12:F16),"")</f>
        <v>1</v>
      </c>
      <c r="L12" s="58">
        <f ca="1">IF(J12=5,VLOOKUP(K12,TPMatrix!$A$6:$B$10,2,FALSE),IF(J12=4,VLOOKUP(K12,TPMatrix!$D$6:$E$9,2,FALSE),0))</f>
        <v>60</v>
      </c>
      <c r="M12" s="58" t="str">
        <f ca="1">IF(COUNTIF(K12:K16,K12)&gt;=2,IF(J12=5,VLOOKUP(K12+1,TPMatrix!$A$6:$B$10,2,FALSE),IF(J12=4,VLOOKUP(K12+1,TPMatrix!$D$6:$E$9,2,FALSE),0)),"")</f>
        <v/>
      </c>
      <c r="N12" s="58" t="str">
        <f ca="1">IF(COUNTIF(K12:K16,K12)&gt;=3,IF(J12=5,VLOOKUP(K12+2,TPMatrix!$A$6:$B$10,2,FALSE),IF(J12=4,VLOOKUP(K12+2,TPMatrix!$D$6:$E$9,2,FALSE),0)),"")</f>
        <v/>
      </c>
      <c r="O12" s="58" t="str">
        <f ca="1">IF(COUNTIF(K12:K16,K12)&gt;=4,IF(J12=5,VLOOKUP(K12+3,TPMatrix!$A$6:$B$10,2,FALSE),IF(J12=4,VLOOKUP(K12+3,TPMatrix!$D$6:$E$9,2,FALSE),0)),"")</f>
        <v/>
      </c>
      <c r="P12" s="58" t="str">
        <f ca="1">IF(COUNTIF(K12:K16,K12)&gt;=5,IF(J12=5,VLOOKUP(K12+4,TPMatrix!$A$6:$B$10,2,FALSE),IF(J12=4,VLOOKUP(K12+4,TPMatrix!$D$6:$E$9,2,FALSE),0)),"")</f>
        <v/>
      </c>
      <c r="Q12" s="58">
        <f t="shared" ca="1" si="4"/>
        <v>60</v>
      </c>
      <c r="R12" s="143">
        <f t="shared" ca="1" si="5"/>
        <v>1</v>
      </c>
      <c r="S12" s="144">
        <f t="shared" ca="1" si="6"/>
        <v>5</v>
      </c>
      <c r="T12" s="145">
        <f t="shared" si="7"/>
        <v>3</v>
      </c>
      <c r="U12" s="146">
        <f t="shared" ca="1" si="8"/>
        <v>5</v>
      </c>
      <c r="W12" s="3">
        <f t="shared" ca="1" si="9"/>
        <v>1</v>
      </c>
      <c r="X12" s="3">
        <f ca="1">IF(ISNUMBER($A12),$W12*(Methuselahs!$A$4+1)+$A12,"")</f>
        <v>45</v>
      </c>
      <c r="Y12" s="3">
        <f t="shared" ca="1" si="10"/>
        <v>1</v>
      </c>
      <c r="Z12" s="3" t="e">
        <f ca="1">IF(ISNUMBER($A12),VLOOKUP($A12,Methuselahs!$A$7:$X$306,5),"")</f>
        <v>#N/A</v>
      </c>
      <c r="AA12" s="3">
        <f t="shared" ca="1" si="11"/>
        <v>1</v>
      </c>
    </row>
    <row r="13" spans="1:28" ht="13.15" customHeight="1" x14ac:dyDescent="0.2">
      <c r="A13" s="59">
        <f ca="1">IF(ISBLANK('Tournament Info'!$B$11),"",INDIRECT(ADDRESS(ROW(),2,1,1,"Optimal Seating "&amp;'Tournament Info'!$B$11-1&amp;"R+F")))</f>
        <v>13</v>
      </c>
      <c r="B13" s="65" t="str">
        <f ca="1">IF(ISNUMBER(A13),VLOOKUP(A13,Methuselahs!$A$7:$E$306,2,FALSE),"")</f>
        <v>Tommi</v>
      </c>
      <c r="C13" s="147" t="str">
        <f ca="1">IF(ISNUMBER(A13),VLOOKUP(A13,Methuselahs!$A$7:$E$306,3,FALSE),"")</f>
        <v>Ketonen</v>
      </c>
      <c r="D13" s="148">
        <f t="shared" ca="1" si="0"/>
        <v>2</v>
      </c>
      <c r="E13" s="149"/>
      <c r="F13" s="66">
        <f t="shared" si="1"/>
        <v>0</v>
      </c>
      <c r="G13" s="150">
        <f t="shared" ca="1" si="2"/>
        <v>0</v>
      </c>
      <c r="H13" s="151">
        <f ca="1">IF(ISNUMBER(A13),IF(OR($S13=$U13,NOT(ISNA(MATCH($D13*5+$V$4,Override!$C$6:$C$125,0)))),$Q13,0),"")</f>
        <v>24</v>
      </c>
      <c r="I13" s="186">
        <f t="shared" ca="1" si="3"/>
        <v>3</v>
      </c>
      <c r="J13" s="152">
        <f ca="1">COUNT(A12:A16)</f>
        <v>5</v>
      </c>
      <c r="K13" s="153">
        <f ca="1">IF(ISNUMBER(A13),RANK(F13,F12:F16),"")</f>
        <v>3</v>
      </c>
      <c r="L13" s="154">
        <f ca="1">IF(J13=5,VLOOKUP(K13,TPMatrix!$A$6:$B$10,2,FALSE),IF(J13=4,VLOOKUP(K13,TPMatrix!$D$6:$E$9,2,FALSE),0))</f>
        <v>36</v>
      </c>
      <c r="M13" s="154">
        <f ca="1">IF(COUNTIF(K12:K16,K13)&gt;=2,IF(J13=5,VLOOKUP(K13+1,TPMatrix!$A$6:$B$10,2,FALSE),IF(J13=4,VLOOKUP(K13+1,TPMatrix!$D$6:$E$9,2,FALSE),0)),"")</f>
        <v>24</v>
      </c>
      <c r="N13" s="154">
        <f ca="1">IF(COUNTIF(K12:K16,K13)&gt;=3,IF(J13=5,VLOOKUP(K13+2,TPMatrix!$A$6:$B$10,2,FALSE),IF(J13=4,VLOOKUP(K13+2,TPMatrix!$D$6:$E$9,2,FALSE),0)),"")</f>
        <v>12</v>
      </c>
      <c r="O13" s="154" t="str">
        <f ca="1">IF(COUNTIF(K12:K16,K13)&gt;=4,IF(J13=5,VLOOKUP(K13+3,TPMatrix!$A$6:$B$10,2,FALSE),IF(J13=4,VLOOKUP(K13+3,TPMatrix!$D$6:$E$9,2,FALSE),0)),"")</f>
        <v/>
      </c>
      <c r="P13" s="154" t="str">
        <f ca="1">IF(COUNTIF(K12:K16,K13)&gt;=5,IF(J13=5,VLOOKUP(K13+4,TPMatrix!$A$6:$B$10,2,FALSE),IF(J13=4,VLOOKUP(K13+4,TPMatrix!$D$6:$E$9,2,FALSE),0)),"")</f>
        <v/>
      </c>
      <c r="Q13" s="154">
        <f t="shared" ca="1" si="4"/>
        <v>24</v>
      </c>
      <c r="R13" s="155">
        <f t="shared" ca="1" si="5"/>
        <v>3</v>
      </c>
      <c r="S13" s="153">
        <f t="shared" ca="1" si="6"/>
        <v>5</v>
      </c>
      <c r="T13" s="154">
        <f t="shared" si="7"/>
        <v>0</v>
      </c>
      <c r="U13" s="155">
        <f t="shared" ca="1" si="8"/>
        <v>5</v>
      </c>
      <c r="W13" s="3">
        <f t="shared" ca="1" si="9"/>
        <v>3</v>
      </c>
      <c r="X13" s="3">
        <f ca="1">IF(ISNUMBER($A13),$W13*(Methuselahs!$A$4+1)+$A13,"")</f>
        <v>139</v>
      </c>
      <c r="Y13" s="3">
        <f t="shared" ca="1" si="10"/>
        <v>3</v>
      </c>
      <c r="Z13" s="3">
        <f ca="1">IF(ISNUMBER($A13),VLOOKUP($A13,Methuselahs!$A$7:$X$306,5),"")</f>
        <v>111</v>
      </c>
      <c r="AA13" s="3">
        <f t="shared" ca="1" si="11"/>
        <v>3</v>
      </c>
    </row>
    <row r="14" spans="1:28" ht="13.15" customHeight="1" x14ac:dyDescent="0.2">
      <c r="A14" s="70">
        <f ca="1">IF(ISBLANK('Tournament Info'!$B$11),"",INDIRECT(ADDRESS(ROW(),2,1,1,"Optimal Seating "&amp;'Tournament Info'!$B$11-1&amp;"R+F")))</f>
        <v>35</v>
      </c>
      <c r="B14" s="76" t="str">
        <f ca="1">IF(ISNUMBER(A14),VLOOKUP(A14,Methuselahs!$A$7:$E$306,2,FALSE),"")</f>
        <v>Nerijus</v>
      </c>
      <c r="C14" s="156" t="str">
        <f ca="1">IF(ISNUMBER(A14),VLOOKUP(A14,Methuselahs!$A$7:$E$306,3,FALSE),"")</f>
        <v>Mikalajunas</v>
      </c>
      <c r="D14" s="157">
        <f t="shared" ca="1" si="0"/>
        <v>2</v>
      </c>
      <c r="E14" s="158">
        <v>2</v>
      </c>
      <c r="F14" s="77">
        <f t="shared" si="1"/>
        <v>2</v>
      </c>
      <c r="G14" s="159">
        <f t="shared" ca="1" si="2"/>
        <v>0</v>
      </c>
      <c r="H14" s="160">
        <f ca="1">IF(ISNUMBER(A14),IF(OR($S14=$U14,NOT(ISNA(MATCH($D14*5+$V$4,Override!$C$6:$C$125,0)))),$Q14,0),"")</f>
        <v>48</v>
      </c>
      <c r="I14" s="187">
        <f t="shared" ca="1" si="3"/>
        <v>2</v>
      </c>
      <c r="J14" s="161">
        <f ca="1">COUNT(A12:A16)</f>
        <v>5</v>
      </c>
      <c r="K14" s="162">
        <f ca="1">IF(ISNUMBER(A14),RANK(F14,F12:F16),"")</f>
        <v>2</v>
      </c>
      <c r="L14" s="75">
        <f ca="1">IF(J14=5,VLOOKUP(K14,TPMatrix!$A$6:$B$10,2,FALSE),IF(J14=4,VLOOKUP(K14,TPMatrix!$D$6:$E$9,2,FALSE),0))</f>
        <v>48</v>
      </c>
      <c r="M14" s="75" t="str">
        <f ca="1">IF(COUNTIF(K12:K16,K14)&gt;=2,IF(J14=5,VLOOKUP(K14+1,TPMatrix!$A$6:$B$10,2,FALSE),IF(J14=4,VLOOKUP(K14+1,TPMatrix!$D$6:$E$9,2,FALSE),0)),"")</f>
        <v/>
      </c>
      <c r="N14" s="75" t="str">
        <f ca="1">IF(COUNTIF(K12:K16,K14)&gt;=3,IF(J14=5,VLOOKUP(K14+2,TPMatrix!$A$6:$B$10,2,FALSE),IF(J14=4,VLOOKUP(K14+2,TPMatrix!$D$6:$E$9,2,FALSE),0)),"")</f>
        <v/>
      </c>
      <c r="O14" s="75" t="str">
        <f ca="1">IF(COUNTIF(K12:K16,K14)&gt;=4,IF(J14=5,VLOOKUP(K14+3,TPMatrix!$A$6:$B$10,2,FALSE),IF(J14=4,VLOOKUP(K14+3,TPMatrix!$D$6:$E$9,2,FALSE),0)),"")</f>
        <v/>
      </c>
      <c r="P14" s="75" t="str">
        <f ca="1">IF(COUNTIF(K12:K16,K14)&gt;=5,IF(J14=5,VLOOKUP(K14+4,TPMatrix!$A$6:$B$10,2,FALSE),IF(J14=4,VLOOKUP(K14+4,TPMatrix!$D$6:$E$9,2,FALSE),0)),"")</f>
        <v/>
      </c>
      <c r="Q14" s="75">
        <f t="shared" ca="1" si="4"/>
        <v>48</v>
      </c>
      <c r="R14" s="163">
        <f t="shared" ca="1" si="5"/>
        <v>1</v>
      </c>
      <c r="S14" s="162">
        <f t="shared" ca="1" si="6"/>
        <v>5</v>
      </c>
      <c r="T14" s="75">
        <f t="shared" si="7"/>
        <v>2</v>
      </c>
      <c r="U14" s="163">
        <f t="shared" ca="1" si="8"/>
        <v>5</v>
      </c>
      <c r="W14" s="3">
        <f t="shared" ca="1" si="9"/>
        <v>2</v>
      </c>
      <c r="X14" s="3">
        <f ca="1">IF(ISNUMBER($A14),$W14*(Methuselahs!$A$4+1)+$A14,"")</f>
        <v>119</v>
      </c>
      <c r="Y14" s="3">
        <f t="shared" ca="1" si="10"/>
        <v>2</v>
      </c>
      <c r="Z14" s="3">
        <f ca="1">IF(ISNUMBER($A14),VLOOKUP($A14,Methuselahs!$A$7:$X$306,5),"")</f>
        <v>133</v>
      </c>
      <c r="AA14" s="3">
        <f t="shared" ca="1" si="11"/>
        <v>2</v>
      </c>
    </row>
    <row r="15" spans="1:28" ht="13.15" customHeight="1" x14ac:dyDescent="0.2">
      <c r="A15" s="164">
        <f ca="1">IF(ISBLANK('Tournament Info'!$B$11),"",INDIRECT(ADDRESS(ROW(),2,1,1,"Optimal Seating "&amp;'Tournament Info'!$B$11-1&amp;"R+F")))</f>
        <v>21</v>
      </c>
      <c r="B15" s="165" t="str">
        <f ca="1">IF(ISNUMBER(A15),VLOOKUP(A15,Methuselahs!$A$7:$E$306,2,FALSE),"")</f>
        <v>Jere</v>
      </c>
      <c r="C15" s="166" t="str">
        <f ca="1">IF(ISNUMBER(A15),VLOOKUP(A15,Methuselahs!$A$7:$E$306,3,FALSE),"")</f>
        <v>Laatunen</v>
      </c>
      <c r="D15" s="167">
        <f t="shared" ca="1" si="0"/>
        <v>2</v>
      </c>
      <c r="E15" s="168"/>
      <c r="F15" s="188">
        <f t="shared" si="1"/>
        <v>0</v>
      </c>
      <c r="G15" s="150">
        <f t="shared" ca="1" si="2"/>
        <v>0</v>
      </c>
      <c r="H15" s="151">
        <f ca="1">IF(ISNUMBER(A15),IF(OR($S15=$U15,NOT(ISNA(MATCH($D15*5+$V$4,Override!$C$6:$C$125,0)))),$Q15,0),"")</f>
        <v>24</v>
      </c>
      <c r="I15" s="186">
        <f t="shared" ca="1" si="3"/>
        <v>3</v>
      </c>
      <c r="J15" s="169">
        <f ca="1">COUNT(A12:A16)</f>
        <v>5</v>
      </c>
      <c r="K15" s="153">
        <f ca="1">IF(ISNUMBER(A15),RANK(F15,F12:F16),"")</f>
        <v>3</v>
      </c>
      <c r="L15" s="154">
        <f ca="1">IF(J15=5,VLOOKUP(K15,TPMatrix!$A$6:$B$10,2,FALSE),IF(J15=4,VLOOKUP(K15,TPMatrix!$D$6:$E$9,2,FALSE),0))</f>
        <v>36</v>
      </c>
      <c r="M15" s="154">
        <f ca="1">IF(COUNTIF(K12:K16,K15)&gt;=2,IF(J15=5,VLOOKUP(K15+1,TPMatrix!$A$6:$B$10,2,FALSE),IF(J15=4,VLOOKUP(K15+1,TPMatrix!$D$6:$E$9,2,FALSE),0)),"")</f>
        <v>24</v>
      </c>
      <c r="N15" s="154">
        <f ca="1">IF(COUNTIF(K12:K16,K15)&gt;=3,IF(J15=5,VLOOKUP(K15+2,TPMatrix!$A$6:$B$10,2,FALSE),IF(J15=4,VLOOKUP(K15+2,TPMatrix!$D$6:$E$9,2,FALSE),0)),"")</f>
        <v>12</v>
      </c>
      <c r="O15" s="154" t="str">
        <f ca="1">IF(COUNTIF(K12:K16,K15)&gt;=4,IF(J15=5,VLOOKUP(K15+3,TPMatrix!$A$6:$B$10,2,FALSE),IF(J15=4,VLOOKUP(K15+3,TPMatrix!$D$6:$E$9,2,FALSE),0)),"")</f>
        <v/>
      </c>
      <c r="P15" s="154" t="str">
        <f ca="1">IF(COUNTIF(K12:K16,K15)&gt;=5,IF(J15=5,VLOOKUP(K15+4,TPMatrix!$A$6:$B$10,2,FALSE),IF(J15=4,VLOOKUP(K15+4,TPMatrix!$D$6:$E$9,2,FALSE),0)),"")</f>
        <v/>
      </c>
      <c r="Q15" s="154">
        <f t="shared" ca="1" si="4"/>
        <v>24</v>
      </c>
      <c r="R15" s="155">
        <f t="shared" ca="1" si="5"/>
        <v>3</v>
      </c>
      <c r="S15" s="153">
        <f t="shared" ca="1" si="6"/>
        <v>5</v>
      </c>
      <c r="T15" s="154">
        <f t="shared" si="7"/>
        <v>0</v>
      </c>
      <c r="U15" s="155">
        <f t="shared" ca="1" si="8"/>
        <v>5</v>
      </c>
      <c r="W15" s="3">
        <f t="shared" ca="1" si="9"/>
        <v>3</v>
      </c>
      <c r="X15" s="3">
        <f ca="1">IF(ISNUMBER($A15),$W15*(Methuselahs!$A$4+1)+$A15,"")</f>
        <v>147</v>
      </c>
      <c r="Y15" s="3">
        <f t="shared" ca="1" si="10"/>
        <v>3</v>
      </c>
      <c r="Z15" s="3">
        <f ca="1">IF(ISNUMBER($A15),VLOOKUP($A15,Methuselahs!$A$7:$X$306,5),"")</f>
        <v>136</v>
      </c>
      <c r="AA15" s="3">
        <f t="shared" ca="1" si="11"/>
        <v>3</v>
      </c>
    </row>
    <row r="16" spans="1:28" ht="13.15" customHeight="1" thickBot="1" x14ac:dyDescent="0.25">
      <c r="A16" s="170">
        <f ca="1">IF(ISBLANK('Tournament Info'!$B$11),"",INDIRECT(ADDRESS(ROW(),2,1,1,"Optimal Seating "&amp;'Tournament Info'!$B$11-1&amp;"R+F")))</f>
        <v>30</v>
      </c>
      <c r="B16" s="171" t="str">
        <f ca="1">IF(ISNUMBER(A16),VLOOKUP(A16,Methuselahs!$A$7:$E$306,2,FALSE),"")</f>
        <v>Santeri</v>
      </c>
      <c r="C16" s="172" t="str">
        <f ca="1">IF(ISNUMBER(A16),VLOOKUP(A16,Methuselahs!$A$7:$E$306,3,FALSE),"")</f>
        <v>Piipponen</v>
      </c>
      <c r="D16" s="173">
        <f t="shared" ca="1" si="0"/>
        <v>2</v>
      </c>
      <c r="E16" s="174"/>
      <c r="F16" s="189">
        <f t="shared" si="1"/>
        <v>0</v>
      </c>
      <c r="G16" s="159">
        <f t="shared" ca="1" si="2"/>
        <v>0</v>
      </c>
      <c r="H16" s="160">
        <f ca="1">IF(ISNUMBER(A16),IF(OR($S16=$U16,NOT(ISNA(MATCH($D16*5+$V$4,Override!$C$6:$C$125,0)))),$Q16,0),"")</f>
        <v>24</v>
      </c>
      <c r="I16" s="187">
        <f t="shared" ca="1" si="3"/>
        <v>3</v>
      </c>
      <c r="J16" s="175">
        <f ca="1">COUNT(A12:A16)</f>
        <v>5</v>
      </c>
      <c r="K16" s="176">
        <f ca="1">IF(ISNUMBER(A16),RANK(F16,F12:F16),"")</f>
        <v>3</v>
      </c>
      <c r="L16" s="177">
        <f ca="1">IF(J16=5,VLOOKUP(K16,TPMatrix!$A$6:$B$10,2,FALSE),IF(J16=4,VLOOKUP(K16,TPMatrix!$D$6:$E$9,2,FALSE),0))</f>
        <v>36</v>
      </c>
      <c r="M16" s="177">
        <f ca="1">IF(COUNTIF(K12:K16,K16)&gt;=2,IF(J16=5,VLOOKUP(K16+1,TPMatrix!$A$6:$B$10,2,FALSE),IF(J16=4,VLOOKUP(K16+1,TPMatrix!$D$6:$E$9,2,FALSE),0)),"")</f>
        <v>24</v>
      </c>
      <c r="N16" s="177">
        <f ca="1">IF(COUNTIF(K12:K16,K16)&gt;=3,IF(J16=5,VLOOKUP(K16+2,TPMatrix!$A$6:$B$10,2,FALSE),IF(J16=4,VLOOKUP(K16+2,TPMatrix!$D$6:$E$9,2,FALSE),0)),"")</f>
        <v>12</v>
      </c>
      <c r="O16" s="177" t="str">
        <f ca="1">IF(COUNTIF(K12:K16,K16)&gt;=4,IF(J16=5,VLOOKUP(K16+3,TPMatrix!$A$6:$B$10,2,FALSE),IF(J16=4,VLOOKUP(K16+3,TPMatrix!$D$6:$E$9,2,FALSE),0)),"")</f>
        <v/>
      </c>
      <c r="P16" s="177" t="str">
        <f ca="1">IF(COUNTIF(K12:K16,K16)&gt;=5,IF(J16=5,VLOOKUP(K16+4,TPMatrix!$A$6:$B$10,2,FALSE),IF(J16=4,VLOOKUP(K16+4,TPMatrix!$D$6:$E$9,2,FALSE),0)),"")</f>
        <v/>
      </c>
      <c r="Q16" s="177">
        <f t="shared" ca="1" si="4"/>
        <v>24</v>
      </c>
      <c r="R16" s="178">
        <f t="shared" ca="1" si="5"/>
        <v>3</v>
      </c>
      <c r="S16" s="176">
        <f t="shared" ca="1" si="6"/>
        <v>5</v>
      </c>
      <c r="T16" s="177">
        <f t="shared" si="7"/>
        <v>0</v>
      </c>
      <c r="U16" s="178">
        <f t="shared" ca="1" si="8"/>
        <v>5</v>
      </c>
      <c r="W16" s="3">
        <f t="shared" ca="1" si="9"/>
        <v>3</v>
      </c>
      <c r="X16" s="3">
        <f ca="1">IF(ISNUMBER($A16),$W16*(Methuselahs!$A$4+1)+$A16,"")</f>
        <v>156</v>
      </c>
      <c r="Y16" s="3">
        <f t="shared" ca="1" si="10"/>
        <v>5</v>
      </c>
      <c r="Z16" s="3">
        <f ca="1">IF(ISNUMBER($A16),VLOOKUP($A16,Methuselahs!$A$7:$X$306,5),"")</f>
        <v>133</v>
      </c>
      <c r="AA16" s="3">
        <f t="shared" ca="1" si="11"/>
        <v>3</v>
      </c>
    </row>
    <row r="17" spans="1:27" ht="13.15" customHeight="1" thickTop="1" x14ac:dyDescent="0.2">
      <c r="A17" s="55">
        <f ca="1">IF(ISBLANK('Tournament Info'!$B$11),"",INDIRECT(ADDRESS(ROW(),2,1,1,"Optimal Seating "&amp;'Tournament Info'!$B$11-1&amp;"R+F")))</f>
        <v>36</v>
      </c>
      <c r="B17" s="76" t="str">
        <f ca="1">IF(ISNUMBER(A17),VLOOKUP(A17,Methuselahs!$A$7:$E$306,2,FALSE),"")</f>
        <v>Lasse</v>
      </c>
      <c r="C17" s="136" t="str">
        <f ca="1">IF(ISNUMBER(A17),VLOOKUP(A17,Methuselahs!$A$7:$E$306,3,FALSE),"")</f>
        <v>Pöyry</v>
      </c>
      <c r="D17" s="137">
        <f t="shared" ca="1" si="0"/>
        <v>3</v>
      </c>
      <c r="E17" s="138">
        <v>2.5</v>
      </c>
      <c r="F17" s="184">
        <f t="shared" si="1"/>
        <v>2.5</v>
      </c>
      <c r="G17" s="139">
        <f t="shared" ca="1" si="2"/>
        <v>1</v>
      </c>
      <c r="H17" s="140">
        <f ca="1">IF(ISNUMBER(A17),IF(OR($S17=$U17,NOT(ISNA(MATCH($D17*5+$V$4,Override!$C$6:$C$125,0)))),$Q17,0),"")</f>
        <v>60</v>
      </c>
      <c r="I17" s="185">
        <f t="shared" ca="1" si="3"/>
        <v>1</v>
      </c>
      <c r="J17" s="141">
        <f ca="1">COUNT(A17:A21)</f>
        <v>5</v>
      </c>
      <c r="K17" s="142">
        <f ca="1">IF(ISNUMBER(A17),RANK(F17,F17:F21),"")</f>
        <v>1</v>
      </c>
      <c r="L17" s="58">
        <f ca="1">IF(J17=5,VLOOKUP(K17,TPMatrix!$A$6:$B$10,2,FALSE),IF(J17=4,VLOOKUP(K17,TPMatrix!$D$6:$E$9,2,FALSE),0))</f>
        <v>60</v>
      </c>
      <c r="M17" s="58" t="str">
        <f ca="1">IF(COUNTIF(K17:K21,K17)&gt;=2,IF(J17=5,VLOOKUP(K17+1,TPMatrix!$A$6:$B$10,2,FALSE),IF(J17=4,VLOOKUP(K17+1,TPMatrix!$D$6:$E$9,2,FALSE),0)),"")</f>
        <v/>
      </c>
      <c r="N17" s="58" t="str">
        <f ca="1">IF(COUNTIF(K17:K21,K17)&gt;=3,IF(J17=5,VLOOKUP(K17+2,TPMatrix!$A$6:$B$10,2,FALSE),IF(J17=4,VLOOKUP(K17+2,TPMatrix!$D$6:$E$9,2,FALSE),0)),"")</f>
        <v/>
      </c>
      <c r="O17" s="58" t="str">
        <f ca="1">IF(COUNTIF(K17:K21,K17)&gt;=4,IF(J17=5,VLOOKUP(K17+3,TPMatrix!$A$6:$B$10,2,FALSE),IF(J17=4,VLOOKUP(K17+3,TPMatrix!$D$6:$E$9,2,FALSE),0)),"")</f>
        <v/>
      </c>
      <c r="P17" s="58" t="str">
        <f ca="1">IF(COUNTIF(K17:K21,K17)&gt;=5,IF(J17=5,VLOOKUP(K17+4,TPMatrix!$A$6:$B$10,2,FALSE),IF(J17=4,VLOOKUP(K17+4,TPMatrix!$D$6:$E$9,2,FALSE),0)),"")</f>
        <v/>
      </c>
      <c r="Q17" s="58">
        <f t="shared" ca="1" si="4"/>
        <v>60</v>
      </c>
      <c r="R17" s="143">
        <f t="shared" ca="1" si="5"/>
        <v>1</v>
      </c>
      <c r="S17" s="144">
        <f t="shared" ca="1" si="6"/>
        <v>5</v>
      </c>
      <c r="T17" s="145">
        <f t="shared" si="7"/>
        <v>3</v>
      </c>
      <c r="U17" s="146">
        <f t="shared" ca="1" si="8"/>
        <v>5</v>
      </c>
      <c r="W17" s="3">
        <f t="shared" ca="1" si="9"/>
        <v>1</v>
      </c>
      <c r="X17" s="3">
        <f ca="1">IF(ISNUMBER($A17),$W17*(Methuselahs!$A$4+1)+$A17,"")</f>
        <v>78</v>
      </c>
      <c r="Y17" s="3">
        <f t="shared" ca="1" si="10"/>
        <v>1</v>
      </c>
      <c r="Z17" s="3">
        <f ca="1">IF(ISNUMBER($A17),VLOOKUP($A17,Methuselahs!$A$7:$X$306,5),"")</f>
        <v>133</v>
      </c>
      <c r="AA17" s="3">
        <f t="shared" ca="1" si="11"/>
        <v>1</v>
      </c>
    </row>
    <row r="18" spans="1:27" ht="13.15" customHeight="1" x14ac:dyDescent="0.2">
      <c r="A18" s="59">
        <f ca="1">IF(ISBLANK('Tournament Info'!$B$11),"",INDIRECT(ADDRESS(ROW(),2,1,1,"Optimal Seating "&amp;'Tournament Info'!$B$11-1&amp;"R+F")))</f>
        <v>29</v>
      </c>
      <c r="B18" s="65" t="str">
        <f ca="1">IF(ISNUMBER(A18),VLOOKUP(A18,Methuselahs!$A$7:$E$306,2,FALSE),"")</f>
        <v>Juha</v>
      </c>
      <c r="C18" s="147" t="str">
        <f ca="1">IF(ISNUMBER(A18),VLOOKUP(A18,Methuselahs!$A$7:$E$306,3,FALSE),"")</f>
        <v>Laukkanen</v>
      </c>
      <c r="D18" s="148">
        <f t="shared" ca="1" si="0"/>
        <v>3</v>
      </c>
      <c r="E18" s="149"/>
      <c r="F18" s="66">
        <f t="shared" si="1"/>
        <v>0</v>
      </c>
      <c r="G18" s="150">
        <f t="shared" ca="1" si="2"/>
        <v>0</v>
      </c>
      <c r="H18" s="151">
        <f ca="1">IF(ISNUMBER(A18),IF(OR($S18=$U18,NOT(ISNA(MATCH($D18*5+$V$4,Override!$C$6:$C$125,0)))),$Q18,0),"")</f>
        <v>24</v>
      </c>
      <c r="I18" s="186">
        <f t="shared" ca="1" si="3"/>
        <v>3</v>
      </c>
      <c r="J18" s="152">
        <f ca="1">COUNT(A17:A21)</f>
        <v>5</v>
      </c>
      <c r="K18" s="153">
        <f ca="1">IF(ISNUMBER(A18),RANK(F18,F17:F21),"")</f>
        <v>3</v>
      </c>
      <c r="L18" s="154">
        <f ca="1">IF(J18=5,VLOOKUP(K18,TPMatrix!$A$6:$B$10,2,FALSE),IF(J18=4,VLOOKUP(K18,TPMatrix!$D$6:$E$9,2,FALSE),0))</f>
        <v>36</v>
      </c>
      <c r="M18" s="154">
        <f ca="1">IF(COUNTIF(K17:K21,K18)&gt;=2,IF(J18=5,VLOOKUP(K18+1,TPMatrix!$A$6:$B$10,2,FALSE),IF(J18=4,VLOOKUP(K18+1,TPMatrix!$D$6:$E$9,2,FALSE),0)),"")</f>
        <v>24</v>
      </c>
      <c r="N18" s="154">
        <f ca="1">IF(COUNTIF(K17:K21,K18)&gt;=3,IF(J18=5,VLOOKUP(K18+2,TPMatrix!$A$6:$B$10,2,FALSE),IF(J18=4,VLOOKUP(K18+2,TPMatrix!$D$6:$E$9,2,FALSE),0)),"")</f>
        <v>12</v>
      </c>
      <c r="O18" s="154" t="str">
        <f ca="1">IF(COUNTIF(K17:K21,K18)&gt;=4,IF(J18=5,VLOOKUP(K18+3,TPMatrix!$A$6:$B$10,2,FALSE),IF(J18=4,VLOOKUP(K18+3,TPMatrix!$D$6:$E$9,2,FALSE),0)),"")</f>
        <v/>
      </c>
      <c r="P18" s="154" t="str">
        <f ca="1">IF(COUNTIF(K17:K21,K18)&gt;=5,IF(J18=5,VLOOKUP(K18+4,TPMatrix!$A$6:$B$10,2,FALSE),IF(J18=4,VLOOKUP(K18+4,TPMatrix!$D$6:$E$9,2,FALSE),0)),"")</f>
        <v/>
      </c>
      <c r="Q18" s="154">
        <f t="shared" ca="1" si="4"/>
        <v>24</v>
      </c>
      <c r="R18" s="155">
        <f t="shared" ca="1" si="5"/>
        <v>3</v>
      </c>
      <c r="S18" s="153">
        <f t="shared" ca="1" si="6"/>
        <v>5</v>
      </c>
      <c r="T18" s="154">
        <f t="shared" si="7"/>
        <v>0</v>
      </c>
      <c r="U18" s="155">
        <f t="shared" ca="1" si="8"/>
        <v>5</v>
      </c>
      <c r="W18" s="3">
        <f t="shared" ca="1" si="9"/>
        <v>3</v>
      </c>
      <c r="X18" s="3">
        <f ca="1">IF(ISNUMBER($A18),$W18*(Methuselahs!$A$4+1)+$A18,"")</f>
        <v>155</v>
      </c>
      <c r="Y18" s="3">
        <f t="shared" ca="1" si="10"/>
        <v>4</v>
      </c>
      <c r="Z18" s="3">
        <f ca="1">IF(ISNUMBER($A18),VLOOKUP($A18,Methuselahs!$A$7:$X$306,5),"")</f>
        <v>133</v>
      </c>
      <c r="AA18" s="3">
        <f t="shared" ca="1" si="11"/>
        <v>3</v>
      </c>
    </row>
    <row r="19" spans="1:27" ht="13.15" customHeight="1" x14ac:dyDescent="0.2">
      <c r="A19" s="70">
        <f ca="1">IF(ISBLANK('Tournament Info'!$B$11),"",INDIRECT(ADDRESS(ROW(),2,1,1,"Optimal Seating "&amp;'Tournament Info'!$B$11-1&amp;"R+F")))</f>
        <v>19</v>
      </c>
      <c r="B19" s="76" t="str">
        <f ca="1">IF(ISNUMBER(A19),VLOOKUP(A19,Methuselahs!$A$7:$E$306,2,FALSE),"")</f>
        <v>Joel</v>
      </c>
      <c r="C19" s="156" t="str">
        <f ca="1">IF(ISNUMBER(A19),VLOOKUP(A19,Methuselahs!$A$7:$E$306,3,FALSE),"")</f>
        <v>Tikkala</v>
      </c>
      <c r="D19" s="157">
        <f t="shared" ca="1" si="0"/>
        <v>3</v>
      </c>
      <c r="E19" s="158"/>
      <c r="F19" s="77">
        <f t="shared" si="1"/>
        <v>0</v>
      </c>
      <c r="G19" s="159">
        <f t="shared" ca="1" si="2"/>
        <v>0</v>
      </c>
      <c r="H19" s="160">
        <f ca="1">IF(ISNUMBER(A19),IF(OR($S19=$U19,NOT(ISNA(MATCH($D19*5+$V$4,Override!$C$6:$C$125,0)))),$Q19,0),"")</f>
        <v>24</v>
      </c>
      <c r="I19" s="187">
        <f t="shared" ca="1" si="3"/>
        <v>3</v>
      </c>
      <c r="J19" s="161">
        <f ca="1">COUNT(A17:A21)</f>
        <v>5</v>
      </c>
      <c r="K19" s="162">
        <f ca="1">IF(ISNUMBER(A19),RANK(F19,F17:F21),"")</f>
        <v>3</v>
      </c>
      <c r="L19" s="75">
        <f ca="1">IF(J19=5,VLOOKUP(K19,TPMatrix!$A$6:$B$10,2,FALSE),IF(J19=4,VLOOKUP(K19,TPMatrix!$D$6:$E$9,2,FALSE),0))</f>
        <v>36</v>
      </c>
      <c r="M19" s="75">
        <f ca="1">IF(COUNTIF(K17:K21,K19)&gt;=2,IF(J19=5,VLOOKUP(K19+1,TPMatrix!$A$6:$B$10,2,FALSE),IF(J19=4,VLOOKUP(K19+1,TPMatrix!$D$6:$E$9,2,FALSE),0)),"")</f>
        <v>24</v>
      </c>
      <c r="N19" s="75">
        <f ca="1">IF(COUNTIF(K17:K21,K19)&gt;=3,IF(J19=5,VLOOKUP(K19+2,TPMatrix!$A$6:$B$10,2,FALSE),IF(J19=4,VLOOKUP(K19+2,TPMatrix!$D$6:$E$9,2,FALSE),0)),"")</f>
        <v>12</v>
      </c>
      <c r="O19" s="75" t="str">
        <f ca="1">IF(COUNTIF(K17:K21,K19)&gt;=4,IF(J19=5,VLOOKUP(K19+3,TPMatrix!$A$6:$B$10,2,FALSE),IF(J19=4,VLOOKUP(K19+3,TPMatrix!$D$6:$E$9,2,FALSE),0)),"")</f>
        <v/>
      </c>
      <c r="P19" s="75" t="str">
        <f ca="1">IF(COUNTIF(K17:K21,K19)&gt;=5,IF(J19=5,VLOOKUP(K19+4,TPMatrix!$A$6:$B$10,2,FALSE),IF(J19=4,VLOOKUP(K19+4,TPMatrix!$D$6:$E$9,2,FALSE),0)),"")</f>
        <v/>
      </c>
      <c r="Q19" s="75">
        <f t="shared" ca="1" si="4"/>
        <v>24</v>
      </c>
      <c r="R19" s="163">
        <f t="shared" ca="1" si="5"/>
        <v>3</v>
      </c>
      <c r="S19" s="162">
        <f t="shared" ca="1" si="6"/>
        <v>5</v>
      </c>
      <c r="T19" s="75">
        <f t="shared" si="7"/>
        <v>0</v>
      </c>
      <c r="U19" s="163">
        <f t="shared" ca="1" si="8"/>
        <v>5</v>
      </c>
      <c r="W19" s="3">
        <f t="shared" ca="1" si="9"/>
        <v>3</v>
      </c>
      <c r="X19" s="3">
        <f ca="1">IF(ISNUMBER($A19),$W19*(Methuselahs!$A$4+1)+$A19,"")</f>
        <v>145</v>
      </c>
      <c r="Y19" s="3">
        <f t="shared" ca="1" si="10"/>
        <v>4</v>
      </c>
      <c r="Z19" s="3">
        <f ca="1">IF(ISNUMBER($A19),VLOOKUP($A19,Methuselahs!$A$7:$X$306,5),"")</f>
        <v>136</v>
      </c>
      <c r="AA19" s="3">
        <f t="shared" ca="1" si="11"/>
        <v>3</v>
      </c>
    </row>
    <row r="20" spans="1:27" ht="13.15" customHeight="1" x14ac:dyDescent="0.2">
      <c r="A20" s="164">
        <f ca="1">IF(ISBLANK('Tournament Info'!$B$11),"",INDIRECT(ADDRESS(ROW(),2,1,1,"Optimal Seating "&amp;'Tournament Info'!$B$11-1&amp;"R+F")))</f>
        <v>38</v>
      </c>
      <c r="B20" s="165" t="str">
        <f ca="1">IF(ISNUMBER(A20),VLOOKUP(A20,Methuselahs!$A$7:$E$306,2,FALSE),"")</f>
        <v>Juha</v>
      </c>
      <c r="C20" s="166" t="str">
        <f ca="1">IF(ISNUMBER(A20),VLOOKUP(A20,Methuselahs!$A$7:$E$306,3,FALSE),"")</f>
        <v>Nyholm</v>
      </c>
      <c r="D20" s="167">
        <f t="shared" ca="1" si="0"/>
        <v>3</v>
      </c>
      <c r="E20" s="168">
        <v>1.5</v>
      </c>
      <c r="F20" s="188">
        <f t="shared" si="1"/>
        <v>1.5</v>
      </c>
      <c r="G20" s="150">
        <f t="shared" ca="1" si="2"/>
        <v>0</v>
      </c>
      <c r="H20" s="151">
        <f ca="1">IF(ISNUMBER(A20),IF(OR($S20=$U20,NOT(ISNA(MATCH($D20*5+$V$4,Override!$C$6:$C$125,0)))),$Q20,0),"")</f>
        <v>48</v>
      </c>
      <c r="I20" s="186">
        <f t="shared" ca="1" si="3"/>
        <v>2</v>
      </c>
      <c r="J20" s="169">
        <f ca="1">COUNT(A17:A21)</f>
        <v>5</v>
      </c>
      <c r="K20" s="153">
        <f ca="1">IF(ISNUMBER(A20),RANK(F20,F17:F21),"")</f>
        <v>2</v>
      </c>
      <c r="L20" s="154">
        <f ca="1">IF(J20=5,VLOOKUP(K20,TPMatrix!$A$6:$B$10,2,FALSE),IF(J20=4,VLOOKUP(K20,TPMatrix!$D$6:$E$9,2,FALSE),0))</f>
        <v>48</v>
      </c>
      <c r="M20" s="154" t="str">
        <f ca="1">IF(COUNTIF(K17:K21,K20)&gt;=2,IF(J20=5,VLOOKUP(K20+1,TPMatrix!$A$6:$B$10,2,FALSE),IF(J20=4,VLOOKUP(K20+1,TPMatrix!$D$6:$E$9,2,FALSE),0)),"")</f>
        <v/>
      </c>
      <c r="N20" s="154" t="str">
        <f ca="1">IF(COUNTIF(K17:K21,K20)&gt;=3,IF(J20=5,VLOOKUP(K20+2,TPMatrix!$A$6:$B$10,2,FALSE),IF(J20=4,VLOOKUP(K20+2,TPMatrix!$D$6:$E$9,2,FALSE),0)),"")</f>
        <v/>
      </c>
      <c r="O20" s="154" t="str">
        <f ca="1">IF(COUNTIF(K17:K21,K20)&gt;=4,IF(J20=5,VLOOKUP(K20+3,TPMatrix!$A$6:$B$10,2,FALSE),IF(J20=4,VLOOKUP(K20+3,TPMatrix!$D$6:$E$9,2,FALSE),0)),"")</f>
        <v/>
      </c>
      <c r="P20" s="154" t="str">
        <f ca="1">IF(COUNTIF(K17:K21,K20)&gt;=5,IF(J20=5,VLOOKUP(K20+4,TPMatrix!$A$6:$B$10,2,FALSE),IF(J20=4,VLOOKUP(K20+4,TPMatrix!$D$6:$E$9,2,FALSE),0)),"")</f>
        <v/>
      </c>
      <c r="Q20" s="154">
        <f t="shared" ca="1" si="4"/>
        <v>48</v>
      </c>
      <c r="R20" s="155">
        <f t="shared" ca="1" si="5"/>
        <v>1</v>
      </c>
      <c r="S20" s="153">
        <f t="shared" ca="1" si="6"/>
        <v>5</v>
      </c>
      <c r="T20" s="154">
        <f t="shared" si="7"/>
        <v>2</v>
      </c>
      <c r="U20" s="155">
        <f t="shared" ca="1" si="8"/>
        <v>5</v>
      </c>
      <c r="W20" s="3">
        <f t="shared" ca="1" si="9"/>
        <v>2</v>
      </c>
      <c r="X20" s="3">
        <f ca="1">IF(ISNUMBER($A20),$W20*(Methuselahs!$A$4+1)+$A20,"")</f>
        <v>122</v>
      </c>
      <c r="Y20" s="3">
        <f t="shared" ca="1" si="10"/>
        <v>2</v>
      </c>
      <c r="Z20" s="3">
        <f ca="1">IF(ISNUMBER($A20),VLOOKUP($A20,Methuselahs!$A$7:$X$306,5),"")</f>
        <v>133</v>
      </c>
      <c r="AA20" s="3">
        <f t="shared" ca="1" si="11"/>
        <v>2</v>
      </c>
    </row>
    <row r="21" spans="1:27" ht="13.15" customHeight="1" thickBot="1" x14ac:dyDescent="0.25">
      <c r="A21" s="170">
        <f ca="1">IF(ISBLANK('Tournament Info'!$B$11),"",INDIRECT(ADDRESS(ROW(),2,1,1,"Optimal Seating "&amp;'Tournament Info'!$B$11-1&amp;"R+F")))</f>
        <v>8</v>
      </c>
      <c r="B21" s="171" t="str">
        <f ca="1">IF(ISNUMBER(A21),VLOOKUP(A21,Methuselahs!$A$7:$E$306,2,FALSE),"")</f>
        <v>Aleksi</v>
      </c>
      <c r="C21" s="172" t="str">
        <f ca="1">IF(ISNUMBER(A21),VLOOKUP(A21,Methuselahs!$A$7:$E$306,3,FALSE),"")</f>
        <v>Salonen</v>
      </c>
      <c r="D21" s="173">
        <f t="shared" ca="1" si="0"/>
        <v>3</v>
      </c>
      <c r="E21" s="174"/>
      <c r="F21" s="189">
        <f t="shared" si="1"/>
        <v>0</v>
      </c>
      <c r="G21" s="159">
        <f t="shared" ca="1" si="2"/>
        <v>0</v>
      </c>
      <c r="H21" s="160">
        <f ca="1">IF(ISNUMBER(A21),IF(OR($S21=$U21,NOT(ISNA(MATCH($D21*5+$V$4,Override!$C$6:$C$125,0)))),$Q21,0),"")</f>
        <v>24</v>
      </c>
      <c r="I21" s="187">
        <f t="shared" ca="1" si="3"/>
        <v>3</v>
      </c>
      <c r="J21" s="175">
        <f ca="1">COUNT(A17:A21)</f>
        <v>5</v>
      </c>
      <c r="K21" s="176">
        <f ca="1">IF(ISNUMBER(A21),RANK(F21,F17:F21),"")</f>
        <v>3</v>
      </c>
      <c r="L21" s="177">
        <f ca="1">IF(J21=5,VLOOKUP(K21,TPMatrix!$A$6:$B$10,2,FALSE),IF(J21=4,VLOOKUP(K21,TPMatrix!$D$6:$E$9,2,FALSE),0))</f>
        <v>36</v>
      </c>
      <c r="M21" s="177">
        <f ca="1">IF(COUNTIF(K17:K21,K21)&gt;=2,IF(J21=5,VLOOKUP(K21+1,TPMatrix!$A$6:$B$10,2,FALSE),IF(J21=4,VLOOKUP(K21+1,TPMatrix!$D$6:$E$9,2,FALSE),0)),"")</f>
        <v>24</v>
      </c>
      <c r="N21" s="177">
        <f ca="1">IF(COUNTIF(K17:K21,K21)&gt;=3,IF(J21=5,VLOOKUP(K21+2,TPMatrix!$A$6:$B$10,2,FALSE),IF(J21=4,VLOOKUP(K21+2,TPMatrix!$D$6:$E$9,2,FALSE),0)),"")</f>
        <v>12</v>
      </c>
      <c r="O21" s="177" t="str">
        <f ca="1">IF(COUNTIF(K17:K21,K21)&gt;=4,IF(J21=5,VLOOKUP(K21+3,TPMatrix!$A$6:$B$10,2,FALSE),IF(J21=4,VLOOKUP(K21+3,TPMatrix!$D$6:$E$9,2,FALSE),0)),"")</f>
        <v/>
      </c>
      <c r="P21" s="177" t="str">
        <f ca="1">IF(COUNTIF(K17:K21,K21)&gt;=5,IF(J21=5,VLOOKUP(K21+4,TPMatrix!$A$6:$B$10,2,FALSE),IF(J21=4,VLOOKUP(K21+4,TPMatrix!$D$6:$E$9,2,FALSE),0)),"")</f>
        <v/>
      </c>
      <c r="Q21" s="177">
        <f t="shared" ca="1" si="4"/>
        <v>24</v>
      </c>
      <c r="R21" s="178">
        <f t="shared" ca="1" si="5"/>
        <v>3</v>
      </c>
      <c r="S21" s="176">
        <f t="shared" ca="1" si="6"/>
        <v>5</v>
      </c>
      <c r="T21" s="177">
        <f t="shared" si="7"/>
        <v>0</v>
      </c>
      <c r="U21" s="178">
        <f t="shared" ca="1" si="8"/>
        <v>5</v>
      </c>
      <c r="W21" s="3">
        <f t="shared" ca="1" si="9"/>
        <v>3</v>
      </c>
      <c r="X21" s="3">
        <f ca="1">IF(ISNUMBER($A21),$W21*(Methuselahs!$A$4+1)+$A21,"")</f>
        <v>134</v>
      </c>
      <c r="Y21" s="3">
        <f t="shared" ca="1" si="10"/>
        <v>2</v>
      </c>
      <c r="Z21" s="3">
        <f ca="1">IF(ISNUMBER($A21),VLOOKUP($A21,Methuselahs!$A$7:$X$306,5),"")</f>
        <v>131</v>
      </c>
      <c r="AA21" s="3">
        <f t="shared" ca="1" si="11"/>
        <v>3</v>
      </c>
    </row>
    <row r="22" spans="1:27" ht="13.15" customHeight="1" thickTop="1" x14ac:dyDescent="0.2">
      <c r="A22" s="55">
        <f ca="1">IF(ISBLANK('Tournament Info'!$B$11),"",INDIRECT(ADDRESS(ROW(),2,1,1,"Optimal Seating "&amp;'Tournament Info'!$B$11-1&amp;"R+F")))</f>
        <v>18</v>
      </c>
      <c r="B22" s="76" t="str">
        <f ca="1">IF(ISNUMBER(A22),VLOOKUP(A22,Methuselahs!$A$7:$E$306,2,FALSE),"")</f>
        <v>Karri</v>
      </c>
      <c r="C22" s="136" t="str">
        <f ca="1">IF(ISNUMBER(A22),VLOOKUP(A22,Methuselahs!$A$7:$E$306,3,FALSE),"")</f>
        <v>Malm</v>
      </c>
      <c r="D22" s="137">
        <f t="shared" ca="1" si="0"/>
        <v>4</v>
      </c>
      <c r="E22" s="138"/>
      <c r="F22" s="184">
        <f t="shared" si="1"/>
        <v>0</v>
      </c>
      <c r="G22" s="139">
        <f t="shared" ca="1" si="2"/>
        <v>0</v>
      </c>
      <c r="H22" s="140">
        <f ca="1">IF(ISNUMBER(A22),IF(OR($S22=$U22,NOT(ISNA(MATCH($D22*5+$V$4,Override!$C$6:$C$125,0)))),$Q22,0),"")</f>
        <v>18</v>
      </c>
      <c r="I22" s="185">
        <f t="shared" ca="1" si="3"/>
        <v>4</v>
      </c>
      <c r="J22" s="141">
        <f ca="1">COUNT(A22:A26)</f>
        <v>5</v>
      </c>
      <c r="K22" s="142">
        <f ca="1">IF(ISNUMBER(A22),RANK(F22,F22:F26),"")</f>
        <v>4</v>
      </c>
      <c r="L22" s="58">
        <f ca="1">IF(J22=5,VLOOKUP(K22,TPMatrix!$A$6:$B$10,2,FALSE),IF(J22=4,VLOOKUP(K22,TPMatrix!$D$6:$E$9,2,FALSE),0))</f>
        <v>24</v>
      </c>
      <c r="M22" s="58">
        <f ca="1">IF(COUNTIF(K22:K26,K22)&gt;=2,IF(J22=5,VLOOKUP(K22+1,TPMatrix!$A$6:$B$10,2,FALSE),IF(J22=4,VLOOKUP(K22+1,TPMatrix!$D$6:$E$9,2,FALSE),0)),"")</f>
        <v>12</v>
      </c>
      <c r="N22" s="58" t="str">
        <f ca="1">IF(COUNTIF(K22:K26,K22)&gt;=3,IF(J22=5,VLOOKUP(K22+2,TPMatrix!$A$6:$B$10,2,FALSE),IF(J22=4,VLOOKUP(K22+2,TPMatrix!$D$6:$E$9,2,FALSE),0)),"")</f>
        <v/>
      </c>
      <c r="O22" s="58" t="str">
        <f ca="1">IF(COUNTIF(K22:K26,K22)&gt;=4,IF(J22=5,VLOOKUP(K22+3,TPMatrix!$A$6:$B$10,2,FALSE),IF(J22=4,VLOOKUP(K22+3,TPMatrix!$D$6:$E$9,2,FALSE),0)),"")</f>
        <v/>
      </c>
      <c r="P22" s="58" t="str">
        <f ca="1">IF(COUNTIF(K22:K26,K22)&gt;=5,IF(J22=5,VLOOKUP(K22+4,TPMatrix!$A$6:$B$10,2,FALSE),IF(J22=4,VLOOKUP(K22+4,TPMatrix!$D$6:$E$9,2,FALSE),0)),"")</f>
        <v/>
      </c>
      <c r="Q22" s="58">
        <f t="shared" ca="1" si="4"/>
        <v>18</v>
      </c>
      <c r="R22" s="143">
        <f t="shared" ca="1" si="5"/>
        <v>2</v>
      </c>
      <c r="S22" s="144">
        <f t="shared" ca="1" si="6"/>
        <v>5</v>
      </c>
      <c r="T22" s="145">
        <f t="shared" si="7"/>
        <v>0</v>
      </c>
      <c r="U22" s="146">
        <f t="shared" ca="1" si="8"/>
        <v>5</v>
      </c>
      <c r="W22" s="3">
        <f t="shared" ca="1" si="9"/>
        <v>4</v>
      </c>
      <c r="X22" s="3">
        <f ca="1">IF(ISNUMBER($A22),$W22*(Methuselahs!$A$4+1)+$A22,"")</f>
        <v>186</v>
      </c>
      <c r="Y22" s="3">
        <f t="shared" ca="1" si="10"/>
        <v>4</v>
      </c>
      <c r="Z22" s="3">
        <f ca="1">IF(ISNUMBER($A22),VLOOKUP($A22,Methuselahs!$A$7:$X$306,5),"")</f>
        <v>111</v>
      </c>
      <c r="AA22" s="3">
        <f t="shared" ca="1" si="11"/>
        <v>4</v>
      </c>
    </row>
    <row r="23" spans="1:27" ht="13.15" customHeight="1" x14ac:dyDescent="0.2">
      <c r="A23" s="59">
        <f ca="1">IF(ISBLANK('Tournament Info'!$B$11),"",INDIRECT(ADDRESS(ROW(),2,1,1,"Optimal Seating "&amp;'Tournament Info'!$B$11-1&amp;"R+F")))</f>
        <v>41</v>
      </c>
      <c r="B23" s="65" t="str">
        <f ca="1">IF(ISNUMBER(A23),VLOOKUP(A23,Methuselahs!$A$7:$E$306,2,FALSE),"")</f>
        <v>Otso</v>
      </c>
      <c r="C23" s="147" t="str">
        <f ca="1">IF(ISNUMBER(A23),VLOOKUP(A23,Methuselahs!$A$7:$E$306,3,FALSE),"")</f>
        <v>Saariluoma</v>
      </c>
      <c r="D23" s="148">
        <f t="shared" ca="1" si="0"/>
        <v>4</v>
      </c>
      <c r="E23" s="149">
        <v>1.5</v>
      </c>
      <c r="F23" s="66">
        <f t="shared" si="1"/>
        <v>1.5</v>
      </c>
      <c r="G23" s="150">
        <f t="shared" ca="1" si="2"/>
        <v>0</v>
      </c>
      <c r="H23" s="151">
        <f ca="1">IF(ISNUMBER(A23),IF(OR($S23=$U23,NOT(ISNA(MATCH($D23*5+$V$4,Override!$C$6:$C$125,0)))),$Q23,0),"")</f>
        <v>54</v>
      </c>
      <c r="I23" s="186">
        <f t="shared" ca="1" si="3"/>
        <v>1</v>
      </c>
      <c r="J23" s="152">
        <f ca="1">COUNT(A22:A26)</f>
        <v>5</v>
      </c>
      <c r="K23" s="153">
        <f ca="1">IF(ISNUMBER(A23),RANK(F23,F22:F26),"")</f>
        <v>1</v>
      </c>
      <c r="L23" s="154">
        <f ca="1">IF(J23=5,VLOOKUP(K23,TPMatrix!$A$6:$B$10,2,FALSE),IF(J23=4,VLOOKUP(K23,TPMatrix!$D$6:$E$9,2,FALSE),0))</f>
        <v>60</v>
      </c>
      <c r="M23" s="154">
        <f ca="1">IF(COUNTIF(K22:K26,K23)&gt;=2,IF(J23=5,VLOOKUP(K23+1,TPMatrix!$A$6:$B$10,2,FALSE),IF(J23=4,VLOOKUP(K23+1,TPMatrix!$D$6:$E$9,2,FALSE),0)),"")</f>
        <v>48</v>
      </c>
      <c r="N23" s="154" t="str">
        <f ca="1">IF(COUNTIF(K22:K26,K23)&gt;=3,IF(J23=5,VLOOKUP(K23+2,TPMatrix!$A$6:$B$10,2,FALSE),IF(J23=4,VLOOKUP(K23+2,TPMatrix!$D$6:$E$9,2,FALSE),0)),"")</f>
        <v/>
      </c>
      <c r="O23" s="154" t="str">
        <f ca="1">IF(COUNTIF(K22:K26,K23)&gt;=4,IF(J23=5,VLOOKUP(K23+3,TPMatrix!$A$6:$B$10,2,FALSE),IF(J23=4,VLOOKUP(K23+3,TPMatrix!$D$6:$E$9,2,FALSE),0)),"")</f>
        <v/>
      </c>
      <c r="P23" s="154" t="str">
        <f ca="1">IF(COUNTIF(K22:K26,K23)&gt;=5,IF(J23=5,VLOOKUP(K23+4,TPMatrix!$A$6:$B$10,2,FALSE),IF(J23=4,VLOOKUP(K23+4,TPMatrix!$D$6:$E$9,2,FALSE),0)),"")</f>
        <v/>
      </c>
      <c r="Q23" s="154">
        <f t="shared" ca="1" si="4"/>
        <v>54</v>
      </c>
      <c r="R23" s="155">
        <f t="shared" ca="1" si="5"/>
        <v>2</v>
      </c>
      <c r="S23" s="153">
        <f t="shared" ca="1" si="6"/>
        <v>5</v>
      </c>
      <c r="T23" s="154">
        <f t="shared" si="7"/>
        <v>2</v>
      </c>
      <c r="U23" s="155">
        <f t="shared" ca="1" si="8"/>
        <v>5</v>
      </c>
      <c r="W23" s="3">
        <f t="shared" ca="1" si="9"/>
        <v>1</v>
      </c>
      <c r="X23" s="3">
        <f ca="1">IF(ISNUMBER($A23),$W23*(Methuselahs!$A$4+1)+$A23,"")</f>
        <v>83</v>
      </c>
      <c r="Y23" s="3">
        <f t="shared" ca="1" si="10"/>
        <v>2</v>
      </c>
      <c r="Z23" s="3">
        <f ca="1">IF(ISNUMBER($A23),VLOOKUP($A23,Methuselahs!$A$7:$X$306,5),"")</f>
        <v>133</v>
      </c>
      <c r="AA23" s="3">
        <f t="shared" ca="1" si="11"/>
        <v>1</v>
      </c>
    </row>
    <row r="24" spans="1:27" ht="13.15" customHeight="1" x14ac:dyDescent="0.2">
      <c r="A24" s="70">
        <f ca="1">IF(ISBLANK('Tournament Info'!$B$11),"",INDIRECT(ADDRESS(ROW(),2,1,1,"Optimal Seating "&amp;'Tournament Info'!$B$11-1&amp;"R+F")))</f>
        <v>33</v>
      </c>
      <c r="B24" s="76" t="str">
        <f ca="1">IF(ISNUMBER(A24),VLOOKUP(A24,Methuselahs!$A$7:$E$306,2,FALSE),"")</f>
        <v>Petri</v>
      </c>
      <c r="C24" s="156" t="str">
        <f ca="1">IF(ISNUMBER(A24),VLOOKUP(A24,Methuselahs!$A$7:$E$306,3,FALSE),"")</f>
        <v>Wessman</v>
      </c>
      <c r="D24" s="157">
        <f t="shared" ca="1" si="0"/>
        <v>4</v>
      </c>
      <c r="E24" s="158"/>
      <c r="F24" s="77">
        <f t="shared" si="1"/>
        <v>0</v>
      </c>
      <c r="G24" s="159">
        <f t="shared" ca="1" si="2"/>
        <v>0</v>
      </c>
      <c r="H24" s="160">
        <f ca="1">IF(ISNUMBER(A24),IF(OR($S24=$U24,NOT(ISNA(MATCH($D24*5+$V$4,Override!$C$6:$C$125,0)))),$Q24,0),"")</f>
        <v>18</v>
      </c>
      <c r="I24" s="187">
        <f t="shared" ca="1" si="3"/>
        <v>4</v>
      </c>
      <c r="J24" s="161">
        <f ca="1">COUNT(A22:A26)</f>
        <v>5</v>
      </c>
      <c r="K24" s="162">
        <f ca="1">IF(ISNUMBER(A24),RANK(F24,F22:F26),"")</f>
        <v>4</v>
      </c>
      <c r="L24" s="75">
        <f ca="1">IF(J24=5,VLOOKUP(K24,TPMatrix!$A$6:$B$10,2,FALSE),IF(J24=4,VLOOKUP(K24,TPMatrix!$D$6:$E$9,2,FALSE),0))</f>
        <v>24</v>
      </c>
      <c r="M24" s="75">
        <f ca="1">IF(COUNTIF(K22:K26,K24)&gt;=2,IF(J24=5,VLOOKUP(K24+1,TPMatrix!$A$6:$B$10,2,FALSE),IF(J24=4,VLOOKUP(K24+1,TPMatrix!$D$6:$E$9,2,FALSE),0)),"")</f>
        <v>12</v>
      </c>
      <c r="N24" s="75" t="str">
        <f ca="1">IF(COUNTIF(K22:K26,K24)&gt;=3,IF(J24=5,VLOOKUP(K24+2,TPMatrix!$A$6:$B$10,2,FALSE),IF(J24=4,VLOOKUP(K24+2,TPMatrix!$D$6:$E$9,2,FALSE),0)),"")</f>
        <v/>
      </c>
      <c r="O24" s="75" t="str">
        <f ca="1">IF(COUNTIF(K22:K26,K24)&gt;=4,IF(J24=5,VLOOKUP(K24+3,TPMatrix!$A$6:$B$10,2,FALSE),IF(J24=4,VLOOKUP(K24+3,TPMatrix!$D$6:$E$9,2,FALSE),0)),"")</f>
        <v/>
      </c>
      <c r="P24" s="75" t="str">
        <f ca="1">IF(COUNTIF(K22:K26,K24)&gt;=5,IF(J24=5,VLOOKUP(K24+4,TPMatrix!$A$6:$B$10,2,FALSE),IF(J24=4,VLOOKUP(K24+4,TPMatrix!$D$6:$E$9,2,FALSE),0)),"")</f>
        <v/>
      </c>
      <c r="Q24" s="75">
        <f t="shared" ca="1" si="4"/>
        <v>18</v>
      </c>
      <c r="R24" s="163">
        <f t="shared" ca="1" si="5"/>
        <v>2</v>
      </c>
      <c r="S24" s="162">
        <f t="shared" ca="1" si="6"/>
        <v>5</v>
      </c>
      <c r="T24" s="75">
        <f t="shared" si="7"/>
        <v>0</v>
      </c>
      <c r="U24" s="163">
        <f t="shared" ca="1" si="8"/>
        <v>5</v>
      </c>
      <c r="W24" s="3">
        <f t="shared" ca="1" si="9"/>
        <v>4</v>
      </c>
      <c r="X24" s="3">
        <f ca="1">IF(ISNUMBER($A24),$W24*(Methuselahs!$A$4+1)+$A24,"")</f>
        <v>201</v>
      </c>
      <c r="Y24" s="3">
        <f t="shared" ca="1" si="10"/>
        <v>5</v>
      </c>
      <c r="Z24" s="3">
        <f ca="1">IF(ISNUMBER($A24),VLOOKUP($A24,Methuselahs!$A$7:$X$306,5),"")</f>
        <v>133</v>
      </c>
      <c r="AA24" s="3">
        <f t="shared" ca="1" si="11"/>
        <v>4</v>
      </c>
    </row>
    <row r="25" spans="1:27" ht="13.15" customHeight="1" x14ac:dyDescent="0.2">
      <c r="A25" s="164">
        <f ca="1">IF(ISBLANK('Tournament Info'!$B$11),"",INDIRECT(ADDRESS(ROW(),2,1,1,"Optimal Seating "&amp;'Tournament Info'!$B$11-1&amp;"R+F")))</f>
        <v>23</v>
      </c>
      <c r="B25" s="165" t="str">
        <f ca="1">IF(ISNUMBER(A25),VLOOKUP(A25,Methuselahs!$A$7:$E$306,2,FALSE),"")</f>
        <v>Peitsa</v>
      </c>
      <c r="C25" s="166" t="str">
        <f ca="1">IF(ISNUMBER(A25),VLOOKUP(A25,Methuselahs!$A$7:$E$306,3,FALSE),"")</f>
        <v>Suominen</v>
      </c>
      <c r="D25" s="167">
        <f t="shared" ca="1" si="0"/>
        <v>4</v>
      </c>
      <c r="E25" s="168">
        <v>0.5</v>
      </c>
      <c r="F25" s="188">
        <f t="shared" si="1"/>
        <v>0.5</v>
      </c>
      <c r="G25" s="150">
        <f t="shared" ca="1" si="2"/>
        <v>0</v>
      </c>
      <c r="H25" s="151">
        <f ca="1">IF(ISNUMBER(A25),IF(OR($S25=$U25,NOT(ISNA(MATCH($D25*5+$V$4,Override!$C$6:$C$125,0)))),$Q25,0),"")</f>
        <v>36</v>
      </c>
      <c r="I25" s="186">
        <f t="shared" ca="1" si="3"/>
        <v>3</v>
      </c>
      <c r="J25" s="169">
        <f ca="1">COUNT(A22:A26)</f>
        <v>5</v>
      </c>
      <c r="K25" s="153">
        <f ca="1">IF(ISNUMBER(A25),RANK(F25,F22:F26),"")</f>
        <v>3</v>
      </c>
      <c r="L25" s="154">
        <f ca="1">IF(J25=5,VLOOKUP(K25,TPMatrix!$A$6:$B$10,2,FALSE),IF(J25=4,VLOOKUP(K25,TPMatrix!$D$6:$E$9,2,FALSE),0))</f>
        <v>36</v>
      </c>
      <c r="M25" s="154" t="str">
        <f ca="1">IF(COUNTIF(K22:K26,K25)&gt;=2,IF(J25=5,VLOOKUP(K25+1,TPMatrix!$A$6:$B$10,2,FALSE),IF(J25=4,VLOOKUP(K25+1,TPMatrix!$D$6:$E$9,2,FALSE),0)),"")</f>
        <v/>
      </c>
      <c r="N25" s="154" t="str">
        <f ca="1">IF(COUNTIF(K22:K26,K25)&gt;=3,IF(J25=5,VLOOKUP(K25+2,TPMatrix!$A$6:$B$10,2,FALSE),IF(J25=4,VLOOKUP(K25+2,TPMatrix!$D$6:$E$9,2,FALSE),0)),"")</f>
        <v/>
      </c>
      <c r="O25" s="154" t="str">
        <f ca="1">IF(COUNTIF(K22:K26,K25)&gt;=4,IF(J25=5,VLOOKUP(K25+3,TPMatrix!$A$6:$B$10,2,FALSE),IF(J25=4,VLOOKUP(K25+3,TPMatrix!$D$6:$E$9,2,FALSE),0)),"")</f>
        <v/>
      </c>
      <c r="P25" s="154" t="str">
        <f ca="1">IF(COUNTIF(K22:K26,K25)&gt;=5,IF(J25=5,VLOOKUP(K25+4,TPMatrix!$A$6:$B$10,2,FALSE),IF(J25=4,VLOOKUP(K25+4,TPMatrix!$D$6:$E$9,2,FALSE),0)),"")</f>
        <v/>
      </c>
      <c r="Q25" s="154">
        <f t="shared" ca="1" si="4"/>
        <v>36</v>
      </c>
      <c r="R25" s="155">
        <f t="shared" ca="1" si="5"/>
        <v>1</v>
      </c>
      <c r="S25" s="153">
        <f t="shared" ca="1" si="6"/>
        <v>5</v>
      </c>
      <c r="T25" s="154">
        <f t="shared" si="7"/>
        <v>1</v>
      </c>
      <c r="U25" s="155">
        <f t="shared" ca="1" si="8"/>
        <v>5</v>
      </c>
      <c r="W25" s="3">
        <f t="shared" ca="1" si="9"/>
        <v>3</v>
      </c>
      <c r="X25" s="3">
        <f ca="1">IF(ISNUMBER($A25),$W25*(Methuselahs!$A$4+1)+$A25,"")</f>
        <v>149</v>
      </c>
      <c r="Y25" s="3">
        <f t="shared" ca="1" si="10"/>
        <v>4</v>
      </c>
      <c r="Z25" s="3">
        <f ca="1">IF(ISNUMBER($A25),VLOOKUP($A25,Methuselahs!$A$7:$X$306,5),"")</f>
        <v>133</v>
      </c>
      <c r="AA25" s="3">
        <f t="shared" ca="1" si="11"/>
        <v>3</v>
      </c>
    </row>
    <row r="26" spans="1:27" ht="13.15" customHeight="1" x14ac:dyDescent="0.2">
      <c r="A26" s="170">
        <f ca="1">IF(ISBLANK('Tournament Info'!$B$11),"",INDIRECT(ADDRESS(ROW(),2,1,1,"Optimal Seating "&amp;'Tournament Info'!$B$11-1&amp;"R+F")))</f>
        <v>6</v>
      </c>
      <c r="B26" s="171" t="str">
        <f ca="1">IF(ISNUMBER(A26),VLOOKUP(A26,Methuselahs!$A$7:$E$306,2,FALSE),"")</f>
        <v>Antti</v>
      </c>
      <c r="C26" s="172" t="str">
        <f ca="1">IF(ISNUMBER(A26),VLOOKUP(A26,Methuselahs!$A$7:$E$306,3,FALSE),"")</f>
        <v>Penttilä</v>
      </c>
      <c r="D26" s="173">
        <f t="shared" ca="1" si="0"/>
        <v>4</v>
      </c>
      <c r="E26" s="174">
        <v>1.5</v>
      </c>
      <c r="F26" s="189">
        <f t="shared" si="1"/>
        <v>1.5</v>
      </c>
      <c r="G26" s="159">
        <f t="shared" ca="1" si="2"/>
        <v>0</v>
      </c>
      <c r="H26" s="160">
        <f ca="1">IF(ISNUMBER(A26),IF(OR($S26=$U26,NOT(ISNA(MATCH($D26*5+$V$4,Override!$C$6:$C$125,0)))),$Q26,0),"")</f>
        <v>54</v>
      </c>
      <c r="I26" s="187">
        <f t="shared" ca="1" si="3"/>
        <v>1</v>
      </c>
      <c r="J26" s="175">
        <f ca="1">COUNT(A22:A26)</f>
        <v>5</v>
      </c>
      <c r="K26" s="176">
        <f ca="1">IF(ISNUMBER(A26),RANK(F26,F22:F26),"")</f>
        <v>1</v>
      </c>
      <c r="L26" s="177">
        <f ca="1">IF(J26=5,VLOOKUP(K26,TPMatrix!$A$6:$B$10,2,FALSE),IF(J26=4,VLOOKUP(K26,TPMatrix!$D$6:$E$9,2,FALSE),0))</f>
        <v>60</v>
      </c>
      <c r="M26" s="177">
        <f ca="1">IF(COUNTIF(K22:K26,K26)&gt;=2,IF(J26=5,VLOOKUP(K26+1,TPMatrix!$A$6:$B$10,2,FALSE),IF(J26=4,VLOOKUP(K26+1,TPMatrix!$D$6:$E$9,2,FALSE),0)),"")</f>
        <v>48</v>
      </c>
      <c r="N26" s="177" t="str">
        <f ca="1">IF(COUNTIF(K22:K26,K26)&gt;=3,IF(J26=5,VLOOKUP(K26+2,TPMatrix!$A$6:$B$10,2,FALSE),IF(J26=4,VLOOKUP(K26+2,TPMatrix!$D$6:$E$9,2,FALSE),0)),"")</f>
        <v/>
      </c>
      <c r="O26" s="177" t="str">
        <f ca="1">IF(COUNTIF(K22:K26,K26)&gt;=4,IF(J26=5,VLOOKUP(K26+3,TPMatrix!$A$6:$B$10,2,FALSE),IF(J26=4,VLOOKUP(K26+3,TPMatrix!$D$6:$E$9,2,FALSE),0)),"")</f>
        <v/>
      </c>
      <c r="P26" s="177" t="str">
        <f ca="1">IF(COUNTIF(K22:K26,K26)&gt;=5,IF(J26=5,VLOOKUP(K26+4,TPMatrix!$A$6:$B$10,2,FALSE),IF(J26=4,VLOOKUP(K26+4,TPMatrix!$D$6:$E$9,2,FALSE),0)),"")</f>
        <v/>
      </c>
      <c r="Q26" s="177">
        <f t="shared" ca="1" si="4"/>
        <v>54</v>
      </c>
      <c r="R26" s="178">
        <f t="shared" ca="1" si="5"/>
        <v>2</v>
      </c>
      <c r="S26" s="176">
        <f t="shared" ca="1" si="6"/>
        <v>5</v>
      </c>
      <c r="T26" s="177">
        <f t="shared" si="7"/>
        <v>2</v>
      </c>
      <c r="U26" s="178">
        <f t="shared" ca="1" si="8"/>
        <v>5</v>
      </c>
      <c r="W26" s="3">
        <f t="shared" ca="1" si="9"/>
        <v>1</v>
      </c>
      <c r="X26" s="3">
        <f ca="1">IF(ISNUMBER($A26),$W26*(Methuselahs!$A$4+1)+$A26,"")</f>
        <v>48</v>
      </c>
      <c r="Y26" s="3">
        <f t="shared" ca="1" si="10"/>
        <v>1</v>
      </c>
      <c r="Z26" s="3">
        <f ca="1">IF(ISNUMBER($A26),VLOOKUP($A26,Methuselahs!$A$7:$X$306,5),"")</f>
        <v>106</v>
      </c>
      <c r="AA26" s="3">
        <f t="shared" ca="1" si="11"/>
        <v>1</v>
      </c>
    </row>
    <row r="27" spans="1:27" ht="13.15" customHeight="1" x14ac:dyDescent="0.2">
      <c r="A27" s="55">
        <f ca="1">IF(ISBLANK('Tournament Info'!$B$11),"",INDIRECT(ADDRESS(ROW(),2,1,1,"Optimal Seating "&amp;'Tournament Info'!$B$11-1&amp;"R+F")))</f>
        <v>17</v>
      </c>
      <c r="B27" s="76" t="str">
        <f ca="1">IF(ISNUMBER(A27),VLOOKUP(A27,Methuselahs!$A$7:$E$306,2,FALSE),"")</f>
        <v>Magnus</v>
      </c>
      <c r="C27" s="136" t="str">
        <f ca="1">IF(ISNUMBER(A27),VLOOKUP(A27,Methuselahs!$A$7:$E$306,3,FALSE),"")</f>
        <v>Söder</v>
      </c>
      <c r="D27" s="137">
        <f t="shared" ca="1" si="0"/>
        <v>5</v>
      </c>
      <c r="E27" s="138">
        <v>1</v>
      </c>
      <c r="F27" s="184">
        <f t="shared" si="1"/>
        <v>1</v>
      </c>
      <c r="G27" s="139">
        <f t="shared" ca="1" si="2"/>
        <v>0</v>
      </c>
      <c r="H27" s="140">
        <f ca="1">IF(ISNUMBER(A27),IF(OR($S27=$U27,NOT(ISNA(MATCH($D27*5+$V$4,Override!$C$6:$C$125,0)))),$Q27,0),"")</f>
        <v>48</v>
      </c>
      <c r="I27" s="185">
        <f t="shared" ca="1" si="3"/>
        <v>2</v>
      </c>
      <c r="J27" s="141">
        <f ca="1">COUNT(A27:A31)</f>
        <v>5</v>
      </c>
      <c r="K27" s="142">
        <f ca="1">IF(ISNUMBER(A27),RANK(F27,F27:F31),"")</f>
        <v>2</v>
      </c>
      <c r="L27" s="58">
        <f ca="1">IF(J27=5,VLOOKUP(K27,TPMatrix!$A$6:$B$10,2,FALSE),IF(J27=4,VLOOKUP(K27,TPMatrix!$D$6:$E$9,2,FALSE),0))</f>
        <v>48</v>
      </c>
      <c r="M27" s="58" t="str">
        <f ca="1">IF(COUNTIF(K27:K31,K27)&gt;=2,IF(J27=5,VLOOKUP(K27+1,TPMatrix!$A$6:$B$10,2,FALSE),IF(J27=4,VLOOKUP(K27+1,TPMatrix!$D$6:$E$9,2,FALSE),0)),"")</f>
        <v/>
      </c>
      <c r="N27" s="58" t="str">
        <f ca="1">IF(COUNTIF(K27:K31,K27)&gt;=3,IF(J27=5,VLOOKUP(K27+2,TPMatrix!$A$6:$B$10,2,FALSE),IF(J27=4,VLOOKUP(K27+2,TPMatrix!$D$6:$E$9,2,FALSE),0)),"")</f>
        <v/>
      </c>
      <c r="O27" s="58" t="str">
        <f ca="1">IF(COUNTIF(K27:K31,K27)&gt;=4,IF(J27=5,VLOOKUP(K27+3,TPMatrix!$A$6:$B$10,2,FALSE),IF(J27=4,VLOOKUP(K27+3,TPMatrix!$D$6:$E$9,2,FALSE),0)),"")</f>
        <v/>
      </c>
      <c r="P27" s="58" t="str">
        <f ca="1">IF(COUNTIF(K27:K31,K27)&gt;=5,IF(J27=5,VLOOKUP(K27+4,TPMatrix!$A$6:$B$10,2,FALSE),IF(J27=4,VLOOKUP(K27+4,TPMatrix!$D$6:$E$9,2,FALSE),0)),"")</f>
        <v/>
      </c>
      <c r="Q27" s="58">
        <f t="shared" ca="1" si="4"/>
        <v>48</v>
      </c>
      <c r="R27" s="143">
        <f t="shared" ca="1" si="5"/>
        <v>1</v>
      </c>
      <c r="S27" s="144">
        <f t="shared" ca="1" si="6"/>
        <v>5</v>
      </c>
      <c r="T27" s="145">
        <f t="shared" si="7"/>
        <v>1</v>
      </c>
      <c r="U27" s="146">
        <f t="shared" ca="1" si="8"/>
        <v>5</v>
      </c>
      <c r="W27" s="3">
        <f t="shared" ca="1" si="9"/>
        <v>2</v>
      </c>
      <c r="X27" s="3">
        <f ca="1">IF(ISNUMBER($A27),$W27*(Methuselahs!$A$4+1)+$A27,"")</f>
        <v>101</v>
      </c>
      <c r="Y27" s="3">
        <f t="shared" ca="1" si="10"/>
        <v>2</v>
      </c>
      <c r="Z27" s="3">
        <f ca="1">IF(ISNUMBER($A27),VLOOKUP($A27,Methuselahs!$A$7:$X$306,5),"")</f>
        <v>111</v>
      </c>
      <c r="AA27" s="3">
        <f t="shared" ca="1" si="11"/>
        <v>2</v>
      </c>
    </row>
    <row r="28" spans="1:27" ht="13.15" customHeight="1" x14ac:dyDescent="0.2">
      <c r="A28" s="59">
        <f ca="1">IF(ISBLANK('Tournament Info'!$B$11),"",INDIRECT(ADDRESS(ROW(),2,1,1,"Optimal Seating "&amp;'Tournament Info'!$B$11-1&amp;"R+F")))</f>
        <v>9</v>
      </c>
      <c r="B28" s="65" t="str">
        <f ca="1">IF(ISNUMBER(A28),VLOOKUP(A28,Methuselahs!$A$7:$E$306,2,FALSE),"")</f>
        <v>Niko</v>
      </c>
      <c r="C28" s="147" t="str">
        <f ca="1">IF(ISNUMBER(A28),VLOOKUP(A28,Methuselahs!$A$7:$E$306,3,FALSE),"")</f>
        <v>Vanhatalo</v>
      </c>
      <c r="D28" s="148">
        <f t="shared" ca="1" si="0"/>
        <v>5</v>
      </c>
      <c r="E28" s="149"/>
      <c r="F28" s="66">
        <f t="shared" si="1"/>
        <v>0</v>
      </c>
      <c r="G28" s="150">
        <f t="shared" ca="1" si="2"/>
        <v>0</v>
      </c>
      <c r="H28" s="151">
        <f ca="1">IF(ISNUMBER(A28),IF(OR($S28=$U28,NOT(ISNA(MATCH($D28*5+$V$4,Override!$C$6:$C$125,0)))),$Q28,0),"")</f>
        <v>24</v>
      </c>
      <c r="I28" s="186">
        <f t="shared" ca="1" si="3"/>
        <v>3</v>
      </c>
      <c r="J28" s="152">
        <f ca="1">COUNT(A27:A31)</f>
        <v>5</v>
      </c>
      <c r="K28" s="153">
        <f ca="1">IF(ISNUMBER(A28),RANK(F28,F27:F31),"")</f>
        <v>3</v>
      </c>
      <c r="L28" s="154">
        <f ca="1">IF(J28=5,VLOOKUP(K28,TPMatrix!$A$6:$B$10,2,FALSE),IF(J28=4,VLOOKUP(K28,TPMatrix!$D$6:$E$9,2,FALSE),0))</f>
        <v>36</v>
      </c>
      <c r="M28" s="154">
        <f ca="1">IF(COUNTIF(K27:K31,K28)&gt;=2,IF(J28=5,VLOOKUP(K28+1,TPMatrix!$A$6:$B$10,2,FALSE),IF(J28=4,VLOOKUP(K28+1,TPMatrix!$D$6:$E$9,2,FALSE),0)),"")</f>
        <v>24</v>
      </c>
      <c r="N28" s="154">
        <f ca="1">IF(COUNTIF(K27:K31,K28)&gt;=3,IF(J28=5,VLOOKUP(K28+2,TPMatrix!$A$6:$B$10,2,FALSE),IF(J28=4,VLOOKUP(K28+2,TPMatrix!$D$6:$E$9,2,FALSE),0)),"")</f>
        <v>12</v>
      </c>
      <c r="O28" s="154" t="str">
        <f ca="1">IF(COUNTIF(K27:K31,K28)&gt;=4,IF(J28=5,VLOOKUP(K28+3,TPMatrix!$A$6:$B$10,2,FALSE),IF(J28=4,VLOOKUP(K28+3,TPMatrix!$D$6:$E$9,2,FALSE),0)),"")</f>
        <v/>
      </c>
      <c r="P28" s="154" t="str">
        <f ca="1">IF(COUNTIF(K27:K31,K28)&gt;=5,IF(J28=5,VLOOKUP(K28+4,TPMatrix!$A$6:$B$10,2,FALSE),IF(J28=4,VLOOKUP(K28+4,TPMatrix!$D$6:$E$9,2,FALSE),0)),"")</f>
        <v/>
      </c>
      <c r="Q28" s="154">
        <f t="shared" ca="1" si="4"/>
        <v>24</v>
      </c>
      <c r="R28" s="155">
        <f t="shared" ca="1" si="5"/>
        <v>3</v>
      </c>
      <c r="S28" s="153">
        <f t="shared" ca="1" si="6"/>
        <v>5</v>
      </c>
      <c r="T28" s="154">
        <f t="shared" si="7"/>
        <v>0</v>
      </c>
      <c r="U28" s="155">
        <f t="shared" ca="1" si="8"/>
        <v>5</v>
      </c>
      <c r="W28" s="3">
        <f t="shared" ca="1" si="9"/>
        <v>3</v>
      </c>
      <c r="X28" s="3">
        <f ca="1">IF(ISNUMBER($A28),$W28*(Methuselahs!$A$4+1)+$A28,"")</f>
        <v>135</v>
      </c>
      <c r="Y28" s="3">
        <f t="shared" ca="1" si="10"/>
        <v>2</v>
      </c>
      <c r="Z28" s="3">
        <f ca="1">IF(ISNUMBER($A28),VLOOKUP($A28,Methuselahs!$A$7:$X$306,5),"")</f>
        <v>131</v>
      </c>
      <c r="AA28" s="3">
        <f t="shared" ca="1" si="11"/>
        <v>3</v>
      </c>
    </row>
    <row r="29" spans="1:27" ht="13.15" customHeight="1" x14ac:dyDescent="0.2">
      <c r="A29" s="70">
        <f ca="1">IF(ISBLANK('Tournament Info'!$B$11),"",INDIRECT(ADDRESS(ROW(),2,1,1,"Optimal Seating "&amp;'Tournament Info'!$B$11-1&amp;"R+F")))</f>
        <v>31</v>
      </c>
      <c r="B29" s="76" t="str">
        <f ca="1">IF(ISNUMBER(A29),VLOOKUP(A29,Methuselahs!$A$7:$E$306,2,FALSE),"")</f>
        <v>Juri</v>
      </c>
      <c r="C29" s="156" t="str">
        <f ca="1">IF(ISNUMBER(A29),VLOOKUP(A29,Methuselahs!$A$7:$E$306,3,FALSE),"")</f>
        <v>Juskevits</v>
      </c>
      <c r="D29" s="157">
        <f t="shared" ca="1" si="0"/>
        <v>5</v>
      </c>
      <c r="E29" s="158"/>
      <c r="F29" s="77">
        <f t="shared" si="1"/>
        <v>0</v>
      </c>
      <c r="G29" s="159">
        <f t="shared" ca="1" si="2"/>
        <v>0</v>
      </c>
      <c r="H29" s="160">
        <f ca="1">IF(ISNUMBER(A29),IF(OR($S29=$U29,NOT(ISNA(MATCH($D29*5+$V$4,Override!$C$6:$C$125,0)))),$Q29,0),"")</f>
        <v>24</v>
      </c>
      <c r="I29" s="187">
        <f t="shared" ca="1" si="3"/>
        <v>3</v>
      </c>
      <c r="J29" s="161">
        <f ca="1">COUNT(A27:A31)</f>
        <v>5</v>
      </c>
      <c r="K29" s="162">
        <f ca="1">IF(ISNUMBER(A29),RANK(F29,F27:F31),"")</f>
        <v>3</v>
      </c>
      <c r="L29" s="75">
        <f ca="1">IF(J29=5,VLOOKUP(K29,TPMatrix!$A$6:$B$10,2,FALSE),IF(J29=4,VLOOKUP(K29,TPMatrix!$D$6:$E$9,2,FALSE),0))</f>
        <v>36</v>
      </c>
      <c r="M29" s="75">
        <f ca="1">IF(COUNTIF(K27:K31,K29)&gt;=2,IF(J29=5,VLOOKUP(K29+1,TPMatrix!$A$6:$B$10,2,FALSE),IF(J29=4,VLOOKUP(K29+1,TPMatrix!$D$6:$E$9,2,FALSE),0)),"")</f>
        <v>24</v>
      </c>
      <c r="N29" s="75">
        <f ca="1">IF(COUNTIF(K27:K31,K29)&gt;=3,IF(J29=5,VLOOKUP(K29+2,TPMatrix!$A$6:$B$10,2,FALSE),IF(J29=4,VLOOKUP(K29+2,TPMatrix!$D$6:$E$9,2,FALSE),0)),"")</f>
        <v>12</v>
      </c>
      <c r="O29" s="75" t="str">
        <f ca="1">IF(COUNTIF(K27:K31,K29)&gt;=4,IF(J29=5,VLOOKUP(K29+3,TPMatrix!$A$6:$B$10,2,FALSE),IF(J29=4,VLOOKUP(K29+3,TPMatrix!$D$6:$E$9,2,FALSE),0)),"")</f>
        <v/>
      </c>
      <c r="P29" s="75" t="str">
        <f ca="1">IF(COUNTIF(K27:K31,K29)&gt;=5,IF(J29=5,VLOOKUP(K29+4,TPMatrix!$A$6:$B$10,2,FALSE),IF(J29=4,VLOOKUP(K29+4,TPMatrix!$D$6:$E$9,2,FALSE),0)),"")</f>
        <v/>
      </c>
      <c r="Q29" s="75">
        <f t="shared" ca="1" si="4"/>
        <v>24</v>
      </c>
      <c r="R29" s="163">
        <f t="shared" ca="1" si="5"/>
        <v>3</v>
      </c>
      <c r="S29" s="162">
        <f t="shared" ca="1" si="6"/>
        <v>5</v>
      </c>
      <c r="T29" s="75">
        <f t="shared" si="7"/>
        <v>0</v>
      </c>
      <c r="U29" s="163">
        <f t="shared" ca="1" si="8"/>
        <v>5</v>
      </c>
      <c r="W29" s="3">
        <f t="shared" ca="1" si="9"/>
        <v>3</v>
      </c>
      <c r="X29" s="3">
        <f ca="1">IF(ISNUMBER($A29),$W29*(Methuselahs!$A$4+1)+$A29,"")</f>
        <v>157</v>
      </c>
      <c r="Y29" s="3">
        <f t="shared" ca="1" si="10"/>
        <v>2</v>
      </c>
      <c r="Z29" s="3">
        <f ca="1">IF(ISNUMBER($A29),VLOOKUP($A29,Methuselahs!$A$7:$X$306,5),"")</f>
        <v>133</v>
      </c>
      <c r="AA29" s="3">
        <f t="shared" ca="1" si="11"/>
        <v>3</v>
      </c>
    </row>
    <row r="30" spans="1:27" ht="13.15" customHeight="1" x14ac:dyDescent="0.2">
      <c r="A30" s="164">
        <f ca="1">IF(ISBLANK('Tournament Info'!$B$11),"",INDIRECT(ADDRESS(ROW(),2,1,1,"Optimal Seating "&amp;'Tournament Info'!$B$11-1&amp;"R+F")))</f>
        <v>34</v>
      </c>
      <c r="B30" s="165" t="str">
        <f ca="1">IF(ISNUMBER(A30),VLOOKUP(A30,Methuselahs!$A$7:$E$306,2,FALSE),"")</f>
        <v>Aki</v>
      </c>
      <c r="C30" s="166" t="str">
        <f ca="1">IF(ISNUMBER(A30),VLOOKUP(A30,Methuselahs!$A$7:$E$306,3,FALSE),"")</f>
        <v>Puolakka</v>
      </c>
      <c r="D30" s="167">
        <f t="shared" ca="1" si="0"/>
        <v>5</v>
      </c>
      <c r="E30" s="168"/>
      <c r="F30" s="188">
        <f t="shared" si="1"/>
        <v>0</v>
      </c>
      <c r="G30" s="150">
        <f t="shared" ca="1" si="2"/>
        <v>0</v>
      </c>
      <c r="H30" s="151">
        <f ca="1">IF(ISNUMBER(A30),IF(OR($S30=$U30,NOT(ISNA(MATCH($D30*5+$V$4,Override!$C$6:$C$125,0)))),$Q30,0),"")</f>
        <v>24</v>
      </c>
      <c r="I30" s="186">
        <f t="shared" ca="1" si="3"/>
        <v>3</v>
      </c>
      <c r="J30" s="169">
        <f ca="1">COUNT(A27:A31)</f>
        <v>5</v>
      </c>
      <c r="K30" s="153">
        <f ca="1">IF(ISNUMBER(A30),RANK(F30,F27:F31),"")</f>
        <v>3</v>
      </c>
      <c r="L30" s="154">
        <f ca="1">IF(J30=5,VLOOKUP(K30,TPMatrix!$A$6:$B$10,2,FALSE),IF(J30=4,VLOOKUP(K30,TPMatrix!$D$6:$E$9,2,FALSE),0))</f>
        <v>36</v>
      </c>
      <c r="M30" s="154">
        <f ca="1">IF(COUNTIF(K27:K31,K30)&gt;=2,IF(J30=5,VLOOKUP(K30+1,TPMatrix!$A$6:$B$10,2,FALSE),IF(J30=4,VLOOKUP(K30+1,TPMatrix!$D$6:$E$9,2,FALSE),0)),"")</f>
        <v>24</v>
      </c>
      <c r="N30" s="154">
        <f ca="1">IF(COUNTIF(K27:K31,K30)&gt;=3,IF(J30=5,VLOOKUP(K30+2,TPMatrix!$A$6:$B$10,2,FALSE),IF(J30=4,VLOOKUP(K30+2,TPMatrix!$D$6:$E$9,2,FALSE),0)),"")</f>
        <v>12</v>
      </c>
      <c r="O30" s="154" t="str">
        <f ca="1">IF(COUNTIF(K27:K31,K30)&gt;=4,IF(J30=5,VLOOKUP(K30+3,TPMatrix!$A$6:$B$10,2,FALSE),IF(J30=4,VLOOKUP(K30+3,TPMatrix!$D$6:$E$9,2,FALSE),0)),"")</f>
        <v/>
      </c>
      <c r="P30" s="154" t="str">
        <f ca="1">IF(COUNTIF(K27:K31,K30)&gt;=5,IF(J30=5,VLOOKUP(K30+4,TPMatrix!$A$6:$B$10,2,FALSE),IF(J30=4,VLOOKUP(K30+4,TPMatrix!$D$6:$E$9,2,FALSE),0)),"")</f>
        <v/>
      </c>
      <c r="Q30" s="154">
        <f t="shared" ca="1" si="4"/>
        <v>24</v>
      </c>
      <c r="R30" s="155">
        <f t="shared" ca="1" si="5"/>
        <v>3</v>
      </c>
      <c r="S30" s="153">
        <f t="shared" ca="1" si="6"/>
        <v>5</v>
      </c>
      <c r="T30" s="154">
        <f t="shared" si="7"/>
        <v>0</v>
      </c>
      <c r="U30" s="155">
        <f t="shared" ca="1" si="8"/>
        <v>5</v>
      </c>
      <c r="W30" s="3">
        <f t="shared" ca="1" si="9"/>
        <v>3</v>
      </c>
      <c r="X30" s="3">
        <f ca="1">IF(ISNUMBER($A30),$W30*(Methuselahs!$A$4+1)+$A30,"")</f>
        <v>160</v>
      </c>
      <c r="Y30" s="3">
        <f t="shared" ca="1" si="10"/>
        <v>3</v>
      </c>
      <c r="Z30" s="3">
        <f ca="1">IF(ISNUMBER($A30),VLOOKUP($A30,Methuselahs!$A$7:$X$306,5),"")</f>
        <v>133</v>
      </c>
      <c r="AA30" s="3">
        <f t="shared" ca="1" si="11"/>
        <v>3</v>
      </c>
    </row>
    <row r="31" spans="1:27" ht="13.15" customHeight="1" x14ac:dyDescent="0.2">
      <c r="A31" s="170">
        <f ca="1">IF(ISBLANK('Tournament Info'!$B$11),"",INDIRECT(ADDRESS(ROW(),2,1,1,"Optimal Seating "&amp;'Tournament Info'!$B$11-1&amp;"R+F")))</f>
        <v>26</v>
      </c>
      <c r="B31" s="171" t="str">
        <f ca="1">IF(ISNUMBER(A31),VLOOKUP(A31,Methuselahs!$A$7:$E$306,2,FALSE),"")</f>
        <v>Erik</v>
      </c>
      <c r="C31" s="172" t="str">
        <f ca="1">IF(ISNUMBER(A31),VLOOKUP(A31,Methuselahs!$A$7:$E$306,3,FALSE),"")</f>
        <v>Wallgren</v>
      </c>
      <c r="D31" s="173">
        <f t="shared" ca="1" si="0"/>
        <v>5</v>
      </c>
      <c r="E31" s="174">
        <v>4</v>
      </c>
      <c r="F31" s="189">
        <f t="shared" si="1"/>
        <v>4</v>
      </c>
      <c r="G31" s="159">
        <f t="shared" ca="1" si="2"/>
        <v>1</v>
      </c>
      <c r="H31" s="160">
        <f ca="1">IF(ISNUMBER(A31),IF(OR($S31=$U31,NOT(ISNA(MATCH($D31*5+$V$4,Override!$C$6:$C$125,0)))),$Q31,0),"")</f>
        <v>60</v>
      </c>
      <c r="I31" s="187">
        <f t="shared" ca="1" si="3"/>
        <v>1</v>
      </c>
      <c r="J31" s="175">
        <f ca="1">COUNT(A27:A31)</f>
        <v>5</v>
      </c>
      <c r="K31" s="176">
        <f ca="1">IF(ISNUMBER(A31),RANK(F31,F27:F31),"")</f>
        <v>1</v>
      </c>
      <c r="L31" s="177">
        <f ca="1">IF(J31=5,VLOOKUP(K31,TPMatrix!$A$6:$B$10,2,FALSE),IF(J31=4,VLOOKUP(K31,TPMatrix!$D$6:$E$9,2,FALSE),0))</f>
        <v>60</v>
      </c>
      <c r="M31" s="177" t="str">
        <f ca="1">IF(COUNTIF(K27:K31,K31)&gt;=2,IF(J31=5,VLOOKUP(K31+1,TPMatrix!$A$6:$B$10,2,FALSE),IF(J31=4,VLOOKUP(K31+1,TPMatrix!$D$6:$E$9,2,FALSE),0)),"")</f>
        <v/>
      </c>
      <c r="N31" s="177" t="str">
        <f ca="1">IF(COUNTIF(K27:K31,K31)&gt;=3,IF(J31=5,VLOOKUP(K31+2,TPMatrix!$A$6:$B$10,2,FALSE),IF(J31=4,VLOOKUP(K31+2,TPMatrix!$D$6:$E$9,2,FALSE),0)),"")</f>
        <v/>
      </c>
      <c r="O31" s="177" t="str">
        <f ca="1">IF(COUNTIF(K27:K31,K31)&gt;=4,IF(J31=5,VLOOKUP(K31+3,TPMatrix!$A$6:$B$10,2,FALSE),IF(J31=4,VLOOKUP(K31+3,TPMatrix!$D$6:$E$9,2,FALSE),0)),"")</f>
        <v/>
      </c>
      <c r="P31" s="177" t="str">
        <f ca="1">IF(COUNTIF(K27:K31,K31)&gt;=5,IF(J31=5,VLOOKUP(K31+4,TPMatrix!$A$6:$B$10,2,FALSE),IF(J31=4,VLOOKUP(K31+4,TPMatrix!$D$6:$E$9,2,FALSE),0)),"")</f>
        <v/>
      </c>
      <c r="Q31" s="177">
        <f t="shared" ca="1" si="4"/>
        <v>60</v>
      </c>
      <c r="R31" s="178">
        <f t="shared" ca="1" si="5"/>
        <v>1</v>
      </c>
      <c r="S31" s="176">
        <f t="shared" ca="1" si="6"/>
        <v>5</v>
      </c>
      <c r="T31" s="177">
        <f t="shared" si="7"/>
        <v>4</v>
      </c>
      <c r="U31" s="178">
        <f t="shared" ca="1" si="8"/>
        <v>5</v>
      </c>
      <c r="W31" s="3">
        <f t="shared" ca="1" si="9"/>
        <v>1</v>
      </c>
      <c r="X31" s="3">
        <f ca="1">IF(ISNUMBER($A31),$W31*(Methuselahs!$A$4+1)+$A31,"")</f>
        <v>68</v>
      </c>
      <c r="Y31" s="3">
        <f t="shared" ca="1" si="10"/>
        <v>1</v>
      </c>
      <c r="Z31" s="3">
        <f ca="1">IF(ISNUMBER($A31),VLOOKUP($A31,Methuselahs!$A$7:$X$306,5),"")</f>
        <v>133</v>
      </c>
      <c r="AA31" s="3">
        <f t="shared" ca="1" si="11"/>
        <v>1</v>
      </c>
    </row>
    <row r="32" spans="1:27" ht="13.15" customHeight="1" x14ac:dyDescent="0.2">
      <c r="A32" s="55">
        <f ca="1">IF(ISBLANK('Tournament Info'!$B$11),"",INDIRECT(ADDRESS(ROW(),2,1,1,"Optimal Seating "&amp;'Tournament Info'!$B$11-1&amp;"R+F")))</f>
        <v>2</v>
      </c>
      <c r="B32" s="76" t="str">
        <f ca="1">IF(ISNUMBER(A32),VLOOKUP(A32,Methuselahs!$A$7:$E$306,2,FALSE),"")</f>
        <v>Christian</v>
      </c>
      <c r="C32" s="136" t="str">
        <f ca="1">IF(ISNUMBER(A32),VLOOKUP(A32,Methuselahs!$A$7:$E$306,3,FALSE),"")</f>
        <v>Nislev</v>
      </c>
      <c r="D32" s="137">
        <f t="shared" ca="1" si="0"/>
        <v>6</v>
      </c>
      <c r="E32" s="138"/>
      <c r="F32" s="184">
        <f t="shared" si="1"/>
        <v>0</v>
      </c>
      <c r="G32" s="139">
        <f t="shared" ca="1" si="2"/>
        <v>0</v>
      </c>
      <c r="H32" s="140">
        <f ca="1">IF(ISNUMBER(A32),IF(OR($S32=$U32,NOT(ISNA(MATCH($D32*5+$V$4,Override!$C$6:$C$125,0)))),$Q32,0),"")</f>
        <v>18</v>
      </c>
      <c r="I32" s="185">
        <f t="shared" ca="1" si="3"/>
        <v>4</v>
      </c>
      <c r="J32" s="141">
        <f ca="1">COUNT(A32:A36)</f>
        <v>4</v>
      </c>
      <c r="K32" s="142">
        <f ca="1">IF(ISNUMBER(A32),RANK(F32,F32:F36),"")</f>
        <v>3</v>
      </c>
      <c r="L32" s="58">
        <f ca="1">IF(J32=5,VLOOKUP(K32,TPMatrix!$A$6:$B$10,2,FALSE),IF(J32=4,VLOOKUP(K32,TPMatrix!$D$6:$E$9,2,FALSE),0))</f>
        <v>24</v>
      </c>
      <c r="M32" s="58">
        <f ca="1">IF(COUNTIF(K32:K36,K32)&gt;=2,IF(J32=5,VLOOKUP(K32+1,TPMatrix!$A$6:$B$10,2,FALSE),IF(J32=4,VLOOKUP(K32+1,TPMatrix!$D$6:$E$9,2,FALSE),0)),"")</f>
        <v>12</v>
      </c>
      <c r="N32" s="58" t="str">
        <f ca="1">IF(COUNTIF(K32:K36,K32)&gt;=3,IF(J32=5,VLOOKUP(K32+2,TPMatrix!$A$6:$B$10,2,FALSE),IF(J32=4,VLOOKUP(K32+2,TPMatrix!$D$6:$E$9,2,FALSE),0)),"")</f>
        <v/>
      </c>
      <c r="O32" s="58" t="str">
        <f ca="1">IF(COUNTIF(K32:K36,K32)&gt;=4,IF(J32=5,VLOOKUP(K32+3,TPMatrix!$A$6:$B$10,2,FALSE),IF(J32=4,VLOOKUP(K32+3,TPMatrix!$D$6:$E$9,2,FALSE),0)),"")</f>
        <v/>
      </c>
      <c r="P32" s="58" t="str">
        <f ca="1">IF(COUNTIF(K32:K36,K32)&gt;=5,IF(J32=5,VLOOKUP(K32+4,TPMatrix!$A$6:$B$10,2,FALSE),IF(J32=4,VLOOKUP(K32+4,TPMatrix!$D$6:$E$9,2,FALSE),0)),"")</f>
        <v/>
      </c>
      <c r="Q32" s="58">
        <f t="shared" ca="1" si="4"/>
        <v>18</v>
      </c>
      <c r="R32" s="143">
        <f t="shared" ca="1" si="5"/>
        <v>2</v>
      </c>
      <c r="S32" s="144">
        <f t="shared" ca="1" si="6"/>
        <v>4</v>
      </c>
      <c r="T32" s="145">
        <f t="shared" si="7"/>
        <v>0</v>
      </c>
      <c r="U32" s="146">
        <f t="shared" ca="1" si="8"/>
        <v>4</v>
      </c>
      <c r="W32" s="3">
        <f t="shared" ca="1" si="9"/>
        <v>4</v>
      </c>
      <c r="X32" s="3">
        <f ca="1">IF(ISNUMBER($A32),$W32*(Methuselahs!$A$4+1)+$A32,"")</f>
        <v>170</v>
      </c>
      <c r="Y32" s="3">
        <f t="shared" ca="1" si="10"/>
        <v>3</v>
      </c>
      <c r="Z32" s="3" t="e">
        <f ca="1">IF(ISNUMBER($A32),VLOOKUP($A32,Methuselahs!$A$7:$X$306,5),"")</f>
        <v>#N/A</v>
      </c>
      <c r="AA32" s="3">
        <f t="shared" ca="1" si="11"/>
        <v>4</v>
      </c>
    </row>
    <row r="33" spans="1:27" ht="13.15" customHeight="1" x14ac:dyDescent="0.2">
      <c r="A33" s="59">
        <f ca="1">IF(ISBLANK('Tournament Info'!$B$11),"",INDIRECT(ADDRESS(ROW(),2,1,1,"Optimal Seating "&amp;'Tournament Info'!$B$11-1&amp;"R+F")))</f>
        <v>11</v>
      </c>
      <c r="B33" s="65" t="str">
        <f ca="1">IF(ISNUMBER(A33),VLOOKUP(A33,Methuselahs!$A$7:$E$306,2,FALSE),"")</f>
        <v>Robin</v>
      </c>
      <c r="C33" s="147" t="str">
        <f ca="1">IF(ISNUMBER(A33),VLOOKUP(A33,Methuselahs!$A$7:$E$306,3,FALSE),"")</f>
        <v>Vossen</v>
      </c>
      <c r="D33" s="148">
        <f t="shared" ca="1" si="0"/>
        <v>6</v>
      </c>
      <c r="E33" s="149"/>
      <c r="F33" s="66">
        <f t="shared" si="1"/>
        <v>0</v>
      </c>
      <c r="G33" s="150">
        <f t="shared" ca="1" si="2"/>
        <v>0</v>
      </c>
      <c r="H33" s="151">
        <f ca="1">IF(ISNUMBER(A33),IF(OR($S33=$U33,NOT(ISNA(MATCH($D33*5+$V$4,Override!$C$6:$C$125,0)))),$Q33,0),"")</f>
        <v>18</v>
      </c>
      <c r="I33" s="186">
        <f t="shared" ca="1" si="3"/>
        <v>4</v>
      </c>
      <c r="J33" s="152">
        <f ca="1">COUNT(A32:A36)</f>
        <v>4</v>
      </c>
      <c r="K33" s="153">
        <f ca="1">IF(ISNUMBER(A33),RANK(F33,F32:F36),"")</f>
        <v>3</v>
      </c>
      <c r="L33" s="154">
        <f ca="1">IF(J33=5,VLOOKUP(K33,TPMatrix!$A$6:$B$10,2,FALSE),IF(J33=4,VLOOKUP(K33,TPMatrix!$D$6:$E$9,2,FALSE),0))</f>
        <v>24</v>
      </c>
      <c r="M33" s="154">
        <f ca="1">IF(COUNTIF(K32:K36,K33)&gt;=2,IF(J33=5,VLOOKUP(K33+1,TPMatrix!$A$6:$B$10,2,FALSE),IF(J33=4,VLOOKUP(K33+1,TPMatrix!$D$6:$E$9,2,FALSE),0)),"")</f>
        <v>12</v>
      </c>
      <c r="N33" s="154" t="str">
        <f ca="1">IF(COUNTIF(K32:K36,K33)&gt;=3,IF(J33=5,VLOOKUP(K33+2,TPMatrix!$A$6:$B$10,2,FALSE),IF(J33=4,VLOOKUP(K33+2,TPMatrix!$D$6:$E$9,2,FALSE),0)),"")</f>
        <v/>
      </c>
      <c r="O33" s="154" t="str">
        <f ca="1">IF(COUNTIF(K32:K36,K33)&gt;=4,IF(J33=5,VLOOKUP(K33+3,TPMatrix!$A$6:$B$10,2,FALSE),IF(J33=4,VLOOKUP(K33+3,TPMatrix!$D$6:$E$9,2,FALSE),0)),"")</f>
        <v/>
      </c>
      <c r="P33" s="154" t="str">
        <f ca="1">IF(COUNTIF(K32:K36,K33)&gt;=5,IF(J33=5,VLOOKUP(K33+4,TPMatrix!$A$6:$B$10,2,FALSE),IF(J33=4,VLOOKUP(K33+4,TPMatrix!$D$6:$E$9,2,FALSE),0)),"")</f>
        <v/>
      </c>
      <c r="Q33" s="154">
        <f t="shared" ca="1" si="4"/>
        <v>18</v>
      </c>
      <c r="R33" s="155">
        <f t="shared" ca="1" si="5"/>
        <v>2</v>
      </c>
      <c r="S33" s="153">
        <f t="shared" ca="1" si="6"/>
        <v>4</v>
      </c>
      <c r="T33" s="154">
        <f t="shared" si="7"/>
        <v>0</v>
      </c>
      <c r="U33" s="155">
        <f t="shared" ca="1" si="8"/>
        <v>4</v>
      </c>
      <c r="W33" s="3">
        <f t="shared" ca="1" si="9"/>
        <v>4</v>
      </c>
      <c r="X33" s="3">
        <f ca="1">IF(ISNUMBER($A33),$W33*(Methuselahs!$A$4+1)+$A33,"")</f>
        <v>179</v>
      </c>
      <c r="Y33" s="3">
        <f t="shared" ca="1" si="10"/>
        <v>4</v>
      </c>
      <c r="Z33" s="3">
        <f ca="1">IF(ISNUMBER($A33),VLOOKUP($A33,Methuselahs!$A$7:$X$306,5),"")</f>
        <v>111</v>
      </c>
      <c r="AA33" s="3">
        <f t="shared" ca="1" si="11"/>
        <v>4</v>
      </c>
    </row>
    <row r="34" spans="1:27" ht="13.15" customHeight="1" x14ac:dyDescent="0.2">
      <c r="A34" s="70">
        <f ca="1">IF(ISBLANK('Tournament Info'!$B$11),"",INDIRECT(ADDRESS(ROW(),2,1,1,"Optimal Seating "&amp;'Tournament Info'!$B$11-1&amp;"R+F")))</f>
        <v>37</v>
      </c>
      <c r="B34" s="76" t="str">
        <f ca="1">IF(ISNUMBER(A34),VLOOKUP(A34,Methuselahs!$A$7:$E$306,2,FALSE),"")</f>
        <v>Joona</v>
      </c>
      <c r="C34" s="156" t="str">
        <f ca="1">IF(ISNUMBER(A34),VLOOKUP(A34,Methuselahs!$A$7:$E$306,3,FALSE),"")</f>
        <v>Tuominen</v>
      </c>
      <c r="D34" s="157">
        <f t="shared" ca="1" si="0"/>
        <v>6</v>
      </c>
      <c r="E34" s="158">
        <v>3</v>
      </c>
      <c r="F34" s="77">
        <f t="shared" si="1"/>
        <v>3</v>
      </c>
      <c r="G34" s="159">
        <f t="shared" ca="1" si="2"/>
        <v>1</v>
      </c>
      <c r="H34" s="160">
        <f ca="1">IF(ISNUMBER(A34),IF(OR($S34=$U34,NOT(ISNA(MATCH($D34*5+$V$4,Override!$C$6:$C$125,0)))),$Q34,0),"")</f>
        <v>60</v>
      </c>
      <c r="I34" s="187">
        <f t="shared" ca="1" si="3"/>
        <v>1</v>
      </c>
      <c r="J34" s="161">
        <f ca="1">COUNT(A32:A36)</f>
        <v>4</v>
      </c>
      <c r="K34" s="162">
        <f ca="1">IF(ISNUMBER(A34),RANK(F34,F32:F36),"")</f>
        <v>1</v>
      </c>
      <c r="L34" s="75">
        <f ca="1">IF(J34=5,VLOOKUP(K34,TPMatrix!$A$6:$B$10,2,FALSE),IF(J34=4,VLOOKUP(K34,TPMatrix!$D$6:$E$9,2,FALSE),0))</f>
        <v>60</v>
      </c>
      <c r="M34" s="75" t="str">
        <f ca="1">IF(COUNTIF(K32:K36,K34)&gt;=2,IF(J34=5,VLOOKUP(K34+1,TPMatrix!$A$6:$B$10,2,FALSE),IF(J34=4,VLOOKUP(K34+1,TPMatrix!$D$6:$E$9,2,FALSE),0)),"")</f>
        <v/>
      </c>
      <c r="N34" s="75" t="str">
        <f ca="1">IF(COUNTIF(K32:K36,K34)&gt;=3,IF(J34=5,VLOOKUP(K34+2,TPMatrix!$A$6:$B$10,2,FALSE),IF(J34=4,VLOOKUP(K34+2,TPMatrix!$D$6:$E$9,2,FALSE),0)),"")</f>
        <v/>
      </c>
      <c r="O34" s="75" t="str">
        <f ca="1">IF(COUNTIF(K32:K36,K34)&gt;=4,IF(J34=5,VLOOKUP(K34+3,TPMatrix!$A$6:$B$10,2,FALSE),IF(J34=4,VLOOKUP(K34+3,TPMatrix!$D$6:$E$9,2,FALSE),0)),"")</f>
        <v/>
      </c>
      <c r="P34" s="75" t="str">
        <f ca="1">IF(COUNTIF(K32:K36,K34)&gt;=5,IF(J34=5,VLOOKUP(K34+4,TPMatrix!$A$6:$B$10,2,FALSE),IF(J34=4,VLOOKUP(K34+4,TPMatrix!$D$6:$E$9,2,FALSE),0)),"")</f>
        <v/>
      </c>
      <c r="Q34" s="75">
        <f t="shared" ca="1" si="4"/>
        <v>60</v>
      </c>
      <c r="R34" s="163">
        <f t="shared" ca="1" si="5"/>
        <v>1</v>
      </c>
      <c r="S34" s="162">
        <f t="shared" ca="1" si="6"/>
        <v>4</v>
      </c>
      <c r="T34" s="75">
        <f t="shared" si="7"/>
        <v>3</v>
      </c>
      <c r="U34" s="163">
        <f t="shared" ca="1" si="8"/>
        <v>4</v>
      </c>
      <c r="W34" s="3">
        <f t="shared" ca="1" si="9"/>
        <v>1</v>
      </c>
      <c r="X34" s="3">
        <f ca="1">IF(ISNUMBER($A34),$W34*(Methuselahs!$A$4+1)+$A34,"")</f>
        <v>79</v>
      </c>
      <c r="Y34" s="3">
        <f t="shared" ca="1" si="10"/>
        <v>1</v>
      </c>
      <c r="Z34" s="3">
        <f ca="1">IF(ISNUMBER($A34),VLOOKUP($A34,Methuselahs!$A$7:$X$306,5),"")</f>
        <v>133</v>
      </c>
      <c r="AA34" s="3">
        <f t="shared" ca="1" si="11"/>
        <v>1</v>
      </c>
    </row>
    <row r="35" spans="1:27" ht="13.15" customHeight="1" x14ac:dyDescent="0.2">
      <c r="A35" s="164">
        <f ca="1">IF(ISBLANK('Tournament Info'!$B$11),"",INDIRECT(ADDRESS(ROW(),2,1,1,"Optimal Seating "&amp;'Tournament Info'!$B$11-1&amp;"R+F")))</f>
        <v>40</v>
      </c>
      <c r="B35" s="165" t="str">
        <f ca="1">IF(ISNUMBER(A35),VLOOKUP(A35,Methuselahs!$A$7:$E$306,2,FALSE),"")</f>
        <v>Pasi</v>
      </c>
      <c r="C35" s="166" t="str">
        <f ca="1">IF(ISNUMBER(A35),VLOOKUP(A35,Methuselahs!$A$7:$E$306,3,FALSE),"")</f>
        <v>Karjalainen</v>
      </c>
      <c r="D35" s="167">
        <f t="shared" ca="1" si="0"/>
        <v>6</v>
      </c>
      <c r="E35" s="168">
        <v>1</v>
      </c>
      <c r="F35" s="188">
        <f t="shared" si="1"/>
        <v>1</v>
      </c>
      <c r="G35" s="150">
        <f t="shared" ca="1" si="2"/>
        <v>0</v>
      </c>
      <c r="H35" s="151">
        <f ca="1">IF(ISNUMBER(A35),IF(OR($S35=$U35,NOT(ISNA(MATCH($D35*5+$V$4,Override!$C$6:$C$125,0)))),$Q35,0),"")</f>
        <v>48</v>
      </c>
      <c r="I35" s="186">
        <f t="shared" ca="1" si="3"/>
        <v>2</v>
      </c>
      <c r="J35" s="169">
        <f ca="1">COUNT(A32:A36)</f>
        <v>4</v>
      </c>
      <c r="K35" s="153">
        <f ca="1">IF(ISNUMBER(A35),RANK(F35,F32:F36),"")</f>
        <v>2</v>
      </c>
      <c r="L35" s="154">
        <f ca="1">IF(J35=5,VLOOKUP(K35,TPMatrix!$A$6:$B$10,2,FALSE),IF(J35=4,VLOOKUP(K35,TPMatrix!$D$6:$E$9,2,FALSE),0))</f>
        <v>48</v>
      </c>
      <c r="M35" s="154" t="str">
        <f ca="1">IF(COUNTIF(K32:K36,K35)&gt;=2,IF(J35=5,VLOOKUP(K35+1,TPMatrix!$A$6:$B$10,2,FALSE),IF(J35=4,VLOOKUP(K35+1,TPMatrix!$D$6:$E$9,2,FALSE),0)),"")</f>
        <v/>
      </c>
      <c r="N35" s="154" t="str">
        <f ca="1">IF(COUNTIF(K32:K36,K35)&gt;=3,IF(J35=5,VLOOKUP(K35+2,TPMatrix!$A$6:$B$10,2,FALSE),IF(J35=4,VLOOKUP(K35+2,TPMatrix!$D$6:$E$9,2,FALSE),0)),"")</f>
        <v/>
      </c>
      <c r="O35" s="154" t="str">
        <f ca="1">IF(COUNTIF(K32:K36,K35)&gt;=4,IF(J35=5,VLOOKUP(K35+3,TPMatrix!$A$6:$B$10,2,FALSE),IF(J35=4,VLOOKUP(K35+3,TPMatrix!$D$6:$E$9,2,FALSE),0)),"")</f>
        <v/>
      </c>
      <c r="P35" s="154" t="str">
        <f ca="1">IF(COUNTIF(K32:K36,K35)&gt;=5,IF(J35=5,VLOOKUP(K35+4,TPMatrix!$A$6:$B$10,2,FALSE),IF(J35=4,VLOOKUP(K35+4,TPMatrix!$D$6:$E$9,2,FALSE),0)),"")</f>
        <v/>
      </c>
      <c r="Q35" s="154">
        <f t="shared" ca="1" si="4"/>
        <v>48</v>
      </c>
      <c r="R35" s="155">
        <f t="shared" ca="1" si="5"/>
        <v>1</v>
      </c>
      <c r="S35" s="153">
        <f t="shared" ca="1" si="6"/>
        <v>4</v>
      </c>
      <c r="T35" s="154">
        <f t="shared" si="7"/>
        <v>1</v>
      </c>
      <c r="U35" s="155">
        <f t="shared" ca="1" si="8"/>
        <v>4</v>
      </c>
      <c r="W35" s="3">
        <f t="shared" ca="1" si="9"/>
        <v>2</v>
      </c>
      <c r="X35" s="3">
        <f ca="1">IF(ISNUMBER($A35),$W35*(Methuselahs!$A$4+1)+$A35,"")</f>
        <v>124</v>
      </c>
      <c r="Y35" s="3">
        <f t="shared" ca="1" si="10"/>
        <v>4</v>
      </c>
      <c r="Z35" s="3">
        <f ca="1">IF(ISNUMBER($A35),VLOOKUP($A35,Methuselahs!$A$7:$X$306,5),"")</f>
        <v>133</v>
      </c>
      <c r="AA35" s="3">
        <f t="shared" ca="1" si="11"/>
        <v>2</v>
      </c>
    </row>
    <row r="36" spans="1:27" ht="13.15" customHeight="1" x14ac:dyDescent="0.2">
      <c r="A36" s="170" t="str">
        <f ca="1">IF(ISBLANK('Tournament Info'!$B$11),"",INDIRECT(ADDRESS(ROW(),2,1,1,"Optimal Seating "&amp;'Tournament Info'!$B$11-1&amp;"R+F")))</f>
        <v/>
      </c>
      <c r="B36" s="171" t="str">
        <f ca="1">IF(ISNUMBER(A36),VLOOKUP(A36,Methuselahs!$A$7:$E$306,2,FALSE),"")</f>
        <v/>
      </c>
      <c r="C36" s="172" t="str">
        <f ca="1">IF(ISNUMBER(A36),VLOOKUP(A36,Methuselahs!$A$7:$E$306,3,FALSE),"")</f>
        <v/>
      </c>
      <c r="D36" s="173" t="str">
        <f t="shared" ca="1" si="0"/>
        <v/>
      </c>
      <c r="E36" s="174"/>
      <c r="F36" s="189">
        <f t="shared" si="1"/>
        <v>0</v>
      </c>
      <c r="G36" s="159" t="str">
        <f t="shared" ca="1" si="2"/>
        <v/>
      </c>
      <c r="H36" s="160" t="str">
        <f ca="1">IF(ISNUMBER(A36),IF(OR($S36=$U36,NOT(ISNA(MATCH($D36*5+$V$4,Override!$C$6:$C$125,0)))),$Q36,0),"")</f>
        <v/>
      </c>
      <c r="I36" s="187" t="str">
        <f t="shared" ca="1" si="3"/>
        <v/>
      </c>
      <c r="J36" s="175">
        <f ca="1">COUNT(A32:A36)</f>
        <v>4</v>
      </c>
      <c r="K36" s="176" t="str">
        <f ca="1">IF(ISNUMBER(A36),RANK(F36,F32:F36),"")</f>
        <v/>
      </c>
      <c r="L36" s="177" t="e">
        <f ca="1">IF(J36=5,VLOOKUP(K36,TPMatrix!$A$6:$B$10,2,FALSE),IF(J36=4,VLOOKUP(K36,TPMatrix!$D$6:$E$9,2,FALSE),0))</f>
        <v>#N/A</v>
      </c>
      <c r="M36" s="177" t="str">
        <f ca="1">IF(COUNTIF(K32:K36,K36)&gt;=2,IF(J36=5,VLOOKUP(K36+1,TPMatrix!$A$6:$B$10,2,FALSE),IF(J36=4,VLOOKUP(K36+1,TPMatrix!$D$6:$E$9,2,FALSE),0)),"")</f>
        <v/>
      </c>
      <c r="N36" s="177" t="str">
        <f ca="1">IF(COUNTIF(K32:K36,K36)&gt;=3,IF(J36=5,VLOOKUP(K36+2,TPMatrix!$A$6:$B$10,2,FALSE),IF(J36=4,VLOOKUP(K36+2,TPMatrix!$D$6:$E$9,2,FALSE),0)),"")</f>
        <v/>
      </c>
      <c r="O36" s="177" t="str">
        <f ca="1">IF(COUNTIF(K32:K36,K36)&gt;=4,IF(J36=5,VLOOKUP(K36+3,TPMatrix!$A$6:$B$10,2,FALSE),IF(J36=4,VLOOKUP(K36+3,TPMatrix!$D$6:$E$9,2,FALSE),0)),"")</f>
        <v/>
      </c>
      <c r="P36" s="177" t="str">
        <f ca="1">IF(COUNTIF(K32:K36,K36)&gt;=5,IF(J36=5,VLOOKUP(K36+4,TPMatrix!$A$6:$B$10,2,FALSE),IF(J36=4,VLOOKUP(K36+4,TPMatrix!$D$6:$E$9,2,FALSE),0)),"")</f>
        <v/>
      </c>
      <c r="Q36" s="177" t="e">
        <f t="shared" ca="1" si="4"/>
        <v>#N/A</v>
      </c>
      <c r="R36" s="178">
        <f t="shared" ca="1" si="5"/>
        <v>0</v>
      </c>
      <c r="S36" s="176">
        <f t="shared" ca="1" si="6"/>
        <v>0</v>
      </c>
      <c r="T36" s="177">
        <f t="shared" si="7"/>
        <v>0</v>
      </c>
      <c r="U36" s="178">
        <f t="shared" ca="1" si="8"/>
        <v>4</v>
      </c>
      <c r="W36" s="3" t="str">
        <f t="shared" ca="1" si="9"/>
        <v/>
      </c>
      <c r="X36" s="3" t="str">
        <f ca="1">IF(ISNUMBER($A36),$W36*(Methuselahs!$A$4+1)+$A36,"")</f>
        <v/>
      </c>
      <c r="Y36" s="3" t="str">
        <f t="shared" ca="1" si="10"/>
        <v/>
      </c>
      <c r="Z36" s="3" t="str">
        <f ca="1">IF(ISNUMBER($A36),VLOOKUP($A36,Methuselahs!$A$7:$X$306,5),"")</f>
        <v/>
      </c>
      <c r="AA36" s="3" t="str">
        <f t="shared" ca="1" si="11"/>
        <v/>
      </c>
    </row>
    <row r="37" spans="1:27" ht="13.15" customHeight="1" x14ac:dyDescent="0.2">
      <c r="A37" s="55">
        <f ca="1">IF(ISBLANK('Tournament Info'!$B$11),"",INDIRECT(ADDRESS(ROW(),2,1,1,"Optimal Seating "&amp;'Tournament Info'!$B$11-1&amp;"R+F")))</f>
        <v>20</v>
      </c>
      <c r="B37" s="76" t="str">
        <f ca="1">IF(ISNUMBER(A37),VLOOKUP(A37,Methuselahs!$A$7:$E$306,2,FALSE),"")</f>
        <v>Teemu</v>
      </c>
      <c r="C37" s="136" t="str">
        <f ca="1">IF(ISNUMBER(A37),VLOOKUP(A37,Methuselahs!$A$7:$E$306,3,FALSE),"")</f>
        <v>Sainomaa</v>
      </c>
      <c r="D37" s="137">
        <f t="shared" ca="1" si="0"/>
        <v>7</v>
      </c>
      <c r="E37" s="138"/>
      <c r="F37" s="184">
        <f t="shared" si="1"/>
        <v>0</v>
      </c>
      <c r="G37" s="139">
        <f t="shared" ca="1" si="2"/>
        <v>0</v>
      </c>
      <c r="H37" s="140">
        <f ca="1">IF(ISNUMBER(A37),IF(OR($S37=$U37,NOT(ISNA(MATCH($D37*5+$V$4,Override!$C$6:$C$125,0)))),$Q37,0),"")</f>
        <v>28</v>
      </c>
      <c r="I37" s="185">
        <f t="shared" ca="1" si="3"/>
        <v>2</v>
      </c>
      <c r="J37" s="141">
        <f ca="1">COUNT(A37:A41)</f>
        <v>4</v>
      </c>
      <c r="K37" s="142">
        <f ca="1">IF(ISNUMBER(A37),RANK(F37,F37:F41),"")</f>
        <v>2</v>
      </c>
      <c r="L37" s="58">
        <f ca="1">IF(J37=5,VLOOKUP(K37,TPMatrix!$A$6:$B$10,2,FALSE),IF(J37=4,VLOOKUP(K37,TPMatrix!$D$6:$E$9,2,FALSE),0))</f>
        <v>48</v>
      </c>
      <c r="M37" s="58">
        <f ca="1">IF(COUNTIF(K37:K41,K37)&gt;=2,IF(J37=5,VLOOKUP(K37+1,TPMatrix!$A$6:$B$10,2,FALSE),IF(J37=4,VLOOKUP(K37+1,TPMatrix!$D$6:$E$9,2,FALSE),0)),"")</f>
        <v>24</v>
      </c>
      <c r="N37" s="58">
        <f ca="1">IF(COUNTIF(K37:K41,K37)&gt;=3,IF(J37=5,VLOOKUP(K37+2,TPMatrix!$A$6:$B$10,2,FALSE),IF(J37=4,VLOOKUP(K37+2,TPMatrix!$D$6:$E$9,2,FALSE),0)),"")</f>
        <v>12</v>
      </c>
      <c r="O37" s="58" t="str">
        <f ca="1">IF(COUNTIF(K37:K41,K37)&gt;=4,IF(J37=5,VLOOKUP(K37+3,TPMatrix!$A$6:$B$10,2,FALSE),IF(J37=4,VLOOKUP(K37+3,TPMatrix!$D$6:$E$9,2,FALSE),0)),"")</f>
        <v/>
      </c>
      <c r="P37" s="58" t="str">
        <f ca="1">IF(COUNTIF(K37:K41,K37)&gt;=5,IF(J37=5,VLOOKUP(K37+4,TPMatrix!$A$6:$B$10,2,FALSE),IF(J37=4,VLOOKUP(K37+4,TPMatrix!$D$6:$E$9,2,FALSE),0)),"")</f>
        <v/>
      </c>
      <c r="Q37" s="58">
        <f t="shared" ca="1" si="4"/>
        <v>28</v>
      </c>
      <c r="R37" s="143">
        <f t="shared" ca="1" si="5"/>
        <v>3</v>
      </c>
      <c r="S37" s="144">
        <f t="shared" ca="1" si="6"/>
        <v>4</v>
      </c>
      <c r="T37" s="145">
        <f t="shared" si="7"/>
        <v>0</v>
      </c>
      <c r="U37" s="146">
        <f t="shared" ca="1" si="8"/>
        <v>4</v>
      </c>
      <c r="W37" s="3">
        <f t="shared" ca="1" si="9"/>
        <v>2</v>
      </c>
      <c r="X37" s="3">
        <f ca="1">IF(ISNUMBER($A37),$W37*(Methuselahs!$A$4+1)+$A37,"")</f>
        <v>104</v>
      </c>
      <c r="Y37" s="3">
        <f t="shared" ca="1" si="10"/>
        <v>3</v>
      </c>
      <c r="Z37" s="3">
        <f ca="1">IF(ISNUMBER($A37),VLOOKUP($A37,Methuselahs!$A$7:$X$306,5),"")</f>
        <v>136</v>
      </c>
      <c r="AA37" s="3">
        <f t="shared" ca="1" si="11"/>
        <v>2</v>
      </c>
    </row>
    <row r="38" spans="1:27" ht="13.15" customHeight="1" x14ac:dyDescent="0.2">
      <c r="A38" s="59">
        <f ca="1">IF(ISBLANK('Tournament Info'!$B$11),"",INDIRECT(ADDRESS(ROW(),2,1,1,"Optimal Seating "&amp;'Tournament Info'!$B$11-1&amp;"R+F")))</f>
        <v>4</v>
      </c>
      <c r="B38" s="65" t="str">
        <f ca="1">IF(ISNUMBER(A38),VLOOKUP(A38,Methuselahs!$A$7:$E$306,2,FALSE),"")</f>
        <v>Motiejus</v>
      </c>
      <c r="C38" s="147" t="str">
        <f ca="1">IF(ISNUMBER(A38),VLOOKUP(A38,Methuselahs!$A$7:$E$306,3,FALSE),"")</f>
        <v>Simonis</v>
      </c>
      <c r="D38" s="148">
        <f t="shared" ca="1" si="0"/>
        <v>7</v>
      </c>
      <c r="E38" s="149"/>
      <c r="F38" s="66">
        <f t="shared" si="1"/>
        <v>0</v>
      </c>
      <c r="G38" s="150">
        <f t="shared" ca="1" si="2"/>
        <v>0</v>
      </c>
      <c r="H38" s="151">
        <f ca="1">IF(ISNUMBER(A38),IF(OR($S38=$U38,NOT(ISNA(MATCH($D38*5+$V$4,Override!$C$6:$C$125,0)))),$Q38,0),"")</f>
        <v>28</v>
      </c>
      <c r="I38" s="186">
        <f t="shared" ca="1" si="3"/>
        <v>2</v>
      </c>
      <c r="J38" s="152">
        <f ca="1">COUNT(A37:A41)</f>
        <v>4</v>
      </c>
      <c r="K38" s="153">
        <f ca="1">IF(ISNUMBER(A38),RANK(F38,F37:F41),"")</f>
        <v>2</v>
      </c>
      <c r="L38" s="154">
        <f ca="1">IF(J38=5,VLOOKUP(K38,TPMatrix!$A$6:$B$10,2,FALSE),IF(J38=4,VLOOKUP(K38,TPMatrix!$D$6:$E$9,2,FALSE),0))</f>
        <v>48</v>
      </c>
      <c r="M38" s="154">
        <f ca="1">IF(COUNTIF(K37:K41,K38)&gt;=2,IF(J38=5,VLOOKUP(K38+1,TPMatrix!$A$6:$B$10,2,FALSE),IF(J38=4,VLOOKUP(K38+1,TPMatrix!$D$6:$E$9,2,FALSE),0)),"")</f>
        <v>24</v>
      </c>
      <c r="N38" s="154">
        <f ca="1">IF(COUNTIF(K37:K41,K38)&gt;=3,IF(J38=5,VLOOKUP(K38+2,TPMatrix!$A$6:$B$10,2,FALSE),IF(J38=4,VLOOKUP(K38+2,TPMatrix!$D$6:$E$9,2,FALSE),0)),"")</f>
        <v>12</v>
      </c>
      <c r="O38" s="154" t="str">
        <f ca="1">IF(COUNTIF(K37:K41,K38)&gt;=4,IF(J38=5,VLOOKUP(K38+3,TPMatrix!$A$6:$B$10,2,FALSE),IF(J38=4,VLOOKUP(K38+3,TPMatrix!$D$6:$E$9,2,FALSE),0)),"")</f>
        <v/>
      </c>
      <c r="P38" s="154" t="str">
        <f ca="1">IF(COUNTIF(K37:K41,K38)&gt;=5,IF(J38=5,VLOOKUP(K38+4,TPMatrix!$A$6:$B$10,2,FALSE),IF(J38=4,VLOOKUP(K38+4,TPMatrix!$D$6:$E$9,2,FALSE),0)),"")</f>
        <v/>
      </c>
      <c r="Q38" s="154">
        <f t="shared" ca="1" si="4"/>
        <v>28</v>
      </c>
      <c r="R38" s="155">
        <f t="shared" ca="1" si="5"/>
        <v>3</v>
      </c>
      <c r="S38" s="153">
        <f t="shared" ca="1" si="6"/>
        <v>4</v>
      </c>
      <c r="T38" s="154">
        <f t="shared" si="7"/>
        <v>0</v>
      </c>
      <c r="U38" s="155">
        <f t="shared" ca="1" si="8"/>
        <v>4</v>
      </c>
      <c r="W38" s="3">
        <f t="shared" ca="1" si="9"/>
        <v>2</v>
      </c>
      <c r="X38" s="3">
        <f ca="1">IF(ISNUMBER($A38),$W38*(Methuselahs!$A$4+1)+$A38,"")</f>
        <v>88</v>
      </c>
      <c r="Y38" s="3">
        <f t="shared" ca="1" si="10"/>
        <v>3</v>
      </c>
      <c r="Z38" s="3" t="e">
        <f ca="1">IF(ISNUMBER($A38),VLOOKUP($A38,Methuselahs!$A$7:$X$306,5),"")</f>
        <v>#N/A</v>
      </c>
      <c r="AA38" s="3">
        <f t="shared" ca="1" si="11"/>
        <v>2</v>
      </c>
    </row>
    <row r="39" spans="1:27" ht="13.15" customHeight="1" x14ac:dyDescent="0.2">
      <c r="A39" s="70">
        <f ca="1">IF(ISBLANK('Tournament Info'!$B$11),"",INDIRECT(ADDRESS(ROW(),2,1,1,"Optimal Seating "&amp;'Tournament Info'!$B$11-1&amp;"R+F")))</f>
        <v>10</v>
      </c>
      <c r="B39" s="76" t="str">
        <f ca="1">IF(ISNUMBER(A39),VLOOKUP(A39,Methuselahs!$A$7:$E$306,2,FALSE),"")</f>
        <v>Janne</v>
      </c>
      <c r="C39" s="156" t="str">
        <f ca="1">IF(ISNUMBER(A39),VLOOKUP(A39,Methuselahs!$A$7:$E$306,3,FALSE),"")</f>
        <v>Lönnqvist</v>
      </c>
      <c r="D39" s="157">
        <f t="shared" ref="D39:D70" ca="1" si="12">IF(ISNUMBER(A39),FLOOR((ROW()-ROW($A$7))/5,1)+1,"")</f>
        <v>7</v>
      </c>
      <c r="E39" s="158">
        <v>4</v>
      </c>
      <c r="F39" s="77">
        <f t="shared" ref="F39:F70" si="13">IF(ISNUMBER(E39),E39,0)</f>
        <v>4</v>
      </c>
      <c r="G39" s="159">
        <f t="shared" ref="G39:G70" ca="1" si="14">IF(ISNUMBER($A39),IF(AND($F39&gt;=2,$H39=60),1,0),"")</f>
        <v>1</v>
      </c>
      <c r="H39" s="160">
        <f ca="1">IF(ISNUMBER(A39),IF(OR($S39=$U39,NOT(ISNA(MATCH($D39*5+$V$4,Override!$C$6:$C$125,0)))),$Q39,0),"")</f>
        <v>60</v>
      </c>
      <c r="I39" s="187">
        <f t="shared" ref="I39:I70" ca="1" si="15">IF(ISNUMBER(A39),IF(J39=5,K39,IF(AND(J39=4,OR(K39=4,K39=3)),K39+1,K39)),"")</f>
        <v>1</v>
      </c>
      <c r="J39" s="161">
        <f ca="1">COUNT(A37:A41)</f>
        <v>4</v>
      </c>
      <c r="K39" s="162">
        <f ca="1">IF(ISNUMBER(A39),RANK(F39,F37:F41),"")</f>
        <v>1</v>
      </c>
      <c r="L39" s="75">
        <f ca="1">IF(J39=5,VLOOKUP(K39,TPMatrix!$A$6:$B$10,2,FALSE),IF(J39=4,VLOOKUP(K39,TPMatrix!$D$6:$E$9,2,FALSE),0))</f>
        <v>60</v>
      </c>
      <c r="M39" s="75" t="str">
        <f ca="1">IF(COUNTIF(K37:K41,K39)&gt;=2,IF(J39=5,VLOOKUP(K39+1,TPMatrix!$A$6:$B$10,2,FALSE),IF(J39=4,VLOOKUP(K39+1,TPMatrix!$D$6:$E$9,2,FALSE),0)),"")</f>
        <v/>
      </c>
      <c r="N39" s="75" t="str">
        <f ca="1">IF(COUNTIF(K37:K41,K39)&gt;=3,IF(J39=5,VLOOKUP(K39+2,TPMatrix!$A$6:$B$10,2,FALSE),IF(J39=4,VLOOKUP(K39+2,TPMatrix!$D$6:$E$9,2,FALSE),0)),"")</f>
        <v/>
      </c>
      <c r="O39" s="75" t="str">
        <f ca="1">IF(COUNTIF(K37:K41,K39)&gt;=4,IF(J39=5,VLOOKUP(K39+3,TPMatrix!$A$6:$B$10,2,FALSE),IF(J39=4,VLOOKUP(K39+3,TPMatrix!$D$6:$E$9,2,FALSE),0)),"")</f>
        <v/>
      </c>
      <c r="P39" s="75" t="str">
        <f ca="1">IF(COUNTIF(K37:K41,K39)&gt;=5,IF(J39=5,VLOOKUP(K39+4,TPMatrix!$A$6:$B$10,2,FALSE),IF(J39=4,VLOOKUP(K39+4,TPMatrix!$D$6:$E$9,2,FALSE),0)),"")</f>
        <v/>
      </c>
      <c r="Q39" s="75">
        <f t="shared" ref="Q39:Q70" ca="1" si="16">SUM(L39:P39)/COUNT(L39:P39)</f>
        <v>60</v>
      </c>
      <c r="R39" s="163">
        <f t="shared" ref="R39:R70" ca="1" si="17">COUNT(L39:P39)</f>
        <v>1</v>
      </c>
      <c r="S39" s="162">
        <f t="shared" ref="S39:S70" ca="1" si="18">IF(ISNUMBER($A39),COUNTIF($D$7:$D$306,$D39),0)</f>
        <v>4</v>
      </c>
      <c r="T39" s="75">
        <f t="shared" ref="T39:T70" si="19">CEILING($F39,1)</f>
        <v>4</v>
      </c>
      <c r="U39" s="163">
        <f t="shared" ref="U39:U70" ca="1" si="20">SUM(OFFSET(T39,-MOD(ROW()-ROW($U$7),5),0,5,1))</f>
        <v>4</v>
      </c>
      <c r="W39" s="3">
        <f t="shared" ref="W39:W70" ca="1" si="21">$I39</f>
        <v>1</v>
      </c>
      <c r="X39" s="3">
        <f ca="1">IF(ISNUMBER($A39),$W39*(Methuselahs!$A$4+1)+$A39,"")</f>
        <v>52</v>
      </c>
      <c r="Y39" s="3">
        <f t="shared" ref="Y39:Y70" ca="1" si="22">IF(ISNUMBER($A39),RANK($X39,$X39:$X43,1),"")</f>
        <v>2</v>
      </c>
      <c r="Z39" s="3">
        <f ca="1">IF(ISNUMBER($A39),VLOOKUP($A39,Methuselahs!$A$7:$X$306,5),"")</f>
        <v>111</v>
      </c>
      <c r="AA39" s="3">
        <f t="shared" ref="AA39:AA70" ca="1" si="23">$I39</f>
        <v>1</v>
      </c>
    </row>
    <row r="40" spans="1:27" ht="13.15" customHeight="1" x14ac:dyDescent="0.2">
      <c r="A40" s="164">
        <f ca="1">IF(ISBLANK('Tournament Info'!$B$11),"",INDIRECT(ADDRESS(ROW(),2,1,1,"Optimal Seating "&amp;'Tournament Info'!$B$11-1&amp;"R+F")))</f>
        <v>22</v>
      </c>
      <c r="B40" s="165" t="str">
        <f ca="1">IF(ISNUMBER(A40),VLOOKUP(A40,Methuselahs!$A$7:$E$306,2,FALSE),"")</f>
        <v>Teemu</v>
      </c>
      <c r="C40" s="166" t="str">
        <f ca="1">IF(ISNUMBER(A40),VLOOKUP(A40,Methuselahs!$A$7:$E$306,3,FALSE),"")</f>
        <v>Pulkkinen</v>
      </c>
      <c r="D40" s="167">
        <f t="shared" ca="1" si="12"/>
        <v>7</v>
      </c>
      <c r="E40" s="168"/>
      <c r="F40" s="188">
        <f t="shared" si="13"/>
        <v>0</v>
      </c>
      <c r="G40" s="150">
        <f t="shared" ca="1" si="14"/>
        <v>0</v>
      </c>
      <c r="H40" s="151">
        <f ca="1">IF(ISNUMBER(A40),IF(OR($S40=$U40,NOT(ISNA(MATCH($D40*5+$V$4,Override!$C$6:$C$125,0)))),$Q40,0),"")</f>
        <v>28</v>
      </c>
      <c r="I40" s="186">
        <f t="shared" ca="1" si="15"/>
        <v>2</v>
      </c>
      <c r="J40" s="169">
        <f ca="1">COUNT(A37:A41)</f>
        <v>4</v>
      </c>
      <c r="K40" s="153">
        <f ca="1">IF(ISNUMBER(A40),RANK(F40,F37:F41),"")</f>
        <v>2</v>
      </c>
      <c r="L40" s="154">
        <f ca="1">IF(J40=5,VLOOKUP(K40,TPMatrix!$A$6:$B$10,2,FALSE),IF(J40=4,VLOOKUP(K40,TPMatrix!$D$6:$E$9,2,FALSE),0))</f>
        <v>48</v>
      </c>
      <c r="M40" s="154">
        <f ca="1">IF(COUNTIF(K37:K41,K40)&gt;=2,IF(J40=5,VLOOKUP(K40+1,TPMatrix!$A$6:$B$10,2,FALSE),IF(J40=4,VLOOKUP(K40+1,TPMatrix!$D$6:$E$9,2,FALSE),0)),"")</f>
        <v>24</v>
      </c>
      <c r="N40" s="154">
        <f ca="1">IF(COUNTIF(K37:K41,K40)&gt;=3,IF(J40=5,VLOOKUP(K40+2,TPMatrix!$A$6:$B$10,2,FALSE),IF(J40=4,VLOOKUP(K40+2,TPMatrix!$D$6:$E$9,2,FALSE),0)),"")</f>
        <v>12</v>
      </c>
      <c r="O40" s="154" t="str">
        <f ca="1">IF(COUNTIF(K37:K41,K40)&gt;=4,IF(J40=5,VLOOKUP(K40+3,TPMatrix!$A$6:$B$10,2,FALSE),IF(J40=4,VLOOKUP(K40+3,TPMatrix!$D$6:$E$9,2,FALSE),0)),"")</f>
        <v/>
      </c>
      <c r="P40" s="154" t="str">
        <f ca="1">IF(COUNTIF(K37:K41,K40)&gt;=5,IF(J40=5,VLOOKUP(K40+4,TPMatrix!$A$6:$B$10,2,FALSE),IF(J40=4,VLOOKUP(K40+4,TPMatrix!$D$6:$E$9,2,FALSE),0)),"")</f>
        <v/>
      </c>
      <c r="Q40" s="154">
        <f t="shared" ca="1" si="16"/>
        <v>28</v>
      </c>
      <c r="R40" s="155">
        <f t="shared" ca="1" si="17"/>
        <v>3</v>
      </c>
      <c r="S40" s="153">
        <f t="shared" ca="1" si="18"/>
        <v>4</v>
      </c>
      <c r="T40" s="154">
        <f t="shared" si="19"/>
        <v>0</v>
      </c>
      <c r="U40" s="155">
        <f t="shared" ca="1" si="20"/>
        <v>4</v>
      </c>
      <c r="W40" s="3">
        <f t="shared" ca="1" si="21"/>
        <v>2</v>
      </c>
      <c r="X40" s="3">
        <f ca="1">IF(ISNUMBER($A40),$W40*(Methuselahs!$A$4+1)+$A40,"")</f>
        <v>106</v>
      </c>
      <c r="Y40" s="3">
        <f t="shared" ca="1" si="22"/>
        <v>4</v>
      </c>
      <c r="Z40" s="3">
        <f ca="1">IF(ISNUMBER($A40),VLOOKUP($A40,Methuselahs!$A$7:$X$306,5),"")</f>
        <v>137</v>
      </c>
      <c r="AA40" s="3">
        <f t="shared" ca="1" si="23"/>
        <v>2</v>
      </c>
    </row>
    <row r="41" spans="1:27" ht="13.15" customHeight="1" x14ac:dyDescent="0.2">
      <c r="A41" s="170" t="str">
        <f ca="1">IF(ISBLANK('Tournament Info'!$B$11),"",INDIRECT(ADDRESS(ROW(),2,1,1,"Optimal Seating "&amp;'Tournament Info'!$B$11-1&amp;"R+F")))</f>
        <v/>
      </c>
      <c r="B41" s="171" t="str">
        <f ca="1">IF(ISNUMBER(A41),VLOOKUP(A41,Methuselahs!$A$7:$E$306,2,FALSE),"")</f>
        <v/>
      </c>
      <c r="C41" s="172" t="str">
        <f ca="1">IF(ISNUMBER(A41),VLOOKUP(A41,Methuselahs!$A$7:$E$306,3,FALSE),"")</f>
        <v/>
      </c>
      <c r="D41" s="173" t="str">
        <f t="shared" ca="1" si="12"/>
        <v/>
      </c>
      <c r="E41" s="174"/>
      <c r="F41" s="189">
        <f t="shared" si="13"/>
        <v>0</v>
      </c>
      <c r="G41" s="159" t="str">
        <f t="shared" ca="1" si="14"/>
        <v/>
      </c>
      <c r="H41" s="160" t="str">
        <f ca="1">IF(ISNUMBER(A41),IF(OR($S41=$U41,NOT(ISNA(MATCH($D41*5+$V$4,Override!$C$6:$C$125,0)))),$Q41,0),"")</f>
        <v/>
      </c>
      <c r="I41" s="187" t="str">
        <f t="shared" ca="1" si="15"/>
        <v/>
      </c>
      <c r="J41" s="175">
        <f ca="1">COUNT(A37:A41)</f>
        <v>4</v>
      </c>
      <c r="K41" s="176" t="str">
        <f ca="1">IF(ISNUMBER(A41),RANK(F41,F37:F41),"")</f>
        <v/>
      </c>
      <c r="L41" s="177" t="e">
        <f ca="1">IF(J41=5,VLOOKUP(K41,TPMatrix!$A$6:$B$10,2,FALSE),IF(J41=4,VLOOKUP(K41,TPMatrix!$D$6:$E$9,2,FALSE),0))</f>
        <v>#N/A</v>
      </c>
      <c r="M41" s="177" t="str">
        <f ca="1">IF(COUNTIF(K37:K41,K41)&gt;=2,IF(J41=5,VLOOKUP(K41+1,TPMatrix!$A$6:$B$10,2,FALSE),IF(J41=4,VLOOKUP(K41+1,TPMatrix!$D$6:$E$9,2,FALSE),0)),"")</f>
        <v/>
      </c>
      <c r="N41" s="177" t="str">
        <f ca="1">IF(COUNTIF(K37:K41,K41)&gt;=3,IF(J41=5,VLOOKUP(K41+2,TPMatrix!$A$6:$B$10,2,FALSE),IF(J41=4,VLOOKUP(K41+2,TPMatrix!$D$6:$E$9,2,FALSE),0)),"")</f>
        <v/>
      </c>
      <c r="O41" s="177" t="str">
        <f ca="1">IF(COUNTIF(K37:K41,K41)&gt;=4,IF(J41=5,VLOOKUP(K41+3,TPMatrix!$A$6:$B$10,2,FALSE),IF(J41=4,VLOOKUP(K41+3,TPMatrix!$D$6:$E$9,2,FALSE),0)),"")</f>
        <v/>
      </c>
      <c r="P41" s="177" t="str">
        <f ca="1">IF(COUNTIF(K37:K41,K41)&gt;=5,IF(J41=5,VLOOKUP(K41+4,TPMatrix!$A$6:$B$10,2,FALSE),IF(J41=4,VLOOKUP(K41+4,TPMatrix!$D$6:$E$9,2,FALSE),0)),"")</f>
        <v/>
      </c>
      <c r="Q41" s="177" t="e">
        <f t="shared" ca="1" si="16"/>
        <v>#N/A</v>
      </c>
      <c r="R41" s="178">
        <f t="shared" ca="1" si="17"/>
        <v>0</v>
      </c>
      <c r="S41" s="176">
        <f t="shared" ca="1" si="18"/>
        <v>0</v>
      </c>
      <c r="T41" s="177">
        <f t="shared" si="19"/>
        <v>0</v>
      </c>
      <c r="U41" s="178">
        <f t="shared" ca="1" si="20"/>
        <v>4</v>
      </c>
      <c r="W41" s="3" t="str">
        <f t="shared" ca="1" si="21"/>
        <v/>
      </c>
      <c r="X41" s="3" t="str">
        <f ca="1">IF(ISNUMBER($A41),$W41*(Methuselahs!$A$4+1)+$A41,"")</f>
        <v/>
      </c>
      <c r="Y41" s="3" t="str">
        <f t="shared" ca="1" si="22"/>
        <v/>
      </c>
      <c r="Z41" s="3" t="str">
        <f ca="1">IF(ISNUMBER($A41),VLOOKUP($A41,Methuselahs!$A$7:$X$306,5),"")</f>
        <v/>
      </c>
      <c r="AA41" s="3" t="str">
        <f t="shared" ca="1" si="23"/>
        <v/>
      </c>
    </row>
    <row r="42" spans="1:27" ht="13.15" customHeight="1" x14ac:dyDescent="0.2">
      <c r="A42" s="55">
        <f ca="1">IF(ISBLANK('Tournament Info'!$B$11),"",INDIRECT(ADDRESS(ROW(),2,1,1,"Optimal Seating "&amp;'Tournament Info'!$B$11-1&amp;"R+F")))</f>
        <v>5</v>
      </c>
      <c r="B42" s="76" t="str">
        <f ca="1">IF(ISNUMBER(A42),VLOOKUP(A42,Methuselahs!$A$7:$E$306,2,FALSE),"")</f>
        <v>Otto</v>
      </c>
      <c r="C42" s="136" t="str">
        <f ca="1">IF(ISNUMBER(A42),VLOOKUP(A42,Methuselahs!$A$7:$E$306,3,FALSE),"")</f>
        <v>Kallokoski</v>
      </c>
      <c r="D42" s="137">
        <f t="shared" ca="1" si="12"/>
        <v>8</v>
      </c>
      <c r="E42" s="138">
        <v>0.5</v>
      </c>
      <c r="F42" s="184">
        <f t="shared" si="13"/>
        <v>0.5</v>
      </c>
      <c r="G42" s="139">
        <f t="shared" ca="1" si="14"/>
        <v>0</v>
      </c>
      <c r="H42" s="140">
        <f ca="1">IF(ISNUMBER(A42),IF(OR($S42=$U42,NOT(ISNA(MATCH($D42*5+$V$4,Override!$C$6:$C$125,0)))),$Q42,0),"")</f>
        <v>36</v>
      </c>
      <c r="I42" s="185">
        <f t="shared" ca="1" si="15"/>
        <v>1</v>
      </c>
      <c r="J42" s="141">
        <f ca="1">COUNT(A42:A46)</f>
        <v>4</v>
      </c>
      <c r="K42" s="142">
        <f ca="1">IF(ISNUMBER(A42),RANK(F42,F42:F46),"")</f>
        <v>1</v>
      </c>
      <c r="L42" s="58">
        <f ca="1">IF(J42=5,VLOOKUP(K42,TPMatrix!$A$6:$B$10,2,FALSE),IF(J42=4,VLOOKUP(K42,TPMatrix!$D$6:$E$9,2,FALSE),0))</f>
        <v>60</v>
      </c>
      <c r="M42" s="58">
        <f ca="1">IF(COUNTIF(K42:K46,K42)&gt;=2,IF(J42=5,VLOOKUP(K42+1,TPMatrix!$A$6:$B$10,2,FALSE),IF(J42=4,VLOOKUP(K42+1,TPMatrix!$D$6:$E$9,2,FALSE),0)),"")</f>
        <v>48</v>
      </c>
      <c r="N42" s="58">
        <f ca="1">IF(COUNTIF(K42:K46,K42)&gt;=3,IF(J42=5,VLOOKUP(K42+2,TPMatrix!$A$6:$B$10,2,FALSE),IF(J42=4,VLOOKUP(K42+2,TPMatrix!$D$6:$E$9,2,FALSE),0)),"")</f>
        <v>24</v>
      </c>
      <c r="O42" s="58">
        <f ca="1">IF(COUNTIF(K42:K46,K42)&gt;=4,IF(J42=5,VLOOKUP(K42+3,TPMatrix!$A$6:$B$10,2,FALSE),IF(J42=4,VLOOKUP(K42+3,TPMatrix!$D$6:$E$9,2,FALSE),0)),"")</f>
        <v>12</v>
      </c>
      <c r="P42" s="58" t="str">
        <f ca="1">IF(COUNTIF(K42:K46,K42)&gt;=5,IF(J42=5,VLOOKUP(K42+4,TPMatrix!$A$6:$B$10,2,FALSE),IF(J42=4,VLOOKUP(K42+4,TPMatrix!$D$6:$E$9,2,FALSE),0)),"")</f>
        <v/>
      </c>
      <c r="Q42" s="58">
        <f t="shared" ca="1" si="16"/>
        <v>36</v>
      </c>
      <c r="R42" s="143">
        <f t="shared" ca="1" si="17"/>
        <v>4</v>
      </c>
      <c r="S42" s="144">
        <f t="shared" ca="1" si="18"/>
        <v>4</v>
      </c>
      <c r="T42" s="145">
        <f t="shared" si="19"/>
        <v>1</v>
      </c>
      <c r="U42" s="146">
        <f t="shared" ca="1" si="20"/>
        <v>4</v>
      </c>
      <c r="W42" s="3">
        <f t="shared" ca="1" si="21"/>
        <v>1</v>
      </c>
      <c r="X42" s="3">
        <f ca="1">IF(ISNUMBER($A42),$W42*(Methuselahs!$A$4+1)+$A42,"")</f>
        <v>47</v>
      </c>
      <c r="Y42" s="3">
        <f t="shared" ca="1" si="22"/>
        <v>1</v>
      </c>
      <c r="Z42" s="3" t="e">
        <f ca="1">IF(ISNUMBER($A42),VLOOKUP($A42,Methuselahs!$A$7:$X$306,5),"")</f>
        <v>#N/A</v>
      </c>
      <c r="AA42" s="3">
        <f t="shared" ca="1" si="23"/>
        <v>1</v>
      </c>
    </row>
    <row r="43" spans="1:27" ht="13.15" customHeight="1" x14ac:dyDescent="0.2">
      <c r="A43" s="59">
        <f ca="1">IF(ISBLANK('Tournament Info'!$B$11),"",INDIRECT(ADDRESS(ROW(),2,1,1,"Optimal Seating "&amp;'Tournament Info'!$B$11-1&amp;"R+F")))</f>
        <v>14</v>
      </c>
      <c r="B43" s="65" t="str">
        <f ca="1">IF(ISNUMBER(A43),VLOOKUP(A43,Methuselahs!$A$7:$E$306,2,FALSE),"")</f>
        <v>Pekka</v>
      </c>
      <c r="C43" s="147" t="str">
        <f ca="1">IF(ISNUMBER(A43),VLOOKUP(A43,Methuselahs!$A$7:$E$306,3,FALSE),"")</f>
        <v>Kinnunen</v>
      </c>
      <c r="D43" s="148">
        <f t="shared" ca="1" si="12"/>
        <v>8</v>
      </c>
      <c r="E43" s="149">
        <v>0.5</v>
      </c>
      <c r="F43" s="66">
        <f t="shared" si="13"/>
        <v>0.5</v>
      </c>
      <c r="G43" s="150">
        <f t="shared" ca="1" si="14"/>
        <v>0</v>
      </c>
      <c r="H43" s="151">
        <f ca="1">IF(ISNUMBER(A43),IF(OR($S43=$U43,NOT(ISNA(MATCH($D43*5+$V$4,Override!$C$6:$C$125,0)))),$Q43,0),"")</f>
        <v>36</v>
      </c>
      <c r="I43" s="186">
        <f t="shared" ca="1" si="15"/>
        <v>1</v>
      </c>
      <c r="J43" s="152">
        <f ca="1">COUNT(A42:A46)</f>
        <v>4</v>
      </c>
      <c r="K43" s="153">
        <f ca="1">IF(ISNUMBER(A43),RANK(F43,F42:F46),"")</f>
        <v>1</v>
      </c>
      <c r="L43" s="154">
        <f ca="1">IF(J43=5,VLOOKUP(K43,TPMatrix!$A$6:$B$10,2,FALSE),IF(J43=4,VLOOKUP(K43,TPMatrix!$D$6:$E$9,2,FALSE),0))</f>
        <v>60</v>
      </c>
      <c r="M43" s="154">
        <f ca="1">IF(COUNTIF(K42:K46,K43)&gt;=2,IF(J43=5,VLOOKUP(K43+1,TPMatrix!$A$6:$B$10,2,FALSE),IF(J43=4,VLOOKUP(K43+1,TPMatrix!$D$6:$E$9,2,FALSE),0)),"")</f>
        <v>48</v>
      </c>
      <c r="N43" s="154">
        <f ca="1">IF(COUNTIF(K42:K46,K43)&gt;=3,IF(J43=5,VLOOKUP(K43+2,TPMatrix!$A$6:$B$10,2,FALSE),IF(J43=4,VLOOKUP(K43+2,TPMatrix!$D$6:$E$9,2,FALSE),0)),"")</f>
        <v>24</v>
      </c>
      <c r="O43" s="154">
        <f ca="1">IF(COUNTIF(K42:K46,K43)&gt;=4,IF(J43=5,VLOOKUP(K43+3,TPMatrix!$A$6:$B$10,2,FALSE),IF(J43=4,VLOOKUP(K43+3,TPMatrix!$D$6:$E$9,2,FALSE),0)),"")</f>
        <v>12</v>
      </c>
      <c r="P43" s="154" t="str">
        <f ca="1">IF(COUNTIF(K42:K46,K43)&gt;=5,IF(J43=5,VLOOKUP(K43+4,TPMatrix!$A$6:$B$10,2,FALSE),IF(J43=4,VLOOKUP(K43+4,TPMatrix!$D$6:$E$9,2,FALSE),0)),"")</f>
        <v/>
      </c>
      <c r="Q43" s="154">
        <f t="shared" ca="1" si="16"/>
        <v>36</v>
      </c>
      <c r="R43" s="155">
        <f t="shared" ca="1" si="17"/>
        <v>4</v>
      </c>
      <c r="S43" s="153">
        <f t="shared" ca="1" si="18"/>
        <v>4</v>
      </c>
      <c r="T43" s="154">
        <f t="shared" si="19"/>
        <v>1</v>
      </c>
      <c r="U43" s="155">
        <f t="shared" ca="1" si="20"/>
        <v>4</v>
      </c>
      <c r="W43" s="3">
        <f t="shared" ca="1" si="21"/>
        <v>1</v>
      </c>
      <c r="X43" s="3">
        <f ca="1">IF(ISNUMBER($A43),$W43*(Methuselahs!$A$4+1)+$A43,"")</f>
        <v>56</v>
      </c>
      <c r="Y43" s="3">
        <f t="shared" ca="1" si="22"/>
        <v>1</v>
      </c>
      <c r="Z43" s="3">
        <f ca="1">IF(ISNUMBER($A43),VLOOKUP($A43,Methuselahs!$A$7:$X$306,5),"")</f>
        <v>111</v>
      </c>
      <c r="AA43" s="3">
        <f t="shared" ca="1" si="23"/>
        <v>1</v>
      </c>
    </row>
    <row r="44" spans="1:27" ht="13.15" customHeight="1" x14ac:dyDescent="0.2">
      <c r="A44" s="70">
        <f ca="1">IF(ISBLANK('Tournament Info'!$B$11),"",INDIRECT(ADDRESS(ROW(),2,1,1,"Optimal Seating "&amp;'Tournament Info'!$B$11-1&amp;"R+F")))</f>
        <v>25</v>
      </c>
      <c r="B44" s="76" t="str">
        <f ca="1">IF(ISNUMBER(A44),VLOOKUP(A44,Methuselahs!$A$7:$E$306,2,FALSE),"")</f>
        <v>Akseli</v>
      </c>
      <c r="C44" s="156" t="str">
        <f ca="1">IF(ISNUMBER(A44),VLOOKUP(A44,Methuselahs!$A$7:$E$306,3,FALSE),"")</f>
        <v>Jalava</v>
      </c>
      <c r="D44" s="157">
        <f t="shared" ca="1" si="12"/>
        <v>8</v>
      </c>
      <c r="E44" s="158">
        <v>0.5</v>
      </c>
      <c r="F44" s="77">
        <f t="shared" si="13"/>
        <v>0.5</v>
      </c>
      <c r="G44" s="159">
        <f t="shared" ca="1" si="14"/>
        <v>0</v>
      </c>
      <c r="H44" s="160">
        <f ca="1">IF(ISNUMBER(A44),IF(OR($S44=$U44,NOT(ISNA(MATCH($D44*5+$V$4,Override!$C$6:$C$125,0)))),$Q44,0),"")</f>
        <v>36</v>
      </c>
      <c r="I44" s="187">
        <f t="shared" ca="1" si="15"/>
        <v>1</v>
      </c>
      <c r="J44" s="161">
        <f ca="1">COUNT(A42:A46)</f>
        <v>4</v>
      </c>
      <c r="K44" s="162">
        <f ca="1">IF(ISNUMBER(A44),RANK(F44,F42:F46),"")</f>
        <v>1</v>
      </c>
      <c r="L44" s="75">
        <f ca="1">IF(J44=5,VLOOKUP(K44,TPMatrix!$A$6:$B$10,2,FALSE),IF(J44=4,VLOOKUP(K44,TPMatrix!$D$6:$E$9,2,FALSE),0))</f>
        <v>60</v>
      </c>
      <c r="M44" s="75">
        <f ca="1">IF(COUNTIF(K42:K46,K44)&gt;=2,IF(J44=5,VLOOKUP(K44+1,TPMatrix!$A$6:$B$10,2,FALSE),IF(J44=4,VLOOKUP(K44+1,TPMatrix!$D$6:$E$9,2,FALSE),0)),"")</f>
        <v>48</v>
      </c>
      <c r="N44" s="75">
        <f ca="1">IF(COUNTIF(K42:K46,K44)&gt;=3,IF(J44=5,VLOOKUP(K44+2,TPMatrix!$A$6:$B$10,2,FALSE),IF(J44=4,VLOOKUP(K44+2,TPMatrix!$D$6:$E$9,2,FALSE),0)),"")</f>
        <v>24</v>
      </c>
      <c r="O44" s="75">
        <f ca="1">IF(COUNTIF(K42:K46,K44)&gt;=4,IF(J44=5,VLOOKUP(K44+3,TPMatrix!$A$6:$B$10,2,FALSE),IF(J44=4,VLOOKUP(K44+3,TPMatrix!$D$6:$E$9,2,FALSE),0)),"")</f>
        <v>12</v>
      </c>
      <c r="P44" s="75" t="str">
        <f ca="1">IF(COUNTIF(K42:K46,K44)&gt;=5,IF(J44=5,VLOOKUP(K44+4,TPMatrix!$A$6:$B$10,2,FALSE),IF(J44=4,VLOOKUP(K44+4,TPMatrix!$D$6:$E$9,2,FALSE),0)),"")</f>
        <v/>
      </c>
      <c r="Q44" s="75">
        <f t="shared" ca="1" si="16"/>
        <v>36</v>
      </c>
      <c r="R44" s="163">
        <f t="shared" ca="1" si="17"/>
        <v>4</v>
      </c>
      <c r="S44" s="162">
        <f t="shared" ca="1" si="18"/>
        <v>4</v>
      </c>
      <c r="T44" s="75">
        <f t="shared" si="19"/>
        <v>1</v>
      </c>
      <c r="U44" s="163">
        <f t="shared" ca="1" si="20"/>
        <v>4</v>
      </c>
      <c r="W44" s="3">
        <f t="shared" ca="1" si="21"/>
        <v>1</v>
      </c>
      <c r="X44" s="3">
        <f ca="1">IF(ISNUMBER($A44),$W44*(Methuselahs!$A$4+1)+$A44,"")</f>
        <v>67</v>
      </c>
      <c r="Y44" s="3">
        <f t="shared" ca="1" si="22"/>
        <v>2</v>
      </c>
      <c r="Z44" s="3">
        <f ca="1">IF(ISNUMBER($A44),VLOOKUP($A44,Methuselahs!$A$7:$X$306,5),"")</f>
        <v>133</v>
      </c>
      <c r="AA44" s="3">
        <f t="shared" ca="1" si="23"/>
        <v>1</v>
      </c>
    </row>
    <row r="45" spans="1:27" ht="13.15" customHeight="1" x14ac:dyDescent="0.2">
      <c r="A45" s="164">
        <f ca="1">IF(ISBLANK('Tournament Info'!$B$11),"",INDIRECT(ADDRESS(ROW(),2,1,1,"Optimal Seating "&amp;'Tournament Info'!$B$11-1&amp;"R+F")))</f>
        <v>16</v>
      </c>
      <c r="B45" s="165" t="str">
        <f ca="1">IF(ISNUMBER(A45),VLOOKUP(A45,Methuselahs!$A$7:$E$306,2,FALSE),"")</f>
        <v>Lech</v>
      </c>
      <c r="C45" s="166" t="str">
        <f ca="1">IF(ISNUMBER(A45),VLOOKUP(A45,Methuselahs!$A$7:$E$306,3,FALSE),"")</f>
        <v>Ivanov</v>
      </c>
      <c r="D45" s="167">
        <f t="shared" ca="1" si="12"/>
        <v>8</v>
      </c>
      <c r="E45" s="168">
        <v>0.5</v>
      </c>
      <c r="F45" s="188">
        <f t="shared" si="13"/>
        <v>0.5</v>
      </c>
      <c r="G45" s="150">
        <f t="shared" ca="1" si="14"/>
        <v>0</v>
      </c>
      <c r="H45" s="151">
        <f ca="1">IF(ISNUMBER(A45),IF(OR($S45=$U45,NOT(ISNA(MATCH($D45*5+$V$4,Override!$C$6:$C$125,0)))),$Q45,0),"")</f>
        <v>36</v>
      </c>
      <c r="I45" s="186">
        <f t="shared" ca="1" si="15"/>
        <v>1</v>
      </c>
      <c r="J45" s="169">
        <f ca="1">COUNT(A42:A46)</f>
        <v>4</v>
      </c>
      <c r="K45" s="153">
        <f ca="1">IF(ISNUMBER(A45),RANK(F45,F42:F46),"")</f>
        <v>1</v>
      </c>
      <c r="L45" s="154">
        <f ca="1">IF(J45=5,VLOOKUP(K45,TPMatrix!$A$6:$B$10,2,FALSE),IF(J45=4,VLOOKUP(K45,TPMatrix!$D$6:$E$9,2,FALSE),0))</f>
        <v>60</v>
      </c>
      <c r="M45" s="154">
        <f ca="1">IF(COUNTIF(K42:K46,K45)&gt;=2,IF(J45=5,VLOOKUP(K45+1,TPMatrix!$A$6:$B$10,2,FALSE),IF(J45=4,VLOOKUP(K45+1,TPMatrix!$D$6:$E$9,2,FALSE),0)),"")</f>
        <v>48</v>
      </c>
      <c r="N45" s="154">
        <f ca="1">IF(COUNTIF(K42:K46,K45)&gt;=3,IF(J45=5,VLOOKUP(K45+2,TPMatrix!$A$6:$B$10,2,FALSE),IF(J45=4,VLOOKUP(K45+2,TPMatrix!$D$6:$E$9,2,FALSE),0)),"")</f>
        <v>24</v>
      </c>
      <c r="O45" s="154">
        <f ca="1">IF(COUNTIF(K42:K46,K45)&gt;=4,IF(J45=5,VLOOKUP(K45+3,TPMatrix!$A$6:$B$10,2,FALSE),IF(J45=4,VLOOKUP(K45+3,TPMatrix!$D$6:$E$9,2,FALSE),0)),"")</f>
        <v>12</v>
      </c>
      <c r="P45" s="154" t="str">
        <f ca="1">IF(COUNTIF(K42:K46,K45)&gt;=5,IF(J45=5,VLOOKUP(K45+4,TPMatrix!$A$6:$B$10,2,FALSE),IF(J45=4,VLOOKUP(K45+4,TPMatrix!$D$6:$E$9,2,FALSE),0)),"")</f>
        <v/>
      </c>
      <c r="Q45" s="154">
        <f t="shared" ca="1" si="16"/>
        <v>36</v>
      </c>
      <c r="R45" s="155">
        <f t="shared" ca="1" si="17"/>
        <v>4</v>
      </c>
      <c r="S45" s="153">
        <f t="shared" ca="1" si="18"/>
        <v>4</v>
      </c>
      <c r="T45" s="154">
        <f t="shared" si="19"/>
        <v>1</v>
      </c>
      <c r="U45" s="155">
        <f t="shared" ca="1" si="20"/>
        <v>4</v>
      </c>
      <c r="W45" s="3">
        <f t="shared" ca="1" si="21"/>
        <v>1</v>
      </c>
      <c r="X45" s="3">
        <f ca="1">IF(ISNUMBER($A45),$W45*(Methuselahs!$A$4+1)+$A45,"")</f>
        <v>58</v>
      </c>
      <c r="Y45" s="3">
        <f t="shared" ca="1" si="22"/>
        <v>1</v>
      </c>
      <c r="Z45" s="3">
        <f ca="1">IF(ISNUMBER($A45),VLOOKUP($A45,Methuselahs!$A$7:$X$306,5),"")</f>
        <v>111</v>
      </c>
      <c r="AA45" s="3">
        <f t="shared" ca="1" si="23"/>
        <v>1</v>
      </c>
    </row>
    <row r="46" spans="1:27" ht="13.15" customHeight="1" x14ac:dyDescent="0.2">
      <c r="A46" s="170" t="str">
        <f ca="1">IF(ISBLANK('Tournament Info'!$B$11),"",INDIRECT(ADDRESS(ROW(),2,1,1,"Optimal Seating "&amp;'Tournament Info'!$B$11-1&amp;"R+F")))</f>
        <v/>
      </c>
      <c r="B46" s="171" t="str">
        <f ca="1">IF(ISNUMBER(A46),VLOOKUP(A46,Methuselahs!$A$7:$E$306,2,FALSE),"")</f>
        <v/>
      </c>
      <c r="C46" s="172" t="str">
        <f ca="1">IF(ISNUMBER(A46),VLOOKUP(A46,Methuselahs!$A$7:$E$306,3,FALSE),"")</f>
        <v/>
      </c>
      <c r="D46" s="173" t="str">
        <f t="shared" ca="1" si="12"/>
        <v/>
      </c>
      <c r="E46" s="174"/>
      <c r="F46" s="189">
        <f t="shared" si="13"/>
        <v>0</v>
      </c>
      <c r="G46" s="159" t="str">
        <f t="shared" ca="1" si="14"/>
        <v/>
      </c>
      <c r="H46" s="160" t="str">
        <f ca="1">IF(ISNUMBER(A46),IF(OR($S46=$U46,NOT(ISNA(MATCH($D46*5+$V$4,Override!$C$6:$C$125,0)))),$Q46,0),"")</f>
        <v/>
      </c>
      <c r="I46" s="187" t="str">
        <f t="shared" ca="1" si="15"/>
        <v/>
      </c>
      <c r="J46" s="175">
        <f ca="1">COUNT(A42:A46)</f>
        <v>4</v>
      </c>
      <c r="K46" s="176" t="str">
        <f ca="1">IF(ISNUMBER(A46),RANK(F46,F42:F46),"")</f>
        <v/>
      </c>
      <c r="L46" s="177" t="e">
        <f ca="1">IF(J46=5,VLOOKUP(K46,TPMatrix!$A$6:$B$10,2,FALSE),IF(J46=4,VLOOKUP(K46,TPMatrix!$D$6:$E$9,2,FALSE),0))</f>
        <v>#N/A</v>
      </c>
      <c r="M46" s="177" t="str">
        <f ca="1">IF(COUNTIF(K42:K46,K46)&gt;=2,IF(J46=5,VLOOKUP(K46+1,TPMatrix!$A$6:$B$10,2,FALSE),IF(J46=4,VLOOKUP(K46+1,TPMatrix!$D$6:$E$9,2,FALSE),0)),"")</f>
        <v/>
      </c>
      <c r="N46" s="177" t="str">
        <f ca="1">IF(COUNTIF(K42:K46,K46)&gt;=3,IF(J46=5,VLOOKUP(K46+2,TPMatrix!$A$6:$B$10,2,FALSE),IF(J46=4,VLOOKUP(K46+2,TPMatrix!$D$6:$E$9,2,FALSE),0)),"")</f>
        <v/>
      </c>
      <c r="O46" s="177" t="str">
        <f ca="1">IF(COUNTIF(K42:K46,K46)&gt;=4,IF(J46=5,VLOOKUP(K46+3,TPMatrix!$A$6:$B$10,2,FALSE),IF(J46=4,VLOOKUP(K46+3,TPMatrix!$D$6:$E$9,2,FALSE),0)),"")</f>
        <v/>
      </c>
      <c r="P46" s="177" t="str">
        <f ca="1">IF(COUNTIF(K42:K46,K46)&gt;=5,IF(J46=5,VLOOKUP(K46+4,TPMatrix!$A$6:$B$10,2,FALSE),IF(J46=4,VLOOKUP(K46+4,TPMatrix!$D$6:$E$9,2,FALSE),0)),"")</f>
        <v/>
      </c>
      <c r="Q46" s="177" t="e">
        <f t="shared" ca="1" si="16"/>
        <v>#N/A</v>
      </c>
      <c r="R46" s="178">
        <f t="shared" ca="1" si="17"/>
        <v>0</v>
      </c>
      <c r="S46" s="176">
        <f t="shared" ca="1" si="18"/>
        <v>0</v>
      </c>
      <c r="T46" s="177">
        <f t="shared" si="19"/>
        <v>0</v>
      </c>
      <c r="U46" s="178">
        <f t="shared" ca="1" si="20"/>
        <v>4</v>
      </c>
      <c r="W46" s="3" t="str">
        <f t="shared" ca="1" si="21"/>
        <v/>
      </c>
      <c r="X46" s="3" t="str">
        <f ca="1">IF(ISNUMBER($A46),$W46*(Methuselahs!$A$4+1)+$A46,"")</f>
        <v/>
      </c>
      <c r="Y46" s="3" t="str">
        <f t="shared" ca="1" si="22"/>
        <v/>
      </c>
      <c r="Z46" s="3" t="str">
        <f ca="1">IF(ISNUMBER($A46),VLOOKUP($A46,Methuselahs!$A$7:$X$306,5),"")</f>
        <v/>
      </c>
      <c r="AA46" s="3" t="str">
        <f t="shared" ca="1" si="23"/>
        <v/>
      </c>
    </row>
    <row r="47" spans="1:27" ht="13.15" customHeight="1" x14ac:dyDescent="0.2">
      <c r="A47" s="55">
        <f ca="1">IF(ISBLANK('Tournament Info'!$B$11),"",INDIRECT(ADDRESS(ROW(),2,1,1,"Optimal Seating "&amp;'Tournament Info'!$B$11-1&amp;"R+F")))</f>
        <v>39</v>
      </c>
      <c r="B47" s="76" t="str">
        <f ca="1">IF(ISNUMBER(A47),VLOOKUP(A47,Methuselahs!$A$7:$E$306,2,FALSE),"")</f>
        <v>Jani</v>
      </c>
      <c r="C47" s="136" t="str">
        <f ca="1">IF(ISNUMBER(A47),VLOOKUP(A47,Methuselahs!$A$7:$E$306,3,FALSE),"")</f>
        <v>Malmi</v>
      </c>
      <c r="D47" s="137">
        <f t="shared" ca="1" si="12"/>
        <v>9</v>
      </c>
      <c r="E47" s="138"/>
      <c r="F47" s="184">
        <f t="shared" si="13"/>
        <v>0</v>
      </c>
      <c r="G47" s="139">
        <f t="shared" ca="1" si="14"/>
        <v>0</v>
      </c>
      <c r="H47" s="140">
        <f ca="1">IF(ISNUMBER(A47),IF(OR($S47=$U47,NOT(ISNA(MATCH($D47*5+$V$4,Override!$C$6:$C$125,0)))),$Q47,0),"")</f>
        <v>18</v>
      </c>
      <c r="I47" s="185">
        <f t="shared" ca="1" si="15"/>
        <v>4</v>
      </c>
      <c r="J47" s="141">
        <f ca="1">COUNT(A47:A51)</f>
        <v>4</v>
      </c>
      <c r="K47" s="142">
        <f ca="1">IF(ISNUMBER(A47),RANK(F47,F47:F51),"")</f>
        <v>3</v>
      </c>
      <c r="L47" s="58">
        <f ca="1">IF(J47=5,VLOOKUP(K47,TPMatrix!$A$6:$B$10,2,FALSE),IF(J47=4,VLOOKUP(K47,TPMatrix!$D$6:$E$9,2,FALSE),0))</f>
        <v>24</v>
      </c>
      <c r="M47" s="58">
        <f ca="1">IF(COUNTIF(K47:K51,K47)&gt;=2,IF(J47=5,VLOOKUP(K47+1,TPMatrix!$A$6:$B$10,2,FALSE),IF(J47=4,VLOOKUP(K47+1,TPMatrix!$D$6:$E$9,2,FALSE),0)),"")</f>
        <v>12</v>
      </c>
      <c r="N47" s="58" t="str">
        <f ca="1">IF(COUNTIF(K47:K51,K47)&gt;=3,IF(J47=5,VLOOKUP(K47+2,TPMatrix!$A$6:$B$10,2,FALSE),IF(J47=4,VLOOKUP(K47+2,TPMatrix!$D$6:$E$9,2,FALSE),0)),"")</f>
        <v/>
      </c>
      <c r="O47" s="58" t="str">
        <f ca="1">IF(COUNTIF(K47:K51,K47)&gt;=4,IF(J47=5,VLOOKUP(K47+3,TPMatrix!$A$6:$B$10,2,FALSE),IF(J47=4,VLOOKUP(K47+3,TPMatrix!$D$6:$E$9,2,FALSE),0)),"")</f>
        <v/>
      </c>
      <c r="P47" s="58" t="str">
        <f ca="1">IF(COUNTIF(K47:K51,K47)&gt;=5,IF(J47=5,VLOOKUP(K47+4,TPMatrix!$A$6:$B$10,2,FALSE),IF(J47=4,VLOOKUP(K47+4,TPMatrix!$D$6:$E$9,2,FALSE),0)),"")</f>
        <v/>
      </c>
      <c r="Q47" s="58">
        <f t="shared" ca="1" si="16"/>
        <v>18</v>
      </c>
      <c r="R47" s="143">
        <f t="shared" ca="1" si="17"/>
        <v>2</v>
      </c>
      <c r="S47" s="144">
        <f t="shared" ca="1" si="18"/>
        <v>4</v>
      </c>
      <c r="T47" s="145">
        <f t="shared" si="19"/>
        <v>0</v>
      </c>
      <c r="U47" s="146">
        <f t="shared" ca="1" si="20"/>
        <v>4</v>
      </c>
      <c r="W47" s="3">
        <f t="shared" ca="1" si="21"/>
        <v>4</v>
      </c>
      <c r="X47" s="3">
        <f ca="1">IF(ISNUMBER($A47),$W47*(Methuselahs!$A$4+1)+$A47,"")</f>
        <v>207</v>
      </c>
      <c r="Y47" s="3">
        <f t="shared" ca="1" si="22"/>
        <v>4</v>
      </c>
      <c r="Z47" s="3">
        <f ca="1">IF(ISNUMBER($A47),VLOOKUP($A47,Methuselahs!$A$7:$X$306,5),"")</f>
        <v>133</v>
      </c>
      <c r="AA47" s="3">
        <f t="shared" ca="1" si="23"/>
        <v>4</v>
      </c>
    </row>
    <row r="48" spans="1:27" ht="13.15" customHeight="1" x14ac:dyDescent="0.2">
      <c r="A48" s="59">
        <f ca="1">IF(ISBLANK('Tournament Info'!$B$11),"",INDIRECT(ADDRESS(ROW(),2,1,1,"Optimal Seating "&amp;'Tournament Info'!$B$11-1&amp;"R+F")))</f>
        <v>15</v>
      </c>
      <c r="B48" s="65" t="str">
        <f ca="1">IF(ISNUMBER(A48),VLOOKUP(A48,Methuselahs!$A$7:$E$306,2,FALSE),"")</f>
        <v>Tommi</v>
      </c>
      <c r="C48" s="147" t="str">
        <f ca="1">IF(ISNUMBER(A48),VLOOKUP(A48,Methuselahs!$A$7:$E$306,3,FALSE),"")</f>
        <v>Hakomaa</v>
      </c>
      <c r="D48" s="148">
        <f t="shared" ca="1" si="12"/>
        <v>9</v>
      </c>
      <c r="E48" s="149">
        <v>0.5</v>
      </c>
      <c r="F48" s="66">
        <f t="shared" si="13"/>
        <v>0.5</v>
      </c>
      <c r="G48" s="150">
        <f t="shared" ca="1" si="14"/>
        <v>0</v>
      </c>
      <c r="H48" s="151">
        <f ca="1">IF(ISNUMBER(A48),IF(OR($S48=$U48,NOT(ISNA(MATCH($D48*5+$V$4,Override!$C$6:$C$125,0)))),$Q48,0),"")</f>
        <v>48</v>
      </c>
      <c r="I48" s="186">
        <f t="shared" ca="1" si="15"/>
        <v>2</v>
      </c>
      <c r="J48" s="152">
        <f ca="1">COUNT(A47:A51)</f>
        <v>4</v>
      </c>
      <c r="K48" s="153">
        <f ca="1">IF(ISNUMBER(A48),RANK(F48,F47:F51),"")</f>
        <v>2</v>
      </c>
      <c r="L48" s="154">
        <f ca="1">IF(J48=5,VLOOKUP(K48,TPMatrix!$A$6:$B$10,2,FALSE),IF(J48=4,VLOOKUP(K48,TPMatrix!$D$6:$E$9,2,FALSE),0))</f>
        <v>48</v>
      </c>
      <c r="M48" s="154" t="str">
        <f ca="1">IF(COUNTIF(K47:K51,K48)&gt;=2,IF(J48=5,VLOOKUP(K48+1,TPMatrix!$A$6:$B$10,2,FALSE),IF(J48=4,VLOOKUP(K48+1,TPMatrix!$D$6:$E$9,2,FALSE),0)),"")</f>
        <v/>
      </c>
      <c r="N48" s="154" t="str">
        <f ca="1">IF(COUNTIF(K47:K51,K48)&gt;=3,IF(J48=5,VLOOKUP(K48+2,TPMatrix!$A$6:$B$10,2,FALSE),IF(J48=4,VLOOKUP(K48+2,TPMatrix!$D$6:$E$9,2,FALSE),0)),"")</f>
        <v/>
      </c>
      <c r="O48" s="154" t="str">
        <f ca="1">IF(COUNTIF(K47:K51,K48)&gt;=4,IF(J48=5,VLOOKUP(K48+3,TPMatrix!$A$6:$B$10,2,FALSE),IF(J48=4,VLOOKUP(K48+3,TPMatrix!$D$6:$E$9,2,FALSE),0)),"")</f>
        <v/>
      </c>
      <c r="P48" s="154" t="str">
        <f ca="1">IF(COUNTIF(K47:K51,K48)&gt;=5,IF(J48=5,VLOOKUP(K48+4,TPMatrix!$A$6:$B$10,2,FALSE),IF(J48=4,VLOOKUP(K48+4,TPMatrix!$D$6:$E$9,2,FALSE),0)),"")</f>
        <v/>
      </c>
      <c r="Q48" s="154">
        <f t="shared" ca="1" si="16"/>
        <v>48</v>
      </c>
      <c r="R48" s="155">
        <f t="shared" ca="1" si="17"/>
        <v>1</v>
      </c>
      <c r="S48" s="153">
        <f t="shared" ca="1" si="18"/>
        <v>4</v>
      </c>
      <c r="T48" s="154">
        <f t="shared" si="19"/>
        <v>1</v>
      </c>
      <c r="U48" s="155">
        <f t="shared" ca="1" si="20"/>
        <v>4</v>
      </c>
      <c r="W48" s="3">
        <f t="shared" ca="1" si="21"/>
        <v>2</v>
      </c>
      <c r="X48" s="3">
        <f ca="1">IF(ISNUMBER($A48),$W48*(Methuselahs!$A$4+1)+$A48,"")</f>
        <v>99</v>
      </c>
      <c r="Y48" s="3">
        <f t="shared" ca="1" si="22"/>
        <v>2</v>
      </c>
      <c r="Z48" s="3">
        <f ca="1">IF(ISNUMBER($A48),VLOOKUP($A48,Methuselahs!$A$7:$X$306,5),"")</f>
        <v>111</v>
      </c>
      <c r="AA48" s="3">
        <f t="shared" ca="1" si="23"/>
        <v>2</v>
      </c>
    </row>
    <row r="49" spans="1:27" ht="13.15" customHeight="1" x14ac:dyDescent="0.2">
      <c r="A49" s="70">
        <f ca="1">IF(ISBLANK('Tournament Info'!$B$11),"",INDIRECT(ADDRESS(ROW(),2,1,1,"Optimal Seating "&amp;'Tournament Info'!$B$11-1&amp;"R+F")))</f>
        <v>27</v>
      </c>
      <c r="B49" s="76" t="str">
        <f ca="1">IF(ISNUMBER(A49),VLOOKUP(A49,Methuselahs!$A$7:$E$306,2,FALSE),"")</f>
        <v>Niina</v>
      </c>
      <c r="C49" s="156" t="str">
        <f ca="1">IF(ISNUMBER(A49),VLOOKUP(A49,Methuselahs!$A$7:$E$306,3,FALSE),"")</f>
        <v>Lindroos</v>
      </c>
      <c r="D49" s="157">
        <f t="shared" ca="1" si="12"/>
        <v>9</v>
      </c>
      <c r="E49" s="158">
        <v>3</v>
      </c>
      <c r="F49" s="77">
        <f t="shared" si="13"/>
        <v>3</v>
      </c>
      <c r="G49" s="159">
        <f t="shared" ca="1" si="14"/>
        <v>1</v>
      </c>
      <c r="H49" s="160">
        <f ca="1">IF(ISNUMBER(A49),IF(OR($S49=$U49,NOT(ISNA(MATCH($D49*5+$V$4,Override!$C$6:$C$125,0)))),$Q49,0),"")</f>
        <v>60</v>
      </c>
      <c r="I49" s="187">
        <f t="shared" ca="1" si="15"/>
        <v>1</v>
      </c>
      <c r="J49" s="161">
        <f ca="1">COUNT(A47:A51)</f>
        <v>4</v>
      </c>
      <c r="K49" s="162">
        <f ca="1">IF(ISNUMBER(A49),RANK(F49,F47:F51),"")</f>
        <v>1</v>
      </c>
      <c r="L49" s="75">
        <f ca="1">IF(J49=5,VLOOKUP(K49,TPMatrix!$A$6:$B$10,2,FALSE),IF(J49=4,VLOOKUP(K49,TPMatrix!$D$6:$E$9,2,FALSE),0))</f>
        <v>60</v>
      </c>
      <c r="M49" s="75" t="str">
        <f ca="1">IF(COUNTIF(K47:K51,K49)&gt;=2,IF(J49=5,VLOOKUP(K49+1,TPMatrix!$A$6:$B$10,2,FALSE),IF(J49=4,VLOOKUP(K49+1,TPMatrix!$D$6:$E$9,2,FALSE),0)),"")</f>
        <v/>
      </c>
      <c r="N49" s="75" t="str">
        <f ca="1">IF(COUNTIF(K47:K51,K49)&gt;=3,IF(J49=5,VLOOKUP(K49+2,TPMatrix!$A$6:$B$10,2,FALSE),IF(J49=4,VLOOKUP(K49+2,TPMatrix!$D$6:$E$9,2,FALSE),0)),"")</f>
        <v/>
      </c>
      <c r="O49" s="75" t="str">
        <f ca="1">IF(COUNTIF(K47:K51,K49)&gt;=4,IF(J49=5,VLOOKUP(K49+3,TPMatrix!$A$6:$B$10,2,FALSE),IF(J49=4,VLOOKUP(K49+3,TPMatrix!$D$6:$E$9,2,FALSE),0)),"")</f>
        <v/>
      </c>
      <c r="P49" s="75" t="str">
        <f ca="1">IF(COUNTIF(K47:K51,K49)&gt;=5,IF(J49=5,VLOOKUP(K49+4,TPMatrix!$A$6:$B$10,2,FALSE),IF(J49=4,VLOOKUP(K49+4,TPMatrix!$D$6:$E$9,2,FALSE),0)),"")</f>
        <v/>
      </c>
      <c r="Q49" s="75">
        <f t="shared" ca="1" si="16"/>
        <v>60</v>
      </c>
      <c r="R49" s="163">
        <f t="shared" ca="1" si="17"/>
        <v>1</v>
      </c>
      <c r="S49" s="162">
        <f t="shared" ca="1" si="18"/>
        <v>4</v>
      </c>
      <c r="T49" s="75">
        <f t="shared" si="19"/>
        <v>3</v>
      </c>
      <c r="U49" s="163">
        <f t="shared" ca="1" si="20"/>
        <v>4</v>
      </c>
      <c r="W49" s="3">
        <f t="shared" ca="1" si="21"/>
        <v>1</v>
      </c>
      <c r="X49" s="3">
        <f ca="1">IF(ISNUMBER($A49),$W49*(Methuselahs!$A$4+1)+$A49,"")</f>
        <v>69</v>
      </c>
      <c r="Y49" s="3">
        <f t="shared" ca="1" si="22"/>
        <v>1</v>
      </c>
      <c r="Z49" s="3">
        <f ca="1">IF(ISNUMBER($A49),VLOOKUP($A49,Methuselahs!$A$7:$X$306,5),"")</f>
        <v>133</v>
      </c>
      <c r="AA49" s="3">
        <f t="shared" ca="1" si="23"/>
        <v>1</v>
      </c>
    </row>
    <row r="50" spans="1:27" ht="13.15" customHeight="1" x14ac:dyDescent="0.2">
      <c r="A50" s="164">
        <f ca="1">IF(ISBLANK('Tournament Info'!$B$11),"",INDIRECT(ADDRESS(ROW(),2,1,1,"Optimal Seating "&amp;'Tournament Info'!$B$11-1&amp;"R+F")))</f>
        <v>1</v>
      </c>
      <c r="B50" s="165" t="str">
        <f ca="1">IF(ISNUMBER(A50),VLOOKUP(A50,Methuselahs!$A$7:$E$306,2,FALSE),"")</f>
        <v>Tero</v>
      </c>
      <c r="C50" s="166" t="str">
        <f ca="1">IF(ISNUMBER(A50),VLOOKUP(A50,Methuselahs!$A$7:$E$306,3,FALSE),"")</f>
        <v>Aalto</v>
      </c>
      <c r="D50" s="167">
        <f t="shared" ca="1" si="12"/>
        <v>9</v>
      </c>
      <c r="E50" s="168"/>
      <c r="F50" s="188">
        <f t="shared" si="13"/>
        <v>0</v>
      </c>
      <c r="G50" s="150">
        <f t="shared" ca="1" si="14"/>
        <v>0</v>
      </c>
      <c r="H50" s="151">
        <f ca="1">IF(ISNUMBER(A50),IF(OR($S50=$U50,NOT(ISNA(MATCH($D50*5+$V$4,Override!$C$6:$C$125,0)))),$Q50,0),"")</f>
        <v>18</v>
      </c>
      <c r="I50" s="186">
        <f t="shared" ca="1" si="15"/>
        <v>4</v>
      </c>
      <c r="J50" s="169">
        <f ca="1">COUNT(A47:A51)</f>
        <v>4</v>
      </c>
      <c r="K50" s="153">
        <f ca="1">IF(ISNUMBER(A50),RANK(F50,F47:F51),"")</f>
        <v>3</v>
      </c>
      <c r="L50" s="154">
        <f ca="1">IF(J50=5,VLOOKUP(K50,TPMatrix!$A$6:$B$10,2,FALSE),IF(J50=4,VLOOKUP(K50,TPMatrix!$D$6:$E$9,2,FALSE),0))</f>
        <v>24</v>
      </c>
      <c r="M50" s="154">
        <f ca="1">IF(COUNTIF(K47:K51,K50)&gt;=2,IF(J50=5,VLOOKUP(K50+1,TPMatrix!$A$6:$B$10,2,FALSE),IF(J50=4,VLOOKUP(K50+1,TPMatrix!$D$6:$E$9,2,FALSE),0)),"")</f>
        <v>12</v>
      </c>
      <c r="N50" s="154" t="str">
        <f ca="1">IF(COUNTIF(K47:K51,K50)&gt;=3,IF(J50=5,VLOOKUP(K50+2,TPMatrix!$A$6:$B$10,2,FALSE),IF(J50=4,VLOOKUP(K50+2,TPMatrix!$D$6:$E$9,2,FALSE),0)),"")</f>
        <v/>
      </c>
      <c r="O50" s="154" t="str">
        <f ca="1">IF(COUNTIF(K47:K51,K50)&gt;=4,IF(J50=5,VLOOKUP(K50+3,TPMatrix!$A$6:$B$10,2,FALSE),IF(J50=4,VLOOKUP(K50+3,TPMatrix!$D$6:$E$9,2,FALSE),0)),"")</f>
        <v/>
      </c>
      <c r="P50" s="154" t="str">
        <f ca="1">IF(COUNTIF(K47:K51,K50)&gt;=5,IF(J50=5,VLOOKUP(K50+4,TPMatrix!$A$6:$B$10,2,FALSE),IF(J50=4,VLOOKUP(K50+4,TPMatrix!$D$6:$E$9,2,FALSE),0)),"")</f>
        <v/>
      </c>
      <c r="Q50" s="154">
        <f t="shared" ca="1" si="16"/>
        <v>18</v>
      </c>
      <c r="R50" s="155">
        <f t="shared" ca="1" si="17"/>
        <v>2</v>
      </c>
      <c r="S50" s="153">
        <f t="shared" ca="1" si="18"/>
        <v>4</v>
      </c>
      <c r="T50" s="154">
        <f t="shared" si="19"/>
        <v>0</v>
      </c>
      <c r="U50" s="155">
        <f t="shared" ca="1" si="20"/>
        <v>4</v>
      </c>
      <c r="W50" s="3">
        <f t="shared" ca="1" si="21"/>
        <v>4</v>
      </c>
      <c r="X50" s="3">
        <f ca="1">IF(ISNUMBER($A50),$W50*(Methuselahs!$A$4+1)+$A50,"")</f>
        <v>169</v>
      </c>
      <c r="Y50" s="3">
        <f t="shared" ca="1" si="22"/>
        <v>1</v>
      </c>
      <c r="Z50" s="3" t="e">
        <f ca="1">IF(ISNUMBER($A50),VLOOKUP($A50,Methuselahs!$A$7:$X$306,5),"")</f>
        <v>#N/A</v>
      </c>
      <c r="AA50" s="3">
        <f t="shared" ca="1" si="23"/>
        <v>4</v>
      </c>
    </row>
    <row r="51" spans="1:27" ht="13.15" customHeight="1" x14ac:dyDescent="0.2">
      <c r="A51" s="170" t="str">
        <f ca="1">IF(ISBLANK('Tournament Info'!$B$11),"",INDIRECT(ADDRESS(ROW(),2,1,1,"Optimal Seating "&amp;'Tournament Info'!$B$11-1&amp;"R+F")))</f>
        <v/>
      </c>
      <c r="B51" s="171" t="str">
        <f ca="1">IF(ISNUMBER(A51),VLOOKUP(A51,Methuselahs!$A$7:$E$306,2,FALSE),"")</f>
        <v/>
      </c>
      <c r="C51" s="172" t="str">
        <f ca="1">IF(ISNUMBER(A51),VLOOKUP(A51,Methuselahs!$A$7:$E$306,3,FALSE),"")</f>
        <v/>
      </c>
      <c r="D51" s="173" t="str">
        <f t="shared" ca="1" si="12"/>
        <v/>
      </c>
      <c r="E51" s="174"/>
      <c r="F51" s="189">
        <f t="shared" si="13"/>
        <v>0</v>
      </c>
      <c r="G51" s="159" t="str">
        <f t="shared" ca="1" si="14"/>
        <v/>
      </c>
      <c r="H51" s="160" t="str">
        <f ca="1">IF(ISNUMBER(A51),IF(OR($S51=$U51,NOT(ISNA(MATCH($D51*5+$V$4,Override!$C$6:$C$125,0)))),$Q51,0),"")</f>
        <v/>
      </c>
      <c r="I51" s="187" t="str">
        <f t="shared" ca="1" si="15"/>
        <v/>
      </c>
      <c r="J51" s="175">
        <f ca="1">COUNT(A47:A51)</f>
        <v>4</v>
      </c>
      <c r="K51" s="176" t="str">
        <f ca="1">IF(ISNUMBER(A51),RANK(F51,F47:F51),"")</f>
        <v/>
      </c>
      <c r="L51" s="177" t="e">
        <f ca="1">IF(J51=5,VLOOKUP(K51,TPMatrix!$A$6:$B$10,2,FALSE),IF(J51=4,VLOOKUP(K51,TPMatrix!$D$6:$E$9,2,FALSE),0))</f>
        <v>#N/A</v>
      </c>
      <c r="M51" s="177" t="str">
        <f ca="1">IF(COUNTIF(K47:K51,K51)&gt;=2,IF(J51=5,VLOOKUP(K51+1,TPMatrix!$A$6:$B$10,2,FALSE),IF(J51=4,VLOOKUP(K51+1,TPMatrix!$D$6:$E$9,2,FALSE),0)),"")</f>
        <v/>
      </c>
      <c r="N51" s="177" t="str">
        <f ca="1">IF(COUNTIF(K47:K51,K51)&gt;=3,IF(J51=5,VLOOKUP(K51+2,TPMatrix!$A$6:$B$10,2,FALSE),IF(J51=4,VLOOKUP(K51+2,TPMatrix!$D$6:$E$9,2,FALSE),0)),"")</f>
        <v/>
      </c>
      <c r="O51" s="177" t="str">
        <f ca="1">IF(COUNTIF(K47:K51,K51)&gt;=4,IF(J51=5,VLOOKUP(K51+3,TPMatrix!$A$6:$B$10,2,FALSE),IF(J51=4,VLOOKUP(K51+3,TPMatrix!$D$6:$E$9,2,FALSE),0)),"")</f>
        <v/>
      </c>
      <c r="P51" s="177" t="str">
        <f ca="1">IF(COUNTIF(K47:K51,K51)&gt;=5,IF(J51=5,VLOOKUP(K51+4,TPMatrix!$A$6:$B$10,2,FALSE),IF(J51=4,VLOOKUP(K51+4,TPMatrix!$D$6:$E$9,2,FALSE),0)),"")</f>
        <v/>
      </c>
      <c r="Q51" s="177" t="e">
        <f t="shared" ca="1" si="16"/>
        <v>#N/A</v>
      </c>
      <c r="R51" s="178">
        <f t="shared" ca="1" si="17"/>
        <v>0</v>
      </c>
      <c r="S51" s="176">
        <f t="shared" ca="1" si="18"/>
        <v>0</v>
      </c>
      <c r="T51" s="177">
        <f t="shared" si="19"/>
        <v>0</v>
      </c>
      <c r="U51" s="178">
        <f t="shared" ca="1" si="20"/>
        <v>4</v>
      </c>
      <c r="W51" s="3" t="str">
        <f t="shared" ca="1" si="21"/>
        <v/>
      </c>
      <c r="X51" s="3" t="str">
        <f ca="1">IF(ISNUMBER($A51),$W51*(Methuselahs!$A$4+1)+$A51,"")</f>
        <v/>
      </c>
      <c r="Y51" s="3" t="str">
        <f t="shared" ca="1" si="22"/>
        <v/>
      </c>
      <c r="Z51" s="3" t="str">
        <f ca="1">IF(ISNUMBER($A51),VLOOKUP($A51,Methuselahs!$A$7:$X$306,5),"")</f>
        <v/>
      </c>
      <c r="AA51" s="3" t="str">
        <f t="shared" ca="1" si="23"/>
        <v/>
      </c>
    </row>
    <row r="52" spans="1:27" ht="13.15" customHeight="1" x14ac:dyDescent="0.2">
      <c r="A52" s="55" t="str">
        <f ca="1">IF(ISBLANK('Tournament Info'!$B$11),"",INDIRECT(ADDRESS(ROW(),2,1,1,"Optimal Seating "&amp;'Tournament Info'!$B$11-1&amp;"R+F")))</f>
        <v/>
      </c>
      <c r="B52" s="76" t="str">
        <f ca="1">IF(ISNUMBER(A52),VLOOKUP(A52,Methuselahs!$A$7:$E$306,2,FALSE),"")</f>
        <v/>
      </c>
      <c r="C52" s="136" t="str">
        <f ca="1">IF(ISNUMBER(A52),VLOOKUP(A52,Methuselahs!$A$7:$E$306,3,FALSE),"")</f>
        <v/>
      </c>
      <c r="D52" s="137" t="str">
        <f t="shared" ca="1" si="12"/>
        <v/>
      </c>
      <c r="E52" s="138"/>
      <c r="F52" s="184">
        <f t="shared" si="13"/>
        <v>0</v>
      </c>
      <c r="G52" s="139" t="str">
        <f t="shared" ca="1" si="14"/>
        <v/>
      </c>
      <c r="H52" s="140" t="str">
        <f ca="1">IF(ISNUMBER(A52),IF(OR($S52=$U52,NOT(ISNA(MATCH($D52*5+$V$4,Override!$C$6:$C$125,0)))),$Q52,0),"")</f>
        <v/>
      </c>
      <c r="I52" s="185" t="str">
        <f t="shared" ca="1" si="15"/>
        <v/>
      </c>
      <c r="J52" s="141">
        <f ca="1">COUNT(A52:A56)</f>
        <v>0</v>
      </c>
      <c r="K52" s="142" t="str">
        <f ca="1">IF(ISNUMBER(A52),RANK(F52,F52:F56),"")</f>
        <v/>
      </c>
      <c r="L52" s="58">
        <f ca="1">IF(J52=5,VLOOKUP(K52,TPMatrix!$A$6:$B$10,2,FALSE),IF(J52=4,VLOOKUP(K52,TPMatrix!$D$6:$E$9,2,FALSE),0))</f>
        <v>0</v>
      </c>
      <c r="M52" s="58">
        <f ca="1">IF(COUNTIF(K52:K56,K52)&gt;=2,IF(J52=5,VLOOKUP(K52+1,TPMatrix!$A$6:$B$10,2,FALSE),IF(J52=4,VLOOKUP(K52+1,TPMatrix!$D$6:$E$9,2,FALSE),0)),"")</f>
        <v>0</v>
      </c>
      <c r="N52" s="58">
        <f ca="1">IF(COUNTIF(K52:K56,K52)&gt;=3,IF(J52=5,VLOOKUP(K52+2,TPMatrix!$A$6:$B$10,2,FALSE),IF(J52=4,VLOOKUP(K52+2,TPMatrix!$D$6:$E$9,2,FALSE),0)),"")</f>
        <v>0</v>
      </c>
      <c r="O52" s="58">
        <f ca="1">IF(COUNTIF(K52:K56,K52)&gt;=4,IF(J52=5,VLOOKUP(K52+3,TPMatrix!$A$6:$B$10,2,FALSE),IF(J52=4,VLOOKUP(K52+3,TPMatrix!$D$6:$E$9,2,FALSE),0)),"")</f>
        <v>0</v>
      </c>
      <c r="P52" s="58">
        <f ca="1">IF(COUNTIF(K52:K56,K52)&gt;=5,IF(J52=5,VLOOKUP(K52+4,TPMatrix!$A$6:$B$10,2,FALSE),IF(J52=4,VLOOKUP(K52+4,TPMatrix!$D$6:$E$9,2,FALSE),0)),"")</f>
        <v>0</v>
      </c>
      <c r="Q52" s="58">
        <f t="shared" ca="1" si="16"/>
        <v>0</v>
      </c>
      <c r="R52" s="143">
        <f t="shared" ca="1" si="17"/>
        <v>5</v>
      </c>
      <c r="S52" s="144">
        <f t="shared" ca="1" si="18"/>
        <v>0</v>
      </c>
      <c r="T52" s="145">
        <f t="shared" si="19"/>
        <v>0</v>
      </c>
      <c r="U52" s="146">
        <f t="shared" ca="1" si="20"/>
        <v>0</v>
      </c>
      <c r="W52" s="3" t="str">
        <f t="shared" ca="1" si="21"/>
        <v/>
      </c>
      <c r="X52" s="3" t="str">
        <f ca="1">IF(ISNUMBER($A52),$W52*(Methuselahs!$A$4+1)+$A52,"")</f>
        <v/>
      </c>
      <c r="Y52" s="3" t="str">
        <f t="shared" ca="1" si="22"/>
        <v/>
      </c>
      <c r="Z52" s="3" t="str">
        <f ca="1">IF(ISNUMBER($A52),VLOOKUP($A52,Methuselahs!$A$7:$X$306,5),"")</f>
        <v/>
      </c>
      <c r="AA52" s="3" t="str">
        <f t="shared" ca="1" si="23"/>
        <v/>
      </c>
    </row>
    <row r="53" spans="1:27" ht="13.15" customHeight="1" x14ac:dyDescent="0.2">
      <c r="A53" s="59" t="str">
        <f ca="1">IF(ISBLANK('Tournament Info'!$B$11),"",INDIRECT(ADDRESS(ROW(),2,1,1,"Optimal Seating "&amp;'Tournament Info'!$B$11-1&amp;"R+F")))</f>
        <v/>
      </c>
      <c r="B53" s="65" t="str">
        <f ca="1">IF(ISNUMBER(A53),VLOOKUP(A53,Methuselahs!$A$7:$E$306,2,FALSE),"")</f>
        <v/>
      </c>
      <c r="C53" s="147" t="str">
        <f ca="1">IF(ISNUMBER(A53),VLOOKUP(A53,Methuselahs!$A$7:$E$306,3,FALSE),"")</f>
        <v/>
      </c>
      <c r="D53" s="148" t="str">
        <f t="shared" ca="1" si="12"/>
        <v/>
      </c>
      <c r="E53" s="149"/>
      <c r="F53" s="66">
        <f t="shared" si="13"/>
        <v>0</v>
      </c>
      <c r="G53" s="150" t="str">
        <f t="shared" ca="1" si="14"/>
        <v/>
      </c>
      <c r="H53" s="151" t="str">
        <f ca="1">IF(ISNUMBER(A53),IF(OR($S53=$U53,NOT(ISNA(MATCH($D53*5+$V$4,Override!$C$6:$C$125,0)))),$Q53,0),"")</f>
        <v/>
      </c>
      <c r="I53" s="186" t="str">
        <f t="shared" ca="1" si="15"/>
        <v/>
      </c>
      <c r="J53" s="152">
        <f ca="1">COUNT(A52:A56)</f>
        <v>0</v>
      </c>
      <c r="K53" s="153" t="str">
        <f ca="1">IF(ISNUMBER(A53),RANK(F53,F52:F56),"")</f>
        <v/>
      </c>
      <c r="L53" s="154">
        <f ca="1">IF(J53=5,VLOOKUP(K53,TPMatrix!$A$6:$B$10,2,FALSE),IF(J53=4,VLOOKUP(K53,TPMatrix!$D$6:$E$9,2,FALSE),0))</f>
        <v>0</v>
      </c>
      <c r="M53" s="154">
        <f ca="1">IF(COUNTIF(K52:K56,K53)&gt;=2,IF(J53=5,VLOOKUP(K53+1,TPMatrix!$A$6:$B$10,2,FALSE),IF(J53=4,VLOOKUP(K53+1,TPMatrix!$D$6:$E$9,2,FALSE),0)),"")</f>
        <v>0</v>
      </c>
      <c r="N53" s="154">
        <f ca="1">IF(COUNTIF(K52:K56,K53)&gt;=3,IF(J53=5,VLOOKUP(K53+2,TPMatrix!$A$6:$B$10,2,FALSE),IF(J53=4,VLOOKUP(K53+2,TPMatrix!$D$6:$E$9,2,FALSE),0)),"")</f>
        <v>0</v>
      </c>
      <c r="O53" s="154">
        <f ca="1">IF(COUNTIF(K52:K56,K53)&gt;=4,IF(J53=5,VLOOKUP(K53+3,TPMatrix!$A$6:$B$10,2,FALSE),IF(J53=4,VLOOKUP(K53+3,TPMatrix!$D$6:$E$9,2,FALSE),0)),"")</f>
        <v>0</v>
      </c>
      <c r="P53" s="154">
        <f ca="1">IF(COUNTIF(K52:K56,K53)&gt;=5,IF(J53=5,VLOOKUP(K53+4,TPMatrix!$A$6:$B$10,2,FALSE),IF(J53=4,VLOOKUP(K53+4,TPMatrix!$D$6:$E$9,2,FALSE),0)),"")</f>
        <v>0</v>
      </c>
      <c r="Q53" s="154">
        <f t="shared" ca="1" si="16"/>
        <v>0</v>
      </c>
      <c r="R53" s="155">
        <f t="shared" ca="1" si="17"/>
        <v>5</v>
      </c>
      <c r="S53" s="153">
        <f t="shared" ca="1" si="18"/>
        <v>0</v>
      </c>
      <c r="T53" s="154">
        <f t="shared" si="19"/>
        <v>0</v>
      </c>
      <c r="U53" s="155">
        <f t="shared" ca="1" si="20"/>
        <v>0</v>
      </c>
      <c r="W53" s="3" t="str">
        <f t="shared" ca="1" si="21"/>
        <v/>
      </c>
      <c r="X53" s="3" t="str">
        <f ca="1">IF(ISNUMBER($A53),$W53*(Methuselahs!$A$4+1)+$A53,"")</f>
        <v/>
      </c>
      <c r="Y53" s="3" t="str">
        <f t="shared" ca="1" si="22"/>
        <v/>
      </c>
      <c r="Z53" s="3" t="str">
        <f ca="1">IF(ISNUMBER($A53),VLOOKUP($A53,Methuselahs!$A$7:$X$306,5),"")</f>
        <v/>
      </c>
      <c r="AA53" s="3" t="str">
        <f t="shared" ca="1" si="23"/>
        <v/>
      </c>
    </row>
    <row r="54" spans="1:27" ht="13.15" customHeight="1" x14ac:dyDescent="0.2">
      <c r="A54" s="70" t="str">
        <f ca="1">IF(ISBLANK('Tournament Info'!$B$11),"",INDIRECT(ADDRESS(ROW(),2,1,1,"Optimal Seating "&amp;'Tournament Info'!$B$11-1&amp;"R+F")))</f>
        <v/>
      </c>
      <c r="B54" s="76" t="str">
        <f ca="1">IF(ISNUMBER(A54),VLOOKUP(A54,Methuselahs!$A$7:$E$306,2,FALSE),"")</f>
        <v/>
      </c>
      <c r="C54" s="156" t="str">
        <f ca="1">IF(ISNUMBER(A54),VLOOKUP(A54,Methuselahs!$A$7:$E$306,3,FALSE),"")</f>
        <v/>
      </c>
      <c r="D54" s="157" t="str">
        <f t="shared" ca="1" si="12"/>
        <v/>
      </c>
      <c r="E54" s="158"/>
      <c r="F54" s="77">
        <f t="shared" si="13"/>
        <v>0</v>
      </c>
      <c r="G54" s="159" t="str">
        <f t="shared" ca="1" si="14"/>
        <v/>
      </c>
      <c r="H54" s="160" t="str">
        <f ca="1">IF(ISNUMBER(A54),IF(OR($S54=$U54,NOT(ISNA(MATCH($D54*5+$V$4,Override!$C$6:$C$125,0)))),$Q54,0),"")</f>
        <v/>
      </c>
      <c r="I54" s="187" t="str">
        <f t="shared" ca="1" si="15"/>
        <v/>
      </c>
      <c r="J54" s="161">
        <f ca="1">COUNT(A52:A56)</f>
        <v>0</v>
      </c>
      <c r="K54" s="162" t="str">
        <f ca="1">IF(ISNUMBER(A54),RANK(F54,F52:F56),"")</f>
        <v/>
      </c>
      <c r="L54" s="75">
        <f ca="1">IF(J54=5,VLOOKUP(K54,TPMatrix!$A$6:$B$10,2,FALSE),IF(J54=4,VLOOKUP(K54,TPMatrix!$D$6:$E$9,2,FALSE),0))</f>
        <v>0</v>
      </c>
      <c r="M54" s="75">
        <f ca="1">IF(COUNTIF(K52:K56,K54)&gt;=2,IF(J54=5,VLOOKUP(K54+1,TPMatrix!$A$6:$B$10,2,FALSE),IF(J54=4,VLOOKUP(K54+1,TPMatrix!$D$6:$E$9,2,FALSE),0)),"")</f>
        <v>0</v>
      </c>
      <c r="N54" s="75">
        <f ca="1">IF(COUNTIF(K52:K56,K54)&gt;=3,IF(J54=5,VLOOKUP(K54+2,TPMatrix!$A$6:$B$10,2,FALSE),IF(J54=4,VLOOKUP(K54+2,TPMatrix!$D$6:$E$9,2,FALSE),0)),"")</f>
        <v>0</v>
      </c>
      <c r="O54" s="75">
        <f ca="1">IF(COUNTIF(K52:K56,K54)&gt;=4,IF(J54=5,VLOOKUP(K54+3,TPMatrix!$A$6:$B$10,2,FALSE),IF(J54=4,VLOOKUP(K54+3,TPMatrix!$D$6:$E$9,2,FALSE),0)),"")</f>
        <v>0</v>
      </c>
      <c r="P54" s="75">
        <f ca="1">IF(COUNTIF(K52:K56,K54)&gt;=5,IF(J54=5,VLOOKUP(K54+4,TPMatrix!$A$6:$B$10,2,FALSE),IF(J54=4,VLOOKUP(K54+4,TPMatrix!$D$6:$E$9,2,FALSE),0)),"")</f>
        <v>0</v>
      </c>
      <c r="Q54" s="75">
        <f t="shared" ca="1" si="16"/>
        <v>0</v>
      </c>
      <c r="R54" s="163">
        <f t="shared" ca="1" si="17"/>
        <v>5</v>
      </c>
      <c r="S54" s="162">
        <f t="shared" ca="1" si="18"/>
        <v>0</v>
      </c>
      <c r="T54" s="75">
        <f t="shared" si="19"/>
        <v>0</v>
      </c>
      <c r="U54" s="163">
        <f t="shared" ca="1" si="20"/>
        <v>0</v>
      </c>
      <c r="W54" s="3" t="str">
        <f t="shared" ca="1" si="21"/>
        <v/>
      </c>
      <c r="X54" s="3" t="str">
        <f ca="1">IF(ISNUMBER($A54),$W54*(Methuselahs!$A$4+1)+$A54,"")</f>
        <v/>
      </c>
      <c r="Y54" s="3" t="str">
        <f t="shared" ca="1" si="22"/>
        <v/>
      </c>
      <c r="Z54" s="3" t="str">
        <f ca="1">IF(ISNUMBER($A54),VLOOKUP($A54,Methuselahs!$A$7:$X$306,5),"")</f>
        <v/>
      </c>
      <c r="AA54" s="3" t="str">
        <f t="shared" ca="1" si="23"/>
        <v/>
      </c>
    </row>
    <row r="55" spans="1:27" ht="13.15" customHeight="1" x14ac:dyDescent="0.2">
      <c r="A55" s="164" t="str">
        <f ca="1">IF(ISBLANK('Tournament Info'!$B$11),"",INDIRECT(ADDRESS(ROW(),2,1,1,"Optimal Seating "&amp;'Tournament Info'!$B$11-1&amp;"R+F")))</f>
        <v/>
      </c>
      <c r="B55" s="165" t="str">
        <f ca="1">IF(ISNUMBER(A55),VLOOKUP(A55,Methuselahs!$A$7:$E$306,2,FALSE),"")</f>
        <v/>
      </c>
      <c r="C55" s="166" t="str">
        <f ca="1">IF(ISNUMBER(A55),VLOOKUP(A55,Methuselahs!$A$7:$E$306,3,FALSE),"")</f>
        <v/>
      </c>
      <c r="D55" s="167" t="str">
        <f t="shared" ca="1" si="12"/>
        <v/>
      </c>
      <c r="E55" s="168"/>
      <c r="F55" s="188">
        <f t="shared" si="13"/>
        <v>0</v>
      </c>
      <c r="G55" s="150" t="str">
        <f t="shared" ca="1" si="14"/>
        <v/>
      </c>
      <c r="H55" s="151" t="str">
        <f ca="1">IF(ISNUMBER(A55),IF(OR($S55=$U55,NOT(ISNA(MATCH($D55*5+$V$4,Override!$C$6:$C$125,0)))),$Q55,0),"")</f>
        <v/>
      </c>
      <c r="I55" s="186" t="str">
        <f t="shared" ca="1" si="15"/>
        <v/>
      </c>
      <c r="J55" s="169">
        <f ca="1">COUNT(A52:A56)</f>
        <v>0</v>
      </c>
      <c r="K55" s="153" t="str">
        <f ca="1">IF(ISNUMBER(A55),RANK(F55,F52:F56),"")</f>
        <v/>
      </c>
      <c r="L55" s="154">
        <f ca="1">IF(J55=5,VLOOKUP(K55,TPMatrix!$A$6:$B$10,2,FALSE),IF(J55=4,VLOOKUP(K55,TPMatrix!$D$6:$E$9,2,FALSE),0))</f>
        <v>0</v>
      </c>
      <c r="M55" s="154">
        <f ca="1">IF(COUNTIF(K52:K56,K55)&gt;=2,IF(J55=5,VLOOKUP(K55+1,TPMatrix!$A$6:$B$10,2,FALSE),IF(J55=4,VLOOKUP(K55+1,TPMatrix!$D$6:$E$9,2,FALSE),0)),"")</f>
        <v>0</v>
      </c>
      <c r="N55" s="154">
        <f ca="1">IF(COUNTIF(K52:K56,K55)&gt;=3,IF(J55=5,VLOOKUP(K55+2,TPMatrix!$A$6:$B$10,2,FALSE),IF(J55=4,VLOOKUP(K55+2,TPMatrix!$D$6:$E$9,2,FALSE),0)),"")</f>
        <v>0</v>
      </c>
      <c r="O55" s="154">
        <f ca="1">IF(COUNTIF(K52:K56,K55)&gt;=4,IF(J55=5,VLOOKUP(K55+3,TPMatrix!$A$6:$B$10,2,FALSE),IF(J55=4,VLOOKUP(K55+3,TPMatrix!$D$6:$E$9,2,FALSE),0)),"")</f>
        <v>0</v>
      </c>
      <c r="P55" s="154">
        <f ca="1">IF(COUNTIF(K52:K56,K55)&gt;=5,IF(J55=5,VLOOKUP(K55+4,TPMatrix!$A$6:$B$10,2,FALSE),IF(J55=4,VLOOKUP(K55+4,TPMatrix!$D$6:$E$9,2,FALSE),0)),"")</f>
        <v>0</v>
      </c>
      <c r="Q55" s="154">
        <f t="shared" ca="1" si="16"/>
        <v>0</v>
      </c>
      <c r="R55" s="155">
        <f t="shared" ca="1" si="17"/>
        <v>5</v>
      </c>
      <c r="S55" s="153">
        <f t="shared" ca="1" si="18"/>
        <v>0</v>
      </c>
      <c r="T55" s="154">
        <f t="shared" si="19"/>
        <v>0</v>
      </c>
      <c r="U55" s="155">
        <f t="shared" ca="1" si="20"/>
        <v>0</v>
      </c>
      <c r="W55" s="3" t="str">
        <f t="shared" ca="1" si="21"/>
        <v/>
      </c>
      <c r="X55" s="3" t="str">
        <f ca="1">IF(ISNUMBER($A55),$W55*(Methuselahs!$A$4+1)+$A55,"")</f>
        <v/>
      </c>
      <c r="Y55" s="3" t="str">
        <f t="shared" ca="1" si="22"/>
        <v/>
      </c>
      <c r="Z55" s="3" t="str">
        <f ca="1">IF(ISNUMBER($A55),VLOOKUP($A55,Methuselahs!$A$7:$X$306,5),"")</f>
        <v/>
      </c>
      <c r="AA55" s="3" t="str">
        <f t="shared" ca="1" si="23"/>
        <v/>
      </c>
    </row>
    <row r="56" spans="1:27" ht="13.15" customHeight="1" x14ac:dyDescent="0.2">
      <c r="A56" s="170" t="str">
        <f ca="1">IF(ISBLANK('Tournament Info'!$B$11),"",INDIRECT(ADDRESS(ROW(),2,1,1,"Optimal Seating "&amp;'Tournament Info'!$B$11-1&amp;"R+F")))</f>
        <v/>
      </c>
      <c r="B56" s="171" t="str">
        <f ca="1">IF(ISNUMBER(A56),VLOOKUP(A56,Methuselahs!$A$7:$E$306,2,FALSE),"")</f>
        <v/>
      </c>
      <c r="C56" s="172" t="str">
        <f ca="1">IF(ISNUMBER(A56),VLOOKUP(A56,Methuselahs!$A$7:$E$306,3,FALSE),"")</f>
        <v/>
      </c>
      <c r="D56" s="173" t="str">
        <f t="shared" ca="1" si="12"/>
        <v/>
      </c>
      <c r="E56" s="174"/>
      <c r="F56" s="189">
        <f t="shared" si="13"/>
        <v>0</v>
      </c>
      <c r="G56" s="159" t="str">
        <f t="shared" ca="1" si="14"/>
        <v/>
      </c>
      <c r="H56" s="160" t="str">
        <f ca="1">IF(ISNUMBER(A56),IF(OR($S56=$U56,NOT(ISNA(MATCH($D56*5+$V$4,Override!$C$6:$C$125,0)))),$Q56,0),"")</f>
        <v/>
      </c>
      <c r="I56" s="187" t="str">
        <f t="shared" ca="1" si="15"/>
        <v/>
      </c>
      <c r="J56" s="175">
        <f ca="1">COUNT(A52:A56)</f>
        <v>0</v>
      </c>
      <c r="K56" s="176" t="str">
        <f ca="1">IF(ISNUMBER(A56),RANK(F56,F52:F56),"")</f>
        <v/>
      </c>
      <c r="L56" s="177">
        <f ca="1">IF(J56=5,VLOOKUP(K56,TPMatrix!$A$6:$B$10,2,FALSE),IF(J56=4,VLOOKUP(K56,TPMatrix!$D$6:$E$9,2,FALSE),0))</f>
        <v>0</v>
      </c>
      <c r="M56" s="177">
        <f ca="1">IF(COUNTIF(K52:K56,K56)&gt;=2,IF(J56=5,VLOOKUP(K56+1,TPMatrix!$A$6:$B$10,2,FALSE),IF(J56=4,VLOOKUP(K56+1,TPMatrix!$D$6:$E$9,2,FALSE),0)),"")</f>
        <v>0</v>
      </c>
      <c r="N56" s="177">
        <f ca="1">IF(COUNTIF(K52:K56,K56)&gt;=3,IF(J56=5,VLOOKUP(K56+2,TPMatrix!$A$6:$B$10,2,FALSE),IF(J56=4,VLOOKUP(K56+2,TPMatrix!$D$6:$E$9,2,FALSE),0)),"")</f>
        <v>0</v>
      </c>
      <c r="O56" s="177">
        <f ca="1">IF(COUNTIF(K52:K56,K56)&gt;=4,IF(J56=5,VLOOKUP(K56+3,TPMatrix!$A$6:$B$10,2,FALSE),IF(J56=4,VLOOKUP(K56+3,TPMatrix!$D$6:$E$9,2,FALSE),0)),"")</f>
        <v>0</v>
      </c>
      <c r="P56" s="177">
        <f ca="1">IF(COUNTIF(K52:K56,K56)&gt;=5,IF(J56=5,VLOOKUP(K56+4,TPMatrix!$A$6:$B$10,2,FALSE),IF(J56=4,VLOOKUP(K56+4,TPMatrix!$D$6:$E$9,2,FALSE),0)),"")</f>
        <v>0</v>
      </c>
      <c r="Q56" s="177">
        <f t="shared" ca="1" si="16"/>
        <v>0</v>
      </c>
      <c r="R56" s="178">
        <f t="shared" ca="1" si="17"/>
        <v>5</v>
      </c>
      <c r="S56" s="176">
        <f t="shared" ca="1" si="18"/>
        <v>0</v>
      </c>
      <c r="T56" s="177">
        <f t="shared" si="19"/>
        <v>0</v>
      </c>
      <c r="U56" s="178">
        <f t="shared" ca="1" si="20"/>
        <v>0</v>
      </c>
      <c r="W56" s="3" t="str">
        <f t="shared" ca="1" si="21"/>
        <v/>
      </c>
      <c r="X56" s="3" t="str">
        <f ca="1">IF(ISNUMBER($A56),$W56*(Methuselahs!$A$4+1)+$A56,"")</f>
        <v/>
      </c>
      <c r="Y56" s="3" t="str">
        <f t="shared" ca="1" si="22"/>
        <v/>
      </c>
      <c r="Z56" s="3" t="str">
        <f ca="1">IF(ISNUMBER($A56),VLOOKUP($A56,Methuselahs!$A$7:$X$306,5),"")</f>
        <v/>
      </c>
      <c r="AA56" s="3" t="str">
        <f t="shared" ca="1" si="23"/>
        <v/>
      </c>
    </row>
    <row r="57" spans="1:27" ht="13.15" customHeight="1" x14ac:dyDescent="0.2">
      <c r="A57" s="55" t="str">
        <f ca="1">IF(ISBLANK('Tournament Info'!$B$11),"",INDIRECT(ADDRESS(ROW(),2,1,1,"Optimal Seating "&amp;'Tournament Info'!$B$11-1&amp;"R+F")))</f>
        <v/>
      </c>
      <c r="B57" s="76" t="str">
        <f ca="1">IF(ISNUMBER(A57),VLOOKUP(A57,Methuselahs!$A$7:$E$306,2,FALSE),"")</f>
        <v/>
      </c>
      <c r="C57" s="136" t="str">
        <f ca="1">IF(ISNUMBER(A57),VLOOKUP(A57,Methuselahs!$A$7:$E$306,3,FALSE),"")</f>
        <v/>
      </c>
      <c r="D57" s="137" t="str">
        <f t="shared" ca="1" si="12"/>
        <v/>
      </c>
      <c r="E57" s="138"/>
      <c r="F57" s="184">
        <f t="shared" si="13"/>
        <v>0</v>
      </c>
      <c r="G57" s="139" t="str">
        <f t="shared" ca="1" si="14"/>
        <v/>
      </c>
      <c r="H57" s="140" t="str">
        <f ca="1">IF(ISNUMBER(A57),IF(OR($S57=$U57,NOT(ISNA(MATCH($D57*5+$V$4,Override!$C$6:$C$125,0)))),$Q57,0),"")</f>
        <v/>
      </c>
      <c r="I57" s="185" t="str">
        <f t="shared" ca="1" si="15"/>
        <v/>
      </c>
      <c r="J57" s="141">
        <f ca="1">COUNT(A57:A61)</f>
        <v>0</v>
      </c>
      <c r="K57" s="142" t="str">
        <f ca="1">IF(ISNUMBER(A57),RANK(F57,F57:F61),"")</f>
        <v/>
      </c>
      <c r="L57" s="58">
        <f ca="1">IF(J57=5,VLOOKUP(K57,TPMatrix!$A$6:$B$10,2,FALSE),IF(J57=4,VLOOKUP(K57,TPMatrix!$D$6:$E$9,2,FALSE),0))</f>
        <v>0</v>
      </c>
      <c r="M57" s="58">
        <f ca="1">IF(COUNTIF(K57:K61,K57)&gt;=2,IF(J57=5,VLOOKUP(K57+1,TPMatrix!$A$6:$B$10,2,FALSE),IF(J57=4,VLOOKUP(K57+1,TPMatrix!$D$6:$E$9,2,FALSE),0)),"")</f>
        <v>0</v>
      </c>
      <c r="N57" s="58">
        <f ca="1">IF(COUNTIF(K57:K61,K57)&gt;=3,IF(J57=5,VLOOKUP(K57+2,TPMatrix!$A$6:$B$10,2,FALSE),IF(J57=4,VLOOKUP(K57+2,TPMatrix!$D$6:$E$9,2,FALSE),0)),"")</f>
        <v>0</v>
      </c>
      <c r="O57" s="58">
        <f ca="1">IF(COUNTIF(K57:K61,K57)&gt;=4,IF(J57=5,VLOOKUP(K57+3,TPMatrix!$A$6:$B$10,2,FALSE),IF(J57=4,VLOOKUP(K57+3,TPMatrix!$D$6:$E$9,2,FALSE),0)),"")</f>
        <v>0</v>
      </c>
      <c r="P57" s="58">
        <f ca="1">IF(COUNTIF(K57:K61,K57)&gt;=5,IF(J57=5,VLOOKUP(K57+4,TPMatrix!$A$6:$B$10,2,FALSE),IF(J57=4,VLOOKUP(K57+4,TPMatrix!$D$6:$E$9,2,FALSE),0)),"")</f>
        <v>0</v>
      </c>
      <c r="Q57" s="58">
        <f t="shared" ca="1" si="16"/>
        <v>0</v>
      </c>
      <c r="R57" s="143">
        <f t="shared" ca="1" si="17"/>
        <v>5</v>
      </c>
      <c r="S57" s="144">
        <f t="shared" ca="1" si="18"/>
        <v>0</v>
      </c>
      <c r="T57" s="145">
        <f t="shared" si="19"/>
        <v>0</v>
      </c>
      <c r="U57" s="146">
        <f t="shared" ca="1" si="20"/>
        <v>0</v>
      </c>
      <c r="W57" s="3" t="str">
        <f t="shared" ca="1" si="21"/>
        <v/>
      </c>
      <c r="X57" s="3" t="str">
        <f ca="1">IF(ISNUMBER($A57),$W57*(Methuselahs!$A$4+1)+$A57,"")</f>
        <v/>
      </c>
      <c r="Y57" s="3" t="str">
        <f t="shared" ca="1" si="22"/>
        <v/>
      </c>
      <c r="Z57" s="3" t="str">
        <f ca="1">IF(ISNUMBER($A57),VLOOKUP($A57,Methuselahs!$A$7:$X$306,5),"")</f>
        <v/>
      </c>
      <c r="AA57" s="3" t="str">
        <f t="shared" ca="1" si="23"/>
        <v/>
      </c>
    </row>
    <row r="58" spans="1:27" ht="13.15" customHeight="1" x14ac:dyDescent="0.2">
      <c r="A58" s="59" t="str">
        <f ca="1">IF(ISBLANK('Tournament Info'!$B$11),"",INDIRECT(ADDRESS(ROW(),2,1,1,"Optimal Seating "&amp;'Tournament Info'!$B$11-1&amp;"R+F")))</f>
        <v/>
      </c>
      <c r="B58" s="65" t="str">
        <f ca="1">IF(ISNUMBER(A58),VLOOKUP(A58,Methuselahs!$A$7:$E$306,2,FALSE),"")</f>
        <v/>
      </c>
      <c r="C58" s="147" t="str">
        <f ca="1">IF(ISNUMBER(A58),VLOOKUP(A58,Methuselahs!$A$7:$E$306,3,FALSE),"")</f>
        <v/>
      </c>
      <c r="D58" s="148" t="str">
        <f t="shared" ca="1" si="12"/>
        <v/>
      </c>
      <c r="E58" s="149"/>
      <c r="F58" s="66">
        <f t="shared" si="13"/>
        <v>0</v>
      </c>
      <c r="G58" s="150" t="str">
        <f t="shared" ca="1" si="14"/>
        <v/>
      </c>
      <c r="H58" s="151" t="str">
        <f ca="1">IF(ISNUMBER(A58),IF(OR($S58=$U58,NOT(ISNA(MATCH($D58*5+$V$4,Override!$C$6:$C$125,0)))),$Q58,0),"")</f>
        <v/>
      </c>
      <c r="I58" s="186" t="str">
        <f t="shared" ca="1" si="15"/>
        <v/>
      </c>
      <c r="J58" s="152">
        <f ca="1">COUNT(A57:A61)</f>
        <v>0</v>
      </c>
      <c r="K58" s="153" t="str">
        <f ca="1">IF(ISNUMBER(A58),RANK(F58,F57:F61),"")</f>
        <v/>
      </c>
      <c r="L58" s="154">
        <f ca="1">IF(J58=5,VLOOKUP(K58,TPMatrix!$A$6:$B$10,2,FALSE),IF(J58=4,VLOOKUP(K58,TPMatrix!$D$6:$E$9,2,FALSE),0))</f>
        <v>0</v>
      </c>
      <c r="M58" s="154">
        <f ca="1">IF(COUNTIF(K57:K61,K58)&gt;=2,IF(J58=5,VLOOKUP(K58+1,TPMatrix!$A$6:$B$10,2,FALSE),IF(J58=4,VLOOKUP(K58+1,TPMatrix!$D$6:$E$9,2,FALSE),0)),"")</f>
        <v>0</v>
      </c>
      <c r="N58" s="154">
        <f ca="1">IF(COUNTIF(K57:K61,K58)&gt;=3,IF(J58=5,VLOOKUP(K58+2,TPMatrix!$A$6:$B$10,2,FALSE),IF(J58=4,VLOOKUP(K58+2,TPMatrix!$D$6:$E$9,2,FALSE),0)),"")</f>
        <v>0</v>
      </c>
      <c r="O58" s="154">
        <f ca="1">IF(COUNTIF(K57:K61,K58)&gt;=4,IF(J58=5,VLOOKUP(K58+3,TPMatrix!$A$6:$B$10,2,FALSE),IF(J58=4,VLOOKUP(K58+3,TPMatrix!$D$6:$E$9,2,FALSE),0)),"")</f>
        <v>0</v>
      </c>
      <c r="P58" s="154">
        <f ca="1">IF(COUNTIF(K57:K61,K58)&gt;=5,IF(J58=5,VLOOKUP(K58+4,TPMatrix!$A$6:$B$10,2,FALSE),IF(J58=4,VLOOKUP(K58+4,TPMatrix!$D$6:$E$9,2,FALSE),0)),"")</f>
        <v>0</v>
      </c>
      <c r="Q58" s="154">
        <f t="shared" ca="1" si="16"/>
        <v>0</v>
      </c>
      <c r="R58" s="155">
        <f t="shared" ca="1" si="17"/>
        <v>5</v>
      </c>
      <c r="S58" s="153">
        <f t="shared" ca="1" si="18"/>
        <v>0</v>
      </c>
      <c r="T58" s="154">
        <f t="shared" si="19"/>
        <v>0</v>
      </c>
      <c r="U58" s="155">
        <f t="shared" ca="1" si="20"/>
        <v>0</v>
      </c>
      <c r="W58" s="3" t="str">
        <f t="shared" ca="1" si="21"/>
        <v/>
      </c>
      <c r="X58" s="3" t="str">
        <f ca="1">IF(ISNUMBER($A58),$W58*(Methuselahs!$A$4+1)+$A58,"")</f>
        <v/>
      </c>
      <c r="Y58" s="3" t="str">
        <f t="shared" ca="1" si="22"/>
        <v/>
      </c>
      <c r="Z58" s="3" t="str">
        <f ca="1">IF(ISNUMBER($A58),VLOOKUP($A58,Methuselahs!$A$7:$X$306,5),"")</f>
        <v/>
      </c>
      <c r="AA58" s="3" t="str">
        <f t="shared" ca="1" si="23"/>
        <v/>
      </c>
    </row>
    <row r="59" spans="1:27" ht="13.15" customHeight="1" x14ac:dyDescent="0.2">
      <c r="A59" s="70" t="str">
        <f ca="1">IF(ISBLANK('Tournament Info'!$B$11),"",INDIRECT(ADDRESS(ROW(),2,1,1,"Optimal Seating "&amp;'Tournament Info'!$B$11-1&amp;"R+F")))</f>
        <v/>
      </c>
      <c r="B59" s="76" t="str">
        <f ca="1">IF(ISNUMBER(A59),VLOOKUP(A59,Methuselahs!$A$7:$E$306,2,FALSE),"")</f>
        <v/>
      </c>
      <c r="C59" s="156" t="str">
        <f ca="1">IF(ISNUMBER(A59),VLOOKUP(A59,Methuselahs!$A$7:$E$306,3,FALSE),"")</f>
        <v/>
      </c>
      <c r="D59" s="157" t="str">
        <f t="shared" ca="1" si="12"/>
        <v/>
      </c>
      <c r="E59" s="158"/>
      <c r="F59" s="77">
        <f t="shared" si="13"/>
        <v>0</v>
      </c>
      <c r="G59" s="159" t="str">
        <f t="shared" ca="1" si="14"/>
        <v/>
      </c>
      <c r="H59" s="160" t="str">
        <f ca="1">IF(ISNUMBER(A59),IF(OR($S59=$U59,NOT(ISNA(MATCH($D59*5+$V$4,Override!$C$6:$C$125,0)))),$Q59,0),"")</f>
        <v/>
      </c>
      <c r="I59" s="187" t="str">
        <f t="shared" ca="1" si="15"/>
        <v/>
      </c>
      <c r="J59" s="161">
        <f ca="1">COUNT(A57:A61)</f>
        <v>0</v>
      </c>
      <c r="K59" s="162" t="str">
        <f ca="1">IF(ISNUMBER(A59),RANK(F59,F57:F61),"")</f>
        <v/>
      </c>
      <c r="L59" s="75">
        <f ca="1">IF(J59=5,VLOOKUP(K59,TPMatrix!$A$6:$B$10,2,FALSE),IF(J59=4,VLOOKUP(K59,TPMatrix!$D$6:$E$9,2,FALSE),0))</f>
        <v>0</v>
      </c>
      <c r="M59" s="75">
        <f ca="1">IF(COUNTIF(K57:K61,K59)&gt;=2,IF(J59=5,VLOOKUP(K59+1,TPMatrix!$A$6:$B$10,2,FALSE),IF(J59=4,VLOOKUP(K59+1,TPMatrix!$D$6:$E$9,2,FALSE),0)),"")</f>
        <v>0</v>
      </c>
      <c r="N59" s="75">
        <f ca="1">IF(COUNTIF(K57:K61,K59)&gt;=3,IF(J59=5,VLOOKUP(K59+2,TPMatrix!$A$6:$B$10,2,FALSE),IF(J59=4,VLOOKUP(K59+2,TPMatrix!$D$6:$E$9,2,FALSE),0)),"")</f>
        <v>0</v>
      </c>
      <c r="O59" s="75">
        <f ca="1">IF(COUNTIF(K57:K61,K59)&gt;=4,IF(J59=5,VLOOKUP(K59+3,TPMatrix!$A$6:$B$10,2,FALSE),IF(J59=4,VLOOKUP(K59+3,TPMatrix!$D$6:$E$9,2,FALSE),0)),"")</f>
        <v>0</v>
      </c>
      <c r="P59" s="75">
        <f ca="1">IF(COUNTIF(K57:K61,K59)&gt;=5,IF(J59=5,VLOOKUP(K59+4,TPMatrix!$A$6:$B$10,2,FALSE),IF(J59=4,VLOOKUP(K59+4,TPMatrix!$D$6:$E$9,2,FALSE),0)),"")</f>
        <v>0</v>
      </c>
      <c r="Q59" s="75">
        <f t="shared" ca="1" si="16"/>
        <v>0</v>
      </c>
      <c r="R59" s="163">
        <f t="shared" ca="1" si="17"/>
        <v>5</v>
      </c>
      <c r="S59" s="162">
        <f t="shared" ca="1" si="18"/>
        <v>0</v>
      </c>
      <c r="T59" s="75">
        <f t="shared" si="19"/>
        <v>0</v>
      </c>
      <c r="U59" s="163">
        <f t="shared" ca="1" si="20"/>
        <v>0</v>
      </c>
      <c r="W59" s="3" t="str">
        <f t="shared" ca="1" si="21"/>
        <v/>
      </c>
      <c r="X59" s="3" t="str">
        <f ca="1">IF(ISNUMBER($A59),$W59*(Methuselahs!$A$4+1)+$A59,"")</f>
        <v/>
      </c>
      <c r="Y59" s="3" t="str">
        <f t="shared" ca="1" si="22"/>
        <v/>
      </c>
      <c r="Z59" s="3" t="str">
        <f ca="1">IF(ISNUMBER($A59),VLOOKUP($A59,Methuselahs!$A$7:$X$306,5),"")</f>
        <v/>
      </c>
      <c r="AA59" s="3" t="str">
        <f t="shared" ca="1" si="23"/>
        <v/>
      </c>
    </row>
    <row r="60" spans="1:27" ht="13.15" customHeight="1" x14ac:dyDescent="0.2">
      <c r="A60" s="164" t="str">
        <f ca="1">IF(ISBLANK('Tournament Info'!$B$11),"",INDIRECT(ADDRESS(ROW(),2,1,1,"Optimal Seating "&amp;'Tournament Info'!$B$11-1&amp;"R+F")))</f>
        <v/>
      </c>
      <c r="B60" s="165" t="str">
        <f ca="1">IF(ISNUMBER(A60),VLOOKUP(A60,Methuselahs!$A$7:$E$306,2,FALSE),"")</f>
        <v/>
      </c>
      <c r="C60" s="166" t="str">
        <f ca="1">IF(ISNUMBER(A60),VLOOKUP(A60,Methuselahs!$A$7:$E$306,3,FALSE),"")</f>
        <v/>
      </c>
      <c r="D60" s="167" t="str">
        <f t="shared" ca="1" si="12"/>
        <v/>
      </c>
      <c r="E60" s="168"/>
      <c r="F60" s="188">
        <f t="shared" si="13"/>
        <v>0</v>
      </c>
      <c r="G60" s="150" t="str">
        <f t="shared" ca="1" si="14"/>
        <v/>
      </c>
      <c r="H60" s="151" t="str">
        <f ca="1">IF(ISNUMBER(A60),IF(OR($S60=$U60,NOT(ISNA(MATCH($D60*5+$V$4,Override!$C$6:$C$125,0)))),$Q60,0),"")</f>
        <v/>
      </c>
      <c r="I60" s="186" t="str">
        <f t="shared" ca="1" si="15"/>
        <v/>
      </c>
      <c r="J60" s="169">
        <f ca="1">COUNT(A57:A61)</f>
        <v>0</v>
      </c>
      <c r="K60" s="153" t="str">
        <f ca="1">IF(ISNUMBER(A60),RANK(F60,F57:F61),"")</f>
        <v/>
      </c>
      <c r="L60" s="154">
        <f ca="1">IF(J60=5,VLOOKUP(K60,TPMatrix!$A$6:$B$10,2,FALSE),IF(J60=4,VLOOKUP(K60,TPMatrix!$D$6:$E$9,2,FALSE),0))</f>
        <v>0</v>
      </c>
      <c r="M60" s="154">
        <f ca="1">IF(COUNTIF(K57:K61,K60)&gt;=2,IF(J60=5,VLOOKUP(K60+1,TPMatrix!$A$6:$B$10,2,FALSE),IF(J60=4,VLOOKUP(K60+1,TPMatrix!$D$6:$E$9,2,FALSE),0)),"")</f>
        <v>0</v>
      </c>
      <c r="N60" s="154">
        <f ca="1">IF(COUNTIF(K57:K61,K60)&gt;=3,IF(J60=5,VLOOKUP(K60+2,TPMatrix!$A$6:$B$10,2,FALSE),IF(J60=4,VLOOKUP(K60+2,TPMatrix!$D$6:$E$9,2,FALSE),0)),"")</f>
        <v>0</v>
      </c>
      <c r="O60" s="154">
        <f ca="1">IF(COUNTIF(K57:K61,K60)&gt;=4,IF(J60=5,VLOOKUP(K60+3,TPMatrix!$A$6:$B$10,2,FALSE),IF(J60=4,VLOOKUP(K60+3,TPMatrix!$D$6:$E$9,2,FALSE),0)),"")</f>
        <v>0</v>
      </c>
      <c r="P60" s="154">
        <f ca="1">IF(COUNTIF(K57:K61,K60)&gt;=5,IF(J60=5,VLOOKUP(K60+4,TPMatrix!$A$6:$B$10,2,FALSE),IF(J60=4,VLOOKUP(K60+4,TPMatrix!$D$6:$E$9,2,FALSE),0)),"")</f>
        <v>0</v>
      </c>
      <c r="Q60" s="154">
        <f t="shared" ca="1" si="16"/>
        <v>0</v>
      </c>
      <c r="R60" s="155">
        <f t="shared" ca="1" si="17"/>
        <v>5</v>
      </c>
      <c r="S60" s="153">
        <f t="shared" ca="1" si="18"/>
        <v>0</v>
      </c>
      <c r="T60" s="154">
        <f t="shared" si="19"/>
        <v>0</v>
      </c>
      <c r="U60" s="155">
        <f t="shared" ca="1" si="20"/>
        <v>0</v>
      </c>
      <c r="W60" s="3" t="str">
        <f t="shared" ca="1" si="21"/>
        <v/>
      </c>
      <c r="X60" s="3" t="str">
        <f ca="1">IF(ISNUMBER($A60),$W60*(Methuselahs!$A$4+1)+$A60,"")</f>
        <v/>
      </c>
      <c r="Y60" s="3" t="str">
        <f t="shared" ca="1" si="22"/>
        <v/>
      </c>
      <c r="Z60" s="3" t="str">
        <f ca="1">IF(ISNUMBER($A60),VLOOKUP($A60,Methuselahs!$A$7:$X$306,5),"")</f>
        <v/>
      </c>
      <c r="AA60" s="3" t="str">
        <f t="shared" ca="1" si="23"/>
        <v/>
      </c>
    </row>
    <row r="61" spans="1:27" ht="13.15" customHeight="1" x14ac:dyDescent="0.2">
      <c r="A61" s="170" t="str">
        <f ca="1">IF(ISBLANK('Tournament Info'!$B$11),"",INDIRECT(ADDRESS(ROW(),2,1,1,"Optimal Seating "&amp;'Tournament Info'!$B$11-1&amp;"R+F")))</f>
        <v/>
      </c>
      <c r="B61" s="171" t="str">
        <f ca="1">IF(ISNUMBER(A61),VLOOKUP(A61,Methuselahs!$A$7:$E$306,2,FALSE),"")</f>
        <v/>
      </c>
      <c r="C61" s="172" t="str">
        <f ca="1">IF(ISNUMBER(A61),VLOOKUP(A61,Methuselahs!$A$7:$E$306,3,FALSE),"")</f>
        <v/>
      </c>
      <c r="D61" s="173" t="str">
        <f t="shared" ca="1" si="12"/>
        <v/>
      </c>
      <c r="E61" s="174"/>
      <c r="F61" s="189">
        <f t="shared" si="13"/>
        <v>0</v>
      </c>
      <c r="G61" s="159" t="str">
        <f t="shared" ca="1" si="14"/>
        <v/>
      </c>
      <c r="H61" s="160" t="str">
        <f ca="1">IF(ISNUMBER(A61),IF(OR($S61=$U61,NOT(ISNA(MATCH($D61*5+$V$4,Override!$C$6:$C$125,0)))),$Q61,0),"")</f>
        <v/>
      </c>
      <c r="I61" s="187" t="str">
        <f t="shared" ca="1" si="15"/>
        <v/>
      </c>
      <c r="J61" s="175">
        <f ca="1">COUNT(A57:A61)</f>
        <v>0</v>
      </c>
      <c r="K61" s="176" t="str">
        <f ca="1">IF(ISNUMBER(A61),RANK(F61,F57:F61),"")</f>
        <v/>
      </c>
      <c r="L61" s="177">
        <f ca="1">IF(J61=5,VLOOKUP(K61,TPMatrix!$A$6:$B$10,2,FALSE),IF(J61=4,VLOOKUP(K61,TPMatrix!$D$6:$E$9,2,FALSE),0))</f>
        <v>0</v>
      </c>
      <c r="M61" s="177">
        <f ca="1">IF(COUNTIF(K57:K61,K61)&gt;=2,IF(J61=5,VLOOKUP(K61+1,TPMatrix!$A$6:$B$10,2,FALSE),IF(J61=4,VLOOKUP(K61+1,TPMatrix!$D$6:$E$9,2,FALSE),0)),"")</f>
        <v>0</v>
      </c>
      <c r="N61" s="177">
        <f ca="1">IF(COUNTIF(K57:K61,K61)&gt;=3,IF(J61=5,VLOOKUP(K61+2,TPMatrix!$A$6:$B$10,2,FALSE),IF(J61=4,VLOOKUP(K61+2,TPMatrix!$D$6:$E$9,2,FALSE),0)),"")</f>
        <v>0</v>
      </c>
      <c r="O61" s="177">
        <f ca="1">IF(COUNTIF(K57:K61,K61)&gt;=4,IF(J61=5,VLOOKUP(K61+3,TPMatrix!$A$6:$B$10,2,FALSE),IF(J61=4,VLOOKUP(K61+3,TPMatrix!$D$6:$E$9,2,FALSE),0)),"")</f>
        <v>0</v>
      </c>
      <c r="P61" s="177">
        <f ca="1">IF(COUNTIF(K57:K61,K61)&gt;=5,IF(J61=5,VLOOKUP(K61+4,TPMatrix!$A$6:$B$10,2,FALSE),IF(J61=4,VLOOKUP(K61+4,TPMatrix!$D$6:$E$9,2,FALSE),0)),"")</f>
        <v>0</v>
      </c>
      <c r="Q61" s="177">
        <f t="shared" ca="1" si="16"/>
        <v>0</v>
      </c>
      <c r="R61" s="178">
        <f t="shared" ca="1" si="17"/>
        <v>5</v>
      </c>
      <c r="S61" s="176">
        <f t="shared" ca="1" si="18"/>
        <v>0</v>
      </c>
      <c r="T61" s="177">
        <f t="shared" si="19"/>
        <v>0</v>
      </c>
      <c r="U61" s="178">
        <f t="shared" ca="1" si="20"/>
        <v>0</v>
      </c>
      <c r="W61" s="3" t="str">
        <f t="shared" ca="1" si="21"/>
        <v/>
      </c>
      <c r="X61" s="3" t="str">
        <f ca="1">IF(ISNUMBER($A61),$W61*(Methuselahs!$A$4+1)+$A61,"")</f>
        <v/>
      </c>
      <c r="Y61" s="3" t="str">
        <f t="shared" ca="1" si="22"/>
        <v/>
      </c>
      <c r="Z61" s="3" t="str">
        <f ca="1">IF(ISNUMBER($A61),VLOOKUP($A61,Methuselahs!$A$7:$X$306,5),"")</f>
        <v/>
      </c>
      <c r="AA61" s="3" t="str">
        <f t="shared" ca="1" si="23"/>
        <v/>
      </c>
    </row>
    <row r="62" spans="1:27" ht="13.15" customHeight="1" x14ac:dyDescent="0.2">
      <c r="A62" s="55" t="str">
        <f ca="1">IF(ISBLANK('Tournament Info'!$B$11),"",INDIRECT(ADDRESS(ROW(),2,1,1,"Optimal Seating "&amp;'Tournament Info'!$B$11-1&amp;"R+F")))</f>
        <v/>
      </c>
      <c r="B62" s="76" t="str">
        <f ca="1">IF(ISNUMBER(A62),VLOOKUP(A62,Methuselahs!$A$7:$E$306,2,FALSE),"")</f>
        <v/>
      </c>
      <c r="C62" s="136" t="str">
        <f ca="1">IF(ISNUMBER(A62),VLOOKUP(A62,Methuselahs!$A$7:$E$306,3,FALSE),"")</f>
        <v/>
      </c>
      <c r="D62" s="137" t="str">
        <f t="shared" ca="1" si="12"/>
        <v/>
      </c>
      <c r="E62" s="138"/>
      <c r="F62" s="184">
        <f t="shared" si="13"/>
        <v>0</v>
      </c>
      <c r="G62" s="139" t="str">
        <f t="shared" ca="1" si="14"/>
        <v/>
      </c>
      <c r="H62" s="140" t="str">
        <f ca="1">IF(ISNUMBER(A62),IF(OR($S62=$U62,NOT(ISNA(MATCH($D62*5+$V$4,Override!$C$6:$C$125,0)))),$Q62,0),"")</f>
        <v/>
      </c>
      <c r="I62" s="185" t="str">
        <f t="shared" ca="1" si="15"/>
        <v/>
      </c>
      <c r="J62" s="141">
        <f ca="1">COUNT(A62:A66)</f>
        <v>0</v>
      </c>
      <c r="K62" s="142" t="str">
        <f ca="1">IF(ISNUMBER(A62),RANK(F62,F62:F66),"")</f>
        <v/>
      </c>
      <c r="L62" s="58">
        <f ca="1">IF(J62=5,VLOOKUP(K62,TPMatrix!$A$6:$B$10,2,FALSE),IF(J62=4,VLOOKUP(K62,TPMatrix!$D$6:$E$9,2,FALSE),0))</f>
        <v>0</v>
      </c>
      <c r="M62" s="58">
        <f ca="1">IF(COUNTIF(K62:K66,K62)&gt;=2,IF(J62=5,VLOOKUP(K62+1,TPMatrix!$A$6:$B$10,2,FALSE),IF(J62=4,VLOOKUP(K62+1,TPMatrix!$D$6:$E$9,2,FALSE),0)),"")</f>
        <v>0</v>
      </c>
      <c r="N62" s="58">
        <f ca="1">IF(COUNTIF(K62:K66,K62)&gt;=3,IF(J62=5,VLOOKUP(K62+2,TPMatrix!$A$6:$B$10,2,FALSE),IF(J62=4,VLOOKUP(K62+2,TPMatrix!$D$6:$E$9,2,FALSE),0)),"")</f>
        <v>0</v>
      </c>
      <c r="O62" s="58">
        <f ca="1">IF(COUNTIF(K62:K66,K62)&gt;=4,IF(J62=5,VLOOKUP(K62+3,TPMatrix!$A$6:$B$10,2,FALSE),IF(J62=4,VLOOKUP(K62+3,TPMatrix!$D$6:$E$9,2,FALSE),0)),"")</f>
        <v>0</v>
      </c>
      <c r="P62" s="58">
        <f ca="1">IF(COUNTIF(K62:K66,K62)&gt;=5,IF(J62=5,VLOOKUP(K62+4,TPMatrix!$A$6:$B$10,2,FALSE),IF(J62=4,VLOOKUP(K62+4,TPMatrix!$D$6:$E$9,2,FALSE),0)),"")</f>
        <v>0</v>
      </c>
      <c r="Q62" s="58">
        <f t="shared" ca="1" si="16"/>
        <v>0</v>
      </c>
      <c r="R62" s="143">
        <f t="shared" ca="1" si="17"/>
        <v>5</v>
      </c>
      <c r="S62" s="144">
        <f t="shared" ca="1" si="18"/>
        <v>0</v>
      </c>
      <c r="T62" s="145">
        <f t="shared" si="19"/>
        <v>0</v>
      </c>
      <c r="U62" s="146">
        <f t="shared" ca="1" si="20"/>
        <v>0</v>
      </c>
      <c r="W62" s="3" t="str">
        <f t="shared" ca="1" si="21"/>
        <v/>
      </c>
      <c r="X62" s="3" t="str">
        <f ca="1">IF(ISNUMBER($A62),$W62*(Methuselahs!$A$4+1)+$A62,"")</f>
        <v/>
      </c>
      <c r="Y62" s="3" t="str">
        <f t="shared" ca="1" si="22"/>
        <v/>
      </c>
      <c r="Z62" s="3" t="str">
        <f ca="1">IF(ISNUMBER($A62),VLOOKUP($A62,Methuselahs!$A$7:$X$306,5),"")</f>
        <v/>
      </c>
      <c r="AA62" s="3" t="str">
        <f t="shared" ca="1" si="23"/>
        <v/>
      </c>
    </row>
    <row r="63" spans="1:27" ht="13.15" customHeight="1" x14ac:dyDescent="0.2">
      <c r="A63" s="59" t="str">
        <f ca="1">IF(ISBLANK('Tournament Info'!$B$11),"",INDIRECT(ADDRESS(ROW(),2,1,1,"Optimal Seating "&amp;'Tournament Info'!$B$11-1&amp;"R+F")))</f>
        <v/>
      </c>
      <c r="B63" s="65" t="str">
        <f ca="1">IF(ISNUMBER(A63),VLOOKUP(A63,Methuselahs!$A$7:$E$306,2,FALSE),"")</f>
        <v/>
      </c>
      <c r="C63" s="147" t="str">
        <f ca="1">IF(ISNUMBER(A63),VLOOKUP(A63,Methuselahs!$A$7:$E$306,3,FALSE),"")</f>
        <v/>
      </c>
      <c r="D63" s="148" t="str">
        <f t="shared" ca="1" si="12"/>
        <v/>
      </c>
      <c r="E63" s="149"/>
      <c r="F63" s="66">
        <f t="shared" si="13"/>
        <v>0</v>
      </c>
      <c r="G63" s="150" t="str">
        <f t="shared" ca="1" si="14"/>
        <v/>
      </c>
      <c r="H63" s="151" t="str">
        <f ca="1">IF(ISNUMBER(A63),IF(OR($S63=$U63,NOT(ISNA(MATCH($D63*5+$V$4,Override!$C$6:$C$125,0)))),$Q63,0),"")</f>
        <v/>
      </c>
      <c r="I63" s="186" t="str">
        <f t="shared" ca="1" si="15"/>
        <v/>
      </c>
      <c r="J63" s="152">
        <f ca="1">COUNT(A62:A66)</f>
        <v>0</v>
      </c>
      <c r="K63" s="153" t="str">
        <f ca="1">IF(ISNUMBER(A63),RANK(F63,F62:F66),"")</f>
        <v/>
      </c>
      <c r="L63" s="154">
        <f ca="1">IF(J63=5,VLOOKUP(K63,TPMatrix!$A$6:$B$10,2,FALSE),IF(J63=4,VLOOKUP(K63,TPMatrix!$D$6:$E$9,2,FALSE),0))</f>
        <v>0</v>
      </c>
      <c r="M63" s="154">
        <f ca="1">IF(COUNTIF(K62:K66,K63)&gt;=2,IF(J63=5,VLOOKUP(K63+1,TPMatrix!$A$6:$B$10,2,FALSE),IF(J63=4,VLOOKUP(K63+1,TPMatrix!$D$6:$E$9,2,FALSE),0)),"")</f>
        <v>0</v>
      </c>
      <c r="N63" s="154">
        <f ca="1">IF(COUNTIF(K62:K66,K63)&gt;=3,IF(J63=5,VLOOKUP(K63+2,TPMatrix!$A$6:$B$10,2,FALSE),IF(J63=4,VLOOKUP(K63+2,TPMatrix!$D$6:$E$9,2,FALSE),0)),"")</f>
        <v>0</v>
      </c>
      <c r="O63" s="154">
        <f ca="1">IF(COUNTIF(K62:K66,K63)&gt;=4,IF(J63=5,VLOOKUP(K63+3,TPMatrix!$A$6:$B$10,2,FALSE),IF(J63=4,VLOOKUP(K63+3,TPMatrix!$D$6:$E$9,2,FALSE),0)),"")</f>
        <v>0</v>
      </c>
      <c r="P63" s="154">
        <f ca="1">IF(COUNTIF(K62:K66,K63)&gt;=5,IF(J63=5,VLOOKUP(K63+4,TPMatrix!$A$6:$B$10,2,FALSE),IF(J63=4,VLOOKUP(K63+4,TPMatrix!$D$6:$E$9,2,FALSE),0)),"")</f>
        <v>0</v>
      </c>
      <c r="Q63" s="154">
        <f t="shared" ca="1" si="16"/>
        <v>0</v>
      </c>
      <c r="R63" s="155">
        <f t="shared" ca="1" si="17"/>
        <v>5</v>
      </c>
      <c r="S63" s="153">
        <f t="shared" ca="1" si="18"/>
        <v>0</v>
      </c>
      <c r="T63" s="154">
        <f t="shared" si="19"/>
        <v>0</v>
      </c>
      <c r="U63" s="155">
        <f t="shared" ca="1" si="20"/>
        <v>0</v>
      </c>
      <c r="W63" s="3" t="str">
        <f t="shared" ca="1" si="21"/>
        <v/>
      </c>
      <c r="X63" s="3" t="str">
        <f ca="1">IF(ISNUMBER($A63),$W63*(Methuselahs!$A$4+1)+$A63,"")</f>
        <v/>
      </c>
      <c r="Y63" s="3" t="str">
        <f t="shared" ca="1" si="22"/>
        <v/>
      </c>
      <c r="Z63" s="3" t="str">
        <f ca="1">IF(ISNUMBER($A63),VLOOKUP($A63,Methuselahs!$A$7:$X$306,5),"")</f>
        <v/>
      </c>
      <c r="AA63" s="3" t="str">
        <f t="shared" ca="1" si="23"/>
        <v/>
      </c>
    </row>
    <row r="64" spans="1:27" ht="13.15" customHeight="1" x14ac:dyDescent="0.2">
      <c r="A64" s="70" t="str">
        <f ca="1">IF(ISBLANK('Tournament Info'!$B$11),"",INDIRECT(ADDRESS(ROW(),2,1,1,"Optimal Seating "&amp;'Tournament Info'!$B$11-1&amp;"R+F")))</f>
        <v/>
      </c>
      <c r="B64" s="76" t="str">
        <f ca="1">IF(ISNUMBER(A64),VLOOKUP(A64,Methuselahs!$A$7:$E$306,2,FALSE),"")</f>
        <v/>
      </c>
      <c r="C64" s="156" t="str">
        <f ca="1">IF(ISNUMBER(A64),VLOOKUP(A64,Methuselahs!$A$7:$E$306,3,FALSE),"")</f>
        <v/>
      </c>
      <c r="D64" s="157" t="str">
        <f t="shared" ca="1" si="12"/>
        <v/>
      </c>
      <c r="E64" s="158"/>
      <c r="F64" s="77">
        <f t="shared" si="13"/>
        <v>0</v>
      </c>
      <c r="G64" s="159" t="str">
        <f t="shared" ca="1" si="14"/>
        <v/>
      </c>
      <c r="H64" s="160" t="str">
        <f ca="1">IF(ISNUMBER(A64),IF(OR($S64=$U64,NOT(ISNA(MATCH($D64*5+$V$4,Override!$C$6:$C$125,0)))),$Q64,0),"")</f>
        <v/>
      </c>
      <c r="I64" s="187" t="str">
        <f t="shared" ca="1" si="15"/>
        <v/>
      </c>
      <c r="J64" s="161">
        <f ca="1">COUNT(A62:A66)</f>
        <v>0</v>
      </c>
      <c r="K64" s="162" t="str">
        <f ca="1">IF(ISNUMBER(A64),RANK(F64,F62:F66),"")</f>
        <v/>
      </c>
      <c r="L64" s="75">
        <f ca="1">IF(J64=5,VLOOKUP(K64,TPMatrix!$A$6:$B$10,2,FALSE),IF(J64=4,VLOOKUP(K64,TPMatrix!$D$6:$E$9,2,FALSE),0))</f>
        <v>0</v>
      </c>
      <c r="M64" s="75">
        <f ca="1">IF(COUNTIF(K62:K66,K64)&gt;=2,IF(J64=5,VLOOKUP(K64+1,TPMatrix!$A$6:$B$10,2,FALSE),IF(J64=4,VLOOKUP(K64+1,TPMatrix!$D$6:$E$9,2,FALSE),0)),"")</f>
        <v>0</v>
      </c>
      <c r="N64" s="75">
        <f ca="1">IF(COUNTIF(K62:K66,K64)&gt;=3,IF(J64=5,VLOOKUP(K64+2,TPMatrix!$A$6:$B$10,2,FALSE),IF(J64=4,VLOOKUP(K64+2,TPMatrix!$D$6:$E$9,2,FALSE),0)),"")</f>
        <v>0</v>
      </c>
      <c r="O64" s="75">
        <f ca="1">IF(COUNTIF(K62:K66,K64)&gt;=4,IF(J64=5,VLOOKUP(K64+3,TPMatrix!$A$6:$B$10,2,FALSE),IF(J64=4,VLOOKUP(K64+3,TPMatrix!$D$6:$E$9,2,FALSE),0)),"")</f>
        <v>0</v>
      </c>
      <c r="P64" s="75">
        <f ca="1">IF(COUNTIF(K62:K66,K64)&gt;=5,IF(J64=5,VLOOKUP(K64+4,TPMatrix!$A$6:$B$10,2,FALSE),IF(J64=4,VLOOKUP(K64+4,TPMatrix!$D$6:$E$9,2,FALSE),0)),"")</f>
        <v>0</v>
      </c>
      <c r="Q64" s="75">
        <f t="shared" ca="1" si="16"/>
        <v>0</v>
      </c>
      <c r="R64" s="163">
        <f t="shared" ca="1" si="17"/>
        <v>5</v>
      </c>
      <c r="S64" s="162">
        <f t="shared" ca="1" si="18"/>
        <v>0</v>
      </c>
      <c r="T64" s="75">
        <f t="shared" si="19"/>
        <v>0</v>
      </c>
      <c r="U64" s="163">
        <f t="shared" ca="1" si="20"/>
        <v>0</v>
      </c>
      <c r="W64" s="3" t="str">
        <f t="shared" ca="1" si="21"/>
        <v/>
      </c>
      <c r="X64" s="3" t="str">
        <f ca="1">IF(ISNUMBER($A64),$W64*(Methuselahs!$A$4+1)+$A64,"")</f>
        <v/>
      </c>
      <c r="Y64" s="3" t="str">
        <f t="shared" ca="1" si="22"/>
        <v/>
      </c>
      <c r="Z64" s="3" t="str">
        <f ca="1">IF(ISNUMBER($A64),VLOOKUP($A64,Methuselahs!$A$7:$X$306,5),"")</f>
        <v/>
      </c>
      <c r="AA64" s="3" t="str">
        <f t="shared" ca="1" si="23"/>
        <v/>
      </c>
    </row>
    <row r="65" spans="1:27" ht="13.15" customHeight="1" x14ac:dyDescent="0.2">
      <c r="A65" s="164" t="str">
        <f ca="1">IF(ISBLANK('Tournament Info'!$B$11),"",INDIRECT(ADDRESS(ROW(),2,1,1,"Optimal Seating "&amp;'Tournament Info'!$B$11-1&amp;"R+F")))</f>
        <v/>
      </c>
      <c r="B65" s="165" t="str">
        <f ca="1">IF(ISNUMBER(A65),VLOOKUP(A65,Methuselahs!$A$7:$E$306,2,FALSE),"")</f>
        <v/>
      </c>
      <c r="C65" s="166" t="str">
        <f ca="1">IF(ISNUMBER(A65),VLOOKUP(A65,Methuselahs!$A$7:$E$306,3,FALSE),"")</f>
        <v/>
      </c>
      <c r="D65" s="167" t="str">
        <f t="shared" ca="1" si="12"/>
        <v/>
      </c>
      <c r="E65" s="168"/>
      <c r="F65" s="188">
        <f t="shared" si="13"/>
        <v>0</v>
      </c>
      <c r="G65" s="150" t="str">
        <f t="shared" ca="1" si="14"/>
        <v/>
      </c>
      <c r="H65" s="151" t="str">
        <f ca="1">IF(ISNUMBER(A65),IF(OR($S65=$U65,NOT(ISNA(MATCH($D65*5+$V$4,Override!$C$6:$C$125,0)))),$Q65,0),"")</f>
        <v/>
      </c>
      <c r="I65" s="186" t="str">
        <f t="shared" ca="1" si="15"/>
        <v/>
      </c>
      <c r="J65" s="169">
        <f ca="1">COUNT(A62:A66)</f>
        <v>0</v>
      </c>
      <c r="K65" s="153" t="str">
        <f ca="1">IF(ISNUMBER(A65),RANK(F65,F62:F66),"")</f>
        <v/>
      </c>
      <c r="L65" s="154">
        <f ca="1">IF(J65=5,VLOOKUP(K65,TPMatrix!$A$6:$B$10,2,FALSE),IF(J65=4,VLOOKUP(K65,TPMatrix!$D$6:$E$9,2,FALSE),0))</f>
        <v>0</v>
      </c>
      <c r="M65" s="154">
        <f ca="1">IF(COUNTIF(K62:K66,K65)&gt;=2,IF(J65=5,VLOOKUP(K65+1,TPMatrix!$A$6:$B$10,2,FALSE),IF(J65=4,VLOOKUP(K65+1,TPMatrix!$D$6:$E$9,2,FALSE),0)),"")</f>
        <v>0</v>
      </c>
      <c r="N65" s="154">
        <f ca="1">IF(COUNTIF(K62:K66,K65)&gt;=3,IF(J65=5,VLOOKUP(K65+2,TPMatrix!$A$6:$B$10,2,FALSE),IF(J65=4,VLOOKUP(K65+2,TPMatrix!$D$6:$E$9,2,FALSE),0)),"")</f>
        <v>0</v>
      </c>
      <c r="O65" s="154">
        <f ca="1">IF(COUNTIF(K62:K66,K65)&gt;=4,IF(J65=5,VLOOKUP(K65+3,TPMatrix!$A$6:$B$10,2,FALSE),IF(J65=4,VLOOKUP(K65+3,TPMatrix!$D$6:$E$9,2,FALSE),0)),"")</f>
        <v>0</v>
      </c>
      <c r="P65" s="154">
        <f ca="1">IF(COUNTIF(K62:K66,K65)&gt;=5,IF(J65=5,VLOOKUP(K65+4,TPMatrix!$A$6:$B$10,2,FALSE),IF(J65=4,VLOOKUP(K65+4,TPMatrix!$D$6:$E$9,2,FALSE),0)),"")</f>
        <v>0</v>
      </c>
      <c r="Q65" s="154">
        <f t="shared" ca="1" si="16"/>
        <v>0</v>
      </c>
      <c r="R65" s="155">
        <f t="shared" ca="1" si="17"/>
        <v>5</v>
      </c>
      <c r="S65" s="153">
        <f t="shared" ca="1" si="18"/>
        <v>0</v>
      </c>
      <c r="T65" s="154">
        <f t="shared" si="19"/>
        <v>0</v>
      </c>
      <c r="U65" s="155">
        <f t="shared" ca="1" si="20"/>
        <v>0</v>
      </c>
      <c r="W65" s="3" t="str">
        <f t="shared" ca="1" si="21"/>
        <v/>
      </c>
      <c r="X65" s="3" t="str">
        <f ca="1">IF(ISNUMBER($A65),$W65*(Methuselahs!$A$4+1)+$A65,"")</f>
        <v/>
      </c>
      <c r="Y65" s="3" t="str">
        <f t="shared" ca="1" si="22"/>
        <v/>
      </c>
      <c r="Z65" s="3" t="str">
        <f ca="1">IF(ISNUMBER($A65),VLOOKUP($A65,Methuselahs!$A$7:$X$306,5),"")</f>
        <v/>
      </c>
      <c r="AA65" s="3" t="str">
        <f t="shared" ca="1" si="23"/>
        <v/>
      </c>
    </row>
    <row r="66" spans="1:27" ht="13.15" customHeight="1" x14ac:dyDescent="0.2">
      <c r="A66" s="170" t="str">
        <f ca="1">IF(ISBLANK('Tournament Info'!$B$11),"",INDIRECT(ADDRESS(ROW(),2,1,1,"Optimal Seating "&amp;'Tournament Info'!$B$11-1&amp;"R+F")))</f>
        <v/>
      </c>
      <c r="B66" s="171" t="str">
        <f ca="1">IF(ISNUMBER(A66),VLOOKUP(A66,Methuselahs!$A$7:$E$306,2,FALSE),"")</f>
        <v/>
      </c>
      <c r="C66" s="172" t="str">
        <f ca="1">IF(ISNUMBER(A66),VLOOKUP(A66,Methuselahs!$A$7:$E$306,3,FALSE),"")</f>
        <v/>
      </c>
      <c r="D66" s="173" t="str">
        <f t="shared" ca="1" si="12"/>
        <v/>
      </c>
      <c r="E66" s="174"/>
      <c r="F66" s="189">
        <f t="shared" si="13"/>
        <v>0</v>
      </c>
      <c r="G66" s="159" t="str">
        <f t="shared" ca="1" si="14"/>
        <v/>
      </c>
      <c r="H66" s="160" t="str">
        <f ca="1">IF(ISNUMBER(A66),IF(OR($S66=$U66,NOT(ISNA(MATCH($D66*5+$V$4,Override!$C$6:$C$125,0)))),$Q66,0),"")</f>
        <v/>
      </c>
      <c r="I66" s="187" t="str">
        <f t="shared" ca="1" si="15"/>
        <v/>
      </c>
      <c r="J66" s="175">
        <f ca="1">COUNT(A62:A66)</f>
        <v>0</v>
      </c>
      <c r="K66" s="176" t="str">
        <f ca="1">IF(ISNUMBER(A66),RANK(F66,F62:F66),"")</f>
        <v/>
      </c>
      <c r="L66" s="177">
        <f ca="1">IF(J66=5,VLOOKUP(K66,TPMatrix!$A$6:$B$10,2,FALSE),IF(J66=4,VLOOKUP(K66,TPMatrix!$D$6:$E$9,2,FALSE),0))</f>
        <v>0</v>
      </c>
      <c r="M66" s="177">
        <f ca="1">IF(COUNTIF(K62:K66,K66)&gt;=2,IF(J66=5,VLOOKUP(K66+1,TPMatrix!$A$6:$B$10,2,FALSE),IF(J66=4,VLOOKUP(K66+1,TPMatrix!$D$6:$E$9,2,FALSE),0)),"")</f>
        <v>0</v>
      </c>
      <c r="N66" s="177">
        <f ca="1">IF(COUNTIF(K62:K66,K66)&gt;=3,IF(J66=5,VLOOKUP(K66+2,TPMatrix!$A$6:$B$10,2,FALSE),IF(J66=4,VLOOKUP(K66+2,TPMatrix!$D$6:$E$9,2,FALSE),0)),"")</f>
        <v>0</v>
      </c>
      <c r="O66" s="177">
        <f ca="1">IF(COUNTIF(K62:K66,K66)&gt;=4,IF(J66=5,VLOOKUP(K66+3,TPMatrix!$A$6:$B$10,2,FALSE),IF(J66=4,VLOOKUP(K66+3,TPMatrix!$D$6:$E$9,2,FALSE),0)),"")</f>
        <v>0</v>
      </c>
      <c r="P66" s="177">
        <f ca="1">IF(COUNTIF(K62:K66,K66)&gt;=5,IF(J66=5,VLOOKUP(K66+4,TPMatrix!$A$6:$B$10,2,FALSE),IF(J66=4,VLOOKUP(K66+4,TPMatrix!$D$6:$E$9,2,FALSE),0)),"")</f>
        <v>0</v>
      </c>
      <c r="Q66" s="177">
        <f t="shared" ca="1" si="16"/>
        <v>0</v>
      </c>
      <c r="R66" s="178">
        <f t="shared" ca="1" si="17"/>
        <v>5</v>
      </c>
      <c r="S66" s="176">
        <f t="shared" ca="1" si="18"/>
        <v>0</v>
      </c>
      <c r="T66" s="177">
        <f t="shared" si="19"/>
        <v>0</v>
      </c>
      <c r="U66" s="178">
        <f t="shared" ca="1" si="20"/>
        <v>0</v>
      </c>
      <c r="W66" s="3" t="str">
        <f t="shared" ca="1" si="21"/>
        <v/>
      </c>
      <c r="X66" s="3" t="str">
        <f ca="1">IF(ISNUMBER($A66),$W66*(Methuselahs!$A$4+1)+$A66,"")</f>
        <v/>
      </c>
      <c r="Y66" s="3" t="str">
        <f t="shared" ca="1" si="22"/>
        <v/>
      </c>
      <c r="Z66" s="3" t="str">
        <f ca="1">IF(ISNUMBER($A66),VLOOKUP($A66,Methuselahs!$A$7:$X$306,5),"")</f>
        <v/>
      </c>
      <c r="AA66" s="3" t="str">
        <f t="shared" ca="1" si="23"/>
        <v/>
      </c>
    </row>
    <row r="67" spans="1:27" ht="13.15" customHeight="1" x14ac:dyDescent="0.2">
      <c r="A67" s="55" t="str">
        <f ca="1">IF(ISBLANK('Tournament Info'!$B$11),"",INDIRECT(ADDRESS(ROW(),2,1,1,"Optimal Seating "&amp;'Tournament Info'!$B$11-1&amp;"R+F")))</f>
        <v/>
      </c>
      <c r="B67" s="76" t="str">
        <f ca="1">IF(ISNUMBER(A67),VLOOKUP(A67,Methuselahs!$A$7:$E$306,2,FALSE),"")</f>
        <v/>
      </c>
      <c r="C67" s="136" t="str">
        <f ca="1">IF(ISNUMBER(A67),VLOOKUP(A67,Methuselahs!$A$7:$E$306,3,FALSE),"")</f>
        <v/>
      </c>
      <c r="D67" s="137" t="str">
        <f t="shared" ca="1" si="12"/>
        <v/>
      </c>
      <c r="E67" s="138"/>
      <c r="F67" s="184">
        <f t="shared" si="13"/>
        <v>0</v>
      </c>
      <c r="G67" s="139" t="str">
        <f t="shared" ca="1" si="14"/>
        <v/>
      </c>
      <c r="H67" s="140" t="str">
        <f ca="1">IF(ISNUMBER(A67),IF(OR($S67=$U67,NOT(ISNA(MATCH($D67*5+$V$4,Override!$C$6:$C$125,0)))),$Q67,0),"")</f>
        <v/>
      </c>
      <c r="I67" s="185" t="str">
        <f t="shared" ca="1" si="15"/>
        <v/>
      </c>
      <c r="J67" s="141">
        <f ca="1">COUNT(A67:A71)</f>
        <v>0</v>
      </c>
      <c r="K67" s="142" t="str">
        <f ca="1">IF(ISNUMBER(A67),RANK(F67,F67:F71),"")</f>
        <v/>
      </c>
      <c r="L67" s="58">
        <f ca="1">IF(J67=5,VLOOKUP(K67,TPMatrix!$A$6:$B$10,2,FALSE),IF(J67=4,VLOOKUP(K67,TPMatrix!$D$6:$E$9,2,FALSE),0))</f>
        <v>0</v>
      </c>
      <c r="M67" s="58">
        <f ca="1">IF(COUNTIF(K67:K71,K67)&gt;=2,IF(J67=5,VLOOKUP(K67+1,TPMatrix!$A$6:$B$10,2,FALSE),IF(J67=4,VLOOKUP(K67+1,TPMatrix!$D$6:$E$9,2,FALSE),0)),"")</f>
        <v>0</v>
      </c>
      <c r="N67" s="58">
        <f ca="1">IF(COUNTIF(K67:K71,K67)&gt;=3,IF(J67=5,VLOOKUP(K67+2,TPMatrix!$A$6:$B$10,2,FALSE),IF(J67=4,VLOOKUP(K67+2,TPMatrix!$D$6:$E$9,2,FALSE),0)),"")</f>
        <v>0</v>
      </c>
      <c r="O67" s="58">
        <f ca="1">IF(COUNTIF(K67:K71,K67)&gt;=4,IF(J67=5,VLOOKUP(K67+3,TPMatrix!$A$6:$B$10,2,FALSE),IF(J67=4,VLOOKUP(K67+3,TPMatrix!$D$6:$E$9,2,FALSE),0)),"")</f>
        <v>0</v>
      </c>
      <c r="P67" s="58">
        <f ca="1">IF(COUNTIF(K67:K71,K67)&gt;=5,IF(J67=5,VLOOKUP(K67+4,TPMatrix!$A$6:$B$10,2,FALSE),IF(J67=4,VLOOKUP(K67+4,TPMatrix!$D$6:$E$9,2,FALSE),0)),"")</f>
        <v>0</v>
      </c>
      <c r="Q67" s="58">
        <f t="shared" ca="1" si="16"/>
        <v>0</v>
      </c>
      <c r="R67" s="143">
        <f t="shared" ca="1" si="17"/>
        <v>5</v>
      </c>
      <c r="S67" s="144">
        <f t="shared" ca="1" si="18"/>
        <v>0</v>
      </c>
      <c r="T67" s="145">
        <f t="shared" si="19"/>
        <v>0</v>
      </c>
      <c r="U67" s="146">
        <f t="shared" ca="1" si="20"/>
        <v>0</v>
      </c>
      <c r="W67" s="3" t="str">
        <f t="shared" ca="1" si="21"/>
        <v/>
      </c>
      <c r="X67" s="3" t="str">
        <f ca="1">IF(ISNUMBER($A67),$W67*(Methuselahs!$A$4+1)+$A67,"")</f>
        <v/>
      </c>
      <c r="Y67" s="3" t="str">
        <f t="shared" ca="1" si="22"/>
        <v/>
      </c>
      <c r="Z67" s="3" t="str">
        <f ca="1">IF(ISNUMBER($A67),VLOOKUP($A67,Methuselahs!$A$7:$X$306,5),"")</f>
        <v/>
      </c>
      <c r="AA67" s="3" t="str">
        <f t="shared" ca="1" si="23"/>
        <v/>
      </c>
    </row>
    <row r="68" spans="1:27" ht="13.15" customHeight="1" x14ac:dyDescent="0.2">
      <c r="A68" s="59" t="str">
        <f ca="1">IF(ISBLANK('Tournament Info'!$B$11),"",INDIRECT(ADDRESS(ROW(),2,1,1,"Optimal Seating "&amp;'Tournament Info'!$B$11-1&amp;"R+F")))</f>
        <v/>
      </c>
      <c r="B68" s="65" t="str">
        <f ca="1">IF(ISNUMBER(A68),VLOOKUP(A68,Methuselahs!$A$7:$E$306,2,FALSE),"")</f>
        <v/>
      </c>
      <c r="C68" s="147" t="str">
        <f ca="1">IF(ISNUMBER(A68),VLOOKUP(A68,Methuselahs!$A$7:$E$306,3,FALSE),"")</f>
        <v/>
      </c>
      <c r="D68" s="148" t="str">
        <f t="shared" ca="1" si="12"/>
        <v/>
      </c>
      <c r="E68" s="149"/>
      <c r="F68" s="66">
        <f t="shared" si="13"/>
        <v>0</v>
      </c>
      <c r="G68" s="150" t="str">
        <f t="shared" ca="1" si="14"/>
        <v/>
      </c>
      <c r="H68" s="151" t="str">
        <f ca="1">IF(ISNUMBER(A68),IF(OR($S68=$U68,NOT(ISNA(MATCH($D68*5+$V$4,Override!$C$6:$C$125,0)))),$Q68,0),"")</f>
        <v/>
      </c>
      <c r="I68" s="186" t="str">
        <f t="shared" ca="1" si="15"/>
        <v/>
      </c>
      <c r="J68" s="152">
        <f ca="1">COUNT(A67:A71)</f>
        <v>0</v>
      </c>
      <c r="K68" s="153" t="str">
        <f ca="1">IF(ISNUMBER(A68),RANK(F68,F67:F71),"")</f>
        <v/>
      </c>
      <c r="L68" s="154">
        <f ca="1">IF(J68=5,VLOOKUP(K68,TPMatrix!$A$6:$B$10,2,FALSE),IF(J68=4,VLOOKUP(K68,TPMatrix!$D$6:$E$9,2,FALSE),0))</f>
        <v>0</v>
      </c>
      <c r="M68" s="154">
        <f ca="1">IF(COUNTIF(K67:K71,K68)&gt;=2,IF(J68=5,VLOOKUP(K68+1,TPMatrix!$A$6:$B$10,2,FALSE),IF(J68=4,VLOOKUP(K68+1,TPMatrix!$D$6:$E$9,2,FALSE),0)),"")</f>
        <v>0</v>
      </c>
      <c r="N68" s="154">
        <f ca="1">IF(COUNTIF(K67:K71,K68)&gt;=3,IF(J68=5,VLOOKUP(K68+2,TPMatrix!$A$6:$B$10,2,FALSE),IF(J68=4,VLOOKUP(K68+2,TPMatrix!$D$6:$E$9,2,FALSE),0)),"")</f>
        <v>0</v>
      </c>
      <c r="O68" s="154">
        <f ca="1">IF(COUNTIF(K67:K71,K68)&gt;=4,IF(J68=5,VLOOKUP(K68+3,TPMatrix!$A$6:$B$10,2,FALSE),IF(J68=4,VLOOKUP(K68+3,TPMatrix!$D$6:$E$9,2,FALSE),0)),"")</f>
        <v>0</v>
      </c>
      <c r="P68" s="154">
        <f ca="1">IF(COUNTIF(K67:K71,K68)&gt;=5,IF(J68=5,VLOOKUP(K68+4,TPMatrix!$A$6:$B$10,2,FALSE),IF(J68=4,VLOOKUP(K68+4,TPMatrix!$D$6:$E$9,2,FALSE),0)),"")</f>
        <v>0</v>
      </c>
      <c r="Q68" s="154">
        <f t="shared" ca="1" si="16"/>
        <v>0</v>
      </c>
      <c r="R68" s="155">
        <f t="shared" ca="1" si="17"/>
        <v>5</v>
      </c>
      <c r="S68" s="153">
        <f t="shared" ca="1" si="18"/>
        <v>0</v>
      </c>
      <c r="T68" s="154">
        <f t="shared" si="19"/>
        <v>0</v>
      </c>
      <c r="U68" s="155">
        <f t="shared" ca="1" si="20"/>
        <v>0</v>
      </c>
      <c r="W68" s="3" t="str">
        <f t="shared" ca="1" si="21"/>
        <v/>
      </c>
      <c r="X68" s="3" t="str">
        <f ca="1">IF(ISNUMBER($A68),$W68*(Methuselahs!$A$4+1)+$A68,"")</f>
        <v/>
      </c>
      <c r="Y68" s="3" t="str">
        <f t="shared" ca="1" si="22"/>
        <v/>
      </c>
      <c r="Z68" s="3" t="str">
        <f ca="1">IF(ISNUMBER($A68),VLOOKUP($A68,Methuselahs!$A$7:$X$306,5),"")</f>
        <v/>
      </c>
      <c r="AA68" s="3" t="str">
        <f t="shared" ca="1" si="23"/>
        <v/>
      </c>
    </row>
    <row r="69" spans="1:27" ht="13.15" customHeight="1" x14ac:dyDescent="0.2">
      <c r="A69" s="70" t="str">
        <f ca="1">IF(ISBLANK('Tournament Info'!$B$11),"",INDIRECT(ADDRESS(ROW(),2,1,1,"Optimal Seating "&amp;'Tournament Info'!$B$11-1&amp;"R+F")))</f>
        <v/>
      </c>
      <c r="B69" s="76" t="str">
        <f ca="1">IF(ISNUMBER(A69),VLOOKUP(A69,Methuselahs!$A$7:$E$306,2,FALSE),"")</f>
        <v/>
      </c>
      <c r="C69" s="156" t="str">
        <f ca="1">IF(ISNUMBER(A69),VLOOKUP(A69,Methuselahs!$A$7:$E$306,3,FALSE),"")</f>
        <v/>
      </c>
      <c r="D69" s="157" t="str">
        <f t="shared" ca="1" si="12"/>
        <v/>
      </c>
      <c r="E69" s="158"/>
      <c r="F69" s="77">
        <f t="shared" si="13"/>
        <v>0</v>
      </c>
      <c r="G69" s="159" t="str">
        <f t="shared" ca="1" si="14"/>
        <v/>
      </c>
      <c r="H69" s="160" t="str">
        <f ca="1">IF(ISNUMBER(A69),IF(OR($S69=$U69,NOT(ISNA(MATCH($D69*5+$V$4,Override!$C$6:$C$125,0)))),$Q69,0),"")</f>
        <v/>
      </c>
      <c r="I69" s="187" t="str">
        <f t="shared" ca="1" si="15"/>
        <v/>
      </c>
      <c r="J69" s="161">
        <f ca="1">COUNT(A67:A71)</f>
        <v>0</v>
      </c>
      <c r="K69" s="162" t="str">
        <f ca="1">IF(ISNUMBER(A69),RANK(F69,F67:F71),"")</f>
        <v/>
      </c>
      <c r="L69" s="75">
        <f ca="1">IF(J69=5,VLOOKUP(K69,TPMatrix!$A$6:$B$10,2,FALSE),IF(J69=4,VLOOKUP(K69,TPMatrix!$D$6:$E$9,2,FALSE),0))</f>
        <v>0</v>
      </c>
      <c r="M69" s="75">
        <f ca="1">IF(COUNTIF(K67:K71,K69)&gt;=2,IF(J69=5,VLOOKUP(K69+1,TPMatrix!$A$6:$B$10,2,FALSE),IF(J69=4,VLOOKUP(K69+1,TPMatrix!$D$6:$E$9,2,FALSE),0)),"")</f>
        <v>0</v>
      </c>
      <c r="N69" s="75">
        <f ca="1">IF(COUNTIF(K67:K71,K69)&gt;=3,IF(J69=5,VLOOKUP(K69+2,TPMatrix!$A$6:$B$10,2,FALSE),IF(J69=4,VLOOKUP(K69+2,TPMatrix!$D$6:$E$9,2,FALSE),0)),"")</f>
        <v>0</v>
      </c>
      <c r="O69" s="75">
        <f ca="1">IF(COUNTIF(K67:K71,K69)&gt;=4,IF(J69=5,VLOOKUP(K69+3,TPMatrix!$A$6:$B$10,2,FALSE),IF(J69=4,VLOOKUP(K69+3,TPMatrix!$D$6:$E$9,2,FALSE),0)),"")</f>
        <v>0</v>
      </c>
      <c r="P69" s="75">
        <f ca="1">IF(COUNTIF(K67:K71,K69)&gt;=5,IF(J69=5,VLOOKUP(K69+4,TPMatrix!$A$6:$B$10,2,FALSE),IF(J69=4,VLOOKUP(K69+4,TPMatrix!$D$6:$E$9,2,FALSE),0)),"")</f>
        <v>0</v>
      </c>
      <c r="Q69" s="75">
        <f t="shared" ca="1" si="16"/>
        <v>0</v>
      </c>
      <c r="R69" s="163">
        <f t="shared" ca="1" si="17"/>
        <v>5</v>
      </c>
      <c r="S69" s="162">
        <f t="shared" ca="1" si="18"/>
        <v>0</v>
      </c>
      <c r="T69" s="75">
        <f t="shared" si="19"/>
        <v>0</v>
      </c>
      <c r="U69" s="163">
        <f t="shared" ca="1" si="20"/>
        <v>0</v>
      </c>
      <c r="W69" s="3" t="str">
        <f t="shared" ca="1" si="21"/>
        <v/>
      </c>
      <c r="X69" s="3" t="str">
        <f ca="1">IF(ISNUMBER($A69),$W69*(Methuselahs!$A$4+1)+$A69,"")</f>
        <v/>
      </c>
      <c r="Y69" s="3" t="str">
        <f t="shared" ca="1" si="22"/>
        <v/>
      </c>
      <c r="Z69" s="3" t="str">
        <f ca="1">IF(ISNUMBER($A69),VLOOKUP($A69,Methuselahs!$A$7:$X$306,5),"")</f>
        <v/>
      </c>
      <c r="AA69" s="3" t="str">
        <f t="shared" ca="1" si="23"/>
        <v/>
      </c>
    </row>
    <row r="70" spans="1:27" ht="13.15" customHeight="1" x14ac:dyDescent="0.2">
      <c r="A70" s="164" t="str">
        <f ca="1">IF(ISBLANK('Tournament Info'!$B$11),"",INDIRECT(ADDRESS(ROW(),2,1,1,"Optimal Seating "&amp;'Tournament Info'!$B$11-1&amp;"R+F")))</f>
        <v/>
      </c>
      <c r="B70" s="165" t="str">
        <f ca="1">IF(ISNUMBER(A70),VLOOKUP(A70,Methuselahs!$A$7:$E$306,2,FALSE),"")</f>
        <v/>
      </c>
      <c r="C70" s="166" t="str">
        <f ca="1">IF(ISNUMBER(A70),VLOOKUP(A70,Methuselahs!$A$7:$E$306,3,FALSE),"")</f>
        <v/>
      </c>
      <c r="D70" s="167" t="str">
        <f t="shared" ca="1" si="12"/>
        <v/>
      </c>
      <c r="E70" s="168"/>
      <c r="F70" s="188">
        <f t="shared" si="13"/>
        <v>0</v>
      </c>
      <c r="G70" s="150" t="str">
        <f t="shared" ca="1" si="14"/>
        <v/>
      </c>
      <c r="H70" s="151" t="str">
        <f ca="1">IF(ISNUMBER(A70),IF(OR($S70=$U70,NOT(ISNA(MATCH($D70*5+$V$4,Override!$C$6:$C$125,0)))),$Q70,0),"")</f>
        <v/>
      </c>
      <c r="I70" s="186" t="str">
        <f t="shared" ca="1" si="15"/>
        <v/>
      </c>
      <c r="J70" s="169">
        <f ca="1">COUNT(A67:A71)</f>
        <v>0</v>
      </c>
      <c r="K70" s="153" t="str">
        <f ca="1">IF(ISNUMBER(A70),RANK(F70,F67:F71),"")</f>
        <v/>
      </c>
      <c r="L70" s="154">
        <f ca="1">IF(J70=5,VLOOKUP(K70,TPMatrix!$A$6:$B$10,2,FALSE),IF(J70=4,VLOOKUP(K70,TPMatrix!$D$6:$E$9,2,FALSE),0))</f>
        <v>0</v>
      </c>
      <c r="M70" s="154">
        <f ca="1">IF(COUNTIF(K67:K71,K70)&gt;=2,IF(J70=5,VLOOKUP(K70+1,TPMatrix!$A$6:$B$10,2,FALSE),IF(J70=4,VLOOKUP(K70+1,TPMatrix!$D$6:$E$9,2,FALSE),0)),"")</f>
        <v>0</v>
      </c>
      <c r="N70" s="154">
        <f ca="1">IF(COUNTIF(K67:K71,K70)&gt;=3,IF(J70=5,VLOOKUP(K70+2,TPMatrix!$A$6:$B$10,2,FALSE),IF(J70=4,VLOOKUP(K70+2,TPMatrix!$D$6:$E$9,2,FALSE),0)),"")</f>
        <v>0</v>
      </c>
      <c r="O70" s="154">
        <f ca="1">IF(COUNTIF(K67:K71,K70)&gt;=4,IF(J70=5,VLOOKUP(K70+3,TPMatrix!$A$6:$B$10,2,FALSE),IF(J70=4,VLOOKUP(K70+3,TPMatrix!$D$6:$E$9,2,FALSE),0)),"")</f>
        <v>0</v>
      </c>
      <c r="P70" s="154">
        <f ca="1">IF(COUNTIF(K67:K71,K70)&gt;=5,IF(J70=5,VLOOKUP(K70+4,TPMatrix!$A$6:$B$10,2,FALSE),IF(J70=4,VLOOKUP(K70+4,TPMatrix!$D$6:$E$9,2,FALSE),0)),"")</f>
        <v>0</v>
      </c>
      <c r="Q70" s="154">
        <f t="shared" ca="1" si="16"/>
        <v>0</v>
      </c>
      <c r="R70" s="155">
        <f t="shared" ca="1" si="17"/>
        <v>5</v>
      </c>
      <c r="S70" s="153">
        <f t="shared" ca="1" si="18"/>
        <v>0</v>
      </c>
      <c r="T70" s="154">
        <f t="shared" si="19"/>
        <v>0</v>
      </c>
      <c r="U70" s="155">
        <f t="shared" ca="1" si="20"/>
        <v>0</v>
      </c>
      <c r="W70" s="3" t="str">
        <f t="shared" ca="1" si="21"/>
        <v/>
      </c>
      <c r="X70" s="3" t="str">
        <f ca="1">IF(ISNUMBER($A70),$W70*(Methuselahs!$A$4+1)+$A70,"")</f>
        <v/>
      </c>
      <c r="Y70" s="3" t="str">
        <f t="shared" ca="1" si="22"/>
        <v/>
      </c>
      <c r="Z70" s="3" t="str">
        <f ca="1">IF(ISNUMBER($A70),VLOOKUP($A70,Methuselahs!$A$7:$X$306,5),"")</f>
        <v/>
      </c>
      <c r="AA70" s="3" t="str">
        <f t="shared" ca="1" si="23"/>
        <v/>
      </c>
    </row>
    <row r="71" spans="1:27" ht="13.15" customHeight="1" x14ac:dyDescent="0.2">
      <c r="A71" s="170" t="str">
        <f ca="1">IF(ISBLANK('Tournament Info'!$B$11),"",INDIRECT(ADDRESS(ROW(),2,1,1,"Optimal Seating "&amp;'Tournament Info'!$B$11-1&amp;"R+F")))</f>
        <v/>
      </c>
      <c r="B71" s="171" t="str">
        <f ca="1">IF(ISNUMBER(A71),VLOOKUP(A71,Methuselahs!$A$7:$E$306,2,FALSE),"")</f>
        <v/>
      </c>
      <c r="C71" s="172" t="str">
        <f ca="1">IF(ISNUMBER(A71),VLOOKUP(A71,Methuselahs!$A$7:$E$306,3,FALSE),"")</f>
        <v/>
      </c>
      <c r="D71" s="173" t="str">
        <f t="shared" ref="D71:D102" ca="1" si="24">IF(ISNUMBER(A71),FLOOR((ROW()-ROW($A$7))/5,1)+1,"")</f>
        <v/>
      </c>
      <c r="E71" s="174"/>
      <c r="F71" s="189">
        <f t="shared" ref="F71:F102" si="25">IF(ISNUMBER(E71),E71,0)</f>
        <v>0</v>
      </c>
      <c r="G71" s="159" t="str">
        <f t="shared" ref="G71:G102" ca="1" si="26">IF(ISNUMBER($A71),IF(AND($F71&gt;=2,$H71=60),1,0),"")</f>
        <v/>
      </c>
      <c r="H71" s="160" t="str">
        <f ca="1">IF(ISNUMBER(A71),IF(OR($S71=$U71,NOT(ISNA(MATCH($D71*5+$V$4,Override!$C$6:$C$125,0)))),$Q71,0),"")</f>
        <v/>
      </c>
      <c r="I71" s="187" t="str">
        <f t="shared" ref="I71:I102" ca="1" si="27">IF(ISNUMBER(A71),IF(J71=5,K71,IF(AND(J71=4,OR(K71=4,K71=3)),K71+1,K71)),"")</f>
        <v/>
      </c>
      <c r="J71" s="175">
        <f ca="1">COUNT(A67:A71)</f>
        <v>0</v>
      </c>
      <c r="K71" s="176" t="str">
        <f ca="1">IF(ISNUMBER(A71),RANK(F71,F67:F71),"")</f>
        <v/>
      </c>
      <c r="L71" s="177">
        <f ca="1">IF(J71=5,VLOOKUP(K71,TPMatrix!$A$6:$B$10,2,FALSE),IF(J71=4,VLOOKUP(K71,TPMatrix!$D$6:$E$9,2,FALSE),0))</f>
        <v>0</v>
      </c>
      <c r="M71" s="177">
        <f ca="1">IF(COUNTIF(K67:K71,K71)&gt;=2,IF(J71=5,VLOOKUP(K71+1,TPMatrix!$A$6:$B$10,2,FALSE),IF(J71=4,VLOOKUP(K71+1,TPMatrix!$D$6:$E$9,2,FALSE),0)),"")</f>
        <v>0</v>
      </c>
      <c r="N71" s="177">
        <f ca="1">IF(COUNTIF(K67:K71,K71)&gt;=3,IF(J71=5,VLOOKUP(K71+2,TPMatrix!$A$6:$B$10,2,FALSE),IF(J71=4,VLOOKUP(K71+2,TPMatrix!$D$6:$E$9,2,FALSE),0)),"")</f>
        <v>0</v>
      </c>
      <c r="O71" s="177">
        <f ca="1">IF(COUNTIF(K67:K71,K71)&gt;=4,IF(J71=5,VLOOKUP(K71+3,TPMatrix!$A$6:$B$10,2,FALSE),IF(J71=4,VLOOKUP(K71+3,TPMatrix!$D$6:$E$9,2,FALSE),0)),"")</f>
        <v>0</v>
      </c>
      <c r="P71" s="177">
        <f ca="1">IF(COUNTIF(K67:K71,K71)&gt;=5,IF(J71=5,VLOOKUP(K71+4,TPMatrix!$A$6:$B$10,2,FALSE),IF(J71=4,VLOOKUP(K71+4,TPMatrix!$D$6:$E$9,2,FALSE),0)),"")</f>
        <v>0</v>
      </c>
      <c r="Q71" s="177">
        <f t="shared" ref="Q71:Q102" ca="1" si="28">SUM(L71:P71)/COUNT(L71:P71)</f>
        <v>0</v>
      </c>
      <c r="R71" s="178">
        <f t="shared" ref="R71:R102" ca="1" si="29">COUNT(L71:P71)</f>
        <v>5</v>
      </c>
      <c r="S71" s="176">
        <f t="shared" ref="S71:S102" ca="1" si="30">IF(ISNUMBER($A71),COUNTIF($D$7:$D$306,$D71),0)</f>
        <v>0</v>
      </c>
      <c r="T71" s="177">
        <f t="shared" ref="T71:T102" si="31">CEILING($F71,1)</f>
        <v>0</v>
      </c>
      <c r="U71" s="178">
        <f t="shared" ref="U71:U102" ca="1" si="32">SUM(OFFSET(T71,-MOD(ROW()-ROW($U$7),5),0,5,1))</f>
        <v>0</v>
      </c>
      <c r="W71" s="3" t="str">
        <f t="shared" ref="W71:W102" ca="1" si="33">$I71</f>
        <v/>
      </c>
      <c r="X71" s="3" t="str">
        <f ca="1">IF(ISNUMBER($A71),$W71*(Methuselahs!$A$4+1)+$A71,"")</f>
        <v/>
      </c>
      <c r="Y71" s="3" t="str">
        <f t="shared" ref="Y71:Y102" ca="1" si="34">IF(ISNUMBER($A71),RANK($X71,$X71:$X75,1),"")</f>
        <v/>
      </c>
      <c r="Z71" s="3" t="str">
        <f ca="1">IF(ISNUMBER($A71),VLOOKUP($A71,Methuselahs!$A$7:$X$306,5),"")</f>
        <v/>
      </c>
      <c r="AA71" s="3" t="str">
        <f t="shared" ref="AA71:AA102" ca="1" si="35">$I71</f>
        <v/>
      </c>
    </row>
    <row r="72" spans="1:27" ht="13.15" customHeight="1" x14ac:dyDescent="0.2">
      <c r="A72" s="55" t="str">
        <f ca="1">IF(ISBLANK('Tournament Info'!$B$11),"",INDIRECT(ADDRESS(ROW(),2,1,1,"Optimal Seating "&amp;'Tournament Info'!$B$11-1&amp;"R+F")))</f>
        <v/>
      </c>
      <c r="B72" s="76" t="str">
        <f ca="1">IF(ISNUMBER(A72),VLOOKUP(A72,Methuselahs!$A$7:$E$306,2,FALSE),"")</f>
        <v/>
      </c>
      <c r="C72" s="136" t="str">
        <f ca="1">IF(ISNUMBER(A72),VLOOKUP(A72,Methuselahs!$A$7:$E$306,3,FALSE),"")</f>
        <v/>
      </c>
      <c r="D72" s="137" t="str">
        <f t="shared" ca="1" si="24"/>
        <v/>
      </c>
      <c r="E72" s="138"/>
      <c r="F72" s="184">
        <f t="shared" si="25"/>
        <v>0</v>
      </c>
      <c r="G72" s="139" t="str">
        <f t="shared" ca="1" si="26"/>
        <v/>
      </c>
      <c r="H72" s="140" t="str">
        <f ca="1">IF(ISNUMBER(A72),IF(OR($S72=$U72,NOT(ISNA(MATCH($D72*5+$V$4,Override!$C$6:$C$125,0)))),$Q72,0),"")</f>
        <v/>
      </c>
      <c r="I72" s="185" t="str">
        <f t="shared" ca="1" si="27"/>
        <v/>
      </c>
      <c r="J72" s="141">
        <f ca="1">COUNT(A72:A76)</f>
        <v>0</v>
      </c>
      <c r="K72" s="142" t="str">
        <f ca="1">IF(ISNUMBER(A72),RANK(F72,F72:F76),"")</f>
        <v/>
      </c>
      <c r="L72" s="58">
        <f ca="1">IF(J72=5,VLOOKUP(K72,TPMatrix!$A$6:$B$10,2,FALSE),IF(J72=4,VLOOKUP(K72,TPMatrix!$D$6:$E$9,2,FALSE),0))</f>
        <v>0</v>
      </c>
      <c r="M72" s="58">
        <f ca="1">IF(COUNTIF(K72:K76,K72)&gt;=2,IF(J72=5,VLOOKUP(K72+1,TPMatrix!$A$6:$B$10,2,FALSE),IF(J72=4,VLOOKUP(K72+1,TPMatrix!$D$6:$E$9,2,FALSE),0)),"")</f>
        <v>0</v>
      </c>
      <c r="N72" s="58">
        <f ca="1">IF(COUNTIF(K72:K76,K72)&gt;=3,IF(J72=5,VLOOKUP(K72+2,TPMatrix!$A$6:$B$10,2,FALSE),IF(J72=4,VLOOKUP(K72+2,TPMatrix!$D$6:$E$9,2,FALSE),0)),"")</f>
        <v>0</v>
      </c>
      <c r="O72" s="58">
        <f ca="1">IF(COUNTIF(K72:K76,K72)&gt;=4,IF(J72=5,VLOOKUP(K72+3,TPMatrix!$A$6:$B$10,2,FALSE),IF(J72=4,VLOOKUP(K72+3,TPMatrix!$D$6:$E$9,2,FALSE),0)),"")</f>
        <v>0</v>
      </c>
      <c r="P72" s="58">
        <f ca="1">IF(COUNTIF(K72:K76,K72)&gt;=5,IF(J72=5,VLOOKUP(K72+4,TPMatrix!$A$6:$B$10,2,FALSE),IF(J72=4,VLOOKUP(K72+4,TPMatrix!$D$6:$E$9,2,FALSE),0)),"")</f>
        <v>0</v>
      </c>
      <c r="Q72" s="58">
        <f t="shared" ca="1" si="28"/>
        <v>0</v>
      </c>
      <c r="R72" s="143">
        <f t="shared" ca="1" si="29"/>
        <v>5</v>
      </c>
      <c r="S72" s="144">
        <f t="shared" ca="1" si="30"/>
        <v>0</v>
      </c>
      <c r="T72" s="145">
        <f t="shared" si="31"/>
        <v>0</v>
      </c>
      <c r="U72" s="146">
        <f t="shared" ca="1" si="32"/>
        <v>0</v>
      </c>
      <c r="W72" s="3" t="str">
        <f t="shared" ca="1" si="33"/>
        <v/>
      </c>
      <c r="X72" s="3" t="str">
        <f ca="1">IF(ISNUMBER($A72),$W72*(Methuselahs!$A$4+1)+$A72,"")</f>
        <v/>
      </c>
      <c r="Y72" s="3" t="str">
        <f t="shared" ca="1" si="34"/>
        <v/>
      </c>
      <c r="Z72" s="3" t="str">
        <f ca="1">IF(ISNUMBER($A72),VLOOKUP($A72,Methuselahs!$A$7:$X$306,5),"")</f>
        <v/>
      </c>
      <c r="AA72" s="3" t="str">
        <f t="shared" ca="1" si="35"/>
        <v/>
      </c>
    </row>
    <row r="73" spans="1:27" ht="13.15" customHeight="1" x14ac:dyDescent="0.2">
      <c r="A73" s="59" t="str">
        <f ca="1">IF(ISBLANK('Tournament Info'!$B$11),"",INDIRECT(ADDRESS(ROW(),2,1,1,"Optimal Seating "&amp;'Tournament Info'!$B$11-1&amp;"R+F")))</f>
        <v/>
      </c>
      <c r="B73" s="65" t="str">
        <f ca="1">IF(ISNUMBER(A73),VLOOKUP(A73,Methuselahs!$A$7:$E$306,2,FALSE),"")</f>
        <v/>
      </c>
      <c r="C73" s="147" t="str">
        <f ca="1">IF(ISNUMBER(A73),VLOOKUP(A73,Methuselahs!$A$7:$E$306,3,FALSE),"")</f>
        <v/>
      </c>
      <c r="D73" s="148" t="str">
        <f t="shared" ca="1" si="24"/>
        <v/>
      </c>
      <c r="E73" s="149"/>
      <c r="F73" s="66">
        <f t="shared" si="25"/>
        <v>0</v>
      </c>
      <c r="G73" s="150" t="str">
        <f t="shared" ca="1" si="26"/>
        <v/>
      </c>
      <c r="H73" s="151" t="str">
        <f ca="1">IF(ISNUMBER(A73),IF(OR($S73=$U73,NOT(ISNA(MATCH($D73*5+$V$4,Override!$C$6:$C$125,0)))),$Q73,0),"")</f>
        <v/>
      </c>
      <c r="I73" s="186" t="str">
        <f t="shared" ca="1" si="27"/>
        <v/>
      </c>
      <c r="J73" s="152">
        <f ca="1">COUNT(A72:A76)</f>
        <v>0</v>
      </c>
      <c r="K73" s="153" t="str">
        <f ca="1">IF(ISNUMBER(A73),RANK(F73,F72:F76),"")</f>
        <v/>
      </c>
      <c r="L73" s="154">
        <f ca="1">IF(J73=5,VLOOKUP(K73,TPMatrix!$A$6:$B$10,2,FALSE),IF(J73=4,VLOOKUP(K73,TPMatrix!$D$6:$E$9,2,FALSE),0))</f>
        <v>0</v>
      </c>
      <c r="M73" s="154">
        <f ca="1">IF(COUNTIF(K72:K76,K73)&gt;=2,IF(J73=5,VLOOKUP(K73+1,TPMatrix!$A$6:$B$10,2,FALSE),IF(J73=4,VLOOKUP(K73+1,TPMatrix!$D$6:$E$9,2,FALSE),0)),"")</f>
        <v>0</v>
      </c>
      <c r="N73" s="154">
        <f ca="1">IF(COUNTIF(K72:K76,K73)&gt;=3,IF(J73=5,VLOOKUP(K73+2,TPMatrix!$A$6:$B$10,2,FALSE),IF(J73=4,VLOOKUP(K73+2,TPMatrix!$D$6:$E$9,2,FALSE),0)),"")</f>
        <v>0</v>
      </c>
      <c r="O73" s="154">
        <f ca="1">IF(COUNTIF(K72:K76,K73)&gt;=4,IF(J73=5,VLOOKUP(K73+3,TPMatrix!$A$6:$B$10,2,FALSE),IF(J73=4,VLOOKUP(K73+3,TPMatrix!$D$6:$E$9,2,FALSE),0)),"")</f>
        <v>0</v>
      </c>
      <c r="P73" s="154">
        <f ca="1">IF(COUNTIF(K72:K76,K73)&gt;=5,IF(J73=5,VLOOKUP(K73+4,TPMatrix!$A$6:$B$10,2,FALSE),IF(J73=4,VLOOKUP(K73+4,TPMatrix!$D$6:$E$9,2,FALSE),0)),"")</f>
        <v>0</v>
      </c>
      <c r="Q73" s="154">
        <f t="shared" ca="1" si="28"/>
        <v>0</v>
      </c>
      <c r="R73" s="155">
        <f t="shared" ca="1" si="29"/>
        <v>5</v>
      </c>
      <c r="S73" s="153">
        <f t="shared" ca="1" si="30"/>
        <v>0</v>
      </c>
      <c r="T73" s="154">
        <f t="shared" si="31"/>
        <v>0</v>
      </c>
      <c r="U73" s="155">
        <f t="shared" ca="1" si="32"/>
        <v>0</v>
      </c>
      <c r="W73" s="3" t="str">
        <f t="shared" ca="1" si="33"/>
        <v/>
      </c>
      <c r="X73" s="3" t="str">
        <f ca="1">IF(ISNUMBER($A73),$W73*(Methuselahs!$A$4+1)+$A73,"")</f>
        <v/>
      </c>
      <c r="Y73" s="3" t="str">
        <f t="shared" ca="1" si="34"/>
        <v/>
      </c>
      <c r="Z73" s="3" t="str">
        <f ca="1">IF(ISNUMBER($A73),VLOOKUP($A73,Methuselahs!$A$7:$X$306,5),"")</f>
        <v/>
      </c>
      <c r="AA73" s="3" t="str">
        <f t="shared" ca="1" si="35"/>
        <v/>
      </c>
    </row>
    <row r="74" spans="1:27" ht="13.15" customHeight="1" x14ac:dyDescent="0.2">
      <c r="A74" s="70" t="str">
        <f ca="1">IF(ISBLANK('Tournament Info'!$B$11),"",INDIRECT(ADDRESS(ROW(),2,1,1,"Optimal Seating "&amp;'Tournament Info'!$B$11-1&amp;"R+F")))</f>
        <v/>
      </c>
      <c r="B74" s="76" t="str">
        <f ca="1">IF(ISNUMBER(A74),VLOOKUP(A74,Methuselahs!$A$7:$E$306,2,FALSE),"")</f>
        <v/>
      </c>
      <c r="C74" s="156" t="str">
        <f ca="1">IF(ISNUMBER(A74),VLOOKUP(A74,Methuselahs!$A$7:$E$306,3,FALSE),"")</f>
        <v/>
      </c>
      <c r="D74" s="157" t="str">
        <f t="shared" ca="1" si="24"/>
        <v/>
      </c>
      <c r="E74" s="158"/>
      <c r="F74" s="77">
        <f t="shared" si="25"/>
        <v>0</v>
      </c>
      <c r="G74" s="159" t="str">
        <f t="shared" ca="1" si="26"/>
        <v/>
      </c>
      <c r="H74" s="160" t="str">
        <f ca="1">IF(ISNUMBER(A74),IF(OR($S74=$U74,NOT(ISNA(MATCH($D74*5+$V$4,Override!$C$6:$C$125,0)))),$Q74,0),"")</f>
        <v/>
      </c>
      <c r="I74" s="187" t="str">
        <f t="shared" ca="1" si="27"/>
        <v/>
      </c>
      <c r="J74" s="161">
        <f ca="1">COUNT(A72:A76)</f>
        <v>0</v>
      </c>
      <c r="K74" s="162" t="str">
        <f ca="1">IF(ISNUMBER(A74),RANK(F74,F72:F76),"")</f>
        <v/>
      </c>
      <c r="L74" s="75">
        <f ca="1">IF(J74=5,VLOOKUP(K74,TPMatrix!$A$6:$B$10,2,FALSE),IF(J74=4,VLOOKUP(K74,TPMatrix!$D$6:$E$9,2,FALSE),0))</f>
        <v>0</v>
      </c>
      <c r="M74" s="75">
        <f ca="1">IF(COUNTIF(K72:K76,K74)&gt;=2,IF(J74=5,VLOOKUP(K74+1,TPMatrix!$A$6:$B$10,2,FALSE),IF(J74=4,VLOOKUP(K74+1,TPMatrix!$D$6:$E$9,2,FALSE),0)),"")</f>
        <v>0</v>
      </c>
      <c r="N74" s="75">
        <f ca="1">IF(COUNTIF(K72:K76,K74)&gt;=3,IF(J74=5,VLOOKUP(K74+2,TPMatrix!$A$6:$B$10,2,FALSE),IF(J74=4,VLOOKUP(K74+2,TPMatrix!$D$6:$E$9,2,FALSE),0)),"")</f>
        <v>0</v>
      </c>
      <c r="O74" s="75">
        <f ca="1">IF(COUNTIF(K72:K76,K74)&gt;=4,IF(J74=5,VLOOKUP(K74+3,TPMatrix!$A$6:$B$10,2,FALSE),IF(J74=4,VLOOKUP(K74+3,TPMatrix!$D$6:$E$9,2,FALSE),0)),"")</f>
        <v>0</v>
      </c>
      <c r="P74" s="75">
        <f ca="1">IF(COUNTIF(K72:K76,K74)&gt;=5,IF(J74=5,VLOOKUP(K74+4,TPMatrix!$A$6:$B$10,2,FALSE),IF(J74=4,VLOOKUP(K74+4,TPMatrix!$D$6:$E$9,2,FALSE),0)),"")</f>
        <v>0</v>
      </c>
      <c r="Q74" s="75">
        <f t="shared" ca="1" si="28"/>
        <v>0</v>
      </c>
      <c r="R74" s="163">
        <f t="shared" ca="1" si="29"/>
        <v>5</v>
      </c>
      <c r="S74" s="162">
        <f t="shared" ca="1" si="30"/>
        <v>0</v>
      </c>
      <c r="T74" s="75">
        <f t="shared" si="31"/>
        <v>0</v>
      </c>
      <c r="U74" s="163">
        <f t="shared" ca="1" si="32"/>
        <v>0</v>
      </c>
      <c r="W74" s="3" t="str">
        <f t="shared" ca="1" si="33"/>
        <v/>
      </c>
      <c r="X74" s="3" t="str">
        <f ca="1">IF(ISNUMBER($A74),$W74*(Methuselahs!$A$4+1)+$A74,"")</f>
        <v/>
      </c>
      <c r="Y74" s="3" t="str">
        <f t="shared" ca="1" si="34"/>
        <v/>
      </c>
      <c r="Z74" s="3" t="str">
        <f ca="1">IF(ISNUMBER($A74),VLOOKUP($A74,Methuselahs!$A$7:$X$306,5),"")</f>
        <v/>
      </c>
      <c r="AA74" s="3" t="str">
        <f t="shared" ca="1" si="35"/>
        <v/>
      </c>
    </row>
    <row r="75" spans="1:27" ht="13.15" customHeight="1" x14ac:dyDescent="0.2">
      <c r="A75" s="164" t="str">
        <f ca="1">IF(ISBLANK('Tournament Info'!$B$11),"",INDIRECT(ADDRESS(ROW(),2,1,1,"Optimal Seating "&amp;'Tournament Info'!$B$11-1&amp;"R+F")))</f>
        <v/>
      </c>
      <c r="B75" s="165" t="str">
        <f ca="1">IF(ISNUMBER(A75),VLOOKUP(A75,Methuselahs!$A$7:$E$306,2,FALSE),"")</f>
        <v/>
      </c>
      <c r="C75" s="166" t="str">
        <f ca="1">IF(ISNUMBER(A75),VLOOKUP(A75,Methuselahs!$A$7:$E$306,3,FALSE),"")</f>
        <v/>
      </c>
      <c r="D75" s="167" t="str">
        <f t="shared" ca="1" si="24"/>
        <v/>
      </c>
      <c r="E75" s="168"/>
      <c r="F75" s="188">
        <f t="shared" si="25"/>
        <v>0</v>
      </c>
      <c r="G75" s="150" t="str">
        <f t="shared" ca="1" si="26"/>
        <v/>
      </c>
      <c r="H75" s="151" t="str">
        <f ca="1">IF(ISNUMBER(A75),IF(OR($S75=$U75,NOT(ISNA(MATCH($D75*5+$V$4,Override!$C$6:$C$125,0)))),$Q75,0),"")</f>
        <v/>
      </c>
      <c r="I75" s="186" t="str">
        <f t="shared" ca="1" si="27"/>
        <v/>
      </c>
      <c r="J75" s="169">
        <f ca="1">COUNT(A72:A76)</f>
        <v>0</v>
      </c>
      <c r="K75" s="153" t="str">
        <f ca="1">IF(ISNUMBER(A75),RANK(F75,F72:F76),"")</f>
        <v/>
      </c>
      <c r="L75" s="154">
        <f ca="1">IF(J75=5,VLOOKUP(K75,TPMatrix!$A$6:$B$10,2,FALSE),IF(J75=4,VLOOKUP(K75,TPMatrix!$D$6:$E$9,2,FALSE),0))</f>
        <v>0</v>
      </c>
      <c r="M75" s="154">
        <f ca="1">IF(COUNTIF(K72:K76,K75)&gt;=2,IF(J75=5,VLOOKUP(K75+1,TPMatrix!$A$6:$B$10,2,FALSE),IF(J75=4,VLOOKUP(K75+1,TPMatrix!$D$6:$E$9,2,FALSE),0)),"")</f>
        <v>0</v>
      </c>
      <c r="N75" s="154">
        <f ca="1">IF(COUNTIF(K72:K76,K75)&gt;=3,IF(J75=5,VLOOKUP(K75+2,TPMatrix!$A$6:$B$10,2,FALSE),IF(J75=4,VLOOKUP(K75+2,TPMatrix!$D$6:$E$9,2,FALSE),0)),"")</f>
        <v>0</v>
      </c>
      <c r="O75" s="154">
        <f ca="1">IF(COUNTIF(K72:K76,K75)&gt;=4,IF(J75=5,VLOOKUP(K75+3,TPMatrix!$A$6:$B$10,2,FALSE),IF(J75=4,VLOOKUP(K75+3,TPMatrix!$D$6:$E$9,2,FALSE),0)),"")</f>
        <v>0</v>
      </c>
      <c r="P75" s="154">
        <f ca="1">IF(COUNTIF(K72:K76,K75)&gt;=5,IF(J75=5,VLOOKUP(K75+4,TPMatrix!$A$6:$B$10,2,FALSE),IF(J75=4,VLOOKUP(K75+4,TPMatrix!$D$6:$E$9,2,FALSE),0)),"")</f>
        <v>0</v>
      </c>
      <c r="Q75" s="154">
        <f t="shared" ca="1" si="28"/>
        <v>0</v>
      </c>
      <c r="R75" s="155">
        <f t="shared" ca="1" si="29"/>
        <v>5</v>
      </c>
      <c r="S75" s="153">
        <f t="shared" ca="1" si="30"/>
        <v>0</v>
      </c>
      <c r="T75" s="154">
        <f t="shared" si="31"/>
        <v>0</v>
      </c>
      <c r="U75" s="155">
        <f t="shared" ca="1" si="32"/>
        <v>0</v>
      </c>
      <c r="W75" s="3" t="str">
        <f t="shared" ca="1" si="33"/>
        <v/>
      </c>
      <c r="X75" s="3" t="str">
        <f ca="1">IF(ISNUMBER($A75),$W75*(Methuselahs!$A$4+1)+$A75,"")</f>
        <v/>
      </c>
      <c r="Y75" s="3" t="str">
        <f t="shared" ca="1" si="34"/>
        <v/>
      </c>
      <c r="Z75" s="3" t="str">
        <f ca="1">IF(ISNUMBER($A75),VLOOKUP($A75,Methuselahs!$A$7:$X$306,5),"")</f>
        <v/>
      </c>
      <c r="AA75" s="3" t="str">
        <f t="shared" ca="1" si="35"/>
        <v/>
      </c>
    </row>
    <row r="76" spans="1:27" ht="13.15" customHeight="1" x14ac:dyDescent="0.2">
      <c r="A76" s="170" t="str">
        <f ca="1">IF(ISBLANK('Tournament Info'!$B$11),"",INDIRECT(ADDRESS(ROW(),2,1,1,"Optimal Seating "&amp;'Tournament Info'!$B$11-1&amp;"R+F")))</f>
        <v/>
      </c>
      <c r="B76" s="171" t="str">
        <f ca="1">IF(ISNUMBER(A76),VLOOKUP(A76,Methuselahs!$A$7:$E$306,2,FALSE),"")</f>
        <v/>
      </c>
      <c r="C76" s="172" t="str">
        <f ca="1">IF(ISNUMBER(A76),VLOOKUP(A76,Methuselahs!$A$7:$E$306,3,FALSE),"")</f>
        <v/>
      </c>
      <c r="D76" s="173" t="str">
        <f t="shared" ca="1" si="24"/>
        <v/>
      </c>
      <c r="E76" s="174"/>
      <c r="F76" s="189">
        <f t="shared" si="25"/>
        <v>0</v>
      </c>
      <c r="G76" s="159" t="str">
        <f t="shared" ca="1" si="26"/>
        <v/>
      </c>
      <c r="H76" s="160" t="str">
        <f ca="1">IF(ISNUMBER(A76),IF(OR($S76=$U76,NOT(ISNA(MATCH($D76*5+$V$4,Override!$C$6:$C$125,0)))),$Q76,0),"")</f>
        <v/>
      </c>
      <c r="I76" s="187" t="str">
        <f t="shared" ca="1" si="27"/>
        <v/>
      </c>
      <c r="J76" s="175">
        <f ca="1">COUNT(A72:A76)</f>
        <v>0</v>
      </c>
      <c r="K76" s="176" t="str">
        <f ca="1">IF(ISNUMBER(A76),RANK(F76,F72:F76),"")</f>
        <v/>
      </c>
      <c r="L76" s="177">
        <f ca="1">IF(J76=5,VLOOKUP(K76,TPMatrix!$A$6:$B$10,2,FALSE),IF(J76=4,VLOOKUP(K76,TPMatrix!$D$6:$E$9,2,FALSE),0))</f>
        <v>0</v>
      </c>
      <c r="M76" s="177">
        <f ca="1">IF(COUNTIF(K72:K76,K76)&gt;=2,IF(J76=5,VLOOKUP(K76+1,TPMatrix!$A$6:$B$10,2,FALSE),IF(J76=4,VLOOKUP(K76+1,TPMatrix!$D$6:$E$9,2,FALSE),0)),"")</f>
        <v>0</v>
      </c>
      <c r="N76" s="177">
        <f ca="1">IF(COUNTIF(K72:K76,K76)&gt;=3,IF(J76=5,VLOOKUP(K76+2,TPMatrix!$A$6:$B$10,2,FALSE),IF(J76=4,VLOOKUP(K76+2,TPMatrix!$D$6:$E$9,2,FALSE),0)),"")</f>
        <v>0</v>
      </c>
      <c r="O76" s="177">
        <f ca="1">IF(COUNTIF(K72:K76,K76)&gt;=4,IF(J76=5,VLOOKUP(K76+3,TPMatrix!$A$6:$B$10,2,FALSE),IF(J76=4,VLOOKUP(K76+3,TPMatrix!$D$6:$E$9,2,FALSE),0)),"")</f>
        <v>0</v>
      </c>
      <c r="P76" s="177">
        <f ca="1">IF(COUNTIF(K72:K76,K76)&gt;=5,IF(J76=5,VLOOKUP(K76+4,TPMatrix!$A$6:$B$10,2,FALSE),IF(J76=4,VLOOKUP(K76+4,TPMatrix!$D$6:$E$9,2,FALSE),0)),"")</f>
        <v>0</v>
      </c>
      <c r="Q76" s="177">
        <f t="shared" ca="1" si="28"/>
        <v>0</v>
      </c>
      <c r="R76" s="178">
        <f t="shared" ca="1" si="29"/>
        <v>5</v>
      </c>
      <c r="S76" s="176">
        <f t="shared" ca="1" si="30"/>
        <v>0</v>
      </c>
      <c r="T76" s="177">
        <f t="shared" si="31"/>
        <v>0</v>
      </c>
      <c r="U76" s="178">
        <f t="shared" ca="1" si="32"/>
        <v>0</v>
      </c>
      <c r="W76" s="3" t="str">
        <f t="shared" ca="1" si="33"/>
        <v/>
      </c>
      <c r="X76" s="3" t="str">
        <f ca="1">IF(ISNUMBER($A76),$W76*(Methuselahs!$A$4+1)+$A76,"")</f>
        <v/>
      </c>
      <c r="Y76" s="3" t="str">
        <f t="shared" ca="1" si="34"/>
        <v/>
      </c>
      <c r="Z76" s="3" t="str">
        <f ca="1">IF(ISNUMBER($A76),VLOOKUP($A76,Methuselahs!$A$7:$X$306,5),"")</f>
        <v/>
      </c>
      <c r="AA76" s="3" t="str">
        <f t="shared" ca="1" si="35"/>
        <v/>
      </c>
    </row>
    <row r="77" spans="1:27" ht="13.15" customHeight="1" x14ac:dyDescent="0.2">
      <c r="A77" s="55" t="str">
        <f ca="1">IF(ISBLANK('Tournament Info'!$B$11),"",INDIRECT(ADDRESS(ROW(),2,1,1,"Optimal Seating "&amp;'Tournament Info'!$B$11-1&amp;"R+F")))</f>
        <v/>
      </c>
      <c r="B77" s="76" t="str">
        <f ca="1">IF(ISNUMBER(A77),VLOOKUP(A77,Methuselahs!$A$7:$E$306,2,FALSE),"")</f>
        <v/>
      </c>
      <c r="C77" s="136" t="str">
        <f ca="1">IF(ISNUMBER(A77),VLOOKUP(A77,Methuselahs!$A$7:$E$306,3,FALSE),"")</f>
        <v/>
      </c>
      <c r="D77" s="137" t="str">
        <f t="shared" ca="1" si="24"/>
        <v/>
      </c>
      <c r="E77" s="138"/>
      <c r="F77" s="184">
        <f t="shared" si="25"/>
        <v>0</v>
      </c>
      <c r="G77" s="139" t="str">
        <f t="shared" ca="1" si="26"/>
        <v/>
      </c>
      <c r="H77" s="140" t="str">
        <f ca="1">IF(ISNUMBER(A77),IF(OR($S77=$U77,NOT(ISNA(MATCH($D77*5+$V$4,Override!$C$6:$C$125,0)))),$Q77,0),"")</f>
        <v/>
      </c>
      <c r="I77" s="185" t="str">
        <f t="shared" ca="1" si="27"/>
        <v/>
      </c>
      <c r="J77" s="141">
        <f ca="1">COUNT(A77:A81)</f>
        <v>0</v>
      </c>
      <c r="K77" s="142" t="str">
        <f ca="1">IF(ISNUMBER(A77),RANK(F77,F77:F81),"")</f>
        <v/>
      </c>
      <c r="L77" s="58">
        <f ca="1">IF(J77=5,VLOOKUP(K77,TPMatrix!$A$6:$B$10,2,FALSE),IF(J77=4,VLOOKUP(K77,TPMatrix!$D$6:$E$9,2,FALSE),0))</f>
        <v>0</v>
      </c>
      <c r="M77" s="58">
        <f ca="1">IF(COUNTIF(K77:K81,K77)&gt;=2,IF(J77=5,VLOOKUP(K77+1,TPMatrix!$A$6:$B$10,2,FALSE),IF(J77=4,VLOOKUP(K77+1,TPMatrix!$D$6:$E$9,2,FALSE),0)),"")</f>
        <v>0</v>
      </c>
      <c r="N77" s="58">
        <f ca="1">IF(COUNTIF(K77:K81,K77)&gt;=3,IF(J77=5,VLOOKUP(K77+2,TPMatrix!$A$6:$B$10,2,FALSE),IF(J77=4,VLOOKUP(K77+2,TPMatrix!$D$6:$E$9,2,FALSE),0)),"")</f>
        <v>0</v>
      </c>
      <c r="O77" s="58">
        <f ca="1">IF(COUNTIF(K77:K81,K77)&gt;=4,IF(J77=5,VLOOKUP(K77+3,TPMatrix!$A$6:$B$10,2,FALSE),IF(J77=4,VLOOKUP(K77+3,TPMatrix!$D$6:$E$9,2,FALSE),0)),"")</f>
        <v>0</v>
      </c>
      <c r="P77" s="58">
        <f ca="1">IF(COUNTIF(K77:K81,K77)&gt;=5,IF(J77=5,VLOOKUP(K77+4,TPMatrix!$A$6:$B$10,2,FALSE),IF(J77=4,VLOOKUP(K77+4,TPMatrix!$D$6:$E$9,2,FALSE),0)),"")</f>
        <v>0</v>
      </c>
      <c r="Q77" s="58">
        <f t="shared" ca="1" si="28"/>
        <v>0</v>
      </c>
      <c r="R77" s="143">
        <f t="shared" ca="1" si="29"/>
        <v>5</v>
      </c>
      <c r="S77" s="144">
        <f t="shared" ca="1" si="30"/>
        <v>0</v>
      </c>
      <c r="T77" s="145">
        <f t="shared" si="31"/>
        <v>0</v>
      </c>
      <c r="U77" s="146">
        <f t="shared" ca="1" si="32"/>
        <v>0</v>
      </c>
      <c r="W77" s="3" t="str">
        <f t="shared" ca="1" si="33"/>
        <v/>
      </c>
      <c r="X77" s="3" t="str">
        <f ca="1">IF(ISNUMBER($A77),$W77*(Methuselahs!$A$4+1)+$A77,"")</f>
        <v/>
      </c>
      <c r="Y77" s="3" t="str">
        <f t="shared" ca="1" si="34"/>
        <v/>
      </c>
      <c r="Z77" s="3" t="str">
        <f ca="1">IF(ISNUMBER($A77),VLOOKUP($A77,Methuselahs!$A$7:$X$306,5),"")</f>
        <v/>
      </c>
      <c r="AA77" s="3" t="str">
        <f t="shared" ca="1" si="35"/>
        <v/>
      </c>
    </row>
    <row r="78" spans="1:27" ht="13.15" customHeight="1" x14ac:dyDescent="0.2">
      <c r="A78" s="59" t="str">
        <f ca="1">IF(ISBLANK('Tournament Info'!$B$11),"",INDIRECT(ADDRESS(ROW(),2,1,1,"Optimal Seating "&amp;'Tournament Info'!$B$11-1&amp;"R+F")))</f>
        <v/>
      </c>
      <c r="B78" s="65" t="str">
        <f ca="1">IF(ISNUMBER(A78),VLOOKUP(A78,Methuselahs!$A$7:$E$306,2,FALSE),"")</f>
        <v/>
      </c>
      <c r="C78" s="147" t="str">
        <f ca="1">IF(ISNUMBER(A78),VLOOKUP(A78,Methuselahs!$A$7:$E$306,3,FALSE),"")</f>
        <v/>
      </c>
      <c r="D78" s="148" t="str">
        <f t="shared" ca="1" si="24"/>
        <v/>
      </c>
      <c r="E78" s="149"/>
      <c r="F78" s="66">
        <f t="shared" si="25"/>
        <v>0</v>
      </c>
      <c r="G78" s="150" t="str">
        <f t="shared" ca="1" si="26"/>
        <v/>
      </c>
      <c r="H78" s="151" t="str">
        <f ca="1">IF(ISNUMBER(A78),IF(OR($S78=$U78,NOT(ISNA(MATCH($D78*5+$V$4,Override!$C$6:$C$125,0)))),$Q78,0),"")</f>
        <v/>
      </c>
      <c r="I78" s="186" t="str">
        <f t="shared" ca="1" si="27"/>
        <v/>
      </c>
      <c r="J78" s="152">
        <f ca="1">COUNT(A77:A81)</f>
        <v>0</v>
      </c>
      <c r="K78" s="153" t="str">
        <f ca="1">IF(ISNUMBER(A78),RANK(F78,F77:F81),"")</f>
        <v/>
      </c>
      <c r="L78" s="154">
        <f ca="1">IF(J78=5,VLOOKUP(K78,TPMatrix!$A$6:$B$10,2,FALSE),IF(J78=4,VLOOKUP(K78,TPMatrix!$D$6:$E$9,2,FALSE),0))</f>
        <v>0</v>
      </c>
      <c r="M78" s="154">
        <f ca="1">IF(COUNTIF(K77:K81,K78)&gt;=2,IF(J78=5,VLOOKUP(K78+1,TPMatrix!$A$6:$B$10,2,FALSE),IF(J78=4,VLOOKUP(K78+1,TPMatrix!$D$6:$E$9,2,FALSE),0)),"")</f>
        <v>0</v>
      </c>
      <c r="N78" s="154">
        <f ca="1">IF(COUNTIF(K77:K81,K78)&gt;=3,IF(J78=5,VLOOKUP(K78+2,TPMatrix!$A$6:$B$10,2,FALSE),IF(J78=4,VLOOKUP(K78+2,TPMatrix!$D$6:$E$9,2,FALSE),0)),"")</f>
        <v>0</v>
      </c>
      <c r="O78" s="154">
        <f ca="1">IF(COUNTIF(K77:K81,K78)&gt;=4,IF(J78=5,VLOOKUP(K78+3,TPMatrix!$A$6:$B$10,2,FALSE),IF(J78=4,VLOOKUP(K78+3,TPMatrix!$D$6:$E$9,2,FALSE),0)),"")</f>
        <v>0</v>
      </c>
      <c r="P78" s="154">
        <f ca="1">IF(COUNTIF(K77:K81,K78)&gt;=5,IF(J78=5,VLOOKUP(K78+4,TPMatrix!$A$6:$B$10,2,FALSE),IF(J78=4,VLOOKUP(K78+4,TPMatrix!$D$6:$E$9,2,FALSE),0)),"")</f>
        <v>0</v>
      </c>
      <c r="Q78" s="154">
        <f t="shared" ca="1" si="28"/>
        <v>0</v>
      </c>
      <c r="R78" s="155">
        <f t="shared" ca="1" si="29"/>
        <v>5</v>
      </c>
      <c r="S78" s="153">
        <f t="shared" ca="1" si="30"/>
        <v>0</v>
      </c>
      <c r="T78" s="154">
        <f t="shared" si="31"/>
        <v>0</v>
      </c>
      <c r="U78" s="155">
        <f t="shared" ca="1" si="32"/>
        <v>0</v>
      </c>
      <c r="W78" s="3" t="str">
        <f t="shared" ca="1" si="33"/>
        <v/>
      </c>
      <c r="X78" s="3" t="str">
        <f ca="1">IF(ISNUMBER($A78),$W78*(Methuselahs!$A$4+1)+$A78,"")</f>
        <v/>
      </c>
      <c r="Y78" s="3" t="str">
        <f t="shared" ca="1" si="34"/>
        <v/>
      </c>
      <c r="Z78" s="3" t="str">
        <f ca="1">IF(ISNUMBER($A78),VLOOKUP($A78,Methuselahs!$A$7:$X$306,5),"")</f>
        <v/>
      </c>
      <c r="AA78" s="3" t="str">
        <f t="shared" ca="1" si="35"/>
        <v/>
      </c>
    </row>
    <row r="79" spans="1:27" ht="13.15" customHeight="1" x14ac:dyDescent="0.2">
      <c r="A79" s="70" t="str">
        <f ca="1">IF(ISBLANK('Tournament Info'!$B$11),"",INDIRECT(ADDRESS(ROW(),2,1,1,"Optimal Seating "&amp;'Tournament Info'!$B$11-1&amp;"R+F")))</f>
        <v/>
      </c>
      <c r="B79" s="76" t="str">
        <f ca="1">IF(ISNUMBER(A79),VLOOKUP(A79,Methuselahs!$A$7:$E$306,2,FALSE),"")</f>
        <v/>
      </c>
      <c r="C79" s="156" t="str">
        <f ca="1">IF(ISNUMBER(A79),VLOOKUP(A79,Methuselahs!$A$7:$E$306,3,FALSE),"")</f>
        <v/>
      </c>
      <c r="D79" s="157" t="str">
        <f t="shared" ca="1" si="24"/>
        <v/>
      </c>
      <c r="E79" s="158"/>
      <c r="F79" s="77">
        <f t="shared" si="25"/>
        <v>0</v>
      </c>
      <c r="G79" s="159" t="str">
        <f t="shared" ca="1" si="26"/>
        <v/>
      </c>
      <c r="H79" s="160" t="str">
        <f ca="1">IF(ISNUMBER(A79),IF(OR($S79=$U79,NOT(ISNA(MATCH($D79*5+$V$4,Override!$C$6:$C$125,0)))),$Q79,0),"")</f>
        <v/>
      </c>
      <c r="I79" s="187" t="str">
        <f t="shared" ca="1" si="27"/>
        <v/>
      </c>
      <c r="J79" s="161">
        <f ca="1">COUNT(A77:A81)</f>
        <v>0</v>
      </c>
      <c r="K79" s="162" t="str">
        <f ca="1">IF(ISNUMBER(A79),RANK(F79,F77:F81),"")</f>
        <v/>
      </c>
      <c r="L79" s="75">
        <f ca="1">IF(J79=5,VLOOKUP(K79,TPMatrix!$A$6:$B$10,2,FALSE),IF(J79=4,VLOOKUP(K79,TPMatrix!$D$6:$E$9,2,FALSE),0))</f>
        <v>0</v>
      </c>
      <c r="M79" s="75">
        <f ca="1">IF(COUNTIF(K77:K81,K79)&gt;=2,IF(J79=5,VLOOKUP(K79+1,TPMatrix!$A$6:$B$10,2,FALSE),IF(J79=4,VLOOKUP(K79+1,TPMatrix!$D$6:$E$9,2,FALSE),0)),"")</f>
        <v>0</v>
      </c>
      <c r="N79" s="75">
        <f ca="1">IF(COUNTIF(K77:K81,K79)&gt;=3,IF(J79=5,VLOOKUP(K79+2,TPMatrix!$A$6:$B$10,2,FALSE),IF(J79=4,VLOOKUP(K79+2,TPMatrix!$D$6:$E$9,2,FALSE),0)),"")</f>
        <v>0</v>
      </c>
      <c r="O79" s="75">
        <f ca="1">IF(COUNTIF(K77:K81,K79)&gt;=4,IF(J79=5,VLOOKUP(K79+3,TPMatrix!$A$6:$B$10,2,FALSE),IF(J79=4,VLOOKUP(K79+3,TPMatrix!$D$6:$E$9,2,FALSE),0)),"")</f>
        <v>0</v>
      </c>
      <c r="P79" s="75">
        <f ca="1">IF(COUNTIF(K77:K81,K79)&gt;=5,IF(J79=5,VLOOKUP(K79+4,TPMatrix!$A$6:$B$10,2,FALSE),IF(J79=4,VLOOKUP(K79+4,TPMatrix!$D$6:$E$9,2,FALSE),0)),"")</f>
        <v>0</v>
      </c>
      <c r="Q79" s="75">
        <f t="shared" ca="1" si="28"/>
        <v>0</v>
      </c>
      <c r="R79" s="163">
        <f t="shared" ca="1" si="29"/>
        <v>5</v>
      </c>
      <c r="S79" s="162">
        <f t="shared" ca="1" si="30"/>
        <v>0</v>
      </c>
      <c r="T79" s="75">
        <f t="shared" si="31"/>
        <v>0</v>
      </c>
      <c r="U79" s="163">
        <f t="shared" ca="1" si="32"/>
        <v>0</v>
      </c>
      <c r="W79" s="3" t="str">
        <f t="shared" ca="1" si="33"/>
        <v/>
      </c>
      <c r="X79" s="3" t="str">
        <f ca="1">IF(ISNUMBER($A79),$W79*(Methuselahs!$A$4+1)+$A79,"")</f>
        <v/>
      </c>
      <c r="Y79" s="3" t="str">
        <f t="shared" ca="1" si="34"/>
        <v/>
      </c>
      <c r="Z79" s="3" t="str">
        <f ca="1">IF(ISNUMBER($A79),VLOOKUP($A79,Methuselahs!$A$7:$X$306,5),"")</f>
        <v/>
      </c>
      <c r="AA79" s="3" t="str">
        <f t="shared" ca="1" si="35"/>
        <v/>
      </c>
    </row>
    <row r="80" spans="1:27" ht="13.15" customHeight="1" x14ac:dyDescent="0.2">
      <c r="A80" s="164" t="str">
        <f ca="1">IF(ISBLANK('Tournament Info'!$B$11),"",INDIRECT(ADDRESS(ROW(),2,1,1,"Optimal Seating "&amp;'Tournament Info'!$B$11-1&amp;"R+F")))</f>
        <v/>
      </c>
      <c r="B80" s="165" t="str">
        <f ca="1">IF(ISNUMBER(A80),VLOOKUP(A80,Methuselahs!$A$7:$E$306,2,FALSE),"")</f>
        <v/>
      </c>
      <c r="C80" s="166" t="str">
        <f ca="1">IF(ISNUMBER(A80),VLOOKUP(A80,Methuselahs!$A$7:$E$306,3,FALSE),"")</f>
        <v/>
      </c>
      <c r="D80" s="167" t="str">
        <f t="shared" ca="1" si="24"/>
        <v/>
      </c>
      <c r="E80" s="168"/>
      <c r="F80" s="188">
        <f t="shared" si="25"/>
        <v>0</v>
      </c>
      <c r="G80" s="150" t="str">
        <f t="shared" ca="1" si="26"/>
        <v/>
      </c>
      <c r="H80" s="151" t="str">
        <f ca="1">IF(ISNUMBER(A80),IF(OR($S80=$U80,NOT(ISNA(MATCH($D80*5+$V$4,Override!$C$6:$C$125,0)))),$Q80,0),"")</f>
        <v/>
      </c>
      <c r="I80" s="186" t="str">
        <f t="shared" ca="1" si="27"/>
        <v/>
      </c>
      <c r="J80" s="169">
        <f ca="1">COUNT(A77:A81)</f>
        <v>0</v>
      </c>
      <c r="K80" s="153" t="str">
        <f ca="1">IF(ISNUMBER(A80),RANK(F80,F77:F81),"")</f>
        <v/>
      </c>
      <c r="L80" s="154">
        <f ca="1">IF(J80=5,VLOOKUP(K80,TPMatrix!$A$6:$B$10,2,FALSE),IF(J80=4,VLOOKUP(K80,TPMatrix!$D$6:$E$9,2,FALSE),0))</f>
        <v>0</v>
      </c>
      <c r="M80" s="154">
        <f ca="1">IF(COUNTIF(K77:K81,K80)&gt;=2,IF(J80=5,VLOOKUP(K80+1,TPMatrix!$A$6:$B$10,2,FALSE),IF(J80=4,VLOOKUP(K80+1,TPMatrix!$D$6:$E$9,2,FALSE),0)),"")</f>
        <v>0</v>
      </c>
      <c r="N80" s="154">
        <f ca="1">IF(COUNTIF(K77:K81,K80)&gt;=3,IF(J80=5,VLOOKUP(K80+2,TPMatrix!$A$6:$B$10,2,FALSE),IF(J80=4,VLOOKUP(K80+2,TPMatrix!$D$6:$E$9,2,FALSE),0)),"")</f>
        <v>0</v>
      </c>
      <c r="O80" s="154">
        <f ca="1">IF(COUNTIF(K77:K81,K80)&gt;=4,IF(J80=5,VLOOKUP(K80+3,TPMatrix!$A$6:$B$10,2,FALSE),IF(J80=4,VLOOKUP(K80+3,TPMatrix!$D$6:$E$9,2,FALSE),0)),"")</f>
        <v>0</v>
      </c>
      <c r="P80" s="154">
        <f ca="1">IF(COUNTIF(K77:K81,K80)&gt;=5,IF(J80=5,VLOOKUP(K80+4,TPMatrix!$A$6:$B$10,2,FALSE),IF(J80=4,VLOOKUP(K80+4,TPMatrix!$D$6:$E$9,2,FALSE),0)),"")</f>
        <v>0</v>
      </c>
      <c r="Q80" s="154">
        <f t="shared" ca="1" si="28"/>
        <v>0</v>
      </c>
      <c r="R80" s="155">
        <f t="shared" ca="1" si="29"/>
        <v>5</v>
      </c>
      <c r="S80" s="153">
        <f t="shared" ca="1" si="30"/>
        <v>0</v>
      </c>
      <c r="T80" s="154">
        <f t="shared" si="31"/>
        <v>0</v>
      </c>
      <c r="U80" s="155">
        <f t="shared" ca="1" si="32"/>
        <v>0</v>
      </c>
      <c r="W80" s="3" t="str">
        <f t="shared" ca="1" si="33"/>
        <v/>
      </c>
      <c r="X80" s="3" t="str">
        <f ca="1">IF(ISNUMBER($A80),$W80*(Methuselahs!$A$4+1)+$A80,"")</f>
        <v/>
      </c>
      <c r="Y80" s="3" t="str">
        <f t="shared" ca="1" si="34"/>
        <v/>
      </c>
      <c r="Z80" s="3" t="str">
        <f ca="1">IF(ISNUMBER($A80),VLOOKUP($A80,Methuselahs!$A$7:$X$306,5),"")</f>
        <v/>
      </c>
      <c r="AA80" s="3" t="str">
        <f t="shared" ca="1" si="35"/>
        <v/>
      </c>
    </row>
    <row r="81" spans="1:27" ht="13.15" customHeight="1" x14ac:dyDescent="0.2">
      <c r="A81" s="170" t="str">
        <f ca="1">IF(ISBLANK('Tournament Info'!$B$11),"",INDIRECT(ADDRESS(ROW(),2,1,1,"Optimal Seating "&amp;'Tournament Info'!$B$11-1&amp;"R+F")))</f>
        <v/>
      </c>
      <c r="B81" s="171" t="str">
        <f ca="1">IF(ISNUMBER(A81),VLOOKUP(A81,Methuselahs!$A$7:$E$306,2,FALSE),"")</f>
        <v/>
      </c>
      <c r="C81" s="172" t="str">
        <f ca="1">IF(ISNUMBER(A81),VLOOKUP(A81,Methuselahs!$A$7:$E$306,3,FALSE),"")</f>
        <v/>
      </c>
      <c r="D81" s="173" t="str">
        <f t="shared" ca="1" si="24"/>
        <v/>
      </c>
      <c r="E81" s="174"/>
      <c r="F81" s="189">
        <f t="shared" si="25"/>
        <v>0</v>
      </c>
      <c r="G81" s="159" t="str">
        <f t="shared" ca="1" si="26"/>
        <v/>
      </c>
      <c r="H81" s="160" t="str">
        <f ca="1">IF(ISNUMBER(A81),IF(OR($S81=$U81,NOT(ISNA(MATCH($D81*5+$V$4,Override!$C$6:$C$125,0)))),$Q81,0),"")</f>
        <v/>
      </c>
      <c r="I81" s="187" t="str">
        <f t="shared" ca="1" si="27"/>
        <v/>
      </c>
      <c r="J81" s="175">
        <f ca="1">COUNT(A77:A81)</f>
        <v>0</v>
      </c>
      <c r="K81" s="176" t="str">
        <f ca="1">IF(ISNUMBER(A81),RANK(F81,F77:F81),"")</f>
        <v/>
      </c>
      <c r="L81" s="177">
        <f ca="1">IF(J81=5,VLOOKUP(K81,TPMatrix!$A$6:$B$10,2,FALSE),IF(J81=4,VLOOKUP(K81,TPMatrix!$D$6:$E$9,2,FALSE),0))</f>
        <v>0</v>
      </c>
      <c r="M81" s="177">
        <f ca="1">IF(COUNTIF(K77:K81,K81)&gt;=2,IF(J81=5,VLOOKUP(K81+1,TPMatrix!$A$6:$B$10,2,FALSE),IF(J81=4,VLOOKUP(K81+1,TPMatrix!$D$6:$E$9,2,FALSE),0)),"")</f>
        <v>0</v>
      </c>
      <c r="N81" s="177">
        <f ca="1">IF(COUNTIF(K77:K81,K81)&gt;=3,IF(J81=5,VLOOKUP(K81+2,TPMatrix!$A$6:$B$10,2,FALSE),IF(J81=4,VLOOKUP(K81+2,TPMatrix!$D$6:$E$9,2,FALSE),0)),"")</f>
        <v>0</v>
      </c>
      <c r="O81" s="177">
        <f ca="1">IF(COUNTIF(K77:K81,K81)&gt;=4,IF(J81=5,VLOOKUP(K81+3,TPMatrix!$A$6:$B$10,2,FALSE),IF(J81=4,VLOOKUP(K81+3,TPMatrix!$D$6:$E$9,2,FALSE),0)),"")</f>
        <v>0</v>
      </c>
      <c r="P81" s="177">
        <f ca="1">IF(COUNTIF(K77:K81,K81)&gt;=5,IF(J81=5,VLOOKUP(K81+4,TPMatrix!$A$6:$B$10,2,FALSE),IF(J81=4,VLOOKUP(K81+4,TPMatrix!$D$6:$E$9,2,FALSE),0)),"")</f>
        <v>0</v>
      </c>
      <c r="Q81" s="177">
        <f t="shared" ca="1" si="28"/>
        <v>0</v>
      </c>
      <c r="R81" s="178">
        <f t="shared" ca="1" si="29"/>
        <v>5</v>
      </c>
      <c r="S81" s="176">
        <f t="shared" ca="1" si="30"/>
        <v>0</v>
      </c>
      <c r="T81" s="177">
        <f t="shared" si="31"/>
        <v>0</v>
      </c>
      <c r="U81" s="178">
        <f t="shared" ca="1" si="32"/>
        <v>0</v>
      </c>
      <c r="W81" s="3" t="str">
        <f t="shared" ca="1" si="33"/>
        <v/>
      </c>
      <c r="X81" s="3" t="str">
        <f ca="1">IF(ISNUMBER($A81),$W81*(Methuselahs!$A$4+1)+$A81,"")</f>
        <v/>
      </c>
      <c r="Y81" s="3" t="str">
        <f t="shared" ca="1" si="34"/>
        <v/>
      </c>
      <c r="Z81" s="3" t="str">
        <f ca="1">IF(ISNUMBER($A81),VLOOKUP($A81,Methuselahs!$A$7:$X$306,5),"")</f>
        <v/>
      </c>
      <c r="AA81" s="3" t="str">
        <f t="shared" ca="1" si="35"/>
        <v/>
      </c>
    </row>
    <row r="82" spans="1:27" ht="13.15" customHeight="1" x14ac:dyDescent="0.2">
      <c r="A82" s="55" t="str">
        <f ca="1">IF(ISBLANK('Tournament Info'!$B$11),"",INDIRECT(ADDRESS(ROW(),2,1,1,"Optimal Seating "&amp;'Tournament Info'!$B$11-1&amp;"R+F")))</f>
        <v/>
      </c>
      <c r="B82" s="76" t="str">
        <f ca="1">IF(ISNUMBER(A82),VLOOKUP(A82,Methuselahs!$A$7:$E$306,2,FALSE),"")</f>
        <v/>
      </c>
      <c r="C82" s="136" t="str">
        <f ca="1">IF(ISNUMBER(A82),VLOOKUP(A82,Methuselahs!$A$7:$E$306,3,FALSE),"")</f>
        <v/>
      </c>
      <c r="D82" s="137" t="str">
        <f t="shared" ca="1" si="24"/>
        <v/>
      </c>
      <c r="E82" s="138"/>
      <c r="F82" s="184">
        <f t="shared" si="25"/>
        <v>0</v>
      </c>
      <c r="G82" s="139" t="str">
        <f t="shared" ca="1" si="26"/>
        <v/>
      </c>
      <c r="H82" s="140" t="str">
        <f ca="1">IF(ISNUMBER(A82),IF(OR($S82=$U82,NOT(ISNA(MATCH($D82*5+$V$4,Override!$C$6:$C$125,0)))),$Q82,0),"")</f>
        <v/>
      </c>
      <c r="I82" s="185" t="str">
        <f t="shared" ca="1" si="27"/>
        <v/>
      </c>
      <c r="J82" s="141">
        <f ca="1">COUNT(A82:A86)</f>
        <v>0</v>
      </c>
      <c r="K82" s="142" t="str">
        <f ca="1">IF(ISNUMBER(A82),RANK(F82,F82:F86),"")</f>
        <v/>
      </c>
      <c r="L82" s="58">
        <f ca="1">IF(J82=5,VLOOKUP(K82,TPMatrix!$A$6:$B$10,2,FALSE),IF(J82=4,VLOOKUP(K82,TPMatrix!$D$6:$E$9,2,FALSE),0))</f>
        <v>0</v>
      </c>
      <c r="M82" s="58">
        <f ca="1">IF(COUNTIF(K82:K86,K82)&gt;=2,IF(J82=5,VLOOKUP(K82+1,TPMatrix!$A$6:$B$10,2,FALSE),IF(J82=4,VLOOKUP(K82+1,TPMatrix!$D$6:$E$9,2,FALSE),0)),"")</f>
        <v>0</v>
      </c>
      <c r="N82" s="58">
        <f ca="1">IF(COUNTIF(K82:K86,K82)&gt;=3,IF(J82=5,VLOOKUP(K82+2,TPMatrix!$A$6:$B$10,2,FALSE),IF(J82=4,VLOOKUP(K82+2,TPMatrix!$D$6:$E$9,2,FALSE),0)),"")</f>
        <v>0</v>
      </c>
      <c r="O82" s="58">
        <f ca="1">IF(COUNTIF(K82:K86,K82)&gt;=4,IF(J82=5,VLOOKUP(K82+3,TPMatrix!$A$6:$B$10,2,FALSE),IF(J82=4,VLOOKUP(K82+3,TPMatrix!$D$6:$E$9,2,FALSE),0)),"")</f>
        <v>0</v>
      </c>
      <c r="P82" s="58">
        <f ca="1">IF(COUNTIF(K82:K86,K82)&gt;=5,IF(J82=5,VLOOKUP(K82+4,TPMatrix!$A$6:$B$10,2,FALSE),IF(J82=4,VLOOKUP(K82+4,TPMatrix!$D$6:$E$9,2,FALSE),0)),"")</f>
        <v>0</v>
      </c>
      <c r="Q82" s="58">
        <f t="shared" ca="1" si="28"/>
        <v>0</v>
      </c>
      <c r="R82" s="143">
        <f t="shared" ca="1" si="29"/>
        <v>5</v>
      </c>
      <c r="S82" s="144">
        <f t="shared" ca="1" si="30"/>
        <v>0</v>
      </c>
      <c r="T82" s="145">
        <f t="shared" si="31"/>
        <v>0</v>
      </c>
      <c r="U82" s="146">
        <f t="shared" ca="1" si="32"/>
        <v>0</v>
      </c>
      <c r="W82" s="3" t="str">
        <f t="shared" ca="1" si="33"/>
        <v/>
      </c>
      <c r="X82" s="3" t="str">
        <f ca="1">IF(ISNUMBER($A82),$W82*(Methuselahs!$A$4+1)+$A82,"")</f>
        <v/>
      </c>
      <c r="Y82" s="3" t="str">
        <f t="shared" ca="1" si="34"/>
        <v/>
      </c>
      <c r="Z82" s="3" t="str">
        <f ca="1">IF(ISNUMBER($A82),VLOOKUP($A82,Methuselahs!$A$7:$X$306,5),"")</f>
        <v/>
      </c>
      <c r="AA82" s="3" t="str">
        <f t="shared" ca="1" si="35"/>
        <v/>
      </c>
    </row>
    <row r="83" spans="1:27" ht="13.15" customHeight="1" x14ac:dyDescent="0.2">
      <c r="A83" s="59" t="str">
        <f ca="1">IF(ISBLANK('Tournament Info'!$B$11),"",INDIRECT(ADDRESS(ROW(),2,1,1,"Optimal Seating "&amp;'Tournament Info'!$B$11-1&amp;"R+F")))</f>
        <v/>
      </c>
      <c r="B83" s="65" t="str">
        <f ca="1">IF(ISNUMBER(A83),VLOOKUP(A83,Methuselahs!$A$7:$E$306,2,FALSE),"")</f>
        <v/>
      </c>
      <c r="C83" s="147" t="str">
        <f ca="1">IF(ISNUMBER(A83),VLOOKUP(A83,Methuselahs!$A$7:$E$306,3,FALSE),"")</f>
        <v/>
      </c>
      <c r="D83" s="148" t="str">
        <f t="shared" ca="1" si="24"/>
        <v/>
      </c>
      <c r="E83" s="149"/>
      <c r="F83" s="66">
        <f t="shared" si="25"/>
        <v>0</v>
      </c>
      <c r="G83" s="150" t="str">
        <f t="shared" ca="1" si="26"/>
        <v/>
      </c>
      <c r="H83" s="151" t="str">
        <f ca="1">IF(ISNUMBER(A83),IF(OR($S83=$U83,NOT(ISNA(MATCH($D83*5+$V$4,Override!$C$6:$C$125,0)))),$Q83,0),"")</f>
        <v/>
      </c>
      <c r="I83" s="186" t="str">
        <f t="shared" ca="1" si="27"/>
        <v/>
      </c>
      <c r="J83" s="152">
        <f ca="1">COUNT(A82:A86)</f>
        <v>0</v>
      </c>
      <c r="K83" s="153" t="str">
        <f ca="1">IF(ISNUMBER(A83),RANK(F83,F82:F86),"")</f>
        <v/>
      </c>
      <c r="L83" s="154">
        <f ca="1">IF(J83=5,VLOOKUP(K83,TPMatrix!$A$6:$B$10,2,FALSE),IF(J83=4,VLOOKUP(K83,TPMatrix!$D$6:$E$9,2,FALSE),0))</f>
        <v>0</v>
      </c>
      <c r="M83" s="154">
        <f ca="1">IF(COUNTIF(K82:K86,K83)&gt;=2,IF(J83=5,VLOOKUP(K83+1,TPMatrix!$A$6:$B$10,2,FALSE),IF(J83=4,VLOOKUP(K83+1,TPMatrix!$D$6:$E$9,2,FALSE),0)),"")</f>
        <v>0</v>
      </c>
      <c r="N83" s="154">
        <f ca="1">IF(COUNTIF(K82:K86,K83)&gt;=3,IF(J83=5,VLOOKUP(K83+2,TPMatrix!$A$6:$B$10,2,FALSE),IF(J83=4,VLOOKUP(K83+2,TPMatrix!$D$6:$E$9,2,FALSE),0)),"")</f>
        <v>0</v>
      </c>
      <c r="O83" s="154">
        <f ca="1">IF(COUNTIF(K82:K86,K83)&gt;=4,IF(J83=5,VLOOKUP(K83+3,TPMatrix!$A$6:$B$10,2,FALSE),IF(J83=4,VLOOKUP(K83+3,TPMatrix!$D$6:$E$9,2,FALSE),0)),"")</f>
        <v>0</v>
      </c>
      <c r="P83" s="154">
        <f ca="1">IF(COUNTIF(K82:K86,K83)&gt;=5,IF(J83=5,VLOOKUP(K83+4,TPMatrix!$A$6:$B$10,2,FALSE),IF(J83=4,VLOOKUP(K83+4,TPMatrix!$D$6:$E$9,2,FALSE),0)),"")</f>
        <v>0</v>
      </c>
      <c r="Q83" s="154">
        <f t="shared" ca="1" si="28"/>
        <v>0</v>
      </c>
      <c r="R83" s="155">
        <f t="shared" ca="1" si="29"/>
        <v>5</v>
      </c>
      <c r="S83" s="153">
        <f t="shared" ca="1" si="30"/>
        <v>0</v>
      </c>
      <c r="T83" s="154">
        <f t="shared" si="31"/>
        <v>0</v>
      </c>
      <c r="U83" s="155">
        <f t="shared" ca="1" si="32"/>
        <v>0</v>
      </c>
      <c r="W83" s="3" t="str">
        <f t="shared" ca="1" si="33"/>
        <v/>
      </c>
      <c r="X83" s="3" t="str">
        <f ca="1">IF(ISNUMBER($A83),$W83*(Methuselahs!$A$4+1)+$A83,"")</f>
        <v/>
      </c>
      <c r="Y83" s="3" t="str">
        <f t="shared" ca="1" si="34"/>
        <v/>
      </c>
      <c r="Z83" s="3" t="str">
        <f ca="1">IF(ISNUMBER($A83),VLOOKUP($A83,Methuselahs!$A$7:$X$306,5),"")</f>
        <v/>
      </c>
      <c r="AA83" s="3" t="str">
        <f t="shared" ca="1" si="35"/>
        <v/>
      </c>
    </row>
    <row r="84" spans="1:27" ht="13.15" customHeight="1" x14ac:dyDescent="0.2">
      <c r="A84" s="70" t="str">
        <f ca="1">IF(ISBLANK('Tournament Info'!$B$11),"",INDIRECT(ADDRESS(ROW(),2,1,1,"Optimal Seating "&amp;'Tournament Info'!$B$11-1&amp;"R+F")))</f>
        <v/>
      </c>
      <c r="B84" s="76" t="str">
        <f ca="1">IF(ISNUMBER(A84),VLOOKUP(A84,Methuselahs!$A$7:$E$306,2,FALSE),"")</f>
        <v/>
      </c>
      <c r="C84" s="156" t="str">
        <f ca="1">IF(ISNUMBER(A84),VLOOKUP(A84,Methuselahs!$A$7:$E$306,3,FALSE),"")</f>
        <v/>
      </c>
      <c r="D84" s="157" t="str">
        <f t="shared" ca="1" si="24"/>
        <v/>
      </c>
      <c r="E84" s="158"/>
      <c r="F84" s="77">
        <f t="shared" si="25"/>
        <v>0</v>
      </c>
      <c r="G84" s="159" t="str">
        <f t="shared" ca="1" si="26"/>
        <v/>
      </c>
      <c r="H84" s="160" t="str">
        <f ca="1">IF(ISNUMBER(A84),IF(OR($S84=$U84,NOT(ISNA(MATCH($D84*5+$V$4,Override!$C$6:$C$125,0)))),$Q84,0),"")</f>
        <v/>
      </c>
      <c r="I84" s="187" t="str">
        <f t="shared" ca="1" si="27"/>
        <v/>
      </c>
      <c r="J84" s="161">
        <f ca="1">COUNT(A82:A86)</f>
        <v>0</v>
      </c>
      <c r="K84" s="162" t="str">
        <f ca="1">IF(ISNUMBER(A84),RANK(F84,F82:F86),"")</f>
        <v/>
      </c>
      <c r="L84" s="75">
        <f ca="1">IF(J84=5,VLOOKUP(K84,TPMatrix!$A$6:$B$10,2,FALSE),IF(J84=4,VLOOKUP(K84,TPMatrix!$D$6:$E$9,2,FALSE),0))</f>
        <v>0</v>
      </c>
      <c r="M84" s="75">
        <f ca="1">IF(COUNTIF(K82:K86,K84)&gt;=2,IF(J84=5,VLOOKUP(K84+1,TPMatrix!$A$6:$B$10,2,FALSE),IF(J84=4,VLOOKUP(K84+1,TPMatrix!$D$6:$E$9,2,FALSE),0)),"")</f>
        <v>0</v>
      </c>
      <c r="N84" s="75">
        <f ca="1">IF(COUNTIF(K82:K86,K84)&gt;=3,IF(J84=5,VLOOKUP(K84+2,TPMatrix!$A$6:$B$10,2,FALSE),IF(J84=4,VLOOKUP(K84+2,TPMatrix!$D$6:$E$9,2,FALSE),0)),"")</f>
        <v>0</v>
      </c>
      <c r="O84" s="75">
        <f ca="1">IF(COUNTIF(K82:K86,K84)&gt;=4,IF(J84=5,VLOOKUP(K84+3,TPMatrix!$A$6:$B$10,2,FALSE),IF(J84=4,VLOOKUP(K84+3,TPMatrix!$D$6:$E$9,2,FALSE),0)),"")</f>
        <v>0</v>
      </c>
      <c r="P84" s="75">
        <f ca="1">IF(COUNTIF(K82:K86,K84)&gt;=5,IF(J84=5,VLOOKUP(K84+4,TPMatrix!$A$6:$B$10,2,FALSE),IF(J84=4,VLOOKUP(K84+4,TPMatrix!$D$6:$E$9,2,FALSE),0)),"")</f>
        <v>0</v>
      </c>
      <c r="Q84" s="75">
        <f t="shared" ca="1" si="28"/>
        <v>0</v>
      </c>
      <c r="R84" s="163">
        <f t="shared" ca="1" si="29"/>
        <v>5</v>
      </c>
      <c r="S84" s="162">
        <f t="shared" ca="1" si="30"/>
        <v>0</v>
      </c>
      <c r="T84" s="75">
        <f t="shared" si="31"/>
        <v>0</v>
      </c>
      <c r="U84" s="163">
        <f t="shared" ca="1" si="32"/>
        <v>0</v>
      </c>
      <c r="W84" s="3" t="str">
        <f t="shared" ca="1" si="33"/>
        <v/>
      </c>
      <c r="X84" s="3" t="str">
        <f ca="1">IF(ISNUMBER($A84),$W84*(Methuselahs!$A$4+1)+$A84,"")</f>
        <v/>
      </c>
      <c r="Y84" s="3" t="str">
        <f t="shared" ca="1" si="34"/>
        <v/>
      </c>
      <c r="Z84" s="3" t="str">
        <f ca="1">IF(ISNUMBER($A84),VLOOKUP($A84,Methuselahs!$A$7:$X$306,5),"")</f>
        <v/>
      </c>
      <c r="AA84" s="3" t="str">
        <f t="shared" ca="1" si="35"/>
        <v/>
      </c>
    </row>
    <row r="85" spans="1:27" ht="13.15" customHeight="1" x14ac:dyDescent="0.2">
      <c r="A85" s="164" t="str">
        <f ca="1">IF(ISBLANK('Tournament Info'!$B$11),"",INDIRECT(ADDRESS(ROW(),2,1,1,"Optimal Seating "&amp;'Tournament Info'!$B$11-1&amp;"R+F")))</f>
        <v/>
      </c>
      <c r="B85" s="165" t="str">
        <f ca="1">IF(ISNUMBER(A85),VLOOKUP(A85,Methuselahs!$A$7:$E$306,2,FALSE),"")</f>
        <v/>
      </c>
      <c r="C85" s="166" t="str">
        <f ca="1">IF(ISNUMBER(A85),VLOOKUP(A85,Methuselahs!$A$7:$E$306,3,FALSE),"")</f>
        <v/>
      </c>
      <c r="D85" s="167" t="str">
        <f t="shared" ca="1" si="24"/>
        <v/>
      </c>
      <c r="E85" s="168"/>
      <c r="F85" s="188">
        <f t="shared" si="25"/>
        <v>0</v>
      </c>
      <c r="G85" s="150" t="str">
        <f t="shared" ca="1" si="26"/>
        <v/>
      </c>
      <c r="H85" s="151" t="str">
        <f ca="1">IF(ISNUMBER(A85),IF(OR($S85=$U85,NOT(ISNA(MATCH($D85*5+$V$4,Override!$C$6:$C$125,0)))),$Q85,0),"")</f>
        <v/>
      </c>
      <c r="I85" s="186" t="str">
        <f t="shared" ca="1" si="27"/>
        <v/>
      </c>
      <c r="J85" s="169">
        <f ca="1">COUNT(A82:A86)</f>
        <v>0</v>
      </c>
      <c r="K85" s="153" t="str">
        <f ca="1">IF(ISNUMBER(A85),RANK(F85,F82:F86),"")</f>
        <v/>
      </c>
      <c r="L85" s="154">
        <f ca="1">IF(J85=5,VLOOKUP(K85,TPMatrix!$A$6:$B$10,2,FALSE),IF(J85=4,VLOOKUP(K85,TPMatrix!$D$6:$E$9,2,FALSE),0))</f>
        <v>0</v>
      </c>
      <c r="M85" s="154">
        <f ca="1">IF(COUNTIF(K82:K86,K85)&gt;=2,IF(J85=5,VLOOKUP(K85+1,TPMatrix!$A$6:$B$10,2,FALSE),IF(J85=4,VLOOKUP(K85+1,TPMatrix!$D$6:$E$9,2,FALSE),0)),"")</f>
        <v>0</v>
      </c>
      <c r="N85" s="154">
        <f ca="1">IF(COUNTIF(K82:K86,K85)&gt;=3,IF(J85=5,VLOOKUP(K85+2,TPMatrix!$A$6:$B$10,2,FALSE),IF(J85=4,VLOOKUP(K85+2,TPMatrix!$D$6:$E$9,2,FALSE),0)),"")</f>
        <v>0</v>
      </c>
      <c r="O85" s="154">
        <f ca="1">IF(COUNTIF(K82:K86,K85)&gt;=4,IF(J85=5,VLOOKUP(K85+3,TPMatrix!$A$6:$B$10,2,FALSE),IF(J85=4,VLOOKUP(K85+3,TPMatrix!$D$6:$E$9,2,FALSE),0)),"")</f>
        <v>0</v>
      </c>
      <c r="P85" s="154">
        <f ca="1">IF(COUNTIF(K82:K86,K85)&gt;=5,IF(J85=5,VLOOKUP(K85+4,TPMatrix!$A$6:$B$10,2,FALSE),IF(J85=4,VLOOKUP(K85+4,TPMatrix!$D$6:$E$9,2,FALSE),0)),"")</f>
        <v>0</v>
      </c>
      <c r="Q85" s="154">
        <f t="shared" ca="1" si="28"/>
        <v>0</v>
      </c>
      <c r="R85" s="155">
        <f t="shared" ca="1" si="29"/>
        <v>5</v>
      </c>
      <c r="S85" s="153">
        <f t="shared" ca="1" si="30"/>
        <v>0</v>
      </c>
      <c r="T85" s="154">
        <f t="shared" si="31"/>
        <v>0</v>
      </c>
      <c r="U85" s="155">
        <f t="shared" ca="1" si="32"/>
        <v>0</v>
      </c>
      <c r="W85" s="3" t="str">
        <f t="shared" ca="1" si="33"/>
        <v/>
      </c>
      <c r="X85" s="3" t="str">
        <f ca="1">IF(ISNUMBER($A85),$W85*(Methuselahs!$A$4+1)+$A85,"")</f>
        <v/>
      </c>
      <c r="Y85" s="3" t="str">
        <f t="shared" ca="1" si="34"/>
        <v/>
      </c>
      <c r="Z85" s="3" t="str">
        <f ca="1">IF(ISNUMBER($A85),VLOOKUP($A85,Methuselahs!$A$7:$X$306,5),"")</f>
        <v/>
      </c>
      <c r="AA85" s="3" t="str">
        <f t="shared" ca="1" si="35"/>
        <v/>
      </c>
    </row>
    <row r="86" spans="1:27" ht="13.15" customHeight="1" x14ac:dyDescent="0.2">
      <c r="A86" s="170" t="str">
        <f ca="1">IF(ISBLANK('Tournament Info'!$B$11),"",INDIRECT(ADDRESS(ROW(),2,1,1,"Optimal Seating "&amp;'Tournament Info'!$B$11-1&amp;"R+F")))</f>
        <v/>
      </c>
      <c r="B86" s="171" t="str">
        <f ca="1">IF(ISNUMBER(A86),VLOOKUP(A86,Methuselahs!$A$7:$E$306,2,FALSE),"")</f>
        <v/>
      </c>
      <c r="C86" s="172" t="str">
        <f ca="1">IF(ISNUMBER(A86),VLOOKUP(A86,Methuselahs!$A$7:$E$306,3,FALSE),"")</f>
        <v/>
      </c>
      <c r="D86" s="173" t="str">
        <f t="shared" ca="1" si="24"/>
        <v/>
      </c>
      <c r="E86" s="174"/>
      <c r="F86" s="189">
        <f t="shared" si="25"/>
        <v>0</v>
      </c>
      <c r="G86" s="159" t="str">
        <f t="shared" ca="1" si="26"/>
        <v/>
      </c>
      <c r="H86" s="160" t="str">
        <f ca="1">IF(ISNUMBER(A86),IF(OR($S86=$U86,NOT(ISNA(MATCH($D86*5+$V$4,Override!$C$6:$C$125,0)))),$Q86,0),"")</f>
        <v/>
      </c>
      <c r="I86" s="187" t="str">
        <f t="shared" ca="1" si="27"/>
        <v/>
      </c>
      <c r="J86" s="175">
        <f ca="1">COUNT(A82:A86)</f>
        <v>0</v>
      </c>
      <c r="K86" s="176" t="str">
        <f ca="1">IF(ISNUMBER(A86),RANK(F86,F82:F86),"")</f>
        <v/>
      </c>
      <c r="L86" s="177">
        <f ca="1">IF(J86=5,VLOOKUP(K86,TPMatrix!$A$6:$B$10,2,FALSE),IF(J86=4,VLOOKUP(K86,TPMatrix!$D$6:$E$9,2,FALSE),0))</f>
        <v>0</v>
      </c>
      <c r="M86" s="177">
        <f ca="1">IF(COUNTIF(K82:K86,K86)&gt;=2,IF(J86=5,VLOOKUP(K86+1,TPMatrix!$A$6:$B$10,2,FALSE),IF(J86=4,VLOOKUP(K86+1,TPMatrix!$D$6:$E$9,2,FALSE),0)),"")</f>
        <v>0</v>
      </c>
      <c r="N86" s="177">
        <f ca="1">IF(COUNTIF(K82:K86,K86)&gt;=3,IF(J86=5,VLOOKUP(K86+2,TPMatrix!$A$6:$B$10,2,FALSE),IF(J86=4,VLOOKUP(K86+2,TPMatrix!$D$6:$E$9,2,FALSE),0)),"")</f>
        <v>0</v>
      </c>
      <c r="O86" s="177">
        <f ca="1">IF(COUNTIF(K82:K86,K86)&gt;=4,IF(J86=5,VLOOKUP(K86+3,TPMatrix!$A$6:$B$10,2,FALSE),IF(J86=4,VLOOKUP(K86+3,TPMatrix!$D$6:$E$9,2,FALSE),0)),"")</f>
        <v>0</v>
      </c>
      <c r="P86" s="177">
        <f ca="1">IF(COUNTIF(K82:K86,K86)&gt;=5,IF(J86=5,VLOOKUP(K86+4,TPMatrix!$A$6:$B$10,2,FALSE),IF(J86=4,VLOOKUP(K86+4,TPMatrix!$D$6:$E$9,2,FALSE),0)),"")</f>
        <v>0</v>
      </c>
      <c r="Q86" s="177">
        <f t="shared" ca="1" si="28"/>
        <v>0</v>
      </c>
      <c r="R86" s="178">
        <f t="shared" ca="1" si="29"/>
        <v>5</v>
      </c>
      <c r="S86" s="176">
        <f t="shared" ca="1" si="30"/>
        <v>0</v>
      </c>
      <c r="T86" s="177">
        <f t="shared" si="31"/>
        <v>0</v>
      </c>
      <c r="U86" s="178">
        <f t="shared" ca="1" si="32"/>
        <v>0</v>
      </c>
      <c r="W86" s="3" t="str">
        <f t="shared" ca="1" si="33"/>
        <v/>
      </c>
      <c r="X86" s="3" t="str">
        <f ca="1">IF(ISNUMBER($A86),$W86*(Methuselahs!$A$4+1)+$A86,"")</f>
        <v/>
      </c>
      <c r="Y86" s="3" t="str">
        <f t="shared" ca="1" si="34"/>
        <v/>
      </c>
      <c r="Z86" s="3" t="str">
        <f ca="1">IF(ISNUMBER($A86),VLOOKUP($A86,Methuselahs!$A$7:$X$306,5),"")</f>
        <v/>
      </c>
      <c r="AA86" s="3" t="str">
        <f t="shared" ca="1" si="35"/>
        <v/>
      </c>
    </row>
    <row r="87" spans="1:27" ht="13.15" customHeight="1" x14ac:dyDescent="0.2">
      <c r="A87" s="55" t="str">
        <f ca="1">IF(ISBLANK('Tournament Info'!$B$11),"",INDIRECT(ADDRESS(ROW(),2,1,1,"Optimal Seating "&amp;'Tournament Info'!$B$11-1&amp;"R+F")))</f>
        <v/>
      </c>
      <c r="B87" s="76" t="str">
        <f ca="1">IF(ISNUMBER(A87),VLOOKUP(A87,Methuselahs!$A$7:$E$306,2,FALSE),"")</f>
        <v/>
      </c>
      <c r="C87" s="136" t="str">
        <f ca="1">IF(ISNUMBER(A87),VLOOKUP(A87,Methuselahs!$A$7:$E$306,3,FALSE),"")</f>
        <v/>
      </c>
      <c r="D87" s="137" t="str">
        <f t="shared" ca="1" si="24"/>
        <v/>
      </c>
      <c r="E87" s="138"/>
      <c r="F87" s="184">
        <f t="shared" si="25"/>
        <v>0</v>
      </c>
      <c r="G87" s="139" t="str">
        <f t="shared" ca="1" si="26"/>
        <v/>
      </c>
      <c r="H87" s="140" t="str">
        <f ca="1">IF(ISNUMBER(A87),IF(OR($S87=$U87,NOT(ISNA(MATCH($D87*5+$V$4,Override!$C$6:$C$125,0)))),$Q87,0),"")</f>
        <v/>
      </c>
      <c r="I87" s="185" t="str">
        <f t="shared" ca="1" si="27"/>
        <v/>
      </c>
      <c r="J87" s="141">
        <f ca="1">COUNT(A87:A91)</f>
        <v>0</v>
      </c>
      <c r="K87" s="142" t="str">
        <f ca="1">IF(ISNUMBER(A87),RANK(F87,F87:F91),"")</f>
        <v/>
      </c>
      <c r="L87" s="58">
        <f ca="1">IF(J87=5,VLOOKUP(K87,TPMatrix!$A$6:$B$10,2,FALSE),IF(J87=4,VLOOKUP(K87,TPMatrix!$D$6:$E$9,2,FALSE),0))</f>
        <v>0</v>
      </c>
      <c r="M87" s="58">
        <f ca="1">IF(COUNTIF(K87:K91,K87)&gt;=2,IF(J87=5,VLOOKUP(K87+1,TPMatrix!$A$6:$B$10,2,FALSE),IF(J87=4,VLOOKUP(K87+1,TPMatrix!$D$6:$E$9,2,FALSE),0)),"")</f>
        <v>0</v>
      </c>
      <c r="N87" s="58">
        <f ca="1">IF(COUNTIF(K87:K91,K87)&gt;=3,IF(J87=5,VLOOKUP(K87+2,TPMatrix!$A$6:$B$10,2,FALSE),IF(J87=4,VLOOKUP(K87+2,TPMatrix!$D$6:$E$9,2,FALSE),0)),"")</f>
        <v>0</v>
      </c>
      <c r="O87" s="58">
        <f ca="1">IF(COUNTIF(K87:K91,K87)&gt;=4,IF(J87=5,VLOOKUP(K87+3,TPMatrix!$A$6:$B$10,2,FALSE),IF(J87=4,VLOOKUP(K87+3,TPMatrix!$D$6:$E$9,2,FALSE),0)),"")</f>
        <v>0</v>
      </c>
      <c r="P87" s="58">
        <f ca="1">IF(COUNTIF(K87:K91,K87)&gt;=5,IF(J87=5,VLOOKUP(K87+4,TPMatrix!$A$6:$B$10,2,FALSE),IF(J87=4,VLOOKUP(K87+4,TPMatrix!$D$6:$E$9,2,FALSE),0)),"")</f>
        <v>0</v>
      </c>
      <c r="Q87" s="58">
        <f t="shared" ca="1" si="28"/>
        <v>0</v>
      </c>
      <c r="R87" s="143">
        <f t="shared" ca="1" si="29"/>
        <v>5</v>
      </c>
      <c r="S87" s="144">
        <f t="shared" ca="1" si="30"/>
        <v>0</v>
      </c>
      <c r="T87" s="145">
        <f t="shared" si="31"/>
        <v>0</v>
      </c>
      <c r="U87" s="146">
        <f t="shared" ca="1" si="32"/>
        <v>0</v>
      </c>
      <c r="W87" s="3" t="str">
        <f t="shared" ca="1" si="33"/>
        <v/>
      </c>
      <c r="X87" s="3" t="str">
        <f ca="1">IF(ISNUMBER($A87),$W87*(Methuselahs!$A$4+1)+$A87,"")</f>
        <v/>
      </c>
      <c r="Y87" s="3" t="str">
        <f t="shared" ca="1" si="34"/>
        <v/>
      </c>
      <c r="Z87" s="3" t="str">
        <f ca="1">IF(ISNUMBER($A87),VLOOKUP($A87,Methuselahs!$A$7:$X$306,5),"")</f>
        <v/>
      </c>
      <c r="AA87" s="3" t="str">
        <f t="shared" ca="1" si="35"/>
        <v/>
      </c>
    </row>
    <row r="88" spans="1:27" ht="13.15" customHeight="1" x14ac:dyDescent="0.2">
      <c r="A88" s="59" t="str">
        <f ca="1">IF(ISBLANK('Tournament Info'!$B$11),"",INDIRECT(ADDRESS(ROW(),2,1,1,"Optimal Seating "&amp;'Tournament Info'!$B$11-1&amp;"R+F")))</f>
        <v/>
      </c>
      <c r="B88" s="65" t="str">
        <f ca="1">IF(ISNUMBER(A88),VLOOKUP(A88,Methuselahs!$A$7:$E$306,2,FALSE),"")</f>
        <v/>
      </c>
      <c r="C88" s="147" t="str">
        <f ca="1">IF(ISNUMBER(A88),VLOOKUP(A88,Methuselahs!$A$7:$E$306,3,FALSE),"")</f>
        <v/>
      </c>
      <c r="D88" s="148" t="str">
        <f t="shared" ca="1" si="24"/>
        <v/>
      </c>
      <c r="E88" s="149"/>
      <c r="F88" s="66">
        <f t="shared" si="25"/>
        <v>0</v>
      </c>
      <c r="G88" s="150" t="str">
        <f t="shared" ca="1" si="26"/>
        <v/>
      </c>
      <c r="H88" s="151" t="str">
        <f ca="1">IF(ISNUMBER(A88),IF(OR($S88=$U88,NOT(ISNA(MATCH($D88*5+$V$4,Override!$C$6:$C$125,0)))),$Q88,0),"")</f>
        <v/>
      </c>
      <c r="I88" s="186" t="str">
        <f t="shared" ca="1" si="27"/>
        <v/>
      </c>
      <c r="J88" s="152">
        <f ca="1">COUNT(A87:A91)</f>
        <v>0</v>
      </c>
      <c r="K88" s="153" t="str">
        <f ca="1">IF(ISNUMBER(A88),RANK(F88,F87:F91),"")</f>
        <v/>
      </c>
      <c r="L88" s="154">
        <f ca="1">IF(J88=5,VLOOKUP(K88,TPMatrix!$A$6:$B$10,2,FALSE),IF(J88=4,VLOOKUP(K88,TPMatrix!$D$6:$E$9,2,FALSE),0))</f>
        <v>0</v>
      </c>
      <c r="M88" s="154">
        <f ca="1">IF(COUNTIF(K87:K91,K88)&gt;=2,IF(J88=5,VLOOKUP(K88+1,TPMatrix!$A$6:$B$10,2,FALSE),IF(J88=4,VLOOKUP(K88+1,TPMatrix!$D$6:$E$9,2,FALSE),0)),"")</f>
        <v>0</v>
      </c>
      <c r="N88" s="154">
        <f ca="1">IF(COUNTIF(K87:K91,K88)&gt;=3,IF(J88=5,VLOOKUP(K88+2,TPMatrix!$A$6:$B$10,2,FALSE),IF(J88=4,VLOOKUP(K88+2,TPMatrix!$D$6:$E$9,2,FALSE),0)),"")</f>
        <v>0</v>
      </c>
      <c r="O88" s="154">
        <f ca="1">IF(COUNTIF(K87:K91,K88)&gt;=4,IF(J88=5,VLOOKUP(K88+3,TPMatrix!$A$6:$B$10,2,FALSE),IF(J88=4,VLOOKUP(K88+3,TPMatrix!$D$6:$E$9,2,FALSE),0)),"")</f>
        <v>0</v>
      </c>
      <c r="P88" s="154">
        <f ca="1">IF(COUNTIF(K87:K91,K88)&gt;=5,IF(J88=5,VLOOKUP(K88+4,TPMatrix!$A$6:$B$10,2,FALSE),IF(J88=4,VLOOKUP(K88+4,TPMatrix!$D$6:$E$9,2,FALSE),0)),"")</f>
        <v>0</v>
      </c>
      <c r="Q88" s="154">
        <f t="shared" ca="1" si="28"/>
        <v>0</v>
      </c>
      <c r="R88" s="155">
        <f t="shared" ca="1" si="29"/>
        <v>5</v>
      </c>
      <c r="S88" s="153">
        <f t="shared" ca="1" si="30"/>
        <v>0</v>
      </c>
      <c r="T88" s="154">
        <f t="shared" si="31"/>
        <v>0</v>
      </c>
      <c r="U88" s="155">
        <f t="shared" ca="1" si="32"/>
        <v>0</v>
      </c>
      <c r="W88" s="3" t="str">
        <f t="shared" ca="1" si="33"/>
        <v/>
      </c>
      <c r="X88" s="3" t="str">
        <f ca="1">IF(ISNUMBER($A88),$W88*(Methuselahs!$A$4+1)+$A88,"")</f>
        <v/>
      </c>
      <c r="Y88" s="3" t="str">
        <f t="shared" ca="1" si="34"/>
        <v/>
      </c>
      <c r="Z88" s="3" t="str">
        <f ca="1">IF(ISNUMBER($A88),VLOOKUP($A88,Methuselahs!$A$7:$X$306,5),"")</f>
        <v/>
      </c>
      <c r="AA88" s="3" t="str">
        <f t="shared" ca="1" si="35"/>
        <v/>
      </c>
    </row>
    <row r="89" spans="1:27" ht="13.15" customHeight="1" x14ac:dyDescent="0.2">
      <c r="A89" s="70" t="str">
        <f ca="1">IF(ISBLANK('Tournament Info'!$B$11),"",INDIRECT(ADDRESS(ROW(),2,1,1,"Optimal Seating "&amp;'Tournament Info'!$B$11-1&amp;"R+F")))</f>
        <v/>
      </c>
      <c r="B89" s="76" t="str">
        <f ca="1">IF(ISNUMBER(A89),VLOOKUP(A89,Methuselahs!$A$7:$E$306,2,FALSE),"")</f>
        <v/>
      </c>
      <c r="C89" s="156" t="str">
        <f ca="1">IF(ISNUMBER(A89),VLOOKUP(A89,Methuselahs!$A$7:$E$306,3,FALSE),"")</f>
        <v/>
      </c>
      <c r="D89" s="157" t="str">
        <f t="shared" ca="1" si="24"/>
        <v/>
      </c>
      <c r="E89" s="158"/>
      <c r="F89" s="77">
        <f t="shared" si="25"/>
        <v>0</v>
      </c>
      <c r="G89" s="159" t="str">
        <f t="shared" ca="1" si="26"/>
        <v/>
      </c>
      <c r="H89" s="160" t="str">
        <f ca="1">IF(ISNUMBER(A89),IF(OR($S89=$U89,NOT(ISNA(MATCH($D89*5+$V$4,Override!$C$6:$C$125,0)))),$Q89,0),"")</f>
        <v/>
      </c>
      <c r="I89" s="187" t="str">
        <f t="shared" ca="1" si="27"/>
        <v/>
      </c>
      <c r="J89" s="161">
        <f ca="1">COUNT(A87:A91)</f>
        <v>0</v>
      </c>
      <c r="K89" s="162" t="str">
        <f ca="1">IF(ISNUMBER(A89),RANK(F89,F87:F91),"")</f>
        <v/>
      </c>
      <c r="L89" s="75">
        <f ca="1">IF(J89=5,VLOOKUP(K89,TPMatrix!$A$6:$B$10,2,FALSE),IF(J89=4,VLOOKUP(K89,TPMatrix!$D$6:$E$9,2,FALSE),0))</f>
        <v>0</v>
      </c>
      <c r="M89" s="75">
        <f ca="1">IF(COUNTIF(K87:K91,K89)&gt;=2,IF(J89=5,VLOOKUP(K89+1,TPMatrix!$A$6:$B$10,2,FALSE),IF(J89=4,VLOOKUP(K89+1,TPMatrix!$D$6:$E$9,2,FALSE),0)),"")</f>
        <v>0</v>
      </c>
      <c r="N89" s="75">
        <f ca="1">IF(COUNTIF(K87:K91,K89)&gt;=3,IF(J89=5,VLOOKUP(K89+2,TPMatrix!$A$6:$B$10,2,FALSE),IF(J89=4,VLOOKUP(K89+2,TPMatrix!$D$6:$E$9,2,FALSE),0)),"")</f>
        <v>0</v>
      </c>
      <c r="O89" s="75">
        <f ca="1">IF(COUNTIF(K87:K91,K89)&gt;=4,IF(J89=5,VLOOKUP(K89+3,TPMatrix!$A$6:$B$10,2,FALSE),IF(J89=4,VLOOKUP(K89+3,TPMatrix!$D$6:$E$9,2,FALSE),0)),"")</f>
        <v>0</v>
      </c>
      <c r="P89" s="75">
        <f ca="1">IF(COUNTIF(K87:K91,K89)&gt;=5,IF(J89=5,VLOOKUP(K89+4,TPMatrix!$A$6:$B$10,2,FALSE),IF(J89=4,VLOOKUP(K89+4,TPMatrix!$D$6:$E$9,2,FALSE),0)),"")</f>
        <v>0</v>
      </c>
      <c r="Q89" s="75">
        <f t="shared" ca="1" si="28"/>
        <v>0</v>
      </c>
      <c r="R89" s="163">
        <f t="shared" ca="1" si="29"/>
        <v>5</v>
      </c>
      <c r="S89" s="162">
        <f t="shared" ca="1" si="30"/>
        <v>0</v>
      </c>
      <c r="T89" s="75">
        <f t="shared" si="31"/>
        <v>0</v>
      </c>
      <c r="U89" s="163">
        <f t="shared" ca="1" si="32"/>
        <v>0</v>
      </c>
      <c r="W89" s="3" t="str">
        <f t="shared" ca="1" si="33"/>
        <v/>
      </c>
      <c r="X89" s="3" t="str">
        <f ca="1">IF(ISNUMBER($A89),$W89*(Methuselahs!$A$4+1)+$A89,"")</f>
        <v/>
      </c>
      <c r="Y89" s="3" t="str">
        <f t="shared" ca="1" si="34"/>
        <v/>
      </c>
      <c r="Z89" s="3" t="str">
        <f ca="1">IF(ISNUMBER($A89),VLOOKUP($A89,Methuselahs!$A$7:$X$306,5),"")</f>
        <v/>
      </c>
      <c r="AA89" s="3" t="str">
        <f t="shared" ca="1" si="35"/>
        <v/>
      </c>
    </row>
    <row r="90" spans="1:27" ht="13.15" customHeight="1" x14ac:dyDescent="0.2">
      <c r="A90" s="164" t="str">
        <f ca="1">IF(ISBLANK('Tournament Info'!$B$11),"",INDIRECT(ADDRESS(ROW(),2,1,1,"Optimal Seating "&amp;'Tournament Info'!$B$11-1&amp;"R+F")))</f>
        <v/>
      </c>
      <c r="B90" s="165" t="str">
        <f ca="1">IF(ISNUMBER(A90),VLOOKUP(A90,Methuselahs!$A$7:$E$306,2,FALSE),"")</f>
        <v/>
      </c>
      <c r="C90" s="166" t="str">
        <f ca="1">IF(ISNUMBER(A90),VLOOKUP(A90,Methuselahs!$A$7:$E$306,3,FALSE),"")</f>
        <v/>
      </c>
      <c r="D90" s="167" t="str">
        <f t="shared" ca="1" si="24"/>
        <v/>
      </c>
      <c r="E90" s="168"/>
      <c r="F90" s="188">
        <f t="shared" si="25"/>
        <v>0</v>
      </c>
      <c r="G90" s="150" t="str">
        <f t="shared" ca="1" si="26"/>
        <v/>
      </c>
      <c r="H90" s="151" t="str">
        <f ca="1">IF(ISNUMBER(A90),IF(OR($S90=$U90,NOT(ISNA(MATCH($D90*5+$V$4,Override!$C$6:$C$125,0)))),$Q90,0),"")</f>
        <v/>
      </c>
      <c r="I90" s="186" t="str">
        <f t="shared" ca="1" si="27"/>
        <v/>
      </c>
      <c r="J90" s="169">
        <f ca="1">COUNT(A87:A91)</f>
        <v>0</v>
      </c>
      <c r="K90" s="153" t="str">
        <f ca="1">IF(ISNUMBER(A90),RANK(F90,F87:F91),"")</f>
        <v/>
      </c>
      <c r="L90" s="154">
        <f ca="1">IF(J90=5,VLOOKUP(K90,TPMatrix!$A$6:$B$10,2,FALSE),IF(J90=4,VLOOKUP(K90,TPMatrix!$D$6:$E$9,2,FALSE),0))</f>
        <v>0</v>
      </c>
      <c r="M90" s="154">
        <f ca="1">IF(COUNTIF(K87:K91,K90)&gt;=2,IF(J90=5,VLOOKUP(K90+1,TPMatrix!$A$6:$B$10,2,FALSE),IF(J90=4,VLOOKUP(K90+1,TPMatrix!$D$6:$E$9,2,FALSE),0)),"")</f>
        <v>0</v>
      </c>
      <c r="N90" s="154">
        <f ca="1">IF(COUNTIF(K87:K91,K90)&gt;=3,IF(J90=5,VLOOKUP(K90+2,TPMatrix!$A$6:$B$10,2,FALSE),IF(J90=4,VLOOKUP(K90+2,TPMatrix!$D$6:$E$9,2,FALSE),0)),"")</f>
        <v>0</v>
      </c>
      <c r="O90" s="154">
        <f ca="1">IF(COUNTIF(K87:K91,K90)&gt;=4,IF(J90=5,VLOOKUP(K90+3,TPMatrix!$A$6:$B$10,2,FALSE),IF(J90=4,VLOOKUP(K90+3,TPMatrix!$D$6:$E$9,2,FALSE),0)),"")</f>
        <v>0</v>
      </c>
      <c r="P90" s="154">
        <f ca="1">IF(COUNTIF(K87:K91,K90)&gt;=5,IF(J90=5,VLOOKUP(K90+4,TPMatrix!$A$6:$B$10,2,FALSE),IF(J90=4,VLOOKUP(K90+4,TPMatrix!$D$6:$E$9,2,FALSE),0)),"")</f>
        <v>0</v>
      </c>
      <c r="Q90" s="154">
        <f t="shared" ca="1" si="28"/>
        <v>0</v>
      </c>
      <c r="R90" s="155">
        <f t="shared" ca="1" si="29"/>
        <v>5</v>
      </c>
      <c r="S90" s="153">
        <f t="shared" ca="1" si="30"/>
        <v>0</v>
      </c>
      <c r="T90" s="154">
        <f t="shared" si="31"/>
        <v>0</v>
      </c>
      <c r="U90" s="155">
        <f t="shared" ca="1" si="32"/>
        <v>0</v>
      </c>
      <c r="W90" s="3" t="str">
        <f t="shared" ca="1" si="33"/>
        <v/>
      </c>
      <c r="X90" s="3" t="str">
        <f ca="1">IF(ISNUMBER($A90),$W90*(Methuselahs!$A$4+1)+$A90,"")</f>
        <v/>
      </c>
      <c r="Y90" s="3" t="str">
        <f t="shared" ca="1" si="34"/>
        <v/>
      </c>
      <c r="Z90" s="3" t="str">
        <f ca="1">IF(ISNUMBER($A90),VLOOKUP($A90,Methuselahs!$A$7:$X$306,5),"")</f>
        <v/>
      </c>
      <c r="AA90" s="3" t="str">
        <f t="shared" ca="1" si="35"/>
        <v/>
      </c>
    </row>
    <row r="91" spans="1:27" ht="13.15" customHeight="1" x14ac:dyDescent="0.2">
      <c r="A91" s="170" t="str">
        <f ca="1">IF(ISBLANK('Tournament Info'!$B$11),"",INDIRECT(ADDRESS(ROW(),2,1,1,"Optimal Seating "&amp;'Tournament Info'!$B$11-1&amp;"R+F")))</f>
        <v/>
      </c>
      <c r="B91" s="171" t="str">
        <f ca="1">IF(ISNUMBER(A91),VLOOKUP(A91,Methuselahs!$A$7:$E$306,2,FALSE),"")</f>
        <v/>
      </c>
      <c r="C91" s="172" t="str">
        <f ca="1">IF(ISNUMBER(A91),VLOOKUP(A91,Methuselahs!$A$7:$E$306,3,FALSE),"")</f>
        <v/>
      </c>
      <c r="D91" s="173" t="str">
        <f t="shared" ca="1" si="24"/>
        <v/>
      </c>
      <c r="E91" s="174"/>
      <c r="F91" s="189">
        <f t="shared" si="25"/>
        <v>0</v>
      </c>
      <c r="G91" s="159" t="str">
        <f t="shared" ca="1" si="26"/>
        <v/>
      </c>
      <c r="H91" s="160" t="str">
        <f ca="1">IF(ISNUMBER(A91),IF(OR($S91=$U91,NOT(ISNA(MATCH($D91*5+$V$4,Override!$C$6:$C$125,0)))),$Q91,0),"")</f>
        <v/>
      </c>
      <c r="I91" s="187" t="str">
        <f t="shared" ca="1" si="27"/>
        <v/>
      </c>
      <c r="J91" s="175">
        <f ca="1">COUNT(A87:A91)</f>
        <v>0</v>
      </c>
      <c r="K91" s="176" t="str">
        <f ca="1">IF(ISNUMBER(A91),RANK(F91,F87:F91),"")</f>
        <v/>
      </c>
      <c r="L91" s="177">
        <f ca="1">IF(J91=5,VLOOKUP(K91,TPMatrix!$A$6:$B$10,2,FALSE),IF(J91=4,VLOOKUP(K91,TPMatrix!$D$6:$E$9,2,FALSE),0))</f>
        <v>0</v>
      </c>
      <c r="M91" s="177">
        <f ca="1">IF(COUNTIF(K87:K91,K91)&gt;=2,IF(J91=5,VLOOKUP(K91+1,TPMatrix!$A$6:$B$10,2,FALSE),IF(J91=4,VLOOKUP(K91+1,TPMatrix!$D$6:$E$9,2,FALSE),0)),"")</f>
        <v>0</v>
      </c>
      <c r="N91" s="177">
        <f ca="1">IF(COUNTIF(K87:K91,K91)&gt;=3,IF(J91=5,VLOOKUP(K91+2,TPMatrix!$A$6:$B$10,2,FALSE),IF(J91=4,VLOOKUP(K91+2,TPMatrix!$D$6:$E$9,2,FALSE),0)),"")</f>
        <v>0</v>
      </c>
      <c r="O91" s="177">
        <f ca="1">IF(COUNTIF(K87:K91,K91)&gt;=4,IF(J91=5,VLOOKUP(K91+3,TPMatrix!$A$6:$B$10,2,FALSE),IF(J91=4,VLOOKUP(K91+3,TPMatrix!$D$6:$E$9,2,FALSE),0)),"")</f>
        <v>0</v>
      </c>
      <c r="P91" s="177">
        <f ca="1">IF(COUNTIF(K87:K91,K91)&gt;=5,IF(J91=5,VLOOKUP(K91+4,TPMatrix!$A$6:$B$10,2,FALSE),IF(J91=4,VLOOKUP(K91+4,TPMatrix!$D$6:$E$9,2,FALSE),0)),"")</f>
        <v>0</v>
      </c>
      <c r="Q91" s="177">
        <f t="shared" ca="1" si="28"/>
        <v>0</v>
      </c>
      <c r="R91" s="178">
        <f t="shared" ca="1" si="29"/>
        <v>5</v>
      </c>
      <c r="S91" s="176">
        <f t="shared" ca="1" si="30"/>
        <v>0</v>
      </c>
      <c r="T91" s="177">
        <f t="shared" si="31"/>
        <v>0</v>
      </c>
      <c r="U91" s="178">
        <f t="shared" ca="1" si="32"/>
        <v>0</v>
      </c>
      <c r="W91" s="3" t="str">
        <f t="shared" ca="1" si="33"/>
        <v/>
      </c>
      <c r="X91" s="3" t="str">
        <f ca="1">IF(ISNUMBER($A91),$W91*(Methuselahs!$A$4+1)+$A91,"")</f>
        <v/>
      </c>
      <c r="Y91" s="3" t="str">
        <f t="shared" ca="1" si="34"/>
        <v/>
      </c>
      <c r="Z91" s="3" t="str">
        <f ca="1">IF(ISNUMBER($A91),VLOOKUP($A91,Methuselahs!$A$7:$X$306,5),"")</f>
        <v/>
      </c>
      <c r="AA91" s="3" t="str">
        <f t="shared" ca="1" si="35"/>
        <v/>
      </c>
    </row>
    <row r="92" spans="1:27" ht="13.15" customHeight="1" x14ac:dyDescent="0.2">
      <c r="A92" s="55" t="str">
        <f ca="1">IF(ISBLANK('Tournament Info'!$B$11),"",INDIRECT(ADDRESS(ROW(),2,1,1,"Optimal Seating "&amp;'Tournament Info'!$B$11-1&amp;"R+F")))</f>
        <v/>
      </c>
      <c r="B92" s="76" t="str">
        <f ca="1">IF(ISNUMBER(A92),VLOOKUP(A92,Methuselahs!$A$7:$E$306,2,FALSE),"")</f>
        <v/>
      </c>
      <c r="C92" s="136" t="str">
        <f ca="1">IF(ISNUMBER(A92),VLOOKUP(A92,Methuselahs!$A$7:$E$306,3,FALSE),"")</f>
        <v/>
      </c>
      <c r="D92" s="137" t="str">
        <f t="shared" ca="1" si="24"/>
        <v/>
      </c>
      <c r="E92" s="138"/>
      <c r="F92" s="184">
        <f t="shared" si="25"/>
        <v>0</v>
      </c>
      <c r="G92" s="139" t="str">
        <f t="shared" ca="1" si="26"/>
        <v/>
      </c>
      <c r="H92" s="140" t="str">
        <f ca="1">IF(ISNUMBER(A92),IF(OR($S92=$U92,NOT(ISNA(MATCH($D92*5+$V$4,Override!$C$6:$C$125,0)))),$Q92,0),"")</f>
        <v/>
      </c>
      <c r="I92" s="185" t="str">
        <f t="shared" ca="1" si="27"/>
        <v/>
      </c>
      <c r="J92" s="141">
        <f ca="1">COUNT(A92:A96)</f>
        <v>0</v>
      </c>
      <c r="K92" s="142" t="str">
        <f ca="1">IF(ISNUMBER(A92),RANK(F92,F92:F96),"")</f>
        <v/>
      </c>
      <c r="L92" s="58">
        <f ca="1">IF(J92=5,VLOOKUP(K92,TPMatrix!$A$6:$B$10,2,FALSE),IF(J92=4,VLOOKUP(K92,TPMatrix!$D$6:$E$9,2,FALSE),0))</f>
        <v>0</v>
      </c>
      <c r="M92" s="58">
        <f ca="1">IF(COUNTIF(K92:K96,K92)&gt;=2,IF(J92=5,VLOOKUP(K92+1,TPMatrix!$A$6:$B$10,2,FALSE),IF(J92=4,VLOOKUP(K92+1,TPMatrix!$D$6:$E$9,2,FALSE),0)),"")</f>
        <v>0</v>
      </c>
      <c r="N92" s="58">
        <f ca="1">IF(COUNTIF(K92:K96,K92)&gt;=3,IF(J92=5,VLOOKUP(K92+2,TPMatrix!$A$6:$B$10,2,FALSE),IF(J92=4,VLOOKUP(K92+2,TPMatrix!$D$6:$E$9,2,FALSE),0)),"")</f>
        <v>0</v>
      </c>
      <c r="O92" s="58">
        <f ca="1">IF(COUNTIF(K92:K96,K92)&gt;=4,IF(J92=5,VLOOKUP(K92+3,TPMatrix!$A$6:$B$10,2,FALSE),IF(J92=4,VLOOKUP(K92+3,TPMatrix!$D$6:$E$9,2,FALSE),0)),"")</f>
        <v>0</v>
      </c>
      <c r="P92" s="58">
        <f ca="1">IF(COUNTIF(K92:K96,K92)&gt;=5,IF(J92=5,VLOOKUP(K92+4,TPMatrix!$A$6:$B$10,2,FALSE),IF(J92=4,VLOOKUP(K92+4,TPMatrix!$D$6:$E$9,2,FALSE),0)),"")</f>
        <v>0</v>
      </c>
      <c r="Q92" s="58">
        <f t="shared" ca="1" si="28"/>
        <v>0</v>
      </c>
      <c r="R92" s="143">
        <f t="shared" ca="1" si="29"/>
        <v>5</v>
      </c>
      <c r="S92" s="144">
        <f t="shared" ca="1" si="30"/>
        <v>0</v>
      </c>
      <c r="T92" s="145">
        <f t="shared" si="31"/>
        <v>0</v>
      </c>
      <c r="U92" s="146">
        <f t="shared" ca="1" si="32"/>
        <v>0</v>
      </c>
      <c r="W92" s="3" t="str">
        <f t="shared" ca="1" si="33"/>
        <v/>
      </c>
      <c r="X92" s="3" t="str">
        <f ca="1">IF(ISNUMBER($A92),$W92*(Methuselahs!$A$4+1)+$A92,"")</f>
        <v/>
      </c>
      <c r="Y92" s="3" t="str">
        <f t="shared" ca="1" si="34"/>
        <v/>
      </c>
      <c r="Z92" s="3" t="str">
        <f ca="1">IF(ISNUMBER($A92),VLOOKUP($A92,Methuselahs!$A$7:$X$306,5),"")</f>
        <v/>
      </c>
      <c r="AA92" s="3" t="str">
        <f t="shared" ca="1" si="35"/>
        <v/>
      </c>
    </row>
    <row r="93" spans="1:27" ht="13.15" customHeight="1" x14ac:dyDescent="0.2">
      <c r="A93" s="59" t="str">
        <f ca="1">IF(ISBLANK('Tournament Info'!$B$11),"",INDIRECT(ADDRESS(ROW(),2,1,1,"Optimal Seating "&amp;'Tournament Info'!$B$11-1&amp;"R+F")))</f>
        <v/>
      </c>
      <c r="B93" s="65" t="str">
        <f ca="1">IF(ISNUMBER(A93),VLOOKUP(A93,Methuselahs!$A$7:$E$306,2,FALSE),"")</f>
        <v/>
      </c>
      <c r="C93" s="147" t="str">
        <f ca="1">IF(ISNUMBER(A93),VLOOKUP(A93,Methuselahs!$A$7:$E$306,3,FALSE),"")</f>
        <v/>
      </c>
      <c r="D93" s="148" t="str">
        <f t="shared" ca="1" si="24"/>
        <v/>
      </c>
      <c r="E93" s="149"/>
      <c r="F93" s="66">
        <f t="shared" si="25"/>
        <v>0</v>
      </c>
      <c r="G93" s="150" t="str">
        <f t="shared" ca="1" si="26"/>
        <v/>
      </c>
      <c r="H93" s="151" t="str">
        <f ca="1">IF(ISNUMBER(A93),IF(OR($S93=$U93,NOT(ISNA(MATCH($D93*5+$V$4,Override!$C$6:$C$125,0)))),$Q93,0),"")</f>
        <v/>
      </c>
      <c r="I93" s="186" t="str">
        <f t="shared" ca="1" si="27"/>
        <v/>
      </c>
      <c r="J93" s="152">
        <f ca="1">COUNT(A92:A96)</f>
        <v>0</v>
      </c>
      <c r="K93" s="153" t="str">
        <f ca="1">IF(ISNUMBER(A93),RANK(F93,F92:F96),"")</f>
        <v/>
      </c>
      <c r="L93" s="154">
        <f ca="1">IF(J93=5,VLOOKUP(K93,TPMatrix!$A$6:$B$10,2,FALSE),IF(J93=4,VLOOKUP(K93,TPMatrix!$D$6:$E$9,2,FALSE),0))</f>
        <v>0</v>
      </c>
      <c r="M93" s="154">
        <f ca="1">IF(COUNTIF(K92:K96,K93)&gt;=2,IF(J93=5,VLOOKUP(K93+1,TPMatrix!$A$6:$B$10,2,FALSE),IF(J93=4,VLOOKUP(K93+1,TPMatrix!$D$6:$E$9,2,FALSE),0)),"")</f>
        <v>0</v>
      </c>
      <c r="N93" s="154">
        <f ca="1">IF(COUNTIF(K92:K96,K93)&gt;=3,IF(J93=5,VLOOKUP(K93+2,TPMatrix!$A$6:$B$10,2,FALSE),IF(J93=4,VLOOKUP(K93+2,TPMatrix!$D$6:$E$9,2,FALSE),0)),"")</f>
        <v>0</v>
      </c>
      <c r="O93" s="154">
        <f ca="1">IF(COUNTIF(K92:K96,K93)&gt;=4,IF(J93=5,VLOOKUP(K93+3,TPMatrix!$A$6:$B$10,2,FALSE),IF(J93=4,VLOOKUP(K93+3,TPMatrix!$D$6:$E$9,2,FALSE),0)),"")</f>
        <v>0</v>
      </c>
      <c r="P93" s="154">
        <f ca="1">IF(COUNTIF(K92:K96,K93)&gt;=5,IF(J93=5,VLOOKUP(K93+4,TPMatrix!$A$6:$B$10,2,FALSE),IF(J93=4,VLOOKUP(K93+4,TPMatrix!$D$6:$E$9,2,FALSE),0)),"")</f>
        <v>0</v>
      </c>
      <c r="Q93" s="154">
        <f t="shared" ca="1" si="28"/>
        <v>0</v>
      </c>
      <c r="R93" s="155">
        <f t="shared" ca="1" si="29"/>
        <v>5</v>
      </c>
      <c r="S93" s="153">
        <f t="shared" ca="1" si="30"/>
        <v>0</v>
      </c>
      <c r="T93" s="154">
        <f t="shared" si="31"/>
        <v>0</v>
      </c>
      <c r="U93" s="155">
        <f t="shared" ca="1" si="32"/>
        <v>0</v>
      </c>
      <c r="W93" s="3" t="str">
        <f t="shared" ca="1" si="33"/>
        <v/>
      </c>
      <c r="X93" s="3" t="str">
        <f ca="1">IF(ISNUMBER($A93),$W93*(Methuselahs!$A$4+1)+$A93,"")</f>
        <v/>
      </c>
      <c r="Y93" s="3" t="str">
        <f t="shared" ca="1" si="34"/>
        <v/>
      </c>
      <c r="Z93" s="3" t="str">
        <f ca="1">IF(ISNUMBER($A93),VLOOKUP($A93,Methuselahs!$A$7:$X$306,5),"")</f>
        <v/>
      </c>
      <c r="AA93" s="3" t="str">
        <f t="shared" ca="1" si="35"/>
        <v/>
      </c>
    </row>
    <row r="94" spans="1:27" ht="13.15" customHeight="1" x14ac:dyDescent="0.2">
      <c r="A94" s="70" t="str">
        <f ca="1">IF(ISBLANK('Tournament Info'!$B$11),"",INDIRECT(ADDRESS(ROW(),2,1,1,"Optimal Seating "&amp;'Tournament Info'!$B$11-1&amp;"R+F")))</f>
        <v/>
      </c>
      <c r="B94" s="76" t="str">
        <f ca="1">IF(ISNUMBER(A94),VLOOKUP(A94,Methuselahs!$A$7:$E$306,2,FALSE),"")</f>
        <v/>
      </c>
      <c r="C94" s="156" t="str">
        <f ca="1">IF(ISNUMBER(A94),VLOOKUP(A94,Methuselahs!$A$7:$E$306,3,FALSE),"")</f>
        <v/>
      </c>
      <c r="D94" s="157" t="str">
        <f t="shared" ca="1" si="24"/>
        <v/>
      </c>
      <c r="E94" s="158"/>
      <c r="F94" s="77">
        <f t="shared" si="25"/>
        <v>0</v>
      </c>
      <c r="G94" s="159" t="str">
        <f t="shared" ca="1" si="26"/>
        <v/>
      </c>
      <c r="H94" s="160" t="str">
        <f ca="1">IF(ISNUMBER(A94),IF(OR($S94=$U94,NOT(ISNA(MATCH($D94*5+$V$4,Override!$C$6:$C$125,0)))),$Q94,0),"")</f>
        <v/>
      </c>
      <c r="I94" s="187" t="str">
        <f t="shared" ca="1" si="27"/>
        <v/>
      </c>
      <c r="J94" s="161">
        <f ca="1">COUNT(A92:A96)</f>
        <v>0</v>
      </c>
      <c r="K94" s="162" t="str">
        <f ca="1">IF(ISNUMBER(A94),RANK(F94,F92:F96),"")</f>
        <v/>
      </c>
      <c r="L94" s="75">
        <f ca="1">IF(J94=5,VLOOKUP(K94,TPMatrix!$A$6:$B$10,2,FALSE),IF(J94=4,VLOOKUP(K94,TPMatrix!$D$6:$E$9,2,FALSE),0))</f>
        <v>0</v>
      </c>
      <c r="M94" s="75">
        <f ca="1">IF(COUNTIF(K92:K96,K94)&gt;=2,IF(J94=5,VLOOKUP(K94+1,TPMatrix!$A$6:$B$10,2,FALSE),IF(J94=4,VLOOKUP(K94+1,TPMatrix!$D$6:$E$9,2,FALSE),0)),"")</f>
        <v>0</v>
      </c>
      <c r="N94" s="75">
        <f ca="1">IF(COUNTIF(K92:K96,K94)&gt;=3,IF(J94=5,VLOOKUP(K94+2,TPMatrix!$A$6:$B$10,2,FALSE),IF(J94=4,VLOOKUP(K94+2,TPMatrix!$D$6:$E$9,2,FALSE),0)),"")</f>
        <v>0</v>
      </c>
      <c r="O94" s="75">
        <f ca="1">IF(COUNTIF(K92:K96,K94)&gt;=4,IF(J94=5,VLOOKUP(K94+3,TPMatrix!$A$6:$B$10,2,FALSE),IF(J94=4,VLOOKUP(K94+3,TPMatrix!$D$6:$E$9,2,FALSE),0)),"")</f>
        <v>0</v>
      </c>
      <c r="P94" s="75">
        <f ca="1">IF(COUNTIF(K92:K96,K94)&gt;=5,IF(J94=5,VLOOKUP(K94+4,TPMatrix!$A$6:$B$10,2,FALSE),IF(J94=4,VLOOKUP(K94+4,TPMatrix!$D$6:$E$9,2,FALSE),0)),"")</f>
        <v>0</v>
      </c>
      <c r="Q94" s="75">
        <f t="shared" ca="1" si="28"/>
        <v>0</v>
      </c>
      <c r="R94" s="163">
        <f t="shared" ca="1" si="29"/>
        <v>5</v>
      </c>
      <c r="S94" s="162">
        <f t="shared" ca="1" si="30"/>
        <v>0</v>
      </c>
      <c r="T94" s="75">
        <f t="shared" si="31"/>
        <v>0</v>
      </c>
      <c r="U94" s="163">
        <f t="shared" ca="1" si="32"/>
        <v>0</v>
      </c>
      <c r="W94" s="3" t="str">
        <f t="shared" ca="1" si="33"/>
        <v/>
      </c>
      <c r="X94" s="3" t="str">
        <f ca="1">IF(ISNUMBER($A94),$W94*(Methuselahs!$A$4+1)+$A94,"")</f>
        <v/>
      </c>
      <c r="Y94" s="3" t="str">
        <f t="shared" ca="1" si="34"/>
        <v/>
      </c>
      <c r="Z94" s="3" t="str">
        <f ca="1">IF(ISNUMBER($A94),VLOOKUP($A94,Methuselahs!$A$7:$X$306,5),"")</f>
        <v/>
      </c>
      <c r="AA94" s="3" t="str">
        <f t="shared" ca="1" si="35"/>
        <v/>
      </c>
    </row>
    <row r="95" spans="1:27" ht="13.15" customHeight="1" x14ac:dyDescent="0.2">
      <c r="A95" s="164" t="str">
        <f ca="1">IF(ISBLANK('Tournament Info'!$B$11),"",INDIRECT(ADDRESS(ROW(),2,1,1,"Optimal Seating "&amp;'Tournament Info'!$B$11-1&amp;"R+F")))</f>
        <v/>
      </c>
      <c r="B95" s="165" t="str">
        <f ca="1">IF(ISNUMBER(A95),VLOOKUP(A95,Methuselahs!$A$7:$E$306,2,FALSE),"")</f>
        <v/>
      </c>
      <c r="C95" s="166" t="str">
        <f ca="1">IF(ISNUMBER(A95),VLOOKUP(A95,Methuselahs!$A$7:$E$306,3,FALSE),"")</f>
        <v/>
      </c>
      <c r="D95" s="167" t="str">
        <f t="shared" ca="1" si="24"/>
        <v/>
      </c>
      <c r="E95" s="168"/>
      <c r="F95" s="188">
        <f t="shared" si="25"/>
        <v>0</v>
      </c>
      <c r="G95" s="150" t="str">
        <f t="shared" ca="1" si="26"/>
        <v/>
      </c>
      <c r="H95" s="151" t="str">
        <f ca="1">IF(ISNUMBER(A95),IF(OR($S95=$U95,NOT(ISNA(MATCH($D95*5+$V$4,Override!$C$6:$C$125,0)))),$Q95,0),"")</f>
        <v/>
      </c>
      <c r="I95" s="186" t="str">
        <f t="shared" ca="1" si="27"/>
        <v/>
      </c>
      <c r="J95" s="169">
        <f ca="1">COUNT(A92:A96)</f>
        <v>0</v>
      </c>
      <c r="K95" s="153" t="str">
        <f ca="1">IF(ISNUMBER(A95),RANK(F95,F92:F96),"")</f>
        <v/>
      </c>
      <c r="L95" s="154">
        <f ca="1">IF(J95=5,VLOOKUP(K95,TPMatrix!$A$6:$B$10,2,FALSE),IF(J95=4,VLOOKUP(K95,TPMatrix!$D$6:$E$9,2,FALSE),0))</f>
        <v>0</v>
      </c>
      <c r="M95" s="154">
        <f ca="1">IF(COUNTIF(K92:K96,K95)&gt;=2,IF(J95=5,VLOOKUP(K95+1,TPMatrix!$A$6:$B$10,2,FALSE),IF(J95=4,VLOOKUP(K95+1,TPMatrix!$D$6:$E$9,2,FALSE),0)),"")</f>
        <v>0</v>
      </c>
      <c r="N95" s="154">
        <f ca="1">IF(COUNTIF(K92:K96,K95)&gt;=3,IF(J95=5,VLOOKUP(K95+2,TPMatrix!$A$6:$B$10,2,FALSE),IF(J95=4,VLOOKUP(K95+2,TPMatrix!$D$6:$E$9,2,FALSE),0)),"")</f>
        <v>0</v>
      </c>
      <c r="O95" s="154">
        <f ca="1">IF(COUNTIF(K92:K96,K95)&gt;=4,IF(J95=5,VLOOKUP(K95+3,TPMatrix!$A$6:$B$10,2,FALSE),IF(J95=4,VLOOKUP(K95+3,TPMatrix!$D$6:$E$9,2,FALSE),0)),"")</f>
        <v>0</v>
      </c>
      <c r="P95" s="154">
        <f ca="1">IF(COUNTIF(K92:K96,K95)&gt;=5,IF(J95=5,VLOOKUP(K95+4,TPMatrix!$A$6:$B$10,2,FALSE),IF(J95=4,VLOOKUP(K95+4,TPMatrix!$D$6:$E$9,2,FALSE),0)),"")</f>
        <v>0</v>
      </c>
      <c r="Q95" s="154">
        <f t="shared" ca="1" si="28"/>
        <v>0</v>
      </c>
      <c r="R95" s="155">
        <f t="shared" ca="1" si="29"/>
        <v>5</v>
      </c>
      <c r="S95" s="153">
        <f t="shared" ca="1" si="30"/>
        <v>0</v>
      </c>
      <c r="T95" s="154">
        <f t="shared" si="31"/>
        <v>0</v>
      </c>
      <c r="U95" s="155">
        <f t="shared" ca="1" si="32"/>
        <v>0</v>
      </c>
      <c r="W95" s="3" t="str">
        <f t="shared" ca="1" si="33"/>
        <v/>
      </c>
      <c r="X95" s="3" t="str">
        <f ca="1">IF(ISNUMBER($A95),$W95*(Methuselahs!$A$4+1)+$A95,"")</f>
        <v/>
      </c>
      <c r="Y95" s="3" t="str">
        <f t="shared" ca="1" si="34"/>
        <v/>
      </c>
      <c r="Z95" s="3" t="str">
        <f ca="1">IF(ISNUMBER($A95),VLOOKUP($A95,Methuselahs!$A$7:$X$306,5),"")</f>
        <v/>
      </c>
      <c r="AA95" s="3" t="str">
        <f t="shared" ca="1" si="35"/>
        <v/>
      </c>
    </row>
    <row r="96" spans="1:27" ht="13.15" customHeight="1" x14ac:dyDescent="0.2">
      <c r="A96" s="170" t="str">
        <f ca="1">IF(ISBLANK('Tournament Info'!$B$11),"",INDIRECT(ADDRESS(ROW(),2,1,1,"Optimal Seating "&amp;'Tournament Info'!$B$11-1&amp;"R+F")))</f>
        <v/>
      </c>
      <c r="B96" s="171" t="str">
        <f ca="1">IF(ISNUMBER(A96),VLOOKUP(A96,Methuselahs!$A$7:$E$306,2,FALSE),"")</f>
        <v/>
      </c>
      <c r="C96" s="172" t="str">
        <f ca="1">IF(ISNUMBER(A96),VLOOKUP(A96,Methuselahs!$A$7:$E$306,3,FALSE),"")</f>
        <v/>
      </c>
      <c r="D96" s="173" t="str">
        <f t="shared" ca="1" si="24"/>
        <v/>
      </c>
      <c r="E96" s="174"/>
      <c r="F96" s="189">
        <f t="shared" si="25"/>
        <v>0</v>
      </c>
      <c r="G96" s="159" t="str">
        <f t="shared" ca="1" si="26"/>
        <v/>
      </c>
      <c r="H96" s="160" t="str">
        <f ca="1">IF(ISNUMBER(A96),IF(OR($S96=$U96,NOT(ISNA(MATCH($D96*5+$V$4,Override!$C$6:$C$125,0)))),$Q96,0),"")</f>
        <v/>
      </c>
      <c r="I96" s="187" t="str">
        <f t="shared" ca="1" si="27"/>
        <v/>
      </c>
      <c r="J96" s="175">
        <f ca="1">COUNT(A92:A96)</f>
        <v>0</v>
      </c>
      <c r="K96" s="176" t="str">
        <f ca="1">IF(ISNUMBER(A96),RANK(F96,F92:F96),"")</f>
        <v/>
      </c>
      <c r="L96" s="177">
        <f ca="1">IF(J96=5,VLOOKUP(K96,TPMatrix!$A$6:$B$10,2,FALSE),IF(J96=4,VLOOKUP(K96,TPMatrix!$D$6:$E$9,2,FALSE),0))</f>
        <v>0</v>
      </c>
      <c r="M96" s="177">
        <f ca="1">IF(COUNTIF(K92:K96,K96)&gt;=2,IF(J96=5,VLOOKUP(K96+1,TPMatrix!$A$6:$B$10,2,FALSE),IF(J96=4,VLOOKUP(K96+1,TPMatrix!$D$6:$E$9,2,FALSE),0)),"")</f>
        <v>0</v>
      </c>
      <c r="N96" s="177">
        <f ca="1">IF(COUNTIF(K92:K96,K96)&gt;=3,IF(J96=5,VLOOKUP(K96+2,TPMatrix!$A$6:$B$10,2,FALSE),IF(J96=4,VLOOKUP(K96+2,TPMatrix!$D$6:$E$9,2,FALSE),0)),"")</f>
        <v>0</v>
      </c>
      <c r="O96" s="177">
        <f ca="1">IF(COUNTIF(K92:K96,K96)&gt;=4,IF(J96=5,VLOOKUP(K96+3,TPMatrix!$A$6:$B$10,2,FALSE),IF(J96=4,VLOOKUP(K96+3,TPMatrix!$D$6:$E$9,2,FALSE),0)),"")</f>
        <v>0</v>
      </c>
      <c r="P96" s="177">
        <f ca="1">IF(COUNTIF(K92:K96,K96)&gt;=5,IF(J96=5,VLOOKUP(K96+4,TPMatrix!$A$6:$B$10,2,FALSE),IF(J96=4,VLOOKUP(K96+4,TPMatrix!$D$6:$E$9,2,FALSE),0)),"")</f>
        <v>0</v>
      </c>
      <c r="Q96" s="177">
        <f t="shared" ca="1" si="28"/>
        <v>0</v>
      </c>
      <c r="R96" s="178">
        <f t="shared" ca="1" si="29"/>
        <v>5</v>
      </c>
      <c r="S96" s="176">
        <f t="shared" ca="1" si="30"/>
        <v>0</v>
      </c>
      <c r="T96" s="177">
        <f t="shared" si="31"/>
        <v>0</v>
      </c>
      <c r="U96" s="178">
        <f t="shared" ca="1" si="32"/>
        <v>0</v>
      </c>
      <c r="W96" s="3" t="str">
        <f t="shared" ca="1" si="33"/>
        <v/>
      </c>
      <c r="X96" s="3" t="str">
        <f ca="1">IF(ISNUMBER($A96),$W96*(Methuselahs!$A$4+1)+$A96,"")</f>
        <v/>
      </c>
      <c r="Y96" s="3" t="str">
        <f t="shared" ca="1" si="34"/>
        <v/>
      </c>
      <c r="Z96" s="3" t="str">
        <f ca="1">IF(ISNUMBER($A96),VLOOKUP($A96,Methuselahs!$A$7:$X$306,5),"")</f>
        <v/>
      </c>
      <c r="AA96" s="3" t="str">
        <f t="shared" ca="1" si="35"/>
        <v/>
      </c>
    </row>
    <row r="97" spans="1:27" ht="13.15" customHeight="1" x14ac:dyDescent="0.2">
      <c r="A97" s="55" t="str">
        <f ca="1">IF(ISBLANK('Tournament Info'!$B$11),"",INDIRECT(ADDRESS(ROW(),2,1,1,"Optimal Seating "&amp;'Tournament Info'!$B$11-1&amp;"R+F")))</f>
        <v/>
      </c>
      <c r="B97" s="76" t="str">
        <f ca="1">IF(ISNUMBER(A97),VLOOKUP(A97,Methuselahs!$A$7:$E$306,2,FALSE),"")</f>
        <v/>
      </c>
      <c r="C97" s="136" t="str">
        <f ca="1">IF(ISNUMBER(A97),VLOOKUP(A97,Methuselahs!$A$7:$E$306,3,FALSE),"")</f>
        <v/>
      </c>
      <c r="D97" s="137" t="str">
        <f t="shared" ca="1" si="24"/>
        <v/>
      </c>
      <c r="E97" s="138"/>
      <c r="F97" s="184">
        <f t="shared" si="25"/>
        <v>0</v>
      </c>
      <c r="G97" s="139" t="str">
        <f t="shared" ca="1" si="26"/>
        <v/>
      </c>
      <c r="H97" s="140" t="str">
        <f ca="1">IF(ISNUMBER(A97),IF(OR($S97=$U97,NOT(ISNA(MATCH($D97*5+$V$4,Override!$C$6:$C$125,0)))),$Q97,0),"")</f>
        <v/>
      </c>
      <c r="I97" s="185" t="str">
        <f t="shared" ca="1" si="27"/>
        <v/>
      </c>
      <c r="J97" s="141">
        <f ca="1">COUNT(A97:A101)</f>
        <v>0</v>
      </c>
      <c r="K97" s="142" t="str">
        <f ca="1">IF(ISNUMBER(A97),RANK(F97,F97:F101),"")</f>
        <v/>
      </c>
      <c r="L97" s="58">
        <f ca="1">IF(J97=5,VLOOKUP(K97,TPMatrix!$A$6:$B$10,2,FALSE),IF(J97=4,VLOOKUP(K97,TPMatrix!$D$6:$E$9,2,FALSE),0))</f>
        <v>0</v>
      </c>
      <c r="M97" s="58">
        <f ca="1">IF(COUNTIF(K97:K101,K97)&gt;=2,IF(J97=5,VLOOKUP(K97+1,TPMatrix!$A$6:$B$10,2,FALSE),IF(J97=4,VLOOKUP(K97+1,TPMatrix!$D$6:$E$9,2,FALSE),0)),"")</f>
        <v>0</v>
      </c>
      <c r="N97" s="58">
        <f ca="1">IF(COUNTIF(K97:K101,K97)&gt;=3,IF(J97=5,VLOOKUP(K97+2,TPMatrix!$A$6:$B$10,2,FALSE),IF(J97=4,VLOOKUP(K97+2,TPMatrix!$D$6:$E$9,2,FALSE),0)),"")</f>
        <v>0</v>
      </c>
      <c r="O97" s="58">
        <f ca="1">IF(COUNTIF(K97:K101,K97)&gt;=4,IF(J97=5,VLOOKUP(K97+3,TPMatrix!$A$6:$B$10,2,FALSE),IF(J97=4,VLOOKUP(K97+3,TPMatrix!$D$6:$E$9,2,FALSE),0)),"")</f>
        <v>0</v>
      </c>
      <c r="P97" s="58">
        <f ca="1">IF(COUNTIF(K97:K101,K97)&gt;=5,IF(J97=5,VLOOKUP(K97+4,TPMatrix!$A$6:$B$10,2,FALSE),IF(J97=4,VLOOKUP(K97+4,TPMatrix!$D$6:$E$9,2,FALSE),0)),"")</f>
        <v>0</v>
      </c>
      <c r="Q97" s="58">
        <f t="shared" ca="1" si="28"/>
        <v>0</v>
      </c>
      <c r="R97" s="143">
        <f t="shared" ca="1" si="29"/>
        <v>5</v>
      </c>
      <c r="S97" s="144">
        <f t="shared" ca="1" si="30"/>
        <v>0</v>
      </c>
      <c r="T97" s="145">
        <f t="shared" si="31"/>
        <v>0</v>
      </c>
      <c r="U97" s="146">
        <f t="shared" ca="1" si="32"/>
        <v>0</v>
      </c>
      <c r="W97" s="3" t="str">
        <f t="shared" ca="1" si="33"/>
        <v/>
      </c>
      <c r="X97" s="3" t="str">
        <f ca="1">IF(ISNUMBER($A97),$W97*(Methuselahs!$A$4+1)+$A97,"")</f>
        <v/>
      </c>
      <c r="Y97" s="3" t="str">
        <f t="shared" ca="1" si="34"/>
        <v/>
      </c>
      <c r="Z97" s="3" t="str">
        <f ca="1">IF(ISNUMBER($A97),VLOOKUP($A97,Methuselahs!$A$7:$X$306,5),"")</f>
        <v/>
      </c>
      <c r="AA97" s="3" t="str">
        <f t="shared" ca="1" si="35"/>
        <v/>
      </c>
    </row>
    <row r="98" spans="1:27" ht="13.15" customHeight="1" x14ac:dyDescent="0.2">
      <c r="A98" s="59" t="str">
        <f ca="1">IF(ISBLANK('Tournament Info'!$B$11),"",INDIRECT(ADDRESS(ROW(),2,1,1,"Optimal Seating "&amp;'Tournament Info'!$B$11-1&amp;"R+F")))</f>
        <v/>
      </c>
      <c r="B98" s="65" t="str">
        <f ca="1">IF(ISNUMBER(A98),VLOOKUP(A98,Methuselahs!$A$7:$E$306,2,FALSE),"")</f>
        <v/>
      </c>
      <c r="C98" s="147" t="str">
        <f ca="1">IF(ISNUMBER(A98),VLOOKUP(A98,Methuselahs!$A$7:$E$306,3,FALSE),"")</f>
        <v/>
      </c>
      <c r="D98" s="148" t="str">
        <f t="shared" ca="1" si="24"/>
        <v/>
      </c>
      <c r="E98" s="149"/>
      <c r="F98" s="66">
        <f t="shared" si="25"/>
        <v>0</v>
      </c>
      <c r="G98" s="150" t="str">
        <f t="shared" ca="1" si="26"/>
        <v/>
      </c>
      <c r="H98" s="151" t="str">
        <f ca="1">IF(ISNUMBER(A98),IF(OR($S98=$U98,NOT(ISNA(MATCH($D98*5+$V$4,Override!$C$6:$C$125,0)))),$Q98,0),"")</f>
        <v/>
      </c>
      <c r="I98" s="186" t="str">
        <f t="shared" ca="1" si="27"/>
        <v/>
      </c>
      <c r="J98" s="152">
        <f ca="1">COUNT(A97:A101)</f>
        <v>0</v>
      </c>
      <c r="K98" s="153" t="str">
        <f ca="1">IF(ISNUMBER(A98),RANK(F98,F97:F101),"")</f>
        <v/>
      </c>
      <c r="L98" s="154">
        <f ca="1">IF(J98=5,VLOOKUP(K98,TPMatrix!$A$6:$B$10,2,FALSE),IF(J98=4,VLOOKUP(K98,TPMatrix!$D$6:$E$9,2,FALSE),0))</f>
        <v>0</v>
      </c>
      <c r="M98" s="154">
        <f ca="1">IF(COUNTIF(K97:K101,K98)&gt;=2,IF(J98=5,VLOOKUP(K98+1,TPMatrix!$A$6:$B$10,2,FALSE),IF(J98=4,VLOOKUP(K98+1,TPMatrix!$D$6:$E$9,2,FALSE),0)),"")</f>
        <v>0</v>
      </c>
      <c r="N98" s="154">
        <f ca="1">IF(COUNTIF(K97:K101,K98)&gt;=3,IF(J98=5,VLOOKUP(K98+2,TPMatrix!$A$6:$B$10,2,FALSE),IF(J98=4,VLOOKUP(K98+2,TPMatrix!$D$6:$E$9,2,FALSE),0)),"")</f>
        <v>0</v>
      </c>
      <c r="O98" s="154">
        <f ca="1">IF(COUNTIF(K97:K101,K98)&gt;=4,IF(J98=5,VLOOKUP(K98+3,TPMatrix!$A$6:$B$10,2,FALSE),IF(J98=4,VLOOKUP(K98+3,TPMatrix!$D$6:$E$9,2,FALSE),0)),"")</f>
        <v>0</v>
      </c>
      <c r="P98" s="154">
        <f ca="1">IF(COUNTIF(K97:K101,K98)&gt;=5,IF(J98=5,VLOOKUP(K98+4,TPMatrix!$A$6:$B$10,2,FALSE),IF(J98=4,VLOOKUP(K98+4,TPMatrix!$D$6:$E$9,2,FALSE),0)),"")</f>
        <v>0</v>
      </c>
      <c r="Q98" s="154">
        <f t="shared" ca="1" si="28"/>
        <v>0</v>
      </c>
      <c r="R98" s="155">
        <f t="shared" ca="1" si="29"/>
        <v>5</v>
      </c>
      <c r="S98" s="153">
        <f t="shared" ca="1" si="30"/>
        <v>0</v>
      </c>
      <c r="T98" s="154">
        <f t="shared" si="31"/>
        <v>0</v>
      </c>
      <c r="U98" s="155">
        <f t="shared" ca="1" si="32"/>
        <v>0</v>
      </c>
      <c r="W98" s="3" t="str">
        <f t="shared" ca="1" si="33"/>
        <v/>
      </c>
      <c r="X98" s="3" t="str">
        <f ca="1">IF(ISNUMBER($A98),$W98*(Methuselahs!$A$4+1)+$A98,"")</f>
        <v/>
      </c>
      <c r="Y98" s="3" t="str">
        <f t="shared" ca="1" si="34"/>
        <v/>
      </c>
      <c r="Z98" s="3" t="str">
        <f ca="1">IF(ISNUMBER($A98),VLOOKUP($A98,Methuselahs!$A$7:$X$306,5),"")</f>
        <v/>
      </c>
      <c r="AA98" s="3" t="str">
        <f t="shared" ca="1" si="35"/>
        <v/>
      </c>
    </row>
    <row r="99" spans="1:27" ht="13.15" customHeight="1" x14ac:dyDescent="0.2">
      <c r="A99" s="70" t="str">
        <f ca="1">IF(ISBLANK('Tournament Info'!$B$11),"",INDIRECT(ADDRESS(ROW(),2,1,1,"Optimal Seating "&amp;'Tournament Info'!$B$11-1&amp;"R+F")))</f>
        <v/>
      </c>
      <c r="B99" s="76" t="str">
        <f ca="1">IF(ISNUMBER(A99),VLOOKUP(A99,Methuselahs!$A$7:$E$306,2,FALSE),"")</f>
        <v/>
      </c>
      <c r="C99" s="156" t="str">
        <f ca="1">IF(ISNUMBER(A99),VLOOKUP(A99,Methuselahs!$A$7:$E$306,3,FALSE),"")</f>
        <v/>
      </c>
      <c r="D99" s="157" t="str">
        <f t="shared" ca="1" si="24"/>
        <v/>
      </c>
      <c r="E99" s="158"/>
      <c r="F99" s="77">
        <f t="shared" si="25"/>
        <v>0</v>
      </c>
      <c r="G99" s="159" t="str">
        <f t="shared" ca="1" si="26"/>
        <v/>
      </c>
      <c r="H99" s="160" t="str">
        <f ca="1">IF(ISNUMBER(A99),IF(OR($S99=$U99,NOT(ISNA(MATCH($D99*5+$V$4,Override!$C$6:$C$125,0)))),$Q99,0),"")</f>
        <v/>
      </c>
      <c r="I99" s="187" t="str">
        <f t="shared" ca="1" si="27"/>
        <v/>
      </c>
      <c r="J99" s="161">
        <f ca="1">COUNT(A97:A101)</f>
        <v>0</v>
      </c>
      <c r="K99" s="162" t="str">
        <f ca="1">IF(ISNUMBER(A99),RANK(F99,F97:F101),"")</f>
        <v/>
      </c>
      <c r="L99" s="75">
        <f ca="1">IF(J99=5,VLOOKUP(K99,TPMatrix!$A$6:$B$10,2,FALSE),IF(J99=4,VLOOKUP(K99,TPMatrix!$D$6:$E$9,2,FALSE),0))</f>
        <v>0</v>
      </c>
      <c r="M99" s="75">
        <f ca="1">IF(COUNTIF(K97:K101,K99)&gt;=2,IF(J99=5,VLOOKUP(K99+1,TPMatrix!$A$6:$B$10,2,FALSE),IF(J99=4,VLOOKUP(K99+1,TPMatrix!$D$6:$E$9,2,FALSE),0)),"")</f>
        <v>0</v>
      </c>
      <c r="N99" s="75">
        <f ca="1">IF(COUNTIF(K97:K101,K99)&gt;=3,IF(J99=5,VLOOKUP(K99+2,TPMatrix!$A$6:$B$10,2,FALSE),IF(J99=4,VLOOKUP(K99+2,TPMatrix!$D$6:$E$9,2,FALSE),0)),"")</f>
        <v>0</v>
      </c>
      <c r="O99" s="75">
        <f ca="1">IF(COUNTIF(K97:K101,K99)&gt;=4,IF(J99=5,VLOOKUP(K99+3,TPMatrix!$A$6:$B$10,2,FALSE),IF(J99=4,VLOOKUP(K99+3,TPMatrix!$D$6:$E$9,2,FALSE),0)),"")</f>
        <v>0</v>
      </c>
      <c r="P99" s="75">
        <f ca="1">IF(COUNTIF(K97:K101,K99)&gt;=5,IF(J99=5,VLOOKUP(K99+4,TPMatrix!$A$6:$B$10,2,FALSE),IF(J99=4,VLOOKUP(K99+4,TPMatrix!$D$6:$E$9,2,FALSE),0)),"")</f>
        <v>0</v>
      </c>
      <c r="Q99" s="75">
        <f t="shared" ca="1" si="28"/>
        <v>0</v>
      </c>
      <c r="R99" s="163">
        <f t="shared" ca="1" si="29"/>
        <v>5</v>
      </c>
      <c r="S99" s="162">
        <f t="shared" ca="1" si="30"/>
        <v>0</v>
      </c>
      <c r="T99" s="75">
        <f t="shared" si="31"/>
        <v>0</v>
      </c>
      <c r="U99" s="163">
        <f t="shared" ca="1" si="32"/>
        <v>0</v>
      </c>
      <c r="W99" s="3" t="str">
        <f t="shared" ca="1" si="33"/>
        <v/>
      </c>
      <c r="X99" s="3" t="str">
        <f ca="1">IF(ISNUMBER($A99),$W99*(Methuselahs!$A$4+1)+$A99,"")</f>
        <v/>
      </c>
      <c r="Y99" s="3" t="str">
        <f t="shared" ca="1" si="34"/>
        <v/>
      </c>
      <c r="Z99" s="3" t="str">
        <f ca="1">IF(ISNUMBER($A99),VLOOKUP($A99,Methuselahs!$A$7:$X$306,5),"")</f>
        <v/>
      </c>
      <c r="AA99" s="3" t="str">
        <f t="shared" ca="1" si="35"/>
        <v/>
      </c>
    </row>
    <row r="100" spans="1:27" ht="13.15" customHeight="1" x14ac:dyDescent="0.2">
      <c r="A100" s="164" t="str">
        <f ca="1">IF(ISBLANK('Tournament Info'!$B$11),"",INDIRECT(ADDRESS(ROW(),2,1,1,"Optimal Seating "&amp;'Tournament Info'!$B$11-1&amp;"R+F")))</f>
        <v/>
      </c>
      <c r="B100" s="165" t="str">
        <f ca="1">IF(ISNUMBER(A100),VLOOKUP(A100,Methuselahs!$A$7:$E$306,2,FALSE),"")</f>
        <v/>
      </c>
      <c r="C100" s="166" t="str">
        <f ca="1">IF(ISNUMBER(A100),VLOOKUP(A100,Methuselahs!$A$7:$E$306,3,FALSE),"")</f>
        <v/>
      </c>
      <c r="D100" s="167" t="str">
        <f t="shared" ca="1" si="24"/>
        <v/>
      </c>
      <c r="E100" s="168"/>
      <c r="F100" s="188">
        <f t="shared" si="25"/>
        <v>0</v>
      </c>
      <c r="G100" s="150" t="str">
        <f t="shared" ca="1" si="26"/>
        <v/>
      </c>
      <c r="H100" s="151" t="str">
        <f ca="1">IF(ISNUMBER(A100),IF(OR($S100=$U100,NOT(ISNA(MATCH($D100*5+$V$4,Override!$C$6:$C$125,0)))),$Q100,0),"")</f>
        <v/>
      </c>
      <c r="I100" s="186" t="str">
        <f t="shared" ca="1" si="27"/>
        <v/>
      </c>
      <c r="J100" s="169">
        <f ca="1">COUNT(A97:A101)</f>
        <v>0</v>
      </c>
      <c r="K100" s="153" t="str">
        <f ca="1">IF(ISNUMBER(A100),RANK(F100,F97:F101),"")</f>
        <v/>
      </c>
      <c r="L100" s="154">
        <f ca="1">IF(J100=5,VLOOKUP(K100,TPMatrix!$A$6:$B$10,2,FALSE),IF(J100=4,VLOOKUP(K100,TPMatrix!$D$6:$E$9,2,FALSE),0))</f>
        <v>0</v>
      </c>
      <c r="M100" s="154">
        <f ca="1">IF(COUNTIF(K97:K101,K100)&gt;=2,IF(J100=5,VLOOKUP(K100+1,TPMatrix!$A$6:$B$10,2,FALSE),IF(J100=4,VLOOKUP(K100+1,TPMatrix!$D$6:$E$9,2,FALSE),0)),"")</f>
        <v>0</v>
      </c>
      <c r="N100" s="154">
        <f ca="1">IF(COUNTIF(K97:K101,K100)&gt;=3,IF(J100=5,VLOOKUP(K100+2,TPMatrix!$A$6:$B$10,2,FALSE),IF(J100=4,VLOOKUP(K100+2,TPMatrix!$D$6:$E$9,2,FALSE),0)),"")</f>
        <v>0</v>
      </c>
      <c r="O100" s="154">
        <f ca="1">IF(COUNTIF(K97:K101,K100)&gt;=4,IF(J100=5,VLOOKUP(K100+3,TPMatrix!$A$6:$B$10,2,FALSE),IF(J100=4,VLOOKUP(K100+3,TPMatrix!$D$6:$E$9,2,FALSE),0)),"")</f>
        <v>0</v>
      </c>
      <c r="P100" s="154">
        <f ca="1">IF(COUNTIF(K97:K101,K100)&gt;=5,IF(J100=5,VLOOKUP(K100+4,TPMatrix!$A$6:$B$10,2,FALSE),IF(J100=4,VLOOKUP(K100+4,TPMatrix!$D$6:$E$9,2,FALSE),0)),"")</f>
        <v>0</v>
      </c>
      <c r="Q100" s="154">
        <f t="shared" ca="1" si="28"/>
        <v>0</v>
      </c>
      <c r="R100" s="155">
        <f t="shared" ca="1" si="29"/>
        <v>5</v>
      </c>
      <c r="S100" s="153">
        <f t="shared" ca="1" si="30"/>
        <v>0</v>
      </c>
      <c r="T100" s="154">
        <f t="shared" si="31"/>
        <v>0</v>
      </c>
      <c r="U100" s="155">
        <f t="shared" ca="1" si="32"/>
        <v>0</v>
      </c>
      <c r="W100" s="3" t="str">
        <f t="shared" ca="1" si="33"/>
        <v/>
      </c>
      <c r="X100" s="3" t="str">
        <f ca="1">IF(ISNUMBER($A100),$W100*(Methuselahs!$A$4+1)+$A100,"")</f>
        <v/>
      </c>
      <c r="Y100" s="3" t="str">
        <f t="shared" ca="1" si="34"/>
        <v/>
      </c>
      <c r="Z100" s="3" t="str">
        <f ca="1">IF(ISNUMBER($A100),VLOOKUP($A100,Methuselahs!$A$7:$X$306,5),"")</f>
        <v/>
      </c>
      <c r="AA100" s="3" t="str">
        <f t="shared" ca="1" si="35"/>
        <v/>
      </c>
    </row>
    <row r="101" spans="1:27" ht="13.15" customHeight="1" x14ac:dyDescent="0.2">
      <c r="A101" s="170" t="str">
        <f ca="1">IF(ISBLANK('Tournament Info'!$B$11),"",INDIRECT(ADDRESS(ROW(),2,1,1,"Optimal Seating "&amp;'Tournament Info'!$B$11-1&amp;"R+F")))</f>
        <v/>
      </c>
      <c r="B101" s="171" t="str">
        <f ca="1">IF(ISNUMBER(A101),VLOOKUP(A101,Methuselahs!$A$7:$E$306,2,FALSE),"")</f>
        <v/>
      </c>
      <c r="C101" s="172" t="str">
        <f ca="1">IF(ISNUMBER(A101),VLOOKUP(A101,Methuselahs!$A$7:$E$306,3,FALSE),"")</f>
        <v/>
      </c>
      <c r="D101" s="173" t="str">
        <f t="shared" ca="1" si="24"/>
        <v/>
      </c>
      <c r="E101" s="174"/>
      <c r="F101" s="189">
        <f t="shared" si="25"/>
        <v>0</v>
      </c>
      <c r="G101" s="159" t="str">
        <f t="shared" ca="1" si="26"/>
        <v/>
      </c>
      <c r="H101" s="160" t="str">
        <f ca="1">IF(ISNUMBER(A101),IF(OR($S101=$U101,NOT(ISNA(MATCH($D101*5+$V$4,Override!$C$6:$C$125,0)))),$Q101,0),"")</f>
        <v/>
      </c>
      <c r="I101" s="187" t="str">
        <f t="shared" ca="1" si="27"/>
        <v/>
      </c>
      <c r="J101" s="175">
        <f ca="1">COUNT(A97:A101)</f>
        <v>0</v>
      </c>
      <c r="K101" s="176" t="str">
        <f ca="1">IF(ISNUMBER(A101),RANK(F101,F97:F101),"")</f>
        <v/>
      </c>
      <c r="L101" s="177">
        <f ca="1">IF(J101=5,VLOOKUP(K101,TPMatrix!$A$6:$B$10,2,FALSE),IF(J101=4,VLOOKUP(K101,TPMatrix!$D$6:$E$9,2,FALSE),0))</f>
        <v>0</v>
      </c>
      <c r="M101" s="177">
        <f ca="1">IF(COUNTIF(K97:K101,K101)&gt;=2,IF(J101=5,VLOOKUP(K101+1,TPMatrix!$A$6:$B$10,2,FALSE),IF(J101=4,VLOOKUP(K101+1,TPMatrix!$D$6:$E$9,2,FALSE),0)),"")</f>
        <v>0</v>
      </c>
      <c r="N101" s="177">
        <f ca="1">IF(COUNTIF(K97:K101,K101)&gt;=3,IF(J101=5,VLOOKUP(K101+2,TPMatrix!$A$6:$B$10,2,FALSE),IF(J101=4,VLOOKUP(K101+2,TPMatrix!$D$6:$E$9,2,FALSE),0)),"")</f>
        <v>0</v>
      </c>
      <c r="O101" s="177">
        <f ca="1">IF(COUNTIF(K97:K101,K101)&gt;=4,IF(J101=5,VLOOKUP(K101+3,TPMatrix!$A$6:$B$10,2,FALSE),IF(J101=4,VLOOKUP(K101+3,TPMatrix!$D$6:$E$9,2,FALSE),0)),"")</f>
        <v>0</v>
      </c>
      <c r="P101" s="177">
        <f ca="1">IF(COUNTIF(K97:K101,K101)&gt;=5,IF(J101=5,VLOOKUP(K101+4,TPMatrix!$A$6:$B$10,2,FALSE),IF(J101=4,VLOOKUP(K101+4,TPMatrix!$D$6:$E$9,2,FALSE),0)),"")</f>
        <v>0</v>
      </c>
      <c r="Q101" s="177">
        <f t="shared" ca="1" si="28"/>
        <v>0</v>
      </c>
      <c r="R101" s="178">
        <f t="shared" ca="1" si="29"/>
        <v>5</v>
      </c>
      <c r="S101" s="176">
        <f t="shared" ca="1" si="30"/>
        <v>0</v>
      </c>
      <c r="T101" s="177">
        <f t="shared" si="31"/>
        <v>0</v>
      </c>
      <c r="U101" s="178">
        <f t="shared" ca="1" si="32"/>
        <v>0</v>
      </c>
      <c r="W101" s="3" t="str">
        <f t="shared" ca="1" si="33"/>
        <v/>
      </c>
      <c r="X101" s="3" t="str">
        <f ca="1">IF(ISNUMBER($A101),$W101*(Methuselahs!$A$4+1)+$A101,"")</f>
        <v/>
      </c>
      <c r="Y101" s="3" t="str">
        <f t="shared" ca="1" si="34"/>
        <v/>
      </c>
      <c r="Z101" s="3" t="str">
        <f ca="1">IF(ISNUMBER($A101),VLOOKUP($A101,Methuselahs!$A$7:$X$306,5),"")</f>
        <v/>
      </c>
      <c r="AA101" s="3" t="str">
        <f t="shared" ca="1" si="35"/>
        <v/>
      </c>
    </row>
    <row r="102" spans="1:27" ht="13.15" customHeight="1" x14ac:dyDescent="0.2">
      <c r="A102" s="55" t="str">
        <f ca="1">IF(ISBLANK('Tournament Info'!$B$11),"",INDIRECT(ADDRESS(ROW(),2,1,1,"Optimal Seating "&amp;'Tournament Info'!$B$11-1&amp;"R+F")))</f>
        <v/>
      </c>
      <c r="B102" s="76" t="str">
        <f ca="1">IF(ISNUMBER(A102),VLOOKUP(A102,Methuselahs!$A$7:$E$306,2,FALSE),"")</f>
        <v/>
      </c>
      <c r="C102" s="136" t="str">
        <f ca="1">IF(ISNUMBER(A102),VLOOKUP(A102,Methuselahs!$A$7:$E$306,3,FALSE),"")</f>
        <v/>
      </c>
      <c r="D102" s="137" t="str">
        <f t="shared" ca="1" si="24"/>
        <v/>
      </c>
      <c r="E102" s="138"/>
      <c r="F102" s="184">
        <f t="shared" si="25"/>
        <v>0</v>
      </c>
      <c r="G102" s="139" t="str">
        <f t="shared" ca="1" si="26"/>
        <v/>
      </c>
      <c r="H102" s="140" t="str">
        <f ca="1">IF(ISNUMBER(A102),IF(OR($S102=$U102,NOT(ISNA(MATCH($D102*5+$V$4,Override!$C$6:$C$125,0)))),$Q102,0),"")</f>
        <v/>
      </c>
      <c r="I102" s="185" t="str">
        <f t="shared" ca="1" si="27"/>
        <v/>
      </c>
      <c r="J102" s="141">
        <f ca="1">COUNT(A102:A106)</f>
        <v>0</v>
      </c>
      <c r="K102" s="142" t="str">
        <f ca="1">IF(ISNUMBER(A102),RANK(F102,F102:F106),"")</f>
        <v/>
      </c>
      <c r="L102" s="58">
        <f ca="1">IF(J102=5,VLOOKUP(K102,TPMatrix!$A$6:$B$10,2,FALSE),IF(J102=4,VLOOKUP(K102,TPMatrix!$D$6:$E$9,2,FALSE),0))</f>
        <v>0</v>
      </c>
      <c r="M102" s="58">
        <f ca="1">IF(COUNTIF(K102:K106,K102)&gt;=2,IF(J102=5,VLOOKUP(K102+1,TPMatrix!$A$6:$B$10,2,FALSE),IF(J102=4,VLOOKUP(K102+1,TPMatrix!$D$6:$E$9,2,FALSE),0)),"")</f>
        <v>0</v>
      </c>
      <c r="N102" s="58">
        <f ca="1">IF(COUNTIF(K102:K106,K102)&gt;=3,IF(J102=5,VLOOKUP(K102+2,TPMatrix!$A$6:$B$10,2,FALSE),IF(J102=4,VLOOKUP(K102+2,TPMatrix!$D$6:$E$9,2,FALSE),0)),"")</f>
        <v>0</v>
      </c>
      <c r="O102" s="58">
        <f ca="1">IF(COUNTIF(K102:K106,K102)&gt;=4,IF(J102=5,VLOOKUP(K102+3,TPMatrix!$A$6:$B$10,2,FALSE),IF(J102=4,VLOOKUP(K102+3,TPMatrix!$D$6:$E$9,2,FALSE),0)),"")</f>
        <v>0</v>
      </c>
      <c r="P102" s="58">
        <f ca="1">IF(COUNTIF(K102:K106,K102)&gt;=5,IF(J102=5,VLOOKUP(K102+4,TPMatrix!$A$6:$B$10,2,FALSE),IF(J102=4,VLOOKUP(K102+4,TPMatrix!$D$6:$E$9,2,FALSE),0)),"")</f>
        <v>0</v>
      </c>
      <c r="Q102" s="58">
        <f t="shared" ca="1" si="28"/>
        <v>0</v>
      </c>
      <c r="R102" s="143">
        <f t="shared" ca="1" si="29"/>
        <v>5</v>
      </c>
      <c r="S102" s="144">
        <f t="shared" ca="1" si="30"/>
        <v>0</v>
      </c>
      <c r="T102" s="145">
        <f t="shared" si="31"/>
        <v>0</v>
      </c>
      <c r="U102" s="146">
        <f t="shared" ca="1" si="32"/>
        <v>0</v>
      </c>
      <c r="W102" s="3" t="str">
        <f t="shared" ca="1" si="33"/>
        <v/>
      </c>
      <c r="X102" s="3" t="str">
        <f ca="1">IF(ISNUMBER($A102),$W102*(Methuselahs!$A$4+1)+$A102,"")</f>
        <v/>
      </c>
      <c r="Y102" s="3" t="str">
        <f t="shared" ca="1" si="34"/>
        <v/>
      </c>
      <c r="Z102" s="3" t="str">
        <f ca="1">IF(ISNUMBER($A102),VLOOKUP($A102,Methuselahs!$A$7:$X$306,5),"")</f>
        <v/>
      </c>
      <c r="AA102" s="3" t="str">
        <f t="shared" ca="1" si="35"/>
        <v/>
      </c>
    </row>
    <row r="103" spans="1:27" ht="13.15" customHeight="1" x14ac:dyDescent="0.2">
      <c r="A103" s="59" t="str">
        <f ca="1">IF(ISBLANK('Tournament Info'!$B$11),"",INDIRECT(ADDRESS(ROW(),2,1,1,"Optimal Seating "&amp;'Tournament Info'!$B$11-1&amp;"R+F")))</f>
        <v/>
      </c>
      <c r="B103" s="65" t="str">
        <f ca="1">IF(ISNUMBER(A103),VLOOKUP(A103,Methuselahs!$A$7:$E$306,2,FALSE),"")</f>
        <v/>
      </c>
      <c r="C103" s="147" t="str">
        <f ca="1">IF(ISNUMBER(A103),VLOOKUP(A103,Methuselahs!$A$7:$E$306,3,FALSE),"")</f>
        <v/>
      </c>
      <c r="D103" s="148" t="str">
        <f t="shared" ref="D103:D134" ca="1" si="36">IF(ISNUMBER(A103),FLOOR((ROW()-ROW($A$7))/5,1)+1,"")</f>
        <v/>
      </c>
      <c r="E103" s="149"/>
      <c r="F103" s="66">
        <f t="shared" ref="F103:F134" si="37">IF(ISNUMBER(E103),E103,0)</f>
        <v>0</v>
      </c>
      <c r="G103" s="150" t="str">
        <f t="shared" ref="G103:G134" ca="1" si="38">IF(ISNUMBER($A103),IF(AND($F103&gt;=2,$H103=60),1,0),"")</f>
        <v/>
      </c>
      <c r="H103" s="151" t="str">
        <f ca="1">IF(ISNUMBER(A103),IF(OR($S103=$U103,NOT(ISNA(MATCH($D103*5+$V$4,Override!$C$6:$C$125,0)))),$Q103,0),"")</f>
        <v/>
      </c>
      <c r="I103" s="186" t="str">
        <f t="shared" ref="I103:I134" ca="1" si="39">IF(ISNUMBER(A103),IF(J103=5,K103,IF(AND(J103=4,OR(K103=4,K103=3)),K103+1,K103)),"")</f>
        <v/>
      </c>
      <c r="J103" s="152">
        <f ca="1">COUNT(A102:A106)</f>
        <v>0</v>
      </c>
      <c r="K103" s="153" t="str">
        <f ca="1">IF(ISNUMBER(A103),RANK(F103,F102:F106),"")</f>
        <v/>
      </c>
      <c r="L103" s="154">
        <f ca="1">IF(J103=5,VLOOKUP(K103,TPMatrix!$A$6:$B$10,2,FALSE),IF(J103=4,VLOOKUP(K103,TPMatrix!$D$6:$E$9,2,FALSE),0))</f>
        <v>0</v>
      </c>
      <c r="M103" s="154">
        <f ca="1">IF(COUNTIF(K102:K106,K103)&gt;=2,IF(J103=5,VLOOKUP(K103+1,TPMatrix!$A$6:$B$10,2,FALSE),IF(J103=4,VLOOKUP(K103+1,TPMatrix!$D$6:$E$9,2,FALSE),0)),"")</f>
        <v>0</v>
      </c>
      <c r="N103" s="154">
        <f ca="1">IF(COUNTIF(K102:K106,K103)&gt;=3,IF(J103=5,VLOOKUP(K103+2,TPMatrix!$A$6:$B$10,2,FALSE),IF(J103=4,VLOOKUP(K103+2,TPMatrix!$D$6:$E$9,2,FALSE),0)),"")</f>
        <v>0</v>
      </c>
      <c r="O103" s="154">
        <f ca="1">IF(COUNTIF(K102:K106,K103)&gt;=4,IF(J103=5,VLOOKUP(K103+3,TPMatrix!$A$6:$B$10,2,FALSE),IF(J103=4,VLOOKUP(K103+3,TPMatrix!$D$6:$E$9,2,FALSE),0)),"")</f>
        <v>0</v>
      </c>
      <c r="P103" s="154">
        <f ca="1">IF(COUNTIF(K102:K106,K103)&gt;=5,IF(J103=5,VLOOKUP(K103+4,TPMatrix!$A$6:$B$10,2,FALSE),IF(J103=4,VLOOKUP(K103+4,TPMatrix!$D$6:$E$9,2,FALSE),0)),"")</f>
        <v>0</v>
      </c>
      <c r="Q103" s="154">
        <f t="shared" ref="Q103:Q134" ca="1" si="40">SUM(L103:P103)/COUNT(L103:P103)</f>
        <v>0</v>
      </c>
      <c r="R103" s="155">
        <f t="shared" ref="R103:R134" ca="1" si="41">COUNT(L103:P103)</f>
        <v>5</v>
      </c>
      <c r="S103" s="153">
        <f t="shared" ref="S103:S134" ca="1" si="42">IF(ISNUMBER($A103),COUNTIF($D$7:$D$306,$D103),0)</f>
        <v>0</v>
      </c>
      <c r="T103" s="154">
        <f t="shared" ref="T103:T134" si="43">CEILING($F103,1)</f>
        <v>0</v>
      </c>
      <c r="U103" s="155">
        <f t="shared" ref="U103:U134" ca="1" si="44">SUM(OFFSET(T103,-MOD(ROW()-ROW($U$7),5),0,5,1))</f>
        <v>0</v>
      </c>
      <c r="W103" s="3" t="str">
        <f t="shared" ref="W103:W134" ca="1" si="45">$I103</f>
        <v/>
      </c>
      <c r="X103" s="3" t="str">
        <f ca="1">IF(ISNUMBER($A103),$W103*(Methuselahs!$A$4+1)+$A103,"")</f>
        <v/>
      </c>
      <c r="Y103" s="3" t="str">
        <f t="shared" ref="Y103:Y134" ca="1" si="46">IF(ISNUMBER($A103),RANK($X103,$X103:$X107,1),"")</f>
        <v/>
      </c>
      <c r="Z103" s="3" t="str">
        <f ca="1">IF(ISNUMBER($A103),VLOOKUP($A103,Methuselahs!$A$7:$X$306,5),"")</f>
        <v/>
      </c>
      <c r="AA103" s="3" t="str">
        <f t="shared" ref="AA103:AA134" ca="1" si="47">$I103</f>
        <v/>
      </c>
    </row>
    <row r="104" spans="1:27" ht="13.15" customHeight="1" x14ac:dyDescent="0.2">
      <c r="A104" s="70" t="str">
        <f ca="1">IF(ISBLANK('Tournament Info'!$B$11),"",INDIRECT(ADDRESS(ROW(),2,1,1,"Optimal Seating "&amp;'Tournament Info'!$B$11-1&amp;"R+F")))</f>
        <v/>
      </c>
      <c r="B104" s="76" t="str">
        <f ca="1">IF(ISNUMBER(A104),VLOOKUP(A104,Methuselahs!$A$7:$E$306,2,FALSE),"")</f>
        <v/>
      </c>
      <c r="C104" s="156" t="str">
        <f ca="1">IF(ISNUMBER(A104),VLOOKUP(A104,Methuselahs!$A$7:$E$306,3,FALSE),"")</f>
        <v/>
      </c>
      <c r="D104" s="157" t="str">
        <f t="shared" ca="1" si="36"/>
        <v/>
      </c>
      <c r="E104" s="158"/>
      <c r="F104" s="77">
        <f t="shared" si="37"/>
        <v>0</v>
      </c>
      <c r="G104" s="159" t="str">
        <f t="shared" ca="1" si="38"/>
        <v/>
      </c>
      <c r="H104" s="160" t="str">
        <f ca="1">IF(ISNUMBER(A104),IF(OR($S104=$U104,NOT(ISNA(MATCH($D104*5+$V$4,Override!$C$6:$C$125,0)))),$Q104,0),"")</f>
        <v/>
      </c>
      <c r="I104" s="187" t="str">
        <f t="shared" ca="1" si="39"/>
        <v/>
      </c>
      <c r="J104" s="161">
        <f ca="1">COUNT(A102:A106)</f>
        <v>0</v>
      </c>
      <c r="K104" s="162" t="str">
        <f ca="1">IF(ISNUMBER(A104),RANK(F104,F102:F106),"")</f>
        <v/>
      </c>
      <c r="L104" s="75">
        <f ca="1">IF(J104=5,VLOOKUP(K104,TPMatrix!$A$6:$B$10,2,FALSE),IF(J104=4,VLOOKUP(K104,TPMatrix!$D$6:$E$9,2,FALSE),0))</f>
        <v>0</v>
      </c>
      <c r="M104" s="75">
        <f ca="1">IF(COUNTIF(K102:K106,K104)&gt;=2,IF(J104=5,VLOOKUP(K104+1,TPMatrix!$A$6:$B$10,2,FALSE),IF(J104=4,VLOOKUP(K104+1,TPMatrix!$D$6:$E$9,2,FALSE),0)),"")</f>
        <v>0</v>
      </c>
      <c r="N104" s="75">
        <f ca="1">IF(COUNTIF(K102:K106,K104)&gt;=3,IF(J104=5,VLOOKUP(K104+2,TPMatrix!$A$6:$B$10,2,FALSE),IF(J104=4,VLOOKUP(K104+2,TPMatrix!$D$6:$E$9,2,FALSE),0)),"")</f>
        <v>0</v>
      </c>
      <c r="O104" s="75">
        <f ca="1">IF(COUNTIF(K102:K106,K104)&gt;=4,IF(J104=5,VLOOKUP(K104+3,TPMatrix!$A$6:$B$10,2,FALSE),IF(J104=4,VLOOKUP(K104+3,TPMatrix!$D$6:$E$9,2,FALSE),0)),"")</f>
        <v>0</v>
      </c>
      <c r="P104" s="75">
        <f ca="1">IF(COUNTIF(K102:K106,K104)&gt;=5,IF(J104=5,VLOOKUP(K104+4,TPMatrix!$A$6:$B$10,2,FALSE),IF(J104=4,VLOOKUP(K104+4,TPMatrix!$D$6:$E$9,2,FALSE),0)),"")</f>
        <v>0</v>
      </c>
      <c r="Q104" s="75">
        <f t="shared" ca="1" si="40"/>
        <v>0</v>
      </c>
      <c r="R104" s="163">
        <f t="shared" ca="1" si="41"/>
        <v>5</v>
      </c>
      <c r="S104" s="162">
        <f t="shared" ca="1" si="42"/>
        <v>0</v>
      </c>
      <c r="T104" s="75">
        <f t="shared" si="43"/>
        <v>0</v>
      </c>
      <c r="U104" s="163">
        <f t="shared" ca="1" si="44"/>
        <v>0</v>
      </c>
      <c r="W104" s="3" t="str">
        <f t="shared" ca="1" si="45"/>
        <v/>
      </c>
      <c r="X104" s="3" t="str">
        <f ca="1">IF(ISNUMBER($A104),$W104*(Methuselahs!$A$4+1)+$A104,"")</f>
        <v/>
      </c>
      <c r="Y104" s="3" t="str">
        <f t="shared" ca="1" si="46"/>
        <v/>
      </c>
      <c r="Z104" s="3" t="str">
        <f ca="1">IF(ISNUMBER($A104),VLOOKUP($A104,Methuselahs!$A$7:$X$306,5),"")</f>
        <v/>
      </c>
      <c r="AA104" s="3" t="str">
        <f t="shared" ca="1" si="47"/>
        <v/>
      </c>
    </row>
    <row r="105" spans="1:27" ht="13.15" customHeight="1" x14ac:dyDescent="0.2">
      <c r="A105" s="164" t="str">
        <f ca="1">IF(ISBLANK('Tournament Info'!$B$11),"",INDIRECT(ADDRESS(ROW(),2,1,1,"Optimal Seating "&amp;'Tournament Info'!$B$11-1&amp;"R+F")))</f>
        <v/>
      </c>
      <c r="B105" s="165" t="str">
        <f ca="1">IF(ISNUMBER(A105),VLOOKUP(A105,Methuselahs!$A$7:$E$306,2,FALSE),"")</f>
        <v/>
      </c>
      <c r="C105" s="166" t="str">
        <f ca="1">IF(ISNUMBER(A105),VLOOKUP(A105,Methuselahs!$A$7:$E$306,3,FALSE),"")</f>
        <v/>
      </c>
      <c r="D105" s="167" t="str">
        <f t="shared" ca="1" si="36"/>
        <v/>
      </c>
      <c r="E105" s="168"/>
      <c r="F105" s="188">
        <f t="shared" si="37"/>
        <v>0</v>
      </c>
      <c r="G105" s="150" t="str">
        <f t="shared" ca="1" si="38"/>
        <v/>
      </c>
      <c r="H105" s="151" t="str">
        <f ca="1">IF(ISNUMBER(A105),IF(OR($S105=$U105,NOT(ISNA(MATCH($D105*5+$V$4,Override!$C$6:$C$125,0)))),$Q105,0),"")</f>
        <v/>
      </c>
      <c r="I105" s="186" t="str">
        <f t="shared" ca="1" si="39"/>
        <v/>
      </c>
      <c r="J105" s="169">
        <f ca="1">COUNT(A102:A106)</f>
        <v>0</v>
      </c>
      <c r="K105" s="153" t="str">
        <f ca="1">IF(ISNUMBER(A105),RANK(F105,F102:F106),"")</f>
        <v/>
      </c>
      <c r="L105" s="154">
        <f ca="1">IF(J105=5,VLOOKUP(K105,TPMatrix!$A$6:$B$10,2,FALSE),IF(J105=4,VLOOKUP(K105,TPMatrix!$D$6:$E$9,2,FALSE),0))</f>
        <v>0</v>
      </c>
      <c r="M105" s="154">
        <f ca="1">IF(COUNTIF(K102:K106,K105)&gt;=2,IF(J105=5,VLOOKUP(K105+1,TPMatrix!$A$6:$B$10,2,FALSE),IF(J105=4,VLOOKUP(K105+1,TPMatrix!$D$6:$E$9,2,FALSE),0)),"")</f>
        <v>0</v>
      </c>
      <c r="N105" s="154">
        <f ca="1">IF(COUNTIF(K102:K106,K105)&gt;=3,IF(J105=5,VLOOKUP(K105+2,TPMatrix!$A$6:$B$10,2,FALSE),IF(J105=4,VLOOKUP(K105+2,TPMatrix!$D$6:$E$9,2,FALSE),0)),"")</f>
        <v>0</v>
      </c>
      <c r="O105" s="154">
        <f ca="1">IF(COUNTIF(K102:K106,K105)&gt;=4,IF(J105=5,VLOOKUP(K105+3,TPMatrix!$A$6:$B$10,2,FALSE),IF(J105=4,VLOOKUP(K105+3,TPMatrix!$D$6:$E$9,2,FALSE),0)),"")</f>
        <v>0</v>
      </c>
      <c r="P105" s="154">
        <f ca="1">IF(COUNTIF(K102:K106,K105)&gt;=5,IF(J105=5,VLOOKUP(K105+4,TPMatrix!$A$6:$B$10,2,FALSE),IF(J105=4,VLOOKUP(K105+4,TPMatrix!$D$6:$E$9,2,FALSE),0)),"")</f>
        <v>0</v>
      </c>
      <c r="Q105" s="154">
        <f t="shared" ca="1" si="40"/>
        <v>0</v>
      </c>
      <c r="R105" s="155">
        <f t="shared" ca="1" si="41"/>
        <v>5</v>
      </c>
      <c r="S105" s="153">
        <f t="shared" ca="1" si="42"/>
        <v>0</v>
      </c>
      <c r="T105" s="154">
        <f t="shared" si="43"/>
        <v>0</v>
      </c>
      <c r="U105" s="155">
        <f t="shared" ca="1" si="44"/>
        <v>0</v>
      </c>
      <c r="W105" s="3" t="str">
        <f t="shared" ca="1" si="45"/>
        <v/>
      </c>
      <c r="X105" s="3" t="str">
        <f ca="1">IF(ISNUMBER($A105),$W105*(Methuselahs!$A$4+1)+$A105,"")</f>
        <v/>
      </c>
      <c r="Y105" s="3" t="str">
        <f t="shared" ca="1" si="46"/>
        <v/>
      </c>
      <c r="Z105" s="3" t="str">
        <f ca="1">IF(ISNUMBER($A105),VLOOKUP($A105,Methuselahs!$A$7:$X$306,5),"")</f>
        <v/>
      </c>
      <c r="AA105" s="3" t="str">
        <f t="shared" ca="1" si="47"/>
        <v/>
      </c>
    </row>
    <row r="106" spans="1:27" ht="13.15" customHeight="1" x14ac:dyDescent="0.2">
      <c r="A106" s="170" t="str">
        <f ca="1">IF(ISBLANK('Tournament Info'!$B$11),"",INDIRECT(ADDRESS(ROW(),2,1,1,"Optimal Seating "&amp;'Tournament Info'!$B$11-1&amp;"R+F")))</f>
        <v/>
      </c>
      <c r="B106" s="171" t="str">
        <f ca="1">IF(ISNUMBER(A106),VLOOKUP(A106,Methuselahs!$A$7:$E$306,2,FALSE),"")</f>
        <v/>
      </c>
      <c r="C106" s="172" t="str">
        <f ca="1">IF(ISNUMBER(A106),VLOOKUP(A106,Methuselahs!$A$7:$E$306,3,FALSE),"")</f>
        <v/>
      </c>
      <c r="D106" s="173" t="str">
        <f t="shared" ca="1" si="36"/>
        <v/>
      </c>
      <c r="E106" s="174"/>
      <c r="F106" s="189">
        <f t="shared" si="37"/>
        <v>0</v>
      </c>
      <c r="G106" s="159" t="str">
        <f t="shared" ca="1" si="38"/>
        <v/>
      </c>
      <c r="H106" s="160" t="str">
        <f ca="1">IF(ISNUMBER(A106),IF(OR($S106=$U106,NOT(ISNA(MATCH($D106*5+$V$4,Override!$C$6:$C$125,0)))),$Q106,0),"")</f>
        <v/>
      </c>
      <c r="I106" s="187" t="str">
        <f t="shared" ca="1" si="39"/>
        <v/>
      </c>
      <c r="J106" s="175">
        <f ca="1">COUNT(A102:A106)</f>
        <v>0</v>
      </c>
      <c r="K106" s="176" t="str">
        <f ca="1">IF(ISNUMBER(A106),RANK(F106,F102:F106),"")</f>
        <v/>
      </c>
      <c r="L106" s="177">
        <f ca="1">IF(J106=5,VLOOKUP(K106,TPMatrix!$A$6:$B$10,2,FALSE),IF(J106=4,VLOOKUP(K106,TPMatrix!$D$6:$E$9,2,FALSE),0))</f>
        <v>0</v>
      </c>
      <c r="M106" s="177">
        <f ca="1">IF(COUNTIF(K102:K106,K106)&gt;=2,IF(J106=5,VLOOKUP(K106+1,TPMatrix!$A$6:$B$10,2,FALSE),IF(J106=4,VLOOKUP(K106+1,TPMatrix!$D$6:$E$9,2,FALSE),0)),"")</f>
        <v>0</v>
      </c>
      <c r="N106" s="177">
        <f ca="1">IF(COUNTIF(K102:K106,K106)&gt;=3,IF(J106=5,VLOOKUP(K106+2,TPMatrix!$A$6:$B$10,2,FALSE),IF(J106=4,VLOOKUP(K106+2,TPMatrix!$D$6:$E$9,2,FALSE),0)),"")</f>
        <v>0</v>
      </c>
      <c r="O106" s="177">
        <f ca="1">IF(COUNTIF(K102:K106,K106)&gt;=4,IF(J106=5,VLOOKUP(K106+3,TPMatrix!$A$6:$B$10,2,FALSE),IF(J106=4,VLOOKUP(K106+3,TPMatrix!$D$6:$E$9,2,FALSE),0)),"")</f>
        <v>0</v>
      </c>
      <c r="P106" s="177">
        <f ca="1">IF(COUNTIF(K102:K106,K106)&gt;=5,IF(J106=5,VLOOKUP(K106+4,TPMatrix!$A$6:$B$10,2,FALSE),IF(J106=4,VLOOKUP(K106+4,TPMatrix!$D$6:$E$9,2,FALSE),0)),"")</f>
        <v>0</v>
      </c>
      <c r="Q106" s="177">
        <f t="shared" ca="1" si="40"/>
        <v>0</v>
      </c>
      <c r="R106" s="178">
        <f t="shared" ca="1" si="41"/>
        <v>5</v>
      </c>
      <c r="S106" s="176">
        <f t="shared" ca="1" si="42"/>
        <v>0</v>
      </c>
      <c r="T106" s="177">
        <f t="shared" si="43"/>
        <v>0</v>
      </c>
      <c r="U106" s="178">
        <f t="shared" ca="1" si="44"/>
        <v>0</v>
      </c>
      <c r="W106" s="3" t="str">
        <f t="shared" ca="1" si="45"/>
        <v/>
      </c>
      <c r="X106" s="3" t="str">
        <f ca="1">IF(ISNUMBER($A106),$W106*(Methuselahs!$A$4+1)+$A106,"")</f>
        <v/>
      </c>
      <c r="Y106" s="3" t="str">
        <f t="shared" ca="1" si="46"/>
        <v/>
      </c>
      <c r="Z106" s="3" t="str">
        <f ca="1">IF(ISNUMBER($A106),VLOOKUP($A106,Methuselahs!$A$7:$X$306,5),"")</f>
        <v/>
      </c>
      <c r="AA106" s="3" t="str">
        <f t="shared" ca="1" si="47"/>
        <v/>
      </c>
    </row>
    <row r="107" spans="1:27" ht="13.15" customHeight="1" x14ac:dyDescent="0.2">
      <c r="A107" s="55" t="str">
        <f ca="1">IF(ISBLANK('Tournament Info'!$B$11),"",INDIRECT(ADDRESS(ROW(),2,1,1,"Optimal Seating "&amp;'Tournament Info'!$B$11-1&amp;"R+F")))</f>
        <v/>
      </c>
      <c r="B107" s="76" t="str">
        <f ca="1">IF(ISNUMBER(A107),VLOOKUP(A107,Methuselahs!$A$7:$E$306,2,FALSE),"")</f>
        <v/>
      </c>
      <c r="C107" s="136" t="str">
        <f ca="1">IF(ISNUMBER(A107),VLOOKUP(A107,Methuselahs!$A$7:$E$306,3,FALSE),"")</f>
        <v/>
      </c>
      <c r="D107" s="137" t="str">
        <f t="shared" ca="1" si="36"/>
        <v/>
      </c>
      <c r="E107" s="138"/>
      <c r="F107" s="184">
        <f t="shared" si="37"/>
        <v>0</v>
      </c>
      <c r="G107" s="139" t="str">
        <f t="shared" ca="1" si="38"/>
        <v/>
      </c>
      <c r="H107" s="140" t="str">
        <f ca="1">IF(ISNUMBER(A107),IF(OR($S107=$U107,NOT(ISNA(MATCH($D107*5+$V$4,Override!$C$6:$C$125,0)))),$Q107,0),"")</f>
        <v/>
      </c>
      <c r="I107" s="185" t="str">
        <f t="shared" ca="1" si="39"/>
        <v/>
      </c>
      <c r="J107" s="141">
        <f ca="1">COUNT(A107:A111)</f>
        <v>0</v>
      </c>
      <c r="K107" s="142" t="str">
        <f ca="1">IF(ISNUMBER(A107),RANK(F107,F107:F111),"")</f>
        <v/>
      </c>
      <c r="L107" s="58">
        <f ca="1">IF(J107=5,VLOOKUP(K107,TPMatrix!$A$6:$B$10,2,FALSE),IF(J107=4,VLOOKUP(K107,TPMatrix!$D$6:$E$9,2,FALSE),0))</f>
        <v>0</v>
      </c>
      <c r="M107" s="58">
        <f ca="1">IF(COUNTIF(K107:K111,K107)&gt;=2,IF(J107=5,VLOOKUP(K107+1,TPMatrix!$A$6:$B$10,2,FALSE),IF(J107=4,VLOOKUP(K107+1,TPMatrix!$D$6:$E$9,2,FALSE),0)),"")</f>
        <v>0</v>
      </c>
      <c r="N107" s="58">
        <f ca="1">IF(COUNTIF(K107:K111,K107)&gt;=3,IF(J107=5,VLOOKUP(K107+2,TPMatrix!$A$6:$B$10,2,FALSE),IF(J107=4,VLOOKUP(K107+2,TPMatrix!$D$6:$E$9,2,FALSE),0)),"")</f>
        <v>0</v>
      </c>
      <c r="O107" s="58">
        <f ca="1">IF(COUNTIF(K107:K111,K107)&gt;=4,IF(J107=5,VLOOKUP(K107+3,TPMatrix!$A$6:$B$10,2,FALSE),IF(J107=4,VLOOKUP(K107+3,TPMatrix!$D$6:$E$9,2,FALSE),0)),"")</f>
        <v>0</v>
      </c>
      <c r="P107" s="58">
        <f ca="1">IF(COUNTIF(K107:K111,K107)&gt;=5,IF(J107=5,VLOOKUP(K107+4,TPMatrix!$A$6:$B$10,2,FALSE),IF(J107=4,VLOOKUP(K107+4,TPMatrix!$D$6:$E$9,2,FALSE),0)),"")</f>
        <v>0</v>
      </c>
      <c r="Q107" s="58">
        <f t="shared" ca="1" si="40"/>
        <v>0</v>
      </c>
      <c r="R107" s="143">
        <f t="shared" ca="1" si="41"/>
        <v>5</v>
      </c>
      <c r="S107" s="144">
        <f t="shared" ca="1" si="42"/>
        <v>0</v>
      </c>
      <c r="T107" s="145">
        <f t="shared" si="43"/>
        <v>0</v>
      </c>
      <c r="U107" s="146">
        <f t="shared" ca="1" si="44"/>
        <v>0</v>
      </c>
      <c r="W107" s="3" t="str">
        <f t="shared" ca="1" si="45"/>
        <v/>
      </c>
      <c r="X107" s="3" t="str">
        <f ca="1">IF(ISNUMBER($A107),$W107*(Methuselahs!$A$4+1)+$A107,"")</f>
        <v/>
      </c>
      <c r="Y107" s="3" t="str">
        <f t="shared" ca="1" si="46"/>
        <v/>
      </c>
      <c r="Z107" s="3" t="str">
        <f ca="1">IF(ISNUMBER($A107),VLOOKUP($A107,Methuselahs!$A$7:$X$306,5),"")</f>
        <v/>
      </c>
      <c r="AA107" s="3" t="str">
        <f t="shared" ca="1" si="47"/>
        <v/>
      </c>
    </row>
    <row r="108" spans="1:27" ht="13.15" customHeight="1" x14ac:dyDescent="0.2">
      <c r="A108" s="59" t="str">
        <f ca="1">IF(ISBLANK('Tournament Info'!$B$11),"",INDIRECT(ADDRESS(ROW(),2,1,1,"Optimal Seating "&amp;'Tournament Info'!$B$11-1&amp;"R+F")))</f>
        <v/>
      </c>
      <c r="B108" s="65" t="str">
        <f ca="1">IF(ISNUMBER(A108),VLOOKUP(A108,Methuselahs!$A$7:$E$306,2,FALSE),"")</f>
        <v/>
      </c>
      <c r="C108" s="147" t="str">
        <f ca="1">IF(ISNUMBER(A108),VLOOKUP(A108,Methuselahs!$A$7:$E$306,3,FALSE),"")</f>
        <v/>
      </c>
      <c r="D108" s="148" t="str">
        <f t="shared" ca="1" si="36"/>
        <v/>
      </c>
      <c r="E108" s="149"/>
      <c r="F108" s="66">
        <f t="shared" si="37"/>
        <v>0</v>
      </c>
      <c r="G108" s="150" t="str">
        <f t="shared" ca="1" si="38"/>
        <v/>
      </c>
      <c r="H108" s="151" t="str">
        <f ca="1">IF(ISNUMBER(A108),IF(OR($S108=$U108,NOT(ISNA(MATCH($D108*5+$V$4,Override!$C$6:$C$125,0)))),$Q108,0),"")</f>
        <v/>
      </c>
      <c r="I108" s="186" t="str">
        <f t="shared" ca="1" si="39"/>
        <v/>
      </c>
      <c r="J108" s="152">
        <f ca="1">COUNT(A107:A111)</f>
        <v>0</v>
      </c>
      <c r="K108" s="153" t="str">
        <f ca="1">IF(ISNUMBER(A108),RANK(F108,F107:F111),"")</f>
        <v/>
      </c>
      <c r="L108" s="154">
        <f ca="1">IF(J108=5,VLOOKUP(K108,TPMatrix!$A$6:$B$10,2,FALSE),IF(J108=4,VLOOKUP(K108,TPMatrix!$D$6:$E$9,2,FALSE),0))</f>
        <v>0</v>
      </c>
      <c r="M108" s="154">
        <f ca="1">IF(COUNTIF(K107:K111,K108)&gt;=2,IF(J108=5,VLOOKUP(K108+1,TPMatrix!$A$6:$B$10,2,FALSE),IF(J108=4,VLOOKUP(K108+1,TPMatrix!$D$6:$E$9,2,FALSE),0)),"")</f>
        <v>0</v>
      </c>
      <c r="N108" s="154">
        <f ca="1">IF(COUNTIF(K107:K111,K108)&gt;=3,IF(J108=5,VLOOKUP(K108+2,TPMatrix!$A$6:$B$10,2,FALSE),IF(J108=4,VLOOKUP(K108+2,TPMatrix!$D$6:$E$9,2,FALSE),0)),"")</f>
        <v>0</v>
      </c>
      <c r="O108" s="154">
        <f ca="1">IF(COUNTIF(K107:K111,K108)&gt;=4,IF(J108=5,VLOOKUP(K108+3,TPMatrix!$A$6:$B$10,2,FALSE),IF(J108=4,VLOOKUP(K108+3,TPMatrix!$D$6:$E$9,2,FALSE),0)),"")</f>
        <v>0</v>
      </c>
      <c r="P108" s="154">
        <f ca="1">IF(COUNTIF(K107:K111,K108)&gt;=5,IF(J108=5,VLOOKUP(K108+4,TPMatrix!$A$6:$B$10,2,FALSE),IF(J108=4,VLOOKUP(K108+4,TPMatrix!$D$6:$E$9,2,FALSE),0)),"")</f>
        <v>0</v>
      </c>
      <c r="Q108" s="154">
        <f t="shared" ca="1" si="40"/>
        <v>0</v>
      </c>
      <c r="R108" s="155">
        <f t="shared" ca="1" si="41"/>
        <v>5</v>
      </c>
      <c r="S108" s="153">
        <f t="shared" ca="1" si="42"/>
        <v>0</v>
      </c>
      <c r="T108" s="154">
        <f t="shared" si="43"/>
        <v>0</v>
      </c>
      <c r="U108" s="155">
        <f t="shared" ca="1" si="44"/>
        <v>0</v>
      </c>
      <c r="W108" s="3" t="str">
        <f t="shared" ca="1" si="45"/>
        <v/>
      </c>
      <c r="X108" s="3" t="str">
        <f ca="1">IF(ISNUMBER($A108),$W108*(Methuselahs!$A$4+1)+$A108,"")</f>
        <v/>
      </c>
      <c r="Y108" s="3" t="str">
        <f t="shared" ca="1" si="46"/>
        <v/>
      </c>
      <c r="Z108" s="3" t="str">
        <f ca="1">IF(ISNUMBER($A108),VLOOKUP($A108,Methuselahs!$A$7:$X$306,5),"")</f>
        <v/>
      </c>
      <c r="AA108" s="3" t="str">
        <f t="shared" ca="1" si="47"/>
        <v/>
      </c>
    </row>
    <row r="109" spans="1:27" ht="13.15" customHeight="1" x14ac:dyDescent="0.2">
      <c r="A109" s="70" t="str">
        <f ca="1">IF(ISBLANK('Tournament Info'!$B$11),"",INDIRECT(ADDRESS(ROW(),2,1,1,"Optimal Seating "&amp;'Tournament Info'!$B$11-1&amp;"R+F")))</f>
        <v/>
      </c>
      <c r="B109" s="76" t="str">
        <f ca="1">IF(ISNUMBER(A109),VLOOKUP(A109,Methuselahs!$A$7:$E$306,2,FALSE),"")</f>
        <v/>
      </c>
      <c r="C109" s="156" t="str">
        <f ca="1">IF(ISNUMBER(A109),VLOOKUP(A109,Methuselahs!$A$7:$E$306,3,FALSE),"")</f>
        <v/>
      </c>
      <c r="D109" s="157" t="str">
        <f t="shared" ca="1" si="36"/>
        <v/>
      </c>
      <c r="E109" s="158"/>
      <c r="F109" s="77">
        <f t="shared" si="37"/>
        <v>0</v>
      </c>
      <c r="G109" s="159" t="str">
        <f t="shared" ca="1" si="38"/>
        <v/>
      </c>
      <c r="H109" s="160" t="str">
        <f ca="1">IF(ISNUMBER(A109),IF(OR($S109=$U109,NOT(ISNA(MATCH($D109*5+$V$4,Override!$C$6:$C$125,0)))),$Q109,0),"")</f>
        <v/>
      </c>
      <c r="I109" s="187" t="str">
        <f t="shared" ca="1" si="39"/>
        <v/>
      </c>
      <c r="J109" s="161">
        <f ca="1">COUNT(A107:A111)</f>
        <v>0</v>
      </c>
      <c r="K109" s="162" t="str">
        <f ca="1">IF(ISNUMBER(A109),RANK(F109,F107:F111),"")</f>
        <v/>
      </c>
      <c r="L109" s="75">
        <f ca="1">IF(J109=5,VLOOKUP(K109,TPMatrix!$A$6:$B$10,2,FALSE),IF(J109=4,VLOOKUP(K109,TPMatrix!$D$6:$E$9,2,FALSE),0))</f>
        <v>0</v>
      </c>
      <c r="M109" s="75">
        <f ca="1">IF(COUNTIF(K107:K111,K109)&gt;=2,IF(J109=5,VLOOKUP(K109+1,TPMatrix!$A$6:$B$10,2,FALSE),IF(J109=4,VLOOKUP(K109+1,TPMatrix!$D$6:$E$9,2,FALSE),0)),"")</f>
        <v>0</v>
      </c>
      <c r="N109" s="75">
        <f ca="1">IF(COUNTIF(K107:K111,K109)&gt;=3,IF(J109=5,VLOOKUP(K109+2,TPMatrix!$A$6:$B$10,2,FALSE),IF(J109=4,VLOOKUP(K109+2,TPMatrix!$D$6:$E$9,2,FALSE),0)),"")</f>
        <v>0</v>
      </c>
      <c r="O109" s="75">
        <f ca="1">IF(COUNTIF(K107:K111,K109)&gt;=4,IF(J109=5,VLOOKUP(K109+3,TPMatrix!$A$6:$B$10,2,FALSE),IF(J109=4,VLOOKUP(K109+3,TPMatrix!$D$6:$E$9,2,FALSE),0)),"")</f>
        <v>0</v>
      </c>
      <c r="P109" s="75">
        <f ca="1">IF(COUNTIF(K107:K111,K109)&gt;=5,IF(J109=5,VLOOKUP(K109+4,TPMatrix!$A$6:$B$10,2,FALSE),IF(J109=4,VLOOKUP(K109+4,TPMatrix!$D$6:$E$9,2,FALSE),0)),"")</f>
        <v>0</v>
      </c>
      <c r="Q109" s="75">
        <f t="shared" ca="1" si="40"/>
        <v>0</v>
      </c>
      <c r="R109" s="163">
        <f t="shared" ca="1" si="41"/>
        <v>5</v>
      </c>
      <c r="S109" s="162">
        <f t="shared" ca="1" si="42"/>
        <v>0</v>
      </c>
      <c r="T109" s="75">
        <f t="shared" si="43"/>
        <v>0</v>
      </c>
      <c r="U109" s="163">
        <f t="shared" ca="1" si="44"/>
        <v>0</v>
      </c>
      <c r="W109" s="3" t="str">
        <f t="shared" ca="1" si="45"/>
        <v/>
      </c>
      <c r="X109" s="3" t="str">
        <f ca="1">IF(ISNUMBER($A109),$W109*(Methuselahs!$A$4+1)+$A109,"")</f>
        <v/>
      </c>
      <c r="Y109" s="3" t="str">
        <f t="shared" ca="1" si="46"/>
        <v/>
      </c>
      <c r="Z109" s="3" t="str">
        <f ca="1">IF(ISNUMBER($A109),VLOOKUP($A109,Methuselahs!$A$7:$X$306,5),"")</f>
        <v/>
      </c>
      <c r="AA109" s="3" t="str">
        <f t="shared" ca="1" si="47"/>
        <v/>
      </c>
    </row>
    <row r="110" spans="1:27" ht="13.15" customHeight="1" x14ac:dyDescent="0.2">
      <c r="A110" s="164" t="str">
        <f ca="1">IF(ISBLANK('Tournament Info'!$B$11),"",INDIRECT(ADDRESS(ROW(),2,1,1,"Optimal Seating "&amp;'Tournament Info'!$B$11-1&amp;"R+F")))</f>
        <v/>
      </c>
      <c r="B110" s="165" t="str">
        <f ca="1">IF(ISNUMBER(A110),VLOOKUP(A110,Methuselahs!$A$7:$E$306,2,FALSE),"")</f>
        <v/>
      </c>
      <c r="C110" s="166" t="str">
        <f ca="1">IF(ISNUMBER(A110),VLOOKUP(A110,Methuselahs!$A$7:$E$306,3,FALSE),"")</f>
        <v/>
      </c>
      <c r="D110" s="167" t="str">
        <f t="shared" ca="1" si="36"/>
        <v/>
      </c>
      <c r="E110" s="168"/>
      <c r="F110" s="188">
        <f t="shared" si="37"/>
        <v>0</v>
      </c>
      <c r="G110" s="150" t="str">
        <f t="shared" ca="1" si="38"/>
        <v/>
      </c>
      <c r="H110" s="151" t="str">
        <f ca="1">IF(ISNUMBER(A110),IF(OR($S110=$U110,NOT(ISNA(MATCH($D110*5+$V$4,Override!$C$6:$C$125,0)))),$Q110,0),"")</f>
        <v/>
      </c>
      <c r="I110" s="186" t="str">
        <f t="shared" ca="1" si="39"/>
        <v/>
      </c>
      <c r="J110" s="169">
        <f ca="1">COUNT(A107:A111)</f>
        <v>0</v>
      </c>
      <c r="K110" s="153" t="str">
        <f ca="1">IF(ISNUMBER(A110),RANK(F110,F107:F111),"")</f>
        <v/>
      </c>
      <c r="L110" s="154">
        <f ca="1">IF(J110=5,VLOOKUP(K110,TPMatrix!$A$6:$B$10,2,FALSE),IF(J110=4,VLOOKUP(K110,TPMatrix!$D$6:$E$9,2,FALSE),0))</f>
        <v>0</v>
      </c>
      <c r="M110" s="154">
        <f ca="1">IF(COUNTIF(K107:K111,K110)&gt;=2,IF(J110=5,VLOOKUP(K110+1,TPMatrix!$A$6:$B$10,2,FALSE),IF(J110=4,VLOOKUP(K110+1,TPMatrix!$D$6:$E$9,2,FALSE),0)),"")</f>
        <v>0</v>
      </c>
      <c r="N110" s="154">
        <f ca="1">IF(COUNTIF(K107:K111,K110)&gt;=3,IF(J110=5,VLOOKUP(K110+2,TPMatrix!$A$6:$B$10,2,FALSE),IF(J110=4,VLOOKUP(K110+2,TPMatrix!$D$6:$E$9,2,FALSE),0)),"")</f>
        <v>0</v>
      </c>
      <c r="O110" s="154">
        <f ca="1">IF(COUNTIF(K107:K111,K110)&gt;=4,IF(J110=5,VLOOKUP(K110+3,TPMatrix!$A$6:$B$10,2,FALSE),IF(J110=4,VLOOKUP(K110+3,TPMatrix!$D$6:$E$9,2,FALSE),0)),"")</f>
        <v>0</v>
      </c>
      <c r="P110" s="154">
        <f ca="1">IF(COUNTIF(K107:K111,K110)&gt;=5,IF(J110=5,VLOOKUP(K110+4,TPMatrix!$A$6:$B$10,2,FALSE),IF(J110=4,VLOOKUP(K110+4,TPMatrix!$D$6:$E$9,2,FALSE),0)),"")</f>
        <v>0</v>
      </c>
      <c r="Q110" s="154">
        <f t="shared" ca="1" si="40"/>
        <v>0</v>
      </c>
      <c r="R110" s="155">
        <f t="shared" ca="1" si="41"/>
        <v>5</v>
      </c>
      <c r="S110" s="153">
        <f t="shared" ca="1" si="42"/>
        <v>0</v>
      </c>
      <c r="T110" s="154">
        <f t="shared" si="43"/>
        <v>0</v>
      </c>
      <c r="U110" s="155">
        <f t="shared" ca="1" si="44"/>
        <v>0</v>
      </c>
      <c r="W110" s="3" t="str">
        <f t="shared" ca="1" si="45"/>
        <v/>
      </c>
      <c r="X110" s="3" t="str">
        <f ca="1">IF(ISNUMBER($A110),$W110*(Methuselahs!$A$4+1)+$A110,"")</f>
        <v/>
      </c>
      <c r="Y110" s="3" t="str">
        <f t="shared" ca="1" si="46"/>
        <v/>
      </c>
      <c r="Z110" s="3" t="str">
        <f ca="1">IF(ISNUMBER($A110),VLOOKUP($A110,Methuselahs!$A$7:$X$306,5),"")</f>
        <v/>
      </c>
      <c r="AA110" s="3" t="str">
        <f t="shared" ca="1" si="47"/>
        <v/>
      </c>
    </row>
    <row r="111" spans="1:27" ht="13.15" customHeight="1" x14ac:dyDescent="0.2">
      <c r="A111" s="170" t="str">
        <f ca="1">IF(ISBLANK('Tournament Info'!$B$11),"",INDIRECT(ADDRESS(ROW(),2,1,1,"Optimal Seating "&amp;'Tournament Info'!$B$11-1&amp;"R+F")))</f>
        <v/>
      </c>
      <c r="B111" s="171" t="str">
        <f ca="1">IF(ISNUMBER(A111),VLOOKUP(A111,Methuselahs!$A$7:$E$306,2,FALSE),"")</f>
        <v/>
      </c>
      <c r="C111" s="172" t="str">
        <f ca="1">IF(ISNUMBER(A111),VLOOKUP(A111,Methuselahs!$A$7:$E$306,3,FALSE),"")</f>
        <v/>
      </c>
      <c r="D111" s="173" t="str">
        <f t="shared" ca="1" si="36"/>
        <v/>
      </c>
      <c r="E111" s="174"/>
      <c r="F111" s="189">
        <f t="shared" si="37"/>
        <v>0</v>
      </c>
      <c r="G111" s="159" t="str">
        <f t="shared" ca="1" si="38"/>
        <v/>
      </c>
      <c r="H111" s="160" t="str">
        <f ca="1">IF(ISNUMBER(A111),IF(OR($S111=$U111,NOT(ISNA(MATCH($D111*5+$V$4,Override!$C$6:$C$125,0)))),$Q111,0),"")</f>
        <v/>
      </c>
      <c r="I111" s="187" t="str">
        <f t="shared" ca="1" si="39"/>
        <v/>
      </c>
      <c r="J111" s="175">
        <f ca="1">COUNT(A107:A111)</f>
        <v>0</v>
      </c>
      <c r="K111" s="176" t="str">
        <f ca="1">IF(ISNUMBER(A111),RANK(F111,F107:F111),"")</f>
        <v/>
      </c>
      <c r="L111" s="177">
        <f ca="1">IF(J111=5,VLOOKUP(K111,TPMatrix!$A$6:$B$10,2,FALSE),IF(J111=4,VLOOKUP(K111,TPMatrix!$D$6:$E$9,2,FALSE),0))</f>
        <v>0</v>
      </c>
      <c r="M111" s="177">
        <f ca="1">IF(COUNTIF(K107:K111,K111)&gt;=2,IF(J111=5,VLOOKUP(K111+1,TPMatrix!$A$6:$B$10,2,FALSE),IF(J111=4,VLOOKUP(K111+1,TPMatrix!$D$6:$E$9,2,FALSE),0)),"")</f>
        <v>0</v>
      </c>
      <c r="N111" s="177">
        <f ca="1">IF(COUNTIF(K107:K111,K111)&gt;=3,IF(J111=5,VLOOKUP(K111+2,TPMatrix!$A$6:$B$10,2,FALSE),IF(J111=4,VLOOKUP(K111+2,TPMatrix!$D$6:$E$9,2,FALSE),0)),"")</f>
        <v>0</v>
      </c>
      <c r="O111" s="177">
        <f ca="1">IF(COUNTIF(K107:K111,K111)&gt;=4,IF(J111=5,VLOOKUP(K111+3,TPMatrix!$A$6:$B$10,2,FALSE),IF(J111=4,VLOOKUP(K111+3,TPMatrix!$D$6:$E$9,2,FALSE),0)),"")</f>
        <v>0</v>
      </c>
      <c r="P111" s="177">
        <f ca="1">IF(COUNTIF(K107:K111,K111)&gt;=5,IF(J111=5,VLOOKUP(K111+4,TPMatrix!$A$6:$B$10,2,FALSE),IF(J111=4,VLOOKUP(K111+4,TPMatrix!$D$6:$E$9,2,FALSE),0)),"")</f>
        <v>0</v>
      </c>
      <c r="Q111" s="177">
        <f t="shared" ca="1" si="40"/>
        <v>0</v>
      </c>
      <c r="R111" s="178">
        <f t="shared" ca="1" si="41"/>
        <v>5</v>
      </c>
      <c r="S111" s="176">
        <f t="shared" ca="1" si="42"/>
        <v>0</v>
      </c>
      <c r="T111" s="177">
        <f t="shared" si="43"/>
        <v>0</v>
      </c>
      <c r="U111" s="178">
        <f t="shared" ca="1" si="44"/>
        <v>0</v>
      </c>
      <c r="W111" s="3" t="str">
        <f t="shared" ca="1" si="45"/>
        <v/>
      </c>
      <c r="X111" s="3" t="str">
        <f ca="1">IF(ISNUMBER($A111),$W111*(Methuselahs!$A$4+1)+$A111,"")</f>
        <v/>
      </c>
      <c r="Y111" s="3" t="str">
        <f t="shared" ca="1" si="46"/>
        <v/>
      </c>
      <c r="Z111" s="3" t="str">
        <f ca="1">IF(ISNUMBER($A111),VLOOKUP($A111,Methuselahs!$A$7:$X$306,5),"")</f>
        <v/>
      </c>
      <c r="AA111" s="3" t="str">
        <f t="shared" ca="1" si="47"/>
        <v/>
      </c>
    </row>
    <row r="112" spans="1:27" ht="13.15" customHeight="1" x14ac:dyDescent="0.2">
      <c r="A112" s="55" t="str">
        <f ca="1">IF(ISBLANK('Tournament Info'!$B$11),"",INDIRECT(ADDRESS(ROW(),2,1,1,"Optimal Seating "&amp;'Tournament Info'!$B$11-1&amp;"R+F")))</f>
        <v/>
      </c>
      <c r="B112" s="76" t="str">
        <f ca="1">IF(ISNUMBER(A112),VLOOKUP(A112,Methuselahs!$A$7:$E$306,2,FALSE),"")</f>
        <v/>
      </c>
      <c r="C112" s="136" t="str">
        <f ca="1">IF(ISNUMBER(A112),VLOOKUP(A112,Methuselahs!$A$7:$E$306,3,FALSE),"")</f>
        <v/>
      </c>
      <c r="D112" s="137" t="str">
        <f t="shared" ca="1" si="36"/>
        <v/>
      </c>
      <c r="E112" s="138"/>
      <c r="F112" s="184">
        <f t="shared" si="37"/>
        <v>0</v>
      </c>
      <c r="G112" s="139" t="str">
        <f t="shared" ca="1" si="38"/>
        <v/>
      </c>
      <c r="H112" s="140" t="str">
        <f ca="1">IF(ISNUMBER(A112),IF(OR($S112=$U112,NOT(ISNA(MATCH($D112*5+$V$4,Override!$C$6:$C$125,0)))),$Q112,0),"")</f>
        <v/>
      </c>
      <c r="I112" s="185" t="str">
        <f t="shared" ca="1" si="39"/>
        <v/>
      </c>
      <c r="J112" s="141">
        <f ca="1">COUNT(A112:A116)</f>
        <v>0</v>
      </c>
      <c r="K112" s="142" t="str">
        <f ca="1">IF(ISNUMBER(A112),RANK(F112,F112:F116),"")</f>
        <v/>
      </c>
      <c r="L112" s="58">
        <f ca="1">IF(J112=5,VLOOKUP(K112,TPMatrix!$A$6:$B$10,2,FALSE),IF(J112=4,VLOOKUP(K112,TPMatrix!$D$6:$E$9,2,FALSE),0))</f>
        <v>0</v>
      </c>
      <c r="M112" s="58">
        <f ca="1">IF(COUNTIF(K112:K116,K112)&gt;=2,IF(J112=5,VLOOKUP(K112+1,TPMatrix!$A$6:$B$10,2,FALSE),IF(J112=4,VLOOKUP(K112+1,TPMatrix!$D$6:$E$9,2,FALSE),0)),"")</f>
        <v>0</v>
      </c>
      <c r="N112" s="58">
        <f ca="1">IF(COUNTIF(K112:K116,K112)&gt;=3,IF(J112=5,VLOOKUP(K112+2,TPMatrix!$A$6:$B$10,2,FALSE),IF(J112=4,VLOOKUP(K112+2,TPMatrix!$D$6:$E$9,2,FALSE),0)),"")</f>
        <v>0</v>
      </c>
      <c r="O112" s="58">
        <f ca="1">IF(COUNTIF(K112:K116,K112)&gt;=4,IF(J112=5,VLOOKUP(K112+3,TPMatrix!$A$6:$B$10,2,FALSE),IF(J112=4,VLOOKUP(K112+3,TPMatrix!$D$6:$E$9,2,FALSE),0)),"")</f>
        <v>0</v>
      </c>
      <c r="P112" s="58">
        <f ca="1">IF(COUNTIF(K112:K116,K112)&gt;=5,IF(J112=5,VLOOKUP(K112+4,TPMatrix!$A$6:$B$10,2,FALSE),IF(J112=4,VLOOKUP(K112+4,TPMatrix!$D$6:$E$9,2,FALSE),0)),"")</f>
        <v>0</v>
      </c>
      <c r="Q112" s="58">
        <f t="shared" ca="1" si="40"/>
        <v>0</v>
      </c>
      <c r="R112" s="143">
        <f t="shared" ca="1" si="41"/>
        <v>5</v>
      </c>
      <c r="S112" s="144">
        <f t="shared" ca="1" si="42"/>
        <v>0</v>
      </c>
      <c r="T112" s="145">
        <f t="shared" si="43"/>
        <v>0</v>
      </c>
      <c r="U112" s="146">
        <f t="shared" ca="1" si="44"/>
        <v>0</v>
      </c>
      <c r="W112" s="3" t="str">
        <f t="shared" ca="1" si="45"/>
        <v/>
      </c>
      <c r="X112" s="3" t="str">
        <f ca="1">IF(ISNUMBER($A112),$W112*(Methuselahs!$A$4+1)+$A112,"")</f>
        <v/>
      </c>
      <c r="Y112" s="3" t="str">
        <f t="shared" ca="1" si="46"/>
        <v/>
      </c>
      <c r="Z112" s="3" t="str">
        <f ca="1">IF(ISNUMBER($A112),VLOOKUP($A112,Methuselahs!$A$7:$X$306,5),"")</f>
        <v/>
      </c>
      <c r="AA112" s="3" t="str">
        <f t="shared" ca="1" si="47"/>
        <v/>
      </c>
    </row>
    <row r="113" spans="1:27" ht="13.15" customHeight="1" x14ac:dyDescent="0.2">
      <c r="A113" s="59" t="str">
        <f ca="1">IF(ISBLANK('Tournament Info'!$B$11),"",INDIRECT(ADDRESS(ROW(),2,1,1,"Optimal Seating "&amp;'Tournament Info'!$B$11-1&amp;"R+F")))</f>
        <v/>
      </c>
      <c r="B113" s="65" t="str">
        <f ca="1">IF(ISNUMBER(A113),VLOOKUP(A113,Methuselahs!$A$7:$E$306,2,FALSE),"")</f>
        <v/>
      </c>
      <c r="C113" s="147" t="str">
        <f ca="1">IF(ISNUMBER(A113),VLOOKUP(A113,Methuselahs!$A$7:$E$306,3,FALSE),"")</f>
        <v/>
      </c>
      <c r="D113" s="148" t="str">
        <f t="shared" ca="1" si="36"/>
        <v/>
      </c>
      <c r="E113" s="149"/>
      <c r="F113" s="66">
        <f t="shared" si="37"/>
        <v>0</v>
      </c>
      <c r="G113" s="150" t="str">
        <f t="shared" ca="1" si="38"/>
        <v/>
      </c>
      <c r="H113" s="151" t="str">
        <f ca="1">IF(ISNUMBER(A113),IF(OR($S113=$U113,NOT(ISNA(MATCH($D113*5+$V$4,Override!$C$6:$C$125,0)))),$Q113,0),"")</f>
        <v/>
      </c>
      <c r="I113" s="186" t="str">
        <f t="shared" ca="1" si="39"/>
        <v/>
      </c>
      <c r="J113" s="152">
        <f ca="1">COUNT(A112:A116)</f>
        <v>0</v>
      </c>
      <c r="K113" s="153" t="str">
        <f ca="1">IF(ISNUMBER(A113),RANK(F113,F112:F116),"")</f>
        <v/>
      </c>
      <c r="L113" s="154">
        <f ca="1">IF(J113=5,VLOOKUP(K113,TPMatrix!$A$6:$B$10,2,FALSE),IF(J113=4,VLOOKUP(K113,TPMatrix!$D$6:$E$9,2,FALSE),0))</f>
        <v>0</v>
      </c>
      <c r="M113" s="154">
        <f ca="1">IF(COUNTIF(K112:K116,K113)&gt;=2,IF(J113=5,VLOOKUP(K113+1,TPMatrix!$A$6:$B$10,2,FALSE),IF(J113=4,VLOOKUP(K113+1,TPMatrix!$D$6:$E$9,2,FALSE),0)),"")</f>
        <v>0</v>
      </c>
      <c r="N113" s="154">
        <f ca="1">IF(COUNTIF(K112:K116,K113)&gt;=3,IF(J113=5,VLOOKUP(K113+2,TPMatrix!$A$6:$B$10,2,FALSE),IF(J113=4,VLOOKUP(K113+2,TPMatrix!$D$6:$E$9,2,FALSE),0)),"")</f>
        <v>0</v>
      </c>
      <c r="O113" s="154">
        <f ca="1">IF(COUNTIF(K112:K116,K113)&gt;=4,IF(J113=5,VLOOKUP(K113+3,TPMatrix!$A$6:$B$10,2,FALSE),IF(J113=4,VLOOKUP(K113+3,TPMatrix!$D$6:$E$9,2,FALSE),0)),"")</f>
        <v>0</v>
      </c>
      <c r="P113" s="154">
        <f ca="1">IF(COUNTIF(K112:K116,K113)&gt;=5,IF(J113=5,VLOOKUP(K113+4,TPMatrix!$A$6:$B$10,2,FALSE),IF(J113=4,VLOOKUP(K113+4,TPMatrix!$D$6:$E$9,2,FALSE),0)),"")</f>
        <v>0</v>
      </c>
      <c r="Q113" s="154">
        <f t="shared" ca="1" si="40"/>
        <v>0</v>
      </c>
      <c r="R113" s="155">
        <f t="shared" ca="1" si="41"/>
        <v>5</v>
      </c>
      <c r="S113" s="153">
        <f t="shared" ca="1" si="42"/>
        <v>0</v>
      </c>
      <c r="T113" s="154">
        <f t="shared" si="43"/>
        <v>0</v>
      </c>
      <c r="U113" s="155">
        <f t="shared" ca="1" si="44"/>
        <v>0</v>
      </c>
      <c r="W113" s="3" t="str">
        <f t="shared" ca="1" si="45"/>
        <v/>
      </c>
      <c r="X113" s="3" t="str">
        <f ca="1">IF(ISNUMBER($A113),$W113*(Methuselahs!$A$4+1)+$A113,"")</f>
        <v/>
      </c>
      <c r="Y113" s="3" t="str">
        <f t="shared" ca="1" si="46"/>
        <v/>
      </c>
      <c r="Z113" s="3" t="str">
        <f ca="1">IF(ISNUMBER($A113),VLOOKUP($A113,Methuselahs!$A$7:$X$306,5),"")</f>
        <v/>
      </c>
      <c r="AA113" s="3" t="str">
        <f t="shared" ca="1" si="47"/>
        <v/>
      </c>
    </row>
    <row r="114" spans="1:27" ht="13.15" customHeight="1" x14ac:dyDescent="0.2">
      <c r="A114" s="70" t="str">
        <f ca="1">IF(ISBLANK('Tournament Info'!$B$11),"",INDIRECT(ADDRESS(ROW(),2,1,1,"Optimal Seating "&amp;'Tournament Info'!$B$11-1&amp;"R+F")))</f>
        <v/>
      </c>
      <c r="B114" s="76" t="str">
        <f ca="1">IF(ISNUMBER(A114),VLOOKUP(A114,Methuselahs!$A$7:$E$306,2,FALSE),"")</f>
        <v/>
      </c>
      <c r="C114" s="156" t="str">
        <f ca="1">IF(ISNUMBER(A114),VLOOKUP(A114,Methuselahs!$A$7:$E$306,3,FALSE),"")</f>
        <v/>
      </c>
      <c r="D114" s="157" t="str">
        <f t="shared" ca="1" si="36"/>
        <v/>
      </c>
      <c r="E114" s="158"/>
      <c r="F114" s="77">
        <f t="shared" si="37"/>
        <v>0</v>
      </c>
      <c r="G114" s="159" t="str">
        <f t="shared" ca="1" si="38"/>
        <v/>
      </c>
      <c r="H114" s="160" t="str">
        <f ca="1">IF(ISNUMBER(A114),IF(OR($S114=$U114,NOT(ISNA(MATCH($D114*5+$V$4,Override!$C$6:$C$125,0)))),$Q114,0),"")</f>
        <v/>
      </c>
      <c r="I114" s="187" t="str">
        <f t="shared" ca="1" si="39"/>
        <v/>
      </c>
      <c r="J114" s="161">
        <f ca="1">COUNT(A112:A116)</f>
        <v>0</v>
      </c>
      <c r="K114" s="162" t="str">
        <f ca="1">IF(ISNUMBER(A114),RANK(F114,F112:F116),"")</f>
        <v/>
      </c>
      <c r="L114" s="75">
        <f ca="1">IF(J114=5,VLOOKUP(K114,TPMatrix!$A$6:$B$10,2,FALSE),IF(J114=4,VLOOKUP(K114,TPMatrix!$D$6:$E$9,2,FALSE),0))</f>
        <v>0</v>
      </c>
      <c r="M114" s="75">
        <f ca="1">IF(COUNTIF(K112:K116,K114)&gt;=2,IF(J114=5,VLOOKUP(K114+1,TPMatrix!$A$6:$B$10,2,FALSE),IF(J114=4,VLOOKUP(K114+1,TPMatrix!$D$6:$E$9,2,FALSE),0)),"")</f>
        <v>0</v>
      </c>
      <c r="N114" s="75">
        <f ca="1">IF(COUNTIF(K112:K116,K114)&gt;=3,IF(J114=5,VLOOKUP(K114+2,TPMatrix!$A$6:$B$10,2,FALSE),IF(J114=4,VLOOKUP(K114+2,TPMatrix!$D$6:$E$9,2,FALSE),0)),"")</f>
        <v>0</v>
      </c>
      <c r="O114" s="75">
        <f ca="1">IF(COUNTIF(K112:K116,K114)&gt;=4,IF(J114=5,VLOOKUP(K114+3,TPMatrix!$A$6:$B$10,2,FALSE),IF(J114=4,VLOOKUP(K114+3,TPMatrix!$D$6:$E$9,2,FALSE),0)),"")</f>
        <v>0</v>
      </c>
      <c r="P114" s="75">
        <f ca="1">IF(COUNTIF(K112:K116,K114)&gt;=5,IF(J114=5,VLOOKUP(K114+4,TPMatrix!$A$6:$B$10,2,FALSE),IF(J114=4,VLOOKUP(K114+4,TPMatrix!$D$6:$E$9,2,FALSE),0)),"")</f>
        <v>0</v>
      </c>
      <c r="Q114" s="75">
        <f t="shared" ca="1" si="40"/>
        <v>0</v>
      </c>
      <c r="R114" s="163">
        <f t="shared" ca="1" si="41"/>
        <v>5</v>
      </c>
      <c r="S114" s="162">
        <f t="shared" ca="1" si="42"/>
        <v>0</v>
      </c>
      <c r="T114" s="75">
        <f t="shared" si="43"/>
        <v>0</v>
      </c>
      <c r="U114" s="163">
        <f t="shared" ca="1" si="44"/>
        <v>0</v>
      </c>
      <c r="W114" s="3" t="str">
        <f t="shared" ca="1" si="45"/>
        <v/>
      </c>
      <c r="X114" s="3" t="str">
        <f ca="1">IF(ISNUMBER($A114),$W114*(Methuselahs!$A$4+1)+$A114,"")</f>
        <v/>
      </c>
      <c r="Y114" s="3" t="str">
        <f t="shared" ca="1" si="46"/>
        <v/>
      </c>
      <c r="Z114" s="3" t="str">
        <f ca="1">IF(ISNUMBER($A114),VLOOKUP($A114,Methuselahs!$A$7:$X$306,5),"")</f>
        <v/>
      </c>
      <c r="AA114" s="3" t="str">
        <f t="shared" ca="1" si="47"/>
        <v/>
      </c>
    </row>
    <row r="115" spans="1:27" ht="13.15" customHeight="1" x14ac:dyDescent="0.2">
      <c r="A115" s="164" t="str">
        <f ca="1">IF(ISBLANK('Tournament Info'!$B$11),"",INDIRECT(ADDRESS(ROW(),2,1,1,"Optimal Seating "&amp;'Tournament Info'!$B$11-1&amp;"R+F")))</f>
        <v/>
      </c>
      <c r="B115" s="165" t="str">
        <f ca="1">IF(ISNUMBER(A115),VLOOKUP(A115,Methuselahs!$A$7:$E$306,2,FALSE),"")</f>
        <v/>
      </c>
      <c r="C115" s="166" t="str">
        <f ca="1">IF(ISNUMBER(A115),VLOOKUP(A115,Methuselahs!$A$7:$E$306,3,FALSE),"")</f>
        <v/>
      </c>
      <c r="D115" s="167" t="str">
        <f t="shared" ca="1" si="36"/>
        <v/>
      </c>
      <c r="E115" s="168"/>
      <c r="F115" s="188">
        <f t="shared" si="37"/>
        <v>0</v>
      </c>
      <c r="G115" s="150" t="str">
        <f t="shared" ca="1" si="38"/>
        <v/>
      </c>
      <c r="H115" s="151" t="str">
        <f ca="1">IF(ISNUMBER(A115),IF(OR($S115=$U115,NOT(ISNA(MATCH($D115*5+$V$4,Override!$C$6:$C$125,0)))),$Q115,0),"")</f>
        <v/>
      </c>
      <c r="I115" s="186" t="str">
        <f t="shared" ca="1" si="39"/>
        <v/>
      </c>
      <c r="J115" s="169">
        <f ca="1">COUNT(A112:A116)</f>
        <v>0</v>
      </c>
      <c r="K115" s="153" t="str">
        <f ca="1">IF(ISNUMBER(A115),RANK(F115,F112:F116),"")</f>
        <v/>
      </c>
      <c r="L115" s="154">
        <f ca="1">IF(J115=5,VLOOKUP(K115,TPMatrix!$A$6:$B$10,2,FALSE),IF(J115=4,VLOOKUP(K115,TPMatrix!$D$6:$E$9,2,FALSE),0))</f>
        <v>0</v>
      </c>
      <c r="M115" s="154">
        <f ca="1">IF(COUNTIF(K112:K116,K115)&gt;=2,IF(J115=5,VLOOKUP(K115+1,TPMatrix!$A$6:$B$10,2,FALSE),IF(J115=4,VLOOKUP(K115+1,TPMatrix!$D$6:$E$9,2,FALSE),0)),"")</f>
        <v>0</v>
      </c>
      <c r="N115" s="154">
        <f ca="1">IF(COUNTIF(K112:K116,K115)&gt;=3,IF(J115=5,VLOOKUP(K115+2,TPMatrix!$A$6:$B$10,2,FALSE),IF(J115=4,VLOOKUP(K115+2,TPMatrix!$D$6:$E$9,2,FALSE),0)),"")</f>
        <v>0</v>
      </c>
      <c r="O115" s="154">
        <f ca="1">IF(COUNTIF(K112:K116,K115)&gt;=4,IF(J115=5,VLOOKUP(K115+3,TPMatrix!$A$6:$B$10,2,FALSE),IF(J115=4,VLOOKUP(K115+3,TPMatrix!$D$6:$E$9,2,FALSE),0)),"")</f>
        <v>0</v>
      </c>
      <c r="P115" s="154">
        <f ca="1">IF(COUNTIF(K112:K116,K115)&gt;=5,IF(J115=5,VLOOKUP(K115+4,TPMatrix!$A$6:$B$10,2,FALSE),IF(J115=4,VLOOKUP(K115+4,TPMatrix!$D$6:$E$9,2,FALSE),0)),"")</f>
        <v>0</v>
      </c>
      <c r="Q115" s="154">
        <f t="shared" ca="1" si="40"/>
        <v>0</v>
      </c>
      <c r="R115" s="155">
        <f t="shared" ca="1" si="41"/>
        <v>5</v>
      </c>
      <c r="S115" s="153">
        <f t="shared" ca="1" si="42"/>
        <v>0</v>
      </c>
      <c r="T115" s="154">
        <f t="shared" si="43"/>
        <v>0</v>
      </c>
      <c r="U115" s="155">
        <f t="shared" ca="1" si="44"/>
        <v>0</v>
      </c>
      <c r="W115" s="3" t="str">
        <f t="shared" ca="1" si="45"/>
        <v/>
      </c>
      <c r="X115" s="3" t="str">
        <f ca="1">IF(ISNUMBER($A115),$W115*(Methuselahs!$A$4+1)+$A115,"")</f>
        <v/>
      </c>
      <c r="Y115" s="3" t="str">
        <f t="shared" ca="1" si="46"/>
        <v/>
      </c>
      <c r="Z115" s="3" t="str">
        <f ca="1">IF(ISNUMBER($A115),VLOOKUP($A115,Methuselahs!$A$7:$X$306,5),"")</f>
        <v/>
      </c>
      <c r="AA115" s="3" t="str">
        <f t="shared" ca="1" si="47"/>
        <v/>
      </c>
    </row>
    <row r="116" spans="1:27" ht="13.15" customHeight="1" x14ac:dyDescent="0.2">
      <c r="A116" s="170" t="str">
        <f ca="1">IF(ISBLANK('Tournament Info'!$B$11),"",INDIRECT(ADDRESS(ROW(),2,1,1,"Optimal Seating "&amp;'Tournament Info'!$B$11-1&amp;"R+F")))</f>
        <v/>
      </c>
      <c r="B116" s="171" t="str">
        <f ca="1">IF(ISNUMBER(A116),VLOOKUP(A116,Methuselahs!$A$7:$E$306,2,FALSE),"")</f>
        <v/>
      </c>
      <c r="C116" s="172" t="str">
        <f ca="1">IF(ISNUMBER(A116),VLOOKUP(A116,Methuselahs!$A$7:$E$306,3,FALSE),"")</f>
        <v/>
      </c>
      <c r="D116" s="173" t="str">
        <f t="shared" ca="1" si="36"/>
        <v/>
      </c>
      <c r="E116" s="174"/>
      <c r="F116" s="189">
        <f t="shared" si="37"/>
        <v>0</v>
      </c>
      <c r="G116" s="159" t="str">
        <f t="shared" ca="1" si="38"/>
        <v/>
      </c>
      <c r="H116" s="160" t="str">
        <f ca="1">IF(ISNUMBER(A116),IF(OR($S116=$U116,NOT(ISNA(MATCH($D116*5+$V$4,Override!$C$6:$C$125,0)))),$Q116,0),"")</f>
        <v/>
      </c>
      <c r="I116" s="187" t="str">
        <f t="shared" ca="1" si="39"/>
        <v/>
      </c>
      <c r="J116" s="175">
        <f ca="1">COUNT(A112:A116)</f>
        <v>0</v>
      </c>
      <c r="K116" s="176" t="str">
        <f ca="1">IF(ISNUMBER(A116),RANK(F116,F112:F116),"")</f>
        <v/>
      </c>
      <c r="L116" s="177">
        <f ca="1">IF(J116=5,VLOOKUP(K116,TPMatrix!$A$6:$B$10,2,FALSE),IF(J116=4,VLOOKUP(K116,TPMatrix!$D$6:$E$9,2,FALSE),0))</f>
        <v>0</v>
      </c>
      <c r="M116" s="177">
        <f ca="1">IF(COUNTIF(K112:K116,K116)&gt;=2,IF(J116=5,VLOOKUP(K116+1,TPMatrix!$A$6:$B$10,2,FALSE),IF(J116=4,VLOOKUP(K116+1,TPMatrix!$D$6:$E$9,2,FALSE),0)),"")</f>
        <v>0</v>
      </c>
      <c r="N116" s="177">
        <f ca="1">IF(COUNTIF(K112:K116,K116)&gt;=3,IF(J116=5,VLOOKUP(K116+2,TPMatrix!$A$6:$B$10,2,FALSE),IF(J116=4,VLOOKUP(K116+2,TPMatrix!$D$6:$E$9,2,FALSE),0)),"")</f>
        <v>0</v>
      </c>
      <c r="O116" s="177">
        <f ca="1">IF(COUNTIF(K112:K116,K116)&gt;=4,IF(J116=5,VLOOKUP(K116+3,TPMatrix!$A$6:$B$10,2,FALSE),IF(J116=4,VLOOKUP(K116+3,TPMatrix!$D$6:$E$9,2,FALSE),0)),"")</f>
        <v>0</v>
      </c>
      <c r="P116" s="177">
        <f ca="1">IF(COUNTIF(K112:K116,K116)&gt;=5,IF(J116=5,VLOOKUP(K116+4,TPMatrix!$A$6:$B$10,2,FALSE),IF(J116=4,VLOOKUP(K116+4,TPMatrix!$D$6:$E$9,2,FALSE),0)),"")</f>
        <v>0</v>
      </c>
      <c r="Q116" s="177">
        <f t="shared" ca="1" si="40"/>
        <v>0</v>
      </c>
      <c r="R116" s="178">
        <f t="shared" ca="1" si="41"/>
        <v>5</v>
      </c>
      <c r="S116" s="176">
        <f t="shared" ca="1" si="42"/>
        <v>0</v>
      </c>
      <c r="T116" s="177">
        <f t="shared" si="43"/>
        <v>0</v>
      </c>
      <c r="U116" s="178">
        <f t="shared" ca="1" si="44"/>
        <v>0</v>
      </c>
      <c r="W116" s="3" t="str">
        <f t="shared" ca="1" si="45"/>
        <v/>
      </c>
      <c r="X116" s="3" t="str">
        <f ca="1">IF(ISNUMBER($A116),$W116*(Methuselahs!$A$4+1)+$A116,"")</f>
        <v/>
      </c>
      <c r="Y116" s="3" t="str">
        <f t="shared" ca="1" si="46"/>
        <v/>
      </c>
      <c r="Z116" s="3" t="str">
        <f ca="1">IF(ISNUMBER($A116),VLOOKUP($A116,Methuselahs!$A$7:$X$306,5),"")</f>
        <v/>
      </c>
      <c r="AA116" s="3" t="str">
        <f t="shared" ca="1" si="47"/>
        <v/>
      </c>
    </row>
    <row r="117" spans="1:27" ht="13.15" customHeight="1" x14ac:dyDescent="0.2">
      <c r="A117" s="55" t="str">
        <f ca="1">IF(ISBLANK('Tournament Info'!$B$11),"",INDIRECT(ADDRESS(ROW(),2,1,1,"Optimal Seating "&amp;'Tournament Info'!$B$11-1&amp;"R+F")))</f>
        <v/>
      </c>
      <c r="B117" s="76" t="str">
        <f ca="1">IF(ISNUMBER(A117),VLOOKUP(A117,Methuselahs!$A$7:$E$306,2,FALSE),"")</f>
        <v/>
      </c>
      <c r="C117" s="136" t="str">
        <f ca="1">IF(ISNUMBER(A117),VLOOKUP(A117,Methuselahs!$A$7:$E$306,3,FALSE),"")</f>
        <v/>
      </c>
      <c r="D117" s="137" t="str">
        <f t="shared" ca="1" si="36"/>
        <v/>
      </c>
      <c r="E117" s="138"/>
      <c r="F117" s="184">
        <f t="shared" si="37"/>
        <v>0</v>
      </c>
      <c r="G117" s="139" t="str">
        <f t="shared" ca="1" si="38"/>
        <v/>
      </c>
      <c r="H117" s="140" t="str">
        <f ca="1">IF(ISNUMBER(A117),IF(OR($S117=$U117,NOT(ISNA(MATCH($D117*5+$V$4,Override!$C$6:$C$125,0)))),$Q117,0),"")</f>
        <v/>
      </c>
      <c r="I117" s="185" t="str">
        <f t="shared" ca="1" si="39"/>
        <v/>
      </c>
      <c r="J117" s="141">
        <f ca="1">COUNT(A117:A121)</f>
        <v>0</v>
      </c>
      <c r="K117" s="142" t="str">
        <f ca="1">IF(ISNUMBER(A117),RANK(F117,F117:F121),"")</f>
        <v/>
      </c>
      <c r="L117" s="58">
        <f ca="1">IF(J117=5,VLOOKUP(K117,TPMatrix!$A$6:$B$10,2,FALSE),IF(J117=4,VLOOKUP(K117,TPMatrix!$D$6:$E$9,2,FALSE),0))</f>
        <v>0</v>
      </c>
      <c r="M117" s="58">
        <f ca="1">IF(COUNTIF(K117:K121,K117)&gt;=2,IF(J117=5,VLOOKUP(K117+1,TPMatrix!$A$6:$B$10,2,FALSE),IF(J117=4,VLOOKUP(K117+1,TPMatrix!$D$6:$E$9,2,FALSE),0)),"")</f>
        <v>0</v>
      </c>
      <c r="N117" s="58">
        <f ca="1">IF(COUNTIF(K117:K121,K117)&gt;=3,IF(J117=5,VLOOKUP(K117+2,TPMatrix!$A$6:$B$10,2,FALSE),IF(J117=4,VLOOKUP(K117+2,TPMatrix!$D$6:$E$9,2,FALSE),0)),"")</f>
        <v>0</v>
      </c>
      <c r="O117" s="58">
        <f ca="1">IF(COUNTIF(K117:K121,K117)&gt;=4,IF(J117=5,VLOOKUP(K117+3,TPMatrix!$A$6:$B$10,2,FALSE),IF(J117=4,VLOOKUP(K117+3,TPMatrix!$D$6:$E$9,2,FALSE),0)),"")</f>
        <v>0</v>
      </c>
      <c r="P117" s="58">
        <f ca="1">IF(COUNTIF(K117:K121,K117)&gt;=5,IF(J117=5,VLOOKUP(K117+4,TPMatrix!$A$6:$B$10,2,FALSE),IF(J117=4,VLOOKUP(K117+4,TPMatrix!$D$6:$E$9,2,FALSE),0)),"")</f>
        <v>0</v>
      </c>
      <c r="Q117" s="58">
        <f t="shared" ca="1" si="40"/>
        <v>0</v>
      </c>
      <c r="R117" s="143">
        <f t="shared" ca="1" si="41"/>
        <v>5</v>
      </c>
      <c r="S117" s="144">
        <f t="shared" ca="1" si="42"/>
        <v>0</v>
      </c>
      <c r="T117" s="145">
        <f t="shared" si="43"/>
        <v>0</v>
      </c>
      <c r="U117" s="146">
        <f t="shared" ca="1" si="44"/>
        <v>0</v>
      </c>
      <c r="W117" s="3" t="str">
        <f t="shared" ca="1" si="45"/>
        <v/>
      </c>
      <c r="X117" s="3" t="str">
        <f ca="1">IF(ISNUMBER($A117),$W117*(Methuselahs!$A$4+1)+$A117,"")</f>
        <v/>
      </c>
      <c r="Y117" s="3" t="str">
        <f t="shared" ca="1" si="46"/>
        <v/>
      </c>
      <c r="Z117" s="3" t="str">
        <f ca="1">IF(ISNUMBER($A117),VLOOKUP($A117,Methuselahs!$A$7:$X$306,5),"")</f>
        <v/>
      </c>
      <c r="AA117" s="3" t="str">
        <f t="shared" ca="1" si="47"/>
        <v/>
      </c>
    </row>
    <row r="118" spans="1:27" ht="13.15" customHeight="1" x14ac:dyDescent="0.2">
      <c r="A118" s="59" t="str">
        <f ca="1">IF(ISBLANK('Tournament Info'!$B$11),"",INDIRECT(ADDRESS(ROW(),2,1,1,"Optimal Seating "&amp;'Tournament Info'!$B$11-1&amp;"R+F")))</f>
        <v/>
      </c>
      <c r="B118" s="65" t="str">
        <f ca="1">IF(ISNUMBER(A118),VLOOKUP(A118,Methuselahs!$A$7:$E$306,2,FALSE),"")</f>
        <v/>
      </c>
      <c r="C118" s="147" t="str">
        <f ca="1">IF(ISNUMBER(A118),VLOOKUP(A118,Methuselahs!$A$7:$E$306,3,FALSE),"")</f>
        <v/>
      </c>
      <c r="D118" s="148" t="str">
        <f t="shared" ca="1" si="36"/>
        <v/>
      </c>
      <c r="E118" s="149"/>
      <c r="F118" s="66">
        <f t="shared" si="37"/>
        <v>0</v>
      </c>
      <c r="G118" s="150" t="str">
        <f t="shared" ca="1" si="38"/>
        <v/>
      </c>
      <c r="H118" s="151" t="str">
        <f ca="1">IF(ISNUMBER(A118),IF(OR($S118=$U118,NOT(ISNA(MATCH($D118*5+$V$4,Override!$C$6:$C$125,0)))),$Q118,0),"")</f>
        <v/>
      </c>
      <c r="I118" s="186" t="str">
        <f t="shared" ca="1" si="39"/>
        <v/>
      </c>
      <c r="J118" s="152">
        <f ca="1">COUNT(A117:A121)</f>
        <v>0</v>
      </c>
      <c r="K118" s="153" t="str">
        <f ca="1">IF(ISNUMBER(A118),RANK(F118,F117:F121),"")</f>
        <v/>
      </c>
      <c r="L118" s="154">
        <f ca="1">IF(J118=5,VLOOKUP(K118,TPMatrix!$A$6:$B$10,2,FALSE),IF(J118=4,VLOOKUP(K118,TPMatrix!$D$6:$E$9,2,FALSE),0))</f>
        <v>0</v>
      </c>
      <c r="M118" s="154">
        <f ca="1">IF(COUNTIF(K117:K121,K118)&gt;=2,IF(J118=5,VLOOKUP(K118+1,TPMatrix!$A$6:$B$10,2,FALSE),IF(J118=4,VLOOKUP(K118+1,TPMatrix!$D$6:$E$9,2,FALSE),0)),"")</f>
        <v>0</v>
      </c>
      <c r="N118" s="154">
        <f ca="1">IF(COUNTIF(K117:K121,K118)&gt;=3,IF(J118=5,VLOOKUP(K118+2,TPMatrix!$A$6:$B$10,2,FALSE),IF(J118=4,VLOOKUP(K118+2,TPMatrix!$D$6:$E$9,2,FALSE),0)),"")</f>
        <v>0</v>
      </c>
      <c r="O118" s="154">
        <f ca="1">IF(COUNTIF(K117:K121,K118)&gt;=4,IF(J118=5,VLOOKUP(K118+3,TPMatrix!$A$6:$B$10,2,FALSE),IF(J118=4,VLOOKUP(K118+3,TPMatrix!$D$6:$E$9,2,FALSE),0)),"")</f>
        <v>0</v>
      </c>
      <c r="P118" s="154">
        <f ca="1">IF(COUNTIF(K117:K121,K118)&gt;=5,IF(J118=5,VLOOKUP(K118+4,TPMatrix!$A$6:$B$10,2,FALSE),IF(J118=4,VLOOKUP(K118+4,TPMatrix!$D$6:$E$9,2,FALSE),0)),"")</f>
        <v>0</v>
      </c>
      <c r="Q118" s="154">
        <f t="shared" ca="1" si="40"/>
        <v>0</v>
      </c>
      <c r="R118" s="155">
        <f t="shared" ca="1" si="41"/>
        <v>5</v>
      </c>
      <c r="S118" s="153">
        <f t="shared" ca="1" si="42"/>
        <v>0</v>
      </c>
      <c r="T118" s="154">
        <f t="shared" si="43"/>
        <v>0</v>
      </c>
      <c r="U118" s="155">
        <f t="shared" ca="1" si="44"/>
        <v>0</v>
      </c>
      <c r="W118" s="3" t="str">
        <f t="shared" ca="1" si="45"/>
        <v/>
      </c>
      <c r="X118" s="3" t="str">
        <f ca="1">IF(ISNUMBER($A118),$W118*(Methuselahs!$A$4+1)+$A118,"")</f>
        <v/>
      </c>
      <c r="Y118" s="3" t="str">
        <f t="shared" ca="1" si="46"/>
        <v/>
      </c>
      <c r="Z118" s="3" t="str">
        <f ca="1">IF(ISNUMBER($A118),VLOOKUP($A118,Methuselahs!$A$7:$X$306,5),"")</f>
        <v/>
      </c>
      <c r="AA118" s="3" t="str">
        <f t="shared" ca="1" si="47"/>
        <v/>
      </c>
    </row>
    <row r="119" spans="1:27" ht="13.15" customHeight="1" x14ac:dyDescent="0.2">
      <c r="A119" s="70" t="str">
        <f ca="1">IF(ISBLANK('Tournament Info'!$B$11),"",INDIRECT(ADDRESS(ROW(),2,1,1,"Optimal Seating "&amp;'Tournament Info'!$B$11-1&amp;"R+F")))</f>
        <v/>
      </c>
      <c r="B119" s="76" t="str">
        <f ca="1">IF(ISNUMBER(A119),VLOOKUP(A119,Methuselahs!$A$7:$E$306,2,FALSE),"")</f>
        <v/>
      </c>
      <c r="C119" s="156" t="str">
        <f ca="1">IF(ISNUMBER(A119),VLOOKUP(A119,Methuselahs!$A$7:$E$306,3,FALSE),"")</f>
        <v/>
      </c>
      <c r="D119" s="157" t="str">
        <f t="shared" ca="1" si="36"/>
        <v/>
      </c>
      <c r="E119" s="158"/>
      <c r="F119" s="77">
        <f t="shared" si="37"/>
        <v>0</v>
      </c>
      <c r="G119" s="159" t="str">
        <f t="shared" ca="1" si="38"/>
        <v/>
      </c>
      <c r="H119" s="160" t="str">
        <f ca="1">IF(ISNUMBER(A119),IF(OR($S119=$U119,NOT(ISNA(MATCH($D119*5+$V$4,Override!$C$6:$C$125,0)))),$Q119,0),"")</f>
        <v/>
      </c>
      <c r="I119" s="187" t="str">
        <f t="shared" ca="1" si="39"/>
        <v/>
      </c>
      <c r="J119" s="161">
        <f ca="1">COUNT(A117:A121)</f>
        <v>0</v>
      </c>
      <c r="K119" s="162" t="str">
        <f ca="1">IF(ISNUMBER(A119),RANK(F119,F117:F121),"")</f>
        <v/>
      </c>
      <c r="L119" s="75">
        <f ca="1">IF(J119=5,VLOOKUP(K119,TPMatrix!$A$6:$B$10,2,FALSE),IF(J119=4,VLOOKUP(K119,TPMatrix!$D$6:$E$9,2,FALSE),0))</f>
        <v>0</v>
      </c>
      <c r="M119" s="75">
        <f ca="1">IF(COUNTIF(K117:K121,K119)&gt;=2,IF(J119=5,VLOOKUP(K119+1,TPMatrix!$A$6:$B$10,2,FALSE),IF(J119=4,VLOOKUP(K119+1,TPMatrix!$D$6:$E$9,2,FALSE),0)),"")</f>
        <v>0</v>
      </c>
      <c r="N119" s="75">
        <f ca="1">IF(COUNTIF(K117:K121,K119)&gt;=3,IF(J119=5,VLOOKUP(K119+2,TPMatrix!$A$6:$B$10,2,FALSE),IF(J119=4,VLOOKUP(K119+2,TPMatrix!$D$6:$E$9,2,FALSE),0)),"")</f>
        <v>0</v>
      </c>
      <c r="O119" s="75">
        <f ca="1">IF(COUNTIF(K117:K121,K119)&gt;=4,IF(J119=5,VLOOKUP(K119+3,TPMatrix!$A$6:$B$10,2,FALSE),IF(J119=4,VLOOKUP(K119+3,TPMatrix!$D$6:$E$9,2,FALSE),0)),"")</f>
        <v>0</v>
      </c>
      <c r="P119" s="75">
        <f ca="1">IF(COUNTIF(K117:K121,K119)&gt;=5,IF(J119=5,VLOOKUP(K119+4,TPMatrix!$A$6:$B$10,2,FALSE),IF(J119=4,VLOOKUP(K119+4,TPMatrix!$D$6:$E$9,2,FALSE),0)),"")</f>
        <v>0</v>
      </c>
      <c r="Q119" s="75">
        <f t="shared" ca="1" si="40"/>
        <v>0</v>
      </c>
      <c r="R119" s="163">
        <f t="shared" ca="1" si="41"/>
        <v>5</v>
      </c>
      <c r="S119" s="162">
        <f t="shared" ca="1" si="42"/>
        <v>0</v>
      </c>
      <c r="T119" s="75">
        <f t="shared" si="43"/>
        <v>0</v>
      </c>
      <c r="U119" s="163">
        <f t="shared" ca="1" si="44"/>
        <v>0</v>
      </c>
      <c r="W119" s="3" t="str">
        <f t="shared" ca="1" si="45"/>
        <v/>
      </c>
      <c r="X119" s="3" t="str">
        <f ca="1">IF(ISNUMBER($A119),$W119*(Methuselahs!$A$4+1)+$A119,"")</f>
        <v/>
      </c>
      <c r="Y119" s="3" t="str">
        <f t="shared" ca="1" si="46"/>
        <v/>
      </c>
      <c r="Z119" s="3" t="str">
        <f ca="1">IF(ISNUMBER($A119),VLOOKUP($A119,Methuselahs!$A$7:$X$306,5),"")</f>
        <v/>
      </c>
      <c r="AA119" s="3" t="str">
        <f t="shared" ca="1" si="47"/>
        <v/>
      </c>
    </row>
    <row r="120" spans="1:27" ht="13.15" customHeight="1" x14ac:dyDescent="0.2">
      <c r="A120" s="164" t="str">
        <f ca="1">IF(ISBLANK('Tournament Info'!$B$11),"",INDIRECT(ADDRESS(ROW(),2,1,1,"Optimal Seating "&amp;'Tournament Info'!$B$11-1&amp;"R+F")))</f>
        <v/>
      </c>
      <c r="B120" s="165" t="str">
        <f ca="1">IF(ISNUMBER(A120),VLOOKUP(A120,Methuselahs!$A$7:$E$306,2,FALSE),"")</f>
        <v/>
      </c>
      <c r="C120" s="166" t="str">
        <f ca="1">IF(ISNUMBER(A120),VLOOKUP(A120,Methuselahs!$A$7:$E$306,3,FALSE),"")</f>
        <v/>
      </c>
      <c r="D120" s="167" t="str">
        <f t="shared" ca="1" si="36"/>
        <v/>
      </c>
      <c r="E120" s="168"/>
      <c r="F120" s="188">
        <f t="shared" si="37"/>
        <v>0</v>
      </c>
      <c r="G120" s="150" t="str">
        <f t="shared" ca="1" si="38"/>
        <v/>
      </c>
      <c r="H120" s="151" t="str">
        <f ca="1">IF(ISNUMBER(A120),IF(OR($S120=$U120,NOT(ISNA(MATCH($D120*5+$V$4,Override!$C$6:$C$125,0)))),$Q120,0),"")</f>
        <v/>
      </c>
      <c r="I120" s="186" t="str">
        <f t="shared" ca="1" si="39"/>
        <v/>
      </c>
      <c r="J120" s="169">
        <f ca="1">COUNT(A117:A121)</f>
        <v>0</v>
      </c>
      <c r="K120" s="153" t="str">
        <f ca="1">IF(ISNUMBER(A120),RANK(F120,F117:F121),"")</f>
        <v/>
      </c>
      <c r="L120" s="154">
        <f ca="1">IF(J120=5,VLOOKUP(K120,TPMatrix!$A$6:$B$10,2,FALSE),IF(J120=4,VLOOKUP(K120,TPMatrix!$D$6:$E$9,2,FALSE),0))</f>
        <v>0</v>
      </c>
      <c r="M120" s="154">
        <f ca="1">IF(COUNTIF(K117:K121,K120)&gt;=2,IF(J120=5,VLOOKUP(K120+1,TPMatrix!$A$6:$B$10,2,FALSE),IF(J120=4,VLOOKUP(K120+1,TPMatrix!$D$6:$E$9,2,FALSE),0)),"")</f>
        <v>0</v>
      </c>
      <c r="N120" s="154">
        <f ca="1">IF(COUNTIF(K117:K121,K120)&gt;=3,IF(J120=5,VLOOKUP(K120+2,TPMatrix!$A$6:$B$10,2,FALSE),IF(J120=4,VLOOKUP(K120+2,TPMatrix!$D$6:$E$9,2,FALSE),0)),"")</f>
        <v>0</v>
      </c>
      <c r="O120" s="154">
        <f ca="1">IF(COUNTIF(K117:K121,K120)&gt;=4,IF(J120=5,VLOOKUP(K120+3,TPMatrix!$A$6:$B$10,2,FALSE),IF(J120=4,VLOOKUP(K120+3,TPMatrix!$D$6:$E$9,2,FALSE),0)),"")</f>
        <v>0</v>
      </c>
      <c r="P120" s="154">
        <f ca="1">IF(COUNTIF(K117:K121,K120)&gt;=5,IF(J120=5,VLOOKUP(K120+4,TPMatrix!$A$6:$B$10,2,FALSE),IF(J120=4,VLOOKUP(K120+4,TPMatrix!$D$6:$E$9,2,FALSE),0)),"")</f>
        <v>0</v>
      </c>
      <c r="Q120" s="154">
        <f t="shared" ca="1" si="40"/>
        <v>0</v>
      </c>
      <c r="R120" s="155">
        <f t="shared" ca="1" si="41"/>
        <v>5</v>
      </c>
      <c r="S120" s="153">
        <f t="shared" ca="1" si="42"/>
        <v>0</v>
      </c>
      <c r="T120" s="154">
        <f t="shared" si="43"/>
        <v>0</v>
      </c>
      <c r="U120" s="155">
        <f t="shared" ca="1" si="44"/>
        <v>0</v>
      </c>
      <c r="W120" s="3" t="str">
        <f t="shared" ca="1" si="45"/>
        <v/>
      </c>
      <c r="X120" s="3" t="str">
        <f ca="1">IF(ISNUMBER($A120),$W120*(Methuselahs!$A$4+1)+$A120,"")</f>
        <v/>
      </c>
      <c r="Y120" s="3" t="str">
        <f t="shared" ca="1" si="46"/>
        <v/>
      </c>
      <c r="Z120" s="3" t="str">
        <f ca="1">IF(ISNUMBER($A120),VLOOKUP($A120,Methuselahs!$A$7:$X$306,5),"")</f>
        <v/>
      </c>
      <c r="AA120" s="3" t="str">
        <f t="shared" ca="1" si="47"/>
        <v/>
      </c>
    </row>
    <row r="121" spans="1:27" ht="13.15" customHeight="1" x14ac:dyDescent="0.2">
      <c r="A121" s="170" t="str">
        <f ca="1">IF(ISBLANK('Tournament Info'!$B$11),"",INDIRECT(ADDRESS(ROW(),2,1,1,"Optimal Seating "&amp;'Tournament Info'!$B$11-1&amp;"R+F")))</f>
        <v/>
      </c>
      <c r="B121" s="171" t="str">
        <f ca="1">IF(ISNUMBER(A121),VLOOKUP(A121,Methuselahs!$A$7:$E$306,2,FALSE),"")</f>
        <v/>
      </c>
      <c r="C121" s="172" t="str">
        <f ca="1">IF(ISNUMBER(A121),VLOOKUP(A121,Methuselahs!$A$7:$E$306,3,FALSE),"")</f>
        <v/>
      </c>
      <c r="D121" s="173" t="str">
        <f t="shared" ca="1" si="36"/>
        <v/>
      </c>
      <c r="E121" s="174"/>
      <c r="F121" s="189">
        <f t="shared" si="37"/>
        <v>0</v>
      </c>
      <c r="G121" s="159" t="str">
        <f t="shared" ca="1" si="38"/>
        <v/>
      </c>
      <c r="H121" s="160" t="str">
        <f ca="1">IF(ISNUMBER(A121),IF(OR($S121=$U121,NOT(ISNA(MATCH($D121*5+$V$4,Override!$C$6:$C$125,0)))),$Q121,0),"")</f>
        <v/>
      </c>
      <c r="I121" s="187" t="str">
        <f t="shared" ca="1" si="39"/>
        <v/>
      </c>
      <c r="J121" s="175">
        <f ca="1">COUNT(A117:A121)</f>
        <v>0</v>
      </c>
      <c r="K121" s="176" t="str">
        <f ca="1">IF(ISNUMBER(A121),RANK(F121,F117:F121),"")</f>
        <v/>
      </c>
      <c r="L121" s="177">
        <f ca="1">IF(J121=5,VLOOKUP(K121,TPMatrix!$A$6:$B$10,2,FALSE),IF(J121=4,VLOOKUP(K121,TPMatrix!$D$6:$E$9,2,FALSE),0))</f>
        <v>0</v>
      </c>
      <c r="M121" s="177">
        <f ca="1">IF(COUNTIF(K117:K121,K121)&gt;=2,IF(J121=5,VLOOKUP(K121+1,TPMatrix!$A$6:$B$10,2,FALSE),IF(J121=4,VLOOKUP(K121+1,TPMatrix!$D$6:$E$9,2,FALSE),0)),"")</f>
        <v>0</v>
      </c>
      <c r="N121" s="177">
        <f ca="1">IF(COUNTIF(K117:K121,K121)&gt;=3,IF(J121=5,VLOOKUP(K121+2,TPMatrix!$A$6:$B$10,2,FALSE),IF(J121=4,VLOOKUP(K121+2,TPMatrix!$D$6:$E$9,2,FALSE),0)),"")</f>
        <v>0</v>
      </c>
      <c r="O121" s="177">
        <f ca="1">IF(COUNTIF(K117:K121,K121)&gt;=4,IF(J121=5,VLOOKUP(K121+3,TPMatrix!$A$6:$B$10,2,FALSE),IF(J121=4,VLOOKUP(K121+3,TPMatrix!$D$6:$E$9,2,FALSE),0)),"")</f>
        <v>0</v>
      </c>
      <c r="P121" s="177">
        <f ca="1">IF(COUNTIF(K117:K121,K121)&gt;=5,IF(J121=5,VLOOKUP(K121+4,TPMatrix!$A$6:$B$10,2,FALSE),IF(J121=4,VLOOKUP(K121+4,TPMatrix!$D$6:$E$9,2,FALSE),0)),"")</f>
        <v>0</v>
      </c>
      <c r="Q121" s="177">
        <f t="shared" ca="1" si="40"/>
        <v>0</v>
      </c>
      <c r="R121" s="178">
        <f t="shared" ca="1" si="41"/>
        <v>5</v>
      </c>
      <c r="S121" s="176">
        <f t="shared" ca="1" si="42"/>
        <v>0</v>
      </c>
      <c r="T121" s="177">
        <f t="shared" si="43"/>
        <v>0</v>
      </c>
      <c r="U121" s="178">
        <f t="shared" ca="1" si="44"/>
        <v>0</v>
      </c>
      <c r="W121" s="3" t="str">
        <f t="shared" ca="1" si="45"/>
        <v/>
      </c>
      <c r="X121" s="3" t="str">
        <f ca="1">IF(ISNUMBER($A121),$W121*(Methuselahs!$A$4+1)+$A121,"")</f>
        <v/>
      </c>
      <c r="Y121" s="3" t="str">
        <f t="shared" ca="1" si="46"/>
        <v/>
      </c>
      <c r="Z121" s="3" t="str">
        <f ca="1">IF(ISNUMBER($A121),VLOOKUP($A121,Methuselahs!$A$7:$X$306,5),"")</f>
        <v/>
      </c>
      <c r="AA121" s="3" t="str">
        <f t="shared" ca="1" si="47"/>
        <v/>
      </c>
    </row>
    <row r="122" spans="1:27" ht="13.15" customHeight="1" x14ac:dyDescent="0.2">
      <c r="A122" s="55" t="str">
        <f ca="1">IF(ISBLANK('Tournament Info'!$B$11),"",INDIRECT(ADDRESS(ROW(),2,1,1,"Optimal Seating "&amp;'Tournament Info'!$B$11-1&amp;"R+F")))</f>
        <v/>
      </c>
      <c r="B122" s="76" t="str">
        <f ca="1">IF(ISNUMBER(A122),VLOOKUP(A122,Methuselahs!$A$7:$E$306,2,FALSE),"")</f>
        <v/>
      </c>
      <c r="C122" s="136" t="str">
        <f ca="1">IF(ISNUMBER(A122),VLOOKUP(A122,Methuselahs!$A$7:$E$306,3,FALSE),"")</f>
        <v/>
      </c>
      <c r="D122" s="137" t="str">
        <f t="shared" ca="1" si="36"/>
        <v/>
      </c>
      <c r="E122" s="138"/>
      <c r="F122" s="184">
        <f t="shared" si="37"/>
        <v>0</v>
      </c>
      <c r="G122" s="139" t="str">
        <f t="shared" ca="1" si="38"/>
        <v/>
      </c>
      <c r="H122" s="140" t="str">
        <f ca="1">IF(ISNUMBER(A122),IF(OR($S122=$U122,NOT(ISNA(MATCH($D122*5+$V$4,Override!$C$6:$C$125,0)))),$Q122,0),"")</f>
        <v/>
      </c>
      <c r="I122" s="185" t="str">
        <f t="shared" ca="1" si="39"/>
        <v/>
      </c>
      <c r="J122" s="141">
        <f ca="1">COUNT(A122:A126)</f>
        <v>0</v>
      </c>
      <c r="K122" s="142" t="str">
        <f ca="1">IF(ISNUMBER(A122),RANK(F122,F122:F126),"")</f>
        <v/>
      </c>
      <c r="L122" s="58">
        <f ca="1">IF(J122=5,VLOOKUP(K122,TPMatrix!$A$6:$B$10,2,FALSE),IF(J122=4,VLOOKUP(K122,TPMatrix!$D$6:$E$9,2,FALSE),0))</f>
        <v>0</v>
      </c>
      <c r="M122" s="58">
        <f ca="1">IF(COUNTIF(K122:K126,K122)&gt;=2,IF(J122=5,VLOOKUP(K122+1,TPMatrix!$A$6:$B$10,2,FALSE),IF(J122=4,VLOOKUP(K122+1,TPMatrix!$D$6:$E$9,2,FALSE),0)),"")</f>
        <v>0</v>
      </c>
      <c r="N122" s="58">
        <f ca="1">IF(COUNTIF(K122:K126,K122)&gt;=3,IF(J122=5,VLOOKUP(K122+2,TPMatrix!$A$6:$B$10,2,FALSE),IF(J122=4,VLOOKUP(K122+2,TPMatrix!$D$6:$E$9,2,FALSE),0)),"")</f>
        <v>0</v>
      </c>
      <c r="O122" s="58">
        <f ca="1">IF(COUNTIF(K122:K126,K122)&gt;=4,IF(J122=5,VLOOKUP(K122+3,TPMatrix!$A$6:$B$10,2,FALSE),IF(J122=4,VLOOKUP(K122+3,TPMatrix!$D$6:$E$9,2,FALSE),0)),"")</f>
        <v>0</v>
      </c>
      <c r="P122" s="58">
        <f ca="1">IF(COUNTIF(K122:K126,K122)&gt;=5,IF(J122=5,VLOOKUP(K122+4,TPMatrix!$A$6:$B$10,2,FALSE),IF(J122=4,VLOOKUP(K122+4,TPMatrix!$D$6:$E$9,2,FALSE),0)),"")</f>
        <v>0</v>
      </c>
      <c r="Q122" s="58">
        <f t="shared" ca="1" si="40"/>
        <v>0</v>
      </c>
      <c r="R122" s="143">
        <f t="shared" ca="1" si="41"/>
        <v>5</v>
      </c>
      <c r="S122" s="144">
        <f t="shared" ca="1" si="42"/>
        <v>0</v>
      </c>
      <c r="T122" s="145">
        <f t="shared" si="43"/>
        <v>0</v>
      </c>
      <c r="U122" s="146">
        <f t="shared" ca="1" si="44"/>
        <v>0</v>
      </c>
      <c r="W122" s="3" t="str">
        <f t="shared" ca="1" si="45"/>
        <v/>
      </c>
      <c r="X122" s="3" t="str">
        <f ca="1">IF(ISNUMBER($A122),$W122*(Methuselahs!$A$4+1)+$A122,"")</f>
        <v/>
      </c>
      <c r="Y122" s="3" t="str">
        <f t="shared" ca="1" si="46"/>
        <v/>
      </c>
      <c r="Z122" s="3" t="str">
        <f ca="1">IF(ISNUMBER($A122),VLOOKUP($A122,Methuselahs!$A$7:$X$306,5),"")</f>
        <v/>
      </c>
      <c r="AA122" s="3" t="str">
        <f t="shared" ca="1" si="47"/>
        <v/>
      </c>
    </row>
    <row r="123" spans="1:27" ht="13.15" customHeight="1" x14ac:dyDescent="0.2">
      <c r="A123" s="59" t="str">
        <f ca="1">IF(ISBLANK('Tournament Info'!$B$11),"",INDIRECT(ADDRESS(ROW(),2,1,1,"Optimal Seating "&amp;'Tournament Info'!$B$11-1&amp;"R+F")))</f>
        <v/>
      </c>
      <c r="B123" s="65" t="str">
        <f ca="1">IF(ISNUMBER(A123),VLOOKUP(A123,Methuselahs!$A$7:$E$306,2,FALSE),"")</f>
        <v/>
      </c>
      <c r="C123" s="147" t="str">
        <f ca="1">IF(ISNUMBER(A123),VLOOKUP(A123,Methuselahs!$A$7:$E$306,3,FALSE),"")</f>
        <v/>
      </c>
      <c r="D123" s="148" t="str">
        <f t="shared" ca="1" si="36"/>
        <v/>
      </c>
      <c r="E123" s="149"/>
      <c r="F123" s="66">
        <f t="shared" si="37"/>
        <v>0</v>
      </c>
      <c r="G123" s="150" t="str">
        <f t="shared" ca="1" si="38"/>
        <v/>
      </c>
      <c r="H123" s="151" t="str">
        <f ca="1">IF(ISNUMBER(A123),IF(OR($S123=$U123,NOT(ISNA(MATCH($D123*5+$V$4,Override!$C$6:$C$125,0)))),$Q123,0),"")</f>
        <v/>
      </c>
      <c r="I123" s="186" t="str">
        <f t="shared" ca="1" si="39"/>
        <v/>
      </c>
      <c r="J123" s="152">
        <f ca="1">COUNT(A122:A126)</f>
        <v>0</v>
      </c>
      <c r="K123" s="153" t="str">
        <f ca="1">IF(ISNUMBER(A123),RANK(F123,F122:F126),"")</f>
        <v/>
      </c>
      <c r="L123" s="154">
        <f ca="1">IF(J123=5,VLOOKUP(K123,TPMatrix!$A$6:$B$10,2,FALSE),IF(J123=4,VLOOKUP(K123,TPMatrix!$D$6:$E$9,2,FALSE),0))</f>
        <v>0</v>
      </c>
      <c r="M123" s="154">
        <f ca="1">IF(COUNTIF(K122:K126,K123)&gt;=2,IF(J123=5,VLOOKUP(K123+1,TPMatrix!$A$6:$B$10,2,FALSE),IF(J123=4,VLOOKUP(K123+1,TPMatrix!$D$6:$E$9,2,FALSE),0)),"")</f>
        <v>0</v>
      </c>
      <c r="N123" s="154">
        <f ca="1">IF(COUNTIF(K122:K126,K123)&gt;=3,IF(J123=5,VLOOKUP(K123+2,TPMatrix!$A$6:$B$10,2,FALSE),IF(J123=4,VLOOKUP(K123+2,TPMatrix!$D$6:$E$9,2,FALSE),0)),"")</f>
        <v>0</v>
      </c>
      <c r="O123" s="154">
        <f ca="1">IF(COUNTIF(K122:K126,K123)&gt;=4,IF(J123=5,VLOOKUP(K123+3,TPMatrix!$A$6:$B$10,2,FALSE),IF(J123=4,VLOOKUP(K123+3,TPMatrix!$D$6:$E$9,2,FALSE),0)),"")</f>
        <v>0</v>
      </c>
      <c r="P123" s="154">
        <f ca="1">IF(COUNTIF(K122:K126,K123)&gt;=5,IF(J123=5,VLOOKUP(K123+4,TPMatrix!$A$6:$B$10,2,FALSE),IF(J123=4,VLOOKUP(K123+4,TPMatrix!$D$6:$E$9,2,FALSE),0)),"")</f>
        <v>0</v>
      </c>
      <c r="Q123" s="154">
        <f t="shared" ca="1" si="40"/>
        <v>0</v>
      </c>
      <c r="R123" s="155">
        <f t="shared" ca="1" si="41"/>
        <v>5</v>
      </c>
      <c r="S123" s="153">
        <f t="shared" ca="1" si="42"/>
        <v>0</v>
      </c>
      <c r="T123" s="154">
        <f t="shared" si="43"/>
        <v>0</v>
      </c>
      <c r="U123" s="155">
        <f t="shared" ca="1" si="44"/>
        <v>0</v>
      </c>
      <c r="W123" s="3" t="str">
        <f t="shared" ca="1" si="45"/>
        <v/>
      </c>
      <c r="X123" s="3" t="str">
        <f ca="1">IF(ISNUMBER($A123),$W123*(Methuselahs!$A$4+1)+$A123,"")</f>
        <v/>
      </c>
      <c r="Y123" s="3" t="str">
        <f t="shared" ca="1" si="46"/>
        <v/>
      </c>
      <c r="Z123" s="3" t="str">
        <f ca="1">IF(ISNUMBER($A123),VLOOKUP($A123,Methuselahs!$A$7:$X$306,5),"")</f>
        <v/>
      </c>
      <c r="AA123" s="3" t="str">
        <f t="shared" ca="1" si="47"/>
        <v/>
      </c>
    </row>
    <row r="124" spans="1:27" ht="13.15" customHeight="1" x14ac:dyDescent="0.2">
      <c r="A124" s="70" t="str">
        <f ca="1">IF(ISBLANK('Tournament Info'!$B$11),"",INDIRECT(ADDRESS(ROW(),2,1,1,"Optimal Seating "&amp;'Tournament Info'!$B$11-1&amp;"R+F")))</f>
        <v/>
      </c>
      <c r="B124" s="76" t="str">
        <f ca="1">IF(ISNUMBER(A124),VLOOKUP(A124,Methuselahs!$A$7:$E$306,2,FALSE),"")</f>
        <v/>
      </c>
      <c r="C124" s="156" t="str">
        <f ca="1">IF(ISNUMBER(A124),VLOOKUP(A124,Methuselahs!$A$7:$E$306,3,FALSE),"")</f>
        <v/>
      </c>
      <c r="D124" s="157" t="str">
        <f t="shared" ca="1" si="36"/>
        <v/>
      </c>
      <c r="E124" s="158"/>
      <c r="F124" s="77">
        <f t="shared" si="37"/>
        <v>0</v>
      </c>
      <c r="G124" s="159" t="str">
        <f t="shared" ca="1" si="38"/>
        <v/>
      </c>
      <c r="H124" s="160" t="str">
        <f ca="1">IF(ISNUMBER(A124),IF(OR($S124=$U124,NOT(ISNA(MATCH($D124*5+$V$4,Override!$C$6:$C$125,0)))),$Q124,0),"")</f>
        <v/>
      </c>
      <c r="I124" s="187" t="str">
        <f t="shared" ca="1" si="39"/>
        <v/>
      </c>
      <c r="J124" s="161">
        <f ca="1">COUNT(A122:A126)</f>
        <v>0</v>
      </c>
      <c r="K124" s="162" t="str">
        <f ca="1">IF(ISNUMBER(A124),RANK(F124,F122:F126),"")</f>
        <v/>
      </c>
      <c r="L124" s="75">
        <f ca="1">IF(J124=5,VLOOKUP(K124,TPMatrix!$A$6:$B$10,2,FALSE),IF(J124=4,VLOOKUP(K124,TPMatrix!$D$6:$E$9,2,FALSE),0))</f>
        <v>0</v>
      </c>
      <c r="M124" s="75">
        <f ca="1">IF(COUNTIF(K122:K126,K124)&gt;=2,IF(J124=5,VLOOKUP(K124+1,TPMatrix!$A$6:$B$10,2,FALSE),IF(J124=4,VLOOKUP(K124+1,TPMatrix!$D$6:$E$9,2,FALSE),0)),"")</f>
        <v>0</v>
      </c>
      <c r="N124" s="75">
        <f ca="1">IF(COUNTIF(K122:K126,K124)&gt;=3,IF(J124=5,VLOOKUP(K124+2,TPMatrix!$A$6:$B$10,2,FALSE),IF(J124=4,VLOOKUP(K124+2,TPMatrix!$D$6:$E$9,2,FALSE),0)),"")</f>
        <v>0</v>
      </c>
      <c r="O124" s="75">
        <f ca="1">IF(COUNTIF(K122:K126,K124)&gt;=4,IF(J124=5,VLOOKUP(K124+3,TPMatrix!$A$6:$B$10,2,FALSE),IF(J124=4,VLOOKUP(K124+3,TPMatrix!$D$6:$E$9,2,FALSE),0)),"")</f>
        <v>0</v>
      </c>
      <c r="P124" s="75">
        <f ca="1">IF(COUNTIF(K122:K126,K124)&gt;=5,IF(J124=5,VLOOKUP(K124+4,TPMatrix!$A$6:$B$10,2,FALSE),IF(J124=4,VLOOKUP(K124+4,TPMatrix!$D$6:$E$9,2,FALSE),0)),"")</f>
        <v>0</v>
      </c>
      <c r="Q124" s="75">
        <f t="shared" ca="1" si="40"/>
        <v>0</v>
      </c>
      <c r="R124" s="163">
        <f t="shared" ca="1" si="41"/>
        <v>5</v>
      </c>
      <c r="S124" s="162">
        <f t="shared" ca="1" si="42"/>
        <v>0</v>
      </c>
      <c r="T124" s="75">
        <f t="shared" si="43"/>
        <v>0</v>
      </c>
      <c r="U124" s="163">
        <f t="shared" ca="1" si="44"/>
        <v>0</v>
      </c>
      <c r="W124" s="3" t="str">
        <f t="shared" ca="1" si="45"/>
        <v/>
      </c>
      <c r="X124" s="3" t="str">
        <f ca="1">IF(ISNUMBER($A124),$W124*(Methuselahs!$A$4+1)+$A124,"")</f>
        <v/>
      </c>
      <c r="Y124" s="3" t="str">
        <f t="shared" ca="1" si="46"/>
        <v/>
      </c>
      <c r="Z124" s="3" t="str">
        <f ca="1">IF(ISNUMBER($A124),VLOOKUP($A124,Methuselahs!$A$7:$X$306,5),"")</f>
        <v/>
      </c>
      <c r="AA124" s="3" t="str">
        <f t="shared" ca="1" si="47"/>
        <v/>
      </c>
    </row>
    <row r="125" spans="1:27" ht="13.15" customHeight="1" x14ac:dyDescent="0.2">
      <c r="A125" s="164" t="str">
        <f ca="1">IF(ISBLANK('Tournament Info'!$B$11),"",INDIRECT(ADDRESS(ROW(),2,1,1,"Optimal Seating "&amp;'Tournament Info'!$B$11-1&amp;"R+F")))</f>
        <v/>
      </c>
      <c r="B125" s="165" t="str">
        <f ca="1">IF(ISNUMBER(A125),VLOOKUP(A125,Methuselahs!$A$7:$E$306,2,FALSE),"")</f>
        <v/>
      </c>
      <c r="C125" s="166" t="str">
        <f ca="1">IF(ISNUMBER(A125),VLOOKUP(A125,Methuselahs!$A$7:$E$306,3,FALSE),"")</f>
        <v/>
      </c>
      <c r="D125" s="167" t="str">
        <f t="shared" ca="1" si="36"/>
        <v/>
      </c>
      <c r="E125" s="168"/>
      <c r="F125" s="188">
        <f t="shared" si="37"/>
        <v>0</v>
      </c>
      <c r="G125" s="150" t="str">
        <f t="shared" ca="1" si="38"/>
        <v/>
      </c>
      <c r="H125" s="151" t="str">
        <f ca="1">IF(ISNUMBER(A125),IF(OR($S125=$U125,NOT(ISNA(MATCH($D125*5+$V$4,Override!$C$6:$C$125,0)))),$Q125,0),"")</f>
        <v/>
      </c>
      <c r="I125" s="186" t="str">
        <f t="shared" ca="1" si="39"/>
        <v/>
      </c>
      <c r="J125" s="169">
        <f ca="1">COUNT(A122:A126)</f>
        <v>0</v>
      </c>
      <c r="K125" s="153" t="str">
        <f ca="1">IF(ISNUMBER(A125),RANK(F125,F122:F126),"")</f>
        <v/>
      </c>
      <c r="L125" s="154">
        <f ca="1">IF(J125=5,VLOOKUP(K125,TPMatrix!$A$6:$B$10,2,FALSE),IF(J125=4,VLOOKUP(K125,TPMatrix!$D$6:$E$9,2,FALSE),0))</f>
        <v>0</v>
      </c>
      <c r="M125" s="154">
        <f ca="1">IF(COUNTIF(K122:K126,K125)&gt;=2,IF(J125=5,VLOOKUP(K125+1,TPMatrix!$A$6:$B$10,2,FALSE),IF(J125=4,VLOOKUP(K125+1,TPMatrix!$D$6:$E$9,2,FALSE),0)),"")</f>
        <v>0</v>
      </c>
      <c r="N125" s="154">
        <f ca="1">IF(COUNTIF(K122:K126,K125)&gt;=3,IF(J125=5,VLOOKUP(K125+2,TPMatrix!$A$6:$B$10,2,FALSE),IF(J125=4,VLOOKUP(K125+2,TPMatrix!$D$6:$E$9,2,FALSE),0)),"")</f>
        <v>0</v>
      </c>
      <c r="O125" s="154">
        <f ca="1">IF(COUNTIF(K122:K126,K125)&gt;=4,IF(J125=5,VLOOKUP(K125+3,TPMatrix!$A$6:$B$10,2,FALSE),IF(J125=4,VLOOKUP(K125+3,TPMatrix!$D$6:$E$9,2,FALSE),0)),"")</f>
        <v>0</v>
      </c>
      <c r="P125" s="154">
        <f ca="1">IF(COUNTIF(K122:K126,K125)&gt;=5,IF(J125=5,VLOOKUP(K125+4,TPMatrix!$A$6:$B$10,2,FALSE),IF(J125=4,VLOOKUP(K125+4,TPMatrix!$D$6:$E$9,2,FALSE),0)),"")</f>
        <v>0</v>
      </c>
      <c r="Q125" s="154">
        <f t="shared" ca="1" si="40"/>
        <v>0</v>
      </c>
      <c r="R125" s="155">
        <f t="shared" ca="1" si="41"/>
        <v>5</v>
      </c>
      <c r="S125" s="153">
        <f t="shared" ca="1" si="42"/>
        <v>0</v>
      </c>
      <c r="T125" s="154">
        <f t="shared" si="43"/>
        <v>0</v>
      </c>
      <c r="U125" s="155">
        <f t="shared" ca="1" si="44"/>
        <v>0</v>
      </c>
      <c r="W125" s="3" t="str">
        <f t="shared" ca="1" si="45"/>
        <v/>
      </c>
      <c r="X125" s="3" t="str">
        <f ca="1">IF(ISNUMBER($A125),$W125*(Methuselahs!$A$4+1)+$A125,"")</f>
        <v/>
      </c>
      <c r="Y125" s="3" t="str">
        <f t="shared" ca="1" si="46"/>
        <v/>
      </c>
      <c r="Z125" s="3" t="str">
        <f ca="1">IF(ISNUMBER($A125),VLOOKUP($A125,Methuselahs!$A$7:$X$306,5),"")</f>
        <v/>
      </c>
      <c r="AA125" s="3" t="str">
        <f t="shared" ca="1" si="47"/>
        <v/>
      </c>
    </row>
    <row r="126" spans="1:27" ht="13.15" customHeight="1" x14ac:dyDescent="0.2">
      <c r="A126" s="170" t="str">
        <f ca="1">IF(ISBLANK('Tournament Info'!$B$11),"",INDIRECT(ADDRESS(ROW(),2,1,1,"Optimal Seating "&amp;'Tournament Info'!$B$11-1&amp;"R+F")))</f>
        <v/>
      </c>
      <c r="B126" s="171" t="str">
        <f ca="1">IF(ISNUMBER(A126),VLOOKUP(A126,Methuselahs!$A$7:$E$306,2,FALSE),"")</f>
        <v/>
      </c>
      <c r="C126" s="172" t="str">
        <f ca="1">IF(ISNUMBER(A126),VLOOKUP(A126,Methuselahs!$A$7:$E$306,3,FALSE),"")</f>
        <v/>
      </c>
      <c r="D126" s="173" t="str">
        <f t="shared" ca="1" si="36"/>
        <v/>
      </c>
      <c r="E126" s="174"/>
      <c r="F126" s="189">
        <f t="shared" si="37"/>
        <v>0</v>
      </c>
      <c r="G126" s="159" t="str">
        <f t="shared" ca="1" si="38"/>
        <v/>
      </c>
      <c r="H126" s="160" t="str">
        <f ca="1">IF(ISNUMBER(A126),IF(OR($S126=$U126,NOT(ISNA(MATCH($D126*5+$V$4,Override!$C$6:$C$125,0)))),$Q126,0),"")</f>
        <v/>
      </c>
      <c r="I126" s="187" t="str">
        <f t="shared" ca="1" si="39"/>
        <v/>
      </c>
      <c r="J126" s="175">
        <f ca="1">COUNT(A122:A126)</f>
        <v>0</v>
      </c>
      <c r="K126" s="176" t="str">
        <f ca="1">IF(ISNUMBER(A126),RANK(F126,F122:F126),"")</f>
        <v/>
      </c>
      <c r="L126" s="177">
        <f ca="1">IF(J126=5,VLOOKUP(K126,TPMatrix!$A$6:$B$10,2,FALSE),IF(J126=4,VLOOKUP(K126,TPMatrix!$D$6:$E$9,2,FALSE),0))</f>
        <v>0</v>
      </c>
      <c r="M126" s="177">
        <f ca="1">IF(COUNTIF(K122:K126,K126)&gt;=2,IF(J126=5,VLOOKUP(K126+1,TPMatrix!$A$6:$B$10,2,FALSE),IF(J126=4,VLOOKUP(K126+1,TPMatrix!$D$6:$E$9,2,FALSE),0)),"")</f>
        <v>0</v>
      </c>
      <c r="N126" s="177">
        <f ca="1">IF(COUNTIF(K122:K126,K126)&gt;=3,IF(J126=5,VLOOKUP(K126+2,TPMatrix!$A$6:$B$10,2,FALSE),IF(J126=4,VLOOKUP(K126+2,TPMatrix!$D$6:$E$9,2,FALSE),0)),"")</f>
        <v>0</v>
      </c>
      <c r="O126" s="177">
        <f ca="1">IF(COUNTIF(K122:K126,K126)&gt;=4,IF(J126=5,VLOOKUP(K126+3,TPMatrix!$A$6:$B$10,2,FALSE),IF(J126=4,VLOOKUP(K126+3,TPMatrix!$D$6:$E$9,2,FALSE),0)),"")</f>
        <v>0</v>
      </c>
      <c r="P126" s="177">
        <f ca="1">IF(COUNTIF(K122:K126,K126)&gt;=5,IF(J126=5,VLOOKUP(K126+4,TPMatrix!$A$6:$B$10,2,FALSE),IF(J126=4,VLOOKUP(K126+4,TPMatrix!$D$6:$E$9,2,FALSE),0)),"")</f>
        <v>0</v>
      </c>
      <c r="Q126" s="177">
        <f t="shared" ca="1" si="40"/>
        <v>0</v>
      </c>
      <c r="R126" s="178">
        <f t="shared" ca="1" si="41"/>
        <v>5</v>
      </c>
      <c r="S126" s="176">
        <f t="shared" ca="1" si="42"/>
        <v>0</v>
      </c>
      <c r="T126" s="177">
        <f t="shared" si="43"/>
        <v>0</v>
      </c>
      <c r="U126" s="178">
        <f t="shared" ca="1" si="44"/>
        <v>0</v>
      </c>
      <c r="W126" s="3" t="str">
        <f t="shared" ca="1" si="45"/>
        <v/>
      </c>
      <c r="X126" s="3" t="str">
        <f ca="1">IF(ISNUMBER($A126),$W126*(Methuselahs!$A$4+1)+$A126,"")</f>
        <v/>
      </c>
      <c r="Y126" s="3" t="str">
        <f t="shared" ca="1" si="46"/>
        <v/>
      </c>
      <c r="Z126" s="3" t="str">
        <f ca="1">IF(ISNUMBER($A126),VLOOKUP($A126,Methuselahs!$A$7:$X$306,5),"")</f>
        <v/>
      </c>
      <c r="AA126" s="3" t="str">
        <f t="shared" ca="1" si="47"/>
        <v/>
      </c>
    </row>
    <row r="127" spans="1:27" ht="13.15" customHeight="1" x14ac:dyDescent="0.2">
      <c r="A127" s="55" t="str">
        <f ca="1">IF(ISBLANK('Tournament Info'!$B$11),"",INDIRECT(ADDRESS(ROW(),2,1,1,"Optimal Seating "&amp;'Tournament Info'!$B$11-1&amp;"R+F")))</f>
        <v/>
      </c>
      <c r="B127" s="76" t="str">
        <f ca="1">IF(ISNUMBER(A127),VLOOKUP(A127,Methuselahs!$A$7:$E$306,2,FALSE),"")</f>
        <v/>
      </c>
      <c r="C127" s="136" t="str">
        <f ca="1">IF(ISNUMBER(A127),VLOOKUP(A127,Methuselahs!$A$7:$E$306,3,FALSE),"")</f>
        <v/>
      </c>
      <c r="D127" s="137" t="str">
        <f t="shared" ca="1" si="36"/>
        <v/>
      </c>
      <c r="E127" s="138"/>
      <c r="F127" s="184">
        <f t="shared" si="37"/>
        <v>0</v>
      </c>
      <c r="G127" s="139" t="str">
        <f t="shared" ca="1" si="38"/>
        <v/>
      </c>
      <c r="H127" s="140" t="str">
        <f ca="1">IF(ISNUMBER(A127),IF(OR($S127=$U127,NOT(ISNA(MATCH($D127*5+$V$4,Override!$C$6:$C$125,0)))),$Q127,0),"")</f>
        <v/>
      </c>
      <c r="I127" s="185" t="str">
        <f t="shared" ca="1" si="39"/>
        <v/>
      </c>
      <c r="J127" s="141">
        <f ca="1">COUNT(A127:A131)</f>
        <v>0</v>
      </c>
      <c r="K127" s="142" t="str">
        <f ca="1">IF(ISNUMBER(A127),RANK(F127,F127:F131),"")</f>
        <v/>
      </c>
      <c r="L127" s="58">
        <f ca="1">IF(J127=5,VLOOKUP(K127,TPMatrix!$A$6:$B$10,2,FALSE),IF(J127=4,VLOOKUP(K127,TPMatrix!$D$6:$E$9,2,FALSE),0))</f>
        <v>0</v>
      </c>
      <c r="M127" s="58">
        <f ca="1">IF(COUNTIF(K127:K131,K127)&gt;=2,IF(J127=5,VLOOKUP(K127+1,TPMatrix!$A$6:$B$10,2,FALSE),IF(J127=4,VLOOKUP(K127+1,TPMatrix!$D$6:$E$9,2,FALSE),0)),"")</f>
        <v>0</v>
      </c>
      <c r="N127" s="58">
        <f ca="1">IF(COUNTIF(K127:K131,K127)&gt;=3,IF(J127=5,VLOOKUP(K127+2,TPMatrix!$A$6:$B$10,2,FALSE),IF(J127=4,VLOOKUP(K127+2,TPMatrix!$D$6:$E$9,2,FALSE),0)),"")</f>
        <v>0</v>
      </c>
      <c r="O127" s="58">
        <f ca="1">IF(COUNTIF(K127:K131,K127)&gt;=4,IF(J127=5,VLOOKUP(K127+3,TPMatrix!$A$6:$B$10,2,FALSE),IF(J127=4,VLOOKUP(K127+3,TPMatrix!$D$6:$E$9,2,FALSE),0)),"")</f>
        <v>0</v>
      </c>
      <c r="P127" s="58">
        <f ca="1">IF(COUNTIF(K127:K131,K127)&gt;=5,IF(J127=5,VLOOKUP(K127+4,TPMatrix!$A$6:$B$10,2,FALSE),IF(J127=4,VLOOKUP(K127+4,TPMatrix!$D$6:$E$9,2,FALSE),0)),"")</f>
        <v>0</v>
      </c>
      <c r="Q127" s="58">
        <f t="shared" ca="1" si="40"/>
        <v>0</v>
      </c>
      <c r="R127" s="143">
        <f t="shared" ca="1" si="41"/>
        <v>5</v>
      </c>
      <c r="S127" s="144">
        <f t="shared" ca="1" si="42"/>
        <v>0</v>
      </c>
      <c r="T127" s="145">
        <f t="shared" si="43"/>
        <v>0</v>
      </c>
      <c r="U127" s="146">
        <f t="shared" ca="1" si="44"/>
        <v>0</v>
      </c>
      <c r="W127" s="3" t="str">
        <f t="shared" ca="1" si="45"/>
        <v/>
      </c>
      <c r="X127" s="3" t="str">
        <f ca="1">IF(ISNUMBER($A127),$W127*(Methuselahs!$A$4+1)+$A127,"")</f>
        <v/>
      </c>
      <c r="Y127" s="3" t="str">
        <f t="shared" ca="1" si="46"/>
        <v/>
      </c>
      <c r="Z127" s="3" t="str">
        <f ca="1">IF(ISNUMBER($A127),VLOOKUP($A127,Methuselahs!$A$7:$X$306,5),"")</f>
        <v/>
      </c>
      <c r="AA127" s="3" t="str">
        <f t="shared" ca="1" si="47"/>
        <v/>
      </c>
    </row>
    <row r="128" spans="1:27" ht="13.15" customHeight="1" x14ac:dyDescent="0.2">
      <c r="A128" s="59" t="str">
        <f ca="1">IF(ISBLANK('Tournament Info'!$B$11),"",INDIRECT(ADDRESS(ROW(),2,1,1,"Optimal Seating "&amp;'Tournament Info'!$B$11-1&amp;"R+F")))</f>
        <v/>
      </c>
      <c r="B128" s="65" t="str">
        <f ca="1">IF(ISNUMBER(A128),VLOOKUP(A128,Methuselahs!$A$7:$E$306,2,FALSE),"")</f>
        <v/>
      </c>
      <c r="C128" s="147" t="str">
        <f ca="1">IF(ISNUMBER(A128),VLOOKUP(A128,Methuselahs!$A$7:$E$306,3,FALSE),"")</f>
        <v/>
      </c>
      <c r="D128" s="148" t="str">
        <f t="shared" ca="1" si="36"/>
        <v/>
      </c>
      <c r="E128" s="149"/>
      <c r="F128" s="66">
        <f t="shared" si="37"/>
        <v>0</v>
      </c>
      <c r="G128" s="150" t="str">
        <f t="shared" ca="1" si="38"/>
        <v/>
      </c>
      <c r="H128" s="151" t="str">
        <f ca="1">IF(ISNUMBER(A128),IF(OR($S128=$U128,NOT(ISNA(MATCH($D128*5+$V$4,Override!$C$6:$C$125,0)))),$Q128,0),"")</f>
        <v/>
      </c>
      <c r="I128" s="186" t="str">
        <f t="shared" ca="1" si="39"/>
        <v/>
      </c>
      <c r="J128" s="152">
        <f ca="1">COUNT(A127:A131)</f>
        <v>0</v>
      </c>
      <c r="K128" s="153" t="str">
        <f ca="1">IF(ISNUMBER(A128),RANK(F128,F127:F131),"")</f>
        <v/>
      </c>
      <c r="L128" s="154">
        <f ca="1">IF(J128=5,VLOOKUP(K128,TPMatrix!$A$6:$B$10,2,FALSE),IF(J128=4,VLOOKUP(K128,TPMatrix!$D$6:$E$9,2,FALSE),0))</f>
        <v>0</v>
      </c>
      <c r="M128" s="154">
        <f ca="1">IF(COUNTIF(K127:K131,K128)&gt;=2,IF(J128=5,VLOOKUP(K128+1,TPMatrix!$A$6:$B$10,2,FALSE),IF(J128=4,VLOOKUP(K128+1,TPMatrix!$D$6:$E$9,2,FALSE),0)),"")</f>
        <v>0</v>
      </c>
      <c r="N128" s="154">
        <f ca="1">IF(COUNTIF(K127:K131,K128)&gt;=3,IF(J128=5,VLOOKUP(K128+2,TPMatrix!$A$6:$B$10,2,FALSE),IF(J128=4,VLOOKUP(K128+2,TPMatrix!$D$6:$E$9,2,FALSE),0)),"")</f>
        <v>0</v>
      </c>
      <c r="O128" s="154">
        <f ca="1">IF(COUNTIF(K127:K131,K128)&gt;=4,IF(J128=5,VLOOKUP(K128+3,TPMatrix!$A$6:$B$10,2,FALSE),IF(J128=4,VLOOKUP(K128+3,TPMatrix!$D$6:$E$9,2,FALSE),0)),"")</f>
        <v>0</v>
      </c>
      <c r="P128" s="154">
        <f ca="1">IF(COUNTIF(K127:K131,K128)&gt;=5,IF(J128=5,VLOOKUP(K128+4,TPMatrix!$A$6:$B$10,2,FALSE),IF(J128=4,VLOOKUP(K128+4,TPMatrix!$D$6:$E$9,2,FALSE),0)),"")</f>
        <v>0</v>
      </c>
      <c r="Q128" s="154">
        <f t="shared" ca="1" si="40"/>
        <v>0</v>
      </c>
      <c r="R128" s="155">
        <f t="shared" ca="1" si="41"/>
        <v>5</v>
      </c>
      <c r="S128" s="153">
        <f t="shared" ca="1" si="42"/>
        <v>0</v>
      </c>
      <c r="T128" s="154">
        <f t="shared" si="43"/>
        <v>0</v>
      </c>
      <c r="U128" s="155">
        <f t="shared" ca="1" si="44"/>
        <v>0</v>
      </c>
      <c r="W128" s="3" t="str">
        <f t="shared" ca="1" si="45"/>
        <v/>
      </c>
      <c r="X128" s="3" t="str">
        <f ca="1">IF(ISNUMBER($A128),$W128*(Methuselahs!$A$4+1)+$A128,"")</f>
        <v/>
      </c>
      <c r="Y128" s="3" t="str">
        <f t="shared" ca="1" si="46"/>
        <v/>
      </c>
      <c r="Z128" s="3" t="str">
        <f ca="1">IF(ISNUMBER($A128),VLOOKUP($A128,Methuselahs!$A$7:$X$306,5),"")</f>
        <v/>
      </c>
      <c r="AA128" s="3" t="str">
        <f t="shared" ca="1" si="47"/>
        <v/>
      </c>
    </row>
    <row r="129" spans="1:27" ht="13.15" customHeight="1" x14ac:dyDescent="0.2">
      <c r="A129" s="70" t="str">
        <f ca="1">IF(ISBLANK('Tournament Info'!$B$11),"",INDIRECT(ADDRESS(ROW(),2,1,1,"Optimal Seating "&amp;'Tournament Info'!$B$11-1&amp;"R+F")))</f>
        <v/>
      </c>
      <c r="B129" s="76" t="str">
        <f ca="1">IF(ISNUMBER(A129),VLOOKUP(A129,Methuselahs!$A$7:$E$306,2,FALSE),"")</f>
        <v/>
      </c>
      <c r="C129" s="156" t="str">
        <f ca="1">IF(ISNUMBER(A129),VLOOKUP(A129,Methuselahs!$A$7:$E$306,3,FALSE),"")</f>
        <v/>
      </c>
      <c r="D129" s="157" t="str">
        <f t="shared" ca="1" si="36"/>
        <v/>
      </c>
      <c r="E129" s="158"/>
      <c r="F129" s="77">
        <f t="shared" si="37"/>
        <v>0</v>
      </c>
      <c r="G129" s="159" t="str">
        <f t="shared" ca="1" si="38"/>
        <v/>
      </c>
      <c r="H129" s="160" t="str">
        <f ca="1">IF(ISNUMBER(A129),IF(OR($S129=$U129,NOT(ISNA(MATCH($D129*5+$V$4,Override!$C$6:$C$125,0)))),$Q129,0),"")</f>
        <v/>
      </c>
      <c r="I129" s="187" t="str">
        <f t="shared" ca="1" si="39"/>
        <v/>
      </c>
      <c r="J129" s="161">
        <f ca="1">COUNT(A127:A131)</f>
        <v>0</v>
      </c>
      <c r="K129" s="162" t="str">
        <f ca="1">IF(ISNUMBER(A129),RANK(F129,F127:F131),"")</f>
        <v/>
      </c>
      <c r="L129" s="75">
        <f ca="1">IF(J129=5,VLOOKUP(K129,TPMatrix!$A$6:$B$10,2,FALSE),IF(J129=4,VLOOKUP(K129,TPMatrix!$D$6:$E$9,2,FALSE),0))</f>
        <v>0</v>
      </c>
      <c r="M129" s="75">
        <f ca="1">IF(COUNTIF(K127:K131,K129)&gt;=2,IF(J129=5,VLOOKUP(K129+1,TPMatrix!$A$6:$B$10,2,FALSE),IF(J129=4,VLOOKUP(K129+1,TPMatrix!$D$6:$E$9,2,FALSE),0)),"")</f>
        <v>0</v>
      </c>
      <c r="N129" s="75">
        <f ca="1">IF(COUNTIF(K127:K131,K129)&gt;=3,IF(J129=5,VLOOKUP(K129+2,TPMatrix!$A$6:$B$10,2,FALSE),IF(J129=4,VLOOKUP(K129+2,TPMatrix!$D$6:$E$9,2,FALSE),0)),"")</f>
        <v>0</v>
      </c>
      <c r="O129" s="75">
        <f ca="1">IF(COUNTIF(K127:K131,K129)&gt;=4,IF(J129=5,VLOOKUP(K129+3,TPMatrix!$A$6:$B$10,2,FALSE),IF(J129=4,VLOOKUP(K129+3,TPMatrix!$D$6:$E$9,2,FALSE),0)),"")</f>
        <v>0</v>
      </c>
      <c r="P129" s="75">
        <f ca="1">IF(COUNTIF(K127:K131,K129)&gt;=5,IF(J129=5,VLOOKUP(K129+4,TPMatrix!$A$6:$B$10,2,FALSE),IF(J129=4,VLOOKUP(K129+4,TPMatrix!$D$6:$E$9,2,FALSE),0)),"")</f>
        <v>0</v>
      </c>
      <c r="Q129" s="75">
        <f t="shared" ca="1" si="40"/>
        <v>0</v>
      </c>
      <c r="R129" s="163">
        <f t="shared" ca="1" si="41"/>
        <v>5</v>
      </c>
      <c r="S129" s="162">
        <f t="shared" ca="1" si="42"/>
        <v>0</v>
      </c>
      <c r="T129" s="75">
        <f t="shared" si="43"/>
        <v>0</v>
      </c>
      <c r="U129" s="163">
        <f t="shared" ca="1" si="44"/>
        <v>0</v>
      </c>
      <c r="W129" s="3" t="str">
        <f t="shared" ca="1" si="45"/>
        <v/>
      </c>
      <c r="X129" s="3" t="str">
        <f ca="1">IF(ISNUMBER($A129),$W129*(Methuselahs!$A$4+1)+$A129,"")</f>
        <v/>
      </c>
      <c r="Y129" s="3" t="str">
        <f t="shared" ca="1" si="46"/>
        <v/>
      </c>
      <c r="Z129" s="3" t="str">
        <f ca="1">IF(ISNUMBER($A129),VLOOKUP($A129,Methuselahs!$A$7:$X$306,5),"")</f>
        <v/>
      </c>
      <c r="AA129" s="3" t="str">
        <f t="shared" ca="1" si="47"/>
        <v/>
      </c>
    </row>
    <row r="130" spans="1:27" ht="13.15" customHeight="1" x14ac:dyDescent="0.2">
      <c r="A130" s="164" t="str">
        <f ca="1">IF(ISBLANK('Tournament Info'!$B$11),"",INDIRECT(ADDRESS(ROW(),2,1,1,"Optimal Seating "&amp;'Tournament Info'!$B$11-1&amp;"R+F")))</f>
        <v/>
      </c>
      <c r="B130" s="165" t="str">
        <f ca="1">IF(ISNUMBER(A130),VLOOKUP(A130,Methuselahs!$A$7:$E$306,2,FALSE),"")</f>
        <v/>
      </c>
      <c r="C130" s="166" t="str">
        <f ca="1">IF(ISNUMBER(A130),VLOOKUP(A130,Methuselahs!$A$7:$E$306,3,FALSE),"")</f>
        <v/>
      </c>
      <c r="D130" s="167" t="str">
        <f t="shared" ca="1" si="36"/>
        <v/>
      </c>
      <c r="E130" s="168"/>
      <c r="F130" s="188">
        <f t="shared" si="37"/>
        <v>0</v>
      </c>
      <c r="G130" s="150" t="str">
        <f t="shared" ca="1" si="38"/>
        <v/>
      </c>
      <c r="H130" s="151" t="str">
        <f ca="1">IF(ISNUMBER(A130),IF(OR($S130=$U130,NOT(ISNA(MATCH($D130*5+$V$4,Override!$C$6:$C$125,0)))),$Q130,0),"")</f>
        <v/>
      </c>
      <c r="I130" s="186" t="str">
        <f t="shared" ca="1" si="39"/>
        <v/>
      </c>
      <c r="J130" s="169">
        <f ca="1">COUNT(A127:A131)</f>
        <v>0</v>
      </c>
      <c r="K130" s="153" t="str">
        <f ca="1">IF(ISNUMBER(A130),RANK(F130,F127:F131),"")</f>
        <v/>
      </c>
      <c r="L130" s="154">
        <f ca="1">IF(J130=5,VLOOKUP(K130,TPMatrix!$A$6:$B$10,2,FALSE),IF(J130=4,VLOOKUP(K130,TPMatrix!$D$6:$E$9,2,FALSE),0))</f>
        <v>0</v>
      </c>
      <c r="M130" s="154">
        <f ca="1">IF(COUNTIF(K127:K131,K130)&gt;=2,IF(J130=5,VLOOKUP(K130+1,TPMatrix!$A$6:$B$10,2,FALSE),IF(J130=4,VLOOKUP(K130+1,TPMatrix!$D$6:$E$9,2,FALSE),0)),"")</f>
        <v>0</v>
      </c>
      <c r="N130" s="154">
        <f ca="1">IF(COUNTIF(K127:K131,K130)&gt;=3,IF(J130=5,VLOOKUP(K130+2,TPMatrix!$A$6:$B$10,2,FALSE),IF(J130=4,VLOOKUP(K130+2,TPMatrix!$D$6:$E$9,2,FALSE),0)),"")</f>
        <v>0</v>
      </c>
      <c r="O130" s="154">
        <f ca="1">IF(COUNTIF(K127:K131,K130)&gt;=4,IF(J130=5,VLOOKUP(K130+3,TPMatrix!$A$6:$B$10,2,FALSE),IF(J130=4,VLOOKUP(K130+3,TPMatrix!$D$6:$E$9,2,FALSE),0)),"")</f>
        <v>0</v>
      </c>
      <c r="P130" s="154">
        <f ca="1">IF(COUNTIF(K127:K131,K130)&gt;=5,IF(J130=5,VLOOKUP(K130+4,TPMatrix!$A$6:$B$10,2,FALSE),IF(J130=4,VLOOKUP(K130+4,TPMatrix!$D$6:$E$9,2,FALSE),0)),"")</f>
        <v>0</v>
      </c>
      <c r="Q130" s="154">
        <f t="shared" ca="1" si="40"/>
        <v>0</v>
      </c>
      <c r="R130" s="155">
        <f t="shared" ca="1" si="41"/>
        <v>5</v>
      </c>
      <c r="S130" s="153">
        <f t="shared" ca="1" si="42"/>
        <v>0</v>
      </c>
      <c r="T130" s="154">
        <f t="shared" si="43"/>
        <v>0</v>
      </c>
      <c r="U130" s="155">
        <f t="shared" ca="1" si="44"/>
        <v>0</v>
      </c>
      <c r="W130" s="3" t="str">
        <f t="shared" ca="1" si="45"/>
        <v/>
      </c>
      <c r="X130" s="3" t="str">
        <f ca="1">IF(ISNUMBER($A130),$W130*(Methuselahs!$A$4+1)+$A130,"")</f>
        <v/>
      </c>
      <c r="Y130" s="3" t="str">
        <f t="shared" ca="1" si="46"/>
        <v/>
      </c>
      <c r="Z130" s="3" t="str">
        <f ca="1">IF(ISNUMBER($A130),VLOOKUP($A130,Methuselahs!$A$7:$X$306,5),"")</f>
        <v/>
      </c>
      <c r="AA130" s="3" t="str">
        <f t="shared" ca="1" si="47"/>
        <v/>
      </c>
    </row>
    <row r="131" spans="1:27" ht="13.15" customHeight="1" x14ac:dyDescent="0.2">
      <c r="A131" s="170" t="str">
        <f ca="1">IF(ISBLANK('Tournament Info'!$B$11),"",INDIRECT(ADDRESS(ROW(),2,1,1,"Optimal Seating "&amp;'Tournament Info'!$B$11-1&amp;"R+F")))</f>
        <v/>
      </c>
      <c r="B131" s="171" t="str">
        <f ca="1">IF(ISNUMBER(A131),VLOOKUP(A131,Methuselahs!$A$7:$E$306,2,FALSE),"")</f>
        <v/>
      </c>
      <c r="C131" s="172" t="str">
        <f ca="1">IF(ISNUMBER(A131),VLOOKUP(A131,Methuselahs!$A$7:$E$306,3,FALSE),"")</f>
        <v/>
      </c>
      <c r="D131" s="173" t="str">
        <f t="shared" ca="1" si="36"/>
        <v/>
      </c>
      <c r="E131" s="174"/>
      <c r="F131" s="189">
        <f t="shared" si="37"/>
        <v>0</v>
      </c>
      <c r="G131" s="159" t="str">
        <f t="shared" ca="1" si="38"/>
        <v/>
      </c>
      <c r="H131" s="160" t="str">
        <f ca="1">IF(ISNUMBER(A131),IF(OR($S131=$U131,NOT(ISNA(MATCH($D131*5+$V$4,Override!$C$6:$C$125,0)))),$Q131,0),"")</f>
        <v/>
      </c>
      <c r="I131" s="187" t="str">
        <f t="shared" ca="1" si="39"/>
        <v/>
      </c>
      <c r="J131" s="175">
        <f ca="1">COUNT(A127:A131)</f>
        <v>0</v>
      </c>
      <c r="K131" s="176" t="str">
        <f ca="1">IF(ISNUMBER(A131),RANK(F131,F127:F131),"")</f>
        <v/>
      </c>
      <c r="L131" s="177">
        <f ca="1">IF(J131=5,VLOOKUP(K131,TPMatrix!$A$6:$B$10,2,FALSE),IF(J131=4,VLOOKUP(K131,TPMatrix!$D$6:$E$9,2,FALSE),0))</f>
        <v>0</v>
      </c>
      <c r="M131" s="177">
        <f ca="1">IF(COUNTIF(K127:K131,K131)&gt;=2,IF(J131=5,VLOOKUP(K131+1,TPMatrix!$A$6:$B$10,2,FALSE),IF(J131=4,VLOOKUP(K131+1,TPMatrix!$D$6:$E$9,2,FALSE),0)),"")</f>
        <v>0</v>
      </c>
      <c r="N131" s="177">
        <f ca="1">IF(COUNTIF(K127:K131,K131)&gt;=3,IF(J131=5,VLOOKUP(K131+2,TPMatrix!$A$6:$B$10,2,FALSE),IF(J131=4,VLOOKUP(K131+2,TPMatrix!$D$6:$E$9,2,FALSE),0)),"")</f>
        <v>0</v>
      </c>
      <c r="O131" s="177">
        <f ca="1">IF(COUNTIF(K127:K131,K131)&gt;=4,IF(J131=5,VLOOKUP(K131+3,TPMatrix!$A$6:$B$10,2,FALSE),IF(J131=4,VLOOKUP(K131+3,TPMatrix!$D$6:$E$9,2,FALSE),0)),"")</f>
        <v>0</v>
      </c>
      <c r="P131" s="177">
        <f ca="1">IF(COUNTIF(K127:K131,K131)&gt;=5,IF(J131=5,VLOOKUP(K131+4,TPMatrix!$A$6:$B$10,2,FALSE),IF(J131=4,VLOOKUP(K131+4,TPMatrix!$D$6:$E$9,2,FALSE),0)),"")</f>
        <v>0</v>
      </c>
      <c r="Q131" s="177">
        <f t="shared" ca="1" si="40"/>
        <v>0</v>
      </c>
      <c r="R131" s="178">
        <f t="shared" ca="1" si="41"/>
        <v>5</v>
      </c>
      <c r="S131" s="176">
        <f t="shared" ca="1" si="42"/>
        <v>0</v>
      </c>
      <c r="T131" s="177">
        <f t="shared" si="43"/>
        <v>0</v>
      </c>
      <c r="U131" s="178">
        <f t="shared" ca="1" si="44"/>
        <v>0</v>
      </c>
      <c r="W131" s="3" t="str">
        <f t="shared" ca="1" si="45"/>
        <v/>
      </c>
      <c r="X131" s="3" t="str">
        <f ca="1">IF(ISNUMBER($A131),$W131*(Methuselahs!$A$4+1)+$A131,"")</f>
        <v/>
      </c>
      <c r="Y131" s="3" t="str">
        <f t="shared" ca="1" si="46"/>
        <v/>
      </c>
      <c r="Z131" s="3" t="str">
        <f ca="1">IF(ISNUMBER($A131),VLOOKUP($A131,Methuselahs!$A$7:$X$306,5),"")</f>
        <v/>
      </c>
      <c r="AA131" s="3" t="str">
        <f t="shared" ca="1" si="47"/>
        <v/>
      </c>
    </row>
    <row r="132" spans="1:27" ht="13.15" customHeight="1" x14ac:dyDescent="0.2">
      <c r="A132" s="55" t="str">
        <f ca="1">IF(ISBLANK('Tournament Info'!$B$11),"",INDIRECT(ADDRESS(ROW(),2,1,1,"Optimal Seating "&amp;'Tournament Info'!$B$11-1&amp;"R+F")))</f>
        <v/>
      </c>
      <c r="B132" s="76" t="str">
        <f ca="1">IF(ISNUMBER(A132),VLOOKUP(A132,Methuselahs!$A$7:$E$306,2,FALSE),"")</f>
        <v/>
      </c>
      <c r="C132" s="136" t="str">
        <f ca="1">IF(ISNUMBER(A132),VLOOKUP(A132,Methuselahs!$A$7:$E$306,3,FALSE),"")</f>
        <v/>
      </c>
      <c r="D132" s="137" t="str">
        <f t="shared" ca="1" si="36"/>
        <v/>
      </c>
      <c r="E132" s="138"/>
      <c r="F132" s="184">
        <f t="shared" si="37"/>
        <v>0</v>
      </c>
      <c r="G132" s="139" t="str">
        <f t="shared" ca="1" si="38"/>
        <v/>
      </c>
      <c r="H132" s="140" t="str">
        <f ca="1">IF(ISNUMBER(A132),IF(OR($S132=$U132,NOT(ISNA(MATCH($D132*5+$V$4,Override!$C$6:$C$125,0)))),$Q132,0),"")</f>
        <v/>
      </c>
      <c r="I132" s="185" t="str">
        <f t="shared" ca="1" si="39"/>
        <v/>
      </c>
      <c r="J132" s="141">
        <f ca="1">COUNT(A132:A136)</f>
        <v>0</v>
      </c>
      <c r="K132" s="142" t="str">
        <f ca="1">IF(ISNUMBER(A132),RANK(F132,F132:F136),"")</f>
        <v/>
      </c>
      <c r="L132" s="58">
        <f ca="1">IF(J132=5,VLOOKUP(K132,TPMatrix!$A$6:$B$10,2,FALSE),IF(J132=4,VLOOKUP(K132,TPMatrix!$D$6:$E$9,2,FALSE),0))</f>
        <v>0</v>
      </c>
      <c r="M132" s="58">
        <f ca="1">IF(COUNTIF(K132:K136,K132)&gt;=2,IF(J132=5,VLOOKUP(K132+1,TPMatrix!$A$6:$B$10,2,FALSE),IF(J132=4,VLOOKUP(K132+1,TPMatrix!$D$6:$E$9,2,FALSE),0)),"")</f>
        <v>0</v>
      </c>
      <c r="N132" s="58">
        <f ca="1">IF(COUNTIF(K132:K136,K132)&gt;=3,IF(J132=5,VLOOKUP(K132+2,TPMatrix!$A$6:$B$10,2,FALSE),IF(J132=4,VLOOKUP(K132+2,TPMatrix!$D$6:$E$9,2,FALSE),0)),"")</f>
        <v>0</v>
      </c>
      <c r="O132" s="58">
        <f ca="1">IF(COUNTIF(K132:K136,K132)&gt;=4,IF(J132=5,VLOOKUP(K132+3,TPMatrix!$A$6:$B$10,2,FALSE),IF(J132=4,VLOOKUP(K132+3,TPMatrix!$D$6:$E$9,2,FALSE),0)),"")</f>
        <v>0</v>
      </c>
      <c r="P132" s="58">
        <f ca="1">IF(COUNTIF(K132:K136,K132)&gt;=5,IF(J132=5,VLOOKUP(K132+4,TPMatrix!$A$6:$B$10,2,FALSE),IF(J132=4,VLOOKUP(K132+4,TPMatrix!$D$6:$E$9,2,FALSE),0)),"")</f>
        <v>0</v>
      </c>
      <c r="Q132" s="58">
        <f t="shared" ca="1" si="40"/>
        <v>0</v>
      </c>
      <c r="R132" s="143">
        <f t="shared" ca="1" si="41"/>
        <v>5</v>
      </c>
      <c r="S132" s="144">
        <f t="shared" ca="1" si="42"/>
        <v>0</v>
      </c>
      <c r="T132" s="145">
        <f t="shared" si="43"/>
        <v>0</v>
      </c>
      <c r="U132" s="146">
        <f t="shared" ca="1" si="44"/>
        <v>0</v>
      </c>
      <c r="W132" s="3" t="str">
        <f t="shared" ca="1" si="45"/>
        <v/>
      </c>
      <c r="X132" s="3" t="str">
        <f ca="1">IF(ISNUMBER($A132),$W132*(Methuselahs!$A$4+1)+$A132,"")</f>
        <v/>
      </c>
      <c r="Y132" s="3" t="str">
        <f t="shared" ca="1" si="46"/>
        <v/>
      </c>
      <c r="Z132" s="3" t="str">
        <f ca="1">IF(ISNUMBER($A132),VLOOKUP($A132,Methuselahs!$A$7:$X$306,5),"")</f>
        <v/>
      </c>
      <c r="AA132" s="3" t="str">
        <f t="shared" ca="1" si="47"/>
        <v/>
      </c>
    </row>
    <row r="133" spans="1:27" ht="13.15" customHeight="1" x14ac:dyDescent="0.2">
      <c r="A133" s="59" t="str">
        <f ca="1">IF(ISBLANK('Tournament Info'!$B$11),"",INDIRECT(ADDRESS(ROW(),2,1,1,"Optimal Seating "&amp;'Tournament Info'!$B$11-1&amp;"R+F")))</f>
        <v/>
      </c>
      <c r="B133" s="65" t="str">
        <f ca="1">IF(ISNUMBER(A133),VLOOKUP(A133,Methuselahs!$A$7:$E$306,2,FALSE),"")</f>
        <v/>
      </c>
      <c r="C133" s="147" t="str">
        <f ca="1">IF(ISNUMBER(A133),VLOOKUP(A133,Methuselahs!$A$7:$E$306,3,FALSE),"")</f>
        <v/>
      </c>
      <c r="D133" s="148" t="str">
        <f t="shared" ca="1" si="36"/>
        <v/>
      </c>
      <c r="E133" s="149"/>
      <c r="F133" s="66">
        <f t="shared" si="37"/>
        <v>0</v>
      </c>
      <c r="G133" s="150" t="str">
        <f t="shared" ca="1" si="38"/>
        <v/>
      </c>
      <c r="H133" s="151" t="str">
        <f ca="1">IF(ISNUMBER(A133),IF(OR($S133=$U133,NOT(ISNA(MATCH($D133*5+$V$4,Override!$C$6:$C$125,0)))),$Q133,0),"")</f>
        <v/>
      </c>
      <c r="I133" s="186" t="str">
        <f t="shared" ca="1" si="39"/>
        <v/>
      </c>
      <c r="J133" s="152">
        <f ca="1">COUNT(A132:A136)</f>
        <v>0</v>
      </c>
      <c r="K133" s="153" t="str">
        <f ca="1">IF(ISNUMBER(A133),RANK(F133,F132:F136),"")</f>
        <v/>
      </c>
      <c r="L133" s="154">
        <f ca="1">IF(J133=5,VLOOKUP(K133,TPMatrix!$A$6:$B$10,2,FALSE),IF(J133=4,VLOOKUP(K133,TPMatrix!$D$6:$E$9,2,FALSE),0))</f>
        <v>0</v>
      </c>
      <c r="M133" s="154">
        <f ca="1">IF(COUNTIF(K132:K136,K133)&gt;=2,IF(J133=5,VLOOKUP(K133+1,TPMatrix!$A$6:$B$10,2,FALSE),IF(J133=4,VLOOKUP(K133+1,TPMatrix!$D$6:$E$9,2,FALSE),0)),"")</f>
        <v>0</v>
      </c>
      <c r="N133" s="154">
        <f ca="1">IF(COUNTIF(K132:K136,K133)&gt;=3,IF(J133=5,VLOOKUP(K133+2,TPMatrix!$A$6:$B$10,2,FALSE),IF(J133=4,VLOOKUP(K133+2,TPMatrix!$D$6:$E$9,2,FALSE),0)),"")</f>
        <v>0</v>
      </c>
      <c r="O133" s="154">
        <f ca="1">IF(COUNTIF(K132:K136,K133)&gt;=4,IF(J133=5,VLOOKUP(K133+3,TPMatrix!$A$6:$B$10,2,FALSE),IF(J133=4,VLOOKUP(K133+3,TPMatrix!$D$6:$E$9,2,FALSE),0)),"")</f>
        <v>0</v>
      </c>
      <c r="P133" s="154">
        <f ca="1">IF(COUNTIF(K132:K136,K133)&gt;=5,IF(J133=5,VLOOKUP(K133+4,TPMatrix!$A$6:$B$10,2,FALSE),IF(J133=4,VLOOKUP(K133+4,TPMatrix!$D$6:$E$9,2,FALSE),0)),"")</f>
        <v>0</v>
      </c>
      <c r="Q133" s="154">
        <f t="shared" ca="1" si="40"/>
        <v>0</v>
      </c>
      <c r="R133" s="155">
        <f t="shared" ca="1" si="41"/>
        <v>5</v>
      </c>
      <c r="S133" s="153">
        <f t="shared" ca="1" si="42"/>
        <v>0</v>
      </c>
      <c r="T133" s="154">
        <f t="shared" si="43"/>
        <v>0</v>
      </c>
      <c r="U133" s="155">
        <f t="shared" ca="1" si="44"/>
        <v>0</v>
      </c>
      <c r="W133" s="3" t="str">
        <f t="shared" ca="1" si="45"/>
        <v/>
      </c>
      <c r="X133" s="3" t="str">
        <f ca="1">IF(ISNUMBER($A133),$W133*(Methuselahs!$A$4+1)+$A133,"")</f>
        <v/>
      </c>
      <c r="Y133" s="3" t="str">
        <f t="shared" ca="1" si="46"/>
        <v/>
      </c>
      <c r="Z133" s="3" t="str">
        <f ca="1">IF(ISNUMBER($A133),VLOOKUP($A133,Methuselahs!$A$7:$X$306,5),"")</f>
        <v/>
      </c>
      <c r="AA133" s="3" t="str">
        <f t="shared" ca="1" si="47"/>
        <v/>
      </c>
    </row>
    <row r="134" spans="1:27" ht="13.15" customHeight="1" x14ac:dyDescent="0.2">
      <c r="A134" s="70" t="str">
        <f ca="1">IF(ISBLANK('Tournament Info'!$B$11),"",INDIRECT(ADDRESS(ROW(),2,1,1,"Optimal Seating "&amp;'Tournament Info'!$B$11-1&amp;"R+F")))</f>
        <v/>
      </c>
      <c r="B134" s="76" t="str">
        <f ca="1">IF(ISNUMBER(A134),VLOOKUP(A134,Methuselahs!$A$7:$E$306,2,FALSE),"")</f>
        <v/>
      </c>
      <c r="C134" s="156" t="str">
        <f ca="1">IF(ISNUMBER(A134),VLOOKUP(A134,Methuselahs!$A$7:$E$306,3,FALSE),"")</f>
        <v/>
      </c>
      <c r="D134" s="157" t="str">
        <f t="shared" ca="1" si="36"/>
        <v/>
      </c>
      <c r="E134" s="158"/>
      <c r="F134" s="77">
        <f t="shared" si="37"/>
        <v>0</v>
      </c>
      <c r="G134" s="159" t="str">
        <f t="shared" ca="1" si="38"/>
        <v/>
      </c>
      <c r="H134" s="160" t="str">
        <f ca="1">IF(ISNUMBER(A134),IF(OR($S134=$U134,NOT(ISNA(MATCH($D134*5+$V$4,Override!$C$6:$C$125,0)))),$Q134,0),"")</f>
        <v/>
      </c>
      <c r="I134" s="187" t="str">
        <f t="shared" ca="1" si="39"/>
        <v/>
      </c>
      <c r="J134" s="161">
        <f ca="1">COUNT(A132:A136)</f>
        <v>0</v>
      </c>
      <c r="K134" s="162" t="str">
        <f ca="1">IF(ISNUMBER(A134),RANK(F134,F132:F136),"")</f>
        <v/>
      </c>
      <c r="L134" s="75">
        <f ca="1">IF(J134=5,VLOOKUP(K134,TPMatrix!$A$6:$B$10,2,FALSE),IF(J134=4,VLOOKUP(K134,TPMatrix!$D$6:$E$9,2,FALSE),0))</f>
        <v>0</v>
      </c>
      <c r="M134" s="75">
        <f ca="1">IF(COUNTIF(K132:K136,K134)&gt;=2,IF(J134=5,VLOOKUP(K134+1,TPMatrix!$A$6:$B$10,2,FALSE),IF(J134=4,VLOOKUP(K134+1,TPMatrix!$D$6:$E$9,2,FALSE),0)),"")</f>
        <v>0</v>
      </c>
      <c r="N134" s="75">
        <f ca="1">IF(COUNTIF(K132:K136,K134)&gt;=3,IF(J134=5,VLOOKUP(K134+2,TPMatrix!$A$6:$B$10,2,FALSE),IF(J134=4,VLOOKUP(K134+2,TPMatrix!$D$6:$E$9,2,FALSE),0)),"")</f>
        <v>0</v>
      </c>
      <c r="O134" s="75">
        <f ca="1">IF(COUNTIF(K132:K136,K134)&gt;=4,IF(J134=5,VLOOKUP(K134+3,TPMatrix!$A$6:$B$10,2,FALSE),IF(J134=4,VLOOKUP(K134+3,TPMatrix!$D$6:$E$9,2,FALSE),0)),"")</f>
        <v>0</v>
      </c>
      <c r="P134" s="75">
        <f ca="1">IF(COUNTIF(K132:K136,K134)&gt;=5,IF(J134=5,VLOOKUP(K134+4,TPMatrix!$A$6:$B$10,2,FALSE),IF(J134=4,VLOOKUP(K134+4,TPMatrix!$D$6:$E$9,2,FALSE),0)),"")</f>
        <v>0</v>
      </c>
      <c r="Q134" s="75">
        <f t="shared" ca="1" si="40"/>
        <v>0</v>
      </c>
      <c r="R134" s="163">
        <f t="shared" ca="1" si="41"/>
        <v>5</v>
      </c>
      <c r="S134" s="162">
        <f t="shared" ca="1" si="42"/>
        <v>0</v>
      </c>
      <c r="T134" s="75">
        <f t="shared" si="43"/>
        <v>0</v>
      </c>
      <c r="U134" s="163">
        <f t="shared" ca="1" si="44"/>
        <v>0</v>
      </c>
      <c r="W134" s="3" t="str">
        <f t="shared" ca="1" si="45"/>
        <v/>
      </c>
      <c r="X134" s="3" t="str">
        <f ca="1">IF(ISNUMBER($A134),$W134*(Methuselahs!$A$4+1)+$A134,"")</f>
        <v/>
      </c>
      <c r="Y134" s="3" t="str">
        <f t="shared" ca="1" si="46"/>
        <v/>
      </c>
      <c r="Z134" s="3" t="str">
        <f ca="1">IF(ISNUMBER($A134),VLOOKUP($A134,Methuselahs!$A$7:$X$306,5),"")</f>
        <v/>
      </c>
      <c r="AA134" s="3" t="str">
        <f t="shared" ca="1" si="47"/>
        <v/>
      </c>
    </row>
    <row r="135" spans="1:27" ht="13.15" customHeight="1" x14ac:dyDescent="0.2">
      <c r="A135" s="164" t="str">
        <f ca="1">IF(ISBLANK('Tournament Info'!$B$11),"",INDIRECT(ADDRESS(ROW(),2,1,1,"Optimal Seating "&amp;'Tournament Info'!$B$11-1&amp;"R+F")))</f>
        <v/>
      </c>
      <c r="B135" s="165" t="str">
        <f ca="1">IF(ISNUMBER(A135),VLOOKUP(A135,Methuselahs!$A$7:$E$306,2,FALSE),"")</f>
        <v/>
      </c>
      <c r="C135" s="166" t="str">
        <f ca="1">IF(ISNUMBER(A135),VLOOKUP(A135,Methuselahs!$A$7:$E$306,3,FALSE),"")</f>
        <v/>
      </c>
      <c r="D135" s="167" t="str">
        <f t="shared" ref="D135:D166" ca="1" si="48">IF(ISNUMBER(A135),FLOOR((ROW()-ROW($A$7))/5,1)+1,"")</f>
        <v/>
      </c>
      <c r="E135" s="168"/>
      <c r="F135" s="188">
        <f t="shared" ref="F135:F166" si="49">IF(ISNUMBER(E135),E135,0)</f>
        <v>0</v>
      </c>
      <c r="G135" s="150" t="str">
        <f t="shared" ref="G135:G166" ca="1" si="50">IF(ISNUMBER($A135),IF(AND($F135&gt;=2,$H135=60),1,0),"")</f>
        <v/>
      </c>
      <c r="H135" s="151" t="str">
        <f ca="1">IF(ISNUMBER(A135),IF(OR($S135=$U135,NOT(ISNA(MATCH($D135*5+$V$4,Override!$C$6:$C$125,0)))),$Q135,0),"")</f>
        <v/>
      </c>
      <c r="I135" s="186" t="str">
        <f t="shared" ref="I135:I166" ca="1" si="51">IF(ISNUMBER(A135),IF(J135=5,K135,IF(AND(J135=4,OR(K135=4,K135=3)),K135+1,K135)),"")</f>
        <v/>
      </c>
      <c r="J135" s="169">
        <f ca="1">COUNT(A132:A136)</f>
        <v>0</v>
      </c>
      <c r="K135" s="153" t="str">
        <f ca="1">IF(ISNUMBER(A135),RANK(F135,F132:F136),"")</f>
        <v/>
      </c>
      <c r="L135" s="154">
        <f ca="1">IF(J135=5,VLOOKUP(K135,TPMatrix!$A$6:$B$10,2,FALSE),IF(J135=4,VLOOKUP(K135,TPMatrix!$D$6:$E$9,2,FALSE),0))</f>
        <v>0</v>
      </c>
      <c r="M135" s="154">
        <f ca="1">IF(COUNTIF(K132:K136,K135)&gt;=2,IF(J135=5,VLOOKUP(K135+1,TPMatrix!$A$6:$B$10,2,FALSE),IF(J135=4,VLOOKUP(K135+1,TPMatrix!$D$6:$E$9,2,FALSE),0)),"")</f>
        <v>0</v>
      </c>
      <c r="N135" s="154">
        <f ca="1">IF(COUNTIF(K132:K136,K135)&gt;=3,IF(J135=5,VLOOKUP(K135+2,TPMatrix!$A$6:$B$10,2,FALSE),IF(J135=4,VLOOKUP(K135+2,TPMatrix!$D$6:$E$9,2,FALSE),0)),"")</f>
        <v>0</v>
      </c>
      <c r="O135" s="154">
        <f ca="1">IF(COUNTIF(K132:K136,K135)&gt;=4,IF(J135=5,VLOOKUP(K135+3,TPMatrix!$A$6:$B$10,2,FALSE),IF(J135=4,VLOOKUP(K135+3,TPMatrix!$D$6:$E$9,2,FALSE),0)),"")</f>
        <v>0</v>
      </c>
      <c r="P135" s="154">
        <f ca="1">IF(COUNTIF(K132:K136,K135)&gt;=5,IF(J135=5,VLOOKUP(K135+4,TPMatrix!$A$6:$B$10,2,FALSE),IF(J135=4,VLOOKUP(K135+4,TPMatrix!$D$6:$E$9,2,FALSE),0)),"")</f>
        <v>0</v>
      </c>
      <c r="Q135" s="154">
        <f t="shared" ref="Q135:Q166" ca="1" si="52">SUM(L135:P135)/COUNT(L135:P135)</f>
        <v>0</v>
      </c>
      <c r="R135" s="155">
        <f t="shared" ref="R135:R166" ca="1" si="53">COUNT(L135:P135)</f>
        <v>5</v>
      </c>
      <c r="S135" s="153">
        <f t="shared" ref="S135:S166" ca="1" si="54">IF(ISNUMBER($A135),COUNTIF($D$7:$D$306,$D135),0)</f>
        <v>0</v>
      </c>
      <c r="T135" s="154">
        <f t="shared" ref="T135:T166" si="55">CEILING($F135,1)</f>
        <v>0</v>
      </c>
      <c r="U135" s="155">
        <f t="shared" ref="U135:U166" ca="1" si="56">SUM(OFFSET(T135,-MOD(ROW()-ROW($U$7),5),0,5,1))</f>
        <v>0</v>
      </c>
      <c r="W135" s="3" t="str">
        <f t="shared" ref="W135:W166" ca="1" si="57">$I135</f>
        <v/>
      </c>
      <c r="X135" s="3" t="str">
        <f ca="1">IF(ISNUMBER($A135),$W135*(Methuselahs!$A$4+1)+$A135,"")</f>
        <v/>
      </c>
      <c r="Y135" s="3" t="str">
        <f t="shared" ref="Y135:Y166" ca="1" si="58">IF(ISNUMBER($A135),RANK($X135,$X135:$X139,1),"")</f>
        <v/>
      </c>
      <c r="Z135" s="3" t="str">
        <f ca="1">IF(ISNUMBER($A135),VLOOKUP($A135,Methuselahs!$A$7:$X$306,5),"")</f>
        <v/>
      </c>
      <c r="AA135" s="3" t="str">
        <f t="shared" ref="AA135:AA166" ca="1" si="59">$I135</f>
        <v/>
      </c>
    </row>
    <row r="136" spans="1:27" ht="13.15" customHeight="1" x14ac:dyDescent="0.2">
      <c r="A136" s="170" t="str">
        <f ca="1">IF(ISBLANK('Tournament Info'!$B$11),"",INDIRECT(ADDRESS(ROW(),2,1,1,"Optimal Seating "&amp;'Tournament Info'!$B$11-1&amp;"R+F")))</f>
        <v/>
      </c>
      <c r="B136" s="171" t="str">
        <f ca="1">IF(ISNUMBER(A136),VLOOKUP(A136,Methuselahs!$A$7:$E$306,2,FALSE),"")</f>
        <v/>
      </c>
      <c r="C136" s="172" t="str">
        <f ca="1">IF(ISNUMBER(A136),VLOOKUP(A136,Methuselahs!$A$7:$E$306,3,FALSE),"")</f>
        <v/>
      </c>
      <c r="D136" s="173" t="str">
        <f t="shared" ca="1" si="48"/>
        <v/>
      </c>
      <c r="E136" s="174"/>
      <c r="F136" s="189">
        <f t="shared" si="49"/>
        <v>0</v>
      </c>
      <c r="G136" s="159" t="str">
        <f t="shared" ca="1" si="50"/>
        <v/>
      </c>
      <c r="H136" s="160" t="str">
        <f ca="1">IF(ISNUMBER(A136),IF(OR($S136=$U136,NOT(ISNA(MATCH($D136*5+$V$4,Override!$C$6:$C$125,0)))),$Q136,0),"")</f>
        <v/>
      </c>
      <c r="I136" s="187" t="str">
        <f t="shared" ca="1" si="51"/>
        <v/>
      </c>
      <c r="J136" s="175">
        <f ca="1">COUNT(A132:A136)</f>
        <v>0</v>
      </c>
      <c r="K136" s="176" t="str">
        <f ca="1">IF(ISNUMBER(A136),RANK(F136,F132:F136),"")</f>
        <v/>
      </c>
      <c r="L136" s="177">
        <f ca="1">IF(J136=5,VLOOKUP(K136,TPMatrix!$A$6:$B$10,2,FALSE),IF(J136=4,VLOOKUP(K136,TPMatrix!$D$6:$E$9,2,FALSE),0))</f>
        <v>0</v>
      </c>
      <c r="M136" s="177">
        <f ca="1">IF(COUNTIF(K132:K136,K136)&gt;=2,IF(J136=5,VLOOKUP(K136+1,TPMatrix!$A$6:$B$10,2,FALSE),IF(J136=4,VLOOKUP(K136+1,TPMatrix!$D$6:$E$9,2,FALSE),0)),"")</f>
        <v>0</v>
      </c>
      <c r="N136" s="177">
        <f ca="1">IF(COUNTIF(K132:K136,K136)&gt;=3,IF(J136=5,VLOOKUP(K136+2,TPMatrix!$A$6:$B$10,2,FALSE),IF(J136=4,VLOOKUP(K136+2,TPMatrix!$D$6:$E$9,2,FALSE),0)),"")</f>
        <v>0</v>
      </c>
      <c r="O136" s="177">
        <f ca="1">IF(COUNTIF(K132:K136,K136)&gt;=4,IF(J136=5,VLOOKUP(K136+3,TPMatrix!$A$6:$B$10,2,FALSE),IF(J136=4,VLOOKUP(K136+3,TPMatrix!$D$6:$E$9,2,FALSE),0)),"")</f>
        <v>0</v>
      </c>
      <c r="P136" s="177">
        <f ca="1">IF(COUNTIF(K132:K136,K136)&gt;=5,IF(J136=5,VLOOKUP(K136+4,TPMatrix!$A$6:$B$10,2,FALSE),IF(J136=4,VLOOKUP(K136+4,TPMatrix!$D$6:$E$9,2,FALSE),0)),"")</f>
        <v>0</v>
      </c>
      <c r="Q136" s="177">
        <f t="shared" ca="1" si="52"/>
        <v>0</v>
      </c>
      <c r="R136" s="178">
        <f t="shared" ca="1" si="53"/>
        <v>5</v>
      </c>
      <c r="S136" s="176">
        <f t="shared" ca="1" si="54"/>
        <v>0</v>
      </c>
      <c r="T136" s="177">
        <f t="shared" si="55"/>
        <v>0</v>
      </c>
      <c r="U136" s="178">
        <f t="shared" ca="1" si="56"/>
        <v>0</v>
      </c>
      <c r="W136" s="3" t="str">
        <f t="shared" ca="1" si="57"/>
        <v/>
      </c>
      <c r="X136" s="3" t="str">
        <f ca="1">IF(ISNUMBER($A136),$W136*(Methuselahs!$A$4+1)+$A136,"")</f>
        <v/>
      </c>
      <c r="Y136" s="3" t="str">
        <f t="shared" ca="1" si="58"/>
        <v/>
      </c>
      <c r="Z136" s="3" t="str">
        <f ca="1">IF(ISNUMBER($A136),VLOOKUP($A136,Methuselahs!$A$7:$X$306,5),"")</f>
        <v/>
      </c>
      <c r="AA136" s="3" t="str">
        <f t="shared" ca="1" si="59"/>
        <v/>
      </c>
    </row>
    <row r="137" spans="1:27" ht="13.15" customHeight="1" x14ac:dyDescent="0.2">
      <c r="A137" s="55" t="str">
        <f ca="1">IF(ISBLANK('Tournament Info'!$B$11),"",INDIRECT(ADDRESS(ROW(),2,1,1,"Optimal Seating "&amp;'Tournament Info'!$B$11-1&amp;"R+F")))</f>
        <v/>
      </c>
      <c r="B137" s="76" t="str">
        <f ca="1">IF(ISNUMBER(A137),VLOOKUP(A137,Methuselahs!$A$7:$E$306,2,FALSE),"")</f>
        <v/>
      </c>
      <c r="C137" s="136" t="str">
        <f ca="1">IF(ISNUMBER(A137),VLOOKUP(A137,Methuselahs!$A$7:$E$306,3,FALSE),"")</f>
        <v/>
      </c>
      <c r="D137" s="137" t="str">
        <f t="shared" ca="1" si="48"/>
        <v/>
      </c>
      <c r="E137" s="138"/>
      <c r="F137" s="184">
        <f t="shared" si="49"/>
        <v>0</v>
      </c>
      <c r="G137" s="139" t="str">
        <f t="shared" ca="1" si="50"/>
        <v/>
      </c>
      <c r="H137" s="140" t="str">
        <f ca="1">IF(ISNUMBER(A137),IF(OR($S137=$U137,NOT(ISNA(MATCH($D137*5+$V$4,Override!$C$6:$C$125,0)))),$Q137,0),"")</f>
        <v/>
      </c>
      <c r="I137" s="185" t="str">
        <f t="shared" ca="1" si="51"/>
        <v/>
      </c>
      <c r="J137" s="141">
        <f ca="1">COUNT(A137:A141)</f>
        <v>0</v>
      </c>
      <c r="K137" s="142" t="str">
        <f ca="1">IF(ISNUMBER(A137),RANK(F137,F137:F141),"")</f>
        <v/>
      </c>
      <c r="L137" s="58">
        <f ca="1">IF(J137=5,VLOOKUP(K137,TPMatrix!$A$6:$B$10,2,FALSE),IF(J137=4,VLOOKUP(K137,TPMatrix!$D$6:$E$9,2,FALSE),0))</f>
        <v>0</v>
      </c>
      <c r="M137" s="58">
        <f ca="1">IF(COUNTIF(K137:K141,K137)&gt;=2,IF(J137=5,VLOOKUP(K137+1,TPMatrix!$A$6:$B$10,2,FALSE),IF(J137=4,VLOOKUP(K137+1,TPMatrix!$D$6:$E$9,2,FALSE),0)),"")</f>
        <v>0</v>
      </c>
      <c r="N137" s="58">
        <f ca="1">IF(COUNTIF(K137:K141,K137)&gt;=3,IF(J137=5,VLOOKUP(K137+2,TPMatrix!$A$6:$B$10,2,FALSE),IF(J137=4,VLOOKUP(K137+2,TPMatrix!$D$6:$E$9,2,FALSE),0)),"")</f>
        <v>0</v>
      </c>
      <c r="O137" s="58">
        <f ca="1">IF(COUNTIF(K137:K141,K137)&gt;=4,IF(J137=5,VLOOKUP(K137+3,TPMatrix!$A$6:$B$10,2,FALSE),IF(J137=4,VLOOKUP(K137+3,TPMatrix!$D$6:$E$9,2,FALSE),0)),"")</f>
        <v>0</v>
      </c>
      <c r="P137" s="58">
        <f ca="1">IF(COUNTIF(K137:K141,K137)&gt;=5,IF(J137=5,VLOOKUP(K137+4,TPMatrix!$A$6:$B$10,2,FALSE),IF(J137=4,VLOOKUP(K137+4,TPMatrix!$D$6:$E$9,2,FALSE),0)),"")</f>
        <v>0</v>
      </c>
      <c r="Q137" s="58">
        <f t="shared" ca="1" si="52"/>
        <v>0</v>
      </c>
      <c r="R137" s="143">
        <f t="shared" ca="1" si="53"/>
        <v>5</v>
      </c>
      <c r="S137" s="144">
        <f t="shared" ca="1" si="54"/>
        <v>0</v>
      </c>
      <c r="T137" s="145">
        <f t="shared" si="55"/>
        <v>0</v>
      </c>
      <c r="U137" s="146">
        <f t="shared" ca="1" si="56"/>
        <v>0</v>
      </c>
      <c r="W137" s="3" t="str">
        <f t="shared" ca="1" si="57"/>
        <v/>
      </c>
      <c r="X137" s="3" t="str">
        <f ca="1">IF(ISNUMBER($A137),$W137*(Methuselahs!$A$4+1)+$A137,"")</f>
        <v/>
      </c>
      <c r="Y137" s="3" t="str">
        <f t="shared" ca="1" si="58"/>
        <v/>
      </c>
      <c r="Z137" s="3" t="str">
        <f ca="1">IF(ISNUMBER($A137),VLOOKUP($A137,Methuselahs!$A$7:$X$306,5),"")</f>
        <v/>
      </c>
      <c r="AA137" s="3" t="str">
        <f t="shared" ca="1" si="59"/>
        <v/>
      </c>
    </row>
    <row r="138" spans="1:27" ht="13.15" customHeight="1" x14ac:dyDescent="0.2">
      <c r="A138" s="59" t="str">
        <f ca="1">IF(ISBLANK('Tournament Info'!$B$11),"",INDIRECT(ADDRESS(ROW(),2,1,1,"Optimal Seating "&amp;'Tournament Info'!$B$11-1&amp;"R+F")))</f>
        <v/>
      </c>
      <c r="B138" s="65" t="str">
        <f ca="1">IF(ISNUMBER(A138),VLOOKUP(A138,Methuselahs!$A$7:$E$306,2,FALSE),"")</f>
        <v/>
      </c>
      <c r="C138" s="147" t="str">
        <f ca="1">IF(ISNUMBER(A138),VLOOKUP(A138,Methuselahs!$A$7:$E$306,3,FALSE),"")</f>
        <v/>
      </c>
      <c r="D138" s="148" t="str">
        <f t="shared" ca="1" si="48"/>
        <v/>
      </c>
      <c r="E138" s="149"/>
      <c r="F138" s="66">
        <f t="shared" si="49"/>
        <v>0</v>
      </c>
      <c r="G138" s="150" t="str">
        <f t="shared" ca="1" si="50"/>
        <v/>
      </c>
      <c r="H138" s="151" t="str">
        <f ca="1">IF(ISNUMBER(A138),IF(OR($S138=$U138,NOT(ISNA(MATCH($D138*5+$V$4,Override!$C$6:$C$125,0)))),$Q138,0),"")</f>
        <v/>
      </c>
      <c r="I138" s="186" t="str">
        <f t="shared" ca="1" si="51"/>
        <v/>
      </c>
      <c r="J138" s="152">
        <f ca="1">COUNT(A137:A141)</f>
        <v>0</v>
      </c>
      <c r="K138" s="153" t="str">
        <f ca="1">IF(ISNUMBER(A138),RANK(F138,F137:F141),"")</f>
        <v/>
      </c>
      <c r="L138" s="154">
        <f ca="1">IF(J138=5,VLOOKUP(K138,TPMatrix!$A$6:$B$10,2,FALSE),IF(J138=4,VLOOKUP(K138,TPMatrix!$D$6:$E$9,2,FALSE),0))</f>
        <v>0</v>
      </c>
      <c r="M138" s="154">
        <f ca="1">IF(COUNTIF(K137:K141,K138)&gt;=2,IF(J138=5,VLOOKUP(K138+1,TPMatrix!$A$6:$B$10,2,FALSE),IF(J138=4,VLOOKUP(K138+1,TPMatrix!$D$6:$E$9,2,FALSE),0)),"")</f>
        <v>0</v>
      </c>
      <c r="N138" s="154">
        <f ca="1">IF(COUNTIF(K137:K141,K138)&gt;=3,IF(J138=5,VLOOKUP(K138+2,TPMatrix!$A$6:$B$10,2,FALSE),IF(J138=4,VLOOKUP(K138+2,TPMatrix!$D$6:$E$9,2,FALSE),0)),"")</f>
        <v>0</v>
      </c>
      <c r="O138" s="154">
        <f ca="1">IF(COUNTIF(K137:K141,K138)&gt;=4,IF(J138=5,VLOOKUP(K138+3,TPMatrix!$A$6:$B$10,2,FALSE),IF(J138=4,VLOOKUP(K138+3,TPMatrix!$D$6:$E$9,2,FALSE),0)),"")</f>
        <v>0</v>
      </c>
      <c r="P138" s="154">
        <f ca="1">IF(COUNTIF(K137:K141,K138)&gt;=5,IF(J138=5,VLOOKUP(K138+4,TPMatrix!$A$6:$B$10,2,FALSE),IF(J138=4,VLOOKUP(K138+4,TPMatrix!$D$6:$E$9,2,FALSE),0)),"")</f>
        <v>0</v>
      </c>
      <c r="Q138" s="154">
        <f t="shared" ca="1" si="52"/>
        <v>0</v>
      </c>
      <c r="R138" s="155">
        <f t="shared" ca="1" si="53"/>
        <v>5</v>
      </c>
      <c r="S138" s="153">
        <f t="shared" ca="1" si="54"/>
        <v>0</v>
      </c>
      <c r="T138" s="154">
        <f t="shared" si="55"/>
        <v>0</v>
      </c>
      <c r="U138" s="155">
        <f t="shared" ca="1" si="56"/>
        <v>0</v>
      </c>
      <c r="W138" s="3" t="str">
        <f t="shared" ca="1" si="57"/>
        <v/>
      </c>
      <c r="X138" s="3" t="str">
        <f ca="1">IF(ISNUMBER($A138),$W138*(Methuselahs!$A$4+1)+$A138,"")</f>
        <v/>
      </c>
      <c r="Y138" s="3" t="str">
        <f t="shared" ca="1" si="58"/>
        <v/>
      </c>
      <c r="Z138" s="3" t="str">
        <f ca="1">IF(ISNUMBER($A138),VLOOKUP($A138,Methuselahs!$A$7:$X$306,5),"")</f>
        <v/>
      </c>
      <c r="AA138" s="3" t="str">
        <f t="shared" ca="1" si="59"/>
        <v/>
      </c>
    </row>
    <row r="139" spans="1:27" ht="13.15" customHeight="1" x14ac:dyDescent="0.2">
      <c r="A139" s="70" t="str">
        <f ca="1">IF(ISBLANK('Tournament Info'!$B$11),"",INDIRECT(ADDRESS(ROW(),2,1,1,"Optimal Seating "&amp;'Tournament Info'!$B$11-1&amp;"R+F")))</f>
        <v/>
      </c>
      <c r="B139" s="76" t="str">
        <f ca="1">IF(ISNUMBER(A139),VLOOKUP(A139,Methuselahs!$A$7:$E$306,2,FALSE),"")</f>
        <v/>
      </c>
      <c r="C139" s="156" t="str">
        <f ca="1">IF(ISNUMBER(A139),VLOOKUP(A139,Methuselahs!$A$7:$E$306,3,FALSE),"")</f>
        <v/>
      </c>
      <c r="D139" s="157" t="str">
        <f t="shared" ca="1" si="48"/>
        <v/>
      </c>
      <c r="E139" s="158"/>
      <c r="F139" s="77">
        <f t="shared" si="49"/>
        <v>0</v>
      </c>
      <c r="G139" s="159" t="str">
        <f t="shared" ca="1" si="50"/>
        <v/>
      </c>
      <c r="H139" s="160" t="str">
        <f ca="1">IF(ISNUMBER(A139),IF(OR($S139=$U139,NOT(ISNA(MATCH($D139*5+$V$4,Override!$C$6:$C$125,0)))),$Q139,0),"")</f>
        <v/>
      </c>
      <c r="I139" s="187" t="str">
        <f t="shared" ca="1" si="51"/>
        <v/>
      </c>
      <c r="J139" s="161">
        <f ca="1">COUNT(A137:A141)</f>
        <v>0</v>
      </c>
      <c r="K139" s="162" t="str">
        <f ca="1">IF(ISNUMBER(A139),RANK(F139,F137:F141),"")</f>
        <v/>
      </c>
      <c r="L139" s="75">
        <f ca="1">IF(J139=5,VLOOKUP(K139,TPMatrix!$A$6:$B$10,2,FALSE),IF(J139=4,VLOOKUP(K139,TPMatrix!$D$6:$E$9,2,FALSE),0))</f>
        <v>0</v>
      </c>
      <c r="M139" s="75">
        <f ca="1">IF(COUNTIF(K137:K141,K139)&gt;=2,IF(J139=5,VLOOKUP(K139+1,TPMatrix!$A$6:$B$10,2,FALSE),IF(J139=4,VLOOKUP(K139+1,TPMatrix!$D$6:$E$9,2,FALSE),0)),"")</f>
        <v>0</v>
      </c>
      <c r="N139" s="75">
        <f ca="1">IF(COUNTIF(K137:K141,K139)&gt;=3,IF(J139=5,VLOOKUP(K139+2,TPMatrix!$A$6:$B$10,2,FALSE),IF(J139=4,VLOOKUP(K139+2,TPMatrix!$D$6:$E$9,2,FALSE),0)),"")</f>
        <v>0</v>
      </c>
      <c r="O139" s="75">
        <f ca="1">IF(COUNTIF(K137:K141,K139)&gt;=4,IF(J139=5,VLOOKUP(K139+3,TPMatrix!$A$6:$B$10,2,FALSE),IF(J139=4,VLOOKUP(K139+3,TPMatrix!$D$6:$E$9,2,FALSE),0)),"")</f>
        <v>0</v>
      </c>
      <c r="P139" s="75">
        <f ca="1">IF(COUNTIF(K137:K141,K139)&gt;=5,IF(J139=5,VLOOKUP(K139+4,TPMatrix!$A$6:$B$10,2,FALSE),IF(J139=4,VLOOKUP(K139+4,TPMatrix!$D$6:$E$9,2,FALSE),0)),"")</f>
        <v>0</v>
      </c>
      <c r="Q139" s="75">
        <f t="shared" ca="1" si="52"/>
        <v>0</v>
      </c>
      <c r="R139" s="163">
        <f t="shared" ca="1" si="53"/>
        <v>5</v>
      </c>
      <c r="S139" s="162">
        <f t="shared" ca="1" si="54"/>
        <v>0</v>
      </c>
      <c r="T139" s="75">
        <f t="shared" si="55"/>
        <v>0</v>
      </c>
      <c r="U139" s="163">
        <f t="shared" ca="1" si="56"/>
        <v>0</v>
      </c>
      <c r="W139" s="3" t="str">
        <f t="shared" ca="1" si="57"/>
        <v/>
      </c>
      <c r="X139" s="3" t="str">
        <f ca="1">IF(ISNUMBER($A139),$W139*(Methuselahs!$A$4+1)+$A139,"")</f>
        <v/>
      </c>
      <c r="Y139" s="3" t="str">
        <f t="shared" ca="1" si="58"/>
        <v/>
      </c>
      <c r="Z139" s="3" t="str">
        <f ca="1">IF(ISNUMBER($A139),VLOOKUP($A139,Methuselahs!$A$7:$X$306,5),"")</f>
        <v/>
      </c>
      <c r="AA139" s="3" t="str">
        <f t="shared" ca="1" si="59"/>
        <v/>
      </c>
    </row>
    <row r="140" spans="1:27" ht="13.15" customHeight="1" x14ac:dyDescent="0.2">
      <c r="A140" s="164" t="str">
        <f ca="1">IF(ISBLANK('Tournament Info'!$B$11),"",INDIRECT(ADDRESS(ROW(),2,1,1,"Optimal Seating "&amp;'Tournament Info'!$B$11-1&amp;"R+F")))</f>
        <v/>
      </c>
      <c r="B140" s="165" t="str">
        <f ca="1">IF(ISNUMBER(A140),VLOOKUP(A140,Methuselahs!$A$7:$E$306,2,FALSE),"")</f>
        <v/>
      </c>
      <c r="C140" s="166" t="str">
        <f ca="1">IF(ISNUMBER(A140),VLOOKUP(A140,Methuselahs!$A$7:$E$306,3,FALSE),"")</f>
        <v/>
      </c>
      <c r="D140" s="167" t="str">
        <f t="shared" ca="1" si="48"/>
        <v/>
      </c>
      <c r="E140" s="168"/>
      <c r="F140" s="188">
        <f t="shared" si="49"/>
        <v>0</v>
      </c>
      <c r="G140" s="150" t="str">
        <f t="shared" ca="1" si="50"/>
        <v/>
      </c>
      <c r="H140" s="151" t="str">
        <f ca="1">IF(ISNUMBER(A140),IF(OR($S140=$U140,NOT(ISNA(MATCH($D140*5+$V$4,Override!$C$6:$C$125,0)))),$Q140,0),"")</f>
        <v/>
      </c>
      <c r="I140" s="186" t="str">
        <f t="shared" ca="1" si="51"/>
        <v/>
      </c>
      <c r="J140" s="169">
        <f ca="1">COUNT(A137:A141)</f>
        <v>0</v>
      </c>
      <c r="K140" s="153" t="str">
        <f ca="1">IF(ISNUMBER(A140),RANK(F140,F137:F141),"")</f>
        <v/>
      </c>
      <c r="L140" s="154">
        <f ca="1">IF(J140=5,VLOOKUP(K140,TPMatrix!$A$6:$B$10,2,FALSE),IF(J140=4,VLOOKUP(K140,TPMatrix!$D$6:$E$9,2,FALSE),0))</f>
        <v>0</v>
      </c>
      <c r="M140" s="154">
        <f ca="1">IF(COUNTIF(K137:K141,K140)&gt;=2,IF(J140=5,VLOOKUP(K140+1,TPMatrix!$A$6:$B$10,2,FALSE),IF(J140=4,VLOOKUP(K140+1,TPMatrix!$D$6:$E$9,2,FALSE),0)),"")</f>
        <v>0</v>
      </c>
      <c r="N140" s="154">
        <f ca="1">IF(COUNTIF(K137:K141,K140)&gt;=3,IF(J140=5,VLOOKUP(K140+2,TPMatrix!$A$6:$B$10,2,FALSE),IF(J140=4,VLOOKUP(K140+2,TPMatrix!$D$6:$E$9,2,FALSE),0)),"")</f>
        <v>0</v>
      </c>
      <c r="O140" s="154">
        <f ca="1">IF(COUNTIF(K137:K141,K140)&gt;=4,IF(J140=5,VLOOKUP(K140+3,TPMatrix!$A$6:$B$10,2,FALSE),IF(J140=4,VLOOKUP(K140+3,TPMatrix!$D$6:$E$9,2,FALSE),0)),"")</f>
        <v>0</v>
      </c>
      <c r="P140" s="154">
        <f ca="1">IF(COUNTIF(K137:K141,K140)&gt;=5,IF(J140=5,VLOOKUP(K140+4,TPMatrix!$A$6:$B$10,2,FALSE),IF(J140=4,VLOOKUP(K140+4,TPMatrix!$D$6:$E$9,2,FALSE),0)),"")</f>
        <v>0</v>
      </c>
      <c r="Q140" s="154">
        <f t="shared" ca="1" si="52"/>
        <v>0</v>
      </c>
      <c r="R140" s="155">
        <f t="shared" ca="1" si="53"/>
        <v>5</v>
      </c>
      <c r="S140" s="153">
        <f t="shared" ca="1" si="54"/>
        <v>0</v>
      </c>
      <c r="T140" s="154">
        <f t="shared" si="55"/>
        <v>0</v>
      </c>
      <c r="U140" s="155">
        <f t="shared" ca="1" si="56"/>
        <v>0</v>
      </c>
      <c r="W140" s="3" t="str">
        <f t="shared" ca="1" si="57"/>
        <v/>
      </c>
      <c r="X140" s="3" t="str">
        <f ca="1">IF(ISNUMBER($A140),$W140*(Methuselahs!$A$4+1)+$A140,"")</f>
        <v/>
      </c>
      <c r="Y140" s="3" t="str">
        <f t="shared" ca="1" si="58"/>
        <v/>
      </c>
      <c r="Z140" s="3" t="str">
        <f ca="1">IF(ISNUMBER($A140),VLOOKUP($A140,Methuselahs!$A$7:$X$306,5),"")</f>
        <v/>
      </c>
      <c r="AA140" s="3" t="str">
        <f t="shared" ca="1" si="59"/>
        <v/>
      </c>
    </row>
    <row r="141" spans="1:27" ht="13.15" customHeight="1" x14ac:dyDescent="0.2">
      <c r="A141" s="170" t="str">
        <f ca="1">IF(ISBLANK('Tournament Info'!$B$11),"",INDIRECT(ADDRESS(ROW(),2,1,1,"Optimal Seating "&amp;'Tournament Info'!$B$11-1&amp;"R+F")))</f>
        <v/>
      </c>
      <c r="B141" s="171" t="str">
        <f ca="1">IF(ISNUMBER(A141),VLOOKUP(A141,Methuselahs!$A$7:$E$306,2,FALSE),"")</f>
        <v/>
      </c>
      <c r="C141" s="172" t="str">
        <f ca="1">IF(ISNUMBER(A141),VLOOKUP(A141,Methuselahs!$A$7:$E$306,3,FALSE),"")</f>
        <v/>
      </c>
      <c r="D141" s="173" t="str">
        <f t="shared" ca="1" si="48"/>
        <v/>
      </c>
      <c r="E141" s="174"/>
      <c r="F141" s="189">
        <f t="shared" si="49"/>
        <v>0</v>
      </c>
      <c r="G141" s="159" t="str">
        <f t="shared" ca="1" si="50"/>
        <v/>
      </c>
      <c r="H141" s="160" t="str">
        <f ca="1">IF(ISNUMBER(A141),IF(OR($S141=$U141,NOT(ISNA(MATCH($D141*5+$V$4,Override!$C$6:$C$125,0)))),$Q141,0),"")</f>
        <v/>
      </c>
      <c r="I141" s="187" t="str">
        <f t="shared" ca="1" si="51"/>
        <v/>
      </c>
      <c r="J141" s="175">
        <f ca="1">COUNT(A137:A141)</f>
        <v>0</v>
      </c>
      <c r="K141" s="176" t="str">
        <f ca="1">IF(ISNUMBER(A141),RANK(F141,F137:F141),"")</f>
        <v/>
      </c>
      <c r="L141" s="177">
        <f ca="1">IF(J141=5,VLOOKUP(K141,TPMatrix!$A$6:$B$10,2,FALSE),IF(J141=4,VLOOKUP(K141,TPMatrix!$D$6:$E$9,2,FALSE),0))</f>
        <v>0</v>
      </c>
      <c r="M141" s="177">
        <f ca="1">IF(COUNTIF(K137:K141,K141)&gt;=2,IF(J141=5,VLOOKUP(K141+1,TPMatrix!$A$6:$B$10,2,FALSE),IF(J141=4,VLOOKUP(K141+1,TPMatrix!$D$6:$E$9,2,FALSE),0)),"")</f>
        <v>0</v>
      </c>
      <c r="N141" s="177">
        <f ca="1">IF(COUNTIF(K137:K141,K141)&gt;=3,IF(J141=5,VLOOKUP(K141+2,TPMatrix!$A$6:$B$10,2,FALSE),IF(J141=4,VLOOKUP(K141+2,TPMatrix!$D$6:$E$9,2,FALSE),0)),"")</f>
        <v>0</v>
      </c>
      <c r="O141" s="177">
        <f ca="1">IF(COUNTIF(K137:K141,K141)&gt;=4,IF(J141=5,VLOOKUP(K141+3,TPMatrix!$A$6:$B$10,2,FALSE),IF(J141=4,VLOOKUP(K141+3,TPMatrix!$D$6:$E$9,2,FALSE),0)),"")</f>
        <v>0</v>
      </c>
      <c r="P141" s="177">
        <f ca="1">IF(COUNTIF(K137:K141,K141)&gt;=5,IF(J141=5,VLOOKUP(K141+4,TPMatrix!$A$6:$B$10,2,FALSE),IF(J141=4,VLOOKUP(K141+4,TPMatrix!$D$6:$E$9,2,FALSE),0)),"")</f>
        <v>0</v>
      </c>
      <c r="Q141" s="177">
        <f t="shared" ca="1" si="52"/>
        <v>0</v>
      </c>
      <c r="R141" s="178">
        <f t="shared" ca="1" si="53"/>
        <v>5</v>
      </c>
      <c r="S141" s="176">
        <f t="shared" ca="1" si="54"/>
        <v>0</v>
      </c>
      <c r="T141" s="177">
        <f t="shared" si="55"/>
        <v>0</v>
      </c>
      <c r="U141" s="178">
        <f t="shared" ca="1" si="56"/>
        <v>0</v>
      </c>
      <c r="W141" s="3" t="str">
        <f t="shared" ca="1" si="57"/>
        <v/>
      </c>
      <c r="X141" s="3" t="str">
        <f ca="1">IF(ISNUMBER($A141),$W141*(Methuselahs!$A$4+1)+$A141,"")</f>
        <v/>
      </c>
      <c r="Y141" s="3" t="str">
        <f t="shared" ca="1" si="58"/>
        <v/>
      </c>
      <c r="Z141" s="3" t="str">
        <f ca="1">IF(ISNUMBER($A141),VLOOKUP($A141,Methuselahs!$A$7:$X$306,5),"")</f>
        <v/>
      </c>
      <c r="AA141" s="3" t="str">
        <f t="shared" ca="1" si="59"/>
        <v/>
      </c>
    </row>
    <row r="142" spans="1:27" ht="13.15" customHeight="1" x14ac:dyDescent="0.2">
      <c r="A142" s="55" t="str">
        <f ca="1">IF(ISBLANK('Tournament Info'!$B$11),"",INDIRECT(ADDRESS(ROW(),2,1,1,"Optimal Seating "&amp;'Tournament Info'!$B$11-1&amp;"R+F")))</f>
        <v/>
      </c>
      <c r="B142" s="76" t="str">
        <f ca="1">IF(ISNUMBER(A142),VLOOKUP(A142,Methuselahs!$A$7:$E$306,2,FALSE),"")</f>
        <v/>
      </c>
      <c r="C142" s="136" t="str">
        <f ca="1">IF(ISNUMBER(A142),VLOOKUP(A142,Methuselahs!$A$7:$E$306,3,FALSE),"")</f>
        <v/>
      </c>
      <c r="D142" s="137" t="str">
        <f t="shared" ca="1" si="48"/>
        <v/>
      </c>
      <c r="E142" s="138"/>
      <c r="F142" s="184">
        <f t="shared" si="49"/>
        <v>0</v>
      </c>
      <c r="G142" s="139" t="str">
        <f t="shared" ca="1" si="50"/>
        <v/>
      </c>
      <c r="H142" s="140" t="str">
        <f ca="1">IF(ISNUMBER(A142),IF(OR($S142=$U142,NOT(ISNA(MATCH($D142*5+$V$4,Override!$C$6:$C$125,0)))),$Q142,0),"")</f>
        <v/>
      </c>
      <c r="I142" s="185" t="str">
        <f t="shared" ca="1" si="51"/>
        <v/>
      </c>
      <c r="J142" s="141">
        <f ca="1">COUNT(A142:A146)</f>
        <v>0</v>
      </c>
      <c r="K142" s="142" t="str">
        <f ca="1">IF(ISNUMBER(A142),RANK(F142,F142:F146),"")</f>
        <v/>
      </c>
      <c r="L142" s="58">
        <f ca="1">IF(J142=5,VLOOKUP(K142,TPMatrix!$A$6:$B$10,2,FALSE),IF(J142=4,VLOOKUP(K142,TPMatrix!$D$6:$E$9,2,FALSE),0))</f>
        <v>0</v>
      </c>
      <c r="M142" s="58">
        <f ca="1">IF(COUNTIF(K142:K146,K142)&gt;=2,IF(J142=5,VLOOKUP(K142+1,TPMatrix!$A$6:$B$10,2,FALSE),IF(J142=4,VLOOKUP(K142+1,TPMatrix!$D$6:$E$9,2,FALSE),0)),"")</f>
        <v>0</v>
      </c>
      <c r="N142" s="58">
        <f ca="1">IF(COUNTIF(K142:K146,K142)&gt;=3,IF(J142=5,VLOOKUP(K142+2,TPMatrix!$A$6:$B$10,2,FALSE),IF(J142=4,VLOOKUP(K142+2,TPMatrix!$D$6:$E$9,2,FALSE),0)),"")</f>
        <v>0</v>
      </c>
      <c r="O142" s="58">
        <f ca="1">IF(COUNTIF(K142:K146,K142)&gt;=4,IF(J142=5,VLOOKUP(K142+3,TPMatrix!$A$6:$B$10,2,FALSE),IF(J142=4,VLOOKUP(K142+3,TPMatrix!$D$6:$E$9,2,FALSE),0)),"")</f>
        <v>0</v>
      </c>
      <c r="P142" s="58">
        <f ca="1">IF(COUNTIF(K142:K146,K142)&gt;=5,IF(J142=5,VLOOKUP(K142+4,TPMatrix!$A$6:$B$10,2,FALSE),IF(J142=4,VLOOKUP(K142+4,TPMatrix!$D$6:$E$9,2,FALSE),0)),"")</f>
        <v>0</v>
      </c>
      <c r="Q142" s="58">
        <f t="shared" ca="1" si="52"/>
        <v>0</v>
      </c>
      <c r="R142" s="143">
        <f t="shared" ca="1" si="53"/>
        <v>5</v>
      </c>
      <c r="S142" s="144">
        <f t="shared" ca="1" si="54"/>
        <v>0</v>
      </c>
      <c r="T142" s="145">
        <f t="shared" si="55"/>
        <v>0</v>
      </c>
      <c r="U142" s="146">
        <f t="shared" ca="1" si="56"/>
        <v>0</v>
      </c>
      <c r="W142" s="3" t="str">
        <f t="shared" ca="1" si="57"/>
        <v/>
      </c>
      <c r="X142" s="3" t="str">
        <f ca="1">IF(ISNUMBER($A142),$W142*(Methuselahs!$A$4+1)+$A142,"")</f>
        <v/>
      </c>
      <c r="Y142" s="3" t="str">
        <f t="shared" ca="1" si="58"/>
        <v/>
      </c>
      <c r="Z142" s="3" t="str">
        <f ca="1">IF(ISNUMBER($A142),VLOOKUP($A142,Methuselahs!$A$7:$X$306,5),"")</f>
        <v/>
      </c>
      <c r="AA142" s="3" t="str">
        <f t="shared" ca="1" si="59"/>
        <v/>
      </c>
    </row>
    <row r="143" spans="1:27" ht="13.15" customHeight="1" x14ac:dyDescent="0.2">
      <c r="A143" s="59" t="str">
        <f ca="1">IF(ISBLANK('Tournament Info'!$B$11),"",INDIRECT(ADDRESS(ROW(),2,1,1,"Optimal Seating "&amp;'Tournament Info'!$B$11-1&amp;"R+F")))</f>
        <v/>
      </c>
      <c r="B143" s="65" t="str">
        <f ca="1">IF(ISNUMBER(A143),VLOOKUP(A143,Methuselahs!$A$7:$E$306,2,FALSE),"")</f>
        <v/>
      </c>
      <c r="C143" s="147" t="str">
        <f ca="1">IF(ISNUMBER(A143),VLOOKUP(A143,Methuselahs!$A$7:$E$306,3,FALSE),"")</f>
        <v/>
      </c>
      <c r="D143" s="148" t="str">
        <f t="shared" ca="1" si="48"/>
        <v/>
      </c>
      <c r="E143" s="149"/>
      <c r="F143" s="66">
        <f t="shared" si="49"/>
        <v>0</v>
      </c>
      <c r="G143" s="150" t="str">
        <f t="shared" ca="1" si="50"/>
        <v/>
      </c>
      <c r="H143" s="151" t="str">
        <f ca="1">IF(ISNUMBER(A143),IF(OR($S143=$U143,NOT(ISNA(MATCH($D143*5+$V$4,Override!$C$6:$C$125,0)))),$Q143,0),"")</f>
        <v/>
      </c>
      <c r="I143" s="186" t="str">
        <f t="shared" ca="1" si="51"/>
        <v/>
      </c>
      <c r="J143" s="152">
        <f ca="1">COUNT(A142:A146)</f>
        <v>0</v>
      </c>
      <c r="K143" s="153" t="str">
        <f ca="1">IF(ISNUMBER(A143),RANK(F143,F142:F146),"")</f>
        <v/>
      </c>
      <c r="L143" s="154">
        <f ca="1">IF(J143=5,VLOOKUP(K143,TPMatrix!$A$6:$B$10,2,FALSE),IF(J143=4,VLOOKUP(K143,TPMatrix!$D$6:$E$9,2,FALSE),0))</f>
        <v>0</v>
      </c>
      <c r="M143" s="154">
        <f ca="1">IF(COUNTIF(K142:K146,K143)&gt;=2,IF(J143=5,VLOOKUP(K143+1,TPMatrix!$A$6:$B$10,2,FALSE),IF(J143=4,VLOOKUP(K143+1,TPMatrix!$D$6:$E$9,2,FALSE),0)),"")</f>
        <v>0</v>
      </c>
      <c r="N143" s="154">
        <f ca="1">IF(COUNTIF(K142:K146,K143)&gt;=3,IF(J143=5,VLOOKUP(K143+2,TPMatrix!$A$6:$B$10,2,FALSE),IF(J143=4,VLOOKUP(K143+2,TPMatrix!$D$6:$E$9,2,FALSE),0)),"")</f>
        <v>0</v>
      </c>
      <c r="O143" s="154">
        <f ca="1">IF(COUNTIF(K142:K146,K143)&gt;=4,IF(J143=5,VLOOKUP(K143+3,TPMatrix!$A$6:$B$10,2,FALSE),IF(J143=4,VLOOKUP(K143+3,TPMatrix!$D$6:$E$9,2,FALSE),0)),"")</f>
        <v>0</v>
      </c>
      <c r="P143" s="154">
        <f ca="1">IF(COUNTIF(K142:K146,K143)&gt;=5,IF(J143=5,VLOOKUP(K143+4,TPMatrix!$A$6:$B$10,2,FALSE),IF(J143=4,VLOOKUP(K143+4,TPMatrix!$D$6:$E$9,2,FALSE),0)),"")</f>
        <v>0</v>
      </c>
      <c r="Q143" s="154">
        <f t="shared" ca="1" si="52"/>
        <v>0</v>
      </c>
      <c r="R143" s="155">
        <f t="shared" ca="1" si="53"/>
        <v>5</v>
      </c>
      <c r="S143" s="153">
        <f t="shared" ca="1" si="54"/>
        <v>0</v>
      </c>
      <c r="T143" s="154">
        <f t="shared" si="55"/>
        <v>0</v>
      </c>
      <c r="U143" s="155">
        <f t="shared" ca="1" si="56"/>
        <v>0</v>
      </c>
      <c r="W143" s="3" t="str">
        <f t="shared" ca="1" si="57"/>
        <v/>
      </c>
      <c r="X143" s="3" t="str">
        <f ca="1">IF(ISNUMBER($A143),$W143*(Methuselahs!$A$4+1)+$A143,"")</f>
        <v/>
      </c>
      <c r="Y143" s="3" t="str">
        <f t="shared" ca="1" si="58"/>
        <v/>
      </c>
      <c r="Z143" s="3" t="str">
        <f ca="1">IF(ISNUMBER($A143),VLOOKUP($A143,Methuselahs!$A$7:$X$306,5),"")</f>
        <v/>
      </c>
      <c r="AA143" s="3" t="str">
        <f t="shared" ca="1" si="59"/>
        <v/>
      </c>
    </row>
    <row r="144" spans="1:27" ht="13.15" customHeight="1" x14ac:dyDescent="0.2">
      <c r="A144" s="70" t="str">
        <f ca="1">IF(ISBLANK('Tournament Info'!$B$11),"",INDIRECT(ADDRESS(ROW(),2,1,1,"Optimal Seating "&amp;'Tournament Info'!$B$11-1&amp;"R+F")))</f>
        <v/>
      </c>
      <c r="B144" s="76" t="str">
        <f ca="1">IF(ISNUMBER(A144),VLOOKUP(A144,Methuselahs!$A$7:$E$306,2,FALSE),"")</f>
        <v/>
      </c>
      <c r="C144" s="156" t="str">
        <f ca="1">IF(ISNUMBER(A144),VLOOKUP(A144,Methuselahs!$A$7:$E$306,3,FALSE),"")</f>
        <v/>
      </c>
      <c r="D144" s="157" t="str">
        <f t="shared" ca="1" si="48"/>
        <v/>
      </c>
      <c r="E144" s="158"/>
      <c r="F144" s="77">
        <f t="shared" si="49"/>
        <v>0</v>
      </c>
      <c r="G144" s="159" t="str">
        <f t="shared" ca="1" si="50"/>
        <v/>
      </c>
      <c r="H144" s="160" t="str">
        <f ca="1">IF(ISNUMBER(A144),IF(OR($S144=$U144,NOT(ISNA(MATCH($D144*5+$V$4,Override!$C$6:$C$125,0)))),$Q144,0),"")</f>
        <v/>
      </c>
      <c r="I144" s="187" t="str">
        <f t="shared" ca="1" si="51"/>
        <v/>
      </c>
      <c r="J144" s="161">
        <f ca="1">COUNT(A142:A146)</f>
        <v>0</v>
      </c>
      <c r="K144" s="162" t="str">
        <f ca="1">IF(ISNUMBER(A144),RANK(F144,F142:F146),"")</f>
        <v/>
      </c>
      <c r="L144" s="75">
        <f ca="1">IF(J144=5,VLOOKUP(K144,TPMatrix!$A$6:$B$10,2,FALSE),IF(J144=4,VLOOKUP(K144,TPMatrix!$D$6:$E$9,2,FALSE),0))</f>
        <v>0</v>
      </c>
      <c r="M144" s="75">
        <f ca="1">IF(COUNTIF(K142:K146,K144)&gt;=2,IF(J144=5,VLOOKUP(K144+1,TPMatrix!$A$6:$B$10,2,FALSE),IF(J144=4,VLOOKUP(K144+1,TPMatrix!$D$6:$E$9,2,FALSE),0)),"")</f>
        <v>0</v>
      </c>
      <c r="N144" s="75">
        <f ca="1">IF(COUNTIF(K142:K146,K144)&gt;=3,IF(J144=5,VLOOKUP(K144+2,TPMatrix!$A$6:$B$10,2,FALSE),IF(J144=4,VLOOKUP(K144+2,TPMatrix!$D$6:$E$9,2,FALSE),0)),"")</f>
        <v>0</v>
      </c>
      <c r="O144" s="75">
        <f ca="1">IF(COUNTIF(K142:K146,K144)&gt;=4,IF(J144=5,VLOOKUP(K144+3,TPMatrix!$A$6:$B$10,2,FALSE),IF(J144=4,VLOOKUP(K144+3,TPMatrix!$D$6:$E$9,2,FALSE),0)),"")</f>
        <v>0</v>
      </c>
      <c r="P144" s="75">
        <f ca="1">IF(COUNTIF(K142:K146,K144)&gt;=5,IF(J144=5,VLOOKUP(K144+4,TPMatrix!$A$6:$B$10,2,FALSE),IF(J144=4,VLOOKUP(K144+4,TPMatrix!$D$6:$E$9,2,FALSE),0)),"")</f>
        <v>0</v>
      </c>
      <c r="Q144" s="75">
        <f t="shared" ca="1" si="52"/>
        <v>0</v>
      </c>
      <c r="R144" s="163">
        <f t="shared" ca="1" si="53"/>
        <v>5</v>
      </c>
      <c r="S144" s="162">
        <f t="shared" ca="1" si="54"/>
        <v>0</v>
      </c>
      <c r="T144" s="75">
        <f t="shared" si="55"/>
        <v>0</v>
      </c>
      <c r="U144" s="163">
        <f t="shared" ca="1" si="56"/>
        <v>0</v>
      </c>
      <c r="W144" s="3" t="str">
        <f t="shared" ca="1" si="57"/>
        <v/>
      </c>
      <c r="X144" s="3" t="str">
        <f ca="1">IF(ISNUMBER($A144),$W144*(Methuselahs!$A$4+1)+$A144,"")</f>
        <v/>
      </c>
      <c r="Y144" s="3" t="str">
        <f t="shared" ca="1" si="58"/>
        <v/>
      </c>
      <c r="Z144" s="3" t="str">
        <f ca="1">IF(ISNUMBER($A144),VLOOKUP($A144,Methuselahs!$A$7:$X$306,5),"")</f>
        <v/>
      </c>
      <c r="AA144" s="3" t="str">
        <f t="shared" ca="1" si="59"/>
        <v/>
      </c>
    </row>
    <row r="145" spans="1:27" ht="13.15" customHeight="1" x14ac:dyDescent="0.2">
      <c r="A145" s="164" t="str">
        <f ca="1">IF(ISBLANK('Tournament Info'!$B$11),"",INDIRECT(ADDRESS(ROW(),2,1,1,"Optimal Seating "&amp;'Tournament Info'!$B$11-1&amp;"R+F")))</f>
        <v/>
      </c>
      <c r="B145" s="165" t="str">
        <f ca="1">IF(ISNUMBER(A145),VLOOKUP(A145,Methuselahs!$A$7:$E$306,2,FALSE),"")</f>
        <v/>
      </c>
      <c r="C145" s="166" t="str">
        <f ca="1">IF(ISNUMBER(A145),VLOOKUP(A145,Methuselahs!$A$7:$E$306,3,FALSE),"")</f>
        <v/>
      </c>
      <c r="D145" s="167" t="str">
        <f t="shared" ca="1" si="48"/>
        <v/>
      </c>
      <c r="E145" s="168"/>
      <c r="F145" s="188">
        <f t="shared" si="49"/>
        <v>0</v>
      </c>
      <c r="G145" s="150" t="str">
        <f t="shared" ca="1" si="50"/>
        <v/>
      </c>
      <c r="H145" s="151" t="str">
        <f ca="1">IF(ISNUMBER(A145),IF(OR($S145=$U145,NOT(ISNA(MATCH($D145*5+$V$4,Override!$C$6:$C$125,0)))),$Q145,0),"")</f>
        <v/>
      </c>
      <c r="I145" s="186" t="str">
        <f t="shared" ca="1" si="51"/>
        <v/>
      </c>
      <c r="J145" s="169">
        <f ca="1">COUNT(A142:A146)</f>
        <v>0</v>
      </c>
      <c r="K145" s="153" t="str">
        <f ca="1">IF(ISNUMBER(A145),RANK(F145,F142:F146),"")</f>
        <v/>
      </c>
      <c r="L145" s="154">
        <f ca="1">IF(J145=5,VLOOKUP(K145,TPMatrix!$A$6:$B$10,2,FALSE),IF(J145=4,VLOOKUP(K145,TPMatrix!$D$6:$E$9,2,FALSE),0))</f>
        <v>0</v>
      </c>
      <c r="M145" s="154">
        <f ca="1">IF(COUNTIF(K142:K146,K145)&gt;=2,IF(J145=5,VLOOKUP(K145+1,TPMatrix!$A$6:$B$10,2,FALSE),IF(J145=4,VLOOKUP(K145+1,TPMatrix!$D$6:$E$9,2,FALSE),0)),"")</f>
        <v>0</v>
      </c>
      <c r="N145" s="154">
        <f ca="1">IF(COUNTIF(K142:K146,K145)&gt;=3,IF(J145=5,VLOOKUP(K145+2,TPMatrix!$A$6:$B$10,2,FALSE),IF(J145=4,VLOOKUP(K145+2,TPMatrix!$D$6:$E$9,2,FALSE),0)),"")</f>
        <v>0</v>
      </c>
      <c r="O145" s="154">
        <f ca="1">IF(COUNTIF(K142:K146,K145)&gt;=4,IF(J145=5,VLOOKUP(K145+3,TPMatrix!$A$6:$B$10,2,FALSE),IF(J145=4,VLOOKUP(K145+3,TPMatrix!$D$6:$E$9,2,FALSE),0)),"")</f>
        <v>0</v>
      </c>
      <c r="P145" s="154">
        <f ca="1">IF(COUNTIF(K142:K146,K145)&gt;=5,IF(J145=5,VLOOKUP(K145+4,TPMatrix!$A$6:$B$10,2,FALSE),IF(J145=4,VLOOKUP(K145+4,TPMatrix!$D$6:$E$9,2,FALSE),0)),"")</f>
        <v>0</v>
      </c>
      <c r="Q145" s="154">
        <f t="shared" ca="1" si="52"/>
        <v>0</v>
      </c>
      <c r="R145" s="155">
        <f t="shared" ca="1" si="53"/>
        <v>5</v>
      </c>
      <c r="S145" s="153">
        <f t="shared" ca="1" si="54"/>
        <v>0</v>
      </c>
      <c r="T145" s="154">
        <f t="shared" si="55"/>
        <v>0</v>
      </c>
      <c r="U145" s="155">
        <f t="shared" ca="1" si="56"/>
        <v>0</v>
      </c>
      <c r="W145" s="3" t="str">
        <f t="shared" ca="1" si="57"/>
        <v/>
      </c>
      <c r="X145" s="3" t="str">
        <f ca="1">IF(ISNUMBER($A145),$W145*(Methuselahs!$A$4+1)+$A145,"")</f>
        <v/>
      </c>
      <c r="Y145" s="3" t="str">
        <f t="shared" ca="1" si="58"/>
        <v/>
      </c>
      <c r="Z145" s="3" t="str">
        <f ca="1">IF(ISNUMBER($A145),VLOOKUP($A145,Methuselahs!$A$7:$X$306,5),"")</f>
        <v/>
      </c>
      <c r="AA145" s="3" t="str">
        <f t="shared" ca="1" si="59"/>
        <v/>
      </c>
    </row>
    <row r="146" spans="1:27" ht="13.15" customHeight="1" x14ac:dyDescent="0.2">
      <c r="A146" s="170" t="str">
        <f ca="1">IF(ISBLANK('Tournament Info'!$B$11),"",INDIRECT(ADDRESS(ROW(),2,1,1,"Optimal Seating "&amp;'Tournament Info'!$B$11-1&amp;"R+F")))</f>
        <v/>
      </c>
      <c r="B146" s="171" t="str">
        <f ca="1">IF(ISNUMBER(A146),VLOOKUP(A146,Methuselahs!$A$7:$E$306,2,FALSE),"")</f>
        <v/>
      </c>
      <c r="C146" s="172" t="str">
        <f ca="1">IF(ISNUMBER(A146),VLOOKUP(A146,Methuselahs!$A$7:$E$306,3,FALSE),"")</f>
        <v/>
      </c>
      <c r="D146" s="173" t="str">
        <f t="shared" ca="1" si="48"/>
        <v/>
      </c>
      <c r="E146" s="174"/>
      <c r="F146" s="189">
        <f t="shared" si="49"/>
        <v>0</v>
      </c>
      <c r="G146" s="159" t="str">
        <f t="shared" ca="1" si="50"/>
        <v/>
      </c>
      <c r="H146" s="160" t="str">
        <f ca="1">IF(ISNUMBER(A146),IF(OR($S146=$U146,NOT(ISNA(MATCH($D146*5+$V$4,Override!$C$6:$C$125,0)))),$Q146,0),"")</f>
        <v/>
      </c>
      <c r="I146" s="187" t="str">
        <f t="shared" ca="1" si="51"/>
        <v/>
      </c>
      <c r="J146" s="175">
        <f ca="1">COUNT(A142:A146)</f>
        <v>0</v>
      </c>
      <c r="K146" s="176" t="str">
        <f ca="1">IF(ISNUMBER(A146),RANK(F146,F142:F146),"")</f>
        <v/>
      </c>
      <c r="L146" s="177">
        <f ca="1">IF(J146=5,VLOOKUP(K146,TPMatrix!$A$6:$B$10,2,FALSE),IF(J146=4,VLOOKUP(K146,TPMatrix!$D$6:$E$9,2,FALSE),0))</f>
        <v>0</v>
      </c>
      <c r="M146" s="177">
        <f ca="1">IF(COUNTIF(K142:K146,K146)&gt;=2,IF(J146=5,VLOOKUP(K146+1,TPMatrix!$A$6:$B$10,2,FALSE),IF(J146=4,VLOOKUP(K146+1,TPMatrix!$D$6:$E$9,2,FALSE),0)),"")</f>
        <v>0</v>
      </c>
      <c r="N146" s="177">
        <f ca="1">IF(COUNTIF(K142:K146,K146)&gt;=3,IF(J146=5,VLOOKUP(K146+2,TPMatrix!$A$6:$B$10,2,FALSE),IF(J146=4,VLOOKUP(K146+2,TPMatrix!$D$6:$E$9,2,FALSE),0)),"")</f>
        <v>0</v>
      </c>
      <c r="O146" s="177">
        <f ca="1">IF(COUNTIF(K142:K146,K146)&gt;=4,IF(J146=5,VLOOKUP(K146+3,TPMatrix!$A$6:$B$10,2,FALSE),IF(J146=4,VLOOKUP(K146+3,TPMatrix!$D$6:$E$9,2,FALSE),0)),"")</f>
        <v>0</v>
      </c>
      <c r="P146" s="177">
        <f ca="1">IF(COUNTIF(K142:K146,K146)&gt;=5,IF(J146=5,VLOOKUP(K146+4,TPMatrix!$A$6:$B$10,2,FALSE),IF(J146=4,VLOOKUP(K146+4,TPMatrix!$D$6:$E$9,2,FALSE),0)),"")</f>
        <v>0</v>
      </c>
      <c r="Q146" s="177">
        <f t="shared" ca="1" si="52"/>
        <v>0</v>
      </c>
      <c r="R146" s="178">
        <f t="shared" ca="1" si="53"/>
        <v>5</v>
      </c>
      <c r="S146" s="176">
        <f t="shared" ca="1" si="54"/>
        <v>0</v>
      </c>
      <c r="T146" s="177">
        <f t="shared" si="55"/>
        <v>0</v>
      </c>
      <c r="U146" s="178">
        <f t="shared" ca="1" si="56"/>
        <v>0</v>
      </c>
      <c r="W146" s="3" t="str">
        <f t="shared" ca="1" si="57"/>
        <v/>
      </c>
      <c r="X146" s="3" t="str">
        <f ca="1">IF(ISNUMBER($A146),$W146*(Methuselahs!$A$4+1)+$A146,"")</f>
        <v/>
      </c>
      <c r="Y146" s="3" t="str">
        <f t="shared" ca="1" si="58"/>
        <v/>
      </c>
      <c r="Z146" s="3" t="str">
        <f ca="1">IF(ISNUMBER($A146),VLOOKUP($A146,Methuselahs!$A$7:$X$306,5),"")</f>
        <v/>
      </c>
      <c r="AA146" s="3" t="str">
        <f t="shared" ca="1" si="59"/>
        <v/>
      </c>
    </row>
    <row r="147" spans="1:27" ht="13.15" customHeight="1" x14ac:dyDescent="0.2">
      <c r="A147" s="55" t="str">
        <f ca="1">IF(ISBLANK('Tournament Info'!$B$11),"",INDIRECT(ADDRESS(ROW(),2,1,1,"Optimal Seating "&amp;'Tournament Info'!$B$11-1&amp;"R+F")))</f>
        <v/>
      </c>
      <c r="B147" s="76" t="str">
        <f ca="1">IF(ISNUMBER(A147),VLOOKUP(A147,Methuselahs!$A$7:$E$306,2,FALSE),"")</f>
        <v/>
      </c>
      <c r="C147" s="136" t="str">
        <f ca="1">IF(ISNUMBER(A147),VLOOKUP(A147,Methuselahs!$A$7:$E$306,3,FALSE),"")</f>
        <v/>
      </c>
      <c r="D147" s="137" t="str">
        <f t="shared" ca="1" si="48"/>
        <v/>
      </c>
      <c r="E147" s="138"/>
      <c r="F147" s="184">
        <f t="shared" si="49"/>
        <v>0</v>
      </c>
      <c r="G147" s="139" t="str">
        <f t="shared" ca="1" si="50"/>
        <v/>
      </c>
      <c r="H147" s="140" t="str">
        <f ca="1">IF(ISNUMBER(A147),IF(OR($S147=$U147,NOT(ISNA(MATCH($D147*5+$V$4,Override!$C$6:$C$125,0)))),$Q147,0),"")</f>
        <v/>
      </c>
      <c r="I147" s="185" t="str">
        <f t="shared" ca="1" si="51"/>
        <v/>
      </c>
      <c r="J147" s="141">
        <f ca="1">COUNT(A147:A151)</f>
        <v>0</v>
      </c>
      <c r="K147" s="142" t="str">
        <f ca="1">IF(ISNUMBER(A147),RANK(F147,F147:F151),"")</f>
        <v/>
      </c>
      <c r="L147" s="58">
        <f ca="1">IF(J147=5,VLOOKUP(K147,TPMatrix!$A$6:$B$10,2,FALSE),IF(J147=4,VLOOKUP(K147,TPMatrix!$D$6:$E$9,2,FALSE),0))</f>
        <v>0</v>
      </c>
      <c r="M147" s="58">
        <f ca="1">IF(COUNTIF(K147:K151,K147)&gt;=2,IF(J147=5,VLOOKUP(K147+1,TPMatrix!$A$6:$B$10,2,FALSE),IF(J147=4,VLOOKUP(K147+1,TPMatrix!$D$6:$E$9,2,FALSE),0)),"")</f>
        <v>0</v>
      </c>
      <c r="N147" s="58">
        <f ca="1">IF(COUNTIF(K147:K151,K147)&gt;=3,IF(J147=5,VLOOKUP(K147+2,TPMatrix!$A$6:$B$10,2,FALSE),IF(J147=4,VLOOKUP(K147+2,TPMatrix!$D$6:$E$9,2,FALSE),0)),"")</f>
        <v>0</v>
      </c>
      <c r="O147" s="58">
        <f ca="1">IF(COUNTIF(K147:K151,K147)&gt;=4,IF(J147=5,VLOOKUP(K147+3,TPMatrix!$A$6:$B$10,2,FALSE),IF(J147=4,VLOOKUP(K147+3,TPMatrix!$D$6:$E$9,2,FALSE),0)),"")</f>
        <v>0</v>
      </c>
      <c r="P147" s="58">
        <f ca="1">IF(COUNTIF(K147:K151,K147)&gt;=5,IF(J147=5,VLOOKUP(K147+4,TPMatrix!$A$6:$B$10,2,FALSE),IF(J147=4,VLOOKUP(K147+4,TPMatrix!$D$6:$E$9,2,FALSE),0)),"")</f>
        <v>0</v>
      </c>
      <c r="Q147" s="58">
        <f t="shared" ca="1" si="52"/>
        <v>0</v>
      </c>
      <c r="R147" s="143">
        <f t="shared" ca="1" si="53"/>
        <v>5</v>
      </c>
      <c r="S147" s="144">
        <f t="shared" ca="1" si="54"/>
        <v>0</v>
      </c>
      <c r="T147" s="145">
        <f t="shared" si="55"/>
        <v>0</v>
      </c>
      <c r="U147" s="146">
        <f t="shared" ca="1" si="56"/>
        <v>0</v>
      </c>
      <c r="W147" s="3" t="str">
        <f t="shared" ca="1" si="57"/>
        <v/>
      </c>
      <c r="X147" s="3" t="str">
        <f ca="1">IF(ISNUMBER($A147),$W147*(Methuselahs!$A$4+1)+$A147,"")</f>
        <v/>
      </c>
      <c r="Y147" s="3" t="str">
        <f t="shared" ca="1" si="58"/>
        <v/>
      </c>
      <c r="Z147" s="3" t="str">
        <f ca="1">IF(ISNUMBER($A147),VLOOKUP($A147,Methuselahs!$A$7:$X$306,5),"")</f>
        <v/>
      </c>
      <c r="AA147" s="3" t="str">
        <f t="shared" ca="1" si="59"/>
        <v/>
      </c>
    </row>
    <row r="148" spans="1:27" ht="13.15" customHeight="1" x14ac:dyDescent="0.2">
      <c r="A148" s="59" t="str">
        <f ca="1">IF(ISBLANK('Tournament Info'!$B$11),"",INDIRECT(ADDRESS(ROW(),2,1,1,"Optimal Seating "&amp;'Tournament Info'!$B$11-1&amp;"R+F")))</f>
        <v/>
      </c>
      <c r="B148" s="65" t="str">
        <f ca="1">IF(ISNUMBER(A148),VLOOKUP(A148,Methuselahs!$A$7:$E$306,2,FALSE),"")</f>
        <v/>
      </c>
      <c r="C148" s="147" t="str">
        <f ca="1">IF(ISNUMBER(A148),VLOOKUP(A148,Methuselahs!$A$7:$E$306,3,FALSE),"")</f>
        <v/>
      </c>
      <c r="D148" s="148" t="str">
        <f t="shared" ca="1" si="48"/>
        <v/>
      </c>
      <c r="E148" s="149"/>
      <c r="F148" s="66">
        <f t="shared" si="49"/>
        <v>0</v>
      </c>
      <c r="G148" s="150" t="str">
        <f t="shared" ca="1" si="50"/>
        <v/>
      </c>
      <c r="H148" s="151" t="str">
        <f ca="1">IF(ISNUMBER(A148),IF(OR($S148=$U148,NOT(ISNA(MATCH($D148*5+$V$4,Override!$C$6:$C$125,0)))),$Q148,0),"")</f>
        <v/>
      </c>
      <c r="I148" s="186" t="str">
        <f t="shared" ca="1" si="51"/>
        <v/>
      </c>
      <c r="J148" s="152">
        <f ca="1">COUNT(A147:A151)</f>
        <v>0</v>
      </c>
      <c r="K148" s="153" t="str">
        <f ca="1">IF(ISNUMBER(A148),RANK(F148,F147:F151),"")</f>
        <v/>
      </c>
      <c r="L148" s="154">
        <f ca="1">IF(J148=5,VLOOKUP(K148,TPMatrix!$A$6:$B$10,2,FALSE),IF(J148=4,VLOOKUP(K148,TPMatrix!$D$6:$E$9,2,FALSE),0))</f>
        <v>0</v>
      </c>
      <c r="M148" s="154">
        <f ca="1">IF(COUNTIF(K147:K151,K148)&gt;=2,IF(J148=5,VLOOKUP(K148+1,TPMatrix!$A$6:$B$10,2,FALSE),IF(J148=4,VLOOKUP(K148+1,TPMatrix!$D$6:$E$9,2,FALSE),0)),"")</f>
        <v>0</v>
      </c>
      <c r="N148" s="154">
        <f ca="1">IF(COUNTIF(K147:K151,K148)&gt;=3,IF(J148=5,VLOOKUP(K148+2,TPMatrix!$A$6:$B$10,2,FALSE),IF(J148=4,VLOOKUP(K148+2,TPMatrix!$D$6:$E$9,2,FALSE),0)),"")</f>
        <v>0</v>
      </c>
      <c r="O148" s="154">
        <f ca="1">IF(COUNTIF(K147:K151,K148)&gt;=4,IF(J148=5,VLOOKUP(K148+3,TPMatrix!$A$6:$B$10,2,FALSE),IF(J148=4,VLOOKUP(K148+3,TPMatrix!$D$6:$E$9,2,FALSE),0)),"")</f>
        <v>0</v>
      </c>
      <c r="P148" s="154">
        <f ca="1">IF(COUNTIF(K147:K151,K148)&gt;=5,IF(J148=5,VLOOKUP(K148+4,TPMatrix!$A$6:$B$10,2,FALSE),IF(J148=4,VLOOKUP(K148+4,TPMatrix!$D$6:$E$9,2,FALSE),0)),"")</f>
        <v>0</v>
      </c>
      <c r="Q148" s="154">
        <f t="shared" ca="1" si="52"/>
        <v>0</v>
      </c>
      <c r="R148" s="155">
        <f t="shared" ca="1" si="53"/>
        <v>5</v>
      </c>
      <c r="S148" s="153">
        <f t="shared" ca="1" si="54"/>
        <v>0</v>
      </c>
      <c r="T148" s="154">
        <f t="shared" si="55"/>
        <v>0</v>
      </c>
      <c r="U148" s="155">
        <f t="shared" ca="1" si="56"/>
        <v>0</v>
      </c>
      <c r="W148" s="3" t="str">
        <f t="shared" ca="1" si="57"/>
        <v/>
      </c>
      <c r="X148" s="3" t="str">
        <f ca="1">IF(ISNUMBER($A148),$W148*(Methuselahs!$A$4+1)+$A148,"")</f>
        <v/>
      </c>
      <c r="Y148" s="3" t="str">
        <f t="shared" ca="1" si="58"/>
        <v/>
      </c>
      <c r="Z148" s="3" t="str">
        <f ca="1">IF(ISNUMBER($A148),VLOOKUP($A148,Methuselahs!$A$7:$X$306,5),"")</f>
        <v/>
      </c>
      <c r="AA148" s="3" t="str">
        <f t="shared" ca="1" si="59"/>
        <v/>
      </c>
    </row>
    <row r="149" spans="1:27" ht="13.15" customHeight="1" x14ac:dyDescent="0.2">
      <c r="A149" s="70" t="str">
        <f ca="1">IF(ISBLANK('Tournament Info'!$B$11),"",INDIRECT(ADDRESS(ROW(),2,1,1,"Optimal Seating "&amp;'Tournament Info'!$B$11-1&amp;"R+F")))</f>
        <v/>
      </c>
      <c r="B149" s="76" t="str">
        <f ca="1">IF(ISNUMBER(A149),VLOOKUP(A149,Methuselahs!$A$7:$E$306,2,FALSE),"")</f>
        <v/>
      </c>
      <c r="C149" s="156" t="str">
        <f ca="1">IF(ISNUMBER(A149),VLOOKUP(A149,Methuselahs!$A$7:$E$306,3,FALSE),"")</f>
        <v/>
      </c>
      <c r="D149" s="157" t="str">
        <f t="shared" ca="1" si="48"/>
        <v/>
      </c>
      <c r="E149" s="158"/>
      <c r="F149" s="77">
        <f t="shared" si="49"/>
        <v>0</v>
      </c>
      <c r="G149" s="159" t="str">
        <f t="shared" ca="1" si="50"/>
        <v/>
      </c>
      <c r="H149" s="160" t="str">
        <f ca="1">IF(ISNUMBER(A149),IF(OR($S149=$U149,NOT(ISNA(MATCH($D149*5+$V$4,Override!$C$6:$C$125,0)))),$Q149,0),"")</f>
        <v/>
      </c>
      <c r="I149" s="187" t="str">
        <f t="shared" ca="1" si="51"/>
        <v/>
      </c>
      <c r="J149" s="161">
        <f ca="1">COUNT(A147:A151)</f>
        <v>0</v>
      </c>
      <c r="K149" s="162" t="str">
        <f ca="1">IF(ISNUMBER(A149),RANK(F149,F147:F151),"")</f>
        <v/>
      </c>
      <c r="L149" s="75">
        <f ca="1">IF(J149=5,VLOOKUP(K149,TPMatrix!$A$6:$B$10,2,FALSE),IF(J149=4,VLOOKUP(K149,TPMatrix!$D$6:$E$9,2,FALSE),0))</f>
        <v>0</v>
      </c>
      <c r="M149" s="75">
        <f ca="1">IF(COUNTIF(K147:K151,K149)&gt;=2,IF(J149=5,VLOOKUP(K149+1,TPMatrix!$A$6:$B$10,2,FALSE),IF(J149=4,VLOOKUP(K149+1,TPMatrix!$D$6:$E$9,2,FALSE),0)),"")</f>
        <v>0</v>
      </c>
      <c r="N149" s="75">
        <f ca="1">IF(COUNTIF(K147:K151,K149)&gt;=3,IF(J149=5,VLOOKUP(K149+2,TPMatrix!$A$6:$B$10,2,FALSE),IF(J149=4,VLOOKUP(K149+2,TPMatrix!$D$6:$E$9,2,FALSE),0)),"")</f>
        <v>0</v>
      </c>
      <c r="O149" s="75">
        <f ca="1">IF(COUNTIF(K147:K151,K149)&gt;=4,IF(J149=5,VLOOKUP(K149+3,TPMatrix!$A$6:$B$10,2,FALSE),IF(J149=4,VLOOKUP(K149+3,TPMatrix!$D$6:$E$9,2,FALSE),0)),"")</f>
        <v>0</v>
      </c>
      <c r="P149" s="75">
        <f ca="1">IF(COUNTIF(K147:K151,K149)&gt;=5,IF(J149=5,VLOOKUP(K149+4,TPMatrix!$A$6:$B$10,2,FALSE),IF(J149=4,VLOOKUP(K149+4,TPMatrix!$D$6:$E$9,2,FALSE),0)),"")</f>
        <v>0</v>
      </c>
      <c r="Q149" s="75">
        <f t="shared" ca="1" si="52"/>
        <v>0</v>
      </c>
      <c r="R149" s="163">
        <f t="shared" ca="1" si="53"/>
        <v>5</v>
      </c>
      <c r="S149" s="162">
        <f t="shared" ca="1" si="54"/>
        <v>0</v>
      </c>
      <c r="T149" s="75">
        <f t="shared" si="55"/>
        <v>0</v>
      </c>
      <c r="U149" s="163">
        <f t="shared" ca="1" si="56"/>
        <v>0</v>
      </c>
      <c r="W149" s="3" t="str">
        <f t="shared" ca="1" si="57"/>
        <v/>
      </c>
      <c r="X149" s="3" t="str">
        <f ca="1">IF(ISNUMBER($A149),$W149*(Methuselahs!$A$4+1)+$A149,"")</f>
        <v/>
      </c>
      <c r="Y149" s="3" t="str">
        <f t="shared" ca="1" si="58"/>
        <v/>
      </c>
      <c r="Z149" s="3" t="str">
        <f ca="1">IF(ISNUMBER($A149),VLOOKUP($A149,Methuselahs!$A$7:$X$306,5),"")</f>
        <v/>
      </c>
      <c r="AA149" s="3" t="str">
        <f t="shared" ca="1" si="59"/>
        <v/>
      </c>
    </row>
    <row r="150" spans="1:27" ht="13.15" customHeight="1" x14ac:dyDescent="0.2">
      <c r="A150" s="164" t="str">
        <f ca="1">IF(ISBLANK('Tournament Info'!$B$11),"",INDIRECT(ADDRESS(ROW(),2,1,1,"Optimal Seating "&amp;'Tournament Info'!$B$11-1&amp;"R+F")))</f>
        <v/>
      </c>
      <c r="B150" s="165" t="str">
        <f ca="1">IF(ISNUMBER(A150),VLOOKUP(A150,Methuselahs!$A$7:$E$306,2,FALSE),"")</f>
        <v/>
      </c>
      <c r="C150" s="166" t="str">
        <f ca="1">IF(ISNUMBER(A150),VLOOKUP(A150,Methuselahs!$A$7:$E$306,3,FALSE),"")</f>
        <v/>
      </c>
      <c r="D150" s="167" t="str">
        <f t="shared" ca="1" si="48"/>
        <v/>
      </c>
      <c r="E150" s="168"/>
      <c r="F150" s="188">
        <f t="shared" si="49"/>
        <v>0</v>
      </c>
      <c r="G150" s="150" t="str">
        <f t="shared" ca="1" si="50"/>
        <v/>
      </c>
      <c r="H150" s="151" t="str">
        <f ca="1">IF(ISNUMBER(A150),IF(OR($S150=$U150,NOT(ISNA(MATCH($D150*5+$V$4,Override!$C$6:$C$125,0)))),$Q150,0),"")</f>
        <v/>
      </c>
      <c r="I150" s="186" t="str">
        <f t="shared" ca="1" si="51"/>
        <v/>
      </c>
      <c r="J150" s="169">
        <f ca="1">COUNT(A147:A151)</f>
        <v>0</v>
      </c>
      <c r="K150" s="153" t="str">
        <f ca="1">IF(ISNUMBER(A150),RANK(F150,F147:F151),"")</f>
        <v/>
      </c>
      <c r="L150" s="154">
        <f ca="1">IF(J150=5,VLOOKUP(K150,TPMatrix!$A$6:$B$10,2,FALSE),IF(J150=4,VLOOKUP(K150,TPMatrix!$D$6:$E$9,2,FALSE),0))</f>
        <v>0</v>
      </c>
      <c r="M150" s="154">
        <f ca="1">IF(COUNTIF(K147:K151,K150)&gt;=2,IF(J150=5,VLOOKUP(K150+1,TPMatrix!$A$6:$B$10,2,FALSE),IF(J150=4,VLOOKUP(K150+1,TPMatrix!$D$6:$E$9,2,FALSE),0)),"")</f>
        <v>0</v>
      </c>
      <c r="N150" s="154">
        <f ca="1">IF(COUNTIF(K147:K151,K150)&gt;=3,IF(J150=5,VLOOKUP(K150+2,TPMatrix!$A$6:$B$10,2,FALSE),IF(J150=4,VLOOKUP(K150+2,TPMatrix!$D$6:$E$9,2,FALSE),0)),"")</f>
        <v>0</v>
      </c>
      <c r="O150" s="154">
        <f ca="1">IF(COUNTIF(K147:K151,K150)&gt;=4,IF(J150=5,VLOOKUP(K150+3,TPMatrix!$A$6:$B$10,2,FALSE),IF(J150=4,VLOOKUP(K150+3,TPMatrix!$D$6:$E$9,2,FALSE),0)),"")</f>
        <v>0</v>
      </c>
      <c r="P150" s="154">
        <f ca="1">IF(COUNTIF(K147:K151,K150)&gt;=5,IF(J150=5,VLOOKUP(K150+4,TPMatrix!$A$6:$B$10,2,FALSE),IF(J150=4,VLOOKUP(K150+4,TPMatrix!$D$6:$E$9,2,FALSE),0)),"")</f>
        <v>0</v>
      </c>
      <c r="Q150" s="154">
        <f t="shared" ca="1" si="52"/>
        <v>0</v>
      </c>
      <c r="R150" s="155">
        <f t="shared" ca="1" si="53"/>
        <v>5</v>
      </c>
      <c r="S150" s="153">
        <f t="shared" ca="1" si="54"/>
        <v>0</v>
      </c>
      <c r="T150" s="154">
        <f t="shared" si="55"/>
        <v>0</v>
      </c>
      <c r="U150" s="155">
        <f t="shared" ca="1" si="56"/>
        <v>0</v>
      </c>
      <c r="W150" s="3" t="str">
        <f t="shared" ca="1" si="57"/>
        <v/>
      </c>
      <c r="X150" s="3" t="str">
        <f ca="1">IF(ISNUMBER($A150),$W150*(Methuselahs!$A$4+1)+$A150,"")</f>
        <v/>
      </c>
      <c r="Y150" s="3" t="str">
        <f t="shared" ca="1" si="58"/>
        <v/>
      </c>
      <c r="Z150" s="3" t="str">
        <f ca="1">IF(ISNUMBER($A150),VLOOKUP($A150,Methuselahs!$A$7:$X$306,5),"")</f>
        <v/>
      </c>
      <c r="AA150" s="3" t="str">
        <f t="shared" ca="1" si="59"/>
        <v/>
      </c>
    </row>
    <row r="151" spans="1:27" ht="13.15" customHeight="1" x14ac:dyDescent="0.2">
      <c r="A151" s="170" t="str">
        <f ca="1">IF(ISBLANK('Tournament Info'!$B$11),"",INDIRECT(ADDRESS(ROW(),2,1,1,"Optimal Seating "&amp;'Tournament Info'!$B$11-1&amp;"R+F")))</f>
        <v/>
      </c>
      <c r="B151" s="171" t="str">
        <f ca="1">IF(ISNUMBER(A151),VLOOKUP(A151,Methuselahs!$A$7:$E$306,2,FALSE),"")</f>
        <v/>
      </c>
      <c r="C151" s="172" t="str">
        <f ca="1">IF(ISNUMBER(A151),VLOOKUP(A151,Methuselahs!$A$7:$E$306,3,FALSE),"")</f>
        <v/>
      </c>
      <c r="D151" s="173" t="str">
        <f t="shared" ca="1" si="48"/>
        <v/>
      </c>
      <c r="E151" s="174"/>
      <c r="F151" s="189">
        <f t="shared" si="49"/>
        <v>0</v>
      </c>
      <c r="G151" s="159" t="str">
        <f t="shared" ca="1" si="50"/>
        <v/>
      </c>
      <c r="H151" s="160" t="str">
        <f ca="1">IF(ISNUMBER(A151),IF(OR($S151=$U151,NOT(ISNA(MATCH($D151*5+$V$4,Override!$C$6:$C$125,0)))),$Q151,0),"")</f>
        <v/>
      </c>
      <c r="I151" s="187" t="str">
        <f t="shared" ca="1" si="51"/>
        <v/>
      </c>
      <c r="J151" s="175">
        <f ca="1">COUNT(A147:A151)</f>
        <v>0</v>
      </c>
      <c r="K151" s="176" t="str">
        <f ca="1">IF(ISNUMBER(A151),RANK(F151,F147:F151),"")</f>
        <v/>
      </c>
      <c r="L151" s="177">
        <f ca="1">IF(J151=5,VLOOKUP(K151,TPMatrix!$A$6:$B$10,2,FALSE),IF(J151=4,VLOOKUP(K151,TPMatrix!$D$6:$E$9,2,FALSE),0))</f>
        <v>0</v>
      </c>
      <c r="M151" s="177">
        <f ca="1">IF(COUNTIF(K147:K151,K151)&gt;=2,IF(J151=5,VLOOKUP(K151+1,TPMatrix!$A$6:$B$10,2,FALSE),IF(J151=4,VLOOKUP(K151+1,TPMatrix!$D$6:$E$9,2,FALSE),0)),"")</f>
        <v>0</v>
      </c>
      <c r="N151" s="177">
        <f ca="1">IF(COUNTIF(K147:K151,K151)&gt;=3,IF(J151=5,VLOOKUP(K151+2,TPMatrix!$A$6:$B$10,2,FALSE),IF(J151=4,VLOOKUP(K151+2,TPMatrix!$D$6:$E$9,2,FALSE),0)),"")</f>
        <v>0</v>
      </c>
      <c r="O151" s="177">
        <f ca="1">IF(COUNTIF(K147:K151,K151)&gt;=4,IF(J151=5,VLOOKUP(K151+3,TPMatrix!$A$6:$B$10,2,FALSE),IF(J151=4,VLOOKUP(K151+3,TPMatrix!$D$6:$E$9,2,FALSE),0)),"")</f>
        <v>0</v>
      </c>
      <c r="P151" s="177">
        <f ca="1">IF(COUNTIF(K147:K151,K151)&gt;=5,IF(J151=5,VLOOKUP(K151+4,TPMatrix!$A$6:$B$10,2,FALSE),IF(J151=4,VLOOKUP(K151+4,TPMatrix!$D$6:$E$9,2,FALSE),0)),"")</f>
        <v>0</v>
      </c>
      <c r="Q151" s="177">
        <f t="shared" ca="1" si="52"/>
        <v>0</v>
      </c>
      <c r="R151" s="178">
        <f t="shared" ca="1" si="53"/>
        <v>5</v>
      </c>
      <c r="S151" s="176">
        <f t="shared" ca="1" si="54"/>
        <v>0</v>
      </c>
      <c r="T151" s="177">
        <f t="shared" si="55"/>
        <v>0</v>
      </c>
      <c r="U151" s="178">
        <f t="shared" ca="1" si="56"/>
        <v>0</v>
      </c>
      <c r="W151" s="3" t="str">
        <f t="shared" ca="1" si="57"/>
        <v/>
      </c>
      <c r="X151" s="3" t="str">
        <f ca="1">IF(ISNUMBER($A151),$W151*(Methuselahs!$A$4+1)+$A151,"")</f>
        <v/>
      </c>
      <c r="Y151" s="3" t="str">
        <f t="shared" ca="1" si="58"/>
        <v/>
      </c>
      <c r="Z151" s="3" t="str">
        <f ca="1">IF(ISNUMBER($A151),VLOOKUP($A151,Methuselahs!$A$7:$X$306,5),"")</f>
        <v/>
      </c>
      <c r="AA151" s="3" t="str">
        <f t="shared" ca="1" si="59"/>
        <v/>
      </c>
    </row>
    <row r="152" spans="1:27" ht="13.15" customHeight="1" x14ac:dyDescent="0.2">
      <c r="A152" s="55" t="str">
        <f ca="1">IF(ISBLANK('Tournament Info'!$B$11),"",INDIRECT(ADDRESS(ROW(),2,1,1,"Optimal Seating "&amp;'Tournament Info'!$B$11-1&amp;"R+F")))</f>
        <v/>
      </c>
      <c r="B152" s="76" t="str">
        <f ca="1">IF(ISNUMBER(A152),VLOOKUP(A152,Methuselahs!$A$7:$E$306,2,FALSE),"")</f>
        <v/>
      </c>
      <c r="C152" s="136" t="str">
        <f ca="1">IF(ISNUMBER(A152),VLOOKUP(A152,Methuselahs!$A$7:$E$306,3,FALSE),"")</f>
        <v/>
      </c>
      <c r="D152" s="137" t="str">
        <f t="shared" ca="1" si="48"/>
        <v/>
      </c>
      <c r="E152" s="138"/>
      <c r="F152" s="184">
        <f t="shared" si="49"/>
        <v>0</v>
      </c>
      <c r="G152" s="139" t="str">
        <f t="shared" ca="1" si="50"/>
        <v/>
      </c>
      <c r="H152" s="140" t="str">
        <f ca="1">IF(ISNUMBER(A152),IF(OR($S152=$U152,NOT(ISNA(MATCH($D152*5+$V$4,Override!$C$6:$C$125,0)))),$Q152,0),"")</f>
        <v/>
      </c>
      <c r="I152" s="185" t="str">
        <f t="shared" ca="1" si="51"/>
        <v/>
      </c>
      <c r="J152" s="141">
        <f ca="1">COUNT(A152:A156)</f>
        <v>0</v>
      </c>
      <c r="K152" s="142" t="str">
        <f ca="1">IF(ISNUMBER(A152),RANK(F152,F152:F156),"")</f>
        <v/>
      </c>
      <c r="L152" s="58">
        <f ca="1">IF(J152=5,VLOOKUP(K152,TPMatrix!$A$6:$B$10,2,FALSE),IF(J152=4,VLOOKUP(K152,TPMatrix!$D$6:$E$9,2,FALSE),0))</f>
        <v>0</v>
      </c>
      <c r="M152" s="58">
        <f ca="1">IF(COUNTIF(K152:K156,K152)&gt;=2,IF(J152=5,VLOOKUP(K152+1,TPMatrix!$A$6:$B$10,2,FALSE),IF(J152=4,VLOOKUP(K152+1,TPMatrix!$D$6:$E$9,2,FALSE),0)),"")</f>
        <v>0</v>
      </c>
      <c r="N152" s="58">
        <f ca="1">IF(COUNTIF(K152:K156,K152)&gt;=3,IF(J152=5,VLOOKUP(K152+2,TPMatrix!$A$6:$B$10,2,FALSE),IF(J152=4,VLOOKUP(K152+2,TPMatrix!$D$6:$E$9,2,FALSE),0)),"")</f>
        <v>0</v>
      </c>
      <c r="O152" s="58">
        <f ca="1">IF(COUNTIF(K152:K156,K152)&gt;=4,IF(J152=5,VLOOKUP(K152+3,TPMatrix!$A$6:$B$10,2,FALSE),IF(J152=4,VLOOKUP(K152+3,TPMatrix!$D$6:$E$9,2,FALSE),0)),"")</f>
        <v>0</v>
      </c>
      <c r="P152" s="58">
        <f ca="1">IF(COUNTIF(K152:K156,K152)&gt;=5,IF(J152=5,VLOOKUP(K152+4,TPMatrix!$A$6:$B$10,2,FALSE),IF(J152=4,VLOOKUP(K152+4,TPMatrix!$D$6:$E$9,2,FALSE),0)),"")</f>
        <v>0</v>
      </c>
      <c r="Q152" s="58">
        <f t="shared" ca="1" si="52"/>
        <v>0</v>
      </c>
      <c r="R152" s="143">
        <f t="shared" ca="1" si="53"/>
        <v>5</v>
      </c>
      <c r="S152" s="144">
        <f t="shared" ca="1" si="54"/>
        <v>0</v>
      </c>
      <c r="T152" s="145">
        <f t="shared" si="55"/>
        <v>0</v>
      </c>
      <c r="U152" s="146">
        <f t="shared" ca="1" si="56"/>
        <v>0</v>
      </c>
      <c r="W152" s="3" t="str">
        <f t="shared" ca="1" si="57"/>
        <v/>
      </c>
      <c r="X152" s="3" t="str">
        <f ca="1">IF(ISNUMBER($A152),$W152*(Methuselahs!$A$4+1)+$A152,"")</f>
        <v/>
      </c>
      <c r="Y152" s="3" t="str">
        <f t="shared" ca="1" si="58"/>
        <v/>
      </c>
      <c r="Z152" s="3" t="str">
        <f ca="1">IF(ISNUMBER($A152),VLOOKUP($A152,Methuselahs!$A$7:$X$306,5),"")</f>
        <v/>
      </c>
      <c r="AA152" s="3" t="str">
        <f t="shared" ca="1" si="59"/>
        <v/>
      </c>
    </row>
    <row r="153" spans="1:27" ht="13.15" customHeight="1" x14ac:dyDescent="0.2">
      <c r="A153" s="59" t="str">
        <f ca="1">IF(ISBLANK('Tournament Info'!$B$11),"",INDIRECT(ADDRESS(ROW(),2,1,1,"Optimal Seating "&amp;'Tournament Info'!$B$11-1&amp;"R+F")))</f>
        <v/>
      </c>
      <c r="B153" s="65" t="str">
        <f ca="1">IF(ISNUMBER(A153),VLOOKUP(A153,Methuselahs!$A$7:$E$306,2,FALSE),"")</f>
        <v/>
      </c>
      <c r="C153" s="147" t="str">
        <f ca="1">IF(ISNUMBER(A153),VLOOKUP(A153,Methuselahs!$A$7:$E$306,3,FALSE),"")</f>
        <v/>
      </c>
      <c r="D153" s="148" t="str">
        <f t="shared" ca="1" si="48"/>
        <v/>
      </c>
      <c r="E153" s="149"/>
      <c r="F153" s="66">
        <f t="shared" si="49"/>
        <v>0</v>
      </c>
      <c r="G153" s="150" t="str">
        <f t="shared" ca="1" si="50"/>
        <v/>
      </c>
      <c r="H153" s="151" t="str">
        <f ca="1">IF(ISNUMBER(A153),IF(OR($S153=$U153,NOT(ISNA(MATCH($D153*5+$V$4,Override!$C$6:$C$125,0)))),$Q153,0),"")</f>
        <v/>
      </c>
      <c r="I153" s="186" t="str">
        <f t="shared" ca="1" si="51"/>
        <v/>
      </c>
      <c r="J153" s="152">
        <f ca="1">COUNT(A152:A156)</f>
        <v>0</v>
      </c>
      <c r="K153" s="153" t="str">
        <f ca="1">IF(ISNUMBER(A153),RANK(F153,F152:F156),"")</f>
        <v/>
      </c>
      <c r="L153" s="154">
        <f ca="1">IF(J153=5,VLOOKUP(K153,TPMatrix!$A$6:$B$10,2,FALSE),IF(J153=4,VLOOKUP(K153,TPMatrix!$D$6:$E$9,2,FALSE),0))</f>
        <v>0</v>
      </c>
      <c r="M153" s="154">
        <f ca="1">IF(COUNTIF(K152:K156,K153)&gt;=2,IF(J153=5,VLOOKUP(K153+1,TPMatrix!$A$6:$B$10,2,FALSE),IF(J153=4,VLOOKUP(K153+1,TPMatrix!$D$6:$E$9,2,FALSE),0)),"")</f>
        <v>0</v>
      </c>
      <c r="N153" s="154">
        <f ca="1">IF(COUNTIF(K152:K156,K153)&gt;=3,IF(J153=5,VLOOKUP(K153+2,TPMatrix!$A$6:$B$10,2,FALSE),IF(J153=4,VLOOKUP(K153+2,TPMatrix!$D$6:$E$9,2,FALSE),0)),"")</f>
        <v>0</v>
      </c>
      <c r="O153" s="154">
        <f ca="1">IF(COUNTIF(K152:K156,K153)&gt;=4,IF(J153=5,VLOOKUP(K153+3,TPMatrix!$A$6:$B$10,2,FALSE),IF(J153=4,VLOOKUP(K153+3,TPMatrix!$D$6:$E$9,2,FALSE),0)),"")</f>
        <v>0</v>
      </c>
      <c r="P153" s="154">
        <f ca="1">IF(COUNTIF(K152:K156,K153)&gt;=5,IF(J153=5,VLOOKUP(K153+4,TPMatrix!$A$6:$B$10,2,FALSE),IF(J153=4,VLOOKUP(K153+4,TPMatrix!$D$6:$E$9,2,FALSE),0)),"")</f>
        <v>0</v>
      </c>
      <c r="Q153" s="154">
        <f t="shared" ca="1" si="52"/>
        <v>0</v>
      </c>
      <c r="R153" s="155">
        <f t="shared" ca="1" si="53"/>
        <v>5</v>
      </c>
      <c r="S153" s="153">
        <f t="shared" ca="1" si="54"/>
        <v>0</v>
      </c>
      <c r="T153" s="154">
        <f t="shared" si="55"/>
        <v>0</v>
      </c>
      <c r="U153" s="155">
        <f t="shared" ca="1" si="56"/>
        <v>0</v>
      </c>
      <c r="W153" s="3" t="str">
        <f t="shared" ca="1" si="57"/>
        <v/>
      </c>
      <c r="X153" s="3" t="str">
        <f ca="1">IF(ISNUMBER($A153),$W153*(Methuselahs!$A$4+1)+$A153,"")</f>
        <v/>
      </c>
      <c r="Y153" s="3" t="str">
        <f t="shared" ca="1" si="58"/>
        <v/>
      </c>
      <c r="Z153" s="3" t="str">
        <f ca="1">IF(ISNUMBER($A153),VLOOKUP($A153,Methuselahs!$A$7:$X$306,5),"")</f>
        <v/>
      </c>
      <c r="AA153" s="3" t="str">
        <f t="shared" ca="1" si="59"/>
        <v/>
      </c>
    </row>
    <row r="154" spans="1:27" ht="13.15" customHeight="1" x14ac:dyDescent="0.2">
      <c r="A154" s="70" t="str">
        <f ca="1">IF(ISBLANK('Tournament Info'!$B$11),"",INDIRECT(ADDRESS(ROW(),2,1,1,"Optimal Seating "&amp;'Tournament Info'!$B$11-1&amp;"R+F")))</f>
        <v/>
      </c>
      <c r="B154" s="76" t="str">
        <f ca="1">IF(ISNUMBER(A154),VLOOKUP(A154,Methuselahs!$A$7:$E$306,2,FALSE),"")</f>
        <v/>
      </c>
      <c r="C154" s="156" t="str">
        <f ca="1">IF(ISNUMBER(A154),VLOOKUP(A154,Methuselahs!$A$7:$E$306,3,FALSE),"")</f>
        <v/>
      </c>
      <c r="D154" s="157" t="str">
        <f t="shared" ca="1" si="48"/>
        <v/>
      </c>
      <c r="E154" s="158"/>
      <c r="F154" s="77">
        <f t="shared" si="49"/>
        <v>0</v>
      </c>
      <c r="G154" s="159" t="str">
        <f t="shared" ca="1" si="50"/>
        <v/>
      </c>
      <c r="H154" s="160" t="str">
        <f ca="1">IF(ISNUMBER(A154),IF(OR($S154=$U154,NOT(ISNA(MATCH($D154*5+$V$4,Override!$C$6:$C$125,0)))),$Q154,0),"")</f>
        <v/>
      </c>
      <c r="I154" s="187" t="str">
        <f t="shared" ca="1" si="51"/>
        <v/>
      </c>
      <c r="J154" s="161">
        <f ca="1">COUNT(A152:A156)</f>
        <v>0</v>
      </c>
      <c r="K154" s="162" t="str">
        <f ca="1">IF(ISNUMBER(A154),RANK(F154,F152:F156),"")</f>
        <v/>
      </c>
      <c r="L154" s="75">
        <f ca="1">IF(J154=5,VLOOKUP(K154,TPMatrix!$A$6:$B$10,2,FALSE),IF(J154=4,VLOOKUP(K154,TPMatrix!$D$6:$E$9,2,FALSE),0))</f>
        <v>0</v>
      </c>
      <c r="M154" s="75">
        <f ca="1">IF(COUNTIF(K152:K156,K154)&gt;=2,IF(J154=5,VLOOKUP(K154+1,TPMatrix!$A$6:$B$10,2,FALSE),IF(J154=4,VLOOKUP(K154+1,TPMatrix!$D$6:$E$9,2,FALSE),0)),"")</f>
        <v>0</v>
      </c>
      <c r="N154" s="75">
        <f ca="1">IF(COUNTIF(K152:K156,K154)&gt;=3,IF(J154=5,VLOOKUP(K154+2,TPMatrix!$A$6:$B$10,2,FALSE),IF(J154=4,VLOOKUP(K154+2,TPMatrix!$D$6:$E$9,2,FALSE),0)),"")</f>
        <v>0</v>
      </c>
      <c r="O154" s="75">
        <f ca="1">IF(COUNTIF(K152:K156,K154)&gt;=4,IF(J154=5,VLOOKUP(K154+3,TPMatrix!$A$6:$B$10,2,FALSE),IF(J154=4,VLOOKUP(K154+3,TPMatrix!$D$6:$E$9,2,FALSE),0)),"")</f>
        <v>0</v>
      </c>
      <c r="P154" s="75">
        <f ca="1">IF(COUNTIF(K152:K156,K154)&gt;=5,IF(J154=5,VLOOKUP(K154+4,TPMatrix!$A$6:$B$10,2,FALSE),IF(J154=4,VLOOKUP(K154+4,TPMatrix!$D$6:$E$9,2,FALSE),0)),"")</f>
        <v>0</v>
      </c>
      <c r="Q154" s="75">
        <f t="shared" ca="1" si="52"/>
        <v>0</v>
      </c>
      <c r="R154" s="163">
        <f t="shared" ca="1" si="53"/>
        <v>5</v>
      </c>
      <c r="S154" s="162">
        <f t="shared" ca="1" si="54"/>
        <v>0</v>
      </c>
      <c r="T154" s="75">
        <f t="shared" si="55"/>
        <v>0</v>
      </c>
      <c r="U154" s="163">
        <f t="shared" ca="1" si="56"/>
        <v>0</v>
      </c>
      <c r="W154" s="3" t="str">
        <f t="shared" ca="1" si="57"/>
        <v/>
      </c>
      <c r="X154" s="3" t="str">
        <f ca="1">IF(ISNUMBER($A154),$W154*(Methuselahs!$A$4+1)+$A154,"")</f>
        <v/>
      </c>
      <c r="Y154" s="3" t="str">
        <f t="shared" ca="1" si="58"/>
        <v/>
      </c>
      <c r="Z154" s="3" t="str">
        <f ca="1">IF(ISNUMBER($A154),VLOOKUP($A154,Methuselahs!$A$7:$X$306,5),"")</f>
        <v/>
      </c>
      <c r="AA154" s="3" t="str">
        <f t="shared" ca="1" si="59"/>
        <v/>
      </c>
    </row>
    <row r="155" spans="1:27" ht="13.15" customHeight="1" x14ac:dyDescent="0.2">
      <c r="A155" s="164" t="str">
        <f ca="1">IF(ISBLANK('Tournament Info'!$B$11),"",INDIRECT(ADDRESS(ROW(),2,1,1,"Optimal Seating "&amp;'Tournament Info'!$B$11-1&amp;"R+F")))</f>
        <v/>
      </c>
      <c r="B155" s="165" t="str">
        <f ca="1">IF(ISNUMBER(A155),VLOOKUP(A155,Methuselahs!$A$7:$E$306,2,FALSE),"")</f>
        <v/>
      </c>
      <c r="C155" s="166" t="str">
        <f ca="1">IF(ISNUMBER(A155),VLOOKUP(A155,Methuselahs!$A$7:$E$306,3,FALSE),"")</f>
        <v/>
      </c>
      <c r="D155" s="167" t="str">
        <f t="shared" ca="1" si="48"/>
        <v/>
      </c>
      <c r="E155" s="168"/>
      <c r="F155" s="188">
        <f t="shared" si="49"/>
        <v>0</v>
      </c>
      <c r="G155" s="150" t="str">
        <f t="shared" ca="1" si="50"/>
        <v/>
      </c>
      <c r="H155" s="151" t="str">
        <f ca="1">IF(ISNUMBER(A155),IF(OR($S155=$U155,NOT(ISNA(MATCH($D155*5+$V$4,Override!$C$6:$C$125,0)))),$Q155,0),"")</f>
        <v/>
      </c>
      <c r="I155" s="186" t="str">
        <f t="shared" ca="1" si="51"/>
        <v/>
      </c>
      <c r="J155" s="169">
        <f ca="1">COUNT(A152:A156)</f>
        <v>0</v>
      </c>
      <c r="K155" s="153" t="str">
        <f ca="1">IF(ISNUMBER(A155),RANK(F155,F152:F156),"")</f>
        <v/>
      </c>
      <c r="L155" s="154">
        <f ca="1">IF(J155=5,VLOOKUP(K155,TPMatrix!$A$6:$B$10,2,FALSE),IF(J155=4,VLOOKUP(K155,TPMatrix!$D$6:$E$9,2,FALSE),0))</f>
        <v>0</v>
      </c>
      <c r="M155" s="154">
        <f ca="1">IF(COUNTIF(K152:K156,K155)&gt;=2,IF(J155=5,VLOOKUP(K155+1,TPMatrix!$A$6:$B$10,2,FALSE),IF(J155=4,VLOOKUP(K155+1,TPMatrix!$D$6:$E$9,2,FALSE),0)),"")</f>
        <v>0</v>
      </c>
      <c r="N155" s="154">
        <f ca="1">IF(COUNTIF(K152:K156,K155)&gt;=3,IF(J155=5,VLOOKUP(K155+2,TPMatrix!$A$6:$B$10,2,FALSE),IF(J155=4,VLOOKUP(K155+2,TPMatrix!$D$6:$E$9,2,FALSE),0)),"")</f>
        <v>0</v>
      </c>
      <c r="O155" s="154">
        <f ca="1">IF(COUNTIF(K152:K156,K155)&gt;=4,IF(J155=5,VLOOKUP(K155+3,TPMatrix!$A$6:$B$10,2,FALSE),IF(J155=4,VLOOKUP(K155+3,TPMatrix!$D$6:$E$9,2,FALSE),0)),"")</f>
        <v>0</v>
      </c>
      <c r="P155" s="154">
        <f ca="1">IF(COUNTIF(K152:K156,K155)&gt;=5,IF(J155=5,VLOOKUP(K155+4,TPMatrix!$A$6:$B$10,2,FALSE),IF(J155=4,VLOOKUP(K155+4,TPMatrix!$D$6:$E$9,2,FALSE),0)),"")</f>
        <v>0</v>
      </c>
      <c r="Q155" s="154">
        <f t="shared" ca="1" si="52"/>
        <v>0</v>
      </c>
      <c r="R155" s="155">
        <f t="shared" ca="1" si="53"/>
        <v>5</v>
      </c>
      <c r="S155" s="153">
        <f t="shared" ca="1" si="54"/>
        <v>0</v>
      </c>
      <c r="T155" s="154">
        <f t="shared" si="55"/>
        <v>0</v>
      </c>
      <c r="U155" s="155">
        <f t="shared" ca="1" si="56"/>
        <v>0</v>
      </c>
      <c r="W155" s="3" t="str">
        <f t="shared" ca="1" si="57"/>
        <v/>
      </c>
      <c r="X155" s="3" t="str">
        <f ca="1">IF(ISNUMBER($A155),$W155*(Methuselahs!$A$4+1)+$A155,"")</f>
        <v/>
      </c>
      <c r="Y155" s="3" t="str">
        <f t="shared" ca="1" si="58"/>
        <v/>
      </c>
      <c r="Z155" s="3" t="str">
        <f ca="1">IF(ISNUMBER($A155),VLOOKUP($A155,Methuselahs!$A$7:$X$306,5),"")</f>
        <v/>
      </c>
      <c r="AA155" s="3" t="str">
        <f t="shared" ca="1" si="59"/>
        <v/>
      </c>
    </row>
    <row r="156" spans="1:27" ht="13.15" customHeight="1" x14ac:dyDescent="0.2">
      <c r="A156" s="170" t="str">
        <f ca="1">IF(ISBLANK('Tournament Info'!$B$11),"",INDIRECT(ADDRESS(ROW(),2,1,1,"Optimal Seating "&amp;'Tournament Info'!$B$11-1&amp;"R+F")))</f>
        <v/>
      </c>
      <c r="B156" s="171" t="str">
        <f ca="1">IF(ISNUMBER(A156),VLOOKUP(A156,Methuselahs!$A$7:$E$306,2,FALSE),"")</f>
        <v/>
      </c>
      <c r="C156" s="172" t="str">
        <f ca="1">IF(ISNUMBER(A156),VLOOKUP(A156,Methuselahs!$A$7:$E$306,3,FALSE),"")</f>
        <v/>
      </c>
      <c r="D156" s="173" t="str">
        <f t="shared" ca="1" si="48"/>
        <v/>
      </c>
      <c r="E156" s="174"/>
      <c r="F156" s="189">
        <f t="shared" si="49"/>
        <v>0</v>
      </c>
      <c r="G156" s="159" t="str">
        <f t="shared" ca="1" si="50"/>
        <v/>
      </c>
      <c r="H156" s="160" t="str">
        <f ca="1">IF(ISNUMBER(A156),IF(OR($S156=$U156,NOT(ISNA(MATCH($D156*5+$V$4,Override!$C$6:$C$125,0)))),$Q156,0),"")</f>
        <v/>
      </c>
      <c r="I156" s="187" t="str">
        <f t="shared" ca="1" si="51"/>
        <v/>
      </c>
      <c r="J156" s="175">
        <f ca="1">COUNT(A152:A156)</f>
        <v>0</v>
      </c>
      <c r="K156" s="176" t="str">
        <f ca="1">IF(ISNUMBER(A156),RANK(F156,F152:F156),"")</f>
        <v/>
      </c>
      <c r="L156" s="177">
        <f ca="1">IF(J156=5,VLOOKUP(K156,TPMatrix!$A$6:$B$10,2,FALSE),IF(J156=4,VLOOKUP(K156,TPMatrix!$D$6:$E$9,2,FALSE),0))</f>
        <v>0</v>
      </c>
      <c r="M156" s="177">
        <f ca="1">IF(COUNTIF(K152:K156,K156)&gt;=2,IF(J156=5,VLOOKUP(K156+1,TPMatrix!$A$6:$B$10,2,FALSE),IF(J156=4,VLOOKUP(K156+1,TPMatrix!$D$6:$E$9,2,FALSE),0)),"")</f>
        <v>0</v>
      </c>
      <c r="N156" s="177">
        <f ca="1">IF(COUNTIF(K152:K156,K156)&gt;=3,IF(J156=5,VLOOKUP(K156+2,TPMatrix!$A$6:$B$10,2,FALSE),IF(J156=4,VLOOKUP(K156+2,TPMatrix!$D$6:$E$9,2,FALSE),0)),"")</f>
        <v>0</v>
      </c>
      <c r="O156" s="177">
        <f ca="1">IF(COUNTIF(K152:K156,K156)&gt;=4,IF(J156=5,VLOOKUP(K156+3,TPMatrix!$A$6:$B$10,2,FALSE),IF(J156=4,VLOOKUP(K156+3,TPMatrix!$D$6:$E$9,2,FALSE),0)),"")</f>
        <v>0</v>
      </c>
      <c r="P156" s="177">
        <f ca="1">IF(COUNTIF(K152:K156,K156)&gt;=5,IF(J156=5,VLOOKUP(K156+4,TPMatrix!$A$6:$B$10,2,FALSE),IF(J156=4,VLOOKUP(K156+4,TPMatrix!$D$6:$E$9,2,FALSE),0)),"")</f>
        <v>0</v>
      </c>
      <c r="Q156" s="177">
        <f t="shared" ca="1" si="52"/>
        <v>0</v>
      </c>
      <c r="R156" s="178">
        <f t="shared" ca="1" si="53"/>
        <v>5</v>
      </c>
      <c r="S156" s="176">
        <f t="shared" ca="1" si="54"/>
        <v>0</v>
      </c>
      <c r="T156" s="177">
        <f t="shared" si="55"/>
        <v>0</v>
      </c>
      <c r="U156" s="178">
        <f t="shared" ca="1" si="56"/>
        <v>0</v>
      </c>
      <c r="W156" s="3" t="str">
        <f t="shared" ca="1" si="57"/>
        <v/>
      </c>
      <c r="X156" s="3" t="str">
        <f ca="1">IF(ISNUMBER($A156),$W156*(Methuselahs!$A$4+1)+$A156,"")</f>
        <v/>
      </c>
      <c r="Y156" s="3" t="str">
        <f t="shared" ca="1" si="58"/>
        <v/>
      </c>
      <c r="Z156" s="3" t="str">
        <f ca="1">IF(ISNUMBER($A156),VLOOKUP($A156,Methuselahs!$A$7:$X$306,5),"")</f>
        <v/>
      </c>
      <c r="AA156" s="3" t="str">
        <f t="shared" ca="1" si="59"/>
        <v/>
      </c>
    </row>
    <row r="157" spans="1:27" ht="13.15" customHeight="1" x14ac:dyDescent="0.2">
      <c r="A157" s="55" t="str">
        <f ca="1">IF(ISBLANK('Tournament Info'!$B$11),"",INDIRECT(ADDRESS(ROW(),2,1,1,"Optimal Seating "&amp;'Tournament Info'!$B$11-1&amp;"R+F")))</f>
        <v/>
      </c>
      <c r="B157" s="76" t="str">
        <f ca="1">IF(ISNUMBER(A157),VLOOKUP(A157,Methuselahs!$A$7:$E$306,2,FALSE),"")</f>
        <v/>
      </c>
      <c r="C157" s="136" t="str">
        <f ca="1">IF(ISNUMBER(A157),VLOOKUP(A157,Methuselahs!$A$7:$E$306,3,FALSE),"")</f>
        <v/>
      </c>
      <c r="D157" s="137" t="str">
        <f t="shared" ca="1" si="48"/>
        <v/>
      </c>
      <c r="E157" s="138"/>
      <c r="F157" s="184">
        <f t="shared" si="49"/>
        <v>0</v>
      </c>
      <c r="G157" s="139" t="str">
        <f t="shared" ca="1" si="50"/>
        <v/>
      </c>
      <c r="H157" s="140" t="str">
        <f ca="1">IF(ISNUMBER(A157),IF(OR($S157=$U157,NOT(ISNA(MATCH($D157*5+$V$4,Override!$C$6:$C$125,0)))),$Q157,0),"")</f>
        <v/>
      </c>
      <c r="I157" s="185" t="str">
        <f t="shared" ca="1" si="51"/>
        <v/>
      </c>
      <c r="J157" s="141">
        <f ca="1">COUNT(A157:A161)</f>
        <v>0</v>
      </c>
      <c r="K157" s="142" t="str">
        <f ca="1">IF(ISNUMBER(A157),RANK(F157,F157:F161),"")</f>
        <v/>
      </c>
      <c r="L157" s="58">
        <f ca="1">IF(J157=5,VLOOKUP(K157,TPMatrix!$A$6:$B$10,2,FALSE),IF(J157=4,VLOOKUP(K157,TPMatrix!$D$6:$E$9,2,FALSE),0))</f>
        <v>0</v>
      </c>
      <c r="M157" s="58">
        <f ca="1">IF(COUNTIF(K157:K161,K157)&gt;=2,IF(J157=5,VLOOKUP(K157+1,TPMatrix!$A$6:$B$10,2,FALSE),IF(J157=4,VLOOKUP(K157+1,TPMatrix!$D$6:$E$9,2,FALSE),0)),"")</f>
        <v>0</v>
      </c>
      <c r="N157" s="58">
        <f ca="1">IF(COUNTIF(K157:K161,K157)&gt;=3,IF(J157=5,VLOOKUP(K157+2,TPMatrix!$A$6:$B$10,2,FALSE),IF(J157=4,VLOOKUP(K157+2,TPMatrix!$D$6:$E$9,2,FALSE),0)),"")</f>
        <v>0</v>
      </c>
      <c r="O157" s="58">
        <f ca="1">IF(COUNTIF(K157:K161,K157)&gt;=4,IF(J157=5,VLOOKUP(K157+3,TPMatrix!$A$6:$B$10,2,FALSE),IF(J157=4,VLOOKUP(K157+3,TPMatrix!$D$6:$E$9,2,FALSE),0)),"")</f>
        <v>0</v>
      </c>
      <c r="P157" s="58">
        <f ca="1">IF(COUNTIF(K157:K161,K157)&gt;=5,IF(J157=5,VLOOKUP(K157+4,TPMatrix!$A$6:$B$10,2,FALSE),IF(J157=4,VLOOKUP(K157+4,TPMatrix!$D$6:$E$9,2,FALSE),0)),"")</f>
        <v>0</v>
      </c>
      <c r="Q157" s="58">
        <f t="shared" ca="1" si="52"/>
        <v>0</v>
      </c>
      <c r="R157" s="143">
        <f t="shared" ca="1" si="53"/>
        <v>5</v>
      </c>
      <c r="S157" s="144">
        <f t="shared" ca="1" si="54"/>
        <v>0</v>
      </c>
      <c r="T157" s="145">
        <f t="shared" si="55"/>
        <v>0</v>
      </c>
      <c r="U157" s="146">
        <f t="shared" ca="1" si="56"/>
        <v>0</v>
      </c>
      <c r="W157" s="3" t="str">
        <f t="shared" ca="1" si="57"/>
        <v/>
      </c>
      <c r="X157" s="3" t="str">
        <f ca="1">IF(ISNUMBER($A157),$W157*(Methuselahs!$A$4+1)+$A157,"")</f>
        <v/>
      </c>
      <c r="Y157" s="3" t="str">
        <f t="shared" ca="1" si="58"/>
        <v/>
      </c>
      <c r="Z157" s="3" t="str">
        <f ca="1">IF(ISNUMBER($A157),VLOOKUP($A157,Methuselahs!$A$7:$X$306,5),"")</f>
        <v/>
      </c>
      <c r="AA157" s="3" t="str">
        <f t="shared" ca="1" si="59"/>
        <v/>
      </c>
    </row>
    <row r="158" spans="1:27" ht="13.15" customHeight="1" x14ac:dyDescent="0.2">
      <c r="A158" s="59" t="str">
        <f ca="1">IF(ISBLANK('Tournament Info'!$B$11),"",INDIRECT(ADDRESS(ROW(),2,1,1,"Optimal Seating "&amp;'Tournament Info'!$B$11-1&amp;"R+F")))</f>
        <v/>
      </c>
      <c r="B158" s="65" t="str">
        <f ca="1">IF(ISNUMBER(A158),VLOOKUP(A158,Methuselahs!$A$7:$E$306,2,FALSE),"")</f>
        <v/>
      </c>
      <c r="C158" s="147" t="str">
        <f ca="1">IF(ISNUMBER(A158),VLOOKUP(A158,Methuselahs!$A$7:$E$306,3,FALSE),"")</f>
        <v/>
      </c>
      <c r="D158" s="148" t="str">
        <f t="shared" ca="1" si="48"/>
        <v/>
      </c>
      <c r="E158" s="149"/>
      <c r="F158" s="66">
        <f t="shared" si="49"/>
        <v>0</v>
      </c>
      <c r="G158" s="150" t="str">
        <f t="shared" ca="1" si="50"/>
        <v/>
      </c>
      <c r="H158" s="151" t="str">
        <f ca="1">IF(ISNUMBER(A158),IF(OR($S158=$U158,NOT(ISNA(MATCH($D158*5+$V$4,Override!$C$6:$C$125,0)))),$Q158,0),"")</f>
        <v/>
      </c>
      <c r="I158" s="186" t="str">
        <f t="shared" ca="1" si="51"/>
        <v/>
      </c>
      <c r="J158" s="152">
        <f ca="1">COUNT(A157:A161)</f>
        <v>0</v>
      </c>
      <c r="K158" s="153" t="str">
        <f ca="1">IF(ISNUMBER(A158),RANK(F158,F157:F161),"")</f>
        <v/>
      </c>
      <c r="L158" s="154">
        <f ca="1">IF(J158=5,VLOOKUP(K158,TPMatrix!$A$6:$B$10,2,FALSE),IF(J158=4,VLOOKUP(K158,TPMatrix!$D$6:$E$9,2,FALSE),0))</f>
        <v>0</v>
      </c>
      <c r="M158" s="154">
        <f ca="1">IF(COUNTIF(K157:K161,K158)&gt;=2,IF(J158=5,VLOOKUP(K158+1,TPMatrix!$A$6:$B$10,2,FALSE),IF(J158=4,VLOOKUP(K158+1,TPMatrix!$D$6:$E$9,2,FALSE),0)),"")</f>
        <v>0</v>
      </c>
      <c r="N158" s="154">
        <f ca="1">IF(COUNTIF(K157:K161,K158)&gt;=3,IF(J158=5,VLOOKUP(K158+2,TPMatrix!$A$6:$B$10,2,FALSE),IF(J158=4,VLOOKUP(K158+2,TPMatrix!$D$6:$E$9,2,FALSE),0)),"")</f>
        <v>0</v>
      </c>
      <c r="O158" s="154">
        <f ca="1">IF(COUNTIF(K157:K161,K158)&gt;=4,IF(J158=5,VLOOKUP(K158+3,TPMatrix!$A$6:$B$10,2,FALSE),IF(J158=4,VLOOKUP(K158+3,TPMatrix!$D$6:$E$9,2,FALSE),0)),"")</f>
        <v>0</v>
      </c>
      <c r="P158" s="154">
        <f ca="1">IF(COUNTIF(K157:K161,K158)&gt;=5,IF(J158=5,VLOOKUP(K158+4,TPMatrix!$A$6:$B$10,2,FALSE),IF(J158=4,VLOOKUP(K158+4,TPMatrix!$D$6:$E$9,2,FALSE),0)),"")</f>
        <v>0</v>
      </c>
      <c r="Q158" s="154">
        <f t="shared" ca="1" si="52"/>
        <v>0</v>
      </c>
      <c r="R158" s="155">
        <f t="shared" ca="1" si="53"/>
        <v>5</v>
      </c>
      <c r="S158" s="153">
        <f t="shared" ca="1" si="54"/>
        <v>0</v>
      </c>
      <c r="T158" s="154">
        <f t="shared" si="55"/>
        <v>0</v>
      </c>
      <c r="U158" s="155">
        <f t="shared" ca="1" si="56"/>
        <v>0</v>
      </c>
      <c r="W158" s="3" t="str">
        <f t="shared" ca="1" si="57"/>
        <v/>
      </c>
      <c r="X158" s="3" t="str">
        <f ca="1">IF(ISNUMBER($A158),$W158*(Methuselahs!$A$4+1)+$A158,"")</f>
        <v/>
      </c>
      <c r="Y158" s="3" t="str">
        <f t="shared" ca="1" si="58"/>
        <v/>
      </c>
      <c r="Z158" s="3" t="str">
        <f ca="1">IF(ISNUMBER($A158),VLOOKUP($A158,Methuselahs!$A$7:$X$306,5),"")</f>
        <v/>
      </c>
      <c r="AA158" s="3" t="str">
        <f t="shared" ca="1" si="59"/>
        <v/>
      </c>
    </row>
    <row r="159" spans="1:27" ht="13.15" customHeight="1" x14ac:dyDescent="0.2">
      <c r="A159" s="70" t="str">
        <f ca="1">IF(ISBLANK('Tournament Info'!$B$11),"",INDIRECT(ADDRESS(ROW(),2,1,1,"Optimal Seating "&amp;'Tournament Info'!$B$11-1&amp;"R+F")))</f>
        <v/>
      </c>
      <c r="B159" s="76" t="str">
        <f ca="1">IF(ISNUMBER(A159),VLOOKUP(A159,Methuselahs!$A$7:$E$306,2,FALSE),"")</f>
        <v/>
      </c>
      <c r="C159" s="156" t="str">
        <f ca="1">IF(ISNUMBER(A159),VLOOKUP(A159,Methuselahs!$A$7:$E$306,3,FALSE),"")</f>
        <v/>
      </c>
      <c r="D159" s="157" t="str">
        <f t="shared" ca="1" si="48"/>
        <v/>
      </c>
      <c r="E159" s="158"/>
      <c r="F159" s="77">
        <f t="shared" si="49"/>
        <v>0</v>
      </c>
      <c r="G159" s="159" t="str">
        <f t="shared" ca="1" si="50"/>
        <v/>
      </c>
      <c r="H159" s="160" t="str">
        <f ca="1">IF(ISNUMBER(A159),IF(OR($S159=$U159,NOT(ISNA(MATCH($D159*5+$V$4,Override!$C$6:$C$125,0)))),$Q159,0),"")</f>
        <v/>
      </c>
      <c r="I159" s="187" t="str">
        <f t="shared" ca="1" si="51"/>
        <v/>
      </c>
      <c r="J159" s="161">
        <f ca="1">COUNT(A157:A161)</f>
        <v>0</v>
      </c>
      <c r="K159" s="162" t="str">
        <f ca="1">IF(ISNUMBER(A159),RANK(F159,F157:F161),"")</f>
        <v/>
      </c>
      <c r="L159" s="75">
        <f ca="1">IF(J159=5,VLOOKUP(K159,TPMatrix!$A$6:$B$10,2,FALSE),IF(J159=4,VLOOKUP(K159,TPMatrix!$D$6:$E$9,2,FALSE),0))</f>
        <v>0</v>
      </c>
      <c r="M159" s="75">
        <f ca="1">IF(COUNTIF(K157:K161,K159)&gt;=2,IF(J159=5,VLOOKUP(K159+1,TPMatrix!$A$6:$B$10,2,FALSE),IF(J159=4,VLOOKUP(K159+1,TPMatrix!$D$6:$E$9,2,FALSE),0)),"")</f>
        <v>0</v>
      </c>
      <c r="N159" s="75">
        <f ca="1">IF(COUNTIF(K157:K161,K159)&gt;=3,IF(J159=5,VLOOKUP(K159+2,TPMatrix!$A$6:$B$10,2,FALSE),IF(J159=4,VLOOKUP(K159+2,TPMatrix!$D$6:$E$9,2,FALSE),0)),"")</f>
        <v>0</v>
      </c>
      <c r="O159" s="75">
        <f ca="1">IF(COUNTIF(K157:K161,K159)&gt;=4,IF(J159=5,VLOOKUP(K159+3,TPMatrix!$A$6:$B$10,2,FALSE),IF(J159=4,VLOOKUP(K159+3,TPMatrix!$D$6:$E$9,2,FALSE),0)),"")</f>
        <v>0</v>
      </c>
      <c r="P159" s="75">
        <f ca="1">IF(COUNTIF(K157:K161,K159)&gt;=5,IF(J159=5,VLOOKUP(K159+4,TPMatrix!$A$6:$B$10,2,FALSE),IF(J159=4,VLOOKUP(K159+4,TPMatrix!$D$6:$E$9,2,FALSE),0)),"")</f>
        <v>0</v>
      </c>
      <c r="Q159" s="75">
        <f t="shared" ca="1" si="52"/>
        <v>0</v>
      </c>
      <c r="R159" s="163">
        <f t="shared" ca="1" si="53"/>
        <v>5</v>
      </c>
      <c r="S159" s="162">
        <f t="shared" ca="1" si="54"/>
        <v>0</v>
      </c>
      <c r="T159" s="75">
        <f t="shared" si="55"/>
        <v>0</v>
      </c>
      <c r="U159" s="163">
        <f t="shared" ca="1" si="56"/>
        <v>0</v>
      </c>
      <c r="W159" s="3" t="str">
        <f t="shared" ca="1" si="57"/>
        <v/>
      </c>
      <c r="X159" s="3" t="str">
        <f ca="1">IF(ISNUMBER($A159),$W159*(Methuselahs!$A$4+1)+$A159,"")</f>
        <v/>
      </c>
      <c r="Y159" s="3" t="str">
        <f t="shared" ca="1" si="58"/>
        <v/>
      </c>
      <c r="Z159" s="3" t="str">
        <f ca="1">IF(ISNUMBER($A159),VLOOKUP($A159,Methuselahs!$A$7:$X$306,5),"")</f>
        <v/>
      </c>
      <c r="AA159" s="3" t="str">
        <f t="shared" ca="1" si="59"/>
        <v/>
      </c>
    </row>
    <row r="160" spans="1:27" ht="13.15" customHeight="1" x14ac:dyDescent="0.2">
      <c r="A160" s="164" t="str">
        <f ca="1">IF(ISBLANK('Tournament Info'!$B$11),"",INDIRECT(ADDRESS(ROW(),2,1,1,"Optimal Seating "&amp;'Tournament Info'!$B$11-1&amp;"R+F")))</f>
        <v/>
      </c>
      <c r="B160" s="165" t="str">
        <f ca="1">IF(ISNUMBER(A160),VLOOKUP(A160,Methuselahs!$A$7:$E$306,2,FALSE),"")</f>
        <v/>
      </c>
      <c r="C160" s="166" t="str">
        <f ca="1">IF(ISNUMBER(A160),VLOOKUP(A160,Methuselahs!$A$7:$E$306,3,FALSE),"")</f>
        <v/>
      </c>
      <c r="D160" s="167" t="str">
        <f t="shared" ca="1" si="48"/>
        <v/>
      </c>
      <c r="E160" s="168"/>
      <c r="F160" s="188">
        <f t="shared" si="49"/>
        <v>0</v>
      </c>
      <c r="G160" s="150" t="str">
        <f t="shared" ca="1" si="50"/>
        <v/>
      </c>
      <c r="H160" s="151" t="str">
        <f ca="1">IF(ISNUMBER(A160),IF(OR($S160=$U160,NOT(ISNA(MATCH($D160*5+$V$4,Override!$C$6:$C$125,0)))),$Q160,0),"")</f>
        <v/>
      </c>
      <c r="I160" s="186" t="str">
        <f t="shared" ca="1" si="51"/>
        <v/>
      </c>
      <c r="J160" s="169">
        <f ca="1">COUNT(A157:A161)</f>
        <v>0</v>
      </c>
      <c r="K160" s="153" t="str">
        <f ca="1">IF(ISNUMBER(A160),RANK(F160,F157:F161),"")</f>
        <v/>
      </c>
      <c r="L160" s="154">
        <f ca="1">IF(J160=5,VLOOKUP(K160,TPMatrix!$A$6:$B$10,2,FALSE),IF(J160=4,VLOOKUP(K160,TPMatrix!$D$6:$E$9,2,FALSE),0))</f>
        <v>0</v>
      </c>
      <c r="M160" s="154">
        <f ca="1">IF(COUNTIF(K157:K161,K160)&gt;=2,IF(J160=5,VLOOKUP(K160+1,TPMatrix!$A$6:$B$10,2,FALSE),IF(J160=4,VLOOKUP(K160+1,TPMatrix!$D$6:$E$9,2,FALSE),0)),"")</f>
        <v>0</v>
      </c>
      <c r="N160" s="154">
        <f ca="1">IF(COUNTIF(K157:K161,K160)&gt;=3,IF(J160=5,VLOOKUP(K160+2,TPMatrix!$A$6:$B$10,2,FALSE),IF(J160=4,VLOOKUP(K160+2,TPMatrix!$D$6:$E$9,2,FALSE),0)),"")</f>
        <v>0</v>
      </c>
      <c r="O160" s="154">
        <f ca="1">IF(COUNTIF(K157:K161,K160)&gt;=4,IF(J160=5,VLOOKUP(K160+3,TPMatrix!$A$6:$B$10,2,FALSE),IF(J160=4,VLOOKUP(K160+3,TPMatrix!$D$6:$E$9,2,FALSE),0)),"")</f>
        <v>0</v>
      </c>
      <c r="P160" s="154">
        <f ca="1">IF(COUNTIF(K157:K161,K160)&gt;=5,IF(J160=5,VLOOKUP(K160+4,TPMatrix!$A$6:$B$10,2,FALSE),IF(J160=4,VLOOKUP(K160+4,TPMatrix!$D$6:$E$9,2,FALSE),0)),"")</f>
        <v>0</v>
      </c>
      <c r="Q160" s="154">
        <f t="shared" ca="1" si="52"/>
        <v>0</v>
      </c>
      <c r="R160" s="155">
        <f t="shared" ca="1" si="53"/>
        <v>5</v>
      </c>
      <c r="S160" s="153">
        <f t="shared" ca="1" si="54"/>
        <v>0</v>
      </c>
      <c r="T160" s="154">
        <f t="shared" si="55"/>
        <v>0</v>
      </c>
      <c r="U160" s="155">
        <f t="shared" ca="1" si="56"/>
        <v>0</v>
      </c>
      <c r="W160" s="3" t="str">
        <f t="shared" ca="1" si="57"/>
        <v/>
      </c>
      <c r="X160" s="3" t="str">
        <f ca="1">IF(ISNUMBER($A160),$W160*(Methuselahs!$A$4+1)+$A160,"")</f>
        <v/>
      </c>
      <c r="Y160" s="3" t="str">
        <f t="shared" ca="1" si="58"/>
        <v/>
      </c>
      <c r="Z160" s="3" t="str">
        <f ca="1">IF(ISNUMBER($A160),VLOOKUP($A160,Methuselahs!$A$7:$X$306,5),"")</f>
        <v/>
      </c>
      <c r="AA160" s="3" t="str">
        <f t="shared" ca="1" si="59"/>
        <v/>
      </c>
    </row>
    <row r="161" spans="1:27" ht="13.15" customHeight="1" x14ac:dyDescent="0.2">
      <c r="A161" s="170" t="str">
        <f ca="1">IF(ISBLANK('Tournament Info'!$B$11),"",INDIRECT(ADDRESS(ROW(),2,1,1,"Optimal Seating "&amp;'Tournament Info'!$B$11-1&amp;"R+F")))</f>
        <v/>
      </c>
      <c r="B161" s="171" t="str">
        <f ca="1">IF(ISNUMBER(A161),VLOOKUP(A161,Methuselahs!$A$7:$E$306,2,FALSE),"")</f>
        <v/>
      </c>
      <c r="C161" s="172" t="str">
        <f ca="1">IF(ISNUMBER(A161),VLOOKUP(A161,Methuselahs!$A$7:$E$306,3,FALSE),"")</f>
        <v/>
      </c>
      <c r="D161" s="173" t="str">
        <f t="shared" ca="1" si="48"/>
        <v/>
      </c>
      <c r="E161" s="174"/>
      <c r="F161" s="189">
        <f t="shared" si="49"/>
        <v>0</v>
      </c>
      <c r="G161" s="159" t="str">
        <f t="shared" ca="1" si="50"/>
        <v/>
      </c>
      <c r="H161" s="160" t="str">
        <f ca="1">IF(ISNUMBER(A161),IF(OR($S161=$U161,NOT(ISNA(MATCH($D161*5+$V$4,Override!$C$6:$C$125,0)))),$Q161,0),"")</f>
        <v/>
      </c>
      <c r="I161" s="187" t="str">
        <f t="shared" ca="1" si="51"/>
        <v/>
      </c>
      <c r="J161" s="175">
        <f ca="1">COUNT(A157:A161)</f>
        <v>0</v>
      </c>
      <c r="K161" s="176" t="str">
        <f ca="1">IF(ISNUMBER(A161),RANK(F161,F157:F161),"")</f>
        <v/>
      </c>
      <c r="L161" s="177">
        <f ca="1">IF(J161=5,VLOOKUP(K161,TPMatrix!$A$6:$B$10,2,FALSE),IF(J161=4,VLOOKUP(K161,TPMatrix!$D$6:$E$9,2,FALSE),0))</f>
        <v>0</v>
      </c>
      <c r="M161" s="177">
        <f ca="1">IF(COUNTIF(K157:K161,K161)&gt;=2,IF(J161=5,VLOOKUP(K161+1,TPMatrix!$A$6:$B$10,2,FALSE),IF(J161=4,VLOOKUP(K161+1,TPMatrix!$D$6:$E$9,2,FALSE),0)),"")</f>
        <v>0</v>
      </c>
      <c r="N161" s="177">
        <f ca="1">IF(COUNTIF(K157:K161,K161)&gt;=3,IF(J161=5,VLOOKUP(K161+2,TPMatrix!$A$6:$B$10,2,FALSE),IF(J161=4,VLOOKUP(K161+2,TPMatrix!$D$6:$E$9,2,FALSE),0)),"")</f>
        <v>0</v>
      </c>
      <c r="O161" s="177">
        <f ca="1">IF(COUNTIF(K157:K161,K161)&gt;=4,IF(J161=5,VLOOKUP(K161+3,TPMatrix!$A$6:$B$10,2,FALSE),IF(J161=4,VLOOKUP(K161+3,TPMatrix!$D$6:$E$9,2,FALSE),0)),"")</f>
        <v>0</v>
      </c>
      <c r="P161" s="177">
        <f ca="1">IF(COUNTIF(K157:K161,K161)&gt;=5,IF(J161=5,VLOOKUP(K161+4,TPMatrix!$A$6:$B$10,2,FALSE),IF(J161=4,VLOOKUP(K161+4,TPMatrix!$D$6:$E$9,2,FALSE),0)),"")</f>
        <v>0</v>
      </c>
      <c r="Q161" s="177">
        <f t="shared" ca="1" si="52"/>
        <v>0</v>
      </c>
      <c r="R161" s="178">
        <f t="shared" ca="1" si="53"/>
        <v>5</v>
      </c>
      <c r="S161" s="176">
        <f t="shared" ca="1" si="54"/>
        <v>0</v>
      </c>
      <c r="T161" s="177">
        <f t="shared" si="55"/>
        <v>0</v>
      </c>
      <c r="U161" s="178">
        <f t="shared" ca="1" si="56"/>
        <v>0</v>
      </c>
      <c r="W161" s="3" t="str">
        <f t="shared" ca="1" si="57"/>
        <v/>
      </c>
      <c r="X161" s="3" t="str">
        <f ca="1">IF(ISNUMBER($A161),$W161*(Methuselahs!$A$4+1)+$A161,"")</f>
        <v/>
      </c>
      <c r="Y161" s="3" t="str">
        <f t="shared" ca="1" si="58"/>
        <v/>
      </c>
      <c r="Z161" s="3" t="str">
        <f ca="1">IF(ISNUMBER($A161),VLOOKUP($A161,Methuselahs!$A$7:$X$306,5),"")</f>
        <v/>
      </c>
      <c r="AA161" s="3" t="str">
        <f t="shared" ca="1" si="59"/>
        <v/>
      </c>
    </row>
    <row r="162" spans="1:27" ht="13.15" customHeight="1" x14ac:dyDescent="0.2">
      <c r="A162" s="55" t="str">
        <f ca="1">IF(ISBLANK('Tournament Info'!$B$11),"",INDIRECT(ADDRESS(ROW(),2,1,1,"Optimal Seating "&amp;'Tournament Info'!$B$11-1&amp;"R+F")))</f>
        <v/>
      </c>
      <c r="B162" s="76" t="str">
        <f ca="1">IF(ISNUMBER(A162),VLOOKUP(A162,Methuselahs!$A$7:$E$306,2,FALSE),"")</f>
        <v/>
      </c>
      <c r="C162" s="136" t="str">
        <f ca="1">IF(ISNUMBER(A162),VLOOKUP(A162,Methuselahs!$A$7:$E$306,3,FALSE),"")</f>
        <v/>
      </c>
      <c r="D162" s="137" t="str">
        <f t="shared" ca="1" si="48"/>
        <v/>
      </c>
      <c r="E162" s="138"/>
      <c r="F162" s="184">
        <f t="shared" si="49"/>
        <v>0</v>
      </c>
      <c r="G162" s="139" t="str">
        <f t="shared" ca="1" si="50"/>
        <v/>
      </c>
      <c r="H162" s="140" t="str">
        <f ca="1">IF(ISNUMBER(A162),IF(OR($S162=$U162,NOT(ISNA(MATCH($D162*5+$V$4,Override!$C$6:$C$125,0)))),$Q162,0),"")</f>
        <v/>
      </c>
      <c r="I162" s="185" t="str">
        <f t="shared" ca="1" si="51"/>
        <v/>
      </c>
      <c r="J162" s="141">
        <f ca="1">COUNT(A162:A166)</f>
        <v>0</v>
      </c>
      <c r="K162" s="142" t="str">
        <f ca="1">IF(ISNUMBER(A162),RANK(F162,F162:F166),"")</f>
        <v/>
      </c>
      <c r="L162" s="58">
        <f ca="1">IF(J162=5,VLOOKUP(K162,TPMatrix!$A$6:$B$10,2,FALSE),IF(J162=4,VLOOKUP(K162,TPMatrix!$D$6:$E$9,2,FALSE),0))</f>
        <v>0</v>
      </c>
      <c r="M162" s="58">
        <f ca="1">IF(COUNTIF(K162:K166,K162)&gt;=2,IF(J162=5,VLOOKUP(K162+1,TPMatrix!$A$6:$B$10,2,FALSE),IF(J162=4,VLOOKUP(K162+1,TPMatrix!$D$6:$E$9,2,FALSE),0)),"")</f>
        <v>0</v>
      </c>
      <c r="N162" s="58">
        <f ca="1">IF(COUNTIF(K162:K166,K162)&gt;=3,IF(J162=5,VLOOKUP(K162+2,TPMatrix!$A$6:$B$10,2,FALSE),IF(J162=4,VLOOKUP(K162+2,TPMatrix!$D$6:$E$9,2,FALSE),0)),"")</f>
        <v>0</v>
      </c>
      <c r="O162" s="58">
        <f ca="1">IF(COUNTIF(K162:K166,K162)&gt;=4,IF(J162=5,VLOOKUP(K162+3,TPMatrix!$A$6:$B$10,2,FALSE),IF(J162=4,VLOOKUP(K162+3,TPMatrix!$D$6:$E$9,2,FALSE),0)),"")</f>
        <v>0</v>
      </c>
      <c r="P162" s="58">
        <f ca="1">IF(COUNTIF(K162:K166,K162)&gt;=5,IF(J162=5,VLOOKUP(K162+4,TPMatrix!$A$6:$B$10,2,FALSE),IF(J162=4,VLOOKUP(K162+4,TPMatrix!$D$6:$E$9,2,FALSE),0)),"")</f>
        <v>0</v>
      </c>
      <c r="Q162" s="58">
        <f t="shared" ca="1" si="52"/>
        <v>0</v>
      </c>
      <c r="R162" s="143">
        <f t="shared" ca="1" si="53"/>
        <v>5</v>
      </c>
      <c r="S162" s="144">
        <f t="shared" ca="1" si="54"/>
        <v>0</v>
      </c>
      <c r="T162" s="145">
        <f t="shared" si="55"/>
        <v>0</v>
      </c>
      <c r="U162" s="146">
        <f t="shared" ca="1" si="56"/>
        <v>0</v>
      </c>
      <c r="W162" s="3" t="str">
        <f t="shared" ca="1" si="57"/>
        <v/>
      </c>
      <c r="X162" s="3" t="str">
        <f ca="1">IF(ISNUMBER($A162),$W162*(Methuselahs!$A$4+1)+$A162,"")</f>
        <v/>
      </c>
      <c r="Y162" s="3" t="str">
        <f t="shared" ca="1" si="58"/>
        <v/>
      </c>
      <c r="Z162" s="3" t="str">
        <f ca="1">IF(ISNUMBER($A162),VLOOKUP($A162,Methuselahs!$A$7:$X$306,5),"")</f>
        <v/>
      </c>
      <c r="AA162" s="3" t="str">
        <f t="shared" ca="1" si="59"/>
        <v/>
      </c>
    </row>
    <row r="163" spans="1:27" ht="13.15" customHeight="1" x14ac:dyDescent="0.2">
      <c r="A163" s="59" t="str">
        <f ca="1">IF(ISBLANK('Tournament Info'!$B$11),"",INDIRECT(ADDRESS(ROW(),2,1,1,"Optimal Seating "&amp;'Tournament Info'!$B$11-1&amp;"R+F")))</f>
        <v/>
      </c>
      <c r="B163" s="65" t="str">
        <f ca="1">IF(ISNUMBER(A163),VLOOKUP(A163,Methuselahs!$A$7:$E$306,2,FALSE),"")</f>
        <v/>
      </c>
      <c r="C163" s="147" t="str">
        <f ca="1">IF(ISNUMBER(A163),VLOOKUP(A163,Methuselahs!$A$7:$E$306,3,FALSE),"")</f>
        <v/>
      </c>
      <c r="D163" s="148" t="str">
        <f t="shared" ca="1" si="48"/>
        <v/>
      </c>
      <c r="E163" s="149"/>
      <c r="F163" s="66">
        <f t="shared" si="49"/>
        <v>0</v>
      </c>
      <c r="G163" s="150" t="str">
        <f t="shared" ca="1" si="50"/>
        <v/>
      </c>
      <c r="H163" s="151" t="str">
        <f ca="1">IF(ISNUMBER(A163),IF(OR($S163=$U163,NOT(ISNA(MATCH($D163*5+$V$4,Override!$C$6:$C$125,0)))),$Q163,0),"")</f>
        <v/>
      </c>
      <c r="I163" s="186" t="str">
        <f t="shared" ca="1" si="51"/>
        <v/>
      </c>
      <c r="J163" s="152">
        <f ca="1">COUNT(A162:A166)</f>
        <v>0</v>
      </c>
      <c r="K163" s="153" t="str">
        <f ca="1">IF(ISNUMBER(A163),RANK(F163,F162:F166),"")</f>
        <v/>
      </c>
      <c r="L163" s="154">
        <f ca="1">IF(J163=5,VLOOKUP(K163,TPMatrix!$A$6:$B$10,2,FALSE),IF(J163=4,VLOOKUP(K163,TPMatrix!$D$6:$E$9,2,FALSE),0))</f>
        <v>0</v>
      </c>
      <c r="M163" s="154">
        <f ca="1">IF(COUNTIF(K162:K166,K163)&gt;=2,IF(J163=5,VLOOKUP(K163+1,TPMatrix!$A$6:$B$10,2,FALSE),IF(J163=4,VLOOKUP(K163+1,TPMatrix!$D$6:$E$9,2,FALSE),0)),"")</f>
        <v>0</v>
      </c>
      <c r="N163" s="154">
        <f ca="1">IF(COUNTIF(K162:K166,K163)&gt;=3,IF(J163=5,VLOOKUP(K163+2,TPMatrix!$A$6:$B$10,2,FALSE),IF(J163=4,VLOOKUP(K163+2,TPMatrix!$D$6:$E$9,2,FALSE),0)),"")</f>
        <v>0</v>
      </c>
      <c r="O163" s="154">
        <f ca="1">IF(COUNTIF(K162:K166,K163)&gt;=4,IF(J163=5,VLOOKUP(K163+3,TPMatrix!$A$6:$B$10,2,FALSE),IF(J163=4,VLOOKUP(K163+3,TPMatrix!$D$6:$E$9,2,FALSE),0)),"")</f>
        <v>0</v>
      </c>
      <c r="P163" s="154">
        <f ca="1">IF(COUNTIF(K162:K166,K163)&gt;=5,IF(J163=5,VLOOKUP(K163+4,TPMatrix!$A$6:$B$10,2,FALSE),IF(J163=4,VLOOKUP(K163+4,TPMatrix!$D$6:$E$9,2,FALSE),0)),"")</f>
        <v>0</v>
      </c>
      <c r="Q163" s="154">
        <f t="shared" ca="1" si="52"/>
        <v>0</v>
      </c>
      <c r="R163" s="155">
        <f t="shared" ca="1" si="53"/>
        <v>5</v>
      </c>
      <c r="S163" s="153">
        <f t="shared" ca="1" si="54"/>
        <v>0</v>
      </c>
      <c r="T163" s="154">
        <f t="shared" si="55"/>
        <v>0</v>
      </c>
      <c r="U163" s="155">
        <f t="shared" ca="1" si="56"/>
        <v>0</v>
      </c>
      <c r="W163" s="3" t="str">
        <f t="shared" ca="1" si="57"/>
        <v/>
      </c>
      <c r="X163" s="3" t="str">
        <f ca="1">IF(ISNUMBER($A163),$W163*(Methuselahs!$A$4+1)+$A163,"")</f>
        <v/>
      </c>
      <c r="Y163" s="3" t="str">
        <f t="shared" ca="1" si="58"/>
        <v/>
      </c>
      <c r="Z163" s="3" t="str">
        <f ca="1">IF(ISNUMBER($A163),VLOOKUP($A163,Methuselahs!$A$7:$X$306,5),"")</f>
        <v/>
      </c>
      <c r="AA163" s="3" t="str">
        <f t="shared" ca="1" si="59"/>
        <v/>
      </c>
    </row>
    <row r="164" spans="1:27" ht="13.15" customHeight="1" x14ac:dyDescent="0.2">
      <c r="A164" s="70" t="str">
        <f ca="1">IF(ISBLANK('Tournament Info'!$B$11),"",INDIRECT(ADDRESS(ROW(),2,1,1,"Optimal Seating "&amp;'Tournament Info'!$B$11-1&amp;"R+F")))</f>
        <v/>
      </c>
      <c r="B164" s="76" t="str">
        <f ca="1">IF(ISNUMBER(A164),VLOOKUP(A164,Methuselahs!$A$7:$E$306,2,FALSE),"")</f>
        <v/>
      </c>
      <c r="C164" s="156" t="str">
        <f ca="1">IF(ISNUMBER(A164),VLOOKUP(A164,Methuselahs!$A$7:$E$306,3,FALSE),"")</f>
        <v/>
      </c>
      <c r="D164" s="157" t="str">
        <f t="shared" ca="1" si="48"/>
        <v/>
      </c>
      <c r="E164" s="158"/>
      <c r="F164" s="77">
        <f t="shared" si="49"/>
        <v>0</v>
      </c>
      <c r="G164" s="159" t="str">
        <f t="shared" ca="1" si="50"/>
        <v/>
      </c>
      <c r="H164" s="160" t="str">
        <f ca="1">IF(ISNUMBER(A164),IF(OR($S164=$U164,NOT(ISNA(MATCH($D164*5+$V$4,Override!$C$6:$C$125,0)))),$Q164,0),"")</f>
        <v/>
      </c>
      <c r="I164" s="187" t="str">
        <f t="shared" ca="1" si="51"/>
        <v/>
      </c>
      <c r="J164" s="161">
        <f ca="1">COUNT(A162:A166)</f>
        <v>0</v>
      </c>
      <c r="K164" s="162" t="str">
        <f ca="1">IF(ISNUMBER(A164),RANK(F164,F162:F166),"")</f>
        <v/>
      </c>
      <c r="L164" s="75">
        <f ca="1">IF(J164=5,VLOOKUP(K164,TPMatrix!$A$6:$B$10,2,FALSE),IF(J164=4,VLOOKUP(K164,TPMatrix!$D$6:$E$9,2,FALSE),0))</f>
        <v>0</v>
      </c>
      <c r="M164" s="75">
        <f ca="1">IF(COUNTIF(K162:K166,K164)&gt;=2,IF(J164=5,VLOOKUP(K164+1,TPMatrix!$A$6:$B$10,2,FALSE),IF(J164=4,VLOOKUP(K164+1,TPMatrix!$D$6:$E$9,2,FALSE),0)),"")</f>
        <v>0</v>
      </c>
      <c r="N164" s="75">
        <f ca="1">IF(COUNTIF(K162:K166,K164)&gt;=3,IF(J164=5,VLOOKUP(K164+2,TPMatrix!$A$6:$B$10,2,FALSE),IF(J164=4,VLOOKUP(K164+2,TPMatrix!$D$6:$E$9,2,FALSE),0)),"")</f>
        <v>0</v>
      </c>
      <c r="O164" s="75">
        <f ca="1">IF(COUNTIF(K162:K166,K164)&gt;=4,IF(J164=5,VLOOKUP(K164+3,TPMatrix!$A$6:$B$10,2,FALSE),IF(J164=4,VLOOKUP(K164+3,TPMatrix!$D$6:$E$9,2,FALSE),0)),"")</f>
        <v>0</v>
      </c>
      <c r="P164" s="75">
        <f ca="1">IF(COUNTIF(K162:K166,K164)&gt;=5,IF(J164=5,VLOOKUP(K164+4,TPMatrix!$A$6:$B$10,2,FALSE),IF(J164=4,VLOOKUP(K164+4,TPMatrix!$D$6:$E$9,2,FALSE),0)),"")</f>
        <v>0</v>
      </c>
      <c r="Q164" s="75">
        <f t="shared" ca="1" si="52"/>
        <v>0</v>
      </c>
      <c r="R164" s="163">
        <f t="shared" ca="1" si="53"/>
        <v>5</v>
      </c>
      <c r="S164" s="162">
        <f t="shared" ca="1" si="54"/>
        <v>0</v>
      </c>
      <c r="T164" s="75">
        <f t="shared" si="55"/>
        <v>0</v>
      </c>
      <c r="U164" s="163">
        <f t="shared" ca="1" si="56"/>
        <v>0</v>
      </c>
      <c r="W164" s="3" t="str">
        <f t="shared" ca="1" si="57"/>
        <v/>
      </c>
      <c r="X164" s="3" t="str">
        <f ca="1">IF(ISNUMBER($A164),$W164*(Methuselahs!$A$4+1)+$A164,"")</f>
        <v/>
      </c>
      <c r="Y164" s="3" t="str">
        <f t="shared" ca="1" si="58"/>
        <v/>
      </c>
      <c r="Z164" s="3" t="str">
        <f ca="1">IF(ISNUMBER($A164),VLOOKUP($A164,Methuselahs!$A$7:$X$306,5),"")</f>
        <v/>
      </c>
      <c r="AA164" s="3" t="str">
        <f t="shared" ca="1" si="59"/>
        <v/>
      </c>
    </row>
    <row r="165" spans="1:27" ht="13.15" customHeight="1" x14ac:dyDescent="0.2">
      <c r="A165" s="164" t="str">
        <f ca="1">IF(ISBLANK('Tournament Info'!$B$11),"",INDIRECT(ADDRESS(ROW(),2,1,1,"Optimal Seating "&amp;'Tournament Info'!$B$11-1&amp;"R+F")))</f>
        <v/>
      </c>
      <c r="B165" s="165" t="str">
        <f ca="1">IF(ISNUMBER(A165),VLOOKUP(A165,Methuselahs!$A$7:$E$306,2,FALSE),"")</f>
        <v/>
      </c>
      <c r="C165" s="166" t="str">
        <f ca="1">IF(ISNUMBER(A165),VLOOKUP(A165,Methuselahs!$A$7:$E$306,3,FALSE),"")</f>
        <v/>
      </c>
      <c r="D165" s="167" t="str">
        <f t="shared" ca="1" si="48"/>
        <v/>
      </c>
      <c r="E165" s="168"/>
      <c r="F165" s="188">
        <f t="shared" si="49"/>
        <v>0</v>
      </c>
      <c r="G165" s="150" t="str">
        <f t="shared" ca="1" si="50"/>
        <v/>
      </c>
      <c r="H165" s="151" t="str">
        <f ca="1">IF(ISNUMBER(A165),IF(OR($S165=$U165,NOT(ISNA(MATCH($D165*5+$V$4,Override!$C$6:$C$125,0)))),$Q165,0),"")</f>
        <v/>
      </c>
      <c r="I165" s="186" t="str">
        <f t="shared" ca="1" si="51"/>
        <v/>
      </c>
      <c r="J165" s="169">
        <f ca="1">COUNT(A162:A166)</f>
        <v>0</v>
      </c>
      <c r="K165" s="153" t="str">
        <f ca="1">IF(ISNUMBER(A165),RANK(F165,F162:F166),"")</f>
        <v/>
      </c>
      <c r="L165" s="154">
        <f ca="1">IF(J165=5,VLOOKUP(K165,TPMatrix!$A$6:$B$10,2,FALSE),IF(J165=4,VLOOKUP(K165,TPMatrix!$D$6:$E$9,2,FALSE),0))</f>
        <v>0</v>
      </c>
      <c r="M165" s="154">
        <f ca="1">IF(COUNTIF(K162:K166,K165)&gt;=2,IF(J165=5,VLOOKUP(K165+1,TPMatrix!$A$6:$B$10,2,FALSE),IF(J165=4,VLOOKUP(K165+1,TPMatrix!$D$6:$E$9,2,FALSE),0)),"")</f>
        <v>0</v>
      </c>
      <c r="N165" s="154">
        <f ca="1">IF(COUNTIF(K162:K166,K165)&gt;=3,IF(J165=5,VLOOKUP(K165+2,TPMatrix!$A$6:$B$10,2,FALSE),IF(J165=4,VLOOKUP(K165+2,TPMatrix!$D$6:$E$9,2,FALSE),0)),"")</f>
        <v>0</v>
      </c>
      <c r="O165" s="154">
        <f ca="1">IF(COUNTIF(K162:K166,K165)&gt;=4,IF(J165=5,VLOOKUP(K165+3,TPMatrix!$A$6:$B$10,2,FALSE),IF(J165=4,VLOOKUP(K165+3,TPMatrix!$D$6:$E$9,2,FALSE),0)),"")</f>
        <v>0</v>
      </c>
      <c r="P165" s="154">
        <f ca="1">IF(COUNTIF(K162:K166,K165)&gt;=5,IF(J165=5,VLOOKUP(K165+4,TPMatrix!$A$6:$B$10,2,FALSE),IF(J165=4,VLOOKUP(K165+4,TPMatrix!$D$6:$E$9,2,FALSE),0)),"")</f>
        <v>0</v>
      </c>
      <c r="Q165" s="154">
        <f t="shared" ca="1" si="52"/>
        <v>0</v>
      </c>
      <c r="R165" s="155">
        <f t="shared" ca="1" si="53"/>
        <v>5</v>
      </c>
      <c r="S165" s="153">
        <f t="shared" ca="1" si="54"/>
        <v>0</v>
      </c>
      <c r="T165" s="154">
        <f t="shared" si="55"/>
        <v>0</v>
      </c>
      <c r="U165" s="155">
        <f t="shared" ca="1" si="56"/>
        <v>0</v>
      </c>
      <c r="W165" s="3" t="str">
        <f t="shared" ca="1" si="57"/>
        <v/>
      </c>
      <c r="X165" s="3" t="str">
        <f ca="1">IF(ISNUMBER($A165),$W165*(Methuselahs!$A$4+1)+$A165,"")</f>
        <v/>
      </c>
      <c r="Y165" s="3" t="str">
        <f t="shared" ca="1" si="58"/>
        <v/>
      </c>
      <c r="Z165" s="3" t="str">
        <f ca="1">IF(ISNUMBER($A165),VLOOKUP($A165,Methuselahs!$A$7:$X$306,5),"")</f>
        <v/>
      </c>
      <c r="AA165" s="3" t="str">
        <f t="shared" ca="1" si="59"/>
        <v/>
      </c>
    </row>
    <row r="166" spans="1:27" ht="13.15" customHeight="1" x14ac:dyDescent="0.2">
      <c r="A166" s="170" t="str">
        <f ca="1">IF(ISBLANK('Tournament Info'!$B$11),"",INDIRECT(ADDRESS(ROW(),2,1,1,"Optimal Seating "&amp;'Tournament Info'!$B$11-1&amp;"R+F")))</f>
        <v/>
      </c>
      <c r="B166" s="171" t="str">
        <f ca="1">IF(ISNUMBER(A166),VLOOKUP(A166,Methuselahs!$A$7:$E$306,2,FALSE),"")</f>
        <v/>
      </c>
      <c r="C166" s="172" t="str">
        <f ca="1">IF(ISNUMBER(A166),VLOOKUP(A166,Methuselahs!$A$7:$E$306,3,FALSE),"")</f>
        <v/>
      </c>
      <c r="D166" s="173" t="str">
        <f t="shared" ca="1" si="48"/>
        <v/>
      </c>
      <c r="E166" s="174"/>
      <c r="F166" s="189">
        <f t="shared" si="49"/>
        <v>0</v>
      </c>
      <c r="G166" s="159" t="str">
        <f t="shared" ca="1" si="50"/>
        <v/>
      </c>
      <c r="H166" s="160" t="str">
        <f ca="1">IF(ISNUMBER(A166),IF(OR($S166=$U166,NOT(ISNA(MATCH($D166*5+$V$4,Override!$C$6:$C$125,0)))),$Q166,0),"")</f>
        <v/>
      </c>
      <c r="I166" s="187" t="str">
        <f t="shared" ca="1" si="51"/>
        <v/>
      </c>
      <c r="J166" s="175">
        <f ca="1">COUNT(A162:A166)</f>
        <v>0</v>
      </c>
      <c r="K166" s="176" t="str">
        <f ca="1">IF(ISNUMBER(A166),RANK(F166,F162:F166),"")</f>
        <v/>
      </c>
      <c r="L166" s="177">
        <f ca="1">IF(J166=5,VLOOKUP(K166,TPMatrix!$A$6:$B$10,2,FALSE),IF(J166=4,VLOOKUP(K166,TPMatrix!$D$6:$E$9,2,FALSE),0))</f>
        <v>0</v>
      </c>
      <c r="M166" s="177">
        <f ca="1">IF(COUNTIF(K162:K166,K166)&gt;=2,IF(J166=5,VLOOKUP(K166+1,TPMatrix!$A$6:$B$10,2,FALSE),IF(J166=4,VLOOKUP(K166+1,TPMatrix!$D$6:$E$9,2,FALSE),0)),"")</f>
        <v>0</v>
      </c>
      <c r="N166" s="177">
        <f ca="1">IF(COUNTIF(K162:K166,K166)&gt;=3,IF(J166=5,VLOOKUP(K166+2,TPMatrix!$A$6:$B$10,2,FALSE),IF(J166=4,VLOOKUP(K166+2,TPMatrix!$D$6:$E$9,2,FALSE),0)),"")</f>
        <v>0</v>
      </c>
      <c r="O166" s="177">
        <f ca="1">IF(COUNTIF(K162:K166,K166)&gt;=4,IF(J166=5,VLOOKUP(K166+3,TPMatrix!$A$6:$B$10,2,FALSE),IF(J166=4,VLOOKUP(K166+3,TPMatrix!$D$6:$E$9,2,FALSE),0)),"")</f>
        <v>0</v>
      </c>
      <c r="P166" s="177">
        <f ca="1">IF(COUNTIF(K162:K166,K166)&gt;=5,IF(J166=5,VLOOKUP(K166+4,TPMatrix!$A$6:$B$10,2,FALSE),IF(J166=4,VLOOKUP(K166+4,TPMatrix!$D$6:$E$9,2,FALSE),0)),"")</f>
        <v>0</v>
      </c>
      <c r="Q166" s="177">
        <f t="shared" ca="1" si="52"/>
        <v>0</v>
      </c>
      <c r="R166" s="178">
        <f t="shared" ca="1" si="53"/>
        <v>5</v>
      </c>
      <c r="S166" s="176">
        <f t="shared" ca="1" si="54"/>
        <v>0</v>
      </c>
      <c r="T166" s="177">
        <f t="shared" si="55"/>
        <v>0</v>
      </c>
      <c r="U166" s="178">
        <f t="shared" ca="1" si="56"/>
        <v>0</v>
      </c>
      <c r="W166" s="3" t="str">
        <f t="shared" ca="1" si="57"/>
        <v/>
      </c>
      <c r="X166" s="3" t="str">
        <f ca="1">IF(ISNUMBER($A166),$W166*(Methuselahs!$A$4+1)+$A166,"")</f>
        <v/>
      </c>
      <c r="Y166" s="3" t="str">
        <f t="shared" ca="1" si="58"/>
        <v/>
      </c>
      <c r="Z166" s="3" t="str">
        <f ca="1">IF(ISNUMBER($A166),VLOOKUP($A166,Methuselahs!$A$7:$X$306,5),"")</f>
        <v/>
      </c>
      <c r="AA166" s="3" t="str">
        <f t="shared" ca="1" si="59"/>
        <v/>
      </c>
    </row>
    <row r="167" spans="1:27" ht="13.15" customHeight="1" x14ac:dyDescent="0.2">
      <c r="A167" s="55" t="str">
        <f ca="1">IF(ISBLANK('Tournament Info'!$B$11),"",INDIRECT(ADDRESS(ROW(),2,1,1,"Optimal Seating "&amp;'Tournament Info'!$B$11-1&amp;"R+F")))</f>
        <v/>
      </c>
      <c r="B167" s="76" t="str">
        <f ca="1">IF(ISNUMBER(A167),VLOOKUP(A167,Methuselahs!$A$7:$E$306,2,FALSE),"")</f>
        <v/>
      </c>
      <c r="C167" s="136" t="str">
        <f ca="1">IF(ISNUMBER(A167),VLOOKUP(A167,Methuselahs!$A$7:$E$306,3,FALSE),"")</f>
        <v/>
      </c>
      <c r="D167" s="137" t="str">
        <f t="shared" ref="D167:D198" ca="1" si="60">IF(ISNUMBER(A167),FLOOR((ROW()-ROW($A$7))/5,1)+1,"")</f>
        <v/>
      </c>
      <c r="E167" s="138"/>
      <c r="F167" s="184">
        <f t="shared" ref="F167:F198" si="61">IF(ISNUMBER(E167),E167,0)</f>
        <v>0</v>
      </c>
      <c r="G167" s="139" t="str">
        <f t="shared" ref="G167:G198" ca="1" si="62">IF(ISNUMBER($A167),IF(AND($F167&gt;=2,$H167=60),1,0),"")</f>
        <v/>
      </c>
      <c r="H167" s="140" t="str">
        <f ca="1">IF(ISNUMBER(A167),IF(OR($S167=$U167,NOT(ISNA(MATCH($D167*5+$V$4,Override!$C$6:$C$125,0)))),$Q167,0),"")</f>
        <v/>
      </c>
      <c r="I167" s="185" t="str">
        <f t="shared" ref="I167:I198" ca="1" si="63">IF(ISNUMBER(A167),IF(J167=5,K167,IF(AND(J167=4,OR(K167=4,K167=3)),K167+1,K167)),"")</f>
        <v/>
      </c>
      <c r="J167" s="141">
        <f ca="1">COUNT(A167:A171)</f>
        <v>0</v>
      </c>
      <c r="K167" s="142" t="str">
        <f ca="1">IF(ISNUMBER(A167),RANK(F167,F167:F171),"")</f>
        <v/>
      </c>
      <c r="L167" s="58">
        <f ca="1">IF(J167=5,VLOOKUP(K167,TPMatrix!$A$6:$B$10,2,FALSE),IF(J167=4,VLOOKUP(K167,TPMatrix!$D$6:$E$9,2,FALSE),0))</f>
        <v>0</v>
      </c>
      <c r="M167" s="58">
        <f ca="1">IF(COUNTIF(K167:K171,K167)&gt;=2,IF(J167=5,VLOOKUP(K167+1,TPMatrix!$A$6:$B$10,2,FALSE),IF(J167=4,VLOOKUP(K167+1,TPMatrix!$D$6:$E$9,2,FALSE),0)),"")</f>
        <v>0</v>
      </c>
      <c r="N167" s="58">
        <f ca="1">IF(COUNTIF(K167:K171,K167)&gt;=3,IF(J167=5,VLOOKUP(K167+2,TPMatrix!$A$6:$B$10,2,FALSE),IF(J167=4,VLOOKUP(K167+2,TPMatrix!$D$6:$E$9,2,FALSE),0)),"")</f>
        <v>0</v>
      </c>
      <c r="O167" s="58">
        <f ca="1">IF(COUNTIF(K167:K171,K167)&gt;=4,IF(J167=5,VLOOKUP(K167+3,TPMatrix!$A$6:$B$10,2,FALSE),IF(J167=4,VLOOKUP(K167+3,TPMatrix!$D$6:$E$9,2,FALSE),0)),"")</f>
        <v>0</v>
      </c>
      <c r="P167" s="58">
        <f ca="1">IF(COUNTIF(K167:K171,K167)&gt;=5,IF(J167=5,VLOOKUP(K167+4,TPMatrix!$A$6:$B$10,2,FALSE),IF(J167=4,VLOOKUP(K167+4,TPMatrix!$D$6:$E$9,2,FALSE),0)),"")</f>
        <v>0</v>
      </c>
      <c r="Q167" s="58">
        <f t="shared" ref="Q167:Q198" ca="1" si="64">SUM(L167:P167)/COUNT(L167:P167)</f>
        <v>0</v>
      </c>
      <c r="R167" s="143">
        <f t="shared" ref="R167:R198" ca="1" si="65">COUNT(L167:P167)</f>
        <v>5</v>
      </c>
      <c r="S167" s="144">
        <f t="shared" ref="S167:S198" ca="1" si="66">IF(ISNUMBER($A167),COUNTIF($D$7:$D$306,$D167),0)</f>
        <v>0</v>
      </c>
      <c r="T167" s="145">
        <f t="shared" ref="T167:T198" si="67">CEILING($F167,1)</f>
        <v>0</v>
      </c>
      <c r="U167" s="146">
        <f t="shared" ref="U167:U198" ca="1" si="68">SUM(OFFSET(T167,-MOD(ROW()-ROW($U$7),5),0,5,1))</f>
        <v>0</v>
      </c>
      <c r="W167" s="3" t="str">
        <f t="shared" ref="W167:W198" ca="1" si="69">$I167</f>
        <v/>
      </c>
      <c r="X167" s="3" t="str">
        <f ca="1">IF(ISNUMBER($A167),$W167*(Methuselahs!$A$4+1)+$A167,"")</f>
        <v/>
      </c>
      <c r="Y167" s="3" t="str">
        <f t="shared" ref="Y167:Y198" ca="1" si="70">IF(ISNUMBER($A167),RANK($X167,$X167:$X171,1),"")</f>
        <v/>
      </c>
      <c r="Z167" s="3" t="str">
        <f ca="1">IF(ISNUMBER($A167),VLOOKUP($A167,Methuselahs!$A$7:$X$306,5),"")</f>
        <v/>
      </c>
      <c r="AA167" s="3" t="str">
        <f t="shared" ref="AA167:AA198" ca="1" si="71">$I167</f>
        <v/>
      </c>
    </row>
    <row r="168" spans="1:27" ht="13.15" customHeight="1" x14ac:dyDescent="0.2">
      <c r="A168" s="59" t="str">
        <f ca="1">IF(ISBLANK('Tournament Info'!$B$11),"",INDIRECT(ADDRESS(ROW(),2,1,1,"Optimal Seating "&amp;'Tournament Info'!$B$11-1&amp;"R+F")))</f>
        <v/>
      </c>
      <c r="B168" s="65" t="str">
        <f ca="1">IF(ISNUMBER(A168),VLOOKUP(A168,Methuselahs!$A$7:$E$306,2,FALSE),"")</f>
        <v/>
      </c>
      <c r="C168" s="147" t="str">
        <f ca="1">IF(ISNUMBER(A168),VLOOKUP(A168,Methuselahs!$A$7:$E$306,3,FALSE),"")</f>
        <v/>
      </c>
      <c r="D168" s="148" t="str">
        <f t="shared" ca="1" si="60"/>
        <v/>
      </c>
      <c r="E168" s="149"/>
      <c r="F168" s="66">
        <f t="shared" si="61"/>
        <v>0</v>
      </c>
      <c r="G168" s="150" t="str">
        <f t="shared" ca="1" si="62"/>
        <v/>
      </c>
      <c r="H168" s="151" t="str">
        <f ca="1">IF(ISNUMBER(A168),IF(OR($S168=$U168,NOT(ISNA(MATCH($D168*5+$V$4,Override!$C$6:$C$125,0)))),$Q168,0),"")</f>
        <v/>
      </c>
      <c r="I168" s="186" t="str">
        <f t="shared" ca="1" si="63"/>
        <v/>
      </c>
      <c r="J168" s="152">
        <f ca="1">COUNT(A167:A171)</f>
        <v>0</v>
      </c>
      <c r="K168" s="153" t="str">
        <f ca="1">IF(ISNUMBER(A168),RANK(F168,F167:F171),"")</f>
        <v/>
      </c>
      <c r="L168" s="154">
        <f ca="1">IF(J168=5,VLOOKUP(K168,TPMatrix!$A$6:$B$10,2,FALSE),IF(J168=4,VLOOKUP(K168,TPMatrix!$D$6:$E$9,2,FALSE),0))</f>
        <v>0</v>
      </c>
      <c r="M168" s="154">
        <f ca="1">IF(COUNTIF(K167:K171,K168)&gt;=2,IF(J168=5,VLOOKUP(K168+1,TPMatrix!$A$6:$B$10,2,FALSE),IF(J168=4,VLOOKUP(K168+1,TPMatrix!$D$6:$E$9,2,FALSE),0)),"")</f>
        <v>0</v>
      </c>
      <c r="N168" s="154">
        <f ca="1">IF(COUNTIF(K167:K171,K168)&gt;=3,IF(J168=5,VLOOKUP(K168+2,TPMatrix!$A$6:$B$10,2,FALSE),IF(J168=4,VLOOKUP(K168+2,TPMatrix!$D$6:$E$9,2,FALSE),0)),"")</f>
        <v>0</v>
      </c>
      <c r="O168" s="154">
        <f ca="1">IF(COUNTIF(K167:K171,K168)&gt;=4,IF(J168=5,VLOOKUP(K168+3,TPMatrix!$A$6:$B$10,2,FALSE),IF(J168=4,VLOOKUP(K168+3,TPMatrix!$D$6:$E$9,2,FALSE),0)),"")</f>
        <v>0</v>
      </c>
      <c r="P168" s="154">
        <f ca="1">IF(COUNTIF(K167:K171,K168)&gt;=5,IF(J168=5,VLOOKUP(K168+4,TPMatrix!$A$6:$B$10,2,FALSE),IF(J168=4,VLOOKUP(K168+4,TPMatrix!$D$6:$E$9,2,FALSE),0)),"")</f>
        <v>0</v>
      </c>
      <c r="Q168" s="154">
        <f t="shared" ca="1" si="64"/>
        <v>0</v>
      </c>
      <c r="R168" s="155">
        <f t="shared" ca="1" si="65"/>
        <v>5</v>
      </c>
      <c r="S168" s="153">
        <f t="shared" ca="1" si="66"/>
        <v>0</v>
      </c>
      <c r="T168" s="154">
        <f t="shared" si="67"/>
        <v>0</v>
      </c>
      <c r="U168" s="155">
        <f t="shared" ca="1" si="68"/>
        <v>0</v>
      </c>
      <c r="W168" s="3" t="str">
        <f t="shared" ca="1" si="69"/>
        <v/>
      </c>
      <c r="X168" s="3" t="str">
        <f ca="1">IF(ISNUMBER($A168),$W168*(Methuselahs!$A$4+1)+$A168,"")</f>
        <v/>
      </c>
      <c r="Y168" s="3" t="str">
        <f t="shared" ca="1" si="70"/>
        <v/>
      </c>
      <c r="Z168" s="3" t="str">
        <f ca="1">IF(ISNUMBER($A168),VLOOKUP($A168,Methuselahs!$A$7:$X$306,5),"")</f>
        <v/>
      </c>
      <c r="AA168" s="3" t="str">
        <f t="shared" ca="1" si="71"/>
        <v/>
      </c>
    </row>
    <row r="169" spans="1:27" ht="13.15" customHeight="1" x14ac:dyDescent="0.2">
      <c r="A169" s="70" t="str">
        <f ca="1">IF(ISBLANK('Tournament Info'!$B$11),"",INDIRECT(ADDRESS(ROW(),2,1,1,"Optimal Seating "&amp;'Tournament Info'!$B$11-1&amp;"R+F")))</f>
        <v/>
      </c>
      <c r="B169" s="76" t="str">
        <f ca="1">IF(ISNUMBER(A169),VLOOKUP(A169,Methuselahs!$A$7:$E$306,2,FALSE),"")</f>
        <v/>
      </c>
      <c r="C169" s="156" t="str">
        <f ca="1">IF(ISNUMBER(A169),VLOOKUP(A169,Methuselahs!$A$7:$E$306,3,FALSE),"")</f>
        <v/>
      </c>
      <c r="D169" s="157" t="str">
        <f t="shared" ca="1" si="60"/>
        <v/>
      </c>
      <c r="E169" s="158"/>
      <c r="F169" s="77">
        <f t="shared" si="61"/>
        <v>0</v>
      </c>
      <c r="G169" s="159" t="str">
        <f t="shared" ca="1" si="62"/>
        <v/>
      </c>
      <c r="H169" s="160" t="str">
        <f ca="1">IF(ISNUMBER(A169),IF(OR($S169=$U169,NOT(ISNA(MATCH($D169*5+$V$4,Override!$C$6:$C$125,0)))),$Q169,0),"")</f>
        <v/>
      </c>
      <c r="I169" s="187" t="str">
        <f t="shared" ca="1" si="63"/>
        <v/>
      </c>
      <c r="J169" s="161">
        <f ca="1">COUNT(A167:A171)</f>
        <v>0</v>
      </c>
      <c r="K169" s="162" t="str">
        <f ca="1">IF(ISNUMBER(A169),RANK(F169,F167:F171),"")</f>
        <v/>
      </c>
      <c r="L169" s="75">
        <f ca="1">IF(J169=5,VLOOKUP(K169,TPMatrix!$A$6:$B$10,2,FALSE),IF(J169=4,VLOOKUP(K169,TPMatrix!$D$6:$E$9,2,FALSE),0))</f>
        <v>0</v>
      </c>
      <c r="M169" s="75">
        <f ca="1">IF(COUNTIF(K167:K171,K169)&gt;=2,IF(J169=5,VLOOKUP(K169+1,TPMatrix!$A$6:$B$10,2,FALSE),IF(J169=4,VLOOKUP(K169+1,TPMatrix!$D$6:$E$9,2,FALSE),0)),"")</f>
        <v>0</v>
      </c>
      <c r="N169" s="75">
        <f ca="1">IF(COUNTIF(K167:K171,K169)&gt;=3,IF(J169=5,VLOOKUP(K169+2,TPMatrix!$A$6:$B$10,2,FALSE),IF(J169=4,VLOOKUP(K169+2,TPMatrix!$D$6:$E$9,2,FALSE),0)),"")</f>
        <v>0</v>
      </c>
      <c r="O169" s="75">
        <f ca="1">IF(COUNTIF(K167:K171,K169)&gt;=4,IF(J169=5,VLOOKUP(K169+3,TPMatrix!$A$6:$B$10,2,FALSE),IF(J169=4,VLOOKUP(K169+3,TPMatrix!$D$6:$E$9,2,FALSE),0)),"")</f>
        <v>0</v>
      </c>
      <c r="P169" s="75">
        <f ca="1">IF(COUNTIF(K167:K171,K169)&gt;=5,IF(J169=5,VLOOKUP(K169+4,TPMatrix!$A$6:$B$10,2,FALSE),IF(J169=4,VLOOKUP(K169+4,TPMatrix!$D$6:$E$9,2,FALSE),0)),"")</f>
        <v>0</v>
      </c>
      <c r="Q169" s="75">
        <f t="shared" ca="1" si="64"/>
        <v>0</v>
      </c>
      <c r="R169" s="163">
        <f t="shared" ca="1" si="65"/>
        <v>5</v>
      </c>
      <c r="S169" s="162">
        <f t="shared" ca="1" si="66"/>
        <v>0</v>
      </c>
      <c r="T169" s="75">
        <f t="shared" si="67"/>
        <v>0</v>
      </c>
      <c r="U169" s="163">
        <f t="shared" ca="1" si="68"/>
        <v>0</v>
      </c>
      <c r="W169" s="3" t="str">
        <f t="shared" ca="1" si="69"/>
        <v/>
      </c>
      <c r="X169" s="3" t="str">
        <f ca="1">IF(ISNUMBER($A169),$W169*(Methuselahs!$A$4+1)+$A169,"")</f>
        <v/>
      </c>
      <c r="Y169" s="3" t="str">
        <f t="shared" ca="1" si="70"/>
        <v/>
      </c>
      <c r="Z169" s="3" t="str">
        <f ca="1">IF(ISNUMBER($A169),VLOOKUP($A169,Methuselahs!$A$7:$X$306,5),"")</f>
        <v/>
      </c>
      <c r="AA169" s="3" t="str">
        <f t="shared" ca="1" si="71"/>
        <v/>
      </c>
    </row>
    <row r="170" spans="1:27" ht="13.15" customHeight="1" x14ac:dyDescent="0.2">
      <c r="A170" s="164" t="str">
        <f ca="1">IF(ISBLANK('Tournament Info'!$B$11),"",INDIRECT(ADDRESS(ROW(),2,1,1,"Optimal Seating "&amp;'Tournament Info'!$B$11-1&amp;"R+F")))</f>
        <v/>
      </c>
      <c r="B170" s="165" t="str">
        <f ca="1">IF(ISNUMBER(A170),VLOOKUP(A170,Methuselahs!$A$7:$E$306,2,FALSE),"")</f>
        <v/>
      </c>
      <c r="C170" s="166" t="str">
        <f ca="1">IF(ISNUMBER(A170),VLOOKUP(A170,Methuselahs!$A$7:$E$306,3,FALSE),"")</f>
        <v/>
      </c>
      <c r="D170" s="167" t="str">
        <f t="shared" ca="1" si="60"/>
        <v/>
      </c>
      <c r="E170" s="168"/>
      <c r="F170" s="188">
        <f t="shared" si="61"/>
        <v>0</v>
      </c>
      <c r="G170" s="150" t="str">
        <f t="shared" ca="1" si="62"/>
        <v/>
      </c>
      <c r="H170" s="151" t="str">
        <f ca="1">IF(ISNUMBER(A170),IF(OR($S170=$U170,NOT(ISNA(MATCH($D170*5+$V$4,Override!$C$6:$C$125,0)))),$Q170,0),"")</f>
        <v/>
      </c>
      <c r="I170" s="186" t="str">
        <f t="shared" ca="1" si="63"/>
        <v/>
      </c>
      <c r="J170" s="169">
        <f ca="1">COUNT(A167:A171)</f>
        <v>0</v>
      </c>
      <c r="K170" s="153" t="str">
        <f ca="1">IF(ISNUMBER(A170),RANK(F170,F167:F171),"")</f>
        <v/>
      </c>
      <c r="L170" s="154">
        <f ca="1">IF(J170=5,VLOOKUP(K170,TPMatrix!$A$6:$B$10,2,FALSE),IF(J170=4,VLOOKUP(K170,TPMatrix!$D$6:$E$9,2,FALSE),0))</f>
        <v>0</v>
      </c>
      <c r="M170" s="154">
        <f ca="1">IF(COUNTIF(K167:K171,K170)&gt;=2,IF(J170=5,VLOOKUP(K170+1,TPMatrix!$A$6:$B$10,2,FALSE),IF(J170=4,VLOOKUP(K170+1,TPMatrix!$D$6:$E$9,2,FALSE),0)),"")</f>
        <v>0</v>
      </c>
      <c r="N170" s="154">
        <f ca="1">IF(COUNTIF(K167:K171,K170)&gt;=3,IF(J170=5,VLOOKUP(K170+2,TPMatrix!$A$6:$B$10,2,FALSE),IF(J170=4,VLOOKUP(K170+2,TPMatrix!$D$6:$E$9,2,FALSE),0)),"")</f>
        <v>0</v>
      </c>
      <c r="O170" s="154">
        <f ca="1">IF(COUNTIF(K167:K171,K170)&gt;=4,IF(J170=5,VLOOKUP(K170+3,TPMatrix!$A$6:$B$10,2,FALSE),IF(J170=4,VLOOKUP(K170+3,TPMatrix!$D$6:$E$9,2,FALSE),0)),"")</f>
        <v>0</v>
      </c>
      <c r="P170" s="154">
        <f ca="1">IF(COUNTIF(K167:K171,K170)&gt;=5,IF(J170=5,VLOOKUP(K170+4,TPMatrix!$A$6:$B$10,2,FALSE),IF(J170=4,VLOOKUP(K170+4,TPMatrix!$D$6:$E$9,2,FALSE),0)),"")</f>
        <v>0</v>
      </c>
      <c r="Q170" s="154">
        <f t="shared" ca="1" si="64"/>
        <v>0</v>
      </c>
      <c r="R170" s="155">
        <f t="shared" ca="1" si="65"/>
        <v>5</v>
      </c>
      <c r="S170" s="153">
        <f t="shared" ca="1" si="66"/>
        <v>0</v>
      </c>
      <c r="T170" s="154">
        <f t="shared" si="67"/>
        <v>0</v>
      </c>
      <c r="U170" s="155">
        <f t="shared" ca="1" si="68"/>
        <v>0</v>
      </c>
      <c r="W170" s="3" t="str">
        <f t="shared" ca="1" si="69"/>
        <v/>
      </c>
      <c r="X170" s="3" t="str">
        <f ca="1">IF(ISNUMBER($A170),$W170*(Methuselahs!$A$4+1)+$A170,"")</f>
        <v/>
      </c>
      <c r="Y170" s="3" t="str">
        <f t="shared" ca="1" si="70"/>
        <v/>
      </c>
      <c r="Z170" s="3" t="str">
        <f ca="1">IF(ISNUMBER($A170),VLOOKUP($A170,Methuselahs!$A$7:$X$306,5),"")</f>
        <v/>
      </c>
      <c r="AA170" s="3" t="str">
        <f t="shared" ca="1" si="71"/>
        <v/>
      </c>
    </row>
    <row r="171" spans="1:27" ht="13.15" customHeight="1" x14ac:dyDescent="0.2">
      <c r="A171" s="170" t="str">
        <f ca="1">IF(ISBLANK('Tournament Info'!$B$11),"",INDIRECT(ADDRESS(ROW(),2,1,1,"Optimal Seating "&amp;'Tournament Info'!$B$11-1&amp;"R+F")))</f>
        <v/>
      </c>
      <c r="B171" s="171" t="str">
        <f ca="1">IF(ISNUMBER(A171),VLOOKUP(A171,Methuselahs!$A$7:$E$306,2,FALSE),"")</f>
        <v/>
      </c>
      <c r="C171" s="172" t="str">
        <f ca="1">IF(ISNUMBER(A171),VLOOKUP(A171,Methuselahs!$A$7:$E$306,3,FALSE),"")</f>
        <v/>
      </c>
      <c r="D171" s="173" t="str">
        <f t="shared" ca="1" si="60"/>
        <v/>
      </c>
      <c r="E171" s="174"/>
      <c r="F171" s="189">
        <f t="shared" si="61"/>
        <v>0</v>
      </c>
      <c r="G171" s="159" t="str">
        <f t="shared" ca="1" si="62"/>
        <v/>
      </c>
      <c r="H171" s="160" t="str">
        <f ca="1">IF(ISNUMBER(A171),IF(OR($S171=$U171,NOT(ISNA(MATCH($D171*5+$V$4,Override!$C$6:$C$125,0)))),$Q171,0),"")</f>
        <v/>
      </c>
      <c r="I171" s="187" t="str">
        <f t="shared" ca="1" si="63"/>
        <v/>
      </c>
      <c r="J171" s="175">
        <f ca="1">COUNT(A167:A171)</f>
        <v>0</v>
      </c>
      <c r="K171" s="176" t="str">
        <f ca="1">IF(ISNUMBER(A171),RANK(F171,F167:F171),"")</f>
        <v/>
      </c>
      <c r="L171" s="177">
        <f ca="1">IF(J171=5,VLOOKUP(K171,TPMatrix!$A$6:$B$10,2,FALSE),IF(J171=4,VLOOKUP(K171,TPMatrix!$D$6:$E$9,2,FALSE),0))</f>
        <v>0</v>
      </c>
      <c r="M171" s="177">
        <f ca="1">IF(COUNTIF(K167:K171,K171)&gt;=2,IF(J171=5,VLOOKUP(K171+1,TPMatrix!$A$6:$B$10,2,FALSE),IF(J171=4,VLOOKUP(K171+1,TPMatrix!$D$6:$E$9,2,FALSE),0)),"")</f>
        <v>0</v>
      </c>
      <c r="N171" s="177">
        <f ca="1">IF(COUNTIF(K167:K171,K171)&gt;=3,IF(J171=5,VLOOKUP(K171+2,TPMatrix!$A$6:$B$10,2,FALSE),IF(J171=4,VLOOKUP(K171+2,TPMatrix!$D$6:$E$9,2,FALSE),0)),"")</f>
        <v>0</v>
      </c>
      <c r="O171" s="177">
        <f ca="1">IF(COUNTIF(K167:K171,K171)&gt;=4,IF(J171=5,VLOOKUP(K171+3,TPMatrix!$A$6:$B$10,2,FALSE),IF(J171=4,VLOOKUP(K171+3,TPMatrix!$D$6:$E$9,2,FALSE),0)),"")</f>
        <v>0</v>
      </c>
      <c r="P171" s="177">
        <f ca="1">IF(COUNTIF(K167:K171,K171)&gt;=5,IF(J171=5,VLOOKUP(K171+4,TPMatrix!$A$6:$B$10,2,FALSE),IF(J171=4,VLOOKUP(K171+4,TPMatrix!$D$6:$E$9,2,FALSE),0)),"")</f>
        <v>0</v>
      </c>
      <c r="Q171" s="177">
        <f t="shared" ca="1" si="64"/>
        <v>0</v>
      </c>
      <c r="R171" s="178">
        <f t="shared" ca="1" si="65"/>
        <v>5</v>
      </c>
      <c r="S171" s="176">
        <f t="shared" ca="1" si="66"/>
        <v>0</v>
      </c>
      <c r="T171" s="177">
        <f t="shared" si="67"/>
        <v>0</v>
      </c>
      <c r="U171" s="178">
        <f t="shared" ca="1" si="68"/>
        <v>0</v>
      </c>
      <c r="W171" s="3" t="str">
        <f t="shared" ca="1" si="69"/>
        <v/>
      </c>
      <c r="X171" s="3" t="str">
        <f ca="1">IF(ISNUMBER($A171),$W171*(Methuselahs!$A$4+1)+$A171,"")</f>
        <v/>
      </c>
      <c r="Y171" s="3" t="str">
        <f t="shared" ca="1" si="70"/>
        <v/>
      </c>
      <c r="Z171" s="3" t="str">
        <f ca="1">IF(ISNUMBER($A171),VLOOKUP($A171,Methuselahs!$A$7:$X$306,5),"")</f>
        <v/>
      </c>
      <c r="AA171" s="3" t="str">
        <f t="shared" ca="1" si="71"/>
        <v/>
      </c>
    </row>
    <row r="172" spans="1:27" ht="13.15" customHeight="1" x14ac:dyDescent="0.2">
      <c r="A172" s="55" t="str">
        <f ca="1">IF(ISBLANK('Tournament Info'!$B$11),"",INDIRECT(ADDRESS(ROW(),2,1,1,"Optimal Seating "&amp;'Tournament Info'!$B$11-1&amp;"R+F")))</f>
        <v/>
      </c>
      <c r="B172" s="76" t="str">
        <f ca="1">IF(ISNUMBER(A172),VLOOKUP(A172,Methuselahs!$A$7:$E$306,2,FALSE),"")</f>
        <v/>
      </c>
      <c r="C172" s="136" t="str">
        <f ca="1">IF(ISNUMBER(A172),VLOOKUP(A172,Methuselahs!$A$7:$E$306,3,FALSE),"")</f>
        <v/>
      </c>
      <c r="D172" s="137" t="str">
        <f t="shared" ca="1" si="60"/>
        <v/>
      </c>
      <c r="E172" s="138"/>
      <c r="F172" s="184">
        <f t="shared" si="61"/>
        <v>0</v>
      </c>
      <c r="G172" s="139" t="str">
        <f t="shared" ca="1" si="62"/>
        <v/>
      </c>
      <c r="H172" s="140" t="str">
        <f ca="1">IF(ISNUMBER(A172),IF(OR($S172=$U172,NOT(ISNA(MATCH($D172*5+$V$4,Override!$C$6:$C$125,0)))),$Q172,0),"")</f>
        <v/>
      </c>
      <c r="I172" s="185" t="str">
        <f t="shared" ca="1" si="63"/>
        <v/>
      </c>
      <c r="J172" s="141">
        <f ca="1">COUNT(A172:A176)</f>
        <v>0</v>
      </c>
      <c r="K172" s="142" t="str">
        <f ca="1">IF(ISNUMBER(A172),RANK(F172,F172:F176),"")</f>
        <v/>
      </c>
      <c r="L172" s="58">
        <f ca="1">IF(J172=5,VLOOKUP(K172,TPMatrix!$A$6:$B$10,2,FALSE),IF(J172=4,VLOOKUP(K172,TPMatrix!$D$6:$E$9,2,FALSE),0))</f>
        <v>0</v>
      </c>
      <c r="M172" s="58">
        <f ca="1">IF(COUNTIF(K172:K176,K172)&gt;=2,IF(J172=5,VLOOKUP(K172+1,TPMatrix!$A$6:$B$10,2,FALSE),IF(J172=4,VLOOKUP(K172+1,TPMatrix!$D$6:$E$9,2,FALSE),0)),"")</f>
        <v>0</v>
      </c>
      <c r="N172" s="58">
        <f ca="1">IF(COUNTIF(K172:K176,K172)&gt;=3,IF(J172=5,VLOOKUP(K172+2,TPMatrix!$A$6:$B$10,2,FALSE),IF(J172=4,VLOOKUP(K172+2,TPMatrix!$D$6:$E$9,2,FALSE),0)),"")</f>
        <v>0</v>
      </c>
      <c r="O172" s="58">
        <f ca="1">IF(COUNTIF(K172:K176,K172)&gt;=4,IF(J172=5,VLOOKUP(K172+3,TPMatrix!$A$6:$B$10,2,FALSE),IF(J172=4,VLOOKUP(K172+3,TPMatrix!$D$6:$E$9,2,FALSE),0)),"")</f>
        <v>0</v>
      </c>
      <c r="P172" s="58">
        <f ca="1">IF(COUNTIF(K172:K176,K172)&gt;=5,IF(J172=5,VLOOKUP(K172+4,TPMatrix!$A$6:$B$10,2,FALSE),IF(J172=4,VLOOKUP(K172+4,TPMatrix!$D$6:$E$9,2,FALSE),0)),"")</f>
        <v>0</v>
      </c>
      <c r="Q172" s="58">
        <f t="shared" ca="1" si="64"/>
        <v>0</v>
      </c>
      <c r="R172" s="143">
        <f t="shared" ca="1" si="65"/>
        <v>5</v>
      </c>
      <c r="S172" s="144">
        <f t="shared" ca="1" si="66"/>
        <v>0</v>
      </c>
      <c r="T172" s="145">
        <f t="shared" si="67"/>
        <v>0</v>
      </c>
      <c r="U172" s="146">
        <f t="shared" ca="1" si="68"/>
        <v>0</v>
      </c>
      <c r="W172" s="3" t="str">
        <f t="shared" ca="1" si="69"/>
        <v/>
      </c>
      <c r="X172" s="3" t="str">
        <f ca="1">IF(ISNUMBER($A172),$W172*(Methuselahs!$A$4+1)+$A172,"")</f>
        <v/>
      </c>
      <c r="Y172" s="3" t="str">
        <f t="shared" ca="1" si="70"/>
        <v/>
      </c>
      <c r="Z172" s="3" t="str">
        <f ca="1">IF(ISNUMBER($A172),VLOOKUP($A172,Methuselahs!$A$7:$X$306,5),"")</f>
        <v/>
      </c>
      <c r="AA172" s="3" t="str">
        <f t="shared" ca="1" si="71"/>
        <v/>
      </c>
    </row>
    <row r="173" spans="1:27" ht="13.15" customHeight="1" x14ac:dyDescent="0.2">
      <c r="A173" s="59" t="str">
        <f ca="1">IF(ISBLANK('Tournament Info'!$B$11),"",INDIRECT(ADDRESS(ROW(),2,1,1,"Optimal Seating "&amp;'Tournament Info'!$B$11-1&amp;"R+F")))</f>
        <v/>
      </c>
      <c r="B173" s="65" t="str">
        <f ca="1">IF(ISNUMBER(A173),VLOOKUP(A173,Methuselahs!$A$7:$E$306,2,FALSE),"")</f>
        <v/>
      </c>
      <c r="C173" s="147" t="str">
        <f ca="1">IF(ISNUMBER(A173),VLOOKUP(A173,Methuselahs!$A$7:$E$306,3,FALSE),"")</f>
        <v/>
      </c>
      <c r="D173" s="148" t="str">
        <f t="shared" ca="1" si="60"/>
        <v/>
      </c>
      <c r="E173" s="149"/>
      <c r="F173" s="66">
        <f t="shared" si="61"/>
        <v>0</v>
      </c>
      <c r="G173" s="150" t="str">
        <f t="shared" ca="1" si="62"/>
        <v/>
      </c>
      <c r="H173" s="151" t="str">
        <f ca="1">IF(ISNUMBER(A173),IF(OR($S173=$U173,NOT(ISNA(MATCH($D173*5+$V$4,Override!$C$6:$C$125,0)))),$Q173,0),"")</f>
        <v/>
      </c>
      <c r="I173" s="186" t="str">
        <f t="shared" ca="1" si="63"/>
        <v/>
      </c>
      <c r="J173" s="152">
        <f ca="1">COUNT(A172:A176)</f>
        <v>0</v>
      </c>
      <c r="K173" s="153" t="str">
        <f ca="1">IF(ISNUMBER(A173),RANK(F173,F172:F176),"")</f>
        <v/>
      </c>
      <c r="L173" s="154">
        <f ca="1">IF(J173=5,VLOOKUP(K173,TPMatrix!$A$6:$B$10,2,FALSE),IF(J173=4,VLOOKUP(K173,TPMatrix!$D$6:$E$9,2,FALSE),0))</f>
        <v>0</v>
      </c>
      <c r="M173" s="154">
        <f ca="1">IF(COUNTIF(K172:K176,K173)&gt;=2,IF(J173=5,VLOOKUP(K173+1,TPMatrix!$A$6:$B$10,2,FALSE),IF(J173=4,VLOOKUP(K173+1,TPMatrix!$D$6:$E$9,2,FALSE),0)),"")</f>
        <v>0</v>
      </c>
      <c r="N173" s="154">
        <f ca="1">IF(COUNTIF(K172:K176,K173)&gt;=3,IF(J173=5,VLOOKUP(K173+2,TPMatrix!$A$6:$B$10,2,FALSE),IF(J173=4,VLOOKUP(K173+2,TPMatrix!$D$6:$E$9,2,FALSE),0)),"")</f>
        <v>0</v>
      </c>
      <c r="O173" s="154">
        <f ca="1">IF(COUNTIF(K172:K176,K173)&gt;=4,IF(J173=5,VLOOKUP(K173+3,TPMatrix!$A$6:$B$10,2,FALSE),IF(J173=4,VLOOKUP(K173+3,TPMatrix!$D$6:$E$9,2,FALSE),0)),"")</f>
        <v>0</v>
      </c>
      <c r="P173" s="154">
        <f ca="1">IF(COUNTIF(K172:K176,K173)&gt;=5,IF(J173=5,VLOOKUP(K173+4,TPMatrix!$A$6:$B$10,2,FALSE),IF(J173=4,VLOOKUP(K173+4,TPMatrix!$D$6:$E$9,2,FALSE),0)),"")</f>
        <v>0</v>
      </c>
      <c r="Q173" s="154">
        <f t="shared" ca="1" si="64"/>
        <v>0</v>
      </c>
      <c r="R173" s="155">
        <f t="shared" ca="1" si="65"/>
        <v>5</v>
      </c>
      <c r="S173" s="153">
        <f t="shared" ca="1" si="66"/>
        <v>0</v>
      </c>
      <c r="T173" s="154">
        <f t="shared" si="67"/>
        <v>0</v>
      </c>
      <c r="U173" s="155">
        <f t="shared" ca="1" si="68"/>
        <v>0</v>
      </c>
      <c r="W173" s="3" t="str">
        <f t="shared" ca="1" si="69"/>
        <v/>
      </c>
      <c r="X173" s="3" t="str">
        <f ca="1">IF(ISNUMBER($A173),$W173*(Methuselahs!$A$4+1)+$A173,"")</f>
        <v/>
      </c>
      <c r="Y173" s="3" t="str">
        <f t="shared" ca="1" si="70"/>
        <v/>
      </c>
      <c r="Z173" s="3" t="str">
        <f ca="1">IF(ISNUMBER($A173),VLOOKUP($A173,Methuselahs!$A$7:$X$306,5),"")</f>
        <v/>
      </c>
      <c r="AA173" s="3" t="str">
        <f t="shared" ca="1" si="71"/>
        <v/>
      </c>
    </row>
    <row r="174" spans="1:27" ht="13.15" customHeight="1" x14ac:dyDescent="0.2">
      <c r="A174" s="70" t="str">
        <f ca="1">IF(ISBLANK('Tournament Info'!$B$11),"",INDIRECT(ADDRESS(ROW(),2,1,1,"Optimal Seating "&amp;'Tournament Info'!$B$11-1&amp;"R+F")))</f>
        <v/>
      </c>
      <c r="B174" s="76" t="str">
        <f ca="1">IF(ISNUMBER(A174),VLOOKUP(A174,Methuselahs!$A$7:$E$306,2,FALSE),"")</f>
        <v/>
      </c>
      <c r="C174" s="156" t="str">
        <f ca="1">IF(ISNUMBER(A174),VLOOKUP(A174,Methuselahs!$A$7:$E$306,3,FALSE),"")</f>
        <v/>
      </c>
      <c r="D174" s="157" t="str">
        <f t="shared" ca="1" si="60"/>
        <v/>
      </c>
      <c r="E174" s="158"/>
      <c r="F174" s="77">
        <f t="shared" si="61"/>
        <v>0</v>
      </c>
      <c r="G174" s="159" t="str">
        <f t="shared" ca="1" si="62"/>
        <v/>
      </c>
      <c r="H174" s="160" t="str">
        <f ca="1">IF(ISNUMBER(A174),IF(OR($S174=$U174,NOT(ISNA(MATCH($D174*5+$V$4,Override!$C$6:$C$125,0)))),$Q174,0),"")</f>
        <v/>
      </c>
      <c r="I174" s="187" t="str">
        <f t="shared" ca="1" si="63"/>
        <v/>
      </c>
      <c r="J174" s="161">
        <f ca="1">COUNT(A172:A176)</f>
        <v>0</v>
      </c>
      <c r="K174" s="162" t="str">
        <f ca="1">IF(ISNUMBER(A174),RANK(F174,F172:F176),"")</f>
        <v/>
      </c>
      <c r="L174" s="75">
        <f ca="1">IF(J174=5,VLOOKUP(K174,TPMatrix!$A$6:$B$10,2,FALSE),IF(J174=4,VLOOKUP(K174,TPMatrix!$D$6:$E$9,2,FALSE),0))</f>
        <v>0</v>
      </c>
      <c r="M174" s="75">
        <f ca="1">IF(COUNTIF(K172:K176,K174)&gt;=2,IF(J174=5,VLOOKUP(K174+1,TPMatrix!$A$6:$B$10,2,FALSE),IF(J174=4,VLOOKUP(K174+1,TPMatrix!$D$6:$E$9,2,FALSE),0)),"")</f>
        <v>0</v>
      </c>
      <c r="N174" s="75">
        <f ca="1">IF(COUNTIF(K172:K176,K174)&gt;=3,IF(J174=5,VLOOKUP(K174+2,TPMatrix!$A$6:$B$10,2,FALSE),IF(J174=4,VLOOKUP(K174+2,TPMatrix!$D$6:$E$9,2,FALSE),0)),"")</f>
        <v>0</v>
      </c>
      <c r="O174" s="75">
        <f ca="1">IF(COUNTIF(K172:K176,K174)&gt;=4,IF(J174=5,VLOOKUP(K174+3,TPMatrix!$A$6:$B$10,2,FALSE),IF(J174=4,VLOOKUP(K174+3,TPMatrix!$D$6:$E$9,2,FALSE),0)),"")</f>
        <v>0</v>
      </c>
      <c r="P174" s="75">
        <f ca="1">IF(COUNTIF(K172:K176,K174)&gt;=5,IF(J174=5,VLOOKUP(K174+4,TPMatrix!$A$6:$B$10,2,FALSE),IF(J174=4,VLOOKUP(K174+4,TPMatrix!$D$6:$E$9,2,FALSE),0)),"")</f>
        <v>0</v>
      </c>
      <c r="Q174" s="75">
        <f t="shared" ca="1" si="64"/>
        <v>0</v>
      </c>
      <c r="R174" s="163">
        <f t="shared" ca="1" si="65"/>
        <v>5</v>
      </c>
      <c r="S174" s="162">
        <f t="shared" ca="1" si="66"/>
        <v>0</v>
      </c>
      <c r="T174" s="75">
        <f t="shared" si="67"/>
        <v>0</v>
      </c>
      <c r="U174" s="163">
        <f t="shared" ca="1" si="68"/>
        <v>0</v>
      </c>
      <c r="W174" s="3" t="str">
        <f t="shared" ca="1" si="69"/>
        <v/>
      </c>
      <c r="X174" s="3" t="str">
        <f ca="1">IF(ISNUMBER($A174),$W174*(Methuselahs!$A$4+1)+$A174,"")</f>
        <v/>
      </c>
      <c r="Y174" s="3" t="str">
        <f t="shared" ca="1" si="70"/>
        <v/>
      </c>
      <c r="Z174" s="3" t="str">
        <f ca="1">IF(ISNUMBER($A174),VLOOKUP($A174,Methuselahs!$A$7:$X$306,5),"")</f>
        <v/>
      </c>
      <c r="AA174" s="3" t="str">
        <f t="shared" ca="1" si="71"/>
        <v/>
      </c>
    </row>
    <row r="175" spans="1:27" ht="13.15" customHeight="1" x14ac:dyDescent="0.2">
      <c r="A175" s="164" t="str">
        <f ca="1">IF(ISBLANK('Tournament Info'!$B$11),"",INDIRECT(ADDRESS(ROW(),2,1,1,"Optimal Seating "&amp;'Tournament Info'!$B$11-1&amp;"R+F")))</f>
        <v/>
      </c>
      <c r="B175" s="165" t="str">
        <f ca="1">IF(ISNUMBER(A175),VLOOKUP(A175,Methuselahs!$A$7:$E$306,2,FALSE),"")</f>
        <v/>
      </c>
      <c r="C175" s="166" t="str">
        <f ca="1">IF(ISNUMBER(A175),VLOOKUP(A175,Methuselahs!$A$7:$E$306,3,FALSE),"")</f>
        <v/>
      </c>
      <c r="D175" s="167" t="str">
        <f t="shared" ca="1" si="60"/>
        <v/>
      </c>
      <c r="E175" s="168"/>
      <c r="F175" s="188">
        <f t="shared" si="61"/>
        <v>0</v>
      </c>
      <c r="G175" s="150" t="str">
        <f t="shared" ca="1" si="62"/>
        <v/>
      </c>
      <c r="H175" s="151" t="str">
        <f ca="1">IF(ISNUMBER(A175),IF(OR($S175=$U175,NOT(ISNA(MATCH($D175*5+$V$4,Override!$C$6:$C$125,0)))),$Q175,0),"")</f>
        <v/>
      </c>
      <c r="I175" s="186" t="str">
        <f t="shared" ca="1" si="63"/>
        <v/>
      </c>
      <c r="J175" s="169">
        <f ca="1">COUNT(A172:A176)</f>
        <v>0</v>
      </c>
      <c r="K175" s="153" t="str">
        <f ca="1">IF(ISNUMBER(A175),RANK(F175,F172:F176),"")</f>
        <v/>
      </c>
      <c r="L175" s="154">
        <f ca="1">IF(J175=5,VLOOKUP(K175,TPMatrix!$A$6:$B$10,2,FALSE),IF(J175=4,VLOOKUP(K175,TPMatrix!$D$6:$E$9,2,FALSE),0))</f>
        <v>0</v>
      </c>
      <c r="M175" s="154">
        <f ca="1">IF(COUNTIF(K172:K176,K175)&gt;=2,IF(J175=5,VLOOKUP(K175+1,TPMatrix!$A$6:$B$10,2,FALSE),IF(J175=4,VLOOKUP(K175+1,TPMatrix!$D$6:$E$9,2,FALSE),0)),"")</f>
        <v>0</v>
      </c>
      <c r="N175" s="154">
        <f ca="1">IF(COUNTIF(K172:K176,K175)&gt;=3,IF(J175=5,VLOOKUP(K175+2,TPMatrix!$A$6:$B$10,2,FALSE),IF(J175=4,VLOOKUP(K175+2,TPMatrix!$D$6:$E$9,2,FALSE),0)),"")</f>
        <v>0</v>
      </c>
      <c r="O175" s="154">
        <f ca="1">IF(COUNTIF(K172:K176,K175)&gt;=4,IF(J175=5,VLOOKUP(K175+3,TPMatrix!$A$6:$B$10,2,FALSE),IF(J175=4,VLOOKUP(K175+3,TPMatrix!$D$6:$E$9,2,FALSE),0)),"")</f>
        <v>0</v>
      </c>
      <c r="P175" s="154">
        <f ca="1">IF(COUNTIF(K172:K176,K175)&gt;=5,IF(J175=5,VLOOKUP(K175+4,TPMatrix!$A$6:$B$10,2,FALSE),IF(J175=4,VLOOKUP(K175+4,TPMatrix!$D$6:$E$9,2,FALSE),0)),"")</f>
        <v>0</v>
      </c>
      <c r="Q175" s="154">
        <f t="shared" ca="1" si="64"/>
        <v>0</v>
      </c>
      <c r="R175" s="155">
        <f t="shared" ca="1" si="65"/>
        <v>5</v>
      </c>
      <c r="S175" s="153">
        <f t="shared" ca="1" si="66"/>
        <v>0</v>
      </c>
      <c r="T175" s="154">
        <f t="shared" si="67"/>
        <v>0</v>
      </c>
      <c r="U175" s="155">
        <f t="shared" ca="1" si="68"/>
        <v>0</v>
      </c>
      <c r="W175" s="3" t="str">
        <f t="shared" ca="1" si="69"/>
        <v/>
      </c>
      <c r="X175" s="3" t="str">
        <f ca="1">IF(ISNUMBER($A175),$W175*(Methuselahs!$A$4+1)+$A175,"")</f>
        <v/>
      </c>
      <c r="Y175" s="3" t="str">
        <f t="shared" ca="1" si="70"/>
        <v/>
      </c>
      <c r="Z175" s="3" t="str">
        <f ca="1">IF(ISNUMBER($A175),VLOOKUP($A175,Methuselahs!$A$7:$X$306,5),"")</f>
        <v/>
      </c>
      <c r="AA175" s="3" t="str">
        <f t="shared" ca="1" si="71"/>
        <v/>
      </c>
    </row>
    <row r="176" spans="1:27" ht="13.15" customHeight="1" x14ac:dyDescent="0.2">
      <c r="A176" s="170" t="str">
        <f ca="1">IF(ISBLANK('Tournament Info'!$B$11),"",INDIRECT(ADDRESS(ROW(),2,1,1,"Optimal Seating "&amp;'Tournament Info'!$B$11-1&amp;"R+F")))</f>
        <v/>
      </c>
      <c r="B176" s="171" t="str">
        <f ca="1">IF(ISNUMBER(A176),VLOOKUP(A176,Methuselahs!$A$7:$E$306,2,FALSE),"")</f>
        <v/>
      </c>
      <c r="C176" s="172" t="str">
        <f ca="1">IF(ISNUMBER(A176),VLOOKUP(A176,Methuselahs!$A$7:$E$306,3,FALSE),"")</f>
        <v/>
      </c>
      <c r="D176" s="173" t="str">
        <f t="shared" ca="1" si="60"/>
        <v/>
      </c>
      <c r="E176" s="174"/>
      <c r="F176" s="189">
        <f t="shared" si="61"/>
        <v>0</v>
      </c>
      <c r="G176" s="159" t="str">
        <f t="shared" ca="1" si="62"/>
        <v/>
      </c>
      <c r="H176" s="160" t="str">
        <f ca="1">IF(ISNUMBER(A176),IF(OR($S176=$U176,NOT(ISNA(MATCH($D176*5+$V$4,Override!$C$6:$C$125,0)))),$Q176,0),"")</f>
        <v/>
      </c>
      <c r="I176" s="187" t="str">
        <f t="shared" ca="1" si="63"/>
        <v/>
      </c>
      <c r="J176" s="175">
        <f ca="1">COUNT(A172:A176)</f>
        <v>0</v>
      </c>
      <c r="K176" s="176" t="str">
        <f ca="1">IF(ISNUMBER(A176),RANK(F176,F172:F176),"")</f>
        <v/>
      </c>
      <c r="L176" s="177">
        <f ca="1">IF(J176=5,VLOOKUP(K176,TPMatrix!$A$6:$B$10,2,FALSE),IF(J176=4,VLOOKUP(K176,TPMatrix!$D$6:$E$9,2,FALSE),0))</f>
        <v>0</v>
      </c>
      <c r="M176" s="177">
        <f ca="1">IF(COUNTIF(K172:K176,K176)&gt;=2,IF(J176=5,VLOOKUP(K176+1,TPMatrix!$A$6:$B$10,2,FALSE),IF(J176=4,VLOOKUP(K176+1,TPMatrix!$D$6:$E$9,2,FALSE),0)),"")</f>
        <v>0</v>
      </c>
      <c r="N176" s="177">
        <f ca="1">IF(COUNTIF(K172:K176,K176)&gt;=3,IF(J176=5,VLOOKUP(K176+2,TPMatrix!$A$6:$B$10,2,FALSE),IF(J176=4,VLOOKUP(K176+2,TPMatrix!$D$6:$E$9,2,FALSE),0)),"")</f>
        <v>0</v>
      </c>
      <c r="O176" s="177">
        <f ca="1">IF(COUNTIF(K172:K176,K176)&gt;=4,IF(J176=5,VLOOKUP(K176+3,TPMatrix!$A$6:$B$10,2,FALSE),IF(J176=4,VLOOKUP(K176+3,TPMatrix!$D$6:$E$9,2,FALSE),0)),"")</f>
        <v>0</v>
      </c>
      <c r="P176" s="177">
        <f ca="1">IF(COUNTIF(K172:K176,K176)&gt;=5,IF(J176=5,VLOOKUP(K176+4,TPMatrix!$A$6:$B$10,2,FALSE),IF(J176=4,VLOOKUP(K176+4,TPMatrix!$D$6:$E$9,2,FALSE),0)),"")</f>
        <v>0</v>
      </c>
      <c r="Q176" s="177">
        <f t="shared" ca="1" si="64"/>
        <v>0</v>
      </c>
      <c r="R176" s="178">
        <f t="shared" ca="1" si="65"/>
        <v>5</v>
      </c>
      <c r="S176" s="176">
        <f t="shared" ca="1" si="66"/>
        <v>0</v>
      </c>
      <c r="T176" s="177">
        <f t="shared" si="67"/>
        <v>0</v>
      </c>
      <c r="U176" s="178">
        <f t="shared" ca="1" si="68"/>
        <v>0</v>
      </c>
      <c r="W176" s="3" t="str">
        <f t="shared" ca="1" si="69"/>
        <v/>
      </c>
      <c r="X176" s="3" t="str">
        <f ca="1">IF(ISNUMBER($A176),$W176*(Methuselahs!$A$4+1)+$A176,"")</f>
        <v/>
      </c>
      <c r="Y176" s="3" t="str">
        <f t="shared" ca="1" si="70"/>
        <v/>
      </c>
      <c r="Z176" s="3" t="str">
        <f ca="1">IF(ISNUMBER($A176),VLOOKUP($A176,Methuselahs!$A$7:$X$306,5),"")</f>
        <v/>
      </c>
      <c r="AA176" s="3" t="str">
        <f t="shared" ca="1" si="71"/>
        <v/>
      </c>
    </row>
    <row r="177" spans="1:27" ht="13.15" customHeight="1" x14ac:dyDescent="0.2">
      <c r="A177" s="55" t="str">
        <f ca="1">IF(ISBLANK('Tournament Info'!$B$11),"",INDIRECT(ADDRESS(ROW(),2,1,1,"Optimal Seating "&amp;'Tournament Info'!$B$11-1&amp;"R+F")))</f>
        <v/>
      </c>
      <c r="B177" s="76" t="str">
        <f ca="1">IF(ISNUMBER(A177),VLOOKUP(A177,Methuselahs!$A$7:$E$306,2,FALSE),"")</f>
        <v/>
      </c>
      <c r="C177" s="136" t="str">
        <f ca="1">IF(ISNUMBER(A177),VLOOKUP(A177,Methuselahs!$A$7:$E$306,3,FALSE),"")</f>
        <v/>
      </c>
      <c r="D177" s="137" t="str">
        <f t="shared" ca="1" si="60"/>
        <v/>
      </c>
      <c r="E177" s="138"/>
      <c r="F177" s="184">
        <f t="shared" si="61"/>
        <v>0</v>
      </c>
      <c r="G177" s="139" t="str">
        <f t="shared" ca="1" si="62"/>
        <v/>
      </c>
      <c r="H177" s="140" t="str">
        <f ca="1">IF(ISNUMBER(A177),IF(OR($S177=$U177,NOT(ISNA(MATCH($D177*5+$V$4,Override!$C$6:$C$125,0)))),$Q177,0),"")</f>
        <v/>
      </c>
      <c r="I177" s="185" t="str">
        <f t="shared" ca="1" si="63"/>
        <v/>
      </c>
      <c r="J177" s="141">
        <f ca="1">COUNT(A177:A181)</f>
        <v>0</v>
      </c>
      <c r="K177" s="142" t="str">
        <f ca="1">IF(ISNUMBER(A177),RANK(F177,F177:F181),"")</f>
        <v/>
      </c>
      <c r="L177" s="58">
        <f ca="1">IF(J177=5,VLOOKUP(K177,TPMatrix!$A$6:$B$10,2,FALSE),IF(J177=4,VLOOKUP(K177,TPMatrix!$D$6:$E$9,2,FALSE),0))</f>
        <v>0</v>
      </c>
      <c r="M177" s="58">
        <f ca="1">IF(COUNTIF(K177:K181,K177)&gt;=2,IF(J177=5,VLOOKUP(K177+1,TPMatrix!$A$6:$B$10,2,FALSE),IF(J177=4,VLOOKUP(K177+1,TPMatrix!$D$6:$E$9,2,FALSE),0)),"")</f>
        <v>0</v>
      </c>
      <c r="N177" s="58">
        <f ca="1">IF(COUNTIF(K177:K181,K177)&gt;=3,IF(J177=5,VLOOKUP(K177+2,TPMatrix!$A$6:$B$10,2,FALSE),IF(J177=4,VLOOKUP(K177+2,TPMatrix!$D$6:$E$9,2,FALSE),0)),"")</f>
        <v>0</v>
      </c>
      <c r="O177" s="58">
        <f ca="1">IF(COUNTIF(K177:K181,K177)&gt;=4,IF(J177=5,VLOOKUP(K177+3,TPMatrix!$A$6:$B$10,2,FALSE),IF(J177=4,VLOOKUP(K177+3,TPMatrix!$D$6:$E$9,2,FALSE),0)),"")</f>
        <v>0</v>
      </c>
      <c r="P177" s="58">
        <f ca="1">IF(COUNTIF(K177:K181,K177)&gt;=5,IF(J177=5,VLOOKUP(K177+4,TPMatrix!$A$6:$B$10,2,FALSE),IF(J177=4,VLOOKUP(K177+4,TPMatrix!$D$6:$E$9,2,FALSE),0)),"")</f>
        <v>0</v>
      </c>
      <c r="Q177" s="58">
        <f t="shared" ca="1" si="64"/>
        <v>0</v>
      </c>
      <c r="R177" s="143">
        <f t="shared" ca="1" si="65"/>
        <v>5</v>
      </c>
      <c r="S177" s="144">
        <f t="shared" ca="1" si="66"/>
        <v>0</v>
      </c>
      <c r="T177" s="145">
        <f t="shared" si="67"/>
        <v>0</v>
      </c>
      <c r="U177" s="146">
        <f t="shared" ca="1" si="68"/>
        <v>0</v>
      </c>
      <c r="W177" s="3" t="str">
        <f t="shared" ca="1" si="69"/>
        <v/>
      </c>
      <c r="X177" s="3" t="str">
        <f ca="1">IF(ISNUMBER($A177),$W177*(Methuselahs!$A$4+1)+$A177,"")</f>
        <v/>
      </c>
      <c r="Y177" s="3" t="str">
        <f t="shared" ca="1" si="70"/>
        <v/>
      </c>
      <c r="Z177" s="3" t="str">
        <f ca="1">IF(ISNUMBER($A177),VLOOKUP($A177,Methuselahs!$A$7:$X$306,5),"")</f>
        <v/>
      </c>
      <c r="AA177" s="3" t="str">
        <f t="shared" ca="1" si="71"/>
        <v/>
      </c>
    </row>
    <row r="178" spans="1:27" ht="13.15" customHeight="1" x14ac:dyDescent="0.2">
      <c r="A178" s="59" t="str">
        <f ca="1">IF(ISBLANK('Tournament Info'!$B$11),"",INDIRECT(ADDRESS(ROW(),2,1,1,"Optimal Seating "&amp;'Tournament Info'!$B$11-1&amp;"R+F")))</f>
        <v/>
      </c>
      <c r="B178" s="65" t="str">
        <f ca="1">IF(ISNUMBER(A178),VLOOKUP(A178,Methuselahs!$A$7:$E$306,2,FALSE),"")</f>
        <v/>
      </c>
      <c r="C178" s="147" t="str">
        <f ca="1">IF(ISNUMBER(A178),VLOOKUP(A178,Methuselahs!$A$7:$E$306,3,FALSE),"")</f>
        <v/>
      </c>
      <c r="D178" s="148" t="str">
        <f t="shared" ca="1" si="60"/>
        <v/>
      </c>
      <c r="E178" s="149"/>
      <c r="F178" s="66">
        <f t="shared" si="61"/>
        <v>0</v>
      </c>
      <c r="G178" s="150" t="str">
        <f t="shared" ca="1" si="62"/>
        <v/>
      </c>
      <c r="H178" s="151" t="str">
        <f ca="1">IF(ISNUMBER(A178),IF(OR($S178=$U178,NOT(ISNA(MATCH($D178*5+$V$4,Override!$C$6:$C$125,0)))),$Q178,0),"")</f>
        <v/>
      </c>
      <c r="I178" s="186" t="str">
        <f t="shared" ca="1" si="63"/>
        <v/>
      </c>
      <c r="J178" s="152">
        <f ca="1">COUNT(A177:A181)</f>
        <v>0</v>
      </c>
      <c r="K178" s="153" t="str">
        <f ca="1">IF(ISNUMBER(A178),RANK(F178,F177:F181),"")</f>
        <v/>
      </c>
      <c r="L178" s="154">
        <f ca="1">IF(J178=5,VLOOKUP(K178,TPMatrix!$A$6:$B$10,2,FALSE),IF(J178=4,VLOOKUP(K178,TPMatrix!$D$6:$E$9,2,FALSE),0))</f>
        <v>0</v>
      </c>
      <c r="M178" s="154">
        <f ca="1">IF(COUNTIF(K177:K181,K178)&gt;=2,IF(J178=5,VLOOKUP(K178+1,TPMatrix!$A$6:$B$10,2,FALSE),IF(J178=4,VLOOKUP(K178+1,TPMatrix!$D$6:$E$9,2,FALSE),0)),"")</f>
        <v>0</v>
      </c>
      <c r="N178" s="154">
        <f ca="1">IF(COUNTIF(K177:K181,K178)&gt;=3,IF(J178=5,VLOOKUP(K178+2,TPMatrix!$A$6:$B$10,2,FALSE),IF(J178=4,VLOOKUP(K178+2,TPMatrix!$D$6:$E$9,2,FALSE),0)),"")</f>
        <v>0</v>
      </c>
      <c r="O178" s="154">
        <f ca="1">IF(COUNTIF(K177:K181,K178)&gt;=4,IF(J178=5,VLOOKUP(K178+3,TPMatrix!$A$6:$B$10,2,FALSE),IF(J178=4,VLOOKUP(K178+3,TPMatrix!$D$6:$E$9,2,FALSE),0)),"")</f>
        <v>0</v>
      </c>
      <c r="P178" s="154">
        <f ca="1">IF(COUNTIF(K177:K181,K178)&gt;=5,IF(J178=5,VLOOKUP(K178+4,TPMatrix!$A$6:$B$10,2,FALSE),IF(J178=4,VLOOKUP(K178+4,TPMatrix!$D$6:$E$9,2,FALSE),0)),"")</f>
        <v>0</v>
      </c>
      <c r="Q178" s="154">
        <f t="shared" ca="1" si="64"/>
        <v>0</v>
      </c>
      <c r="R178" s="155">
        <f t="shared" ca="1" si="65"/>
        <v>5</v>
      </c>
      <c r="S178" s="153">
        <f t="shared" ca="1" si="66"/>
        <v>0</v>
      </c>
      <c r="T178" s="154">
        <f t="shared" si="67"/>
        <v>0</v>
      </c>
      <c r="U178" s="155">
        <f t="shared" ca="1" si="68"/>
        <v>0</v>
      </c>
      <c r="W178" s="3" t="str">
        <f t="shared" ca="1" si="69"/>
        <v/>
      </c>
      <c r="X178" s="3" t="str">
        <f ca="1">IF(ISNUMBER($A178),$W178*(Methuselahs!$A$4+1)+$A178,"")</f>
        <v/>
      </c>
      <c r="Y178" s="3" t="str">
        <f t="shared" ca="1" si="70"/>
        <v/>
      </c>
      <c r="Z178" s="3" t="str">
        <f ca="1">IF(ISNUMBER($A178),VLOOKUP($A178,Methuselahs!$A$7:$X$306,5),"")</f>
        <v/>
      </c>
      <c r="AA178" s="3" t="str">
        <f t="shared" ca="1" si="71"/>
        <v/>
      </c>
    </row>
    <row r="179" spans="1:27" ht="13.15" customHeight="1" x14ac:dyDescent="0.2">
      <c r="A179" s="70" t="str">
        <f ca="1">IF(ISBLANK('Tournament Info'!$B$11),"",INDIRECT(ADDRESS(ROW(),2,1,1,"Optimal Seating "&amp;'Tournament Info'!$B$11-1&amp;"R+F")))</f>
        <v/>
      </c>
      <c r="B179" s="76" t="str">
        <f ca="1">IF(ISNUMBER(A179),VLOOKUP(A179,Methuselahs!$A$7:$E$306,2,FALSE),"")</f>
        <v/>
      </c>
      <c r="C179" s="156" t="str">
        <f ca="1">IF(ISNUMBER(A179),VLOOKUP(A179,Methuselahs!$A$7:$E$306,3,FALSE),"")</f>
        <v/>
      </c>
      <c r="D179" s="157" t="str">
        <f t="shared" ca="1" si="60"/>
        <v/>
      </c>
      <c r="E179" s="158"/>
      <c r="F179" s="77">
        <f t="shared" si="61"/>
        <v>0</v>
      </c>
      <c r="G179" s="159" t="str">
        <f t="shared" ca="1" si="62"/>
        <v/>
      </c>
      <c r="H179" s="160" t="str">
        <f ca="1">IF(ISNUMBER(A179),IF(OR($S179=$U179,NOT(ISNA(MATCH($D179*5+$V$4,Override!$C$6:$C$125,0)))),$Q179,0),"")</f>
        <v/>
      </c>
      <c r="I179" s="187" t="str">
        <f t="shared" ca="1" si="63"/>
        <v/>
      </c>
      <c r="J179" s="161">
        <f ca="1">COUNT(A177:A181)</f>
        <v>0</v>
      </c>
      <c r="K179" s="162" t="str">
        <f ca="1">IF(ISNUMBER(A179),RANK(F179,F177:F181),"")</f>
        <v/>
      </c>
      <c r="L179" s="75">
        <f ca="1">IF(J179=5,VLOOKUP(K179,TPMatrix!$A$6:$B$10,2,FALSE),IF(J179=4,VLOOKUP(K179,TPMatrix!$D$6:$E$9,2,FALSE),0))</f>
        <v>0</v>
      </c>
      <c r="M179" s="75">
        <f ca="1">IF(COUNTIF(K177:K181,K179)&gt;=2,IF(J179=5,VLOOKUP(K179+1,TPMatrix!$A$6:$B$10,2,FALSE),IF(J179=4,VLOOKUP(K179+1,TPMatrix!$D$6:$E$9,2,FALSE),0)),"")</f>
        <v>0</v>
      </c>
      <c r="N179" s="75">
        <f ca="1">IF(COUNTIF(K177:K181,K179)&gt;=3,IF(J179=5,VLOOKUP(K179+2,TPMatrix!$A$6:$B$10,2,FALSE),IF(J179=4,VLOOKUP(K179+2,TPMatrix!$D$6:$E$9,2,FALSE),0)),"")</f>
        <v>0</v>
      </c>
      <c r="O179" s="75">
        <f ca="1">IF(COUNTIF(K177:K181,K179)&gt;=4,IF(J179=5,VLOOKUP(K179+3,TPMatrix!$A$6:$B$10,2,FALSE),IF(J179=4,VLOOKUP(K179+3,TPMatrix!$D$6:$E$9,2,FALSE),0)),"")</f>
        <v>0</v>
      </c>
      <c r="P179" s="75">
        <f ca="1">IF(COUNTIF(K177:K181,K179)&gt;=5,IF(J179=5,VLOOKUP(K179+4,TPMatrix!$A$6:$B$10,2,FALSE),IF(J179=4,VLOOKUP(K179+4,TPMatrix!$D$6:$E$9,2,FALSE),0)),"")</f>
        <v>0</v>
      </c>
      <c r="Q179" s="75">
        <f t="shared" ca="1" si="64"/>
        <v>0</v>
      </c>
      <c r="R179" s="163">
        <f t="shared" ca="1" si="65"/>
        <v>5</v>
      </c>
      <c r="S179" s="162">
        <f t="shared" ca="1" si="66"/>
        <v>0</v>
      </c>
      <c r="T179" s="75">
        <f t="shared" si="67"/>
        <v>0</v>
      </c>
      <c r="U179" s="163">
        <f t="shared" ca="1" si="68"/>
        <v>0</v>
      </c>
      <c r="W179" s="3" t="str">
        <f t="shared" ca="1" si="69"/>
        <v/>
      </c>
      <c r="X179" s="3" t="str">
        <f ca="1">IF(ISNUMBER($A179),$W179*(Methuselahs!$A$4+1)+$A179,"")</f>
        <v/>
      </c>
      <c r="Y179" s="3" t="str">
        <f t="shared" ca="1" si="70"/>
        <v/>
      </c>
      <c r="Z179" s="3" t="str">
        <f ca="1">IF(ISNUMBER($A179),VLOOKUP($A179,Methuselahs!$A$7:$X$306,5),"")</f>
        <v/>
      </c>
      <c r="AA179" s="3" t="str">
        <f t="shared" ca="1" si="71"/>
        <v/>
      </c>
    </row>
    <row r="180" spans="1:27" ht="13.15" customHeight="1" x14ac:dyDescent="0.2">
      <c r="A180" s="164" t="str">
        <f ca="1">IF(ISBLANK('Tournament Info'!$B$11),"",INDIRECT(ADDRESS(ROW(),2,1,1,"Optimal Seating "&amp;'Tournament Info'!$B$11-1&amp;"R+F")))</f>
        <v/>
      </c>
      <c r="B180" s="165" t="str">
        <f ca="1">IF(ISNUMBER(A180),VLOOKUP(A180,Methuselahs!$A$7:$E$306,2,FALSE),"")</f>
        <v/>
      </c>
      <c r="C180" s="166" t="str">
        <f ca="1">IF(ISNUMBER(A180),VLOOKUP(A180,Methuselahs!$A$7:$E$306,3,FALSE),"")</f>
        <v/>
      </c>
      <c r="D180" s="167" t="str">
        <f t="shared" ca="1" si="60"/>
        <v/>
      </c>
      <c r="E180" s="168"/>
      <c r="F180" s="188">
        <f t="shared" si="61"/>
        <v>0</v>
      </c>
      <c r="G180" s="150" t="str">
        <f t="shared" ca="1" si="62"/>
        <v/>
      </c>
      <c r="H180" s="151" t="str">
        <f ca="1">IF(ISNUMBER(A180),IF(OR($S180=$U180,NOT(ISNA(MATCH($D180*5+$V$4,Override!$C$6:$C$125,0)))),$Q180,0),"")</f>
        <v/>
      </c>
      <c r="I180" s="186" t="str">
        <f t="shared" ca="1" si="63"/>
        <v/>
      </c>
      <c r="J180" s="169">
        <f ca="1">COUNT(A177:A181)</f>
        <v>0</v>
      </c>
      <c r="K180" s="153" t="str">
        <f ca="1">IF(ISNUMBER(A180),RANK(F180,F177:F181),"")</f>
        <v/>
      </c>
      <c r="L180" s="154">
        <f ca="1">IF(J180=5,VLOOKUP(K180,TPMatrix!$A$6:$B$10,2,FALSE),IF(J180=4,VLOOKUP(K180,TPMatrix!$D$6:$E$9,2,FALSE),0))</f>
        <v>0</v>
      </c>
      <c r="M180" s="154">
        <f ca="1">IF(COUNTIF(K177:K181,K180)&gt;=2,IF(J180=5,VLOOKUP(K180+1,TPMatrix!$A$6:$B$10,2,FALSE),IF(J180=4,VLOOKUP(K180+1,TPMatrix!$D$6:$E$9,2,FALSE),0)),"")</f>
        <v>0</v>
      </c>
      <c r="N180" s="154">
        <f ca="1">IF(COUNTIF(K177:K181,K180)&gt;=3,IF(J180=5,VLOOKUP(K180+2,TPMatrix!$A$6:$B$10,2,FALSE),IF(J180=4,VLOOKUP(K180+2,TPMatrix!$D$6:$E$9,2,FALSE),0)),"")</f>
        <v>0</v>
      </c>
      <c r="O180" s="154">
        <f ca="1">IF(COUNTIF(K177:K181,K180)&gt;=4,IF(J180=5,VLOOKUP(K180+3,TPMatrix!$A$6:$B$10,2,FALSE),IF(J180=4,VLOOKUP(K180+3,TPMatrix!$D$6:$E$9,2,FALSE),0)),"")</f>
        <v>0</v>
      </c>
      <c r="P180" s="154">
        <f ca="1">IF(COUNTIF(K177:K181,K180)&gt;=5,IF(J180=5,VLOOKUP(K180+4,TPMatrix!$A$6:$B$10,2,FALSE),IF(J180=4,VLOOKUP(K180+4,TPMatrix!$D$6:$E$9,2,FALSE),0)),"")</f>
        <v>0</v>
      </c>
      <c r="Q180" s="154">
        <f t="shared" ca="1" si="64"/>
        <v>0</v>
      </c>
      <c r="R180" s="155">
        <f t="shared" ca="1" si="65"/>
        <v>5</v>
      </c>
      <c r="S180" s="153">
        <f t="shared" ca="1" si="66"/>
        <v>0</v>
      </c>
      <c r="T180" s="154">
        <f t="shared" si="67"/>
        <v>0</v>
      </c>
      <c r="U180" s="155">
        <f t="shared" ca="1" si="68"/>
        <v>0</v>
      </c>
      <c r="W180" s="3" t="str">
        <f t="shared" ca="1" si="69"/>
        <v/>
      </c>
      <c r="X180" s="3" t="str">
        <f ca="1">IF(ISNUMBER($A180),$W180*(Methuselahs!$A$4+1)+$A180,"")</f>
        <v/>
      </c>
      <c r="Y180" s="3" t="str">
        <f t="shared" ca="1" si="70"/>
        <v/>
      </c>
      <c r="Z180" s="3" t="str">
        <f ca="1">IF(ISNUMBER($A180),VLOOKUP($A180,Methuselahs!$A$7:$X$306,5),"")</f>
        <v/>
      </c>
      <c r="AA180" s="3" t="str">
        <f t="shared" ca="1" si="71"/>
        <v/>
      </c>
    </row>
    <row r="181" spans="1:27" ht="13.15" customHeight="1" x14ac:dyDescent="0.2">
      <c r="A181" s="170" t="str">
        <f ca="1">IF(ISBLANK('Tournament Info'!$B$11),"",INDIRECT(ADDRESS(ROW(),2,1,1,"Optimal Seating "&amp;'Tournament Info'!$B$11-1&amp;"R+F")))</f>
        <v/>
      </c>
      <c r="B181" s="171" t="str">
        <f ca="1">IF(ISNUMBER(A181),VLOOKUP(A181,Methuselahs!$A$7:$E$306,2,FALSE),"")</f>
        <v/>
      </c>
      <c r="C181" s="172" t="str">
        <f ca="1">IF(ISNUMBER(A181),VLOOKUP(A181,Methuselahs!$A$7:$E$306,3,FALSE),"")</f>
        <v/>
      </c>
      <c r="D181" s="173" t="str">
        <f t="shared" ca="1" si="60"/>
        <v/>
      </c>
      <c r="E181" s="174"/>
      <c r="F181" s="189">
        <f t="shared" si="61"/>
        <v>0</v>
      </c>
      <c r="G181" s="159" t="str">
        <f t="shared" ca="1" si="62"/>
        <v/>
      </c>
      <c r="H181" s="160" t="str">
        <f ca="1">IF(ISNUMBER(A181),IF(OR($S181=$U181,NOT(ISNA(MATCH($D181*5+$V$4,Override!$C$6:$C$125,0)))),$Q181,0),"")</f>
        <v/>
      </c>
      <c r="I181" s="187" t="str">
        <f t="shared" ca="1" si="63"/>
        <v/>
      </c>
      <c r="J181" s="175">
        <f ca="1">COUNT(A177:A181)</f>
        <v>0</v>
      </c>
      <c r="K181" s="176" t="str">
        <f ca="1">IF(ISNUMBER(A181),RANK(F181,F177:F181),"")</f>
        <v/>
      </c>
      <c r="L181" s="177">
        <f ca="1">IF(J181=5,VLOOKUP(K181,TPMatrix!$A$6:$B$10,2,FALSE),IF(J181=4,VLOOKUP(K181,TPMatrix!$D$6:$E$9,2,FALSE),0))</f>
        <v>0</v>
      </c>
      <c r="M181" s="177">
        <f ca="1">IF(COUNTIF(K177:K181,K181)&gt;=2,IF(J181=5,VLOOKUP(K181+1,TPMatrix!$A$6:$B$10,2,FALSE),IF(J181=4,VLOOKUP(K181+1,TPMatrix!$D$6:$E$9,2,FALSE),0)),"")</f>
        <v>0</v>
      </c>
      <c r="N181" s="177">
        <f ca="1">IF(COUNTIF(K177:K181,K181)&gt;=3,IF(J181=5,VLOOKUP(K181+2,TPMatrix!$A$6:$B$10,2,FALSE),IF(J181=4,VLOOKUP(K181+2,TPMatrix!$D$6:$E$9,2,FALSE),0)),"")</f>
        <v>0</v>
      </c>
      <c r="O181" s="177">
        <f ca="1">IF(COUNTIF(K177:K181,K181)&gt;=4,IF(J181=5,VLOOKUP(K181+3,TPMatrix!$A$6:$B$10,2,FALSE),IF(J181=4,VLOOKUP(K181+3,TPMatrix!$D$6:$E$9,2,FALSE),0)),"")</f>
        <v>0</v>
      </c>
      <c r="P181" s="177">
        <f ca="1">IF(COUNTIF(K177:K181,K181)&gt;=5,IF(J181=5,VLOOKUP(K181+4,TPMatrix!$A$6:$B$10,2,FALSE),IF(J181=4,VLOOKUP(K181+4,TPMatrix!$D$6:$E$9,2,FALSE),0)),"")</f>
        <v>0</v>
      </c>
      <c r="Q181" s="177">
        <f t="shared" ca="1" si="64"/>
        <v>0</v>
      </c>
      <c r="R181" s="178">
        <f t="shared" ca="1" si="65"/>
        <v>5</v>
      </c>
      <c r="S181" s="176">
        <f t="shared" ca="1" si="66"/>
        <v>0</v>
      </c>
      <c r="T181" s="177">
        <f t="shared" si="67"/>
        <v>0</v>
      </c>
      <c r="U181" s="178">
        <f t="shared" ca="1" si="68"/>
        <v>0</v>
      </c>
      <c r="W181" s="3" t="str">
        <f t="shared" ca="1" si="69"/>
        <v/>
      </c>
      <c r="X181" s="3" t="str">
        <f ca="1">IF(ISNUMBER($A181),$W181*(Methuselahs!$A$4+1)+$A181,"")</f>
        <v/>
      </c>
      <c r="Y181" s="3" t="str">
        <f t="shared" ca="1" si="70"/>
        <v/>
      </c>
      <c r="Z181" s="3" t="str">
        <f ca="1">IF(ISNUMBER($A181),VLOOKUP($A181,Methuselahs!$A$7:$X$306,5),"")</f>
        <v/>
      </c>
      <c r="AA181" s="3" t="str">
        <f t="shared" ca="1" si="71"/>
        <v/>
      </c>
    </row>
    <row r="182" spans="1:27" ht="13.15" customHeight="1" x14ac:dyDescent="0.2">
      <c r="A182" s="55" t="str">
        <f ca="1">IF(ISBLANK('Tournament Info'!$B$11),"",INDIRECT(ADDRESS(ROW(),2,1,1,"Optimal Seating "&amp;'Tournament Info'!$B$11-1&amp;"R+F")))</f>
        <v/>
      </c>
      <c r="B182" s="76" t="str">
        <f ca="1">IF(ISNUMBER(A182),VLOOKUP(A182,Methuselahs!$A$7:$E$306,2,FALSE),"")</f>
        <v/>
      </c>
      <c r="C182" s="136" t="str">
        <f ca="1">IF(ISNUMBER(A182),VLOOKUP(A182,Methuselahs!$A$7:$E$306,3,FALSE),"")</f>
        <v/>
      </c>
      <c r="D182" s="137" t="str">
        <f t="shared" ca="1" si="60"/>
        <v/>
      </c>
      <c r="E182" s="138"/>
      <c r="F182" s="184">
        <f t="shared" si="61"/>
        <v>0</v>
      </c>
      <c r="G182" s="139" t="str">
        <f t="shared" ca="1" si="62"/>
        <v/>
      </c>
      <c r="H182" s="140" t="str">
        <f ca="1">IF(ISNUMBER(A182),IF(OR($S182=$U182,NOT(ISNA(MATCH($D182*5+$V$4,Override!$C$6:$C$125,0)))),$Q182,0),"")</f>
        <v/>
      </c>
      <c r="I182" s="185" t="str">
        <f t="shared" ca="1" si="63"/>
        <v/>
      </c>
      <c r="J182" s="141">
        <f ca="1">COUNT(A182:A186)</f>
        <v>0</v>
      </c>
      <c r="K182" s="142" t="str">
        <f ca="1">IF(ISNUMBER(A182),RANK(F182,F182:F186),"")</f>
        <v/>
      </c>
      <c r="L182" s="58">
        <f ca="1">IF(J182=5,VLOOKUP(K182,TPMatrix!$A$6:$B$10,2,FALSE),IF(J182=4,VLOOKUP(K182,TPMatrix!$D$6:$E$9,2,FALSE),0))</f>
        <v>0</v>
      </c>
      <c r="M182" s="58">
        <f ca="1">IF(COUNTIF(K182:K186,K182)&gt;=2,IF(J182=5,VLOOKUP(K182+1,TPMatrix!$A$6:$B$10,2,FALSE),IF(J182=4,VLOOKUP(K182+1,TPMatrix!$D$6:$E$9,2,FALSE),0)),"")</f>
        <v>0</v>
      </c>
      <c r="N182" s="58">
        <f ca="1">IF(COUNTIF(K182:K186,K182)&gt;=3,IF(J182=5,VLOOKUP(K182+2,TPMatrix!$A$6:$B$10,2,FALSE),IF(J182=4,VLOOKUP(K182+2,TPMatrix!$D$6:$E$9,2,FALSE),0)),"")</f>
        <v>0</v>
      </c>
      <c r="O182" s="58">
        <f ca="1">IF(COUNTIF(K182:K186,K182)&gt;=4,IF(J182=5,VLOOKUP(K182+3,TPMatrix!$A$6:$B$10,2,FALSE),IF(J182=4,VLOOKUP(K182+3,TPMatrix!$D$6:$E$9,2,FALSE),0)),"")</f>
        <v>0</v>
      </c>
      <c r="P182" s="58">
        <f ca="1">IF(COUNTIF(K182:K186,K182)&gt;=5,IF(J182=5,VLOOKUP(K182+4,TPMatrix!$A$6:$B$10,2,FALSE),IF(J182=4,VLOOKUP(K182+4,TPMatrix!$D$6:$E$9,2,FALSE),0)),"")</f>
        <v>0</v>
      </c>
      <c r="Q182" s="58">
        <f t="shared" ca="1" si="64"/>
        <v>0</v>
      </c>
      <c r="R182" s="143">
        <f t="shared" ca="1" si="65"/>
        <v>5</v>
      </c>
      <c r="S182" s="144">
        <f t="shared" ca="1" si="66"/>
        <v>0</v>
      </c>
      <c r="T182" s="145">
        <f t="shared" si="67"/>
        <v>0</v>
      </c>
      <c r="U182" s="146">
        <f t="shared" ca="1" si="68"/>
        <v>0</v>
      </c>
      <c r="W182" s="3" t="str">
        <f t="shared" ca="1" si="69"/>
        <v/>
      </c>
      <c r="X182" s="3" t="str">
        <f ca="1">IF(ISNUMBER($A182),$W182*(Methuselahs!$A$4+1)+$A182,"")</f>
        <v/>
      </c>
      <c r="Y182" s="3" t="str">
        <f t="shared" ca="1" si="70"/>
        <v/>
      </c>
      <c r="Z182" s="3" t="str">
        <f ca="1">IF(ISNUMBER($A182),VLOOKUP($A182,Methuselahs!$A$7:$X$306,5),"")</f>
        <v/>
      </c>
      <c r="AA182" s="3" t="str">
        <f t="shared" ca="1" si="71"/>
        <v/>
      </c>
    </row>
    <row r="183" spans="1:27" ht="13.15" customHeight="1" x14ac:dyDescent="0.2">
      <c r="A183" s="59" t="str">
        <f ca="1">IF(ISBLANK('Tournament Info'!$B$11),"",INDIRECT(ADDRESS(ROW(),2,1,1,"Optimal Seating "&amp;'Tournament Info'!$B$11-1&amp;"R+F")))</f>
        <v/>
      </c>
      <c r="B183" s="65" t="str">
        <f ca="1">IF(ISNUMBER(A183),VLOOKUP(A183,Methuselahs!$A$7:$E$306,2,FALSE),"")</f>
        <v/>
      </c>
      <c r="C183" s="147" t="str">
        <f ca="1">IF(ISNUMBER(A183),VLOOKUP(A183,Methuselahs!$A$7:$E$306,3,FALSE),"")</f>
        <v/>
      </c>
      <c r="D183" s="148" t="str">
        <f t="shared" ca="1" si="60"/>
        <v/>
      </c>
      <c r="E183" s="149"/>
      <c r="F183" s="66">
        <f t="shared" si="61"/>
        <v>0</v>
      </c>
      <c r="G183" s="150" t="str">
        <f t="shared" ca="1" si="62"/>
        <v/>
      </c>
      <c r="H183" s="151" t="str">
        <f ca="1">IF(ISNUMBER(A183),IF(OR($S183=$U183,NOT(ISNA(MATCH($D183*5+$V$4,Override!$C$6:$C$125,0)))),$Q183,0),"")</f>
        <v/>
      </c>
      <c r="I183" s="186" t="str">
        <f t="shared" ca="1" si="63"/>
        <v/>
      </c>
      <c r="J183" s="152">
        <f ca="1">COUNT(A182:A186)</f>
        <v>0</v>
      </c>
      <c r="K183" s="153" t="str">
        <f ca="1">IF(ISNUMBER(A183),RANK(F183,F182:F186),"")</f>
        <v/>
      </c>
      <c r="L183" s="154">
        <f ca="1">IF(J183=5,VLOOKUP(K183,TPMatrix!$A$6:$B$10,2,FALSE),IF(J183=4,VLOOKUP(K183,TPMatrix!$D$6:$E$9,2,FALSE),0))</f>
        <v>0</v>
      </c>
      <c r="M183" s="154">
        <f ca="1">IF(COUNTIF(K182:K186,K183)&gt;=2,IF(J183=5,VLOOKUP(K183+1,TPMatrix!$A$6:$B$10,2,FALSE),IF(J183=4,VLOOKUP(K183+1,TPMatrix!$D$6:$E$9,2,FALSE),0)),"")</f>
        <v>0</v>
      </c>
      <c r="N183" s="154">
        <f ca="1">IF(COUNTIF(K182:K186,K183)&gt;=3,IF(J183=5,VLOOKUP(K183+2,TPMatrix!$A$6:$B$10,2,FALSE),IF(J183=4,VLOOKUP(K183+2,TPMatrix!$D$6:$E$9,2,FALSE),0)),"")</f>
        <v>0</v>
      </c>
      <c r="O183" s="154">
        <f ca="1">IF(COUNTIF(K182:K186,K183)&gt;=4,IF(J183=5,VLOOKUP(K183+3,TPMatrix!$A$6:$B$10,2,FALSE),IF(J183=4,VLOOKUP(K183+3,TPMatrix!$D$6:$E$9,2,FALSE),0)),"")</f>
        <v>0</v>
      </c>
      <c r="P183" s="154">
        <f ca="1">IF(COUNTIF(K182:K186,K183)&gt;=5,IF(J183=5,VLOOKUP(K183+4,TPMatrix!$A$6:$B$10,2,FALSE),IF(J183=4,VLOOKUP(K183+4,TPMatrix!$D$6:$E$9,2,FALSE),0)),"")</f>
        <v>0</v>
      </c>
      <c r="Q183" s="154">
        <f t="shared" ca="1" si="64"/>
        <v>0</v>
      </c>
      <c r="R183" s="155">
        <f t="shared" ca="1" si="65"/>
        <v>5</v>
      </c>
      <c r="S183" s="153">
        <f t="shared" ca="1" si="66"/>
        <v>0</v>
      </c>
      <c r="T183" s="154">
        <f t="shared" si="67"/>
        <v>0</v>
      </c>
      <c r="U183" s="155">
        <f t="shared" ca="1" si="68"/>
        <v>0</v>
      </c>
      <c r="W183" s="3" t="str">
        <f t="shared" ca="1" si="69"/>
        <v/>
      </c>
      <c r="X183" s="3" t="str">
        <f ca="1">IF(ISNUMBER($A183),$W183*(Methuselahs!$A$4+1)+$A183,"")</f>
        <v/>
      </c>
      <c r="Y183" s="3" t="str">
        <f t="shared" ca="1" si="70"/>
        <v/>
      </c>
      <c r="Z183" s="3" t="str">
        <f ca="1">IF(ISNUMBER($A183),VLOOKUP($A183,Methuselahs!$A$7:$X$306,5),"")</f>
        <v/>
      </c>
      <c r="AA183" s="3" t="str">
        <f t="shared" ca="1" si="71"/>
        <v/>
      </c>
    </row>
    <row r="184" spans="1:27" ht="13.15" customHeight="1" x14ac:dyDescent="0.2">
      <c r="A184" s="70" t="str">
        <f ca="1">IF(ISBLANK('Tournament Info'!$B$11),"",INDIRECT(ADDRESS(ROW(),2,1,1,"Optimal Seating "&amp;'Tournament Info'!$B$11-1&amp;"R+F")))</f>
        <v/>
      </c>
      <c r="B184" s="76" t="str">
        <f ca="1">IF(ISNUMBER(A184),VLOOKUP(A184,Methuselahs!$A$7:$E$306,2,FALSE),"")</f>
        <v/>
      </c>
      <c r="C184" s="156" t="str">
        <f ca="1">IF(ISNUMBER(A184),VLOOKUP(A184,Methuselahs!$A$7:$E$306,3,FALSE),"")</f>
        <v/>
      </c>
      <c r="D184" s="157" t="str">
        <f t="shared" ca="1" si="60"/>
        <v/>
      </c>
      <c r="E184" s="158"/>
      <c r="F184" s="77">
        <f t="shared" si="61"/>
        <v>0</v>
      </c>
      <c r="G184" s="159" t="str">
        <f t="shared" ca="1" si="62"/>
        <v/>
      </c>
      <c r="H184" s="160" t="str">
        <f ca="1">IF(ISNUMBER(A184),IF(OR($S184=$U184,NOT(ISNA(MATCH($D184*5+$V$4,Override!$C$6:$C$125,0)))),$Q184,0),"")</f>
        <v/>
      </c>
      <c r="I184" s="187" t="str">
        <f t="shared" ca="1" si="63"/>
        <v/>
      </c>
      <c r="J184" s="161">
        <f ca="1">COUNT(A182:A186)</f>
        <v>0</v>
      </c>
      <c r="K184" s="162" t="str">
        <f ca="1">IF(ISNUMBER(A184),RANK(F184,F182:F186),"")</f>
        <v/>
      </c>
      <c r="L184" s="75">
        <f ca="1">IF(J184=5,VLOOKUP(K184,TPMatrix!$A$6:$B$10,2,FALSE),IF(J184=4,VLOOKUP(K184,TPMatrix!$D$6:$E$9,2,FALSE),0))</f>
        <v>0</v>
      </c>
      <c r="M184" s="75">
        <f ca="1">IF(COUNTIF(K182:K186,K184)&gt;=2,IF(J184=5,VLOOKUP(K184+1,TPMatrix!$A$6:$B$10,2,FALSE),IF(J184=4,VLOOKUP(K184+1,TPMatrix!$D$6:$E$9,2,FALSE),0)),"")</f>
        <v>0</v>
      </c>
      <c r="N184" s="75">
        <f ca="1">IF(COUNTIF(K182:K186,K184)&gt;=3,IF(J184=5,VLOOKUP(K184+2,TPMatrix!$A$6:$B$10,2,FALSE),IF(J184=4,VLOOKUP(K184+2,TPMatrix!$D$6:$E$9,2,FALSE),0)),"")</f>
        <v>0</v>
      </c>
      <c r="O184" s="75">
        <f ca="1">IF(COUNTIF(K182:K186,K184)&gt;=4,IF(J184=5,VLOOKUP(K184+3,TPMatrix!$A$6:$B$10,2,FALSE),IF(J184=4,VLOOKUP(K184+3,TPMatrix!$D$6:$E$9,2,FALSE),0)),"")</f>
        <v>0</v>
      </c>
      <c r="P184" s="75">
        <f ca="1">IF(COUNTIF(K182:K186,K184)&gt;=5,IF(J184=5,VLOOKUP(K184+4,TPMatrix!$A$6:$B$10,2,FALSE),IF(J184=4,VLOOKUP(K184+4,TPMatrix!$D$6:$E$9,2,FALSE),0)),"")</f>
        <v>0</v>
      </c>
      <c r="Q184" s="75">
        <f t="shared" ca="1" si="64"/>
        <v>0</v>
      </c>
      <c r="R184" s="163">
        <f t="shared" ca="1" si="65"/>
        <v>5</v>
      </c>
      <c r="S184" s="162">
        <f t="shared" ca="1" si="66"/>
        <v>0</v>
      </c>
      <c r="T184" s="75">
        <f t="shared" si="67"/>
        <v>0</v>
      </c>
      <c r="U184" s="163">
        <f t="shared" ca="1" si="68"/>
        <v>0</v>
      </c>
      <c r="W184" s="3" t="str">
        <f t="shared" ca="1" si="69"/>
        <v/>
      </c>
      <c r="X184" s="3" t="str">
        <f ca="1">IF(ISNUMBER($A184),$W184*(Methuselahs!$A$4+1)+$A184,"")</f>
        <v/>
      </c>
      <c r="Y184" s="3" t="str">
        <f t="shared" ca="1" si="70"/>
        <v/>
      </c>
      <c r="Z184" s="3" t="str">
        <f ca="1">IF(ISNUMBER($A184),VLOOKUP($A184,Methuselahs!$A$7:$X$306,5),"")</f>
        <v/>
      </c>
      <c r="AA184" s="3" t="str">
        <f t="shared" ca="1" si="71"/>
        <v/>
      </c>
    </row>
    <row r="185" spans="1:27" ht="13.15" customHeight="1" x14ac:dyDescent="0.2">
      <c r="A185" s="164" t="str">
        <f ca="1">IF(ISBLANK('Tournament Info'!$B$11),"",INDIRECT(ADDRESS(ROW(),2,1,1,"Optimal Seating "&amp;'Tournament Info'!$B$11-1&amp;"R+F")))</f>
        <v/>
      </c>
      <c r="B185" s="165" t="str">
        <f ca="1">IF(ISNUMBER(A185),VLOOKUP(A185,Methuselahs!$A$7:$E$306,2,FALSE),"")</f>
        <v/>
      </c>
      <c r="C185" s="166" t="str">
        <f ca="1">IF(ISNUMBER(A185),VLOOKUP(A185,Methuselahs!$A$7:$E$306,3,FALSE),"")</f>
        <v/>
      </c>
      <c r="D185" s="167" t="str">
        <f t="shared" ca="1" si="60"/>
        <v/>
      </c>
      <c r="E185" s="168"/>
      <c r="F185" s="188">
        <f t="shared" si="61"/>
        <v>0</v>
      </c>
      <c r="G185" s="150" t="str">
        <f t="shared" ca="1" si="62"/>
        <v/>
      </c>
      <c r="H185" s="151" t="str">
        <f ca="1">IF(ISNUMBER(A185),IF(OR($S185=$U185,NOT(ISNA(MATCH($D185*5+$V$4,Override!$C$6:$C$125,0)))),$Q185,0),"")</f>
        <v/>
      </c>
      <c r="I185" s="186" t="str">
        <f t="shared" ca="1" si="63"/>
        <v/>
      </c>
      <c r="J185" s="169">
        <f ca="1">COUNT(A182:A186)</f>
        <v>0</v>
      </c>
      <c r="K185" s="153" t="str">
        <f ca="1">IF(ISNUMBER(A185),RANK(F185,F182:F186),"")</f>
        <v/>
      </c>
      <c r="L185" s="154">
        <f ca="1">IF(J185=5,VLOOKUP(K185,TPMatrix!$A$6:$B$10,2,FALSE),IF(J185=4,VLOOKUP(K185,TPMatrix!$D$6:$E$9,2,FALSE),0))</f>
        <v>0</v>
      </c>
      <c r="M185" s="154">
        <f ca="1">IF(COUNTIF(K182:K186,K185)&gt;=2,IF(J185=5,VLOOKUP(K185+1,TPMatrix!$A$6:$B$10,2,FALSE),IF(J185=4,VLOOKUP(K185+1,TPMatrix!$D$6:$E$9,2,FALSE),0)),"")</f>
        <v>0</v>
      </c>
      <c r="N185" s="154">
        <f ca="1">IF(COUNTIF(K182:K186,K185)&gt;=3,IF(J185=5,VLOOKUP(K185+2,TPMatrix!$A$6:$B$10,2,FALSE),IF(J185=4,VLOOKUP(K185+2,TPMatrix!$D$6:$E$9,2,FALSE),0)),"")</f>
        <v>0</v>
      </c>
      <c r="O185" s="154">
        <f ca="1">IF(COUNTIF(K182:K186,K185)&gt;=4,IF(J185=5,VLOOKUP(K185+3,TPMatrix!$A$6:$B$10,2,FALSE),IF(J185=4,VLOOKUP(K185+3,TPMatrix!$D$6:$E$9,2,FALSE),0)),"")</f>
        <v>0</v>
      </c>
      <c r="P185" s="154">
        <f ca="1">IF(COUNTIF(K182:K186,K185)&gt;=5,IF(J185=5,VLOOKUP(K185+4,TPMatrix!$A$6:$B$10,2,FALSE),IF(J185=4,VLOOKUP(K185+4,TPMatrix!$D$6:$E$9,2,FALSE),0)),"")</f>
        <v>0</v>
      </c>
      <c r="Q185" s="154">
        <f t="shared" ca="1" si="64"/>
        <v>0</v>
      </c>
      <c r="R185" s="155">
        <f t="shared" ca="1" si="65"/>
        <v>5</v>
      </c>
      <c r="S185" s="153">
        <f t="shared" ca="1" si="66"/>
        <v>0</v>
      </c>
      <c r="T185" s="154">
        <f t="shared" si="67"/>
        <v>0</v>
      </c>
      <c r="U185" s="155">
        <f t="shared" ca="1" si="68"/>
        <v>0</v>
      </c>
      <c r="W185" s="3" t="str">
        <f t="shared" ca="1" si="69"/>
        <v/>
      </c>
      <c r="X185" s="3" t="str">
        <f ca="1">IF(ISNUMBER($A185),$W185*(Methuselahs!$A$4+1)+$A185,"")</f>
        <v/>
      </c>
      <c r="Y185" s="3" t="str">
        <f t="shared" ca="1" si="70"/>
        <v/>
      </c>
      <c r="Z185" s="3" t="str">
        <f ca="1">IF(ISNUMBER($A185),VLOOKUP($A185,Methuselahs!$A$7:$X$306,5),"")</f>
        <v/>
      </c>
      <c r="AA185" s="3" t="str">
        <f t="shared" ca="1" si="71"/>
        <v/>
      </c>
    </row>
    <row r="186" spans="1:27" ht="13.15" customHeight="1" x14ac:dyDescent="0.2">
      <c r="A186" s="170" t="str">
        <f ca="1">IF(ISBLANK('Tournament Info'!$B$11),"",INDIRECT(ADDRESS(ROW(),2,1,1,"Optimal Seating "&amp;'Tournament Info'!$B$11-1&amp;"R+F")))</f>
        <v/>
      </c>
      <c r="B186" s="171" t="str">
        <f ca="1">IF(ISNUMBER(A186),VLOOKUP(A186,Methuselahs!$A$7:$E$306,2,FALSE),"")</f>
        <v/>
      </c>
      <c r="C186" s="172" t="str">
        <f ca="1">IF(ISNUMBER(A186),VLOOKUP(A186,Methuselahs!$A$7:$E$306,3,FALSE),"")</f>
        <v/>
      </c>
      <c r="D186" s="173" t="str">
        <f t="shared" ca="1" si="60"/>
        <v/>
      </c>
      <c r="E186" s="174"/>
      <c r="F186" s="189">
        <f t="shared" si="61"/>
        <v>0</v>
      </c>
      <c r="G186" s="159" t="str">
        <f t="shared" ca="1" si="62"/>
        <v/>
      </c>
      <c r="H186" s="160" t="str">
        <f ca="1">IF(ISNUMBER(A186),IF(OR($S186=$U186,NOT(ISNA(MATCH($D186*5+$V$4,Override!$C$6:$C$125,0)))),$Q186,0),"")</f>
        <v/>
      </c>
      <c r="I186" s="187" t="str">
        <f t="shared" ca="1" si="63"/>
        <v/>
      </c>
      <c r="J186" s="175">
        <f ca="1">COUNT(A182:A186)</f>
        <v>0</v>
      </c>
      <c r="K186" s="176" t="str">
        <f ca="1">IF(ISNUMBER(A186),RANK(F186,F182:F186),"")</f>
        <v/>
      </c>
      <c r="L186" s="177">
        <f ca="1">IF(J186=5,VLOOKUP(K186,TPMatrix!$A$6:$B$10,2,FALSE),IF(J186=4,VLOOKUP(K186,TPMatrix!$D$6:$E$9,2,FALSE),0))</f>
        <v>0</v>
      </c>
      <c r="M186" s="177">
        <f ca="1">IF(COUNTIF(K182:K186,K186)&gt;=2,IF(J186=5,VLOOKUP(K186+1,TPMatrix!$A$6:$B$10,2,FALSE),IF(J186=4,VLOOKUP(K186+1,TPMatrix!$D$6:$E$9,2,FALSE),0)),"")</f>
        <v>0</v>
      </c>
      <c r="N186" s="177">
        <f ca="1">IF(COUNTIF(K182:K186,K186)&gt;=3,IF(J186=5,VLOOKUP(K186+2,TPMatrix!$A$6:$B$10,2,FALSE),IF(J186=4,VLOOKUP(K186+2,TPMatrix!$D$6:$E$9,2,FALSE),0)),"")</f>
        <v>0</v>
      </c>
      <c r="O186" s="177">
        <f ca="1">IF(COUNTIF(K182:K186,K186)&gt;=4,IF(J186=5,VLOOKUP(K186+3,TPMatrix!$A$6:$B$10,2,FALSE),IF(J186=4,VLOOKUP(K186+3,TPMatrix!$D$6:$E$9,2,FALSE),0)),"")</f>
        <v>0</v>
      </c>
      <c r="P186" s="177">
        <f ca="1">IF(COUNTIF(K182:K186,K186)&gt;=5,IF(J186=5,VLOOKUP(K186+4,TPMatrix!$A$6:$B$10,2,FALSE),IF(J186=4,VLOOKUP(K186+4,TPMatrix!$D$6:$E$9,2,FALSE),0)),"")</f>
        <v>0</v>
      </c>
      <c r="Q186" s="177">
        <f t="shared" ca="1" si="64"/>
        <v>0</v>
      </c>
      <c r="R186" s="178">
        <f t="shared" ca="1" si="65"/>
        <v>5</v>
      </c>
      <c r="S186" s="176">
        <f t="shared" ca="1" si="66"/>
        <v>0</v>
      </c>
      <c r="T186" s="177">
        <f t="shared" si="67"/>
        <v>0</v>
      </c>
      <c r="U186" s="178">
        <f t="shared" ca="1" si="68"/>
        <v>0</v>
      </c>
      <c r="W186" s="3" t="str">
        <f t="shared" ca="1" si="69"/>
        <v/>
      </c>
      <c r="X186" s="3" t="str">
        <f ca="1">IF(ISNUMBER($A186),$W186*(Methuselahs!$A$4+1)+$A186,"")</f>
        <v/>
      </c>
      <c r="Y186" s="3" t="str">
        <f t="shared" ca="1" si="70"/>
        <v/>
      </c>
      <c r="Z186" s="3" t="str">
        <f ca="1">IF(ISNUMBER($A186),VLOOKUP($A186,Methuselahs!$A$7:$X$306,5),"")</f>
        <v/>
      </c>
      <c r="AA186" s="3" t="str">
        <f t="shared" ca="1" si="71"/>
        <v/>
      </c>
    </row>
    <row r="187" spans="1:27" ht="13.15" customHeight="1" x14ac:dyDescent="0.2">
      <c r="A187" s="55" t="str">
        <f ca="1">IF(ISBLANK('Tournament Info'!$B$11),"",INDIRECT(ADDRESS(ROW(),2,1,1,"Optimal Seating "&amp;'Tournament Info'!$B$11-1&amp;"R+F")))</f>
        <v/>
      </c>
      <c r="B187" s="76" t="str">
        <f ca="1">IF(ISNUMBER(A187),VLOOKUP(A187,Methuselahs!$A$7:$E$306,2,FALSE),"")</f>
        <v/>
      </c>
      <c r="C187" s="136" t="str">
        <f ca="1">IF(ISNUMBER(A187),VLOOKUP(A187,Methuselahs!$A$7:$E$306,3,FALSE),"")</f>
        <v/>
      </c>
      <c r="D187" s="137" t="str">
        <f t="shared" ca="1" si="60"/>
        <v/>
      </c>
      <c r="E187" s="138"/>
      <c r="F187" s="184">
        <f t="shared" si="61"/>
        <v>0</v>
      </c>
      <c r="G187" s="139" t="str">
        <f t="shared" ca="1" si="62"/>
        <v/>
      </c>
      <c r="H187" s="140" t="str">
        <f ca="1">IF(ISNUMBER(A187),IF(OR($S187=$U187,NOT(ISNA(MATCH($D187*5+$V$4,Override!$C$6:$C$125,0)))),$Q187,0),"")</f>
        <v/>
      </c>
      <c r="I187" s="185" t="str">
        <f t="shared" ca="1" si="63"/>
        <v/>
      </c>
      <c r="J187" s="141">
        <f ca="1">COUNT(A187:A191)</f>
        <v>0</v>
      </c>
      <c r="K187" s="142" t="str">
        <f ca="1">IF(ISNUMBER(A187),RANK(F187,F187:F191),"")</f>
        <v/>
      </c>
      <c r="L187" s="58">
        <f ca="1">IF(J187=5,VLOOKUP(K187,TPMatrix!$A$6:$B$10,2,FALSE),IF(J187=4,VLOOKUP(K187,TPMatrix!$D$6:$E$9,2,FALSE),0))</f>
        <v>0</v>
      </c>
      <c r="M187" s="58">
        <f ca="1">IF(COUNTIF(K187:K191,K187)&gt;=2,IF(J187=5,VLOOKUP(K187+1,TPMatrix!$A$6:$B$10,2,FALSE),IF(J187=4,VLOOKUP(K187+1,TPMatrix!$D$6:$E$9,2,FALSE),0)),"")</f>
        <v>0</v>
      </c>
      <c r="N187" s="58">
        <f ca="1">IF(COUNTIF(K187:K191,K187)&gt;=3,IF(J187=5,VLOOKUP(K187+2,TPMatrix!$A$6:$B$10,2,FALSE),IF(J187=4,VLOOKUP(K187+2,TPMatrix!$D$6:$E$9,2,FALSE),0)),"")</f>
        <v>0</v>
      </c>
      <c r="O187" s="58">
        <f ca="1">IF(COUNTIF(K187:K191,K187)&gt;=4,IF(J187=5,VLOOKUP(K187+3,TPMatrix!$A$6:$B$10,2,FALSE),IF(J187=4,VLOOKUP(K187+3,TPMatrix!$D$6:$E$9,2,FALSE),0)),"")</f>
        <v>0</v>
      </c>
      <c r="P187" s="58">
        <f ca="1">IF(COUNTIF(K187:K191,K187)&gt;=5,IF(J187=5,VLOOKUP(K187+4,TPMatrix!$A$6:$B$10,2,FALSE),IF(J187=4,VLOOKUP(K187+4,TPMatrix!$D$6:$E$9,2,FALSE),0)),"")</f>
        <v>0</v>
      </c>
      <c r="Q187" s="58">
        <f t="shared" ca="1" si="64"/>
        <v>0</v>
      </c>
      <c r="R187" s="143">
        <f t="shared" ca="1" si="65"/>
        <v>5</v>
      </c>
      <c r="S187" s="144">
        <f t="shared" ca="1" si="66"/>
        <v>0</v>
      </c>
      <c r="T187" s="145">
        <f t="shared" si="67"/>
        <v>0</v>
      </c>
      <c r="U187" s="146">
        <f t="shared" ca="1" si="68"/>
        <v>0</v>
      </c>
      <c r="W187" s="3" t="str">
        <f t="shared" ca="1" si="69"/>
        <v/>
      </c>
      <c r="X187" s="3" t="str">
        <f ca="1">IF(ISNUMBER($A187),$W187*(Methuselahs!$A$4+1)+$A187,"")</f>
        <v/>
      </c>
      <c r="Y187" s="3" t="str">
        <f t="shared" ca="1" si="70"/>
        <v/>
      </c>
      <c r="Z187" s="3" t="str">
        <f ca="1">IF(ISNUMBER($A187),VLOOKUP($A187,Methuselahs!$A$7:$X$306,5),"")</f>
        <v/>
      </c>
      <c r="AA187" s="3" t="str">
        <f t="shared" ca="1" si="71"/>
        <v/>
      </c>
    </row>
    <row r="188" spans="1:27" ht="13.15" customHeight="1" x14ac:dyDescent="0.2">
      <c r="A188" s="59" t="str">
        <f ca="1">IF(ISBLANK('Tournament Info'!$B$11),"",INDIRECT(ADDRESS(ROW(),2,1,1,"Optimal Seating "&amp;'Tournament Info'!$B$11-1&amp;"R+F")))</f>
        <v/>
      </c>
      <c r="B188" s="65" t="str">
        <f ca="1">IF(ISNUMBER(A188),VLOOKUP(A188,Methuselahs!$A$7:$E$306,2,FALSE),"")</f>
        <v/>
      </c>
      <c r="C188" s="147" t="str">
        <f ca="1">IF(ISNUMBER(A188),VLOOKUP(A188,Methuselahs!$A$7:$E$306,3,FALSE),"")</f>
        <v/>
      </c>
      <c r="D188" s="148" t="str">
        <f t="shared" ca="1" si="60"/>
        <v/>
      </c>
      <c r="E188" s="149"/>
      <c r="F188" s="66">
        <f t="shared" si="61"/>
        <v>0</v>
      </c>
      <c r="G188" s="150" t="str">
        <f t="shared" ca="1" si="62"/>
        <v/>
      </c>
      <c r="H188" s="151" t="str">
        <f ca="1">IF(ISNUMBER(A188),IF(OR($S188=$U188,NOT(ISNA(MATCH($D188*5+$V$4,Override!$C$6:$C$125,0)))),$Q188,0),"")</f>
        <v/>
      </c>
      <c r="I188" s="186" t="str">
        <f t="shared" ca="1" si="63"/>
        <v/>
      </c>
      <c r="J188" s="152">
        <f ca="1">COUNT(A187:A191)</f>
        <v>0</v>
      </c>
      <c r="K188" s="153" t="str">
        <f ca="1">IF(ISNUMBER(A188),RANK(F188,F187:F191),"")</f>
        <v/>
      </c>
      <c r="L188" s="154">
        <f ca="1">IF(J188=5,VLOOKUP(K188,TPMatrix!$A$6:$B$10,2,FALSE),IF(J188=4,VLOOKUP(K188,TPMatrix!$D$6:$E$9,2,FALSE),0))</f>
        <v>0</v>
      </c>
      <c r="M188" s="154">
        <f ca="1">IF(COUNTIF(K187:K191,K188)&gt;=2,IF(J188=5,VLOOKUP(K188+1,TPMatrix!$A$6:$B$10,2,FALSE),IF(J188=4,VLOOKUP(K188+1,TPMatrix!$D$6:$E$9,2,FALSE),0)),"")</f>
        <v>0</v>
      </c>
      <c r="N188" s="154">
        <f ca="1">IF(COUNTIF(K187:K191,K188)&gt;=3,IF(J188=5,VLOOKUP(K188+2,TPMatrix!$A$6:$B$10,2,FALSE),IF(J188=4,VLOOKUP(K188+2,TPMatrix!$D$6:$E$9,2,FALSE),0)),"")</f>
        <v>0</v>
      </c>
      <c r="O188" s="154">
        <f ca="1">IF(COUNTIF(K187:K191,K188)&gt;=4,IF(J188=5,VLOOKUP(K188+3,TPMatrix!$A$6:$B$10,2,FALSE),IF(J188=4,VLOOKUP(K188+3,TPMatrix!$D$6:$E$9,2,FALSE),0)),"")</f>
        <v>0</v>
      </c>
      <c r="P188" s="154">
        <f ca="1">IF(COUNTIF(K187:K191,K188)&gt;=5,IF(J188=5,VLOOKUP(K188+4,TPMatrix!$A$6:$B$10,2,FALSE),IF(J188=4,VLOOKUP(K188+4,TPMatrix!$D$6:$E$9,2,FALSE),0)),"")</f>
        <v>0</v>
      </c>
      <c r="Q188" s="154">
        <f t="shared" ca="1" si="64"/>
        <v>0</v>
      </c>
      <c r="R188" s="155">
        <f t="shared" ca="1" si="65"/>
        <v>5</v>
      </c>
      <c r="S188" s="153">
        <f t="shared" ca="1" si="66"/>
        <v>0</v>
      </c>
      <c r="T188" s="154">
        <f t="shared" si="67"/>
        <v>0</v>
      </c>
      <c r="U188" s="155">
        <f t="shared" ca="1" si="68"/>
        <v>0</v>
      </c>
      <c r="W188" s="3" t="str">
        <f t="shared" ca="1" si="69"/>
        <v/>
      </c>
      <c r="X188" s="3" t="str">
        <f ca="1">IF(ISNUMBER($A188),$W188*(Methuselahs!$A$4+1)+$A188,"")</f>
        <v/>
      </c>
      <c r="Y188" s="3" t="str">
        <f t="shared" ca="1" si="70"/>
        <v/>
      </c>
      <c r="Z188" s="3" t="str">
        <f ca="1">IF(ISNUMBER($A188),VLOOKUP($A188,Methuselahs!$A$7:$X$306,5),"")</f>
        <v/>
      </c>
      <c r="AA188" s="3" t="str">
        <f t="shared" ca="1" si="71"/>
        <v/>
      </c>
    </row>
    <row r="189" spans="1:27" ht="13.15" customHeight="1" x14ac:dyDescent="0.2">
      <c r="A189" s="70" t="str">
        <f ca="1">IF(ISBLANK('Tournament Info'!$B$11),"",INDIRECT(ADDRESS(ROW(),2,1,1,"Optimal Seating "&amp;'Tournament Info'!$B$11-1&amp;"R+F")))</f>
        <v/>
      </c>
      <c r="B189" s="76" t="str">
        <f ca="1">IF(ISNUMBER(A189),VLOOKUP(A189,Methuselahs!$A$7:$E$306,2,FALSE),"")</f>
        <v/>
      </c>
      <c r="C189" s="156" t="str">
        <f ca="1">IF(ISNUMBER(A189),VLOOKUP(A189,Methuselahs!$A$7:$E$306,3,FALSE),"")</f>
        <v/>
      </c>
      <c r="D189" s="157" t="str">
        <f t="shared" ca="1" si="60"/>
        <v/>
      </c>
      <c r="E189" s="158"/>
      <c r="F189" s="77">
        <f t="shared" si="61"/>
        <v>0</v>
      </c>
      <c r="G189" s="159" t="str">
        <f t="shared" ca="1" si="62"/>
        <v/>
      </c>
      <c r="H189" s="160" t="str">
        <f ca="1">IF(ISNUMBER(A189),IF(OR($S189=$U189,NOT(ISNA(MATCH($D189*5+$V$4,Override!$C$6:$C$125,0)))),$Q189,0),"")</f>
        <v/>
      </c>
      <c r="I189" s="187" t="str">
        <f t="shared" ca="1" si="63"/>
        <v/>
      </c>
      <c r="J189" s="161">
        <f ca="1">COUNT(A187:A191)</f>
        <v>0</v>
      </c>
      <c r="K189" s="162" t="str">
        <f ca="1">IF(ISNUMBER(A189),RANK(F189,F187:F191),"")</f>
        <v/>
      </c>
      <c r="L189" s="75">
        <f ca="1">IF(J189=5,VLOOKUP(K189,TPMatrix!$A$6:$B$10,2,FALSE),IF(J189=4,VLOOKUP(K189,TPMatrix!$D$6:$E$9,2,FALSE),0))</f>
        <v>0</v>
      </c>
      <c r="M189" s="75">
        <f ca="1">IF(COUNTIF(K187:K191,K189)&gt;=2,IF(J189=5,VLOOKUP(K189+1,TPMatrix!$A$6:$B$10,2,FALSE),IF(J189=4,VLOOKUP(K189+1,TPMatrix!$D$6:$E$9,2,FALSE),0)),"")</f>
        <v>0</v>
      </c>
      <c r="N189" s="75">
        <f ca="1">IF(COUNTIF(K187:K191,K189)&gt;=3,IF(J189=5,VLOOKUP(K189+2,TPMatrix!$A$6:$B$10,2,FALSE),IF(J189=4,VLOOKUP(K189+2,TPMatrix!$D$6:$E$9,2,FALSE),0)),"")</f>
        <v>0</v>
      </c>
      <c r="O189" s="75">
        <f ca="1">IF(COUNTIF(K187:K191,K189)&gt;=4,IF(J189=5,VLOOKUP(K189+3,TPMatrix!$A$6:$B$10,2,FALSE),IF(J189=4,VLOOKUP(K189+3,TPMatrix!$D$6:$E$9,2,FALSE),0)),"")</f>
        <v>0</v>
      </c>
      <c r="P189" s="75">
        <f ca="1">IF(COUNTIF(K187:K191,K189)&gt;=5,IF(J189=5,VLOOKUP(K189+4,TPMatrix!$A$6:$B$10,2,FALSE),IF(J189=4,VLOOKUP(K189+4,TPMatrix!$D$6:$E$9,2,FALSE),0)),"")</f>
        <v>0</v>
      </c>
      <c r="Q189" s="75">
        <f t="shared" ca="1" si="64"/>
        <v>0</v>
      </c>
      <c r="R189" s="163">
        <f t="shared" ca="1" si="65"/>
        <v>5</v>
      </c>
      <c r="S189" s="162">
        <f t="shared" ca="1" si="66"/>
        <v>0</v>
      </c>
      <c r="T189" s="75">
        <f t="shared" si="67"/>
        <v>0</v>
      </c>
      <c r="U189" s="163">
        <f t="shared" ca="1" si="68"/>
        <v>0</v>
      </c>
      <c r="W189" s="3" t="str">
        <f t="shared" ca="1" si="69"/>
        <v/>
      </c>
      <c r="X189" s="3" t="str">
        <f ca="1">IF(ISNUMBER($A189),$W189*(Methuselahs!$A$4+1)+$A189,"")</f>
        <v/>
      </c>
      <c r="Y189" s="3" t="str">
        <f t="shared" ca="1" si="70"/>
        <v/>
      </c>
      <c r="Z189" s="3" t="str">
        <f ca="1">IF(ISNUMBER($A189),VLOOKUP($A189,Methuselahs!$A$7:$X$306,5),"")</f>
        <v/>
      </c>
      <c r="AA189" s="3" t="str">
        <f t="shared" ca="1" si="71"/>
        <v/>
      </c>
    </row>
    <row r="190" spans="1:27" ht="13.15" customHeight="1" x14ac:dyDescent="0.2">
      <c r="A190" s="164" t="str">
        <f ca="1">IF(ISBLANK('Tournament Info'!$B$11),"",INDIRECT(ADDRESS(ROW(),2,1,1,"Optimal Seating "&amp;'Tournament Info'!$B$11-1&amp;"R+F")))</f>
        <v/>
      </c>
      <c r="B190" s="165" t="str">
        <f ca="1">IF(ISNUMBER(A190),VLOOKUP(A190,Methuselahs!$A$7:$E$306,2,FALSE),"")</f>
        <v/>
      </c>
      <c r="C190" s="166" t="str">
        <f ca="1">IF(ISNUMBER(A190),VLOOKUP(A190,Methuselahs!$A$7:$E$306,3,FALSE),"")</f>
        <v/>
      </c>
      <c r="D190" s="167" t="str">
        <f t="shared" ca="1" si="60"/>
        <v/>
      </c>
      <c r="E190" s="168"/>
      <c r="F190" s="188">
        <f t="shared" si="61"/>
        <v>0</v>
      </c>
      <c r="G190" s="150" t="str">
        <f t="shared" ca="1" si="62"/>
        <v/>
      </c>
      <c r="H190" s="151" t="str">
        <f ca="1">IF(ISNUMBER(A190),IF(OR($S190=$U190,NOT(ISNA(MATCH($D190*5+$V$4,Override!$C$6:$C$125,0)))),$Q190,0),"")</f>
        <v/>
      </c>
      <c r="I190" s="186" t="str">
        <f t="shared" ca="1" si="63"/>
        <v/>
      </c>
      <c r="J190" s="169">
        <f ca="1">COUNT(A187:A191)</f>
        <v>0</v>
      </c>
      <c r="K190" s="153" t="str">
        <f ca="1">IF(ISNUMBER(A190),RANK(F190,F187:F191),"")</f>
        <v/>
      </c>
      <c r="L190" s="154">
        <f ca="1">IF(J190=5,VLOOKUP(K190,TPMatrix!$A$6:$B$10,2,FALSE),IF(J190=4,VLOOKUP(K190,TPMatrix!$D$6:$E$9,2,FALSE),0))</f>
        <v>0</v>
      </c>
      <c r="M190" s="154">
        <f ca="1">IF(COUNTIF(K187:K191,K190)&gt;=2,IF(J190=5,VLOOKUP(K190+1,TPMatrix!$A$6:$B$10,2,FALSE),IF(J190=4,VLOOKUP(K190+1,TPMatrix!$D$6:$E$9,2,FALSE),0)),"")</f>
        <v>0</v>
      </c>
      <c r="N190" s="154">
        <f ca="1">IF(COUNTIF(K187:K191,K190)&gt;=3,IF(J190=5,VLOOKUP(K190+2,TPMatrix!$A$6:$B$10,2,FALSE),IF(J190=4,VLOOKUP(K190+2,TPMatrix!$D$6:$E$9,2,FALSE),0)),"")</f>
        <v>0</v>
      </c>
      <c r="O190" s="154">
        <f ca="1">IF(COUNTIF(K187:K191,K190)&gt;=4,IF(J190=5,VLOOKUP(K190+3,TPMatrix!$A$6:$B$10,2,FALSE),IF(J190=4,VLOOKUP(K190+3,TPMatrix!$D$6:$E$9,2,FALSE),0)),"")</f>
        <v>0</v>
      </c>
      <c r="P190" s="154">
        <f ca="1">IF(COUNTIF(K187:K191,K190)&gt;=5,IF(J190=5,VLOOKUP(K190+4,TPMatrix!$A$6:$B$10,2,FALSE),IF(J190=4,VLOOKUP(K190+4,TPMatrix!$D$6:$E$9,2,FALSE),0)),"")</f>
        <v>0</v>
      </c>
      <c r="Q190" s="154">
        <f t="shared" ca="1" si="64"/>
        <v>0</v>
      </c>
      <c r="R190" s="155">
        <f t="shared" ca="1" si="65"/>
        <v>5</v>
      </c>
      <c r="S190" s="153">
        <f t="shared" ca="1" si="66"/>
        <v>0</v>
      </c>
      <c r="T190" s="154">
        <f t="shared" si="67"/>
        <v>0</v>
      </c>
      <c r="U190" s="155">
        <f t="shared" ca="1" si="68"/>
        <v>0</v>
      </c>
      <c r="W190" s="3" t="str">
        <f t="shared" ca="1" si="69"/>
        <v/>
      </c>
      <c r="X190" s="3" t="str">
        <f ca="1">IF(ISNUMBER($A190),$W190*(Methuselahs!$A$4+1)+$A190,"")</f>
        <v/>
      </c>
      <c r="Y190" s="3" t="str">
        <f t="shared" ca="1" si="70"/>
        <v/>
      </c>
      <c r="Z190" s="3" t="str">
        <f ca="1">IF(ISNUMBER($A190),VLOOKUP($A190,Methuselahs!$A$7:$X$306,5),"")</f>
        <v/>
      </c>
      <c r="AA190" s="3" t="str">
        <f t="shared" ca="1" si="71"/>
        <v/>
      </c>
    </row>
    <row r="191" spans="1:27" ht="13.15" customHeight="1" x14ac:dyDescent="0.2">
      <c r="A191" s="170" t="str">
        <f ca="1">IF(ISBLANK('Tournament Info'!$B$11),"",INDIRECT(ADDRESS(ROW(),2,1,1,"Optimal Seating "&amp;'Tournament Info'!$B$11-1&amp;"R+F")))</f>
        <v/>
      </c>
      <c r="B191" s="171" t="str">
        <f ca="1">IF(ISNUMBER(A191),VLOOKUP(A191,Methuselahs!$A$7:$E$306,2,FALSE),"")</f>
        <v/>
      </c>
      <c r="C191" s="172" t="str">
        <f ca="1">IF(ISNUMBER(A191),VLOOKUP(A191,Methuselahs!$A$7:$E$306,3,FALSE),"")</f>
        <v/>
      </c>
      <c r="D191" s="173" t="str">
        <f t="shared" ca="1" si="60"/>
        <v/>
      </c>
      <c r="E191" s="174"/>
      <c r="F191" s="189">
        <f t="shared" si="61"/>
        <v>0</v>
      </c>
      <c r="G191" s="159" t="str">
        <f t="shared" ca="1" si="62"/>
        <v/>
      </c>
      <c r="H191" s="160" t="str">
        <f ca="1">IF(ISNUMBER(A191),IF(OR($S191=$U191,NOT(ISNA(MATCH($D191*5+$V$4,Override!$C$6:$C$125,0)))),$Q191,0),"")</f>
        <v/>
      </c>
      <c r="I191" s="187" t="str">
        <f t="shared" ca="1" si="63"/>
        <v/>
      </c>
      <c r="J191" s="175">
        <f ca="1">COUNT(A187:A191)</f>
        <v>0</v>
      </c>
      <c r="K191" s="176" t="str">
        <f ca="1">IF(ISNUMBER(A191),RANK(F191,F187:F191),"")</f>
        <v/>
      </c>
      <c r="L191" s="177">
        <f ca="1">IF(J191=5,VLOOKUP(K191,TPMatrix!$A$6:$B$10,2,FALSE),IF(J191=4,VLOOKUP(K191,TPMatrix!$D$6:$E$9,2,FALSE),0))</f>
        <v>0</v>
      </c>
      <c r="M191" s="177">
        <f ca="1">IF(COUNTIF(K187:K191,K191)&gt;=2,IF(J191=5,VLOOKUP(K191+1,TPMatrix!$A$6:$B$10,2,FALSE),IF(J191=4,VLOOKUP(K191+1,TPMatrix!$D$6:$E$9,2,FALSE),0)),"")</f>
        <v>0</v>
      </c>
      <c r="N191" s="177">
        <f ca="1">IF(COUNTIF(K187:K191,K191)&gt;=3,IF(J191=5,VLOOKUP(K191+2,TPMatrix!$A$6:$B$10,2,FALSE),IF(J191=4,VLOOKUP(K191+2,TPMatrix!$D$6:$E$9,2,FALSE),0)),"")</f>
        <v>0</v>
      </c>
      <c r="O191" s="177">
        <f ca="1">IF(COUNTIF(K187:K191,K191)&gt;=4,IF(J191=5,VLOOKUP(K191+3,TPMatrix!$A$6:$B$10,2,FALSE),IF(J191=4,VLOOKUP(K191+3,TPMatrix!$D$6:$E$9,2,FALSE),0)),"")</f>
        <v>0</v>
      </c>
      <c r="P191" s="177">
        <f ca="1">IF(COUNTIF(K187:K191,K191)&gt;=5,IF(J191=5,VLOOKUP(K191+4,TPMatrix!$A$6:$B$10,2,FALSE),IF(J191=4,VLOOKUP(K191+4,TPMatrix!$D$6:$E$9,2,FALSE),0)),"")</f>
        <v>0</v>
      </c>
      <c r="Q191" s="177">
        <f t="shared" ca="1" si="64"/>
        <v>0</v>
      </c>
      <c r="R191" s="178">
        <f t="shared" ca="1" si="65"/>
        <v>5</v>
      </c>
      <c r="S191" s="176">
        <f t="shared" ca="1" si="66"/>
        <v>0</v>
      </c>
      <c r="T191" s="177">
        <f t="shared" si="67"/>
        <v>0</v>
      </c>
      <c r="U191" s="178">
        <f t="shared" ca="1" si="68"/>
        <v>0</v>
      </c>
      <c r="W191" s="3" t="str">
        <f t="shared" ca="1" si="69"/>
        <v/>
      </c>
      <c r="X191" s="3" t="str">
        <f ca="1">IF(ISNUMBER($A191),$W191*(Methuselahs!$A$4+1)+$A191,"")</f>
        <v/>
      </c>
      <c r="Y191" s="3" t="str">
        <f t="shared" ca="1" si="70"/>
        <v/>
      </c>
      <c r="Z191" s="3" t="str">
        <f ca="1">IF(ISNUMBER($A191),VLOOKUP($A191,Methuselahs!$A$7:$X$306,5),"")</f>
        <v/>
      </c>
      <c r="AA191" s="3" t="str">
        <f t="shared" ca="1" si="71"/>
        <v/>
      </c>
    </row>
    <row r="192" spans="1:27" ht="13.15" customHeight="1" x14ac:dyDescent="0.2">
      <c r="A192" s="55" t="str">
        <f ca="1">IF(ISBLANK('Tournament Info'!$B$11),"",INDIRECT(ADDRESS(ROW(),2,1,1,"Optimal Seating "&amp;'Tournament Info'!$B$11-1&amp;"R+F")))</f>
        <v/>
      </c>
      <c r="B192" s="76" t="str">
        <f ca="1">IF(ISNUMBER(A192),VLOOKUP(A192,Methuselahs!$A$7:$E$306,2,FALSE),"")</f>
        <v/>
      </c>
      <c r="C192" s="136" t="str">
        <f ca="1">IF(ISNUMBER(A192),VLOOKUP(A192,Methuselahs!$A$7:$E$306,3,FALSE),"")</f>
        <v/>
      </c>
      <c r="D192" s="137" t="str">
        <f t="shared" ca="1" si="60"/>
        <v/>
      </c>
      <c r="E192" s="138"/>
      <c r="F192" s="184">
        <f t="shared" si="61"/>
        <v>0</v>
      </c>
      <c r="G192" s="139" t="str">
        <f t="shared" ca="1" si="62"/>
        <v/>
      </c>
      <c r="H192" s="140" t="str">
        <f ca="1">IF(ISNUMBER(A192),IF(OR($S192=$U192,NOT(ISNA(MATCH($D192*5+$V$4,Override!$C$6:$C$125,0)))),$Q192,0),"")</f>
        <v/>
      </c>
      <c r="I192" s="185" t="str">
        <f t="shared" ca="1" si="63"/>
        <v/>
      </c>
      <c r="J192" s="141">
        <f ca="1">COUNT(A192:A196)</f>
        <v>0</v>
      </c>
      <c r="K192" s="142" t="str">
        <f ca="1">IF(ISNUMBER(A192),RANK(F192,F192:F196),"")</f>
        <v/>
      </c>
      <c r="L192" s="58">
        <f ca="1">IF(J192=5,VLOOKUP(K192,TPMatrix!$A$6:$B$10,2,FALSE),IF(J192=4,VLOOKUP(K192,TPMatrix!$D$6:$E$9,2,FALSE),0))</f>
        <v>0</v>
      </c>
      <c r="M192" s="58">
        <f ca="1">IF(COUNTIF(K192:K196,K192)&gt;=2,IF(J192=5,VLOOKUP(K192+1,TPMatrix!$A$6:$B$10,2,FALSE),IF(J192=4,VLOOKUP(K192+1,TPMatrix!$D$6:$E$9,2,FALSE),0)),"")</f>
        <v>0</v>
      </c>
      <c r="N192" s="58">
        <f ca="1">IF(COUNTIF(K192:K196,K192)&gt;=3,IF(J192=5,VLOOKUP(K192+2,TPMatrix!$A$6:$B$10,2,FALSE),IF(J192=4,VLOOKUP(K192+2,TPMatrix!$D$6:$E$9,2,FALSE),0)),"")</f>
        <v>0</v>
      </c>
      <c r="O192" s="58">
        <f ca="1">IF(COUNTIF(K192:K196,K192)&gt;=4,IF(J192=5,VLOOKUP(K192+3,TPMatrix!$A$6:$B$10,2,FALSE),IF(J192=4,VLOOKUP(K192+3,TPMatrix!$D$6:$E$9,2,FALSE),0)),"")</f>
        <v>0</v>
      </c>
      <c r="P192" s="58">
        <f ca="1">IF(COUNTIF(K192:K196,K192)&gt;=5,IF(J192=5,VLOOKUP(K192+4,TPMatrix!$A$6:$B$10,2,FALSE),IF(J192=4,VLOOKUP(K192+4,TPMatrix!$D$6:$E$9,2,FALSE),0)),"")</f>
        <v>0</v>
      </c>
      <c r="Q192" s="58">
        <f t="shared" ca="1" si="64"/>
        <v>0</v>
      </c>
      <c r="R192" s="143">
        <f t="shared" ca="1" si="65"/>
        <v>5</v>
      </c>
      <c r="S192" s="144">
        <f t="shared" ca="1" si="66"/>
        <v>0</v>
      </c>
      <c r="T192" s="145">
        <f t="shared" si="67"/>
        <v>0</v>
      </c>
      <c r="U192" s="146">
        <f t="shared" ca="1" si="68"/>
        <v>0</v>
      </c>
      <c r="W192" s="3" t="str">
        <f t="shared" ca="1" si="69"/>
        <v/>
      </c>
      <c r="X192" s="3" t="str">
        <f ca="1">IF(ISNUMBER($A192),$W192*(Methuselahs!$A$4+1)+$A192,"")</f>
        <v/>
      </c>
      <c r="Y192" s="3" t="str">
        <f t="shared" ca="1" si="70"/>
        <v/>
      </c>
      <c r="Z192" s="3" t="str">
        <f ca="1">IF(ISNUMBER($A192),VLOOKUP($A192,Methuselahs!$A$7:$X$306,5),"")</f>
        <v/>
      </c>
      <c r="AA192" s="3" t="str">
        <f t="shared" ca="1" si="71"/>
        <v/>
      </c>
    </row>
    <row r="193" spans="1:27" ht="13.15" customHeight="1" x14ac:dyDescent="0.2">
      <c r="A193" s="59" t="str">
        <f ca="1">IF(ISBLANK('Tournament Info'!$B$11),"",INDIRECT(ADDRESS(ROW(),2,1,1,"Optimal Seating "&amp;'Tournament Info'!$B$11-1&amp;"R+F")))</f>
        <v/>
      </c>
      <c r="B193" s="65" t="str">
        <f ca="1">IF(ISNUMBER(A193),VLOOKUP(A193,Methuselahs!$A$7:$E$306,2,FALSE),"")</f>
        <v/>
      </c>
      <c r="C193" s="147" t="str">
        <f ca="1">IF(ISNUMBER(A193),VLOOKUP(A193,Methuselahs!$A$7:$E$306,3,FALSE),"")</f>
        <v/>
      </c>
      <c r="D193" s="148" t="str">
        <f t="shared" ca="1" si="60"/>
        <v/>
      </c>
      <c r="E193" s="149"/>
      <c r="F193" s="66">
        <f t="shared" si="61"/>
        <v>0</v>
      </c>
      <c r="G193" s="150" t="str">
        <f t="shared" ca="1" si="62"/>
        <v/>
      </c>
      <c r="H193" s="151" t="str">
        <f ca="1">IF(ISNUMBER(A193),IF(OR($S193=$U193,NOT(ISNA(MATCH($D193*5+$V$4,Override!$C$6:$C$125,0)))),$Q193,0),"")</f>
        <v/>
      </c>
      <c r="I193" s="186" t="str">
        <f t="shared" ca="1" si="63"/>
        <v/>
      </c>
      <c r="J193" s="152">
        <f ca="1">COUNT(A192:A196)</f>
        <v>0</v>
      </c>
      <c r="K193" s="153" t="str">
        <f ca="1">IF(ISNUMBER(A193),RANK(F193,F192:F196),"")</f>
        <v/>
      </c>
      <c r="L193" s="154">
        <f ca="1">IF(J193=5,VLOOKUP(K193,TPMatrix!$A$6:$B$10,2,FALSE),IF(J193=4,VLOOKUP(K193,TPMatrix!$D$6:$E$9,2,FALSE),0))</f>
        <v>0</v>
      </c>
      <c r="M193" s="154">
        <f ca="1">IF(COUNTIF(K192:K196,K193)&gt;=2,IF(J193=5,VLOOKUP(K193+1,TPMatrix!$A$6:$B$10,2,FALSE),IF(J193=4,VLOOKUP(K193+1,TPMatrix!$D$6:$E$9,2,FALSE),0)),"")</f>
        <v>0</v>
      </c>
      <c r="N193" s="154">
        <f ca="1">IF(COUNTIF(K192:K196,K193)&gt;=3,IF(J193=5,VLOOKUP(K193+2,TPMatrix!$A$6:$B$10,2,FALSE),IF(J193=4,VLOOKUP(K193+2,TPMatrix!$D$6:$E$9,2,FALSE),0)),"")</f>
        <v>0</v>
      </c>
      <c r="O193" s="154">
        <f ca="1">IF(COUNTIF(K192:K196,K193)&gt;=4,IF(J193=5,VLOOKUP(K193+3,TPMatrix!$A$6:$B$10,2,FALSE),IF(J193=4,VLOOKUP(K193+3,TPMatrix!$D$6:$E$9,2,FALSE),0)),"")</f>
        <v>0</v>
      </c>
      <c r="P193" s="154">
        <f ca="1">IF(COUNTIF(K192:K196,K193)&gt;=5,IF(J193=5,VLOOKUP(K193+4,TPMatrix!$A$6:$B$10,2,FALSE),IF(J193=4,VLOOKUP(K193+4,TPMatrix!$D$6:$E$9,2,FALSE),0)),"")</f>
        <v>0</v>
      </c>
      <c r="Q193" s="154">
        <f t="shared" ca="1" si="64"/>
        <v>0</v>
      </c>
      <c r="R193" s="155">
        <f t="shared" ca="1" si="65"/>
        <v>5</v>
      </c>
      <c r="S193" s="153">
        <f t="shared" ca="1" si="66"/>
        <v>0</v>
      </c>
      <c r="T193" s="154">
        <f t="shared" si="67"/>
        <v>0</v>
      </c>
      <c r="U193" s="155">
        <f t="shared" ca="1" si="68"/>
        <v>0</v>
      </c>
      <c r="W193" s="3" t="str">
        <f t="shared" ca="1" si="69"/>
        <v/>
      </c>
      <c r="X193" s="3" t="str">
        <f ca="1">IF(ISNUMBER($A193),$W193*(Methuselahs!$A$4+1)+$A193,"")</f>
        <v/>
      </c>
      <c r="Y193" s="3" t="str">
        <f t="shared" ca="1" si="70"/>
        <v/>
      </c>
      <c r="Z193" s="3" t="str">
        <f ca="1">IF(ISNUMBER($A193),VLOOKUP($A193,Methuselahs!$A$7:$X$306,5),"")</f>
        <v/>
      </c>
      <c r="AA193" s="3" t="str">
        <f t="shared" ca="1" si="71"/>
        <v/>
      </c>
    </row>
    <row r="194" spans="1:27" ht="13.15" customHeight="1" x14ac:dyDescent="0.2">
      <c r="A194" s="70" t="str">
        <f ca="1">IF(ISBLANK('Tournament Info'!$B$11),"",INDIRECT(ADDRESS(ROW(),2,1,1,"Optimal Seating "&amp;'Tournament Info'!$B$11-1&amp;"R+F")))</f>
        <v/>
      </c>
      <c r="B194" s="76" t="str">
        <f ca="1">IF(ISNUMBER(A194),VLOOKUP(A194,Methuselahs!$A$7:$E$306,2,FALSE),"")</f>
        <v/>
      </c>
      <c r="C194" s="156" t="str">
        <f ca="1">IF(ISNUMBER(A194),VLOOKUP(A194,Methuselahs!$A$7:$E$306,3,FALSE),"")</f>
        <v/>
      </c>
      <c r="D194" s="157" t="str">
        <f t="shared" ca="1" si="60"/>
        <v/>
      </c>
      <c r="E194" s="158"/>
      <c r="F194" s="77">
        <f t="shared" si="61"/>
        <v>0</v>
      </c>
      <c r="G194" s="159" t="str">
        <f t="shared" ca="1" si="62"/>
        <v/>
      </c>
      <c r="H194" s="160" t="str">
        <f ca="1">IF(ISNUMBER(A194),IF(OR($S194=$U194,NOT(ISNA(MATCH($D194*5+$V$4,Override!$C$6:$C$125,0)))),$Q194,0),"")</f>
        <v/>
      </c>
      <c r="I194" s="187" t="str">
        <f t="shared" ca="1" si="63"/>
        <v/>
      </c>
      <c r="J194" s="161">
        <f ca="1">COUNT(A192:A196)</f>
        <v>0</v>
      </c>
      <c r="K194" s="162" t="str">
        <f ca="1">IF(ISNUMBER(A194),RANK(F194,F192:F196),"")</f>
        <v/>
      </c>
      <c r="L194" s="75">
        <f ca="1">IF(J194=5,VLOOKUP(K194,TPMatrix!$A$6:$B$10,2,FALSE),IF(J194=4,VLOOKUP(K194,TPMatrix!$D$6:$E$9,2,FALSE),0))</f>
        <v>0</v>
      </c>
      <c r="M194" s="75">
        <f ca="1">IF(COUNTIF(K192:K196,K194)&gt;=2,IF(J194=5,VLOOKUP(K194+1,TPMatrix!$A$6:$B$10,2,FALSE),IF(J194=4,VLOOKUP(K194+1,TPMatrix!$D$6:$E$9,2,FALSE),0)),"")</f>
        <v>0</v>
      </c>
      <c r="N194" s="75">
        <f ca="1">IF(COUNTIF(K192:K196,K194)&gt;=3,IF(J194=5,VLOOKUP(K194+2,TPMatrix!$A$6:$B$10,2,FALSE),IF(J194=4,VLOOKUP(K194+2,TPMatrix!$D$6:$E$9,2,FALSE),0)),"")</f>
        <v>0</v>
      </c>
      <c r="O194" s="75">
        <f ca="1">IF(COUNTIF(K192:K196,K194)&gt;=4,IF(J194=5,VLOOKUP(K194+3,TPMatrix!$A$6:$B$10,2,FALSE),IF(J194=4,VLOOKUP(K194+3,TPMatrix!$D$6:$E$9,2,FALSE),0)),"")</f>
        <v>0</v>
      </c>
      <c r="P194" s="75">
        <f ca="1">IF(COUNTIF(K192:K196,K194)&gt;=5,IF(J194=5,VLOOKUP(K194+4,TPMatrix!$A$6:$B$10,2,FALSE),IF(J194=4,VLOOKUP(K194+4,TPMatrix!$D$6:$E$9,2,FALSE),0)),"")</f>
        <v>0</v>
      </c>
      <c r="Q194" s="75">
        <f t="shared" ca="1" si="64"/>
        <v>0</v>
      </c>
      <c r="R194" s="163">
        <f t="shared" ca="1" si="65"/>
        <v>5</v>
      </c>
      <c r="S194" s="162">
        <f t="shared" ca="1" si="66"/>
        <v>0</v>
      </c>
      <c r="T194" s="75">
        <f t="shared" si="67"/>
        <v>0</v>
      </c>
      <c r="U194" s="163">
        <f t="shared" ca="1" si="68"/>
        <v>0</v>
      </c>
      <c r="W194" s="3" t="str">
        <f t="shared" ca="1" si="69"/>
        <v/>
      </c>
      <c r="X194" s="3" t="str">
        <f ca="1">IF(ISNUMBER($A194),$W194*(Methuselahs!$A$4+1)+$A194,"")</f>
        <v/>
      </c>
      <c r="Y194" s="3" t="str">
        <f t="shared" ca="1" si="70"/>
        <v/>
      </c>
      <c r="Z194" s="3" t="str">
        <f ca="1">IF(ISNUMBER($A194),VLOOKUP($A194,Methuselahs!$A$7:$X$306,5),"")</f>
        <v/>
      </c>
      <c r="AA194" s="3" t="str">
        <f t="shared" ca="1" si="71"/>
        <v/>
      </c>
    </row>
    <row r="195" spans="1:27" ht="13.15" customHeight="1" x14ac:dyDescent="0.2">
      <c r="A195" s="164" t="str">
        <f ca="1">IF(ISBLANK('Tournament Info'!$B$11),"",INDIRECT(ADDRESS(ROW(),2,1,1,"Optimal Seating "&amp;'Tournament Info'!$B$11-1&amp;"R+F")))</f>
        <v/>
      </c>
      <c r="B195" s="165" t="str">
        <f ca="1">IF(ISNUMBER(A195),VLOOKUP(A195,Methuselahs!$A$7:$E$306,2,FALSE),"")</f>
        <v/>
      </c>
      <c r="C195" s="166" t="str">
        <f ca="1">IF(ISNUMBER(A195),VLOOKUP(A195,Methuselahs!$A$7:$E$306,3,FALSE),"")</f>
        <v/>
      </c>
      <c r="D195" s="167" t="str">
        <f t="shared" ca="1" si="60"/>
        <v/>
      </c>
      <c r="E195" s="168"/>
      <c r="F195" s="188">
        <f t="shared" si="61"/>
        <v>0</v>
      </c>
      <c r="G195" s="150" t="str">
        <f t="shared" ca="1" si="62"/>
        <v/>
      </c>
      <c r="H195" s="151" t="str">
        <f ca="1">IF(ISNUMBER(A195),IF(OR($S195=$U195,NOT(ISNA(MATCH($D195*5+$V$4,Override!$C$6:$C$125,0)))),$Q195,0),"")</f>
        <v/>
      </c>
      <c r="I195" s="186" t="str">
        <f t="shared" ca="1" si="63"/>
        <v/>
      </c>
      <c r="J195" s="169">
        <f ca="1">COUNT(A192:A196)</f>
        <v>0</v>
      </c>
      <c r="K195" s="153" t="str">
        <f ca="1">IF(ISNUMBER(A195),RANK(F195,F192:F196),"")</f>
        <v/>
      </c>
      <c r="L195" s="154">
        <f ca="1">IF(J195=5,VLOOKUP(K195,TPMatrix!$A$6:$B$10,2,FALSE),IF(J195=4,VLOOKUP(K195,TPMatrix!$D$6:$E$9,2,FALSE),0))</f>
        <v>0</v>
      </c>
      <c r="M195" s="154">
        <f ca="1">IF(COUNTIF(K192:K196,K195)&gt;=2,IF(J195=5,VLOOKUP(K195+1,TPMatrix!$A$6:$B$10,2,FALSE),IF(J195=4,VLOOKUP(K195+1,TPMatrix!$D$6:$E$9,2,FALSE),0)),"")</f>
        <v>0</v>
      </c>
      <c r="N195" s="154">
        <f ca="1">IF(COUNTIF(K192:K196,K195)&gt;=3,IF(J195=5,VLOOKUP(K195+2,TPMatrix!$A$6:$B$10,2,FALSE),IF(J195=4,VLOOKUP(K195+2,TPMatrix!$D$6:$E$9,2,FALSE),0)),"")</f>
        <v>0</v>
      </c>
      <c r="O195" s="154">
        <f ca="1">IF(COUNTIF(K192:K196,K195)&gt;=4,IF(J195=5,VLOOKUP(K195+3,TPMatrix!$A$6:$B$10,2,FALSE),IF(J195=4,VLOOKUP(K195+3,TPMatrix!$D$6:$E$9,2,FALSE),0)),"")</f>
        <v>0</v>
      </c>
      <c r="P195" s="154">
        <f ca="1">IF(COUNTIF(K192:K196,K195)&gt;=5,IF(J195=5,VLOOKUP(K195+4,TPMatrix!$A$6:$B$10,2,FALSE),IF(J195=4,VLOOKUP(K195+4,TPMatrix!$D$6:$E$9,2,FALSE),0)),"")</f>
        <v>0</v>
      </c>
      <c r="Q195" s="154">
        <f t="shared" ca="1" si="64"/>
        <v>0</v>
      </c>
      <c r="R195" s="155">
        <f t="shared" ca="1" si="65"/>
        <v>5</v>
      </c>
      <c r="S195" s="153">
        <f t="shared" ca="1" si="66"/>
        <v>0</v>
      </c>
      <c r="T195" s="154">
        <f t="shared" si="67"/>
        <v>0</v>
      </c>
      <c r="U195" s="155">
        <f t="shared" ca="1" si="68"/>
        <v>0</v>
      </c>
      <c r="W195" s="3" t="str">
        <f t="shared" ca="1" si="69"/>
        <v/>
      </c>
      <c r="X195" s="3" t="str">
        <f ca="1">IF(ISNUMBER($A195),$W195*(Methuselahs!$A$4+1)+$A195,"")</f>
        <v/>
      </c>
      <c r="Y195" s="3" t="str">
        <f t="shared" ca="1" si="70"/>
        <v/>
      </c>
      <c r="Z195" s="3" t="str">
        <f ca="1">IF(ISNUMBER($A195),VLOOKUP($A195,Methuselahs!$A$7:$X$306,5),"")</f>
        <v/>
      </c>
      <c r="AA195" s="3" t="str">
        <f t="shared" ca="1" si="71"/>
        <v/>
      </c>
    </row>
    <row r="196" spans="1:27" ht="13.15" customHeight="1" x14ac:dyDescent="0.2">
      <c r="A196" s="170" t="str">
        <f ca="1">IF(ISBLANK('Tournament Info'!$B$11),"",INDIRECT(ADDRESS(ROW(),2,1,1,"Optimal Seating "&amp;'Tournament Info'!$B$11-1&amp;"R+F")))</f>
        <v/>
      </c>
      <c r="B196" s="171" t="str">
        <f ca="1">IF(ISNUMBER(A196),VLOOKUP(A196,Methuselahs!$A$7:$E$306,2,FALSE),"")</f>
        <v/>
      </c>
      <c r="C196" s="172" t="str">
        <f ca="1">IF(ISNUMBER(A196),VLOOKUP(A196,Methuselahs!$A$7:$E$306,3,FALSE),"")</f>
        <v/>
      </c>
      <c r="D196" s="173" t="str">
        <f t="shared" ca="1" si="60"/>
        <v/>
      </c>
      <c r="E196" s="174"/>
      <c r="F196" s="189">
        <f t="shared" si="61"/>
        <v>0</v>
      </c>
      <c r="G196" s="159" t="str">
        <f t="shared" ca="1" si="62"/>
        <v/>
      </c>
      <c r="H196" s="160" t="str">
        <f ca="1">IF(ISNUMBER(A196),IF(OR($S196=$U196,NOT(ISNA(MATCH($D196*5+$V$4,Override!$C$6:$C$125,0)))),$Q196,0),"")</f>
        <v/>
      </c>
      <c r="I196" s="187" t="str">
        <f t="shared" ca="1" si="63"/>
        <v/>
      </c>
      <c r="J196" s="175">
        <f ca="1">COUNT(A192:A196)</f>
        <v>0</v>
      </c>
      <c r="K196" s="176" t="str">
        <f ca="1">IF(ISNUMBER(A196),RANK(F196,F192:F196),"")</f>
        <v/>
      </c>
      <c r="L196" s="177">
        <f ca="1">IF(J196=5,VLOOKUP(K196,TPMatrix!$A$6:$B$10,2,FALSE),IF(J196=4,VLOOKUP(K196,TPMatrix!$D$6:$E$9,2,FALSE),0))</f>
        <v>0</v>
      </c>
      <c r="M196" s="177">
        <f ca="1">IF(COUNTIF(K192:K196,K196)&gt;=2,IF(J196=5,VLOOKUP(K196+1,TPMatrix!$A$6:$B$10,2,FALSE),IF(J196=4,VLOOKUP(K196+1,TPMatrix!$D$6:$E$9,2,FALSE),0)),"")</f>
        <v>0</v>
      </c>
      <c r="N196" s="177">
        <f ca="1">IF(COUNTIF(K192:K196,K196)&gt;=3,IF(J196=5,VLOOKUP(K196+2,TPMatrix!$A$6:$B$10,2,FALSE),IF(J196=4,VLOOKUP(K196+2,TPMatrix!$D$6:$E$9,2,FALSE),0)),"")</f>
        <v>0</v>
      </c>
      <c r="O196" s="177">
        <f ca="1">IF(COUNTIF(K192:K196,K196)&gt;=4,IF(J196=5,VLOOKUP(K196+3,TPMatrix!$A$6:$B$10,2,FALSE),IF(J196=4,VLOOKUP(K196+3,TPMatrix!$D$6:$E$9,2,FALSE),0)),"")</f>
        <v>0</v>
      </c>
      <c r="P196" s="177">
        <f ca="1">IF(COUNTIF(K192:K196,K196)&gt;=5,IF(J196=5,VLOOKUP(K196+4,TPMatrix!$A$6:$B$10,2,FALSE),IF(J196=4,VLOOKUP(K196+4,TPMatrix!$D$6:$E$9,2,FALSE),0)),"")</f>
        <v>0</v>
      </c>
      <c r="Q196" s="177">
        <f t="shared" ca="1" si="64"/>
        <v>0</v>
      </c>
      <c r="R196" s="178">
        <f t="shared" ca="1" si="65"/>
        <v>5</v>
      </c>
      <c r="S196" s="176">
        <f t="shared" ca="1" si="66"/>
        <v>0</v>
      </c>
      <c r="T196" s="177">
        <f t="shared" si="67"/>
        <v>0</v>
      </c>
      <c r="U196" s="178">
        <f t="shared" ca="1" si="68"/>
        <v>0</v>
      </c>
      <c r="W196" s="3" t="str">
        <f t="shared" ca="1" si="69"/>
        <v/>
      </c>
      <c r="X196" s="3" t="str">
        <f ca="1">IF(ISNUMBER($A196),$W196*(Methuselahs!$A$4+1)+$A196,"")</f>
        <v/>
      </c>
      <c r="Y196" s="3" t="str">
        <f t="shared" ca="1" si="70"/>
        <v/>
      </c>
      <c r="Z196" s="3" t="str">
        <f ca="1">IF(ISNUMBER($A196),VLOOKUP($A196,Methuselahs!$A$7:$X$306,5),"")</f>
        <v/>
      </c>
      <c r="AA196" s="3" t="str">
        <f t="shared" ca="1" si="71"/>
        <v/>
      </c>
    </row>
    <row r="197" spans="1:27" ht="13.15" customHeight="1" x14ac:dyDescent="0.2">
      <c r="A197" s="55" t="str">
        <f ca="1">IF(ISBLANK('Tournament Info'!$B$11),"",INDIRECT(ADDRESS(ROW(),2,1,1,"Optimal Seating "&amp;'Tournament Info'!$B$11-1&amp;"R+F")))</f>
        <v/>
      </c>
      <c r="B197" s="76" t="str">
        <f ca="1">IF(ISNUMBER(A197),VLOOKUP(A197,Methuselahs!$A$7:$E$306,2,FALSE),"")</f>
        <v/>
      </c>
      <c r="C197" s="136" t="str">
        <f ca="1">IF(ISNUMBER(A197),VLOOKUP(A197,Methuselahs!$A$7:$E$306,3,FALSE),"")</f>
        <v/>
      </c>
      <c r="D197" s="137" t="str">
        <f t="shared" ca="1" si="60"/>
        <v/>
      </c>
      <c r="E197" s="138"/>
      <c r="F197" s="184">
        <f t="shared" si="61"/>
        <v>0</v>
      </c>
      <c r="G197" s="139" t="str">
        <f t="shared" ca="1" si="62"/>
        <v/>
      </c>
      <c r="H197" s="140" t="str">
        <f ca="1">IF(ISNUMBER(A197),IF(OR($S197=$U197,NOT(ISNA(MATCH($D197*5+$V$4,Override!$C$6:$C$125,0)))),$Q197,0),"")</f>
        <v/>
      </c>
      <c r="I197" s="185" t="str">
        <f t="shared" ca="1" si="63"/>
        <v/>
      </c>
      <c r="J197" s="141">
        <f ca="1">COUNT(A197:A201)</f>
        <v>0</v>
      </c>
      <c r="K197" s="142" t="str">
        <f ca="1">IF(ISNUMBER(A197),RANK(F197,F197:F201),"")</f>
        <v/>
      </c>
      <c r="L197" s="58">
        <f ca="1">IF(J197=5,VLOOKUP(K197,TPMatrix!$A$6:$B$10,2,FALSE),IF(J197=4,VLOOKUP(K197,TPMatrix!$D$6:$E$9,2,FALSE),0))</f>
        <v>0</v>
      </c>
      <c r="M197" s="58">
        <f ca="1">IF(COUNTIF(K197:K201,K197)&gt;=2,IF(J197=5,VLOOKUP(K197+1,TPMatrix!$A$6:$B$10,2,FALSE),IF(J197=4,VLOOKUP(K197+1,TPMatrix!$D$6:$E$9,2,FALSE),0)),"")</f>
        <v>0</v>
      </c>
      <c r="N197" s="58">
        <f ca="1">IF(COUNTIF(K197:K201,K197)&gt;=3,IF(J197=5,VLOOKUP(K197+2,TPMatrix!$A$6:$B$10,2,FALSE),IF(J197=4,VLOOKUP(K197+2,TPMatrix!$D$6:$E$9,2,FALSE),0)),"")</f>
        <v>0</v>
      </c>
      <c r="O197" s="58">
        <f ca="1">IF(COUNTIF(K197:K201,K197)&gt;=4,IF(J197=5,VLOOKUP(K197+3,TPMatrix!$A$6:$B$10,2,FALSE),IF(J197=4,VLOOKUP(K197+3,TPMatrix!$D$6:$E$9,2,FALSE),0)),"")</f>
        <v>0</v>
      </c>
      <c r="P197" s="58">
        <f ca="1">IF(COUNTIF(K197:K201,K197)&gt;=5,IF(J197=5,VLOOKUP(K197+4,TPMatrix!$A$6:$B$10,2,FALSE),IF(J197=4,VLOOKUP(K197+4,TPMatrix!$D$6:$E$9,2,FALSE),0)),"")</f>
        <v>0</v>
      </c>
      <c r="Q197" s="58">
        <f t="shared" ca="1" si="64"/>
        <v>0</v>
      </c>
      <c r="R197" s="143">
        <f t="shared" ca="1" si="65"/>
        <v>5</v>
      </c>
      <c r="S197" s="144">
        <f t="shared" ca="1" si="66"/>
        <v>0</v>
      </c>
      <c r="T197" s="145">
        <f t="shared" si="67"/>
        <v>0</v>
      </c>
      <c r="U197" s="146">
        <f t="shared" ca="1" si="68"/>
        <v>0</v>
      </c>
      <c r="W197" s="3" t="str">
        <f t="shared" ca="1" si="69"/>
        <v/>
      </c>
      <c r="X197" s="3" t="str">
        <f ca="1">IF(ISNUMBER($A197),$W197*(Methuselahs!$A$4+1)+$A197,"")</f>
        <v/>
      </c>
      <c r="Y197" s="3" t="str">
        <f t="shared" ca="1" si="70"/>
        <v/>
      </c>
      <c r="Z197" s="3" t="str">
        <f ca="1">IF(ISNUMBER($A197),VLOOKUP($A197,Methuselahs!$A$7:$X$306,5),"")</f>
        <v/>
      </c>
      <c r="AA197" s="3" t="str">
        <f t="shared" ca="1" si="71"/>
        <v/>
      </c>
    </row>
    <row r="198" spans="1:27" ht="13.15" customHeight="1" x14ac:dyDescent="0.2">
      <c r="A198" s="59" t="str">
        <f ca="1">IF(ISBLANK('Tournament Info'!$B$11),"",INDIRECT(ADDRESS(ROW(),2,1,1,"Optimal Seating "&amp;'Tournament Info'!$B$11-1&amp;"R+F")))</f>
        <v/>
      </c>
      <c r="B198" s="65" t="str">
        <f ca="1">IF(ISNUMBER(A198),VLOOKUP(A198,Methuselahs!$A$7:$E$306,2,FALSE),"")</f>
        <v/>
      </c>
      <c r="C198" s="147" t="str">
        <f ca="1">IF(ISNUMBER(A198),VLOOKUP(A198,Methuselahs!$A$7:$E$306,3,FALSE),"")</f>
        <v/>
      </c>
      <c r="D198" s="148" t="str">
        <f t="shared" ca="1" si="60"/>
        <v/>
      </c>
      <c r="E198" s="149"/>
      <c r="F198" s="66">
        <f t="shared" si="61"/>
        <v>0</v>
      </c>
      <c r="G198" s="150" t="str">
        <f t="shared" ca="1" si="62"/>
        <v/>
      </c>
      <c r="H198" s="151" t="str">
        <f ca="1">IF(ISNUMBER(A198),IF(OR($S198=$U198,NOT(ISNA(MATCH($D198*5+$V$4,Override!$C$6:$C$125,0)))),$Q198,0),"")</f>
        <v/>
      </c>
      <c r="I198" s="186" t="str">
        <f t="shared" ca="1" si="63"/>
        <v/>
      </c>
      <c r="J198" s="152">
        <f ca="1">COUNT(A197:A201)</f>
        <v>0</v>
      </c>
      <c r="K198" s="153" t="str">
        <f ca="1">IF(ISNUMBER(A198),RANK(F198,F197:F201),"")</f>
        <v/>
      </c>
      <c r="L198" s="154">
        <f ca="1">IF(J198=5,VLOOKUP(K198,TPMatrix!$A$6:$B$10,2,FALSE),IF(J198=4,VLOOKUP(K198,TPMatrix!$D$6:$E$9,2,FALSE),0))</f>
        <v>0</v>
      </c>
      <c r="M198" s="154">
        <f ca="1">IF(COUNTIF(K197:K201,K198)&gt;=2,IF(J198=5,VLOOKUP(K198+1,TPMatrix!$A$6:$B$10,2,FALSE),IF(J198=4,VLOOKUP(K198+1,TPMatrix!$D$6:$E$9,2,FALSE),0)),"")</f>
        <v>0</v>
      </c>
      <c r="N198" s="154">
        <f ca="1">IF(COUNTIF(K197:K201,K198)&gt;=3,IF(J198=5,VLOOKUP(K198+2,TPMatrix!$A$6:$B$10,2,FALSE),IF(J198=4,VLOOKUP(K198+2,TPMatrix!$D$6:$E$9,2,FALSE),0)),"")</f>
        <v>0</v>
      </c>
      <c r="O198" s="154">
        <f ca="1">IF(COUNTIF(K197:K201,K198)&gt;=4,IF(J198=5,VLOOKUP(K198+3,TPMatrix!$A$6:$B$10,2,FALSE),IF(J198=4,VLOOKUP(K198+3,TPMatrix!$D$6:$E$9,2,FALSE),0)),"")</f>
        <v>0</v>
      </c>
      <c r="P198" s="154">
        <f ca="1">IF(COUNTIF(K197:K201,K198)&gt;=5,IF(J198=5,VLOOKUP(K198+4,TPMatrix!$A$6:$B$10,2,FALSE),IF(J198=4,VLOOKUP(K198+4,TPMatrix!$D$6:$E$9,2,FALSE),0)),"")</f>
        <v>0</v>
      </c>
      <c r="Q198" s="154">
        <f t="shared" ca="1" si="64"/>
        <v>0</v>
      </c>
      <c r="R198" s="155">
        <f t="shared" ca="1" si="65"/>
        <v>5</v>
      </c>
      <c r="S198" s="153">
        <f t="shared" ca="1" si="66"/>
        <v>0</v>
      </c>
      <c r="T198" s="154">
        <f t="shared" si="67"/>
        <v>0</v>
      </c>
      <c r="U198" s="155">
        <f t="shared" ca="1" si="68"/>
        <v>0</v>
      </c>
      <c r="W198" s="3" t="str">
        <f t="shared" ca="1" si="69"/>
        <v/>
      </c>
      <c r="X198" s="3" t="str">
        <f ca="1">IF(ISNUMBER($A198),$W198*(Methuselahs!$A$4+1)+$A198,"")</f>
        <v/>
      </c>
      <c r="Y198" s="3" t="str">
        <f t="shared" ca="1" si="70"/>
        <v/>
      </c>
      <c r="Z198" s="3" t="str">
        <f ca="1">IF(ISNUMBER($A198),VLOOKUP($A198,Methuselahs!$A$7:$X$306,5),"")</f>
        <v/>
      </c>
      <c r="AA198" s="3" t="str">
        <f t="shared" ca="1" si="71"/>
        <v/>
      </c>
    </row>
    <row r="199" spans="1:27" ht="13.15" customHeight="1" x14ac:dyDescent="0.2">
      <c r="A199" s="70" t="str">
        <f ca="1">IF(ISBLANK('Tournament Info'!$B$11),"",INDIRECT(ADDRESS(ROW(),2,1,1,"Optimal Seating "&amp;'Tournament Info'!$B$11-1&amp;"R+F")))</f>
        <v/>
      </c>
      <c r="B199" s="76" t="str">
        <f ca="1">IF(ISNUMBER(A199),VLOOKUP(A199,Methuselahs!$A$7:$E$306,2,FALSE),"")</f>
        <v/>
      </c>
      <c r="C199" s="156" t="str">
        <f ca="1">IF(ISNUMBER(A199),VLOOKUP(A199,Methuselahs!$A$7:$E$306,3,FALSE),"")</f>
        <v/>
      </c>
      <c r="D199" s="157" t="str">
        <f t="shared" ref="D199:D208" ca="1" si="72">IF(ISNUMBER(A199),FLOOR((ROW()-ROW($A$7))/5,1)+1,"")</f>
        <v/>
      </c>
      <c r="E199" s="158"/>
      <c r="F199" s="77">
        <f t="shared" ref="F199:F208" si="73">IF(ISNUMBER(E199),E199,0)</f>
        <v>0</v>
      </c>
      <c r="G199" s="159" t="str">
        <f t="shared" ref="G199:G262" ca="1" si="74">IF(ISNUMBER($A199),IF(AND($F199&gt;=2,$H199=60),1,0),"")</f>
        <v/>
      </c>
      <c r="H199" s="160" t="str">
        <f ca="1">IF(ISNUMBER(A199),IF(OR($S199=$U199,NOT(ISNA(MATCH($D199*5+$V$4,Override!$C$6:$C$125,0)))),$Q199,0),"")</f>
        <v/>
      </c>
      <c r="I199" s="187" t="str">
        <f t="shared" ref="I199:I208" ca="1" si="75">IF(ISNUMBER(A199),IF(J199=5,K199,IF(AND(J199=4,OR(K199=4,K199=3)),K199+1,K199)),"")</f>
        <v/>
      </c>
      <c r="J199" s="161">
        <f ca="1">COUNT(A197:A201)</f>
        <v>0</v>
      </c>
      <c r="K199" s="162" t="str">
        <f ca="1">IF(ISNUMBER(A199),RANK(F199,F197:F201),"")</f>
        <v/>
      </c>
      <c r="L199" s="75">
        <f ca="1">IF(J199=5,VLOOKUP(K199,TPMatrix!$A$6:$B$10,2,FALSE),IF(J199=4,VLOOKUP(K199,TPMatrix!$D$6:$E$9,2,FALSE),0))</f>
        <v>0</v>
      </c>
      <c r="M199" s="75">
        <f ca="1">IF(COUNTIF(K197:K201,K199)&gt;=2,IF(J199=5,VLOOKUP(K199+1,TPMatrix!$A$6:$B$10,2,FALSE),IF(J199=4,VLOOKUP(K199+1,TPMatrix!$D$6:$E$9,2,FALSE),0)),"")</f>
        <v>0</v>
      </c>
      <c r="N199" s="75">
        <f ca="1">IF(COUNTIF(K197:K201,K199)&gt;=3,IF(J199=5,VLOOKUP(K199+2,TPMatrix!$A$6:$B$10,2,FALSE),IF(J199=4,VLOOKUP(K199+2,TPMatrix!$D$6:$E$9,2,FALSE),0)),"")</f>
        <v>0</v>
      </c>
      <c r="O199" s="75">
        <f ca="1">IF(COUNTIF(K197:K201,K199)&gt;=4,IF(J199=5,VLOOKUP(K199+3,TPMatrix!$A$6:$B$10,2,FALSE),IF(J199=4,VLOOKUP(K199+3,TPMatrix!$D$6:$E$9,2,FALSE),0)),"")</f>
        <v>0</v>
      </c>
      <c r="P199" s="75">
        <f ca="1">IF(COUNTIF(K197:K201,K199)&gt;=5,IF(J199=5,VLOOKUP(K199+4,TPMatrix!$A$6:$B$10,2,FALSE),IF(J199=4,VLOOKUP(K199+4,TPMatrix!$D$6:$E$9,2,FALSE),0)),"")</f>
        <v>0</v>
      </c>
      <c r="Q199" s="75">
        <f t="shared" ref="Q199:Q208" ca="1" si="76">SUM(L199:P199)/COUNT(L199:P199)</f>
        <v>0</v>
      </c>
      <c r="R199" s="163">
        <f t="shared" ref="R199:R208" ca="1" si="77">COUNT(L199:P199)</f>
        <v>5</v>
      </c>
      <c r="S199" s="162">
        <f t="shared" ref="S199:S262" ca="1" si="78">IF(ISNUMBER($A199),COUNTIF($D$7:$D$306,$D199),0)</f>
        <v>0</v>
      </c>
      <c r="T199" s="75">
        <f t="shared" ref="T199:T262" si="79">CEILING($F199,1)</f>
        <v>0</v>
      </c>
      <c r="U199" s="163">
        <f t="shared" ref="U199:U208" ca="1" si="80">SUM(OFFSET(T199,-MOD(ROW()-ROW($U$7),5),0,5,1))</f>
        <v>0</v>
      </c>
      <c r="W199" s="3" t="str">
        <f t="shared" ref="W199:W262" ca="1" si="81">$I199</f>
        <v/>
      </c>
      <c r="X199" s="3" t="str">
        <f ca="1">IF(ISNUMBER($A199),$W199*(Methuselahs!$A$4+1)+$A199,"")</f>
        <v/>
      </c>
      <c r="Y199" s="3" t="str">
        <f t="shared" ref="Y199:Y262" ca="1" si="82">IF(ISNUMBER($A199),RANK($X199,$X199:$X203,1),"")</f>
        <v/>
      </c>
      <c r="Z199" s="3" t="str">
        <f ca="1">IF(ISNUMBER($A199),VLOOKUP($A199,Methuselahs!$A$7:$X$306,5),"")</f>
        <v/>
      </c>
      <c r="AA199" s="3" t="str">
        <f t="shared" ref="AA199:AA262" ca="1" si="83">$I199</f>
        <v/>
      </c>
    </row>
    <row r="200" spans="1:27" ht="13.15" customHeight="1" x14ac:dyDescent="0.2">
      <c r="A200" s="164" t="str">
        <f ca="1">IF(ISBLANK('Tournament Info'!$B$11),"",INDIRECT(ADDRESS(ROW(),2,1,1,"Optimal Seating "&amp;'Tournament Info'!$B$11-1&amp;"R+F")))</f>
        <v/>
      </c>
      <c r="B200" s="165" t="str">
        <f ca="1">IF(ISNUMBER(A200),VLOOKUP(A200,Methuselahs!$A$7:$E$306,2,FALSE),"")</f>
        <v/>
      </c>
      <c r="C200" s="166" t="str">
        <f ca="1">IF(ISNUMBER(A200),VLOOKUP(A200,Methuselahs!$A$7:$E$306,3,FALSE),"")</f>
        <v/>
      </c>
      <c r="D200" s="167" t="str">
        <f t="shared" ca="1" si="72"/>
        <v/>
      </c>
      <c r="E200" s="168"/>
      <c r="F200" s="188">
        <f t="shared" si="73"/>
        <v>0</v>
      </c>
      <c r="G200" s="150" t="str">
        <f t="shared" ca="1" si="74"/>
        <v/>
      </c>
      <c r="H200" s="151" t="str">
        <f ca="1">IF(ISNUMBER(A200),IF(OR($S200=$U200,NOT(ISNA(MATCH($D200*5+$V$4,Override!$C$6:$C$125,0)))),$Q200,0),"")</f>
        <v/>
      </c>
      <c r="I200" s="186" t="str">
        <f t="shared" ca="1" si="75"/>
        <v/>
      </c>
      <c r="J200" s="169">
        <f ca="1">COUNT(A197:A201)</f>
        <v>0</v>
      </c>
      <c r="K200" s="153" t="str">
        <f ca="1">IF(ISNUMBER(A200),RANK(F200,F197:F201),"")</f>
        <v/>
      </c>
      <c r="L200" s="154">
        <f ca="1">IF(J200=5,VLOOKUP(K200,TPMatrix!$A$6:$B$10,2,FALSE),IF(J200=4,VLOOKUP(K200,TPMatrix!$D$6:$E$9,2,FALSE),0))</f>
        <v>0</v>
      </c>
      <c r="M200" s="154">
        <f ca="1">IF(COUNTIF(K197:K201,K200)&gt;=2,IF(J200=5,VLOOKUP(K200+1,TPMatrix!$A$6:$B$10,2,FALSE),IF(J200=4,VLOOKUP(K200+1,TPMatrix!$D$6:$E$9,2,FALSE),0)),"")</f>
        <v>0</v>
      </c>
      <c r="N200" s="154">
        <f ca="1">IF(COUNTIF(K197:K201,K200)&gt;=3,IF(J200=5,VLOOKUP(K200+2,TPMatrix!$A$6:$B$10,2,FALSE),IF(J200=4,VLOOKUP(K200+2,TPMatrix!$D$6:$E$9,2,FALSE),0)),"")</f>
        <v>0</v>
      </c>
      <c r="O200" s="154">
        <f ca="1">IF(COUNTIF(K197:K201,K200)&gt;=4,IF(J200=5,VLOOKUP(K200+3,TPMatrix!$A$6:$B$10,2,FALSE),IF(J200=4,VLOOKUP(K200+3,TPMatrix!$D$6:$E$9,2,FALSE),0)),"")</f>
        <v>0</v>
      </c>
      <c r="P200" s="154">
        <f ca="1">IF(COUNTIF(K197:K201,K200)&gt;=5,IF(J200=5,VLOOKUP(K200+4,TPMatrix!$A$6:$B$10,2,FALSE),IF(J200=4,VLOOKUP(K200+4,TPMatrix!$D$6:$E$9,2,FALSE),0)),"")</f>
        <v>0</v>
      </c>
      <c r="Q200" s="154">
        <f t="shared" ca="1" si="76"/>
        <v>0</v>
      </c>
      <c r="R200" s="155">
        <f t="shared" ca="1" si="77"/>
        <v>5</v>
      </c>
      <c r="S200" s="153">
        <f t="shared" ca="1" si="78"/>
        <v>0</v>
      </c>
      <c r="T200" s="154">
        <f t="shared" si="79"/>
        <v>0</v>
      </c>
      <c r="U200" s="155">
        <f t="shared" ca="1" si="80"/>
        <v>0</v>
      </c>
      <c r="W200" s="3" t="str">
        <f t="shared" ca="1" si="81"/>
        <v/>
      </c>
      <c r="X200" s="3" t="str">
        <f ca="1">IF(ISNUMBER($A200),$W200*(Methuselahs!$A$4+1)+$A200,"")</f>
        <v/>
      </c>
      <c r="Y200" s="3" t="str">
        <f t="shared" ca="1" si="82"/>
        <v/>
      </c>
      <c r="Z200" s="3" t="str">
        <f ca="1">IF(ISNUMBER($A200),VLOOKUP($A200,Methuselahs!$A$7:$X$306,5),"")</f>
        <v/>
      </c>
      <c r="AA200" s="3" t="str">
        <f t="shared" ca="1" si="83"/>
        <v/>
      </c>
    </row>
    <row r="201" spans="1:27" ht="13.15" customHeight="1" x14ac:dyDescent="0.2">
      <c r="A201" s="170" t="str">
        <f ca="1">IF(ISBLANK('Tournament Info'!$B$11),"",INDIRECT(ADDRESS(ROW(),2,1,1,"Optimal Seating "&amp;'Tournament Info'!$B$11-1&amp;"R+F")))</f>
        <v/>
      </c>
      <c r="B201" s="171" t="str">
        <f ca="1">IF(ISNUMBER(A201),VLOOKUP(A201,Methuselahs!$A$7:$E$306,2,FALSE),"")</f>
        <v/>
      </c>
      <c r="C201" s="172" t="str">
        <f ca="1">IF(ISNUMBER(A201),VLOOKUP(A201,Methuselahs!$A$7:$E$306,3,FALSE),"")</f>
        <v/>
      </c>
      <c r="D201" s="173" t="str">
        <f t="shared" ca="1" si="72"/>
        <v/>
      </c>
      <c r="E201" s="174"/>
      <c r="F201" s="189">
        <f t="shared" si="73"/>
        <v>0</v>
      </c>
      <c r="G201" s="159" t="str">
        <f t="shared" ca="1" si="74"/>
        <v/>
      </c>
      <c r="H201" s="160" t="str">
        <f ca="1">IF(ISNUMBER(A201),IF(OR($S201=$U201,NOT(ISNA(MATCH($D201*5+$V$4,Override!$C$6:$C$125,0)))),$Q201,0),"")</f>
        <v/>
      </c>
      <c r="I201" s="187" t="str">
        <f t="shared" ca="1" si="75"/>
        <v/>
      </c>
      <c r="J201" s="175">
        <f ca="1">COUNT(A197:A201)</f>
        <v>0</v>
      </c>
      <c r="K201" s="176" t="str">
        <f ca="1">IF(ISNUMBER(A201),RANK(F201,F197:F201),"")</f>
        <v/>
      </c>
      <c r="L201" s="177">
        <f ca="1">IF(J201=5,VLOOKUP(K201,TPMatrix!$A$6:$B$10,2,FALSE),IF(J201=4,VLOOKUP(K201,TPMatrix!$D$6:$E$9,2,FALSE),0))</f>
        <v>0</v>
      </c>
      <c r="M201" s="177">
        <f ca="1">IF(COUNTIF(K197:K201,K201)&gt;=2,IF(J201=5,VLOOKUP(K201+1,TPMatrix!$A$6:$B$10,2,FALSE),IF(J201=4,VLOOKUP(K201+1,TPMatrix!$D$6:$E$9,2,FALSE),0)),"")</f>
        <v>0</v>
      </c>
      <c r="N201" s="177">
        <f ca="1">IF(COUNTIF(K197:K201,K201)&gt;=3,IF(J201=5,VLOOKUP(K201+2,TPMatrix!$A$6:$B$10,2,FALSE),IF(J201=4,VLOOKUP(K201+2,TPMatrix!$D$6:$E$9,2,FALSE),0)),"")</f>
        <v>0</v>
      </c>
      <c r="O201" s="177">
        <f ca="1">IF(COUNTIF(K197:K201,K201)&gt;=4,IF(J201=5,VLOOKUP(K201+3,TPMatrix!$A$6:$B$10,2,FALSE),IF(J201=4,VLOOKUP(K201+3,TPMatrix!$D$6:$E$9,2,FALSE),0)),"")</f>
        <v>0</v>
      </c>
      <c r="P201" s="177">
        <f ca="1">IF(COUNTIF(K197:K201,K201)&gt;=5,IF(J201=5,VLOOKUP(K201+4,TPMatrix!$A$6:$B$10,2,FALSE),IF(J201=4,VLOOKUP(K201+4,TPMatrix!$D$6:$E$9,2,FALSE),0)),"")</f>
        <v>0</v>
      </c>
      <c r="Q201" s="177">
        <f t="shared" ca="1" si="76"/>
        <v>0</v>
      </c>
      <c r="R201" s="178">
        <f t="shared" ca="1" si="77"/>
        <v>5</v>
      </c>
      <c r="S201" s="176">
        <f t="shared" ca="1" si="78"/>
        <v>0</v>
      </c>
      <c r="T201" s="177">
        <f t="shared" si="79"/>
        <v>0</v>
      </c>
      <c r="U201" s="178">
        <f t="shared" ca="1" si="80"/>
        <v>0</v>
      </c>
      <c r="W201" s="3" t="str">
        <f t="shared" ca="1" si="81"/>
        <v/>
      </c>
      <c r="X201" s="3" t="str">
        <f ca="1">IF(ISNUMBER($A201),$W201*(Methuselahs!$A$4+1)+$A201,"")</f>
        <v/>
      </c>
      <c r="Y201" s="3" t="str">
        <f t="shared" ca="1" si="82"/>
        <v/>
      </c>
      <c r="Z201" s="3" t="str">
        <f ca="1">IF(ISNUMBER($A201),VLOOKUP($A201,Methuselahs!$A$7:$X$306,5),"")</f>
        <v/>
      </c>
      <c r="AA201" s="3" t="str">
        <f t="shared" ca="1" si="83"/>
        <v/>
      </c>
    </row>
    <row r="202" spans="1:27" ht="13.15" customHeight="1" x14ac:dyDescent="0.2">
      <c r="A202" s="55" t="str">
        <f ca="1">IF(ISBLANK('Tournament Info'!$B$11),"",INDIRECT(ADDRESS(ROW(),2,1,1,"Optimal Seating "&amp;'Tournament Info'!$B$11-1&amp;"R+F")))</f>
        <v/>
      </c>
      <c r="B202" s="57" t="str">
        <f ca="1">IF(ISNUMBER(A202),VLOOKUP(A202,Methuselahs!$A$7:$E$306,2,FALSE),"")</f>
        <v/>
      </c>
      <c r="C202" s="136" t="str">
        <f ca="1">IF(ISNUMBER(A202),VLOOKUP(A202,Methuselahs!$A$7:$E$306,3,FALSE),"")</f>
        <v/>
      </c>
      <c r="D202" s="137" t="str">
        <f t="shared" ca="1" si="72"/>
        <v/>
      </c>
      <c r="E202" s="138"/>
      <c r="F202" s="184">
        <f t="shared" si="73"/>
        <v>0</v>
      </c>
      <c r="G202" s="139" t="str">
        <f t="shared" ca="1" si="74"/>
        <v/>
      </c>
      <c r="H202" s="140" t="str">
        <f ca="1">IF(ISNUMBER(A202),IF(OR($S202=$U202,NOT(ISNA(MATCH($D202*5+$V$4,Override!$C$6:$C$125,0)))),$Q202,0),"")</f>
        <v/>
      </c>
      <c r="I202" s="185" t="str">
        <f t="shared" ca="1" si="75"/>
        <v/>
      </c>
      <c r="J202" s="141">
        <f ca="1">COUNT(A202:A206)</f>
        <v>0</v>
      </c>
      <c r="K202" s="142" t="str">
        <f ca="1">IF(ISNUMBER(A202),RANK(F202,F202:F206),"")</f>
        <v/>
      </c>
      <c r="L202" s="58">
        <f ca="1">IF(J202=5,VLOOKUP(K202,TPMatrix!$A$6:$B$10,2,FALSE),IF(J202=4,VLOOKUP(K202,TPMatrix!$D$6:$E$9,2,FALSE),0))</f>
        <v>0</v>
      </c>
      <c r="M202" s="58">
        <f ca="1">IF(COUNTIF(K202:K206,K202)&gt;=2,IF(J202=5,VLOOKUP(K202+1,TPMatrix!$A$6:$B$10,2,FALSE),IF(J202=4,VLOOKUP(K202+1,TPMatrix!$D$6:$E$9,2,FALSE),0)),"")</f>
        <v>0</v>
      </c>
      <c r="N202" s="58">
        <f ca="1">IF(COUNTIF(K202:K206,K202)&gt;=3,IF(J202=5,VLOOKUP(K202+2,TPMatrix!$A$6:$B$10,2,FALSE),IF(J202=4,VLOOKUP(K202+2,TPMatrix!$D$6:$E$9,2,FALSE),0)),"")</f>
        <v>0</v>
      </c>
      <c r="O202" s="58">
        <f ca="1">IF(COUNTIF(K202:K206,K202)&gt;=4,IF(J202=5,VLOOKUP(K202+3,TPMatrix!$A$6:$B$10,2,FALSE),IF(J202=4,VLOOKUP(K202+3,TPMatrix!$D$6:$E$9,2,FALSE),0)),"")</f>
        <v>0</v>
      </c>
      <c r="P202" s="58">
        <f ca="1">IF(COUNTIF(K202:K206,K202)&gt;=5,IF(J202=5,VLOOKUP(K202+4,TPMatrix!$A$6:$B$10,2,FALSE),IF(J202=4,VLOOKUP(K202+4,TPMatrix!$D$6:$E$9,2,FALSE),0)),"")</f>
        <v>0</v>
      </c>
      <c r="Q202" s="58">
        <f t="shared" ca="1" si="76"/>
        <v>0</v>
      </c>
      <c r="R202" s="143">
        <f t="shared" ca="1" si="77"/>
        <v>5</v>
      </c>
      <c r="S202" s="144">
        <f t="shared" ca="1" si="78"/>
        <v>0</v>
      </c>
      <c r="T202" s="145">
        <f t="shared" si="79"/>
        <v>0</v>
      </c>
      <c r="U202" s="146">
        <f t="shared" ca="1" si="80"/>
        <v>0</v>
      </c>
      <c r="W202" s="3" t="str">
        <f t="shared" ca="1" si="81"/>
        <v/>
      </c>
      <c r="X202" s="3" t="str">
        <f ca="1">IF(ISNUMBER($A202),$W202*(Methuselahs!$A$4+1)+$A202,"")</f>
        <v/>
      </c>
      <c r="Y202" s="3" t="str">
        <f t="shared" ca="1" si="82"/>
        <v/>
      </c>
      <c r="Z202" s="3" t="str">
        <f ca="1">IF(ISNUMBER($A202),VLOOKUP($A202,Methuselahs!$A$7:$X$306,5),"")</f>
        <v/>
      </c>
      <c r="AA202" s="3" t="str">
        <f t="shared" ca="1" si="83"/>
        <v/>
      </c>
    </row>
    <row r="203" spans="1:27" ht="13.15" customHeight="1" x14ac:dyDescent="0.2">
      <c r="A203" s="59" t="str">
        <f ca="1">IF(ISBLANK('Tournament Info'!$B$11),"",INDIRECT(ADDRESS(ROW(),2,1,1,"Optimal Seating "&amp;'Tournament Info'!$B$11-1&amp;"R+F")))</f>
        <v/>
      </c>
      <c r="B203" s="65" t="str">
        <f ca="1">IF(ISNUMBER(A203),VLOOKUP(A203,Methuselahs!$A$7:$E$306,2,FALSE),"")</f>
        <v/>
      </c>
      <c r="C203" s="147" t="str">
        <f ca="1">IF(ISNUMBER(A203),VLOOKUP(A203,Methuselahs!$A$7:$E$306,3,FALSE),"")</f>
        <v/>
      </c>
      <c r="D203" s="148" t="str">
        <f t="shared" ca="1" si="72"/>
        <v/>
      </c>
      <c r="E203" s="149"/>
      <c r="F203" s="66">
        <f t="shared" si="73"/>
        <v>0</v>
      </c>
      <c r="G203" s="150" t="str">
        <f t="shared" ca="1" si="74"/>
        <v/>
      </c>
      <c r="H203" s="151" t="str">
        <f ca="1">IF(ISNUMBER(A203),IF(OR($S203=$U203,NOT(ISNA(MATCH($D203*5+$V$4,Override!$C$6:$C$125,0)))),$Q203,0),"")</f>
        <v/>
      </c>
      <c r="I203" s="186" t="str">
        <f t="shared" ca="1" si="75"/>
        <v/>
      </c>
      <c r="J203" s="152">
        <f ca="1">COUNT(A202:A206)</f>
        <v>0</v>
      </c>
      <c r="K203" s="153" t="str">
        <f ca="1">IF(ISNUMBER(A203),RANK(F203,F202:F206),"")</f>
        <v/>
      </c>
      <c r="L203" s="154">
        <f ca="1">IF(J203=5,VLOOKUP(K203,TPMatrix!$A$6:$B$10,2,FALSE),IF(J203=4,VLOOKUP(K203,TPMatrix!$D$6:$E$9,2,FALSE),0))</f>
        <v>0</v>
      </c>
      <c r="M203" s="154">
        <f ca="1">IF(COUNTIF(K202:K206,K203)&gt;=2,IF(J203=5,VLOOKUP(K203+1,TPMatrix!$A$6:$B$10,2,FALSE),IF(J203=4,VLOOKUP(K203+1,TPMatrix!$D$6:$E$9,2,FALSE),0)),"")</f>
        <v>0</v>
      </c>
      <c r="N203" s="154">
        <f ca="1">IF(COUNTIF(K202:K206,K203)&gt;=3,IF(J203=5,VLOOKUP(K203+2,TPMatrix!$A$6:$B$10,2,FALSE),IF(J203=4,VLOOKUP(K203+2,TPMatrix!$D$6:$E$9,2,FALSE),0)),"")</f>
        <v>0</v>
      </c>
      <c r="O203" s="154">
        <f ca="1">IF(COUNTIF(K202:K206,K203)&gt;=4,IF(J203=5,VLOOKUP(K203+3,TPMatrix!$A$6:$B$10,2,FALSE),IF(J203=4,VLOOKUP(K203+3,TPMatrix!$D$6:$E$9,2,FALSE),0)),"")</f>
        <v>0</v>
      </c>
      <c r="P203" s="154">
        <f ca="1">IF(COUNTIF(K202:K206,K203)&gt;=5,IF(J203=5,VLOOKUP(K203+4,TPMatrix!$A$6:$B$10,2,FALSE),IF(J203=4,VLOOKUP(K203+4,TPMatrix!$D$6:$E$9,2,FALSE),0)),"")</f>
        <v>0</v>
      </c>
      <c r="Q203" s="154">
        <f t="shared" ca="1" si="76"/>
        <v>0</v>
      </c>
      <c r="R203" s="155">
        <f t="shared" ca="1" si="77"/>
        <v>5</v>
      </c>
      <c r="S203" s="153">
        <f t="shared" ca="1" si="78"/>
        <v>0</v>
      </c>
      <c r="T203" s="154">
        <f t="shared" si="79"/>
        <v>0</v>
      </c>
      <c r="U203" s="155">
        <f t="shared" ca="1" si="80"/>
        <v>0</v>
      </c>
      <c r="W203" s="3" t="str">
        <f t="shared" ca="1" si="81"/>
        <v/>
      </c>
      <c r="X203" s="3" t="str">
        <f ca="1">IF(ISNUMBER($A203),$W203*(Methuselahs!$A$4+1)+$A203,"")</f>
        <v/>
      </c>
      <c r="Y203" s="3" t="str">
        <f t="shared" ca="1" si="82"/>
        <v/>
      </c>
      <c r="Z203" s="3" t="str">
        <f ca="1">IF(ISNUMBER($A203),VLOOKUP($A203,Methuselahs!$A$7:$X$306,5),"")</f>
        <v/>
      </c>
      <c r="AA203" s="3" t="str">
        <f t="shared" ca="1" si="83"/>
        <v/>
      </c>
    </row>
    <row r="204" spans="1:27" ht="13.15" customHeight="1" x14ac:dyDescent="0.2">
      <c r="A204" s="70" t="str">
        <f ca="1">IF(ISBLANK('Tournament Info'!$B$11),"",INDIRECT(ADDRESS(ROW(),2,1,1,"Optimal Seating "&amp;'Tournament Info'!$B$11-1&amp;"R+F")))</f>
        <v/>
      </c>
      <c r="B204" s="76" t="str">
        <f ca="1">IF(ISNUMBER(A204),VLOOKUP(A204,Methuselahs!$A$7:$E$306,2,FALSE),"")</f>
        <v/>
      </c>
      <c r="C204" s="156" t="str">
        <f ca="1">IF(ISNUMBER(A204),VLOOKUP(A204,Methuselahs!$A$7:$E$306,3,FALSE),"")</f>
        <v/>
      </c>
      <c r="D204" s="157" t="str">
        <f t="shared" ca="1" si="72"/>
        <v/>
      </c>
      <c r="E204" s="158"/>
      <c r="F204" s="77">
        <f t="shared" si="73"/>
        <v>0</v>
      </c>
      <c r="G204" s="159" t="str">
        <f t="shared" ca="1" si="74"/>
        <v/>
      </c>
      <c r="H204" s="160" t="str">
        <f ca="1">IF(ISNUMBER(A204),IF(OR($S204=$U204,NOT(ISNA(MATCH($D204*5+$V$4,Override!$C$6:$C$125,0)))),$Q204,0),"")</f>
        <v/>
      </c>
      <c r="I204" s="187" t="str">
        <f t="shared" ca="1" si="75"/>
        <v/>
      </c>
      <c r="J204" s="161">
        <f ca="1">COUNT(A202:A206)</f>
        <v>0</v>
      </c>
      <c r="K204" s="162" t="str">
        <f ca="1">IF(ISNUMBER(A204),RANK(F204,F202:F206),"")</f>
        <v/>
      </c>
      <c r="L204" s="75">
        <f ca="1">IF(J204=5,VLOOKUP(K204,TPMatrix!$A$6:$B$10,2,FALSE),IF(J204=4,VLOOKUP(K204,TPMatrix!$D$6:$E$9,2,FALSE),0))</f>
        <v>0</v>
      </c>
      <c r="M204" s="75">
        <f ca="1">IF(COUNTIF(K202:K206,K204)&gt;=2,IF(J204=5,VLOOKUP(K204+1,TPMatrix!$A$6:$B$10,2,FALSE),IF(J204=4,VLOOKUP(K204+1,TPMatrix!$D$6:$E$9,2,FALSE),0)),"")</f>
        <v>0</v>
      </c>
      <c r="N204" s="75">
        <f ca="1">IF(COUNTIF(K202:K206,K204)&gt;=3,IF(J204=5,VLOOKUP(K204+2,TPMatrix!$A$6:$B$10,2,FALSE),IF(J204=4,VLOOKUP(K204+2,TPMatrix!$D$6:$E$9,2,FALSE),0)),"")</f>
        <v>0</v>
      </c>
      <c r="O204" s="75">
        <f ca="1">IF(COUNTIF(K202:K206,K204)&gt;=4,IF(J204=5,VLOOKUP(K204+3,TPMatrix!$A$6:$B$10,2,FALSE),IF(J204=4,VLOOKUP(K204+3,TPMatrix!$D$6:$E$9,2,FALSE),0)),"")</f>
        <v>0</v>
      </c>
      <c r="P204" s="75">
        <f ca="1">IF(COUNTIF(K202:K206,K204)&gt;=5,IF(J204=5,VLOOKUP(K204+4,TPMatrix!$A$6:$B$10,2,FALSE),IF(J204=4,VLOOKUP(K204+4,TPMatrix!$D$6:$E$9,2,FALSE),0)),"")</f>
        <v>0</v>
      </c>
      <c r="Q204" s="75">
        <f t="shared" ca="1" si="76"/>
        <v>0</v>
      </c>
      <c r="R204" s="163">
        <f t="shared" ca="1" si="77"/>
        <v>5</v>
      </c>
      <c r="S204" s="162">
        <f t="shared" ca="1" si="78"/>
        <v>0</v>
      </c>
      <c r="T204" s="75">
        <f t="shared" si="79"/>
        <v>0</v>
      </c>
      <c r="U204" s="163">
        <f t="shared" ca="1" si="80"/>
        <v>0</v>
      </c>
      <c r="W204" s="3" t="str">
        <f t="shared" ca="1" si="81"/>
        <v/>
      </c>
      <c r="X204" s="3" t="str">
        <f ca="1">IF(ISNUMBER($A204),$W204*(Methuselahs!$A$4+1)+$A204,"")</f>
        <v/>
      </c>
      <c r="Y204" s="3" t="str">
        <f t="shared" ca="1" si="82"/>
        <v/>
      </c>
      <c r="Z204" s="3" t="str">
        <f ca="1">IF(ISNUMBER($A204),VLOOKUP($A204,Methuselahs!$A$7:$X$306,5),"")</f>
        <v/>
      </c>
      <c r="AA204" s="3" t="str">
        <f t="shared" ca="1" si="83"/>
        <v/>
      </c>
    </row>
    <row r="205" spans="1:27" ht="13.15" customHeight="1" x14ac:dyDescent="0.2">
      <c r="A205" s="164" t="str">
        <f ca="1">IF(ISBLANK('Tournament Info'!$B$11),"",INDIRECT(ADDRESS(ROW(),2,1,1,"Optimal Seating "&amp;'Tournament Info'!$B$11-1&amp;"R+F")))</f>
        <v/>
      </c>
      <c r="B205" s="165" t="str">
        <f ca="1">IF(ISNUMBER(A205),VLOOKUP(A205,Methuselahs!$A$7:$E$306,2,FALSE),"")</f>
        <v/>
      </c>
      <c r="C205" s="166" t="str">
        <f ca="1">IF(ISNUMBER(A205),VLOOKUP(A205,Methuselahs!$A$7:$E$306,3,FALSE),"")</f>
        <v/>
      </c>
      <c r="D205" s="167" t="str">
        <f t="shared" ca="1" si="72"/>
        <v/>
      </c>
      <c r="E205" s="168"/>
      <c r="F205" s="188">
        <f t="shared" si="73"/>
        <v>0</v>
      </c>
      <c r="G205" s="150" t="str">
        <f t="shared" ca="1" si="74"/>
        <v/>
      </c>
      <c r="H205" s="151" t="str">
        <f ca="1">IF(ISNUMBER(A205),IF(OR($S205=$U205,NOT(ISNA(MATCH($D205*5+$V$4,Override!$C$6:$C$125,0)))),$Q205,0),"")</f>
        <v/>
      </c>
      <c r="I205" s="186" t="str">
        <f t="shared" ca="1" si="75"/>
        <v/>
      </c>
      <c r="J205" s="169">
        <f ca="1">COUNT(A202:A206)</f>
        <v>0</v>
      </c>
      <c r="K205" s="153" t="str">
        <f ca="1">IF(ISNUMBER(A205),RANK(F205,F202:F206),"")</f>
        <v/>
      </c>
      <c r="L205" s="154">
        <f ca="1">IF(J205=5,VLOOKUP(K205,TPMatrix!$A$6:$B$10,2,FALSE),IF(J205=4,VLOOKUP(K205,TPMatrix!$D$6:$E$9,2,FALSE),0))</f>
        <v>0</v>
      </c>
      <c r="M205" s="154">
        <f ca="1">IF(COUNTIF(K202:K206,K205)&gt;=2,IF(J205=5,VLOOKUP(K205+1,TPMatrix!$A$6:$B$10,2,FALSE),IF(J205=4,VLOOKUP(K205+1,TPMatrix!$D$6:$E$9,2,FALSE),0)),"")</f>
        <v>0</v>
      </c>
      <c r="N205" s="154">
        <f ca="1">IF(COUNTIF(K202:K206,K205)&gt;=3,IF(J205=5,VLOOKUP(K205+2,TPMatrix!$A$6:$B$10,2,FALSE),IF(J205=4,VLOOKUP(K205+2,TPMatrix!$D$6:$E$9,2,FALSE),0)),"")</f>
        <v>0</v>
      </c>
      <c r="O205" s="154">
        <f ca="1">IF(COUNTIF(K202:K206,K205)&gt;=4,IF(J205=5,VLOOKUP(K205+3,TPMatrix!$A$6:$B$10,2,FALSE),IF(J205=4,VLOOKUP(K205+3,TPMatrix!$D$6:$E$9,2,FALSE),0)),"")</f>
        <v>0</v>
      </c>
      <c r="P205" s="154">
        <f ca="1">IF(COUNTIF(K202:K206,K205)&gt;=5,IF(J205=5,VLOOKUP(K205+4,TPMatrix!$A$6:$B$10,2,FALSE),IF(J205=4,VLOOKUP(K205+4,TPMatrix!$D$6:$E$9,2,FALSE),0)),"")</f>
        <v>0</v>
      </c>
      <c r="Q205" s="154">
        <f t="shared" ca="1" si="76"/>
        <v>0</v>
      </c>
      <c r="R205" s="155">
        <f t="shared" ca="1" si="77"/>
        <v>5</v>
      </c>
      <c r="S205" s="153">
        <f t="shared" ca="1" si="78"/>
        <v>0</v>
      </c>
      <c r="T205" s="154">
        <f t="shared" si="79"/>
        <v>0</v>
      </c>
      <c r="U205" s="155">
        <f t="shared" ca="1" si="80"/>
        <v>0</v>
      </c>
      <c r="W205" s="3" t="str">
        <f t="shared" ca="1" si="81"/>
        <v/>
      </c>
      <c r="X205" s="3" t="str">
        <f ca="1">IF(ISNUMBER($A205),$W205*(Methuselahs!$A$4+1)+$A205,"")</f>
        <v/>
      </c>
      <c r="Y205" s="3" t="str">
        <f t="shared" ca="1" si="82"/>
        <v/>
      </c>
      <c r="Z205" s="3" t="str">
        <f ca="1">IF(ISNUMBER($A205),VLOOKUP($A205,Methuselahs!$A$7:$X$306,5),"")</f>
        <v/>
      </c>
      <c r="AA205" s="3" t="str">
        <f t="shared" ca="1" si="83"/>
        <v/>
      </c>
    </row>
    <row r="206" spans="1:27" ht="13.15" customHeight="1" thickBot="1" x14ac:dyDescent="0.25">
      <c r="A206" s="170" t="str">
        <f ca="1">IF(ISBLANK('Tournament Info'!$B$11),"",INDIRECT(ADDRESS(ROW(),2,1,1,"Optimal Seating "&amp;'Tournament Info'!$B$11-1&amp;"R+F")))</f>
        <v/>
      </c>
      <c r="B206" s="171" t="str">
        <f ca="1">IF(ISNUMBER(A206),VLOOKUP(A206,Methuselahs!$A$7:$E$306,2,FALSE),"")</f>
        <v/>
      </c>
      <c r="C206" s="172" t="str">
        <f ca="1">IF(ISNUMBER(A206),VLOOKUP(A206,Methuselahs!$A$7:$E$306,3,FALSE),"")</f>
        <v/>
      </c>
      <c r="D206" s="173" t="str">
        <f t="shared" ca="1" si="72"/>
        <v/>
      </c>
      <c r="E206" s="174"/>
      <c r="F206" s="189">
        <f t="shared" si="73"/>
        <v>0</v>
      </c>
      <c r="G206" s="179" t="str">
        <f t="shared" ca="1" si="74"/>
        <v/>
      </c>
      <c r="H206" s="180" t="str">
        <f ca="1">IF(ISNUMBER(A206),IF(OR($S206=$U206,NOT(ISNA(MATCH($D206*5+$V$4,Override!$C$6:$C$125,0)))),$Q206,0),"")</f>
        <v/>
      </c>
      <c r="I206" s="190" t="str">
        <f t="shared" ca="1" si="75"/>
        <v/>
      </c>
      <c r="J206" s="175">
        <f ca="1">COUNT(A202:A206)</f>
        <v>0</v>
      </c>
      <c r="K206" s="176" t="str">
        <f ca="1">IF(ISNUMBER(A206),RANK(F206,F202:F206),"")</f>
        <v/>
      </c>
      <c r="L206" s="177">
        <f ca="1">IF(J206=5,VLOOKUP(K206,TPMatrix!$A$6:$B$10,2,FALSE),IF(J206=4,VLOOKUP(K206,TPMatrix!$D$6:$E$9,2,FALSE),0))</f>
        <v>0</v>
      </c>
      <c r="M206" s="177">
        <f ca="1">IF(COUNTIF(K202:K206,K206)&gt;=2,IF(J206=5,VLOOKUP(K206+1,TPMatrix!$A$6:$B$10,2,FALSE),IF(J206=4,VLOOKUP(K206+1,TPMatrix!$D$6:$E$9,2,FALSE),0)),"")</f>
        <v>0</v>
      </c>
      <c r="N206" s="177">
        <f ca="1">IF(COUNTIF(K202:K206,K206)&gt;=3,IF(J206=5,VLOOKUP(K206+2,TPMatrix!$A$6:$B$10,2,FALSE),IF(J206=4,VLOOKUP(K206+2,TPMatrix!$D$6:$E$9,2,FALSE),0)),"")</f>
        <v>0</v>
      </c>
      <c r="O206" s="177">
        <f ca="1">IF(COUNTIF(K202:K206,K206)&gt;=4,IF(J206=5,VLOOKUP(K206+3,TPMatrix!$A$6:$B$10,2,FALSE),IF(J206=4,VLOOKUP(K206+3,TPMatrix!$D$6:$E$9,2,FALSE),0)),"")</f>
        <v>0</v>
      </c>
      <c r="P206" s="177">
        <f ca="1">IF(COUNTIF(K202:K206,K206)&gt;=5,IF(J206=5,VLOOKUP(K206+4,TPMatrix!$A$6:$B$10,2,FALSE),IF(J206=4,VLOOKUP(K206+4,TPMatrix!$D$6:$E$9,2,FALSE),0)),"")</f>
        <v>0</v>
      </c>
      <c r="Q206" s="177">
        <f t="shared" ca="1" si="76"/>
        <v>0</v>
      </c>
      <c r="R206" s="178">
        <f t="shared" ca="1" si="77"/>
        <v>5</v>
      </c>
      <c r="S206" s="176">
        <f t="shared" ca="1" si="78"/>
        <v>0</v>
      </c>
      <c r="T206" s="177">
        <f t="shared" si="79"/>
        <v>0</v>
      </c>
      <c r="U206" s="178">
        <f t="shared" ca="1" si="80"/>
        <v>0</v>
      </c>
      <c r="W206" s="3" t="str">
        <f t="shared" ca="1" si="81"/>
        <v/>
      </c>
      <c r="X206" s="3" t="str">
        <f ca="1">IF(ISNUMBER($A206),$W206*(Methuselahs!$A$4+1)+$A206,"")</f>
        <v/>
      </c>
      <c r="Y206" s="3" t="str">
        <f t="shared" ca="1" si="82"/>
        <v/>
      </c>
      <c r="Z206" s="3" t="str">
        <f ca="1">IF(ISNUMBER($A206),VLOOKUP($A206,Methuselahs!$A$7:$X$306,5),"")</f>
        <v/>
      </c>
      <c r="AA206" s="3" t="str">
        <f t="shared" ca="1" si="83"/>
        <v/>
      </c>
    </row>
    <row r="207" spans="1:27" ht="13.5" thickTop="1" x14ac:dyDescent="0.2">
      <c r="A207" s="55" t="str">
        <f ca="1">IF(ISBLANK('Tournament Info'!$B$11),"",INDIRECT(ADDRESS(ROW(),2,1,1,"Optimal Seating "&amp;'Tournament Info'!$B$11-1&amp;"R+F")))</f>
        <v/>
      </c>
      <c r="B207" s="76" t="str">
        <f ca="1">IF(ISNUMBER(A207),VLOOKUP(A207,Methuselahs!$A$7:$E$306,2,FALSE),"")</f>
        <v/>
      </c>
      <c r="C207" s="136" t="str">
        <f ca="1">IF(ISNUMBER(A207),VLOOKUP(A207,Methuselahs!$A$7:$E$306,3,FALSE),"")</f>
        <v/>
      </c>
      <c r="D207" s="137" t="str">
        <f t="shared" ca="1" si="72"/>
        <v/>
      </c>
      <c r="E207" s="138"/>
      <c r="F207" s="184">
        <f t="shared" si="73"/>
        <v>0</v>
      </c>
      <c r="G207" s="139" t="str">
        <f t="shared" ca="1" si="74"/>
        <v/>
      </c>
      <c r="H207" s="140" t="str">
        <f ca="1">IF(ISNUMBER(A207),IF(OR($S207=$U207,NOT(ISNA(MATCH($D207*5+$V$4,Override!$C$6:$C$125,0)))),$Q207,0),"")</f>
        <v/>
      </c>
      <c r="I207" s="185" t="str">
        <f t="shared" ca="1" si="75"/>
        <v/>
      </c>
      <c r="J207" s="141">
        <f t="shared" ref="J207" ca="1" si="84">COUNT(A207:A211)</f>
        <v>0</v>
      </c>
      <c r="K207" s="142" t="str">
        <f t="shared" ref="K207" ca="1" si="85">IF(ISNUMBER(A207),RANK(F207,F207:F211),"")</f>
        <v/>
      </c>
      <c r="L207" s="58">
        <f ca="1">IF(J207=5,VLOOKUP(K207,TPMatrix!$A$6:$B$10,2,FALSE),IF(J207=4,VLOOKUP(K207,TPMatrix!$D$6:$E$9,2,FALSE),0))</f>
        <v>0</v>
      </c>
      <c r="M207" s="58">
        <f ca="1">IF(COUNTIF(K207:K211,K207)&gt;=2,IF(J207=5,VLOOKUP(K207+1,TPMatrix!$A$6:$B$10,2,FALSE),IF(J207=4,VLOOKUP(K207+1,TPMatrix!$D$6:$E$9,2,FALSE),0)),"")</f>
        <v>0</v>
      </c>
      <c r="N207" s="58">
        <f ca="1">IF(COUNTIF(K207:K211,K207)&gt;=3,IF(J207=5,VLOOKUP(K207+2,TPMatrix!$A$6:$B$10,2,FALSE),IF(J207=4,VLOOKUP(K207+2,TPMatrix!$D$6:$E$9,2,FALSE),0)),"")</f>
        <v>0</v>
      </c>
      <c r="O207" s="58">
        <f ca="1">IF(COUNTIF(K207:K211,K207)&gt;=4,IF(J207=5,VLOOKUP(K207+3,TPMatrix!$A$6:$B$10,2,FALSE),IF(J207=4,VLOOKUP(K207+3,TPMatrix!$D$6:$E$9,2,FALSE),0)),"")</f>
        <v>0</v>
      </c>
      <c r="P207" s="58">
        <f ca="1">IF(COUNTIF(K207:K211,K207)&gt;=5,IF(J207=5,VLOOKUP(K207+4,TPMatrix!$A$6:$B$10,2,FALSE),IF(J207=4,VLOOKUP(K207+4,TPMatrix!$D$6:$E$9,2,FALSE),0)),"")</f>
        <v>0</v>
      </c>
      <c r="Q207" s="58">
        <f t="shared" ca="1" si="76"/>
        <v>0</v>
      </c>
      <c r="R207" s="143">
        <f t="shared" ca="1" si="77"/>
        <v>5</v>
      </c>
      <c r="S207" s="144">
        <f t="shared" ca="1" si="78"/>
        <v>0</v>
      </c>
      <c r="T207" s="145">
        <f t="shared" si="79"/>
        <v>0</v>
      </c>
      <c r="U207" s="146">
        <f t="shared" ca="1" si="80"/>
        <v>0</v>
      </c>
      <c r="W207" s="3" t="str">
        <f t="shared" ca="1" si="81"/>
        <v/>
      </c>
      <c r="X207" s="3" t="str">
        <f ca="1">IF(ISNUMBER($A207),$W207*(Methuselahs!$A$4+1)+$A207,"")</f>
        <v/>
      </c>
      <c r="Y207" s="3" t="str">
        <f t="shared" ca="1" si="82"/>
        <v/>
      </c>
      <c r="Z207" s="3" t="str">
        <f ca="1">IF(ISNUMBER($A207),VLOOKUP($A207,Methuselahs!$A$7:$X$306,5),"")</f>
        <v/>
      </c>
      <c r="AA207" s="3" t="str">
        <f t="shared" ca="1" si="83"/>
        <v/>
      </c>
    </row>
    <row r="208" spans="1:27" x14ac:dyDescent="0.2">
      <c r="A208" s="59" t="str">
        <f ca="1">IF(ISBLANK('Tournament Info'!$B$11),"",INDIRECT(ADDRESS(ROW(),2,1,1,"Optimal Seating "&amp;'Tournament Info'!$B$11-1&amp;"R+F")))</f>
        <v/>
      </c>
      <c r="B208" s="65" t="str">
        <f ca="1">IF(ISNUMBER(A208),VLOOKUP(A208,Methuselahs!$A$7:$E$306,2,FALSE),"")</f>
        <v/>
      </c>
      <c r="C208" s="147" t="str">
        <f ca="1">IF(ISNUMBER(A208),VLOOKUP(A208,Methuselahs!$A$7:$E$306,3,FALSE),"")</f>
        <v/>
      </c>
      <c r="D208" s="148" t="str">
        <f t="shared" ca="1" si="72"/>
        <v/>
      </c>
      <c r="E208" s="149"/>
      <c r="F208" s="66">
        <f t="shared" si="73"/>
        <v>0</v>
      </c>
      <c r="G208" s="150" t="str">
        <f t="shared" ca="1" si="74"/>
        <v/>
      </c>
      <c r="H208" s="151" t="str">
        <f ca="1">IF(ISNUMBER(A208),IF(OR($S208=$U208,NOT(ISNA(MATCH($D208*5+$V$4,Override!$C$6:$C$125,0)))),$Q208,0),"")</f>
        <v/>
      </c>
      <c r="I208" s="186" t="str">
        <f t="shared" ca="1" si="75"/>
        <v/>
      </c>
      <c r="J208" s="152">
        <f t="shared" ref="J208" ca="1" si="86">COUNT(A207:A211)</f>
        <v>0</v>
      </c>
      <c r="K208" s="153" t="str">
        <f t="shared" ref="K208" ca="1" si="87">IF(ISNUMBER(A208),RANK(F208,F207:F211),"")</f>
        <v/>
      </c>
      <c r="L208" s="154">
        <f ca="1">IF(J208=5,VLOOKUP(K208,TPMatrix!$A$6:$B$10,2,FALSE),IF(J208=4,VLOOKUP(K208,TPMatrix!$D$6:$E$9,2,FALSE),0))</f>
        <v>0</v>
      </c>
      <c r="M208" s="154">
        <f ca="1">IF(COUNTIF(K207:K211,K208)&gt;=2,IF(J208=5,VLOOKUP(K208+1,TPMatrix!$A$6:$B$10,2,FALSE),IF(J208=4,VLOOKUP(K208+1,TPMatrix!$D$6:$E$9,2,FALSE),0)),"")</f>
        <v>0</v>
      </c>
      <c r="N208" s="154">
        <f ca="1">IF(COUNTIF(K207:K211,K208)&gt;=3,IF(J208=5,VLOOKUP(K208+2,TPMatrix!$A$6:$B$10,2,FALSE),IF(J208=4,VLOOKUP(K208+2,TPMatrix!$D$6:$E$9,2,FALSE),0)),"")</f>
        <v>0</v>
      </c>
      <c r="O208" s="154">
        <f ca="1">IF(COUNTIF(K207:K211,K208)&gt;=4,IF(J208=5,VLOOKUP(K208+3,TPMatrix!$A$6:$B$10,2,FALSE),IF(J208=4,VLOOKUP(K208+3,TPMatrix!$D$6:$E$9,2,FALSE),0)),"")</f>
        <v>0</v>
      </c>
      <c r="P208" s="154">
        <f ca="1">IF(COUNTIF(K207:K211,K208)&gt;=5,IF(J208=5,VLOOKUP(K208+4,TPMatrix!$A$6:$B$10,2,FALSE),IF(J208=4,VLOOKUP(K208+4,TPMatrix!$D$6:$E$9,2,FALSE),0)),"")</f>
        <v>0</v>
      </c>
      <c r="Q208" s="154">
        <f t="shared" ca="1" si="76"/>
        <v>0</v>
      </c>
      <c r="R208" s="155">
        <f t="shared" ca="1" si="77"/>
        <v>5</v>
      </c>
      <c r="S208" s="153">
        <f t="shared" ca="1" si="78"/>
        <v>0</v>
      </c>
      <c r="T208" s="154">
        <f t="shared" si="79"/>
        <v>0</v>
      </c>
      <c r="U208" s="155">
        <f t="shared" ca="1" si="80"/>
        <v>0</v>
      </c>
      <c r="W208" s="3" t="str">
        <f t="shared" ca="1" si="81"/>
        <v/>
      </c>
      <c r="X208" s="3" t="str">
        <f ca="1">IF(ISNUMBER($A208),$W208*(Methuselahs!$A$4+1)+$A208,"")</f>
        <v/>
      </c>
      <c r="Y208" s="3" t="str">
        <f t="shared" ca="1" si="82"/>
        <v/>
      </c>
      <c r="Z208" s="3" t="str">
        <f ca="1">IF(ISNUMBER($A208),VLOOKUP($A208,Methuselahs!$A$7:$X$306,5),"")</f>
        <v/>
      </c>
      <c r="AA208" s="3" t="str">
        <f t="shared" ca="1" si="83"/>
        <v/>
      </c>
    </row>
    <row r="209" spans="1:27" x14ac:dyDescent="0.2">
      <c r="A209" s="70" t="str">
        <f ca="1">IF(ISBLANK('Tournament Info'!$B$11),"",INDIRECT(ADDRESS(ROW(),2,1,1,"Optimal Seating "&amp;'Tournament Info'!$B$11-1&amp;"R+F")))</f>
        <v/>
      </c>
      <c r="B209" s="76" t="str">
        <f ca="1">IF(ISNUMBER(A209),VLOOKUP(A209,Methuselahs!$A$7:$E$306,2,FALSE),"")</f>
        <v/>
      </c>
      <c r="C209" s="156" t="str">
        <f ca="1">IF(ISNUMBER(A209),VLOOKUP(A209,Methuselahs!$A$7:$E$306,3,FALSE),"")</f>
        <v/>
      </c>
      <c r="D209" s="157" t="str">
        <f t="shared" ref="D209:D272" ca="1" si="88">IF(ISNUMBER(A209),FLOOR((ROW()-ROW($A$7))/5,1)+1,"")</f>
        <v/>
      </c>
      <c r="E209" s="158"/>
      <c r="F209" s="77">
        <f t="shared" ref="F209:F272" si="89">IF(ISNUMBER(E209),E209,0)</f>
        <v>0</v>
      </c>
      <c r="G209" s="159" t="str">
        <f t="shared" ca="1" si="74"/>
        <v/>
      </c>
      <c r="H209" s="160" t="str">
        <f ca="1">IF(ISNUMBER(A209),IF(OR($S209=$U209,NOT(ISNA(MATCH($D209*5+$V$4,Override!$C$6:$C$125,0)))),$Q209,0),"")</f>
        <v/>
      </c>
      <c r="I209" s="187" t="str">
        <f t="shared" ref="I209:I272" ca="1" si="90">IF(ISNUMBER(A209),IF(J209=5,K209,IF(AND(J209=4,OR(K209=4,K209=3)),K209+1,K209)),"")</f>
        <v/>
      </c>
      <c r="J209" s="161">
        <f t="shared" ref="J209" ca="1" si="91">COUNT(A207:A211)</f>
        <v>0</v>
      </c>
      <c r="K209" s="162" t="str">
        <f t="shared" ref="K209" ca="1" si="92">IF(ISNUMBER(A209),RANK(F209,F207:F211),"")</f>
        <v/>
      </c>
      <c r="L209" s="75">
        <f ca="1">IF(J209=5,VLOOKUP(K209,TPMatrix!$A$6:$B$10,2,FALSE),IF(J209=4,VLOOKUP(K209,TPMatrix!$D$6:$E$9,2,FALSE),0))</f>
        <v>0</v>
      </c>
      <c r="M209" s="75">
        <f ca="1">IF(COUNTIF(K207:K211,K209)&gt;=2,IF(J209=5,VLOOKUP(K209+1,TPMatrix!$A$6:$B$10,2,FALSE),IF(J209=4,VLOOKUP(K209+1,TPMatrix!$D$6:$E$9,2,FALSE),0)),"")</f>
        <v>0</v>
      </c>
      <c r="N209" s="75">
        <f ca="1">IF(COUNTIF(K207:K211,K209)&gt;=3,IF(J209=5,VLOOKUP(K209+2,TPMatrix!$A$6:$B$10,2,FALSE),IF(J209=4,VLOOKUP(K209+2,TPMatrix!$D$6:$E$9,2,FALSE),0)),"")</f>
        <v>0</v>
      </c>
      <c r="O209" s="75">
        <f ca="1">IF(COUNTIF(K207:K211,K209)&gt;=4,IF(J209=5,VLOOKUP(K209+3,TPMatrix!$A$6:$B$10,2,FALSE),IF(J209=4,VLOOKUP(K209+3,TPMatrix!$D$6:$E$9,2,FALSE),0)),"")</f>
        <v>0</v>
      </c>
      <c r="P209" s="75">
        <f ca="1">IF(COUNTIF(K207:K211,K209)&gt;=5,IF(J209=5,VLOOKUP(K209+4,TPMatrix!$A$6:$B$10,2,FALSE),IF(J209=4,VLOOKUP(K209+4,TPMatrix!$D$6:$E$9,2,FALSE),0)),"")</f>
        <v>0</v>
      </c>
      <c r="Q209" s="75">
        <f t="shared" ref="Q209:Q272" ca="1" si="93">SUM(L209:P209)/COUNT(L209:P209)</f>
        <v>0</v>
      </c>
      <c r="R209" s="163">
        <f t="shared" ref="R209:R272" ca="1" si="94">COUNT(L209:P209)</f>
        <v>5</v>
      </c>
      <c r="S209" s="162">
        <f t="shared" ca="1" si="78"/>
        <v>0</v>
      </c>
      <c r="T209" s="75">
        <f t="shared" si="79"/>
        <v>0</v>
      </c>
      <c r="U209" s="163">
        <f t="shared" ref="U209:U272" ca="1" si="95">SUM(OFFSET(T209,-MOD(ROW()-ROW($U$7),5),0,5,1))</f>
        <v>0</v>
      </c>
      <c r="W209" s="3" t="str">
        <f t="shared" ca="1" si="81"/>
        <v/>
      </c>
      <c r="X209" s="3" t="str">
        <f ca="1">IF(ISNUMBER($A209),$W209*(Methuselahs!$A$4+1)+$A209,"")</f>
        <v/>
      </c>
      <c r="Y209" s="3" t="str">
        <f t="shared" ca="1" si="82"/>
        <v/>
      </c>
      <c r="Z209" s="3" t="str">
        <f ca="1">IF(ISNUMBER($A209),VLOOKUP($A209,Methuselahs!$A$7:$X$306,5),"")</f>
        <v/>
      </c>
      <c r="AA209" s="3" t="str">
        <f t="shared" ca="1" si="83"/>
        <v/>
      </c>
    </row>
    <row r="210" spans="1:27" x14ac:dyDescent="0.2">
      <c r="A210" s="164" t="str">
        <f ca="1">IF(ISBLANK('Tournament Info'!$B$11),"",INDIRECT(ADDRESS(ROW(),2,1,1,"Optimal Seating "&amp;'Tournament Info'!$B$11-1&amp;"R+F")))</f>
        <v/>
      </c>
      <c r="B210" s="165" t="str">
        <f ca="1">IF(ISNUMBER(A210),VLOOKUP(A210,Methuselahs!$A$7:$E$306,2,FALSE),"")</f>
        <v/>
      </c>
      <c r="C210" s="166" t="str">
        <f ca="1">IF(ISNUMBER(A210),VLOOKUP(A210,Methuselahs!$A$7:$E$306,3,FALSE),"")</f>
        <v/>
      </c>
      <c r="D210" s="167" t="str">
        <f t="shared" ca="1" si="88"/>
        <v/>
      </c>
      <c r="E210" s="168"/>
      <c r="F210" s="188">
        <f t="shared" si="89"/>
        <v>0</v>
      </c>
      <c r="G210" s="150" t="str">
        <f t="shared" ca="1" si="74"/>
        <v/>
      </c>
      <c r="H210" s="151" t="str">
        <f ca="1">IF(ISNUMBER(A210),IF(OR($S210=$U210,NOT(ISNA(MATCH($D210*5+$V$4,Override!$C$6:$C$125,0)))),$Q210,0),"")</f>
        <v/>
      </c>
      <c r="I210" s="186" t="str">
        <f t="shared" ca="1" si="90"/>
        <v/>
      </c>
      <c r="J210" s="169">
        <f t="shared" ref="J210" ca="1" si="96">COUNT(A207:A211)</f>
        <v>0</v>
      </c>
      <c r="K210" s="153" t="str">
        <f t="shared" ref="K210" ca="1" si="97">IF(ISNUMBER(A210),RANK(F210,F207:F211),"")</f>
        <v/>
      </c>
      <c r="L210" s="154">
        <f ca="1">IF(J210=5,VLOOKUP(K210,TPMatrix!$A$6:$B$10,2,FALSE),IF(J210=4,VLOOKUP(K210,TPMatrix!$D$6:$E$9,2,FALSE),0))</f>
        <v>0</v>
      </c>
      <c r="M210" s="154">
        <f ca="1">IF(COUNTIF(K207:K211,K210)&gt;=2,IF(J210=5,VLOOKUP(K210+1,TPMatrix!$A$6:$B$10,2,FALSE),IF(J210=4,VLOOKUP(K210+1,TPMatrix!$D$6:$E$9,2,FALSE),0)),"")</f>
        <v>0</v>
      </c>
      <c r="N210" s="154">
        <f ca="1">IF(COUNTIF(K207:K211,K210)&gt;=3,IF(J210=5,VLOOKUP(K210+2,TPMatrix!$A$6:$B$10,2,FALSE),IF(J210=4,VLOOKUP(K210+2,TPMatrix!$D$6:$E$9,2,FALSE),0)),"")</f>
        <v>0</v>
      </c>
      <c r="O210" s="154">
        <f ca="1">IF(COUNTIF(K207:K211,K210)&gt;=4,IF(J210=5,VLOOKUP(K210+3,TPMatrix!$A$6:$B$10,2,FALSE),IF(J210=4,VLOOKUP(K210+3,TPMatrix!$D$6:$E$9,2,FALSE),0)),"")</f>
        <v>0</v>
      </c>
      <c r="P210" s="154">
        <f ca="1">IF(COUNTIF(K207:K211,K210)&gt;=5,IF(J210=5,VLOOKUP(K210+4,TPMatrix!$A$6:$B$10,2,FALSE),IF(J210=4,VLOOKUP(K210+4,TPMatrix!$D$6:$E$9,2,FALSE),0)),"")</f>
        <v>0</v>
      </c>
      <c r="Q210" s="154">
        <f t="shared" ca="1" si="93"/>
        <v>0</v>
      </c>
      <c r="R210" s="155">
        <f t="shared" ca="1" si="94"/>
        <v>5</v>
      </c>
      <c r="S210" s="153">
        <f t="shared" ca="1" si="78"/>
        <v>0</v>
      </c>
      <c r="T210" s="154">
        <f t="shared" si="79"/>
        <v>0</v>
      </c>
      <c r="U210" s="155">
        <f t="shared" ca="1" si="95"/>
        <v>0</v>
      </c>
      <c r="W210" s="3" t="str">
        <f t="shared" ca="1" si="81"/>
        <v/>
      </c>
      <c r="X210" s="3" t="str">
        <f ca="1">IF(ISNUMBER($A210),$W210*(Methuselahs!$A$4+1)+$A210,"")</f>
        <v/>
      </c>
      <c r="Y210" s="3" t="str">
        <f t="shared" ca="1" si="82"/>
        <v/>
      </c>
      <c r="Z210" s="3" t="str">
        <f ca="1">IF(ISNUMBER($A210),VLOOKUP($A210,Methuselahs!$A$7:$X$306,5),"")</f>
        <v/>
      </c>
      <c r="AA210" s="3" t="str">
        <f t="shared" ca="1" si="83"/>
        <v/>
      </c>
    </row>
    <row r="211" spans="1:27" ht="13.5" thickBot="1" x14ac:dyDescent="0.25">
      <c r="A211" s="170" t="str">
        <f ca="1">IF(ISBLANK('Tournament Info'!$B$11),"",INDIRECT(ADDRESS(ROW(),2,1,1,"Optimal Seating "&amp;'Tournament Info'!$B$11-1&amp;"R+F")))</f>
        <v/>
      </c>
      <c r="B211" s="171" t="str">
        <f ca="1">IF(ISNUMBER(A211),VLOOKUP(A211,Methuselahs!$A$7:$E$306,2,FALSE),"")</f>
        <v/>
      </c>
      <c r="C211" s="172" t="str">
        <f ca="1">IF(ISNUMBER(A211),VLOOKUP(A211,Methuselahs!$A$7:$E$306,3,FALSE),"")</f>
        <v/>
      </c>
      <c r="D211" s="173" t="str">
        <f t="shared" ca="1" si="88"/>
        <v/>
      </c>
      <c r="E211" s="174"/>
      <c r="F211" s="189">
        <f t="shared" si="89"/>
        <v>0</v>
      </c>
      <c r="G211" s="159" t="str">
        <f t="shared" ca="1" si="74"/>
        <v/>
      </c>
      <c r="H211" s="160" t="str">
        <f ca="1">IF(ISNUMBER(A211),IF(OR($S211=$U211,NOT(ISNA(MATCH($D211*5+$V$4,Override!$C$6:$C$125,0)))),$Q211,0),"")</f>
        <v/>
      </c>
      <c r="I211" s="187" t="str">
        <f t="shared" ca="1" si="90"/>
        <v/>
      </c>
      <c r="J211" s="175">
        <f t="shared" ref="J211" ca="1" si="98">COUNT(A207:A211)</f>
        <v>0</v>
      </c>
      <c r="K211" s="176" t="str">
        <f t="shared" ref="K211" ca="1" si="99">IF(ISNUMBER(A211),RANK(F211,F207:F211),"")</f>
        <v/>
      </c>
      <c r="L211" s="177">
        <f ca="1">IF(J211=5,VLOOKUP(K211,TPMatrix!$A$6:$B$10,2,FALSE),IF(J211=4,VLOOKUP(K211,TPMatrix!$D$6:$E$9,2,FALSE),0))</f>
        <v>0</v>
      </c>
      <c r="M211" s="177">
        <f ca="1">IF(COUNTIF(K207:K211,K211)&gt;=2,IF(J211=5,VLOOKUP(K211+1,TPMatrix!$A$6:$B$10,2,FALSE),IF(J211=4,VLOOKUP(K211+1,TPMatrix!$D$6:$E$9,2,FALSE),0)),"")</f>
        <v>0</v>
      </c>
      <c r="N211" s="177">
        <f ca="1">IF(COUNTIF(K207:K211,K211)&gt;=3,IF(J211=5,VLOOKUP(K211+2,TPMatrix!$A$6:$B$10,2,FALSE),IF(J211=4,VLOOKUP(K211+2,TPMatrix!$D$6:$E$9,2,FALSE),0)),"")</f>
        <v>0</v>
      </c>
      <c r="O211" s="177">
        <f ca="1">IF(COUNTIF(K207:K211,K211)&gt;=4,IF(J211=5,VLOOKUP(K211+3,TPMatrix!$A$6:$B$10,2,FALSE),IF(J211=4,VLOOKUP(K211+3,TPMatrix!$D$6:$E$9,2,FALSE),0)),"")</f>
        <v>0</v>
      </c>
      <c r="P211" s="177">
        <f ca="1">IF(COUNTIF(K207:K211,K211)&gt;=5,IF(J211=5,VLOOKUP(K211+4,TPMatrix!$A$6:$B$10,2,FALSE),IF(J211=4,VLOOKUP(K211+4,TPMatrix!$D$6:$E$9,2,FALSE),0)),"")</f>
        <v>0</v>
      </c>
      <c r="Q211" s="177">
        <f t="shared" ca="1" si="93"/>
        <v>0</v>
      </c>
      <c r="R211" s="178">
        <f t="shared" ca="1" si="94"/>
        <v>5</v>
      </c>
      <c r="S211" s="176">
        <f t="shared" ca="1" si="78"/>
        <v>0</v>
      </c>
      <c r="T211" s="177">
        <f t="shared" si="79"/>
        <v>0</v>
      </c>
      <c r="U211" s="178">
        <f t="shared" ca="1" si="95"/>
        <v>0</v>
      </c>
      <c r="W211" s="3" t="str">
        <f t="shared" ca="1" si="81"/>
        <v/>
      </c>
      <c r="X211" s="3" t="str">
        <f ca="1">IF(ISNUMBER($A211),$W211*(Methuselahs!$A$4+1)+$A211,"")</f>
        <v/>
      </c>
      <c r="Y211" s="3" t="str">
        <f t="shared" ca="1" si="82"/>
        <v/>
      </c>
      <c r="Z211" s="3" t="str">
        <f ca="1">IF(ISNUMBER($A211),VLOOKUP($A211,Methuselahs!$A$7:$X$306,5),"")</f>
        <v/>
      </c>
      <c r="AA211" s="3" t="str">
        <f t="shared" ca="1" si="83"/>
        <v/>
      </c>
    </row>
    <row r="212" spans="1:27" ht="13.5" thickTop="1" x14ac:dyDescent="0.2">
      <c r="A212" s="55" t="str">
        <f ca="1">IF(ISBLANK('Tournament Info'!$B$11),"",INDIRECT(ADDRESS(ROW(),2,1,1,"Optimal Seating "&amp;'Tournament Info'!$B$11-1&amp;"R+F")))</f>
        <v/>
      </c>
      <c r="B212" s="57" t="str">
        <f ca="1">IF(ISNUMBER(A212),VLOOKUP(A212,Methuselahs!$A$7:$E$306,2,FALSE),"")</f>
        <v/>
      </c>
      <c r="C212" s="136" t="str">
        <f ca="1">IF(ISNUMBER(A212),VLOOKUP(A212,Methuselahs!$A$7:$E$306,3,FALSE),"")</f>
        <v/>
      </c>
      <c r="D212" s="137" t="str">
        <f t="shared" ca="1" si="88"/>
        <v/>
      </c>
      <c r="E212" s="138"/>
      <c r="F212" s="184">
        <f t="shared" si="89"/>
        <v>0</v>
      </c>
      <c r="G212" s="139" t="str">
        <f t="shared" ca="1" si="74"/>
        <v/>
      </c>
      <c r="H212" s="140" t="str">
        <f ca="1">IF(ISNUMBER(A212),IF(OR($S212=$U212,NOT(ISNA(MATCH($D212*5+$V$4,Override!$C$6:$C$125,0)))),$Q212,0),"")</f>
        <v/>
      </c>
      <c r="I212" s="185" t="str">
        <f t="shared" ca="1" si="90"/>
        <v/>
      </c>
      <c r="J212" s="141">
        <f t="shared" ref="J212" ca="1" si="100">COUNT(A212:A216)</f>
        <v>0</v>
      </c>
      <c r="K212" s="142" t="str">
        <f t="shared" ref="K212" ca="1" si="101">IF(ISNUMBER(A212),RANK(F212,F212:F216),"")</f>
        <v/>
      </c>
      <c r="L212" s="58">
        <f ca="1">IF(J212=5,VLOOKUP(K212,TPMatrix!$A$6:$B$10,2,FALSE),IF(J212=4,VLOOKUP(K212,TPMatrix!$D$6:$E$9,2,FALSE),0))</f>
        <v>0</v>
      </c>
      <c r="M212" s="58">
        <f ca="1">IF(COUNTIF(K212:K216,K212)&gt;=2,IF(J212=5,VLOOKUP(K212+1,TPMatrix!$A$6:$B$10,2,FALSE),IF(J212=4,VLOOKUP(K212+1,TPMatrix!$D$6:$E$9,2,FALSE),0)),"")</f>
        <v>0</v>
      </c>
      <c r="N212" s="58">
        <f ca="1">IF(COUNTIF(K212:K216,K212)&gt;=3,IF(J212=5,VLOOKUP(K212+2,TPMatrix!$A$6:$B$10,2,FALSE),IF(J212=4,VLOOKUP(K212+2,TPMatrix!$D$6:$E$9,2,FALSE),0)),"")</f>
        <v>0</v>
      </c>
      <c r="O212" s="58">
        <f ca="1">IF(COUNTIF(K212:K216,K212)&gt;=4,IF(J212=5,VLOOKUP(K212+3,TPMatrix!$A$6:$B$10,2,FALSE),IF(J212=4,VLOOKUP(K212+3,TPMatrix!$D$6:$E$9,2,FALSE),0)),"")</f>
        <v>0</v>
      </c>
      <c r="P212" s="58">
        <f ca="1">IF(COUNTIF(K212:K216,K212)&gt;=5,IF(J212=5,VLOOKUP(K212+4,TPMatrix!$A$6:$B$10,2,FALSE),IF(J212=4,VLOOKUP(K212+4,TPMatrix!$D$6:$E$9,2,FALSE),0)),"")</f>
        <v>0</v>
      </c>
      <c r="Q212" s="58">
        <f t="shared" ca="1" si="93"/>
        <v>0</v>
      </c>
      <c r="R212" s="143">
        <f t="shared" ca="1" si="94"/>
        <v>5</v>
      </c>
      <c r="S212" s="144">
        <f t="shared" ca="1" si="78"/>
        <v>0</v>
      </c>
      <c r="T212" s="145">
        <f t="shared" si="79"/>
        <v>0</v>
      </c>
      <c r="U212" s="146">
        <f t="shared" ca="1" si="95"/>
        <v>0</v>
      </c>
      <c r="W212" s="3" t="str">
        <f t="shared" ca="1" si="81"/>
        <v/>
      </c>
      <c r="X212" s="3" t="str">
        <f ca="1">IF(ISNUMBER($A212),$W212*(Methuselahs!$A$4+1)+$A212,"")</f>
        <v/>
      </c>
      <c r="Y212" s="3" t="str">
        <f t="shared" ca="1" si="82"/>
        <v/>
      </c>
      <c r="Z212" s="3" t="str">
        <f ca="1">IF(ISNUMBER($A212),VLOOKUP($A212,Methuselahs!$A$7:$X$306,5),"")</f>
        <v/>
      </c>
      <c r="AA212" s="3" t="str">
        <f t="shared" ca="1" si="83"/>
        <v/>
      </c>
    </row>
    <row r="213" spans="1:27" x14ac:dyDescent="0.2">
      <c r="A213" s="59" t="str">
        <f ca="1">IF(ISBLANK('Tournament Info'!$B$11),"",INDIRECT(ADDRESS(ROW(),2,1,1,"Optimal Seating "&amp;'Tournament Info'!$B$11-1&amp;"R+F")))</f>
        <v/>
      </c>
      <c r="B213" s="65" t="str">
        <f ca="1">IF(ISNUMBER(A213),VLOOKUP(A213,Methuselahs!$A$7:$E$306,2,FALSE),"")</f>
        <v/>
      </c>
      <c r="C213" s="147" t="str">
        <f ca="1">IF(ISNUMBER(A213),VLOOKUP(A213,Methuselahs!$A$7:$E$306,3,FALSE),"")</f>
        <v/>
      </c>
      <c r="D213" s="148" t="str">
        <f t="shared" ca="1" si="88"/>
        <v/>
      </c>
      <c r="E213" s="149"/>
      <c r="F213" s="66">
        <f t="shared" si="89"/>
        <v>0</v>
      </c>
      <c r="G213" s="150" t="str">
        <f t="shared" ca="1" si="74"/>
        <v/>
      </c>
      <c r="H213" s="151" t="str">
        <f ca="1">IF(ISNUMBER(A213),IF(OR($S213=$U213,NOT(ISNA(MATCH($D213*5+$V$4,Override!$C$6:$C$125,0)))),$Q213,0),"")</f>
        <v/>
      </c>
      <c r="I213" s="186" t="str">
        <f t="shared" ca="1" si="90"/>
        <v/>
      </c>
      <c r="J213" s="152">
        <f t="shared" ref="J213" ca="1" si="102">COUNT(A212:A216)</f>
        <v>0</v>
      </c>
      <c r="K213" s="153" t="str">
        <f t="shared" ref="K213" ca="1" si="103">IF(ISNUMBER(A213),RANK(F213,F212:F216),"")</f>
        <v/>
      </c>
      <c r="L213" s="154">
        <f ca="1">IF(J213=5,VLOOKUP(K213,TPMatrix!$A$6:$B$10,2,FALSE),IF(J213=4,VLOOKUP(K213,TPMatrix!$D$6:$E$9,2,FALSE),0))</f>
        <v>0</v>
      </c>
      <c r="M213" s="154">
        <f ca="1">IF(COUNTIF(K212:K216,K213)&gt;=2,IF(J213=5,VLOOKUP(K213+1,TPMatrix!$A$6:$B$10,2,FALSE),IF(J213=4,VLOOKUP(K213+1,TPMatrix!$D$6:$E$9,2,FALSE),0)),"")</f>
        <v>0</v>
      </c>
      <c r="N213" s="154">
        <f ca="1">IF(COUNTIF(K212:K216,K213)&gt;=3,IF(J213=5,VLOOKUP(K213+2,TPMatrix!$A$6:$B$10,2,FALSE),IF(J213=4,VLOOKUP(K213+2,TPMatrix!$D$6:$E$9,2,FALSE),0)),"")</f>
        <v>0</v>
      </c>
      <c r="O213" s="154">
        <f ca="1">IF(COUNTIF(K212:K216,K213)&gt;=4,IF(J213=5,VLOOKUP(K213+3,TPMatrix!$A$6:$B$10,2,FALSE),IF(J213=4,VLOOKUP(K213+3,TPMatrix!$D$6:$E$9,2,FALSE),0)),"")</f>
        <v>0</v>
      </c>
      <c r="P213" s="154">
        <f ca="1">IF(COUNTIF(K212:K216,K213)&gt;=5,IF(J213=5,VLOOKUP(K213+4,TPMatrix!$A$6:$B$10,2,FALSE),IF(J213=4,VLOOKUP(K213+4,TPMatrix!$D$6:$E$9,2,FALSE),0)),"")</f>
        <v>0</v>
      </c>
      <c r="Q213" s="154">
        <f t="shared" ca="1" si="93"/>
        <v>0</v>
      </c>
      <c r="R213" s="155">
        <f t="shared" ca="1" si="94"/>
        <v>5</v>
      </c>
      <c r="S213" s="153">
        <f t="shared" ca="1" si="78"/>
        <v>0</v>
      </c>
      <c r="T213" s="154">
        <f t="shared" si="79"/>
        <v>0</v>
      </c>
      <c r="U213" s="155">
        <f t="shared" ca="1" si="95"/>
        <v>0</v>
      </c>
      <c r="W213" s="3" t="str">
        <f t="shared" ca="1" si="81"/>
        <v/>
      </c>
      <c r="X213" s="3" t="str">
        <f ca="1">IF(ISNUMBER($A213),$W213*(Methuselahs!$A$4+1)+$A213,"")</f>
        <v/>
      </c>
      <c r="Y213" s="3" t="str">
        <f t="shared" ca="1" si="82"/>
        <v/>
      </c>
      <c r="Z213" s="3" t="str">
        <f ca="1">IF(ISNUMBER($A213),VLOOKUP($A213,Methuselahs!$A$7:$X$306,5),"")</f>
        <v/>
      </c>
      <c r="AA213" s="3" t="str">
        <f t="shared" ca="1" si="83"/>
        <v/>
      </c>
    </row>
    <row r="214" spans="1:27" x14ac:dyDescent="0.2">
      <c r="A214" s="70" t="str">
        <f ca="1">IF(ISBLANK('Tournament Info'!$B$11),"",INDIRECT(ADDRESS(ROW(),2,1,1,"Optimal Seating "&amp;'Tournament Info'!$B$11-1&amp;"R+F")))</f>
        <v/>
      </c>
      <c r="B214" s="76" t="str">
        <f ca="1">IF(ISNUMBER(A214),VLOOKUP(A214,Methuselahs!$A$7:$E$306,2,FALSE),"")</f>
        <v/>
      </c>
      <c r="C214" s="156" t="str">
        <f ca="1">IF(ISNUMBER(A214),VLOOKUP(A214,Methuselahs!$A$7:$E$306,3,FALSE),"")</f>
        <v/>
      </c>
      <c r="D214" s="157" t="str">
        <f t="shared" ca="1" si="88"/>
        <v/>
      </c>
      <c r="E214" s="158"/>
      <c r="F214" s="77">
        <f t="shared" si="89"/>
        <v>0</v>
      </c>
      <c r="G214" s="159" t="str">
        <f t="shared" ca="1" si="74"/>
        <v/>
      </c>
      <c r="H214" s="160" t="str">
        <f ca="1">IF(ISNUMBER(A214),IF(OR($S214=$U214,NOT(ISNA(MATCH($D214*5+$V$4,Override!$C$6:$C$125,0)))),$Q214,0),"")</f>
        <v/>
      </c>
      <c r="I214" s="187" t="str">
        <f t="shared" ca="1" si="90"/>
        <v/>
      </c>
      <c r="J214" s="161">
        <f t="shared" ref="J214" ca="1" si="104">COUNT(A212:A216)</f>
        <v>0</v>
      </c>
      <c r="K214" s="162" t="str">
        <f t="shared" ref="K214" ca="1" si="105">IF(ISNUMBER(A214),RANK(F214,F212:F216),"")</f>
        <v/>
      </c>
      <c r="L214" s="75">
        <f ca="1">IF(J214=5,VLOOKUP(K214,TPMatrix!$A$6:$B$10,2,FALSE),IF(J214=4,VLOOKUP(K214,TPMatrix!$D$6:$E$9,2,FALSE),0))</f>
        <v>0</v>
      </c>
      <c r="M214" s="75">
        <f ca="1">IF(COUNTIF(K212:K216,K214)&gt;=2,IF(J214=5,VLOOKUP(K214+1,TPMatrix!$A$6:$B$10,2,FALSE),IF(J214=4,VLOOKUP(K214+1,TPMatrix!$D$6:$E$9,2,FALSE),0)),"")</f>
        <v>0</v>
      </c>
      <c r="N214" s="75">
        <f ca="1">IF(COUNTIF(K212:K216,K214)&gt;=3,IF(J214=5,VLOOKUP(K214+2,TPMatrix!$A$6:$B$10,2,FALSE),IF(J214=4,VLOOKUP(K214+2,TPMatrix!$D$6:$E$9,2,FALSE),0)),"")</f>
        <v>0</v>
      </c>
      <c r="O214" s="75">
        <f ca="1">IF(COUNTIF(K212:K216,K214)&gt;=4,IF(J214=5,VLOOKUP(K214+3,TPMatrix!$A$6:$B$10,2,FALSE),IF(J214=4,VLOOKUP(K214+3,TPMatrix!$D$6:$E$9,2,FALSE),0)),"")</f>
        <v>0</v>
      </c>
      <c r="P214" s="75">
        <f ca="1">IF(COUNTIF(K212:K216,K214)&gt;=5,IF(J214=5,VLOOKUP(K214+4,TPMatrix!$A$6:$B$10,2,FALSE),IF(J214=4,VLOOKUP(K214+4,TPMatrix!$D$6:$E$9,2,FALSE),0)),"")</f>
        <v>0</v>
      </c>
      <c r="Q214" s="75">
        <f t="shared" ca="1" si="93"/>
        <v>0</v>
      </c>
      <c r="R214" s="163">
        <f t="shared" ca="1" si="94"/>
        <v>5</v>
      </c>
      <c r="S214" s="162">
        <f t="shared" ca="1" si="78"/>
        <v>0</v>
      </c>
      <c r="T214" s="75">
        <f t="shared" si="79"/>
        <v>0</v>
      </c>
      <c r="U214" s="163">
        <f t="shared" ca="1" si="95"/>
        <v>0</v>
      </c>
      <c r="W214" s="3" t="str">
        <f t="shared" ca="1" si="81"/>
        <v/>
      </c>
      <c r="X214" s="3" t="str">
        <f ca="1">IF(ISNUMBER($A214),$W214*(Methuselahs!$A$4+1)+$A214,"")</f>
        <v/>
      </c>
      <c r="Y214" s="3" t="str">
        <f t="shared" ca="1" si="82"/>
        <v/>
      </c>
      <c r="Z214" s="3" t="str">
        <f ca="1">IF(ISNUMBER($A214),VLOOKUP($A214,Methuselahs!$A$7:$X$306,5),"")</f>
        <v/>
      </c>
      <c r="AA214" s="3" t="str">
        <f t="shared" ca="1" si="83"/>
        <v/>
      </c>
    </row>
    <row r="215" spans="1:27" x14ac:dyDescent="0.2">
      <c r="A215" s="164" t="str">
        <f ca="1">IF(ISBLANK('Tournament Info'!$B$11),"",INDIRECT(ADDRESS(ROW(),2,1,1,"Optimal Seating "&amp;'Tournament Info'!$B$11-1&amp;"R+F")))</f>
        <v/>
      </c>
      <c r="B215" s="165" t="str">
        <f ca="1">IF(ISNUMBER(A215),VLOOKUP(A215,Methuselahs!$A$7:$E$306,2,FALSE),"")</f>
        <v/>
      </c>
      <c r="C215" s="166" t="str">
        <f ca="1">IF(ISNUMBER(A215),VLOOKUP(A215,Methuselahs!$A$7:$E$306,3,FALSE),"")</f>
        <v/>
      </c>
      <c r="D215" s="167" t="str">
        <f t="shared" ca="1" si="88"/>
        <v/>
      </c>
      <c r="E215" s="168"/>
      <c r="F215" s="188">
        <f t="shared" si="89"/>
        <v>0</v>
      </c>
      <c r="G215" s="150" t="str">
        <f t="shared" ca="1" si="74"/>
        <v/>
      </c>
      <c r="H215" s="151" t="str">
        <f ca="1">IF(ISNUMBER(A215),IF(OR($S215=$U215,NOT(ISNA(MATCH($D215*5+$V$4,Override!$C$6:$C$125,0)))),$Q215,0),"")</f>
        <v/>
      </c>
      <c r="I215" s="186" t="str">
        <f t="shared" ca="1" si="90"/>
        <v/>
      </c>
      <c r="J215" s="169">
        <f t="shared" ref="J215" ca="1" si="106">COUNT(A212:A216)</f>
        <v>0</v>
      </c>
      <c r="K215" s="153" t="str">
        <f t="shared" ref="K215" ca="1" si="107">IF(ISNUMBER(A215),RANK(F215,F212:F216),"")</f>
        <v/>
      </c>
      <c r="L215" s="154">
        <f ca="1">IF(J215=5,VLOOKUP(K215,TPMatrix!$A$6:$B$10,2,FALSE),IF(J215=4,VLOOKUP(K215,TPMatrix!$D$6:$E$9,2,FALSE),0))</f>
        <v>0</v>
      </c>
      <c r="M215" s="154">
        <f ca="1">IF(COUNTIF(K212:K216,K215)&gt;=2,IF(J215=5,VLOOKUP(K215+1,TPMatrix!$A$6:$B$10,2,FALSE),IF(J215=4,VLOOKUP(K215+1,TPMatrix!$D$6:$E$9,2,FALSE),0)),"")</f>
        <v>0</v>
      </c>
      <c r="N215" s="154">
        <f ca="1">IF(COUNTIF(K212:K216,K215)&gt;=3,IF(J215=5,VLOOKUP(K215+2,TPMatrix!$A$6:$B$10,2,FALSE),IF(J215=4,VLOOKUP(K215+2,TPMatrix!$D$6:$E$9,2,FALSE),0)),"")</f>
        <v>0</v>
      </c>
      <c r="O215" s="154">
        <f ca="1">IF(COUNTIF(K212:K216,K215)&gt;=4,IF(J215=5,VLOOKUP(K215+3,TPMatrix!$A$6:$B$10,2,FALSE),IF(J215=4,VLOOKUP(K215+3,TPMatrix!$D$6:$E$9,2,FALSE),0)),"")</f>
        <v>0</v>
      </c>
      <c r="P215" s="154">
        <f ca="1">IF(COUNTIF(K212:K216,K215)&gt;=5,IF(J215=5,VLOOKUP(K215+4,TPMatrix!$A$6:$B$10,2,FALSE),IF(J215=4,VLOOKUP(K215+4,TPMatrix!$D$6:$E$9,2,FALSE),0)),"")</f>
        <v>0</v>
      </c>
      <c r="Q215" s="154">
        <f t="shared" ca="1" si="93"/>
        <v>0</v>
      </c>
      <c r="R215" s="155">
        <f t="shared" ca="1" si="94"/>
        <v>5</v>
      </c>
      <c r="S215" s="153">
        <f t="shared" ca="1" si="78"/>
        <v>0</v>
      </c>
      <c r="T215" s="154">
        <f t="shared" si="79"/>
        <v>0</v>
      </c>
      <c r="U215" s="155">
        <f t="shared" ca="1" si="95"/>
        <v>0</v>
      </c>
      <c r="W215" s="3" t="str">
        <f t="shared" ca="1" si="81"/>
        <v/>
      </c>
      <c r="X215" s="3" t="str">
        <f ca="1">IF(ISNUMBER($A215),$W215*(Methuselahs!$A$4+1)+$A215,"")</f>
        <v/>
      </c>
      <c r="Y215" s="3" t="str">
        <f t="shared" ca="1" si="82"/>
        <v/>
      </c>
      <c r="Z215" s="3" t="str">
        <f ca="1">IF(ISNUMBER($A215),VLOOKUP($A215,Methuselahs!$A$7:$X$306,5),"")</f>
        <v/>
      </c>
      <c r="AA215" s="3" t="str">
        <f t="shared" ca="1" si="83"/>
        <v/>
      </c>
    </row>
    <row r="216" spans="1:27" ht="13.5" thickBot="1" x14ac:dyDescent="0.25">
      <c r="A216" s="170" t="str">
        <f ca="1">IF(ISBLANK('Tournament Info'!$B$11),"",INDIRECT(ADDRESS(ROW(),2,1,1,"Optimal Seating "&amp;'Tournament Info'!$B$11-1&amp;"R+F")))</f>
        <v/>
      </c>
      <c r="B216" s="171" t="str">
        <f ca="1">IF(ISNUMBER(A216),VLOOKUP(A216,Methuselahs!$A$7:$E$306,2,FALSE),"")</f>
        <v/>
      </c>
      <c r="C216" s="172" t="str">
        <f ca="1">IF(ISNUMBER(A216),VLOOKUP(A216,Methuselahs!$A$7:$E$306,3,FALSE),"")</f>
        <v/>
      </c>
      <c r="D216" s="173" t="str">
        <f t="shared" ca="1" si="88"/>
        <v/>
      </c>
      <c r="E216" s="174"/>
      <c r="F216" s="189">
        <f t="shared" si="89"/>
        <v>0</v>
      </c>
      <c r="G216" s="179" t="str">
        <f t="shared" ca="1" si="74"/>
        <v/>
      </c>
      <c r="H216" s="180" t="str">
        <f ca="1">IF(ISNUMBER(A216),IF(OR($S216=$U216,NOT(ISNA(MATCH($D216*5+$V$4,Override!$C$6:$C$125,0)))),$Q216,0),"")</f>
        <v/>
      </c>
      <c r="I216" s="190" t="str">
        <f t="shared" ca="1" si="90"/>
        <v/>
      </c>
      <c r="J216" s="175">
        <f t="shared" ref="J216" ca="1" si="108">COUNT(A212:A216)</f>
        <v>0</v>
      </c>
      <c r="K216" s="176" t="str">
        <f t="shared" ref="K216" ca="1" si="109">IF(ISNUMBER(A216),RANK(F216,F212:F216),"")</f>
        <v/>
      </c>
      <c r="L216" s="177">
        <f ca="1">IF(J216=5,VLOOKUP(K216,TPMatrix!$A$6:$B$10,2,FALSE),IF(J216=4,VLOOKUP(K216,TPMatrix!$D$6:$E$9,2,FALSE),0))</f>
        <v>0</v>
      </c>
      <c r="M216" s="177">
        <f ca="1">IF(COUNTIF(K212:K216,K216)&gt;=2,IF(J216=5,VLOOKUP(K216+1,TPMatrix!$A$6:$B$10,2,FALSE),IF(J216=4,VLOOKUP(K216+1,TPMatrix!$D$6:$E$9,2,FALSE),0)),"")</f>
        <v>0</v>
      </c>
      <c r="N216" s="177">
        <f ca="1">IF(COUNTIF(K212:K216,K216)&gt;=3,IF(J216=5,VLOOKUP(K216+2,TPMatrix!$A$6:$B$10,2,FALSE),IF(J216=4,VLOOKUP(K216+2,TPMatrix!$D$6:$E$9,2,FALSE),0)),"")</f>
        <v>0</v>
      </c>
      <c r="O216" s="177">
        <f ca="1">IF(COUNTIF(K212:K216,K216)&gt;=4,IF(J216=5,VLOOKUP(K216+3,TPMatrix!$A$6:$B$10,2,FALSE),IF(J216=4,VLOOKUP(K216+3,TPMatrix!$D$6:$E$9,2,FALSE),0)),"")</f>
        <v>0</v>
      </c>
      <c r="P216" s="177">
        <f ca="1">IF(COUNTIF(K212:K216,K216)&gt;=5,IF(J216=5,VLOOKUP(K216+4,TPMatrix!$A$6:$B$10,2,FALSE),IF(J216=4,VLOOKUP(K216+4,TPMatrix!$D$6:$E$9,2,FALSE),0)),"")</f>
        <v>0</v>
      </c>
      <c r="Q216" s="177">
        <f t="shared" ca="1" si="93"/>
        <v>0</v>
      </c>
      <c r="R216" s="178">
        <f t="shared" ca="1" si="94"/>
        <v>5</v>
      </c>
      <c r="S216" s="176">
        <f t="shared" ca="1" si="78"/>
        <v>0</v>
      </c>
      <c r="T216" s="177">
        <f t="shared" si="79"/>
        <v>0</v>
      </c>
      <c r="U216" s="178">
        <f t="shared" ca="1" si="95"/>
        <v>0</v>
      </c>
      <c r="W216" s="3" t="str">
        <f t="shared" ca="1" si="81"/>
        <v/>
      </c>
      <c r="X216" s="3" t="str">
        <f ca="1">IF(ISNUMBER($A216),$W216*(Methuselahs!$A$4+1)+$A216,"")</f>
        <v/>
      </c>
      <c r="Y216" s="3" t="str">
        <f t="shared" ca="1" si="82"/>
        <v/>
      </c>
      <c r="Z216" s="3" t="str">
        <f ca="1">IF(ISNUMBER($A216),VLOOKUP($A216,Methuselahs!$A$7:$X$306,5),"")</f>
        <v/>
      </c>
      <c r="AA216" s="3" t="str">
        <f t="shared" ca="1" si="83"/>
        <v/>
      </c>
    </row>
    <row r="217" spans="1:27" ht="13.5" thickTop="1" x14ac:dyDescent="0.2">
      <c r="A217" s="55" t="str">
        <f ca="1">IF(ISBLANK('Tournament Info'!$B$11),"",INDIRECT(ADDRESS(ROW(),2,1,1,"Optimal Seating "&amp;'Tournament Info'!$B$11-1&amp;"R+F")))</f>
        <v/>
      </c>
      <c r="B217" s="76" t="str">
        <f ca="1">IF(ISNUMBER(A217),VLOOKUP(A217,Methuselahs!$A$7:$E$306,2,FALSE),"")</f>
        <v/>
      </c>
      <c r="C217" s="136" t="str">
        <f ca="1">IF(ISNUMBER(A217),VLOOKUP(A217,Methuselahs!$A$7:$E$306,3,FALSE),"")</f>
        <v/>
      </c>
      <c r="D217" s="137" t="str">
        <f t="shared" ca="1" si="88"/>
        <v/>
      </c>
      <c r="E217" s="138"/>
      <c r="F217" s="184">
        <f t="shared" si="89"/>
        <v>0</v>
      </c>
      <c r="G217" s="139" t="str">
        <f t="shared" ca="1" si="74"/>
        <v/>
      </c>
      <c r="H217" s="140" t="str">
        <f ca="1">IF(ISNUMBER(A217),IF(OR($S217=$U217,NOT(ISNA(MATCH($D217*5+$V$4,Override!$C$6:$C$125,0)))),$Q217,0),"")</f>
        <v/>
      </c>
      <c r="I217" s="185" t="str">
        <f t="shared" ca="1" si="90"/>
        <v/>
      </c>
      <c r="J217" s="141">
        <f t="shared" ref="J217" ca="1" si="110">COUNT(A217:A221)</f>
        <v>0</v>
      </c>
      <c r="K217" s="142" t="str">
        <f t="shared" ref="K217" ca="1" si="111">IF(ISNUMBER(A217),RANK(F217,F217:F221),"")</f>
        <v/>
      </c>
      <c r="L217" s="58">
        <f ca="1">IF(J217=5,VLOOKUP(K217,TPMatrix!$A$6:$B$10,2,FALSE),IF(J217=4,VLOOKUP(K217,TPMatrix!$D$6:$E$9,2,FALSE),0))</f>
        <v>0</v>
      </c>
      <c r="M217" s="58">
        <f ca="1">IF(COUNTIF(K217:K221,K217)&gt;=2,IF(J217=5,VLOOKUP(K217+1,TPMatrix!$A$6:$B$10,2,FALSE),IF(J217=4,VLOOKUP(K217+1,TPMatrix!$D$6:$E$9,2,FALSE),0)),"")</f>
        <v>0</v>
      </c>
      <c r="N217" s="58">
        <f ca="1">IF(COUNTIF(K217:K221,K217)&gt;=3,IF(J217=5,VLOOKUP(K217+2,TPMatrix!$A$6:$B$10,2,FALSE),IF(J217=4,VLOOKUP(K217+2,TPMatrix!$D$6:$E$9,2,FALSE),0)),"")</f>
        <v>0</v>
      </c>
      <c r="O217" s="58">
        <f ca="1">IF(COUNTIF(K217:K221,K217)&gt;=4,IF(J217=5,VLOOKUP(K217+3,TPMatrix!$A$6:$B$10,2,FALSE),IF(J217=4,VLOOKUP(K217+3,TPMatrix!$D$6:$E$9,2,FALSE),0)),"")</f>
        <v>0</v>
      </c>
      <c r="P217" s="58">
        <f ca="1">IF(COUNTIF(K217:K221,K217)&gt;=5,IF(J217=5,VLOOKUP(K217+4,TPMatrix!$A$6:$B$10,2,FALSE),IF(J217=4,VLOOKUP(K217+4,TPMatrix!$D$6:$E$9,2,FALSE),0)),"")</f>
        <v>0</v>
      </c>
      <c r="Q217" s="58">
        <f t="shared" ca="1" si="93"/>
        <v>0</v>
      </c>
      <c r="R217" s="143">
        <f t="shared" ca="1" si="94"/>
        <v>5</v>
      </c>
      <c r="S217" s="144">
        <f t="shared" ca="1" si="78"/>
        <v>0</v>
      </c>
      <c r="T217" s="145">
        <f t="shared" si="79"/>
        <v>0</v>
      </c>
      <c r="U217" s="146">
        <f t="shared" ca="1" si="95"/>
        <v>0</v>
      </c>
      <c r="W217" s="3" t="str">
        <f t="shared" ca="1" si="81"/>
        <v/>
      </c>
      <c r="X217" s="3" t="str">
        <f ca="1">IF(ISNUMBER($A217),$W217*(Methuselahs!$A$4+1)+$A217,"")</f>
        <v/>
      </c>
      <c r="Y217" s="3" t="str">
        <f t="shared" ca="1" si="82"/>
        <v/>
      </c>
      <c r="Z217" s="3" t="str">
        <f ca="1">IF(ISNUMBER($A217),VLOOKUP($A217,Methuselahs!$A$7:$X$306,5),"")</f>
        <v/>
      </c>
      <c r="AA217" s="3" t="str">
        <f t="shared" ca="1" si="83"/>
        <v/>
      </c>
    </row>
    <row r="218" spans="1:27" x14ac:dyDescent="0.2">
      <c r="A218" s="59" t="str">
        <f ca="1">IF(ISBLANK('Tournament Info'!$B$11),"",INDIRECT(ADDRESS(ROW(),2,1,1,"Optimal Seating "&amp;'Tournament Info'!$B$11-1&amp;"R+F")))</f>
        <v/>
      </c>
      <c r="B218" s="65" t="str">
        <f ca="1">IF(ISNUMBER(A218),VLOOKUP(A218,Methuselahs!$A$7:$E$306,2,FALSE),"")</f>
        <v/>
      </c>
      <c r="C218" s="147" t="str">
        <f ca="1">IF(ISNUMBER(A218),VLOOKUP(A218,Methuselahs!$A$7:$E$306,3,FALSE),"")</f>
        <v/>
      </c>
      <c r="D218" s="148" t="str">
        <f t="shared" ca="1" si="88"/>
        <v/>
      </c>
      <c r="E218" s="149"/>
      <c r="F218" s="66">
        <f t="shared" si="89"/>
        <v>0</v>
      </c>
      <c r="G218" s="150" t="str">
        <f t="shared" ca="1" si="74"/>
        <v/>
      </c>
      <c r="H218" s="151" t="str">
        <f ca="1">IF(ISNUMBER(A218),IF(OR($S218=$U218,NOT(ISNA(MATCH($D218*5+$V$4,Override!$C$6:$C$125,0)))),$Q218,0),"")</f>
        <v/>
      </c>
      <c r="I218" s="186" t="str">
        <f t="shared" ca="1" si="90"/>
        <v/>
      </c>
      <c r="J218" s="152">
        <f t="shared" ref="J218" ca="1" si="112">COUNT(A217:A221)</f>
        <v>0</v>
      </c>
      <c r="K218" s="153" t="str">
        <f t="shared" ref="K218" ca="1" si="113">IF(ISNUMBER(A218),RANK(F218,F217:F221),"")</f>
        <v/>
      </c>
      <c r="L218" s="154">
        <f ca="1">IF(J218=5,VLOOKUP(K218,TPMatrix!$A$6:$B$10,2,FALSE),IF(J218=4,VLOOKUP(K218,TPMatrix!$D$6:$E$9,2,FALSE),0))</f>
        <v>0</v>
      </c>
      <c r="M218" s="154">
        <f ca="1">IF(COUNTIF(K217:K221,K218)&gt;=2,IF(J218=5,VLOOKUP(K218+1,TPMatrix!$A$6:$B$10,2,FALSE),IF(J218=4,VLOOKUP(K218+1,TPMatrix!$D$6:$E$9,2,FALSE),0)),"")</f>
        <v>0</v>
      </c>
      <c r="N218" s="154">
        <f ca="1">IF(COUNTIF(K217:K221,K218)&gt;=3,IF(J218=5,VLOOKUP(K218+2,TPMatrix!$A$6:$B$10,2,FALSE),IF(J218=4,VLOOKUP(K218+2,TPMatrix!$D$6:$E$9,2,FALSE),0)),"")</f>
        <v>0</v>
      </c>
      <c r="O218" s="154">
        <f ca="1">IF(COUNTIF(K217:K221,K218)&gt;=4,IF(J218=5,VLOOKUP(K218+3,TPMatrix!$A$6:$B$10,2,FALSE),IF(J218=4,VLOOKUP(K218+3,TPMatrix!$D$6:$E$9,2,FALSE),0)),"")</f>
        <v>0</v>
      </c>
      <c r="P218" s="154">
        <f ca="1">IF(COUNTIF(K217:K221,K218)&gt;=5,IF(J218=5,VLOOKUP(K218+4,TPMatrix!$A$6:$B$10,2,FALSE),IF(J218=4,VLOOKUP(K218+4,TPMatrix!$D$6:$E$9,2,FALSE),0)),"")</f>
        <v>0</v>
      </c>
      <c r="Q218" s="154">
        <f t="shared" ca="1" si="93"/>
        <v>0</v>
      </c>
      <c r="R218" s="155">
        <f t="shared" ca="1" si="94"/>
        <v>5</v>
      </c>
      <c r="S218" s="153">
        <f t="shared" ca="1" si="78"/>
        <v>0</v>
      </c>
      <c r="T218" s="154">
        <f t="shared" si="79"/>
        <v>0</v>
      </c>
      <c r="U218" s="155">
        <f t="shared" ca="1" si="95"/>
        <v>0</v>
      </c>
      <c r="W218" s="3" t="str">
        <f t="shared" ca="1" si="81"/>
        <v/>
      </c>
      <c r="X218" s="3" t="str">
        <f ca="1">IF(ISNUMBER($A218),$W218*(Methuselahs!$A$4+1)+$A218,"")</f>
        <v/>
      </c>
      <c r="Y218" s="3" t="str">
        <f t="shared" ca="1" si="82"/>
        <v/>
      </c>
      <c r="Z218" s="3" t="str">
        <f ca="1">IF(ISNUMBER($A218),VLOOKUP($A218,Methuselahs!$A$7:$X$306,5),"")</f>
        <v/>
      </c>
      <c r="AA218" s="3" t="str">
        <f t="shared" ca="1" si="83"/>
        <v/>
      </c>
    </row>
    <row r="219" spans="1:27" x14ac:dyDescent="0.2">
      <c r="A219" s="70" t="str">
        <f ca="1">IF(ISBLANK('Tournament Info'!$B$11),"",INDIRECT(ADDRESS(ROW(),2,1,1,"Optimal Seating "&amp;'Tournament Info'!$B$11-1&amp;"R+F")))</f>
        <v/>
      </c>
      <c r="B219" s="76" t="str">
        <f ca="1">IF(ISNUMBER(A219),VLOOKUP(A219,Methuselahs!$A$7:$E$306,2,FALSE),"")</f>
        <v/>
      </c>
      <c r="C219" s="156" t="str">
        <f ca="1">IF(ISNUMBER(A219),VLOOKUP(A219,Methuselahs!$A$7:$E$306,3,FALSE),"")</f>
        <v/>
      </c>
      <c r="D219" s="157" t="str">
        <f t="shared" ca="1" si="88"/>
        <v/>
      </c>
      <c r="E219" s="158"/>
      <c r="F219" s="77">
        <f t="shared" si="89"/>
        <v>0</v>
      </c>
      <c r="G219" s="159" t="str">
        <f t="shared" ca="1" si="74"/>
        <v/>
      </c>
      <c r="H219" s="160" t="str">
        <f ca="1">IF(ISNUMBER(A219),IF(OR($S219=$U219,NOT(ISNA(MATCH($D219*5+$V$4,Override!$C$6:$C$125,0)))),$Q219,0),"")</f>
        <v/>
      </c>
      <c r="I219" s="187" t="str">
        <f t="shared" ca="1" si="90"/>
        <v/>
      </c>
      <c r="J219" s="161">
        <f t="shared" ref="J219" ca="1" si="114">COUNT(A217:A221)</f>
        <v>0</v>
      </c>
      <c r="K219" s="162" t="str">
        <f t="shared" ref="K219" ca="1" si="115">IF(ISNUMBER(A219),RANK(F219,F217:F221),"")</f>
        <v/>
      </c>
      <c r="L219" s="75">
        <f ca="1">IF(J219=5,VLOOKUP(K219,TPMatrix!$A$6:$B$10,2,FALSE),IF(J219=4,VLOOKUP(K219,TPMatrix!$D$6:$E$9,2,FALSE),0))</f>
        <v>0</v>
      </c>
      <c r="M219" s="75">
        <f ca="1">IF(COUNTIF(K217:K221,K219)&gt;=2,IF(J219=5,VLOOKUP(K219+1,TPMatrix!$A$6:$B$10,2,FALSE),IF(J219=4,VLOOKUP(K219+1,TPMatrix!$D$6:$E$9,2,FALSE),0)),"")</f>
        <v>0</v>
      </c>
      <c r="N219" s="75">
        <f ca="1">IF(COUNTIF(K217:K221,K219)&gt;=3,IF(J219=5,VLOOKUP(K219+2,TPMatrix!$A$6:$B$10,2,FALSE),IF(J219=4,VLOOKUP(K219+2,TPMatrix!$D$6:$E$9,2,FALSE),0)),"")</f>
        <v>0</v>
      </c>
      <c r="O219" s="75">
        <f ca="1">IF(COUNTIF(K217:K221,K219)&gt;=4,IF(J219=5,VLOOKUP(K219+3,TPMatrix!$A$6:$B$10,2,FALSE),IF(J219=4,VLOOKUP(K219+3,TPMatrix!$D$6:$E$9,2,FALSE),0)),"")</f>
        <v>0</v>
      </c>
      <c r="P219" s="75">
        <f ca="1">IF(COUNTIF(K217:K221,K219)&gt;=5,IF(J219=5,VLOOKUP(K219+4,TPMatrix!$A$6:$B$10,2,FALSE),IF(J219=4,VLOOKUP(K219+4,TPMatrix!$D$6:$E$9,2,FALSE),0)),"")</f>
        <v>0</v>
      </c>
      <c r="Q219" s="75">
        <f t="shared" ca="1" si="93"/>
        <v>0</v>
      </c>
      <c r="R219" s="163">
        <f t="shared" ca="1" si="94"/>
        <v>5</v>
      </c>
      <c r="S219" s="162">
        <f t="shared" ca="1" si="78"/>
        <v>0</v>
      </c>
      <c r="T219" s="75">
        <f t="shared" si="79"/>
        <v>0</v>
      </c>
      <c r="U219" s="163">
        <f t="shared" ca="1" si="95"/>
        <v>0</v>
      </c>
      <c r="W219" s="3" t="str">
        <f t="shared" ca="1" si="81"/>
        <v/>
      </c>
      <c r="X219" s="3" t="str">
        <f ca="1">IF(ISNUMBER($A219),$W219*(Methuselahs!$A$4+1)+$A219,"")</f>
        <v/>
      </c>
      <c r="Y219" s="3" t="str">
        <f t="shared" ca="1" si="82"/>
        <v/>
      </c>
      <c r="Z219" s="3" t="str">
        <f ca="1">IF(ISNUMBER($A219),VLOOKUP($A219,Methuselahs!$A$7:$X$306,5),"")</f>
        <v/>
      </c>
      <c r="AA219" s="3" t="str">
        <f t="shared" ca="1" si="83"/>
        <v/>
      </c>
    </row>
    <row r="220" spans="1:27" x14ac:dyDescent="0.2">
      <c r="A220" s="164" t="str">
        <f ca="1">IF(ISBLANK('Tournament Info'!$B$11),"",INDIRECT(ADDRESS(ROW(),2,1,1,"Optimal Seating "&amp;'Tournament Info'!$B$11-1&amp;"R+F")))</f>
        <v/>
      </c>
      <c r="B220" s="165" t="str">
        <f ca="1">IF(ISNUMBER(A220),VLOOKUP(A220,Methuselahs!$A$7:$E$306,2,FALSE),"")</f>
        <v/>
      </c>
      <c r="C220" s="166" t="str">
        <f ca="1">IF(ISNUMBER(A220),VLOOKUP(A220,Methuselahs!$A$7:$E$306,3,FALSE),"")</f>
        <v/>
      </c>
      <c r="D220" s="167" t="str">
        <f t="shared" ca="1" si="88"/>
        <v/>
      </c>
      <c r="E220" s="168"/>
      <c r="F220" s="188">
        <f t="shared" si="89"/>
        <v>0</v>
      </c>
      <c r="G220" s="150" t="str">
        <f t="shared" ca="1" si="74"/>
        <v/>
      </c>
      <c r="H220" s="151" t="str">
        <f ca="1">IF(ISNUMBER(A220),IF(OR($S220=$U220,NOT(ISNA(MATCH($D220*5+$V$4,Override!$C$6:$C$125,0)))),$Q220,0),"")</f>
        <v/>
      </c>
      <c r="I220" s="186" t="str">
        <f t="shared" ca="1" si="90"/>
        <v/>
      </c>
      <c r="J220" s="169">
        <f t="shared" ref="J220" ca="1" si="116">COUNT(A217:A221)</f>
        <v>0</v>
      </c>
      <c r="K220" s="153" t="str">
        <f t="shared" ref="K220" ca="1" si="117">IF(ISNUMBER(A220),RANK(F220,F217:F221),"")</f>
        <v/>
      </c>
      <c r="L220" s="154">
        <f ca="1">IF(J220=5,VLOOKUP(K220,TPMatrix!$A$6:$B$10,2,FALSE),IF(J220=4,VLOOKUP(K220,TPMatrix!$D$6:$E$9,2,FALSE),0))</f>
        <v>0</v>
      </c>
      <c r="M220" s="154">
        <f ca="1">IF(COUNTIF(K217:K221,K220)&gt;=2,IF(J220=5,VLOOKUP(K220+1,TPMatrix!$A$6:$B$10,2,FALSE),IF(J220=4,VLOOKUP(K220+1,TPMatrix!$D$6:$E$9,2,FALSE),0)),"")</f>
        <v>0</v>
      </c>
      <c r="N220" s="154">
        <f ca="1">IF(COUNTIF(K217:K221,K220)&gt;=3,IF(J220=5,VLOOKUP(K220+2,TPMatrix!$A$6:$B$10,2,FALSE),IF(J220=4,VLOOKUP(K220+2,TPMatrix!$D$6:$E$9,2,FALSE),0)),"")</f>
        <v>0</v>
      </c>
      <c r="O220" s="154">
        <f ca="1">IF(COUNTIF(K217:K221,K220)&gt;=4,IF(J220=5,VLOOKUP(K220+3,TPMatrix!$A$6:$B$10,2,FALSE),IF(J220=4,VLOOKUP(K220+3,TPMatrix!$D$6:$E$9,2,FALSE),0)),"")</f>
        <v>0</v>
      </c>
      <c r="P220" s="154">
        <f ca="1">IF(COUNTIF(K217:K221,K220)&gt;=5,IF(J220=5,VLOOKUP(K220+4,TPMatrix!$A$6:$B$10,2,FALSE),IF(J220=4,VLOOKUP(K220+4,TPMatrix!$D$6:$E$9,2,FALSE),0)),"")</f>
        <v>0</v>
      </c>
      <c r="Q220" s="154">
        <f t="shared" ca="1" si="93"/>
        <v>0</v>
      </c>
      <c r="R220" s="155">
        <f t="shared" ca="1" si="94"/>
        <v>5</v>
      </c>
      <c r="S220" s="153">
        <f t="shared" ca="1" si="78"/>
        <v>0</v>
      </c>
      <c r="T220" s="154">
        <f t="shared" si="79"/>
        <v>0</v>
      </c>
      <c r="U220" s="155">
        <f t="shared" ca="1" si="95"/>
        <v>0</v>
      </c>
      <c r="W220" s="3" t="str">
        <f t="shared" ca="1" si="81"/>
        <v/>
      </c>
      <c r="X220" s="3" t="str">
        <f ca="1">IF(ISNUMBER($A220),$W220*(Methuselahs!$A$4+1)+$A220,"")</f>
        <v/>
      </c>
      <c r="Y220" s="3" t="str">
        <f t="shared" ca="1" si="82"/>
        <v/>
      </c>
      <c r="Z220" s="3" t="str">
        <f ca="1">IF(ISNUMBER($A220),VLOOKUP($A220,Methuselahs!$A$7:$X$306,5),"")</f>
        <v/>
      </c>
      <c r="AA220" s="3" t="str">
        <f t="shared" ca="1" si="83"/>
        <v/>
      </c>
    </row>
    <row r="221" spans="1:27" ht="13.5" thickBot="1" x14ac:dyDescent="0.25">
      <c r="A221" s="170" t="str">
        <f ca="1">IF(ISBLANK('Tournament Info'!$B$11),"",INDIRECT(ADDRESS(ROW(),2,1,1,"Optimal Seating "&amp;'Tournament Info'!$B$11-1&amp;"R+F")))</f>
        <v/>
      </c>
      <c r="B221" s="171" t="str">
        <f ca="1">IF(ISNUMBER(A221),VLOOKUP(A221,Methuselahs!$A$7:$E$306,2,FALSE),"")</f>
        <v/>
      </c>
      <c r="C221" s="172" t="str">
        <f ca="1">IF(ISNUMBER(A221),VLOOKUP(A221,Methuselahs!$A$7:$E$306,3,FALSE),"")</f>
        <v/>
      </c>
      <c r="D221" s="173" t="str">
        <f t="shared" ca="1" si="88"/>
        <v/>
      </c>
      <c r="E221" s="174"/>
      <c r="F221" s="189">
        <f t="shared" si="89"/>
        <v>0</v>
      </c>
      <c r="G221" s="159" t="str">
        <f t="shared" ca="1" si="74"/>
        <v/>
      </c>
      <c r="H221" s="160" t="str">
        <f ca="1">IF(ISNUMBER(A221),IF(OR($S221=$U221,NOT(ISNA(MATCH($D221*5+$V$4,Override!$C$6:$C$125,0)))),$Q221,0),"")</f>
        <v/>
      </c>
      <c r="I221" s="187" t="str">
        <f t="shared" ca="1" si="90"/>
        <v/>
      </c>
      <c r="J221" s="175">
        <f t="shared" ref="J221" ca="1" si="118">COUNT(A217:A221)</f>
        <v>0</v>
      </c>
      <c r="K221" s="176" t="str">
        <f t="shared" ref="K221" ca="1" si="119">IF(ISNUMBER(A221),RANK(F221,F217:F221),"")</f>
        <v/>
      </c>
      <c r="L221" s="177">
        <f ca="1">IF(J221=5,VLOOKUP(K221,TPMatrix!$A$6:$B$10,2,FALSE),IF(J221=4,VLOOKUP(K221,TPMatrix!$D$6:$E$9,2,FALSE),0))</f>
        <v>0</v>
      </c>
      <c r="M221" s="177">
        <f ca="1">IF(COUNTIF(K217:K221,K221)&gt;=2,IF(J221=5,VLOOKUP(K221+1,TPMatrix!$A$6:$B$10,2,FALSE),IF(J221=4,VLOOKUP(K221+1,TPMatrix!$D$6:$E$9,2,FALSE),0)),"")</f>
        <v>0</v>
      </c>
      <c r="N221" s="177">
        <f ca="1">IF(COUNTIF(K217:K221,K221)&gt;=3,IF(J221=5,VLOOKUP(K221+2,TPMatrix!$A$6:$B$10,2,FALSE),IF(J221=4,VLOOKUP(K221+2,TPMatrix!$D$6:$E$9,2,FALSE),0)),"")</f>
        <v>0</v>
      </c>
      <c r="O221" s="177">
        <f ca="1">IF(COUNTIF(K217:K221,K221)&gt;=4,IF(J221=5,VLOOKUP(K221+3,TPMatrix!$A$6:$B$10,2,FALSE),IF(J221=4,VLOOKUP(K221+3,TPMatrix!$D$6:$E$9,2,FALSE),0)),"")</f>
        <v>0</v>
      </c>
      <c r="P221" s="177">
        <f ca="1">IF(COUNTIF(K217:K221,K221)&gt;=5,IF(J221=5,VLOOKUP(K221+4,TPMatrix!$A$6:$B$10,2,FALSE),IF(J221=4,VLOOKUP(K221+4,TPMatrix!$D$6:$E$9,2,FALSE),0)),"")</f>
        <v>0</v>
      </c>
      <c r="Q221" s="177">
        <f t="shared" ca="1" si="93"/>
        <v>0</v>
      </c>
      <c r="R221" s="178">
        <f t="shared" ca="1" si="94"/>
        <v>5</v>
      </c>
      <c r="S221" s="176">
        <f t="shared" ca="1" si="78"/>
        <v>0</v>
      </c>
      <c r="T221" s="177">
        <f t="shared" si="79"/>
        <v>0</v>
      </c>
      <c r="U221" s="178">
        <f t="shared" ca="1" si="95"/>
        <v>0</v>
      </c>
      <c r="W221" s="3" t="str">
        <f t="shared" ca="1" si="81"/>
        <v/>
      </c>
      <c r="X221" s="3" t="str">
        <f ca="1">IF(ISNUMBER($A221),$W221*(Methuselahs!$A$4+1)+$A221,"")</f>
        <v/>
      </c>
      <c r="Y221" s="3" t="str">
        <f t="shared" ca="1" si="82"/>
        <v/>
      </c>
      <c r="Z221" s="3" t="str">
        <f ca="1">IF(ISNUMBER($A221),VLOOKUP($A221,Methuselahs!$A$7:$X$306,5),"")</f>
        <v/>
      </c>
      <c r="AA221" s="3" t="str">
        <f t="shared" ca="1" si="83"/>
        <v/>
      </c>
    </row>
    <row r="222" spans="1:27" ht="13.5" thickTop="1" x14ac:dyDescent="0.2">
      <c r="A222" s="55" t="str">
        <f ca="1">IF(ISBLANK('Tournament Info'!$B$11),"",INDIRECT(ADDRESS(ROW(),2,1,1,"Optimal Seating "&amp;'Tournament Info'!$B$11-1&amp;"R+F")))</f>
        <v/>
      </c>
      <c r="B222" s="57" t="str">
        <f ca="1">IF(ISNUMBER(A222),VLOOKUP(A222,Methuselahs!$A$7:$E$306,2,FALSE),"")</f>
        <v/>
      </c>
      <c r="C222" s="136" t="str">
        <f ca="1">IF(ISNUMBER(A222),VLOOKUP(A222,Methuselahs!$A$7:$E$306,3,FALSE),"")</f>
        <v/>
      </c>
      <c r="D222" s="137" t="str">
        <f t="shared" ca="1" si="88"/>
        <v/>
      </c>
      <c r="E222" s="138"/>
      <c r="F222" s="184">
        <f t="shared" si="89"/>
        <v>0</v>
      </c>
      <c r="G222" s="139" t="str">
        <f t="shared" ca="1" si="74"/>
        <v/>
      </c>
      <c r="H222" s="140" t="str">
        <f ca="1">IF(ISNUMBER(A222),IF(OR($S222=$U222,NOT(ISNA(MATCH($D222*5+$V$4,Override!$C$6:$C$125,0)))),$Q222,0),"")</f>
        <v/>
      </c>
      <c r="I222" s="185" t="str">
        <f t="shared" ca="1" si="90"/>
        <v/>
      </c>
      <c r="J222" s="141">
        <f t="shared" ref="J222" ca="1" si="120">COUNT(A222:A226)</f>
        <v>0</v>
      </c>
      <c r="K222" s="142" t="str">
        <f t="shared" ref="K222" ca="1" si="121">IF(ISNUMBER(A222),RANK(F222,F222:F226),"")</f>
        <v/>
      </c>
      <c r="L222" s="58">
        <f ca="1">IF(J222=5,VLOOKUP(K222,TPMatrix!$A$6:$B$10,2,FALSE),IF(J222=4,VLOOKUP(K222,TPMatrix!$D$6:$E$9,2,FALSE),0))</f>
        <v>0</v>
      </c>
      <c r="M222" s="58">
        <f ca="1">IF(COUNTIF(K222:K226,K222)&gt;=2,IF(J222=5,VLOOKUP(K222+1,TPMatrix!$A$6:$B$10,2,FALSE),IF(J222=4,VLOOKUP(K222+1,TPMatrix!$D$6:$E$9,2,FALSE),0)),"")</f>
        <v>0</v>
      </c>
      <c r="N222" s="58">
        <f ca="1">IF(COUNTIF(K222:K226,K222)&gt;=3,IF(J222=5,VLOOKUP(K222+2,TPMatrix!$A$6:$B$10,2,FALSE),IF(J222=4,VLOOKUP(K222+2,TPMatrix!$D$6:$E$9,2,FALSE),0)),"")</f>
        <v>0</v>
      </c>
      <c r="O222" s="58">
        <f ca="1">IF(COUNTIF(K222:K226,K222)&gt;=4,IF(J222=5,VLOOKUP(K222+3,TPMatrix!$A$6:$B$10,2,FALSE),IF(J222=4,VLOOKUP(K222+3,TPMatrix!$D$6:$E$9,2,FALSE),0)),"")</f>
        <v>0</v>
      </c>
      <c r="P222" s="58">
        <f ca="1">IF(COUNTIF(K222:K226,K222)&gt;=5,IF(J222=5,VLOOKUP(K222+4,TPMatrix!$A$6:$B$10,2,FALSE),IF(J222=4,VLOOKUP(K222+4,TPMatrix!$D$6:$E$9,2,FALSE),0)),"")</f>
        <v>0</v>
      </c>
      <c r="Q222" s="58">
        <f t="shared" ca="1" si="93"/>
        <v>0</v>
      </c>
      <c r="R222" s="143">
        <f t="shared" ca="1" si="94"/>
        <v>5</v>
      </c>
      <c r="S222" s="144">
        <f t="shared" ca="1" si="78"/>
        <v>0</v>
      </c>
      <c r="T222" s="145">
        <f t="shared" si="79"/>
        <v>0</v>
      </c>
      <c r="U222" s="146">
        <f t="shared" ca="1" si="95"/>
        <v>0</v>
      </c>
      <c r="W222" s="3" t="str">
        <f t="shared" ca="1" si="81"/>
        <v/>
      </c>
      <c r="X222" s="3" t="str">
        <f ca="1">IF(ISNUMBER($A222),$W222*(Methuselahs!$A$4+1)+$A222,"")</f>
        <v/>
      </c>
      <c r="Y222" s="3" t="str">
        <f t="shared" ca="1" si="82"/>
        <v/>
      </c>
      <c r="Z222" s="3" t="str">
        <f ca="1">IF(ISNUMBER($A222),VLOOKUP($A222,Methuselahs!$A$7:$X$306,5),"")</f>
        <v/>
      </c>
      <c r="AA222" s="3" t="str">
        <f t="shared" ca="1" si="83"/>
        <v/>
      </c>
    </row>
    <row r="223" spans="1:27" x14ac:dyDescent="0.2">
      <c r="A223" s="59" t="str">
        <f ca="1">IF(ISBLANK('Tournament Info'!$B$11),"",INDIRECT(ADDRESS(ROW(),2,1,1,"Optimal Seating "&amp;'Tournament Info'!$B$11-1&amp;"R+F")))</f>
        <v/>
      </c>
      <c r="B223" s="65" t="str">
        <f ca="1">IF(ISNUMBER(A223),VLOOKUP(A223,Methuselahs!$A$7:$E$306,2,FALSE),"")</f>
        <v/>
      </c>
      <c r="C223" s="147" t="str">
        <f ca="1">IF(ISNUMBER(A223),VLOOKUP(A223,Methuselahs!$A$7:$E$306,3,FALSE),"")</f>
        <v/>
      </c>
      <c r="D223" s="148" t="str">
        <f t="shared" ca="1" si="88"/>
        <v/>
      </c>
      <c r="E223" s="149"/>
      <c r="F223" s="66">
        <f t="shared" si="89"/>
        <v>0</v>
      </c>
      <c r="G223" s="150" t="str">
        <f t="shared" ca="1" si="74"/>
        <v/>
      </c>
      <c r="H223" s="151" t="str">
        <f ca="1">IF(ISNUMBER(A223),IF(OR($S223=$U223,NOT(ISNA(MATCH($D223*5+$V$4,Override!$C$6:$C$125,0)))),$Q223,0),"")</f>
        <v/>
      </c>
      <c r="I223" s="186" t="str">
        <f t="shared" ca="1" si="90"/>
        <v/>
      </c>
      <c r="J223" s="152">
        <f t="shared" ref="J223" ca="1" si="122">COUNT(A222:A226)</f>
        <v>0</v>
      </c>
      <c r="K223" s="153" t="str">
        <f t="shared" ref="K223" ca="1" si="123">IF(ISNUMBER(A223),RANK(F223,F222:F226),"")</f>
        <v/>
      </c>
      <c r="L223" s="154">
        <f ca="1">IF(J223=5,VLOOKUP(K223,TPMatrix!$A$6:$B$10,2,FALSE),IF(J223=4,VLOOKUP(K223,TPMatrix!$D$6:$E$9,2,FALSE),0))</f>
        <v>0</v>
      </c>
      <c r="M223" s="154">
        <f ca="1">IF(COUNTIF(K222:K226,K223)&gt;=2,IF(J223=5,VLOOKUP(K223+1,TPMatrix!$A$6:$B$10,2,FALSE),IF(J223=4,VLOOKUP(K223+1,TPMatrix!$D$6:$E$9,2,FALSE),0)),"")</f>
        <v>0</v>
      </c>
      <c r="N223" s="154">
        <f ca="1">IF(COUNTIF(K222:K226,K223)&gt;=3,IF(J223=5,VLOOKUP(K223+2,TPMatrix!$A$6:$B$10,2,FALSE),IF(J223=4,VLOOKUP(K223+2,TPMatrix!$D$6:$E$9,2,FALSE),0)),"")</f>
        <v>0</v>
      </c>
      <c r="O223" s="154">
        <f ca="1">IF(COUNTIF(K222:K226,K223)&gt;=4,IF(J223=5,VLOOKUP(K223+3,TPMatrix!$A$6:$B$10,2,FALSE),IF(J223=4,VLOOKUP(K223+3,TPMatrix!$D$6:$E$9,2,FALSE),0)),"")</f>
        <v>0</v>
      </c>
      <c r="P223" s="154">
        <f ca="1">IF(COUNTIF(K222:K226,K223)&gt;=5,IF(J223=5,VLOOKUP(K223+4,TPMatrix!$A$6:$B$10,2,FALSE),IF(J223=4,VLOOKUP(K223+4,TPMatrix!$D$6:$E$9,2,FALSE),0)),"")</f>
        <v>0</v>
      </c>
      <c r="Q223" s="154">
        <f t="shared" ca="1" si="93"/>
        <v>0</v>
      </c>
      <c r="R223" s="155">
        <f t="shared" ca="1" si="94"/>
        <v>5</v>
      </c>
      <c r="S223" s="153">
        <f t="shared" ca="1" si="78"/>
        <v>0</v>
      </c>
      <c r="T223" s="154">
        <f t="shared" si="79"/>
        <v>0</v>
      </c>
      <c r="U223" s="155">
        <f t="shared" ca="1" si="95"/>
        <v>0</v>
      </c>
      <c r="W223" s="3" t="str">
        <f t="shared" ca="1" si="81"/>
        <v/>
      </c>
      <c r="X223" s="3" t="str">
        <f ca="1">IF(ISNUMBER($A223),$W223*(Methuselahs!$A$4+1)+$A223,"")</f>
        <v/>
      </c>
      <c r="Y223" s="3" t="str">
        <f t="shared" ca="1" si="82"/>
        <v/>
      </c>
      <c r="Z223" s="3" t="str">
        <f ca="1">IF(ISNUMBER($A223),VLOOKUP($A223,Methuselahs!$A$7:$X$306,5),"")</f>
        <v/>
      </c>
      <c r="AA223" s="3" t="str">
        <f t="shared" ca="1" si="83"/>
        <v/>
      </c>
    </row>
    <row r="224" spans="1:27" x14ac:dyDescent="0.2">
      <c r="A224" s="70" t="str">
        <f ca="1">IF(ISBLANK('Tournament Info'!$B$11),"",INDIRECT(ADDRESS(ROW(),2,1,1,"Optimal Seating "&amp;'Tournament Info'!$B$11-1&amp;"R+F")))</f>
        <v/>
      </c>
      <c r="B224" s="76" t="str">
        <f ca="1">IF(ISNUMBER(A224),VLOOKUP(A224,Methuselahs!$A$7:$E$306,2,FALSE),"")</f>
        <v/>
      </c>
      <c r="C224" s="156" t="str">
        <f ca="1">IF(ISNUMBER(A224),VLOOKUP(A224,Methuselahs!$A$7:$E$306,3,FALSE),"")</f>
        <v/>
      </c>
      <c r="D224" s="157" t="str">
        <f t="shared" ca="1" si="88"/>
        <v/>
      </c>
      <c r="E224" s="158"/>
      <c r="F224" s="77">
        <f t="shared" si="89"/>
        <v>0</v>
      </c>
      <c r="G224" s="159" t="str">
        <f t="shared" ca="1" si="74"/>
        <v/>
      </c>
      <c r="H224" s="160" t="str">
        <f ca="1">IF(ISNUMBER(A224),IF(OR($S224=$U224,NOT(ISNA(MATCH($D224*5+$V$4,Override!$C$6:$C$125,0)))),$Q224,0),"")</f>
        <v/>
      </c>
      <c r="I224" s="187" t="str">
        <f t="shared" ca="1" si="90"/>
        <v/>
      </c>
      <c r="J224" s="161">
        <f t="shared" ref="J224" ca="1" si="124">COUNT(A222:A226)</f>
        <v>0</v>
      </c>
      <c r="K224" s="162" t="str">
        <f t="shared" ref="K224" ca="1" si="125">IF(ISNUMBER(A224),RANK(F224,F222:F226),"")</f>
        <v/>
      </c>
      <c r="L224" s="75">
        <f ca="1">IF(J224=5,VLOOKUP(K224,TPMatrix!$A$6:$B$10,2,FALSE),IF(J224=4,VLOOKUP(K224,TPMatrix!$D$6:$E$9,2,FALSE),0))</f>
        <v>0</v>
      </c>
      <c r="M224" s="75">
        <f ca="1">IF(COUNTIF(K222:K226,K224)&gt;=2,IF(J224=5,VLOOKUP(K224+1,TPMatrix!$A$6:$B$10,2,FALSE),IF(J224=4,VLOOKUP(K224+1,TPMatrix!$D$6:$E$9,2,FALSE),0)),"")</f>
        <v>0</v>
      </c>
      <c r="N224" s="75">
        <f ca="1">IF(COUNTIF(K222:K226,K224)&gt;=3,IF(J224=5,VLOOKUP(K224+2,TPMatrix!$A$6:$B$10,2,FALSE),IF(J224=4,VLOOKUP(K224+2,TPMatrix!$D$6:$E$9,2,FALSE),0)),"")</f>
        <v>0</v>
      </c>
      <c r="O224" s="75">
        <f ca="1">IF(COUNTIF(K222:K226,K224)&gt;=4,IF(J224=5,VLOOKUP(K224+3,TPMatrix!$A$6:$B$10,2,FALSE),IF(J224=4,VLOOKUP(K224+3,TPMatrix!$D$6:$E$9,2,FALSE),0)),"")</f>
        <v>0</v>
      </c>
      <c r="P224" s="75">
        <f ca="1">IF(COUNTIF(K222:K226,K224)&gt;=5,IF(J224=5,VLOOKUP(K224+4,TPMatrix!$A$6:$B$10,2,FALSE),IF(J224=4,VLOOKUP(K224+4,TPMatrix!$D$6:$E$9,2,FALSE),0)),"")</f>
        <v>0</v>
      </c>
      <c r="Q224" s="75">
        <f t="shared" ca="1" si="93"/>
        <v>0</v>
      </c>
      <c r="R224" s="163">
        <f t="shared" ca="1" si="94"/>
        <v>5</v>
      </c>
      <c r="S224" s="162">
        <f t="shared" ca="1" si="78"/>
        <v>0</v>
      </c>
      <c r="T224" s="75">
        <f t="shared" si="79"/>
        <v>0</v>
      </c>
      <c r="U224" s="163">
        <f t="shared" ca="1" si="95"/>
        <v>0</v>
      </c>
      <c r="W224" s="3" t="str">
        <f t="shared" ca="1" si="81"/>
        <v/>
      </c>
      <c r="X224" s="3" t="str">
        <f ca="1">IF(ISNUMBER($A224),$W224*(Methuselahs!$A$4+1)+$A224,"")</f>
        <v/>
      </c>
      <c r="Y224" s="3" t="str">
        <f t="shared" ca="1" si="82"/>
        <v/>
      </c>
      <c r="Z224" s="3" t="str">
        <f ca="1">IF(ISNUMBER($A224),VLOOKUP($A224,Methuselahs!$A$7:$X$306,5),"")</f>
        <v/>
      </c>
      <c r="AA224" s="3" t="str">
        <f t="shared" ca="1" si="83"/>
        <v/>
      </c>
    </row>
    <row r="225" spans="1:27" x14ac:dyDescent="0.2">
      <c r="A225" s="164" t="str">
        <f ca="1">IF(ISBLANK('Tournament Info'!$B$11),"",INDIRECT(ADDRESS(ROW(),2,1,1,"Optimal Seating "&amp;'Tournament Info'!$B$11-1&amp;"R+F")))</f>
        <v/>
      </c>
      <c r="B225" s="165" t="str">
        <f ca="1">IF(ISNUMBER(A225),VLOOKUP(A225,Methuselahs!$A$7:$E$306,2,FALSE),"")</f>
        <v/>
      </c>
      <c r="C225" s="166" t="str">
        <f ca="1">IF(ISNUMBER(A225),VLOOKUP(A225,Methuselahs!$A$7:$E$306,3,FALSE),"")</f>
        <v/>
      </c>
      <c r="D225" s="167" t="str">
        <f t="shared" ca="1" si="88"/>
        <v/>
      </c>
      <c r="E225" s="168"/>
      <c r="F225" s="188">
        <f t="shared" si="89"/>
        <v>0</v>
      </c>
      <c r="G225" s="150" t="str">
        <f t="shared" ca="1" si="74"/>
        <v/>
      </c>
      <c r="H225" s="151" t="str">
        <f ca="1">IF(ISNUMBER(A225),IF(OR($S225=$U225,NOT(ISNA(MATCH($D225*5+$V$4,Override!$C$6:$C$125,0)))),$Q225,0),"")</f>
        <v/>
      </c>
      <c r="I225" s="186" t="str">
        <f t="shared" ca="1" si="90"/>
        <v/>
      </c>
      <c r="J225" s="169">
        <f t="shared" ref="J225" ca="1" si="126">COUNT(A222:A226)</f>
        <v>0</v>
      </c>
      <c r="K225" s="153" t="str">
        <f t="shared" ref="K225" ca="1" si="127">IF(ISNUMBER(A225),RANK(F225,F222:F226),"")</f>
        <v/>
      </c>
      <c r="L225" s="154">
        <f ca="1">IF(J225=5,VLOOKUP(K225,TPMatrix!$A$6:$B$10,2,FALSE),IF(J225=4,VLOOKUP(K225,TPMatrix!$D$6:$E$9,2,FALSE),0))</f>
        <v>0</v>
      </c>
      <c r="M225" s="154">
        <f ca="1">IF(COUNTIF(K222:K226,K225)&gt;=2,IF(J225=5,VLOOKUP(K225+1,TPMatrix!$A$6:$B$10,2,FALSE),IF(J225=4,VLOOKUP(K225+1,TPMatrix!$D$6:$E$9,2,FALSE),0)),"")</f>
        <v>0</v>
      </c>
      <c r="N225" s="154">
        <f ca="1">IF(COUNTIF(K222:K226,K225)&gt;=3,IF(J225=5,VLOOKUP(K225+2,TPMatrix!$A$6:$B$10,2,FALSE),IF(J225=4,VLOOKUP(K225+2,TPMatrix!$D$6:$E$9,2,FALSE),0)),"")</f>
        <v>0</v>
      </c>
      <c r="O225" s="154">
        <f ca="1">IF(COUNTIF(K222:K226,K225)&gt;=4,IF(J225=5,VLOOKUP(K225+3,TPMatrix!$A$6:$B$10,2,FALSE),IF(J225=4,VLOOKUP(K225+3,TPMatrix!$D$6:$E$9,2,FALSE),0)),"")</f>
        <v>0</v>
      </c>
      <c r="P225" s="154">
        <f ca="1">IF(COUNTIF(K222:K226,K225)&gt;=5,IF(J225=5,VLOOKUP(K225+4,TPMatrix!$A$6:$B$10,2,FALSE),IF(J225=4,VLOOKUP(K225+4,TPMatrix!$D$6:$E$9,2,FALSE),0)),"")</f>
        <v>0</v>
      </c>
      <c r="Q225" s="154">
        <f t="shared" ca="1" si="93"/>
        <v>0</v>
      </c>
      <c r="R225" s="155">
        <f t="shared" ca="1" si="94"/>
        <v>5</v>
      </c>
      <c r="S225" s="153">
        <f t="shared" ca="1" si="78"/>
        <v>0</v>
      </c>
      <c r="T225" s="154">
        <f t="shared" si="79"/>
        <v>0</v>
      </c>
      <c r="U225" s="155">
        <f t="shared" ca="1" si="95"/>
        <v>0</v>
      </c>
      <c r="W225" s="3" t="str">
        <f t="shared" ca="1" si="81"/>
        <v/>
      </c>
      <c r="X225" s="3" t="str">
        <f ca="1">IF(ISNUMBER($A225),$W225*(Methuselahs!$A$4+1)+$A225,"")</f>
        <v/>
      </c>
      <c r="Y225" s="3" t="str">
        <f t="shared" ca="1" si="82"/>
        <v/>
      </c>
      <c r="Z225" s="3" t="str">
        <f ca="1">IF(ISNUMBER($A225),VLOOKUP($A225,Methuselahs!$A$7:$X$306,5),"")</f>
        <v/>
      </c>
      <c r="AA225" s="3" t="str">
        <f t="shared" ca="1" si="83"/>
        <v/>
      </c>
    </row>
    <row r="226" spans="1:27" ht="13.5" thickBot="1" x14ac:dyDescent="0.25">
      <c r="A226" s="170" t="str">
        <f ca="1">IF(ISBLANK('Tournament Info'!$B$11),"",INDIRECT(ADDRESS(ROW(),2,1,1,"Optimal Seating "&amp;'Tournament Info'!$B$11-1&amp;"R+F")))</f>
        <v/>
      </c>
      <c r="B226" s="171" t="str">
        <f ca="1">IF(ISNUMBER(A226),VLOOKUP(A226,Methuselahs!$A$7:$E$306,2,FALSE),"")</f>
        <v/>
      </c>
      <c r="C226" s="172" t="str">
        <f ca="1">IF(ISNUMBER(A226),VLOOKUP(A226,Methuselahs!$A$7:$E$306,3,FALSE),"")</f>
        <v/>
      </c>
      <c r="D226" s="173" t="str">
        <f t="shared" ca="1" si="88"/>
        <v/>
      </c>
      <c r="E226" s="174"/>
      <c r="F226" s="189">
        <f t="shared" si="89"/>
        <v>0</v>
      </c>
      <c r="G226" s="179" t="str">
        <f t="shared" ca="1" si="74"/>
        <v/>
      </c>
      <c r="H226" s="180" t="str">
        <f ca="1">IF(ISNUMBER(A226),IF(OR($S226=$U226,NOT(ISNA(MATCH($D226*5+$V$4,Override!$C$6:$C$125,0)))),$Q226,0),"")</f>
        <v/>
      </c>
      <c r="I226" s="190" t="str">
        <f t="shared" ca="1" si="90"/>
        <v/>
      </c>
      <c r="J226" s="175">
        <f t="shared" ref="J226" ca="1" si="128">COUNT(A222:A226)</f>
        <v>0</v>
      </c>
      <c r="K226" s="176" t="str">
        <f t="shared" ref="K226" ca="1" si="129">IF(ISNUMBER(A226),RANK(F226,F222:F226),"")</f>
        <v/>
      </c>
      <c r="L226" s="177">
        <f ca="1">IF(J226=5,VLOOKUP(K226,TPMatrix!$A$6:$B$10,2,FALSE),IF(J226=4,VLOOKUP(K226,TPMatrix!$D$6:$E$9,2,FALSE),0))</f>
        <v>0</v>
      </c>
      <c r="M226" s="177">
        <f ca="1">IF(COUNTIF(K222:K226,K226)&gt;=2,IF(J226=5,VLOOKUP(K226+1,TPMatrix!$A$6:$B$10,2,FALSE),IF(J226=4,VLOOKUP(K226+1,TPMatrix!$D$6:$E$9,2,FALSE),0)),"")</f>
        <v>0</v>
      </c>
      <c r="N226" s="177">
        <f ca="1">IF(COUNTIF(K222:K226,K226)&gt;=3,IF(J226=5,VLOOKUP(K226+2,TPMatrix!$A$6:$B$10,2,FALSE),IF(J226=4,VLOOKUP(K226+2,TPMatrix!$D$6:$E$9,2,FALSE),0)),"")</f>
        <v>0</v>
      </c>
      <c r="O226" s="177">
        <f ca="1">IF(COUNTIF(K222:K226,K226)&gt;=4,IF(J226=5,VLOOKUP(K226+3,TPMatrix!$A$6:$B$10,2,FALSE),IF(J226=4,VLOOKUP(K226+3,TPMatrix!$D$6:$E$9,2,FALSE),0)),"")</f>
        <v>0</v>
      </c>
      <c r="P226" s="177">
        <f ca="1">IF(COUNTIF(K222:K226,K226)&gt;=5,IF(J226=5,VLOOKUP(K226+4,TPMatrix!$A$6:$B$10,2,FALSE),IF(J226=4,VLOOKUP(K226+4,TPMatrix!$D$6:$E$9,2,FALSE),0)),"")</f>
        <v>0</v>
      </c>
      <c r="Q226" s="177">
        <f t="shared" ca="1" si="93"/>
        <v>0</v>
      </c>
      <c r="R226" s="178">
        <f t="shared" ca="1" si="94"/>
        <v>5</v>
      </c>
      <c r="S226" s="176">
        <f t="shared" ca="1" si="78"/>
        <v>0</v>
      </c>
      <c r="T226" s="177">
        <f t="shared" si="79"/>
        <v>0</v>
      </c>
      <c r="U226" s="178">
        <f t="shared" ca="1" si="95"/>
        <v>0</v>
      </c>
      <c r="W226" s="3" t="str">
        <f t="shared" ca="1" si="81"/>
        <v/>
      </c>
      <c r="X226" s="3" t="str">
        <f ca="1">IF(ISNUMBER($A226),$W226*(Methuselahs!$A$4+1)+$A226,"")</f>
        <v/>
      </c>
      <c r="Y226" s="3" t="str">
        <f t="shared" ca="1" si="82"/>
        <v/>
      </c>
      <c r="Z226" s="3" t="str">
        <f ca="1">IF(ISNUMBER($A226),VLOOKUP($A226,Methuselahs!$A$7:$X$306,5),"")</f>
        <v/>
      </c>
      <c r="AA226" s="3" t="str">
        <f t="shared" ca="1" si="83"/>
        <v/>
      </c>
    </row>
    <row r="227" spans="1:27" ht="13.5" thickTop="1" x14ac:dyDescent="0.2">
      <c r="A227" s="55" t="str">
        <f ca="1">IF(ISBLANK('Tournament Info'!$B$11),"",INDIRECT(ADDRESS(ROW(),2,1,1,"Optimal Seating "&amp;'Tournament Info'!$B$11-1&amp;"R+F")))</f>
        <v/>
      </c>
      <c r="B227" s="76" t="str">
        <f ca="1">IF(ISNUMBER(A227),VLOOKUP(A227,Methuselahs!$A$7:$E$306,2,FALSE),"")</f>
        <v/>
      </c>
      <c r="C227" s="136" t="str">
        <f ca="1">IF(ISNUMBER(A227),VLOOKUP(A227,Methuselahs!$A$7:$E$306,3,FALSE),"")</f>
        <v/>
      </c>
      <c r="D227" s="137" t="str">
        <f t="shared" ca="1" si="88"/>
        <v/>
      </c>
      <c r="E227" s="138"/>
      <c r="F227" s="184">
        <f t="shared" si="89"/>
        <v>0</v>
      </c>
      <c r="G227" s="139" t="str">
        <f t="shared" ca="1" si="74"/>
        <v/>
      </c>
      <c r="H227" s="140" t="str">
        <f ca="1">IF(ISNUMBER(A227),IF(OR($S227=$U227,NOT(ISNA(MATCH($D227*5+$V$4,Override!$C$6:$C$125,0)))),$Q227,0),"")</f>
        <v/>
      </c>
      <c r="I227" s="185" t="str">
        <f t="shared" ca="1" si="90"/>
        <v/>
      </c>
      <c r="J227" s="141">
        <f t="shared" ref="J227" ca="1" si="130">COUNT(A227:A231)</f>
        <v>0</v>
      </c>
      <c r="K227" s="142" t="str">
        <f t="shared" ref="K227" ca="1" si="131">IF(ISNUMBER(A227),RANK(F227,F227:F231),"")</f>
        <v/>
      </c>
      <c r="L227" s="58">
        <f ca="1">IF(J227=5,VLOOKUP(K227,TPMatrix!$A$6:$B$10,2,FALSE),IF(J227=4,VLOOKUP(K227,TPMatrix!$D$6:$E$9,2,FALSE),0))</f>
        <v>0</v>
      </c>
      <c r="M227" s="58">
        <f ca="1">IF(COUNTIF(K227:K231,K227)&gt;=2,IF(J227=5,VLOOKUP(K227+1,TPMatrix!$A$6:$B$10,2,FALSE),IF(J227=4,VLOOKUP(K227+1,TPMatrix!$D$6:$E$9,2,FALSE),0)),"")</f>
        <v>0</v>
      </c>
      <c r="N227" s="58">
        <f ca="1">IF(COUNTIF(K227:K231,K227)&gt;=3,IF(J227=5,VLOOKUP(K227+2,TPMatrix!$A$6:$B$10,2,FALSE),IF(J227=4,VLOOKUP(K227+2,TPMatrix!$D$6:$E$9,2,FALSE),0)),"")</f>
        <v>0</v>
      </c>
      <c r="O227" s="58">
        <f ca="1">IF(COUNTIF(K227:K231,K227)&gt;=4,IF(J227=5,VLOOKUP(K227+3,TPMatrix!$A$6:$B$10,2,FALSE),IF(J227=4,VLOOKUP(K227+3,TPMatrix!$D$6:$E$9,2,FALSE),0)),"")</f>
        <v>0</v>
      </c>
      <c r="P227" s="58">
        <f ca="1">IF(COUNTIF(K227:K231,K227)&gt;=5,IF(J227=5,VLOOKUP(K227+4,TPMatrix!$A$6:$B$10,2,FALSE),IF(J227=4,VLOOKUP(K227+4,TPMatrix!$D$6:$E$9,2,FALSE),0)),"")</f>
        <v>0</v>
      </c>
      <c r="Q227" s="58">
        <f t="shared" ca="1" si="93"/>
        <v>0</v>
      </c>
      <c r="R227" s="143">
        <f t="shared" ca="1" si="94"/>
        <v>5</v>
      </c>
      <c r="S227" s="144">
        <f t="shared" ca="1" si="78"/>
        <v>0</v>
      </c>
      <c r="T227" s="145">
        <f t="shared" si="79"/>
        <v>0</v>
      </c>
      <c r="U227" s="146">
        <f t="shared" ca="1" si="95"/>
        <v>0</v>
      </c>
      <c r="W227" s="3" t="str">
        <f t="shared" ca="1" si="81"/>
        <v/>
      </c>
      <c r="X227" s="3" t="str">
        <f ca="1">IF(ISNUMBER($A227),$W227*(Methuselahs!$A$4+1)+$A227,"")</f>
        <v/>
      </c>
      <c r="Y227" s="3" t="str">
        <f t="shared" ca="1" si="82"/>
        <v/>
      </c>
      <c r="Z227" s="3" t="str">
        <f ca="1">IF(ISNUMBER($A227),VLOOKUP($A227,Methuselahs!$A$7:$X$306,5),"")</f>
        <v/>
      </c>
      <c r="AA227" s="3" t="str">
        <f t="shared" ca="1" si="83"/>
        <v/>
      </c>
    </row>
    <row r="228" spans="1:27" x14ac:dyDescent="0.2">
      <c r="A228" s="59" t="str">
        <f ca="1">IF(ISBLANK('Tournament Info'!$B$11),"",INDIRECT(ADDRESS(ROW(),2,1,1,"Optimal Seating "&amp;'Tournament Info'!$B$11-1&amp;"R+F")))</f>
        <v/>
      </c>
      <c r="B228" s="65" t="str">
        <f ca="1">IF(ISNUMBER(A228),VLOOKUP(A228,Methuselahs!$A$7:$E$306,2,FALSE),"")</f>
        <v/>
      </c>
      <c r="C228" s="147" t="str">
        <f ca="1">IF(ISNUMBER(A228),VLOOKUP(A228,Methuselahs!$A$7:$E$306,3,FALSE),"")</f>
        <v/>
      </c>
      <c r="D228" s="148" t="str">
        <f t="shared" ca="1" si="88"/>
        <v/>
      </c>
      <c r="E228" s="149"/>
      <c r="F228" s="66">
        <f t="shared" si="89"/>
        <v>0</v>
      </c>
      <c r="G228" s="150" t="str">
        <f t="shared" ca="1" si="74"/>
        <v/>
      </c>
      <c r="H228" s="151" t="str">
        <f ca="1">IF(ISNUMBER(A228),IF(OR($S228=$U228,NOT(ISNA(MATCH($D228*5+$V$4,Override!$C$6:$C$125,0)))),$Q228,0),"")</f>
        <v/>
      </c>
      <c r="I228" s="186" t="str">
        <f t="shared" ca="1" si="90"/>
        <v/>
      </c>
      <c r="J228" s="152">
        <f t="shared" ref="J228" ca="1" si="132">COUNT(A227:A231)</f>
        <v>0</v>
      </c>
      <c r="K228" s="153" t="str">
        <f t="shared" ref="K228" ca="1" si="133">IF(ISNUMBER(A228),RANK(F228,F227:F231),"")</f>
        <v/>
      </c>
      <c r="L228" s="154">
        <f ca="1">IF(J228=5,VLOOKUP(K228,TPMatrix!$A$6:$B$10,2,FALSE),IF(J228=4,VLOOKUP(K228,TPMatrix!$D$6:$E$9,2,FALSE),0))</f>
        <v>0</v>
      </c>
      <c r="M228" s="154">
        <f ca="1">IF(COUNTIF(K227:K231,K228)&gt;=2,IF(J228=5,VLOOKUP(K228+1,TPMatrix!$A$6:$B$10,2,FALSE),IF(J228=4,VLOOKUP(K228+1,TPMatrix!$D$6:$E$9,2,FALSE),0)),"")</f>
        <v>0</v>
      </c>
      <c r="N228" s="154">
        <f ca="1">IF(COUNTIF(K227:K231,K228)&gt;=3,IF(J228=5,VLOOKUP(K228+2,TPMatrix!$A$6:$B$10,2,FALSE),IF(J228=4,VLOOKUP(K228+2,TPMatrix!$D$6:$E$9,2,FALSE),0)),"")</f>
        <v>0</v>
      </c>
      <c r="O228" s="154">
        <f ca="1">IF(COUNTIF(K227:K231,K228)&gt;=4,IF(J228=5,VLOOKUP(K228+3,TPMatrix!$A$6:$B$10,2,FALSE),IF(J228=4,VLOOKUP(K228+3,TPMatrix!$D$6:$E$9,2,FALSE),0)),"")</f>
        <v>0</v>
      </c>
      <c r="P228" s="154">
        <f ca="1">IF(COUNTIF(K227:K231,K228)&gt;=5,IF(J228=5,VLOOKUP(K228+4,TPMatrix!$A$6:$B$10,2,FALSE),IF(J228=4,VLOOKUP(K228+4,TPMatrix!$D$6:$E$9,2,FALSE),0)),"")</f>
        <v>0</v>
      </c>
      <c r="Q228" s="154">
        <f t="shared" ca="1" si="93"/>
        <v>0</v>
      </c>
      <c r="R228" s="155">
        <f t="shared" ca="1" si="94"/>
        <v>5</v>
      </c>
      <c r="S228" s="153">
        <f t="shared" ca="1" si="78"/>
        <v>0</v>
      </c>
      <c r="T228" s="154">
        <f t="shared" si="79"/>
        <v>0</v>
      </c>
      <c r="U228" s="155">
        <f t="shared" ca="1" si="95"/>
        <v>0</v>
      </c>
      <c r="W228" s="3" t="str">
        <f t="shared" ca="1" si="81"/>
        <v/>
      </c>
      <c r="X228" s="3" t="str">
        <f ca="1">IF(ISNUMBER($A228),$W228*(Methuselahs!$A$4+1)+$A228,"")</f>
        <v/>
      </c>
      <c r="Y228" s="3" t="str">
        <f t="shared" ca="1" si="82"/>
        <v/>
      </c>
      <c r="Z228" s="3" t="str">
        <f ca="1">IF(ISNUMBER($A228),VLOOKUP($A228,Methuselahs!$A$7:$X$306,5),"")</f>
        <v/>
      </c>
      <c r="AA228" s="3" t="str">
        <f t="shared" ca="1" si="83"/>
        <v/>
      </c>
    </row>
    <row r="229" spans="1:27" x14ac:dyDescent="0.2">
      <c r="A229" s="70" t="str">
        <f ca="1">IF(ISBLANK('Tournament Info'!$B$11),"",INDIRECT(ADDRESS(ROW(),2,1,1,"Optimal Seating "&amp;'Tournament Info'!$B$11-1&amp;"R+F")))</f>
        <v/>
      </c>
      <c r="B229" s="76" t="str">
        <f ca="1">IF(ISNUMBER(A229),VLOOKUP(A229,Methuselahs!$A$7:$E$306,2,FALSE),"")</f>
        <v/>
      </c>
      <c r="C229" s="156" t="str">
        <f ca="1">IF(ISNUMBER(A229),VLOOKUP(A229,Methuselahs!$A$7:$E$306,3,FALSE),"")</f>
        <v/>
      </c>
      <c r="D229" s="157" t="str">
        <f t="shared" ca="1" si="88"/>
        <v/>
      </c>
      <c r="E229" s="158"/>
      <c r="F229" s="77">
        <f t="shared" si="89"/>
        <v>0</v>
      </c>
      <c r="G229" s="159" t="str">
        <f t="shared" ca="1" si="74"/>
        <v/>
      </c>
      <c r="H229" s="160" t="str">
        <f ca="1">IF(ISNUMBER(A229),IF(OR($S229=$U229,NOT(ISNA(MATCH($D229*5+$V$4,Override!$C$6:$C$125,0)))),$Q229,0),"")</f>
        <v/>
      </c>
      <c r="I229" s="187" t="str">
        <f t="shared" ca="1" si="90"/>
        <v/>
      </c>
      <c r="J229" s="161">
        <f t="shared" ref="J229" ca="1" si="134">COUNT(A227:A231)</f>
        <v>0</v>
      </c>
      <c r="K229" s="162" t="str">
        <f t="shared" ref="K229" ca="1" si="135">IF(ISNUMBER(A229),RANK(F229,F227:F231),"")</f>
        <v/>
      </c>
      <c r="L229" s="75">
        <f ca="1">IF(J229=5,VLOOKUP(K229,TPMatrix!$A$6:$B$10,2,FALSE),IF(J229=4,VLOOKUP(K229,TPMatrix!$D$6:$E$9,2,FALSE),0))</f>
        <v>0</v>
      </c>
      <c r="M229" s="75">
        <f ca="1">IF(COUNTIF(K227:K231,K229)&gt;=2,IF(J229=5,VLOOKUP(K229+1,TPMatrix!$A$6:$B$10,2,FALSE),IF(J229=4,VLOOKUP(K229+1,TPMatrix!$D$6:$E$9,2,FALSE),0)),"")</f>
        <v>0</v>
      </c>
      <c r="N229" s="75">
        <f ca="1">IF(COUNTIF(K227:K231,K229)&gt;=3,IF(J229=5,VLOOKUP(K229+2,TPMatrix!$A$6:$B$10,2,FALSE),IF(J229=4,VLOOKUP(K229+2,TPMatrix!$D$6:$E$9,2,FALSE),0)),"")</f>
        <v>0</v>
      </c>
      <c r="O229" s="75">
        <f ca="1">IF(COUNTIF(K227:K231,K229)&gt;=4,IF(J229=5,VLOOKUP(K229+3,TPMatrix!$A$6:$B$10,2,FALSE),IF(J229=4,VLOOKUP(K229+3,TPMatrix!$D$6:$E$9,2,FALSE),0)),"")</f>
        <v>0</v>
      </c>
      <c r="P229" s="75">
        <f ca="1">IF(COUNTIF(K227:K231,K229)&gt;=5,IF(J229=5,VLOOKUP(K229+4,TPMatrix!$A$6:$B$10,2,FALSE),IF(J229=4,VLOOKUP(K229+4,TPMatrix!$D$6:$E$9,2,FALSE),0)),"")</f>
        <v>0</v>
      </c>
      <c r="Q229" s="75">
        <f t="shared" ca="1" si="93"/>
        <v>0</v>
      </c>
      <c r="R229" s="163">
        <f t="shared" ca="1" si="94"/>
        <v>5</v>
      </c>
      <c r="S229" s="162">
        <f t="shared" ca="1" si="78"/>
        <v>0</v>
      </c>
      <c r="T229" s="75">
        <f t="shared" si="79"/>
        <v>0</v>
      </c>
      <c r="U229" s="163">
        <f t="shared" ca="1" si="95"/>
        <v>0</v>
      </c>
      <c r="W229" s="3" t="str">
        <f t="shared" ca="1" si="81"/>
        <v/>
      </c>
      <c r="X229" s="3" t="str">
        <f ca="1">IF(ISNUMBER($A229),$W229*(Methuselahs!$A$4+1)+$A229,"")</f>
        <v/>
      </c>
      <c r="Y229" s="3" t="str">
        <f t="shared" ca="1" si="82"/>
        <v/>
      </c>
      <c r="Z229" s="3" t="str">
        <f ca="1">IF(ISNUMBER($A229),VLOOKUP($A229,Methuselahs!$A$7:$X$306,5),"")</f>
        <v/>
      </c>
      <c r="AA229" s="3" t="str">
        <f t="shared" ca="1" si="83"/>
        <v/>
      </c>
    </row>
    <row r="230" spans="1:27" x14ac:dyDescent="0.2">
      <c r="A230" s="164" t="str">
        <f ca="1">IF(ISBLANK('Tournament Info'!$B$11),"",INDIRECT(ADDRESS(ROW(),2,1,1,"Optimal Seating "&amp;'Tournament Info'!$B$11-1&amp;"R+F")))</f>
        <v/>
      </c>
      <c r="B230" s="165" t="str">
        <f ca="1">IF(ISNUMBER(A230),VLOOKUP(A230,Methuselahs!$A$7:$E$306,2,FALSE),"")</f>
        <v/>
      </c>
      <c r="C230" s="166" t="str">
        <f ca="1">IF(ISNUMBER(A230),VLOOKUP(A230,Methuselahs!$A$7:$E$306,3,FALSE),"")</f>
        <v/>
      </c>
      <c r="D230" s="167" t="str">
        <f t="shared" ca="1" si="88"/>
        <v/>
      </c>
      <c r="E230" s="168"/>
      <c r="F230" s="188">
        <f t="shared" si="89"/>
        <v>0</v>
      </c>
      <c r="G230" s="150" t="str">
        <f t="shared" ca="1" si="74"/>
        <v/>
      </c>
      <c r="H230" s="151" t="str">
        <f ca="1">IF(ISNUMBER(A230),IF(OR($S230=$U230,NOT(ISNA(MATCH($D230*5+$V$4,Override!$C$6:$C$125,0)))),$Q230,0),"")</f>
        <v/>
      </c>
      <c r="I230" s="186" t="str">
        <f t="shared" ca="1" si="90"/>
        <v/>
      </c>
      <c r="J230" s="169">
        <f t="shared" ref="J230" ca="1" si="136">COUNT(A227:A231)</f>
        <v>0</v>
      </c>
      <c r="K230" s="153" t="str">
        <f t="shared" ref="K230" ca="1" si="137">IF(ISNUMBER(A230),RANK(F230,F227:F231),"")</f>
        <v/>
      </c>
      <c r="L230" s="154">
        <f ca="1">IF(J230=5,VLOOKUP(K230,TPMatrix!$A$6:$B$10,2,FALSE),IF(J230=4,VLOOKUP(K230,TPMatrix!$D$6:$E$9,2,FALSE),0))</f>
        <v>0</v>
      </c>
      <c r="M230" s="154">
        <f ca="1">IF(COUNTIF(K227:K231,K230)&gt;=2,IF(J230=5,VLOOKUP(K230+1,TPMatrix!$A$6:$B$10,2,FALSE),IF(J230=4,VLOOKUP(K230+1,TPMatrix!$D$6:$E$9,2,FALSE),0)),"")</f>
        <v>0</v>
      </c>
      <c r="N230" s="154">
        <f ca="1">IF(COUNTIF(K227:K231,K230)&gt;=3,IF(J230=5,VLOOKUP(K230+2,TPMatrix!$A$6:$B$10,2,FALSE),IF(J230=4,VLOOKUP(K230+2,TPMatrix!$D$6:$E$9,2,FALSE),0)),"")</f>
        <v>0</v>
      </c>
      <c r="O230" s="154">
        <f ca="1">IF(COUNTIF(K227:K231,K230)&gt;=4,IF(J230=5,VLOOKUP(K230+3,TPMatrix!$A$6:$B$10,2,FALSE),IF(J230=4,VLOOKUP(K230+3,TPMatrix!$D$6:$E$9,2,FALSE),0)),"")</f>
        <v>0</v>
      </c>
      <c r="P230" s="154">
        <f ca="1">IF(COUNTIF(K227:K231,K230)&gt;=5,IF(J230=5,VLOOKUP(K230+4,TPMatrix!$A$6:$B$10,2,FALSE),IF(J230=4,VLOOKUP(K230+4,TPMatrix!$D$6:$E$9,2,FALSE),0)),"")</f>
        <v>0</v>
      </c>
      <c r="Q230" s="154">
        <f t="shared" ca="1" si="93"/>
        <v>0</v>
      </c>
      <c r="R230" s="155">
        <f t="shared" ca="1" si="94"/>
        <v>5</v>
      </c>
      <c r="S230" s="153">
        <f t="shared" ca="1" si="78"/>
        <v>0</v>
      </c>
      <c r="T230" s="154">
        <f t="shared" si="79"/>
        <v>0</v>
      </c>
      <c r="U230" s="155">
        <f t="shared" ca="1" si="95"/>
        <v>0</v>
      </c>
      <c r="W230" s="3" t="str">
        <f t="shared" ca="1" si="81"/>
        <v/>
      </c>
      <c r="X230" s="3" t="str">
        <f ca="1">IF(ISNUMBER($A230),$W230*(Methuselahs!$A$4+1)+$A230,"")</f>
        <v/>
      </c>
      <c r="Y230" s="3" t="str">
        <f t="shared" ca="1" si="82"/>
        <v/>
      </c>
      <c r="Z230" s="3" t="str">
        <f ca="1">IF(ISNUMBER($A230),VLOOKUP($A230,Methuselahs!$A$7:$X$306,5),"")</f>
        <v/>
      </c>
      <c r="AA230" s="3" t="str">
        <f t="shared" ca="1" si="83"/>
        <v/>
      </c>
    </row>
    <row r="231" spans="1:27" ht="13.5" thickBot="1" x14ac:dyDescent="0.25">
      <c r="A231" s="170" t="str">
        <f ca="1">IF(ISBLANK('Tournament Info'!$B$11),"",INDIRECT(ADDRESS(ROW(),2,1,1,"Optimal Seating "&amp;'Tournament Info'!$B$11-1&amp;"R+F")))</f>
        <v/>
      </c>
      <c r="B231" s="171" t="str">
        <f ca="1">IF(ISNUMBER(A231),VLOOKUP(A231,Methuselahs!$A$7:$E$306,2,FALSE),"")</f>
        <v/>
      </c>
      <c r="C231" s="172" t="str">
        <f ca="1">IF(ISNUMBER(A231),VLOOKUP(A231,Methuselahs!$A$7:$E$306,3,FALSE),"")</f>
        <v/>
      </c>
      <c r="D231" s="173" t="str">
        <f t="shared" ca="1" si="88"/>
        <v/>
      </c>
      <c r="E231" s="174"/>
      <c r="F231" s="189">
        <f t="shared" si="89"/>
        <v>0</v>
      </c>
      <c r="G231" s="159" t="str">
        <f t="shared" ca="1" si="74"/>
        <v/>
      </c>
      <c r="H231" s="160" t="str">
        <f ca="1">IF(ISNUMBER(A231),IF(OR($S231=$U231,NOT(ISNA(MATCH($D231*5+$V$4,Override!$C$6:$C$125,0)))),$Q231,0),"")</f>
        <v/>
      </c>
      <c r="I231" s="187" t="str">
        <f t="shared" ca="1" si="90"/>
        <v/>
      </c>
      <c r="J231" s="175">
        <f t="shared" ref="J231" ca="1" si="138">COUNT(A227:A231)</f>
        <v>0</v>
      </c>
      <c r="K231" s="176" t="str">
        <f t="shared" ref="K231" ca="1" si="139">IF(ISNUMBER(A231),RANK(F231,F227:F231),"")</f>
        <v/>
      </c>
      <c r="L231" s="177">
        <f ca="1">IF(J231=5,VLOOKUP(K231,TPMatrix!$A$6:$B$10,2,FALSE),IF(J231=4,VLOOKUP(K231,TPMatrix!$D$6:$E$9,2,FALSE),0))</f>
        <v>0</v>
      </c>
      <c r="M231" s="177">
        <f ca="1">IF(COUNTIF(K227:K231,K231)&gt;=2,IF(J231=5,VLOOKUP(K231+1,TPMatrix!$A$6:$B$10,2,FALSE),IF(J231=4,VLOOKUP(K231+1,TPMatrix!$D$6:$E$9,2,FALSE),0)),"")</f>
        <v>0</v>
      </c>
      <c r="N231" s="177">
        <f ca="1">IF(COUNTIF(K227:K231,K231)&gt;=3,IF(J231=5,VLOOKUP(K231+2,TPMatrix!$A$6:$B$10,2,FALSE),IF(J231=4,VLOOKUP(K231+2,TPMatrix!$D$6:$E$9,2,FALSE),0)),"")</f>
        <v>0</v>
      </c>
      <c r="O231" s="177">
        <f ca="1">IF(COUNTIF(K227:K231,K231)&gt;=4,IF(J231=5,VLOOKUP(K231+3,TPMatrix!$A$6:$B$10,2,FALSE),IF(J231=4,VLOOKUP(K231+3,TPMatrix!$D$6:$E$9,2,FALSE),0)),"")</f>
        <v>0</v>
      </c>
      <c r="P231" s="177">
        <f ca="1">IF(COUNTIF(K227:K231,K231)&gt;=5,IF(J231=5,VLOOKUP(K231+4,TPMatrix!$A$6:$B$10,2,FALSE),IF(J231=4,VLOOKUP(K231+4,TPMatrix!$D$6:$E$9,2,FALSE),0)),"")</f>
        <v>0</v>
      </c>
      <c r="Q231" s="177">
        <f t="shared" ca="1" si="93"/>
        <v>0</v>
      </c>
      <c r="R231" s="178">
        <f t="shared" ca="1" si="94"/>
        <v>5</v>
      </c>
      <c r="S231" s="176">
        <f t="shared" ca="1" si="78"/>
        <v>0</v>
      </c>
      <c r="T231" s="177">
        <f t="shared" si="79"/>
        <v>0</v>
      </c>
      <c r="U231" s="178">
        <f t="shared" ca="1" si="95"/>
        <v>0</v>
      </c>
      <c r="W231" s="3" t="str">
        <f t="shared" ca="1" si="81"/>
        <v/>
      </c>
      <c r="X231" s="3" t="str">
        <f ca="1">IF(ISNUMBER($A231),$W231*(Methuselahs!$A$4+1)+$A231,"")</f>
        <v/>
      </c>
      <c r="Y231" s="3" t="str">
        <f t="shared" ca="1" si="82"/>
        <v/>
      </c>
      <c r="Z231" s="3" t="str">
        <f ca="1">IF(ISNUMBER($A231),VLOOKUP($A231,Methuselahs!$A$7:$X$306,5),"")</f>
        <v/>
      </c>
      <c r="AA231" s="3" t="str">
        <f t="shared" ca="1" si="83"/>
        <v/>
      </c>
    </row>
    <row r="232" spans="1:27" ht="13.5" thickTop="1" x14ac:dyDescent="0.2">
      <c r="A232" s="55" t="str">
        <f ca="1">IF(ISBLANK('Tournament Info'!$B$11),"",INDIRECT(ADDRESS(ROW(),2,1,1,"Optimal Seating "&amp;'Tournament Info'!$B$11-1&amp;"R+F")))</f>
        <v/>
      </c>
      <c r="B232" s="57" t="str">
        <f ca="1">IF(ISNUMBER(A232),VLOOKUP(A232,Methuselahs!$A$7:$E$306,2,FALSE),"")</f>
        <v/>
      </c>
      <c r="C232" s="136" t="str">
        <f ca="1">IF(ISNUMBER(A232),VLOOKUP(A232,Methuselahs!$A$7:$E$306,3,FALSE),"")</f>
        <v/>
      </c>
      <c r="D232" s="137" t="str">
        <f t="shared" ca="1" si="88"/>
        <v/>
      </c>
      <c r="E232" s="138"/>
      <c r="F232" s="184">
        <f t="shared" si="89"/>
        <v>0</v>
      </c>
      <c r="G232" s="139" t="str">
        <f t="shared" ca="1" si="74"/>
        <v/>
      </c>
      <c r="H232" s="140" t="str">
        <f ca="1">IF(ISNUMBER(A232),IF(OR($S232=$U232,NOT(ISNA(MATCH($D232*5+$V$4,Override!$C$6:$C$125,0)))),$Q232,0),"")</f>
        <v/>
      </c>
      <c r="I232" s="185" t="str">
        <f t="shared" ca="1" si="90"/>
        <v/>
      </c>
      <c r="J232" s="141">
        <f t="shared" ref="J232" ca="1" si="140">COUNT(A232:A236)</f>
        <v>0</v>
      </c>
      <c r="K232" s="142" t="str">
        <f t="shared" ref="K232" ca="1" si="141">IF(ISNUMBER(A232),RANK(F232,F232:F236),"")</f>
        <v/>
      </c>
      <c r="L232" s="58">
        <f ca="1">IF(J232=5,VLOOKUP(K232,TPMatrix!$A$6:$B$10,2,FALSE),IF(J232=4,VLOOKUP(K232,TPMatrix!$D$6:$E$9,2,FALSE),0))</f>
        <v>0</v>
      </c>
      <c r="M232" s="58">
        <f ca="1">IF(COUNTIF(K232:K236,K232)&gt;=2,IF(J232=5,VLOOKUP(K232+1,TPMatrix!$A$6:$B$10,2,FALSE),IF(J232=4,VLOOKUP(K232+1,TPMatrix!$D$6:$E$9,2,FALSE),0)),"")</f>
        <v>0</v>
      </c>
      <c r="N232" s="58">
        <f ca="1">IF(COUNTIF(K232:K236,K232)&gt;=3,IF(J232=5,VLOOKUP(K232+2,TPMatrix!$A$6:$B$10,2,FALSE),IF(J232=4,VLOOKUP(K232+2,TPMatrix!$D$6:$E$9,2,FALSE),0)),"")</f>
        <v>0</v>
      </c>
      <c r="O232" s="58">
        <f ca="1">IF(COUNTIF(K232:K236,K232)&gt;=4,IF(J232=5,VLOOKUP(K232+3,TPMatrix!$A$6:$B$10,2,FALSE),IF(J232=4,VLOOKUP(K232+3,TPMatrix!$D$6:$E$9,2,FALSE),0)),"")</f>
        <v>0</v>
      </c>
      <c r="P232" s="58">
        <f ca="1">IF(COUNTIF(K232:K236,K232)&gt;=5,IF(J232=5,VLOOKUP(K232+4,TPMatrix!$A$6:$B$10,2,FALSE),IF(J232=4,VLOOKUP(K232+4,TPMatrix!$D$6:$E$9,2,FALSE),0)),"")</f>
        <v>0</v>
      </c>
      <c r="Q232" s="58">
        <f t="shared" ca="1" si="93"/>
        <v>0</v>
      </c>
      <c r="R232" s="143">
        <f t="shared" ca="1" si="94"/>
        <v>5</v>
      </c>
      <c r="S232" s="144">
        <f t="shared" ca="1" si="78"/>
        <v>0</v>
      </c>
      <c r="T232" s="145">
        <f t="shared" si="79"/>
        <v>0</v>
      </c>
      <c r="U232" s="146">
        <f t="shared" ca="1" si="95"/>
        <v>0</v>
      </c>
      <c r="W232" s="3" t="str">
        <f t="shared" ca="1" si="81"/>
        <v/>
      </c>
      <c r="X232" s="3" t="str">
        <f ca="1">IF(ISNUMBER($A232),$W232*(Methuselahs!$A$4+1)+$A232,"")</f>
        <v/>
      </c>
      <c r="Y232" s="3" t="str">
        <f t="shared" ca="1" si="82"/>
        <v/>
      </c>
      <c r="Z232" s="3" t="str">
        <f ca="1">IF(ISNUMBER($A232),VLOOKUP($A232,Methuselahs!$A$7:$X$306,5),"")</f>
        <v/>
      </c>
      <c r="AA232" s="3" t="str">
        <f t="shared" ca="1" si="83"/>
        <v/>
      </c>
    </row>
    <row r="233" spans="1:27" x14ac:dyDescent="0.2">
      <c r="A233" s="59" t="str">
        <f ca="1">IF(ISBLANK('Tournament Info'!$B$11),"",INDIRECT(ADDRESS(ROW(),2,1,1,"Optimal Seating "&amp;'Tournament Info'!$B$11-1&amp;"R+F")))</f>
        <v/>
      </c>
      <c r="B233" s="65" t="str">
        <f ca="1">IF(ISNUMBER(A233),VLOOKUP(A233,Methuselahs!$A$7:$E$306,2,FALSE),"")</f>
        <v/>
      </c>
      <c r="C233" s="147" t="str">
        <f ca="1">IF(ISNUMBER(A233),VLOOKUP(A233,Methuselahs!$A$7:$E$306,3,FALSE),"")</f>
        <v/>
      </c>
      <c r="D233" s="148" t="str">
        <f t="shared" ca="1" si="88"/>
        <v/>
      </c>
      <c r="E233" s="149"/>
      <c r="F233" s="66">
        <f t="shared" si="89"/>
        <v>0</v>
      </c>
      <c r="G233" s="150" t="str">
        <f t="shared" ca="1" si="74"/>
        <v/>
      </c>
      <c r="H233" s="151" t="str">
        <f ca="1">IF(ISNUMBER(A233),IF(OR($S233=$U233,NOT(ISNA(MATCH($D233*5+$V$4,Override!$C$6:$C$125,0)))),$Q233,0),"")</f>
        <v/>
      </c>
      <c r="I233" s="186" t="str">
        <f t="shared" ca="1" si="90"/>
        <v/>
      </c>
      <c r="J233" s="152">
        <f t="shared" ref="J233" ca="1" si="142">COUNT(A232:A236)</f>
        <v>0</v>
      </c>
      <c r="K233" s="153" t="str">
        <f t="shared" ref="K233" ca="1" si="143">IF(ISNUMBER(A233),RANK(F233,F232:F236),"")</f>
        <v/>
      </c>
      <c r="L233" s="154">
        <f ca="1">IF(J233=5,VLOOKUP(K233,TPMatrix!$A$6:$B$10,2,FALSE),IF(J233=4,VLOOKUP(K233,TPMatrix!$D$6:$E$9,2,FALSE),0))</f>
        <v>0</v>
      </c>
      <c r="M233" s="154">
        <f ca="1">IF(COUNTIF(K232:K236,K233)&gt;=2,IF(J233=5,VLOOKUP(K233+1,TPMatrix!$A$6:$B$10,2,FALSE),IF(J233=4,VLOOKUP(K233+1,TPMatrix!$D$6:$E$9,2,FALSE),0)),"")</f>
        <v>0</v>
      </c>
      <c r="N233" s="154">
        <f ca="1">IF(COUNTIF(K232:K236,K233)&gt;=3,IF(J233=5,VLOOKUP(K233+2,TPMatrix!$A$6:$B$10,2,FALSE),IF(J233=4,VLOOKUP(K233+2,TPMatrix!$D$6:$E$9,2,FALSE),0)),"")</f>
        <v>0</v>
      </c>
      <c r="O233" s="154">
        <f ca="1">IF(COUNTIF(K232:K236,K233)&gt;=4,IF(J233=5,VLOOKUP(K233+3,TPMatrix!$A$6:$B$10,2,FALSE),IF(J233=4,VLOOKUP(K233+3,TPMatrix!$D$6:$E$9,2,FALSE),0)),"")</f>
        <v>0</v>
      </c>
      <c r="P233" s="154">
        <f ca="1">IF(COUNTIF(K232:K236,K233)&gt;=5,IF(J233=5,VLOOKUP(K233+4,TPMatrix!$A$6:$B$10,2,FALSE),IF(J233=4,VLOOKUP(K233+4,TPMatrix!$D$6:$E$9,2,FALSE),0)),"")</f>
        <v>0</v>
      </c>
      <c r="Q233" s="154">
        <f t="shared" ca="1" si="93"/>
        <v>0</v>
      </c>
      <c r="R233" s="155">
        <f t="shared" ca="1" si="94"/>
        <v>5</v>
      </c>
      <c r="S233" s="153">
        <f t="shared" ca="1" si="78"/>
        <v>0</v>
      </c>
      <c r="T233" s="154">
        <f t="shared" si="79"/>
        <v>0</v>
      </c>
      <c r="U233" s="155">
        <f t="shared" ca="1" si="95"/>
        <v>0</v>
      </c>
      <c r="W233" s="3" t="str">
        <f t="shared" ca="1" si="81"/>
        <v/>
      </c>
      <c r="X233" s="3" t="str">
        <f ca="1">IF(ISNUMBER($A233),$W233*(Methuselahs!$A$4+1)+$A233,"")</f>
        <v/>
      </c>
      <c r="Y233" s="3" t="str">
        <f t="shared" ca="1" si="82"/>
        <v/>
      </c>
      <c r="Z233" s="3" t="str">
        <f ca="1">IF(ISNUMBER($A233),VLOOKUP($A233,Methuselahs!$A$7:$X$306,5),"")</f>
        <v/>
      </c>
      <c r="AA233" s="3" t="str">
        <f t="shared" ca="1" si="83"/>
        <v/>
      </c>
    </row>
    <row r="234" spans="1:27" x14ac:dyDescent="0.2">
      <c r="A234" s="70" t="str">
        <f ca="1">IF(ISBLANK('Tournament Info'!$B$11),"",INDIRECT(ADDRESS(ROW(),2,1,1,"Optimal Seating "&amp;'Tournament Info'!$B$11-1&amp;"R+F")))</f>
        <v/>
      </c>
      <c r="B234" s="76" t="str">
        <f ca="1">IF(ISNUMBER(A234),VLOOKUP(A234,Methuselahs!$A$7:$E$306,2,FALSE),"")</f>
        <v/>
      </c>
      <c r="C234" s="156" t="str">
        <f ca="1">IF(ISNUMBER(A234),VLOOKUP(A234,Methuselahs!$A$7:$E$306,3,FALSE),"")</f>
        <v/>
      </c>
      <c r="D234" s="157" t="str">
        <f t="shared" ca="1" si="88"/>
        <v/>
      </c>
      <c r="E234" s="158"/>
      <c r="F234" s="77">
        <f t="shared" si="89"/>
        <v>0</v>
      </c>
      <c r="G234" s="159" t="str">
        <f t="shared" ca="1" si="74"/>
        <v/>
      </c>
      <c r="H234" s="160" t="str">
        <f ca="1">IF(ISNUMBER(A234),IF(OR($S234=$U234,NOT(ISNA(MATCH($D234*5+$V$4,Override!$C$6:$C$125,0)))),$Q234,0),"")</f>
        <v/>
      </c>
      <c r="I234" s="187" t="str">
        <f t="shared" ca="1" si="90"/>
        <v/>
      </c>
      <c r="J234" s="161">
        <f t="shared" ref="J234" ca="1" si="144">COUNT(A232:A236)</f>
        <v>0</v>
      </c>
      <c r="K234" s="162" t="str">
        <f t="shared" ref="K234" ca="1" si="145">IF(ISNUMBER(A234),RANK(F234,F232:F236),"")</f>
        <v/>
      </c>
      <c r="L234" s="75">
        <f ca="1">IF(J234=5,VLOOKUP(K234,TPMatrix!$A$6:$B$10,2,FALSE),IF(J234=4,VLOOKUP(K234,TPMatrix!$D$6:$E$9,2,FALSE),0))</f>
        <v>0</v>
      </c>
      <c r="M234" s="75">
        <f ca="1">IF(COUNTIF(K232:K236,K234)&gt;=2,IF(J234=5,VLOOKUP(K234+1,TPMatrix!$A$6:$B$10,2,FALSE),IF(J234=4,VLOOKUP(K234+1,TPMatrix!$D$6:$E$9,2,FALSE),0)),"")</f>
        <v>0</v>
      </c>
      <c r="N234" s="75">
        <f ca="1">IF(COUNTIF(K232:K236,K234)&gt;=3,IF(J234=5,VLOOKUP(K234+2,TPMatrix!$A$6:$B$10,2,FALSE),IF(J234=4,VLOOKUP(K234+2,TPMatrix!$D$6:$E$9,2,FALSE),0)),"")</f>
        <v>0</v>
      </c>
      <c r="O234" s="75">
        <f ca="1">IF(COUNTIF(K232:K236,K234)&gt;=4,IF(J234=5,VLOOKUP(K234+3,TPMatrix!$A$6:$B$10,2,FALSE),IF(J234=4,VLOOKUP(K234+3,TPMatrix!$D$6:$E$9,2,FALSE),0)),"")</f>
        <v>0</v>
      </c>
      <c r="P234" s="75">
        <f ca="1">IF(COUNTIF(K232:K236,K234)&gt;=5,IF(J234=5,VLOOKUP(K234+4,TPMatrix!$A$6:$B$10,2,FALSE),IF(J234=4,VLOOKUP(K234+4,TPMatrix!$D$6:$E$9,2,FALSE),0)),"")</f>
        <v>0</v>
      </c>
      <c r="Q234" s="75">
        <f t="shared" ca="1" si="93"/>
        <v>0</v>
      </c>
      <c r="R234" s="163">
        <f t="shared" ca="1" si="94"/>
        <v>5</v>
      </c>
      <c r="S234" s="162">
        <f t="shared" ca="1" si="78"/>
        <v>0</v>
      </c>
      <c r="T234" s="75">
        <f t="shared" si="79"/>
        <v>0</v>
      </c>
      <c r="U234" s="163">
        <f t="shared" ca="1" si="95"/>
        <v>0</v>
      </c>
      <c r="W234" s="3" t="str">
        <f t="shared" ca="1" si="81"/>
        <v/>
      </c>
      <c r="X234" s="3" t="str">
        <f ca="1">IF(ISNUMBER($A234),$W234*(Methuselahs!$A$4+1)+$A234,"")</f>
        <v/>
      </c>
      <c r="Y234" s="3" t="str">
        <f t="shared" ca="1" si="82"/>
        <v/>
      </c>
      <c r="Z234" s="3" t="str">
        <f ca="1">IF(ISNUMBER($A234),VLOOKUP($A234,Methuselahs!$A$7:$X$306,5),"")</f>
        <v/>
      </c>
      <c r="AA234" s="3" t="str">
        <f t="shared" ca="1" si="83"/>
        <v/>
      </c>
    </row>
    <row r="235" spans="1:27" x14ac:dyDescent="0.2">
      <c r="A235" s="164" t="str">
        <f ca="1">IF(ISBLANK('Tournament Info'!$B$11),"",INDIRECT(ADDRESS(ROW(),2,1,1,"Optimal Seating "&amp;'Tournament Info'!$B$11-1&amp;"R+F")))</f>
        <v/>
      </c>
      <c r="B235" s="165" t="str">
        <f ca="1">IF(ISNUMBER(A235),VLOOKUP(A235,Methuselahs!$A$7:$E$306,2,FALSE),"")</f>
        <v/>
      </c>
      <c r="C235" s="166" t="str">
        <f ca="1">IF(ISNUMBER(A235),VLOOKUP(A235,Methuselahs!$A$7:$E$306,3,FALSE),"")</f>
        <v/>
      </c>
      <c r="D235" s="167" t="str">
        <f t="shared" ca="1" si="88"/>
        <v/>
      </c>
      <c r="E235" s="168"/>
      <c r="F235" s="188">
        <f t="shared" si="89"/>
        <v>0</v>
      </c>
      <c r="G235" s="150" t="str">
        <f t="shared" ca="1" si="74"/>
        <v/>
      </c>
      <c r="H235" s="151" t="str">
        <f ca="1">IF(ISNUMBER(A235),IF(OR($S235=$U235,NOT(ISNA(MATCH($D235*5+$V$4,Override!$C$6:$C$125,0)))),$Q235,0),"")</f>
        <v/>
      </c>
      <c r="I235" s="186" t="str">
        <f t="shared" ca="1" si="90"/>
        <v/>
      </c>
      <c r="J235" s="169">
        <f t="shared" ref="J235" ca="1" si="146">COUNT(A232:A236)</f>
        <v>0</v>
      </c>
      <c r="K235" s="153" t="str">
        <f t="shared" ref="K235" ca="1" si="147">IF(ISNUMBER(A235),RANK(F235,F232:F236),"")</f>
        <v/>
      </c>
      <c r="L235" s="154">
        <f ca="1">IF(J235=5,VLOOKUP(K235,TPMatrix!$A$6:$B$10,2,FALSE),IF(J235=4,VLOOKUP(K235,TPMatrix!$D$6:$E$9,2,FALSE),0))</f>
        <v>0</v>
      </c>
      <c r="M235" s="154">
        <f ca="1">IF(COUNTIF(K232:K236,K235)&gt;=2,IF(J235=5,VLOOKUP(K235+1,TPMatrix!$A$6:$B$10,2,FALSE),IF(J235=4,VLOOKUP(K235+1,TPMatrix!$D$6:$E$9,2,FALSE),0)),"")</f>
        <v>0</v>
      </c>
      <c r="N235" s="154">
        <f ca="1">IF(COUNTIF(K232:K236,K235)&gt;=3,IF(J235=5,VLOOKUP(K235+2,TPMatrix!$A$6:$B$10,2,FALSE),IF(J235=4,VLOOKUP(K235+2,TPMatrix!$D$6:$E$9,2,FALSE),0)),"")</f>
        <v>0</v>
      </c>
      <c r="O235" s="154">
        <f ca="1">IF(COUNTIF(K232:K236,K235)&gt;=4,IF(J235=5,VLOOKUP(K235+3,TPMatrix!$A$6:$B$10,2,FALSE),IF(J235=4,VLOOKUP(K235+3,TPMatrix!$D$6:$E$9,2,FALSE),0)),"")</f>
        <v>0</v>
      </c>
      <c r="P235" s="154">
        <f ca="1">IF(COUNTIF(K232:K236,K235)&gt;=5,IF(J235=5,VLOOKUP(K235+4,TPMatrix!$A$6:$B$10,2,FALSE),IF(J235=4,VLOOKUP(K235+4,TPMatrix!$D$6:$E$9,2,FALSE),0)),"")</f>
        <v>0</v>
      </c>
      <c r="Q235" s="154">
        <f t="shared" ca="1" si="93"/>
        <v>0</v>
      </c>
      <c r="R235" s="155">
        <f t="shared" ca="1" si="94"/>
        <v>5</v>
      </c>
      <c r="S235" s="153">
        <f t="shared" ca="1" si="78"/>
        <v>0</v>
      </c>
      <c r="T235" s="154">
        <f t="shared" si="79"/>
        <v>0</v>
      </c>
      <c r="U235" s="155">
        <f t="shared" ca="1" si="95"/>
        <v>0</v>
      </c>
      <c r="W235" s="3" t="str">
        <f t="shared" ca="1" si="81"/>
        <v/>
      </c>
      <c r="X235" s="3" t="str">
        <f ca="1">IF(ISNUMBER($A235),$W235*(Methuselahs!$A$4+1)+$A235,"")</f>
        <v/>
      </c>
      <c r="Y235" s="3" t="str">
        <f t="shared" ca="1" si="82"/>
        <v/>
      </c>
      <c r="Z235" s="3" t="str">
        <f ca="1">IF(ISNUMBER($A235),VLOOKUP($A235,Methuselahs!$A$7:$X$306,5),"")</f>
        <v/>
      </c>
      <c r="AA235" s="3" t="str">
        <f t="shared" ca="1" si="83"/>
        <v/>
      </c>
    </row>
    <row r="236" spans="1:27" ht="13.5" thickBot="1" x14ac:dyDescent="0.25">
      <c r="A236" s="170" t="str">
        <f ca="1">IF(ISBLANK('Tournament Info'!$B$11),"",INDIRECT(ADDRESS(ROW(),2,1,1,"Optimal Seating "&amp;'Tournament Info'!$B$11-1&amp;"R+F")))</f>
        <v/>
      </c>
      <c r="B236" s="171" t="str">
        <f ca="1">IF(ISNUMBER(A236),VLOOKUP(A236,Methuselahs!$A$7:$E$306,2,FALSE),"")</f>
        <v/>
      </c>
      <c r="C236" s="172" t="str">
        <f ca="1">IF(ISNUMBER(A236),VLOOKUP(A236,Methuselahs!$A$7:$E$306,3,FALSE),"")</f>
        <v/>
      </c>
      <c r="D236" s="173" t="str">
        <f t="shared" ca="1" si="88"/>
        <v/>
      </c>
      <c r="E236" s="174"/>
      <c r="F236" s="189">
        <f t="shared" si="89"/>
        <v>0</v>
      </c>
      <c r="G236" s="179" t="str">
        <f t="shared" ca="1" si="74"/>
        <v/>
      </c>
      <c r="H236" s="180" t="str">
        <f ca="1">IF(ISNUMBER(A236),IF(OR($S236=$U236,NOT(ISNA(MATCH($D236*5+$V$4,Override!$C$6:$C$125,0)))),$Q236,0),"")</f>
        <v/>
      </c>
      <c r="I236" s="190" t="str">
        <f t="shared" ca="1" si="90"/>
        <v/>
      </c>
      <c r="J236" s="175">
        <f t="shared" ref="J236" ca="1" si="148">COUNT(A232:A236)</f>
        <v>0</v>
      </c>
      <c r="K236" s="176" t="str">
        <f t="shared" ref="K236" ca="1" si="149">IF(ISNUMBER(A236),RANK(F236,F232:F236),"")</f>
        <v/>
      </c>
      <c r="L236" s="177">
        <f ca="1">IF(J236=5,VLOOKUP(K236,TPMatrix!$A$6:$B$10,2,FALSE),IF(J236=4,VLOOKUP(K236,TPMatrix!$D$6:$E$9,2,FALSE),0))</f>
        <v>0</v>
      </c>
      <c r="M236" s="177">
        <f ca="1">IF(COUNTIF(K232:K236,K236)&gt;=2,IF(J236=5,VLOOKUP(K236+1,TPMatrix!$A$6:$B$10,2,FALSE),IF(J236=4,VLOOKUP(K236+1,TPMatrix!$D$6:$E$9,2,FALSE),0)),"")</f>
        <v>0</v>
      </c>
      <c r="N236" s="177">
        <f ca="1">IF(COUNTIF(K232:K236,K236)&gt;=3,IF(J236=5,VLOOKUP(K236+2,TPMatrix!$A$6:$B$10,2,FALSE),IF(J236=4,VLOOKUP(K236+2,TPMatrix!$D$6:$E$9,2,FALSE),0)),"")</f>
        <v>0</v>
      </c>
      <c r="O236" s="177">
        <f ca="1">IF(COUNTIF(K232:K236,K236)&gt;=4,IF(J236=5,VLOOKUP(K236+3,TPMatrix!$A$6:$B$10,2,FALSE),IF(J236=4,VLOOKUP(K236+3,TPMatrix!$D$6:$E$9,2,FALSE),0)),"")</f>
        <v>0</v>
      </c>
      <c r="P236" s="177">
        <f ca="1">IF(COUNTIF(K232:K236,K236)&gt;=5,IF(J236=5,VLOOKUP(K236+4,TPMatrix!$A$6:$B$10,2,FALSE),IF(J236=4,VLOOKUP(K236+4,TPMatrix!$D$6:$E$9,2,FALSE),0)),"")</f>
        <v>0</v>
      </c>
      <c r="Q236" s="177">
        <f t="shared" ca="1" si="93"/>
        <v>0</v>
      </c>
      <c r="R236" s="178">
        <f t="shared" ca="1" si="94"/>
        <v>5</v>
      </c>
      <c r="S236" s="176">
        <f t="shared" ca="1" si="78"/>
        <v>0</v>
      </c>
      <c r="T236" s="177">
        <f t="shared" si="79"/>
        <v>0</v>
      </c>
      <c r="U236" s="178">
        <f t="shared" ca="1" si="95"/>
        <v>0</v>
      </c>
      <c r="W236" s="3" t="str">
        <f t="shared" ca="1" si="81"/>
        <v/>
      </c>
      <c r="X236" s="3" t="str">
        <f ca="1">IF(ISNUMBER($A236),$W236*(Methuselahs!$A$4+1)+$A236,"")</f>
        <v/>
      </c>
      <c r="Y236" s="3" t="str">
        <f t="shared" ca="1" si="82"/>
        <v/>
      </c>
      <c r="Z236" s="3" t="str">
        <f ca="1">IF(ISNUMBER($A236),VLOOKUP($A236,Methuselahs!$A$7:$X$306,5),"")</f>
        <v/>
      </c>
      <c r="AA236" s="3" t="str">
        <f t="shared" ca="1" si="83"/>
        <v/>
      </c>
    </row>
    <row r="237" spans="1:27" ht="13.5" thickTop="1" x14ac:dyDescent="0.2">
      <c r="A237" s="55" t="str">
        <f ca="1">IF(ISBLANK('Tournament Info'!$B$11),"",INDIRECT(ADDRESS(ROW(),2,1,1,"Optimal Seating "&amp;'Tournament Info'!$B$11-1&amp;"R+F")))</f>
        <v/>
      </c>
      <c r="B237" s="76" t="str">
        <f ca="1">IF(ISNUMBER(A237),VLOOKUP(A237,Methuselahs!$A$7:$E$306,2,FALSE),"")</f>
        <v/>
      </c>
      <c r="C237" s="136" t="str">
        <f ca="1">IF(ISNUMBER(A237),VLOOKUP(A237,Methuselahs!$A$7:$E$306,3,FALSE),"")</f>
        <v/>
      </c>
      <c r="D237" s="137" t="str">
        <f t="shared" ca="1" si="88"/>
        <v/>
      </c>
      <c r="E237" s="138"/>
      <c r="F237" s="184">
        <f t="shared" si="89"/>
        <v>0</v>
      </c>
      <c r="G237" s="139" t="str">
        <f t="shared" ca="1" si="74"/>
        <v/>
      </c>
      <c r="H237" s="140" t="str">
        <f ca="1">IF(ISNUMBER(A237),IF(OR($S237=$U237,NOT(ISNA(MATCH($D237*5+$V$4,Override!$C$6:$C$125,0)))),$Q237,0),"")</f>
        <v/>
      </c>
      <c r="I237" s="185" t="str">
        <f t="shared" ca="1" si="90"/>
        <v/>
      </c>
      <c r="J237" s="141">
        <f t="shared" ref="J237" ca="1" si="150">COUNT(A237:A241)</f>
        <v>0</v>
      </c>
      <c r="K237" s="142" t="str">
        <f t="shared" ref="K237" ca="1" si="151">IF(ISNUMBER(A237),RANK(F237,F237:F241),"")</f>
        <v/>
      </c>
      <c r="L237" s="58">
        <f ca="1">IF(J237=5,VLOOKUP(K237,TPMatrix!$A$6:$B$10,2,FALSE),IF(J237=4,VLOOKUP(K237,TPMatrix!$D$6:$E$9,2,FALSE),0))</f>
        <v>0</v>
      </c>
      <c r="M237" s="58">
        <f ca="1">IF(COUNTIF(K237:K241,K237)&gt;=2,IF(J237=5,VLOOKUP(K237+1,TPMatrix!$A$6:$B$10,2,FALSE),IF(J237=4,VLOOKUP(K237+1,TPMatrix!$D$6:$E$9,2,FALSE),0)),"")</f>
        <v>0</v>
      </c>
      <c r="N237" s="58">
        <f ca="1">IF(COUNTIF(K237:K241,K237)&gt;=3,IF(J237=5,VLOOKUP(K237+2,TPMatrix!$A$6:$B$10,2,FALSE),IF(J237=4,VLOOKUP(K237+2,TPMatrix!$D$6:$E$9,2,FALSE),0)),"")</f>
        <v>0</v>
      </c>
      <c r="O237" s="58">
        <f ca="1">IF(COUNTIF(K237:K241,K237)&gt;=4,IF(J237=5,VLOOKUP(K237+3,TPMatrix!$A$6:$B$10,2,FALSE),IF(J237=4,VLOOKUP(K237+3,TPMatrix!$D$6:$E$9,2,FALSE),0)),"")</f>
        <v>0</v>
      </c>
      <c r="P237" s="58">
        <f ca="1">IF(COUNTIF(K237:K241,K237)&gt;=5,IF(J237=5,VLOOKUP(K237+4,TPMatrix!$A$6:$B$10,2,FALSE),IF(J237=4,VLOOKUP(K237+4,TPMatrix!$D$6:$E$9,2,FALSE),0)),"")</f>
        <v>0</v>
      </c>
      <c r="Q237" s="58">
        <f t="shared" ca="1" si="93"/>
        <v>0</v>
      </c>
      <c r="R237" s="143">
        <f t="shared" ca="1" si="94"/>
        <v>5</v>
      </c>
      <c r="S237" s="144">
        <f t="shared" ca="1" si="78"/>
        <v>0</v>
      </c>
      <c r="T237" s="145">
        <f t="shared" si="79"/>
        <v>0</v>
      </c>
      <c r="U237" s="146">
        <f t="shared" ca="1" si="95"/>
        <v>0</v>
      </c>
      <c r="W237" s="3" t="str">
        <f t="shared" ca="1" si="81"/>
        <v/>
      </c>
      <c r="X237" s="3" t="str">
        <f ca="1">IF(ISNUMBER($A237),$W237*(Methuselahs!$A$4+1)+$A237,"")</f>
        <v/>
      </c>
      <c r="Y237" s="3" t="str">
        <f t="shared" ca="1" si="82"/>
        <v/>
      </c>
      <c r="Z237" s="3" t="str">
        <f ca="1">IF(ISNUMBER($A237),VLOOKUP($A237,Methuselahs!$A$7:$X$306,5),"")</f>
        <v/>
      </c>
      <c r="AA237" s="3" t="str">
        <f t="shared" ca="1" si="83"/>
        <v/>
      </c>
    </row>
    <row r="238" spans="1:27" x14ac:dyDescent="0.2">
      <c r="A238" s="59" t="str">
        <f ca="1">IF(ISBLANK('Tournament Info'!$B$11),"",INDIRECT(ADDRESS(ROW(),2,1,1,"Optimal Seating "&amp;'Tournament Info'!$B$11-1&amp;"R+F")))</f>
        <v/>
      </c>
      <c r="B238" s="65" t="str">
        <f ca="1">IF(ISNUMBER(A238),VLOOKUP(A238,Methuselahs!$A$7:$E$306,2,FALSE),"")</f>
        <v/>
      </c>
      <c r="C238" s="147" t="str">
        <f ca="1">IF(ISNUMBER(A238),VLOOKUP(A238,Methuselahs!$A$7:$E$306,3,FALSE),"")</f>
        <v/>
      </c>
      <c r="D238" s="148" t="str">
        <f t="shared" ca="1" si="88"/>
        <v/>
      </c>
      <c r="E238" s="149"/>
      <c r="F238" s="66">
        <f t="shared" si="89"/>
        <v>0</v>
      </c>
      <c r="G238" s="150" t="str">
        <f t="shared" ca="1" si="74"/>
        <v/>
      </c>
      <c r="H238" s="151" t="str">
        <f ca="1">IF(ISNUMBER(A238),IF(OR($S238=$U238,NOT(ISNA(MATCH($D238*5+$V$4,Override!$C$6:$C$125,0)))),$Q238,0),"")</f>
        <v/>
      </c>
      <c r="I238" s="186" t="str">
        <f t="shared" ca="1" si="90"/>
        <v/>
      </c>
      <c r="J238" s="152">
        <f t="shared" ref="J238" ca="1" si="152">COUNT(A237:A241)</f>
        <v>0</v>
      </c>
      <c r="K238" s="153" t="str">
        <f t="shared" ref="K238" ca="1" si="153">IF(ISNUMBER(A238),RANK(F238,F237:F241),"")</f>
        <v/>
      </c>
      <c r="L238" s="154">
        <f ca="1">IF(J238=5,VLOOKUP(K238,TPMatrix!$A$6:$B$10,2,FALSE),IF(J238=4,VLOOKUP(K238,TPMatrix!$D$6:$E$9,2,FALSE),0))</f>
        <v>0</v>
      </c>
      <c r="M238" s="154">
        <f ca="1">IF(COUNTIF(K237:K241,K238)&gt;=2,IF(J238=5,VLOOKUP(K238+1,TPMatrix!$A$6:$B$10,2,FALSE),IF(J238=4,VLOOKUP(K238+1,TPMatrix!$D$6:$E$9,2,FALSE),0)),"")</f>
        <v>0</v>
      </c>
      <c r="N238" s="154">
        <f ca="1">IF(COUNTIF(K237:K241,K238)&gt;=3,IF(J238=5,VLOOKUP(K238+2,TPMatrix!$A$6:$B$10,2,FALSE),IF(J238=4,VLOOKUP(K238+2,TPMatrix!$D$6:$E$9,2,FALSE),0)),"")</f>
        <v>0</v>
      </c>
      <c r="O238" s="154">
        <f ca="1">IF(COUNTIF(K237:K241,K238)&gt;=4,IF(J238=5,VLOOKUP(K238+3,TPMatrix!$A$6:$B$10,2,FALSE),IF(J238=4,VLOOKUP(K238+3,TPMatrix!$D$6:$E$9,2,FALSE),0)),"")</f>
        <v>0</v>
      </c>
      <c r="P238" s="154">
        <f ca="1">IF(COUNTIF(K237:K241,K238)&gt;=5,IF(J238=5,VLOOKUP(K238+4,TPMatrix!$A$6:$B$10,2,FALSE),IF(J238=4,VLOOKUP(K238+4,TPMatrix!$D$6:$E$9,2,FALSE),0)),"")</f>
        <v>0</v>
      </c>
      <c r="Q238" s="154">
        <f t="shared" ca="1" si="93"/>
        <v>0</v>
      </c>
      <c r="R238" s="155">
        <f t="shared" ca="1" si="94"/>
        <v>5</v>
      </c>
      <c r="S238" s="153">
        <f t="shared" ca="1" si="78"/>
        <v>0</v>
      </c>
      <c r="T238" s="154">
        <f t="shared" si="79"/>
        <v>0</v>
      </c>
      <c r="U238" s="155">
        <f t="shared" ca="1" si="95"/>
        <v>0</v>
      </c>
      <c r="W238" s="3" t="str">
        <f t="shared" ca="1" si="81"/>
        <v/>
      </c>
      <c r="X238" s="3" t="str">
        <f ca="1">IF(ISNUMBER($A238),$W238*(Methuselahs!$A$4+1)+$A238,"")</f>
        <v/>
      </c>
      <c r="Y238" s="3" t="str">
        <f t="shared" ca="1" si="82"/>
        <v/>
      </c>
      <c r="Z238" s="3" t="str">
        <f ca="1">IF(ISNUMBER($A238),VLOOKUP($A238,Methuselahs!$A$7:$X$306,5),"")</f>
        <v/>
      </c>
      <c r="AA238" s="3" t="str">
        <f t="shared" ca="1" si="83"/>
        <v/>
      </c>
    </row>
    <row r="239" spans="1:27" x14ac:dyDescent="0.2">
      <c r="A239" s="70" t="str">
        <f ca="1">IF(ISBLANK('Tournament Info'!$B$11),"",INDIRECT(ADDRESS(ROW(),2,1,1,"Optimal Seating "&amp;'Tournament Info'!$B$11-1&amp;"R+F")))</f>
        <v/>
      </c>
      <c r="B239" s="76" t="str">
        <f ca="1">IF(ISNUMBER(A239),VLOOKUP(A239,Methuselahs!$A$7:$E$306,2,FALSE),"")</f>
        <v/>
      </c>
      <c r="C239" s="156" t="str">
        <f ca="1">IF(ISNUMBER(A239),VLOOKUP(A239,Methuselahs!$A$7:$E$306,3,FALSE),"")</f>
        <v/>
      </c>
      <c r="D239" s="157" t="str">
        <f t="shared" ca="1" si="88"/>
        <v/>
      </c>
      <c r="E239" s="158"/>
      <c r="F239" s="77">
        <f t="shared" si="89"/>
        <v>0</v>
      </c>
      <c r="G239" s="159" t="str">
        <f t="shared" ca="1" si="74"/>
        <v/>
      </c>
      <c r="H239" s="160" t="str">
        <f ca="1">IF(ISNUMBER(A239),IF(OR($S239=$U239,NOT(ISNA(MATCH($D239*5+$V$4,Override!$C$6:$C$125,0)))),$Q239,0),"")</f>
        <v/>
      </c>
      <c r="I239" s="187" t="str">
        <f t="shared" ca="1" si="90"/>
        <v/>
      </c>
      <c r="J239" s="161">
        <f t="shared" ref="J239" ca="1" si="154">COUNT(A237:A241)</f>
        <v>0</v>
      </c>
      <c r="K239" s="162" t="str">
        <f t="shared" ref="K239" ca="1" si="155">IF(ISNUMBER(A239),RANK(F239,F237:F241),"")</f>
        <v/>
      </c>
      <c r="L239" s="75">
        <f ca="1">IF(J239=5,VLOOKUP(K239,TPMatrix!$A$6:$B$10,2,FALSE),IF(J239=4,VLOOKUP(K239,TPMatrix!$D$6:$E$9,2,FALSE),0))</f>
        <v>0</v>
      </c>
      <c r="M239" s="75">
        <f ca="1">IF(COUNTIF(K237:K241,K239)&gt;=2,IF(J239=5,VLOOKUP(K239+1,TPMatrix!$A$6:$B$10,2,FALSE),IF(J239=4,VLOOKUP(K239+1,TPMatrix!$D$6:$E$9,2,FALSE),0)),"")</f>
        <v>0</v>
      </c>
      <c r="N239" s="75">
        <f ca="1">IF(COUNTIF(K237:K241,K239)&gt;=3,IF(J239=5,VLOOKUP(K239+2,TPMatrix!$A$6:$B$10,2,FALSE),IF(J239=4,VLOOKUP(K239+2,TPMatrix!$D$6:$E$9,2,FALSE),0)),"")</f>
        <v>0</v>
      </c>
      <c r="O239" s="75">
        <f ca="1">IF(COUNTIF(K237:K241,K239)&gt;=4,IF(J239=5,VLOOKUP(K239+3,TPMatrix!$A$6:$B$10,2,FALSE),IF(J239=4,VLOOKUP(K239+3,TPMatrix!$D$6:$E$9,2,FALSE),0)),"")</f>
        <v>0</v>
      </c>
      <c r="P239" s="75">
        <f ca="1">IF(COUNTIF(K237:K241,K239)&gt;=5,IF(J239=5,VLOOKUP(K239+4,TPMatrix!$A$6:$B$10,2,FALSE),IF(J239=4,VLOOKUP(K239+4,TPMatrix!$D$6:$E$9,2,FALSE),0)),"")</f>
        <v>0</v>
      </c>
      <c r="Q239" s="75">
        <f t="shared" ca="1" si="93"/>
        <v>0</v>
      </c>
      <c r="R239" s="163">
        <f t="shared" ca="1" si="94"/>
        <v>5</v>
      </c>
      <c r="S239" s="162">
        <f t="shared" ca="1" si="78"/>
        <v>0</v>
      </c>
      <c r="T239" s="75">
        <f t="shared" si="79"/>
        <v>0</v>
      </c>
      <c r="U239" s="163">
        <f t="shared" ca="1" si="95"/>
        <v>0</v>
      </c>
      <c r="W239" s="3" t="str">
        <f t="shared" ca="1" si="81"/>
        <v/>
      </c>
      <c r="X239" s="3" t="str">
        <f ca="1">IF(ISNUMBER($A239),$W239*(Methuselahs!$A$4+1)+$A239,"")</f>
        <v/>
      </c>
      <c r="Y239" s="3" t="str">
        <f t="shared" ca="1" si="82"/>
        <v/>
      </c>
      <c r="Z239" s="3" t="str">
        <f ca="1">IF(ISNUMBER($A239),VLOOKUP($A239,Methuselahs!$A$7:$X$306,5),"")</f>
        <v/>
      </c>
      <c r="AA239" s="3" t="str">
        <f t="shared" ca="1" si="83"/>
        <v/>
      </c>
    </row>
    <row r="240" spans="1:27" x14ac:dyDescent="0.2">
      <c r="A240" s="164" t="str">
        <f ca="1">IF(ISBLANK('Tournament Info'!$B$11),"",INDIRECT(ADDRESS(ROW(),2,1,1,"Optimal Seating "&amp;'Tournament Info'!$B$11-1&amp;"R+F")))</f>
        <v/>
      </c>
      <c r="B240" s="165" t="str">
        <f ca="1">IF(ISNUMBER(A240),VLOOKUP(A240,Methuselahs!$A$7:$E$306,2,FALSE),"")</f>
        <v/>
      </c>
      <c r="C240" s="166" t="str">
        <f ca="1">IF(ISNUMBER(A240),VLOOKUP(A240,Methuselahs!$A$7:$E$306,3,FALSE),"")</f>
        <v/>
      </c>
      <c r="D240" s="167" t="str">
        <f t="shared" ca="1" si="88"/>
        <v/>
      </c>
      <c r="E240" s="168"/>
      <c r="F240" s="188">
        <f t="shared" si="89"/>
        <v>0</v>
      </c>
      <c r="G240" s="150" t="str">
        <f t="shared" ca="1" si="74"/>
        <v/>
      </c>
      <c r="H240" s="151" t="str">
        <f ca="1">IF(ISNUMBER(A240),IF(OR($S240=$U240,NOT(ISNA(MATCH($D240*5+$V$4,Override!$C$6:$C$125,0)))),$Q240,0),"")</f>
        <v/>
      </c>
      <c r="I240" s="186" t="str">
        <f t="shared" ca="1" si="90"/>
        <v/>
      </c>
      <c r="J240" s="169">
        <f t="shared" ref="J240" ca="1" si="156">COUNT(A237:A241)</f>
        <v>0</v>
      </c>
      <c r="K240" s="153" t="str">
        <f t="shared" ref="K240" ca="1" si="157">IF(ISNUMBER(A240),RANK(F240,F237:F241),"")</f>
        <v/>
      </c>
      <c r="L240" s="154">
        <f ca="1">IF(J240=5,VLOOKUP(K240,TPMatrix!$A$6:$B$10,2,FALSE),IF(J240=4,VLOOKUP(K240,TPMatrix!$D$6:$E$9,2,FALSE),0))</f>
        <v>0</v>
      </c>
      <c r="M240" s="154">
        <f ca="1">IF(COUNTIF(K237:K241,K240)&gt;=2,IF(J240=5,VLOOKUP(K240+1,TPMatrix!$A$6:$B$10,2,FALSE),IF(J240=4,VLOOKUP(K240+1,TPMatrix!$D$6:$E$9,2,FALSE),0)),"")</f>
        <v>0</v>
      </c>
      <c r="N240" s="154">
        <f ca="1">IF(COUNTIF(K237:K241,K240)&gt;=3,IF(J240=5,VLOOKUP(K240+2,TPMatrix!$A$6:$B$10,2,FALSE),IF(J240=4,VLOOKUP(K240+2,TPMatrix!$D$6:$E$9,2,FALSE),0)),"")</f>
        <v>0</v>
      </c>
      <c r="O240" s="154">
        <f ca="1">IF(COUNTIF(K237:K241,K240)&gt;=4,IF(J240=5,VLOOKUP(K240+3,TPMatrix!$A$6:$B$10,2,FALSE),IF(J240=4,VLOOKUP(K240+3,TPMatrix!$D$6:$E$9,2,FALSE),0)),"")</f>
        <v>0</v>
      </c>
      <c r="P240" s="154">
        <f ca="1">IF(COUNTIF(K237:K241,K240)&gt;=5,IF(J240=5,VLOOKUP(K240+4,TPMatrix!$A$6:$B$10,2,FALSE),IF(J240=4,VLOOKUP(K240+4,TPMatrix!$D$6:$E$9,2,FALSE),0)),"")</f>
        <v>0</v>
      </c>
      <c r="Q240" s="154">
        <f t="shared" ca="1" si="93"/>
        <v>0</v>
      </c>
      <c r="R240" s="155">
        <f t="shared" ca="1" si="94"/>
        <v>5</v>
      </c>
      <c r="S240" s="153">
        <f t="shared" ca="1" si="78"/>
        <v>0</v>
      </c>
      <c r="T240" s="154">
        <f t="shared" si="79"/>
        <v>0</v>
      </c>
      <c r="U240" s="155">
        <f t="shared" ca="1" si="95"/>
        <v>0</v>
      </c>
      <c r="W240" s="3" t="str">
        <f t="shared" ca="1" si="81"/>
        <v/>
      </c>
      <c r="X240" s="3" t="str">
        <f ca="1">IF(ISNUMBER($A240),$W240*(Methuselahs!$A$4+1)+$A240,"")</f>
        <v/>
      </c>
      <c r="Y240" s="3" t="str">
        <f t="shared" ca="1" si="82"/>
        <v/>
      </c>
      <c r="Z240" s="3" t="str">
        <f ca="1">IF(ISNUMBER($A240),VLOOKUP($A240,Methuselahs!$A$7:$X$306,5),"")</f>
        <v/>
      </c>
      <c r="AA240" s="3" t="str">
        <f t="shared" ca="1" si="83"/>
        <v/>
      </c>
    </row>
    <row r="241" spans="1:27" ht="13.5" thickBot="1" x14ac:dyDescent="0.25">
      <c r="A241" s="170" t="str">
        <f ca="1">IF(ISBLANK('Tournament Info'!$B$11),"",INDIRECT(ADDRESS(ROW(),2,1,1,"Optimal Seating "&amp;'Tournament Info'!$B$11-1&amp;"R+F")))</f>
        <v/>
      </c>
      <c r="B241" s="171" t="str">
        <f ca="1">IF(ISNUMBER(A241),VLOOKUP(A241,Methuselahs!$A$7:$E$306,2,FALSE),"")</f>
        <v/>
      </c>
      <c r="C241" s="172" t="str">
        <f ca="1">IF(ISNUMBER(A241),VLOOKUP(A241,Methuselahs!$A$7:$E$306,3,FALSE),"")</f>
        <v/>
      </c>
      <c r="D241" s="173" t="str">
        <f t="shared" ca="1" si="88"/>
        <v/>
      </c>
      <c r="E241" s="174"/>
      <c r="F241" s="189">
        <f t="shared" si="89"/>
        <v>0</v>
      </c>
      <c r="G241" s="159" t="str">
        <f t="shared" ca="1" si="74"/>
        <v/>
      </c>
      <c r="H241" s="160" t="str">
        <f ca="1">IF(ISNUMBER(A241),IF(OR($S241=$U241,NOT(ISNA(MATCH($D241*5+$V$4,Override!$C$6:$C$125,0)))),$Q241,0),"")</f>
        <v/>
      </c>
      <c r="I241" s="187" t="str">
        <f t="shared" ca="1" si="90"/>
        <v/>
      </c>
      <c r="J241" s="175">
        <f t="shared" ref="J241" ca="1" si="158">COUNT(A237:A241)</f>
        <v>0</v>
      </c>
      <c r="K241" s="176" t="str">
        <f t="shared" ref="K241" ca="1" si="159">IF(ISNUMBER(A241),RANK(F241,F237:F241),"")</f>
        <v/>
      </c>
      <c r="L241" s="177">
        <f ca="1">IF(J241=5,VLOOKUP(K241,TPMatrix!$A$6:$B$10,2,FALSE),IF(J241=4,VLOOKUP(K241,TPMatrix!$D$6:$E$9,2,FALSE),0))</f>
        <v>0</v>
      </c>
      <c r="M241" s="177">
        <f ca="1">IF(COUNTIF(K237:K241,K241)&gt;=2,IF(J241=5,VLOOKUP(K241+1,TPMatrix!$A$6:$B$10,2,FALSE),IF(J241=4,VLOOKUP(K241+1,TPMatrix!$D$6:$E$9,2,FALSE),0)),"")</f>
        <v>0</v>
      </c>
      <c r="N241" s="177">
        <f ca="1">IF(COUNTIF(K237:K241,K241)&gt;=3,IF(J241=5,VLOOKUP(K241+2,TPMatrix!$A$6:$B$10,2,FALSE),IF(J241=4,VLOOKUP(K241+2,TPMatrix!$D$6:$E$9,2,FALSE),0)),"")</f>
        <v>0</v>
      </c>
      <c r="O241" s="177">
        <f ca="1">IF(COUNTIF(K237:K241,K241)&gt;=4,IF(J241=5,VLOOKUP(K241+3,TPMatrix!$A$6:$B$10,2,FALSE),IF(J241=4,VLOOKUP(K241+3,TPMatrix!$D$6:$E$9,2,FALSE),0)),"")</f>
        <v>0</v>
      </c>
      <c r="P241" s="177">
        <f ca="1">IF(COUNTIF(K237:K241,K241)&gt;=5,IF(J241=5,VLOOKUP(K241+4,TPMatrix!$A$6:$B$10,2,FALSE),IF(J241=4,VLOOKUP(K241+4,TPMatrix!$D$6:$E$9,2,FALSE),0)),"")</f>
        <v>0</v>
      </c>
      <c r="Q241" s="177">
        <f t="shared" ca="1" si="93"/>
        <v>0</v>
      </c>
      <c r="R241" s="178">
        <f t="shared" ca="1" si="94"/>
        <v>5</v>
      </c>
      <c r="S241" s="176">
        <f t="shared" ca="1" si="78"/>
        <v>0</v>
      </c>
      <c r="T241" s="177">
        <f t="shared" si="79"/>
        <v>0</v>
      </c>
      <c r="U241" s="178">
        <f t="shared" ca="1" si="95"/>
        <v>0</v>
      </c>
      <c r="W241" s="3" t="str">
        <f t="shared" ca="1" si="81"/>
        <v/>
      </c>
      <c r="X241" s="3" t="str">
        <f ca="1">IF(ISNUMBER($A241),$W241*(Methuselahs!$A$4+1)+$A241,"")</f>
        <v/>
      </c>
      <c r="Y241" s="3" t="str">
        <f t="shared" ca="1" si="82"/>
        <v/>
      </c>
      <c r="Z241" s="3" t="str">
        <f ca="1">IF(ISNUMBER($A241),VLOOKUP($A241,Methuselahs!$A$7:$X$306,5),"")</f>
        <v/>
      </c>
      <c r="AA241" s="3" t="str">
        <f t="shared" ca="1" si="83"/>
        <v/>
      </c>
    </row>
    <row r="242" spans="1:27" ht="13.5" thickTop="1" x14ac:dyDescent="0.2">
      <c r="A242" s="55" t="str">
        <f ca="1">IF(ISBLANK('Tournament Info'!$B$11),"",INDIRECT(ADDRESS(ROW(),2,1,1,"Optimal Seating "&amp;'Tournament Info'!$B$11-1&amp;"R+F")))</f>
        <v/>
      </c>
      <c r="B242" s="57" t="str">
        <f ca="1">IF(ISNUMBER(A242),VLOOKUP(A242,Methuselahs!$A$7:$E$306,2,FALSE),"")</f>
        <v/>
      </c>
      <c r="C242" s="136" t="str">
        <f ca="1">IF(ISNUMBER(A242),VLOOKUP(A242,Methuselahs!$A$7:$E$306,3,FALSE),"")</f>
        <v/>
      </c>
      <c r="D242" s="137" t="str">
        <f t="shared" ca="1" si="88"/>
        <v/>
      </c>
      <c r="E242" s="138"/>
      <c r="F242" s="184">
        <f t="shared" si="89"/>
        <v>0</v>
      </c>
      <c r="G242" s="139" t="str">
        <f t="shared" ca="1" si="74"/>
        <v/>
      </c>
      <c r="H242" s="140" t="str">
        <f ca="1">IF(ISNUMBER(A242),IF(OR($S242=$U242,NOT(ISNA(MATCH($D242*5+$V$4,Override!$C$6:$C$125,0)))),$Q242,0),"")</f>
        <v/>
      </c>
      <c r="I242" s="185" t="str">
        <f t="shared" ca="1" si="90"/>
        <v/>
      </c>
      <c r="J242" s="141">
        <f t="shared" ref="J242" ca="1" si="160">COUNT(A242:A246)</f>
        <v>0</v>
      </c>
      <c r="K242" s="142" t="str">
        <f t="shared" ref="K242" ca="1" si="161">IF(ISNUMBER(A242),RANK(F242,F242:F246),"")</f>
        <v/>
      </c>
      <c r="L242" s="58">
        <f ca="1">IF(J242=5,VLOOKUP(K242,TPMatrix!$A$6:$B$10,2,FALSE),IF(J242=4,VLOOKUP(K242,TPMatrix!$D$6:$E$9,2,FALSE),0))</f>
        <v>0</v>
      </c>
      <c r="M242" s="58">
        <f ca="1">IF(COUNTIF(K242:K246,K242)&gt;=2,IF(J242=5,VLOOKUP(K242+1,TPMatrix!$A$6:$B$10,2,FALSE),IF(J242=4,VLOOKUP(K242+1,TPMatrix!$D$6:$E$9,2,FALSE),0)),"")</f>
        <v>0</v>
      </c>
      <c r="N242" s="58">
        <f ca="1">IF(COUNTIF(K242:K246,K242)&gt;=3,IF(J242=5,VLOOKUP(K242+2,TPMatrix!$A$6:$B$10,2,FALSE),IF(J242=4,VLOOKUP(K242+2,TPMatrix!$D$6:$E$9,2,FALSE),0)),"")</f>
        <v>0</v>
      </c>
      <c r="O242" s="58">
        <f ca="1">IF(COUNTIF(K242:K246,K242)&gt;=4,IF(J242=5,VLOOKUP(K242+3,TPMatrix!$A$6:$B$10,2,FALSE),IF(J242=4,VLOOKUP(K242+3,TPMatrix!$D$6:$E$9,2,FALSE),0)),"")</f>
        <v>0</v>
      </c>
      <c r="P242" s="58">
        <f ca="1">IF(COUNTIF(K242:K246,K242)&gt;=5,IF(J242=5,VLOOKUP(K242+4,TPMatrix!$A$6:$B$10,2,FALSE),IF(J242=4,VLOOKUP(K242+4,TPMatrix!$D$6:$E$9,2,FALSE),0)),"")</f>
        <v>0</v>
      </c>
      <c r="Q242" s="58">
        <f t="shared" ca="1" si="93"/>
        <v>0</v>
      </c>
      <c r="R242" s="143">
        <f t="shared" ca="1" si="94"/>
        <v>5</v>
      </c>
      <c r="S242" s="144">
        <f t="shared" ca="1" si="78"/>
        <v>0</v>
      </c>
      <c r="T242" s="145">
        <f t="shared" si="79"/>
        <v>0</v>
      </c>
      <c r="U242" s="146">
        <f t="shared" ca="1" si="95"/>
        <v>0</v>
      </c>
      <c r="W242" s="3" t="str">
        <f t="shared" ca="1" si="81"/>
        <v/>
      </c>
      <c r="X242" s="3" t="str">
        <f ca="1">IF(ISNUMBER($A242),$W242*(Methuselahs!$A$4+1)+$A242,"")</f>
        <v/>
      </c>
      <c r="Y242" s="3" t="str">
        <f t="shared" ca="1" si="82"/>
        <v/>
      </c>
      <c r="Z242" s="3" t="str">
        <f ca="1">IF(ISNUMBER($A242),VLOOKUP($A242,Methuselahs!$A$7:$X$306,5),"")</f>
        <v/>
      </c>
      <c r="AA242" s="3" t="str">
        <f t="shared" ca="1" si="83"/>
        <v/>
      </c>
    </row>
    <row r="243" spans="1:27" x14ac:dyDescent="0.2">
      <c r="A243" s="59" t="str">
        <f ca="1">IF(ISBLANK('Tournament Info'!$B$11),"",INDIRECT(ADDRESS(ROW(),2,1,1,"Optimal Seating "&amp;'Tournament Info'!$B$11-1&amp;"R+F")))</f>
        <v/>
      </c>
      <c r="B243" s="65" t="str">
        <f ca="1">IF(ISNUMBER(A243),VLOOKUP(A243,Methuselahs!$A$7:$E$306,2,FALSE),"")</f>
        <v/>
      </c>
      <c r="C243" s="147" t="str">
        <f ca="1">IF(ISNUMBER(A243),VLOOKUP(A243,Methuselahs!$A$7:$E$306,3,FALSE),"")</f>
        <v/>
      </c>
      <c r="D243" s="148" t="str">
        <f t="shared" ca="1" si="88"/>
        <v/>
      </c>
      <c r="E243" s="149"/>
      <c r="F243" s="66">
        <f t="shared" si="89"/>
        <v>0</v>
      </c>
      <c r="G243" s="150" t="str">
        <f t="shared" ca="1" si="74"/>
        <v/>
      </c>
      <c r="H243" s="151" t="str">
        <f ca="1">IF(ISNUMBER(A243),IF(OR($S243=$U243,NOT(ISNA(MATCH($D243*5+$V$4,Override!$C$6:$C$125,0)))),$Q243,0),"")</f>
        <v/>
      </c>
      <c r="I243" s="186" t="str">
        <f t="shared" ca="1" si="90"/>
        <v/>
      </c>
      <c r="J243" s="152">
        <f t="shared" ref="J243" ca="1" si="162">COUNT(A242:A246)</f>
        <v>0</v>
      </c>
      <c r="K243" s="153" t="str">
        <f t="shared" ref="K243" ca="1" si="163">IF(ISNUMBER(A243),RANK(F243,F242:F246),"")</f>
        <v/>
      </c>
      <c r="L243" s="154">
        <f ca="1">IF(J243=5,VLOOKUP(K243,TPMatrix!$A$6:$B$10,2,FALSE),IF(J243=4,VLOOKUP(K243,TPMatrix!$D$6:$E$9,2,FALSE),0))</f>
        <v>0</v>
      </c>
      <c r="M243" s="154">
        <f ca="1">IF(COUNTIF(K242:K246,K243)&gt;=2,IF(J243=5,VLOOKUP(K243+1,TPMatrix!$A$6:$B$10,2,FALSE),IF(J243=4,VLOOKUP(K243+1,TPMatrix!$D$6:$E$9,2,FALSE),0)),"")</f>
        <v>0</v>
      </c>
      <c r="N243" s="154">
        <f ca="1">IF(COUNTIF(K242:K246,K243)&gt;=3,IF(J243=5,VLOOKUP(K243+2,TPMatrix!$A$6:$B$10,2,FALSE),IF(J243=4,VLOOKUP(K243+2,TPMatrix!$D$6:$E$9,2,FALSE),0)),"")</f>
        <v>0</v>
      </c>
      <c r="O243" s="154">
        <f ca="1">IF(COUNTIF(K242:K246,K243)&gt;=4,IF(J243=5,VLOOKUP(K243+3,TPMatrix!$A$6:$B$10,2,FALSE),IF(J243=4,VLOOKUP(K243+3,TPMatrix!$D$6:$E$9,2,FALSE),0)),"")</f>
        <v>0</v>
      </c>
      <c r="P243" s="154">
        <f ca="1">IF(COUNTIF(K242:K246,K243)&gt;=5,IF(J243=5,VLOOKUP(K243+4,TPMatrix!$A$6:$B$10,2,FALSE),IF(J243=4,VLOOKUP(K243+4,TPMatrix!$D$6:$E$9,2,FALSE),0)),"")</f>
        <v>0</v>
      </c>
      <c r="Q243" s="154">
        <f t="shared" ca="1" si="93"/>
        <v>0</v>
      </c>
      <c r="R243" s="155">
        <f t="shared" ca="1" si="94"/>
        <v>5</v>
      </c>
      <c r="S243" s="153">
        <f t="shared" ca="1" si="78"/>
        <v>0</v>
      </c>
      <c r="T243" s="154">
        <f t="shared" si="79"/>
        <v>0</v>
      </c>
      <c r="U243" s="155">
        <f t="shared" ca="1" si="95"/>
        <v>0</v>
      </c>
      <c r="W243" s="3" t="str">
        <f t="shared" ca="1" si="81"/>
        <v/>
      </c>
      <c r="X243" s="3" t="str">
        <f ca="1">IF(ISNUMBER($A243),$W243*(Methuselahs!$A$4+1)+$A243,"")</f>
        <v/>
      </c>
      <c r="Y243" s="3" t="str">
        <f t="shared" ca="1" si="82"/>
        <v/>
      </c>
      <c r="Z243" s="3" t="str">
        <f ca="1">IF(ISNUMBER($A243),VLOOKUP($A243,Methuselahs!$A$7:$X$306,5),"")</f>
        <v/>
      </c>
      <c r="AA243" s="3" t="str">
        <f t="shared" ca="1" si="83"/>
        <v/>
      </c>
    </row>
    <row r="244" spans="1:27" x14ac:dyDescent="0.2">
      <c r="A244" s="70" t="str">
        <f ca="1">IF(ISBLANK('Tournament Info'!$B$11),"",INDIRECT(ADDRESS(ROW(),2,1,1,"Optimal Seating "&amp;'Tournament Info'!$B$11-1&amp;"R+F")))</f>
        <v/>
      </c>
      <c r="B244" s="76" t="str">
        <f ca="1">IF(ISNUMBER(A244),VLOOKUP(A244,Methuselahs!$A$7:$E$306,2,FALSE),"")</f>
        <v/>
      </c>
      <c r="C244" s="156" t="str">
        <f ca="1">IF(ISNUMBER(A244),VLOOKUP(A244,Methuselahs!$A$7:$E$306,3,FALSE),"")</f>
        <v/>
      </c>
      <c r="D244" s="157" t="str">
        <f t="shared" ca="1" si="88"/>
        <v/>
      </c>
      <c r="E244" s="158"/>
      <c r="F244" s="77">
        <f t="shared" si="89"/>
        <v>0</v>
      </c>
      <c r="G244" s="159" t="str">
        <f t="shared" ca="1" si="74"/>
        <v/>
      </c>
      <c r="H244" s="160" t="str">
        <f ca="1">IF(ISNUMBER(A244),IF(OR($S244=$U244,NOT(ISNA(MATCH($D244*5+$V$4,Override!$C$6:$C$125,0)))),$Q244,0),"")</f>
        <v/>
      </c>
      <c r="I244" s="187" t="str">
        <f t="shared" ca="1" si="90"/>
        <v/>
      </c>
      <c r="J244" s="161">
        <f t="shared" ref="J244" ca="1" si="164">COUNT(A242:A246)</f>
        <v>0</v>
      </c>
      <c r="K244" s="162" t="str">
        <f t="shared" ref="K244" ca="1" si="165">IF(ISNUMBER(A244),RANK(F244,F242:F246),"")</f>
        <v/>
      </c>
      <c r="L244" s="75">
        <f ca="1">IF(J244=5,VLOOKUP(K244,TPMatrix!$A$6:$B$10,2,FALSE),IF(J244=4,VLOOKUP(K244,TPMatrix!$D$6:$E$9,2,FALSE),0))</f>
        <v>0</v>
      </c>
      <c r="M244" s="75">
        <f ca="1">IF(COUNTIF(K242:K246,K244)&gt;=2,IF(J244=5,VLOOKUP(K244+1,TPMatrix!$A$6:$B$10,2,FALSE),IF(J244=4,VLOOKUP(K244+1,TPMatrix!$D$6:$E$9,2,FALSE),0)),"")</f>
        <v>0</v>
      </c>
      <c r="N244" s="75">
        <f ca="1">IF(COUNTIF(K242:K246,K244)&gt;=3,IF(J244=5,VLOOKUP(K244+2,TPMatrix!$A$6:$B$10,2,FALSE),IF(J244=4,VLOOKUP(K244+2,TPMatrix!$D$6:$E$9,2,FALSE),0)),"")</f>
        <v>0</v>
      </c>
      <c r="O244" s="75">
        <f ca="1">IF(COUNTIF(K242:K246,K244)&gt;=4,IF(J244=5,VLOOKUP(K244+3,TPMatrix!$A$6:$B$10,2,FALSE),IF(J244=4,VLOOKUP(K244+3,TPMatrix!$D$6:$E$9,2,FALSE),0)),"")</f>
        <v>0</v>
      </c>
      <c r="P244" s="75">
        <f ca="1">IF(COUNTIF(K242:K246,K244)&gt;=5,IF(J244=5,VLOOKUP(K244+4,TPMatrix!$A$6:$B$10,2,FALSE),IF(J244=4,VLOOKUP(K244+4,TPMatrix!$D$6:$E$9,2,FALSE),0)),"")</f>
        <v>0</v>
      </c>
      <c r="Q244" s="75">
        <f t="shared" ca="1" si="93"/>
        <v>0</v>
      </c>
      <c r="R244" s="163">
        <f t="shared" ca="1" si="94"/>
        <v>5</v>
      </c>
      <c r="S244" s="162">
        <f t="shared" ca="1" si="78"/>
        <v>0</v>
      </c>
      <c r="T244" s="75">
        <f t="shared" si="79"/>
        <v>0</v>
      </c>
      <c r="U244" s="163">
        <f t="shared" ca="1" si="95"/>
        <v>0</v>
      </c>
      <c r="W244" s="3" t="str">
        <f t="shared" ca="1" si="81"/>
        <v/>
      </c>
      <c r="X244" s="3" t="str">
        <f ca="1">IF(ISNUMBER($A244),$W244*(Methuselahs!$A$4+1)+$A244,"")</f>
        <v/>
      </c>
      <c r="Y244" s="3" t="str">
        <f t="shared" ca="1" si="82"/>
        <v/>
      </c>
      <c r="Z244" s="3" t="str">
        <f ca="1">IF(ISNUMBER($A244),VLOOKUP($A244,Methuselahs!$A$7:$X$306,5),"")</f>
        <v/>
      </c>
      <c r="AA244" s="3" t="str">
        <f t="shared" ca="1" si="83"/>
        <v/>
      </c>
    </row>
    <row r="245" spans="1:27" x14ac:dyDescent="0.2">
      <c r="A245" s="164" t="str">
        <f ca="1">IF(ISBLANK('Tournament Info'!$B$11),"",INDIRECT(ADDRESS(ROW(),2,1,1,"Optimal Seating "&amp;'Tournament Info'!$B$11-1&amp;"R+F")))</f>
        <v/>
      </c>
      <c r="B245" s="165" t="str">
        <f ca="1">IF(ISNUMBER(A245),VLOOKUP(A245,Methuselahs!$A$7:$E$306,2,FALSE),"")</f>
        <v/>
      </c>
      <c r="C245" s="166" t="str">
        <f ca="1">IF(ISNUMBER(A245),VLOOKUP(A245,Methuselahs!$A$7:$E$306,3,FALSE),"")</f>
        <v/>
      </c>
      <c r="D245" s="167" t="str">
        <f t="shared" ca="1" si="88"/>
        <v/>
      </c>
      <c r="E245" s="168"/>
      <c r="F245" s="188">
        <f t="shared" si="89"/>
        <v>0</v>
      </c>
      <c r="G245" s="150" t="str">
        <f t="shared" ca="1" si="74"/>
        <v/>
      </c>
      <c r="H245" s="151" t="str">
        <f ca="1">IF(ISNUMBER(A245),IF(OR($S245=$U245,NOT(ISNA(MATCH($D245*5+$V$4,Override!$C$6:$C$125,0)))),$Q245,0),"")</f>
        <v/>
      </c>
      <c r="I245" s="186" t="str">
        <f t="shared" ca="1" si="90"/>
        <v/>
      </c>
      <c r="J245" s="169">
        <f t="shared" ref="J245" ca="1" si="166">COUNT(A242:A246)</f>
        <v>0</v>
      </c>
      <c r="K245" s="153" t="str">
        <f t="shared" ref="K245" ca="1" si="167">IF(ISNUMBER(A245),RANK(F245,F242:F246),"")</f>
        <v/>
      </c>
      <c r="L245" s="154">
        <f ca="1">IF(J245=5,VLOOKUP(K245,TPMatrix!$A$6:$B$10,2,FALSE),IF(J245=4,VLOOKUP(K245,TPMatrix!$D$6:$E$9,2,FALSE),0))</f>
        <v>0</v>
      </c>
      <c r="M245" s="154">
        <f ca="1">IF(COUNTIF(K242:K246,K245)&gt;=2,IF(J245=5,VLOOKUP(K245+1,TPMatrix!$A$6:$B$10,2,FALSE),IF(J245=4,VLOOKUP(K245+1,TPMatrix!$D$6:$E$9,2,FALSE),0)),"")</f>
        <v>0</v>
      </c>
      <c r="N245" s="154">
        <f ca="1">IF(COUNTIF(K242:K246,K245)&gt;=3,IF(J245=5,VLOOKUP(K245+2,TPMatrix!$A$6:$B$10,2,FALSE),IF(J245=4,VLOOKUP(K245+2,TPMatrix!$D$6:$E$9,2,FALSE),0)),"")</f>
        <v>0</v>
      </c>
      <c r="O245" s="154">
        <f ca="1">IF(COUNTIF(K242:K246,K245)&gt;=4,IF(J245=5,VLOOKUP(K245+3,TPMatrix!$A$6:$B$10,2,FALSE),IF(J245=4,VLOOKUP(K245+3,TPMatrix!$D$6:$E$9,2,FALSE),0)),"")</f>
        <v>0</v>
      </c>
      <c r="P245" s="154">
        <f ca="1">IF(COUNTIF(K242:K246,K245)&gt;=5,IF(J245=5,VLOOKUP(K245+4,TPMatrix!$A$6:$B$10,2,FALSE),IF(J245=4,VLOOKUP(K245+4,TPMatrix!$D$6:$E$9,2,FALSE),0)),"")</f>
        <v>0</v>
      </c>
      <c r="Q245" s="154">
        <f t="shared" ca="1" si="93"/>
        <v>0</v>
      </c>
      <c r="R245" s="155">
        <f t="shared" ca="1" si="94"/>
        <v>5</v>
      </c>
      <c r="S245" s="153">
        <f t="shared" ca="1" si="78"/>
        <v>0</v>
      </c>
      <c r="T245" s="154">
        <f t="shared" si="79"/>
        <v>0</v>
      </c>
      <c r="U245" s="155">
        <f t="shared" ca="1" si="95"/>
        <v>0</v>
      </c>
      <c r="W245" s="3" t="str">
        <f t="shared" ca="1" si="81"/>
        <v/>
      </c>
      <c r="X245" s="3" t="str">
        <f ca="1">IF(ISNUMBER($A245),$W245*(Methuselahs!$A$4+1)+$A245,"")</f>
        <v/>
      </c>
      <c r="Y245" s="3" t="str">
        <f t="shared" ca="1" si="82"/>
        <v/>
      </c>
      <c r="Z245" s="3" t="str">
        <f ca="1">IF(ISNUMBER($A245),VLOOKUP($A245,Methuselahs!$A$7:$X$306,5),"")</f>
        <v/>
      </c>
      <c r="AA245" s="3" t="str">
        <f t="shared" ca="1" si="83"/>
        <v/>
      </c>
    </row>
    <row r="246" spans="1:27" ht="13.5" thickBot="1" x14ac:dyDescent="0.25">
      <c r="A246" s="170" t="str">
        <f ca="1">IF(ISBLANK('Tournament Info'!$B$11),"",INDIRECT(ADDRESS(ROW(),2,1,1,"Optimal Seating "&amp;'Tournament Info'!$B$11-1&amp;"R+F")))</f>
        <v/>
      </c>
      <c r="B246" s="171" t="str">
        <f ca="1">IF(ISNUMBER(A246),VLOOKUP(A246,Methuselahs!$A$7:$E$306,2,FALSE),"")</f>
        <v/>
      </c>
      <c r="C246" s="172" t="str">
        <f ca="1">IF(ISNUMBER(A246),VLOOKUP(A246,Methuselahs!$A$7:$E$306,3,FALSE),"")</f>
        <v/>
      </c>
      <c r="D246" s="173" t="str">
        <f t="shared" ca="1" si="88"/>
        <v/>
      </c>
      <c r="E246" s="174"/>
      <c r="F246" s="189">
        <f t="shared" si="89"/>
        <v>0</v>
      </c>
      <c r="G246" s="179" t="str">
        <f t="shared" ca="1" si="74"/>
        <v/>
      </c>
      <c r="H246" s="180" t="str">
        <f ca="1">IF(ISNUMBER(A246),IF(OR($S246=$U246,NOT(ISNA(MATCH($D246*5+$V$4,Override!$C$6:$C$125,0)))),$Q246,0),"")</f>
        <v/>
      </c>
      <c r="I246" s="190" t="str">
        <f t="shared" ca="1" si="90"/>
        <v/>
      </c>
      <c r="J246" s="175">
        <f t="shared" ref="J246" ca="1" si="168">COUNT(A242:A246)</f>
        <v>0</v>
      </c>
      <c r="K246" s="176" t="str">
        <f t="shared" ref="K246" ca="1" si="169">IF(ISNUMBER(A246),RANK(F246,F242:F246),"")</f>
        <v/>
      </c>
      <c r="L246" s="177">
        <f ca="1">IF(J246=5,VLOOKUP(K246,TPMatrix!$A$6:$B$10,2,FALSE),IF(J246=4,VLOOKUP(K246,TPMatrix!$D$6:$E$9,2,FALSE),0))</f>
        <v>0</v>
      </c>
      <c r="M246" s="177">
        <f ca="1">IF(COUNTIF(K242:K246,K246)&gt;=2,IF(J246=5,VLOOKUP(K246+1,TPMatrix!$A$6:$B$10,2,FALSE),IF(J246=4,VLOOKUP(K246+1,TPMatrix!$D$6:$E$9,2,FALSE),0)),"")</f>
        <v>0</v>
      </c>
      <c r="N246" s="177">
        <f ca="1">IF(COUNTIF(K242:K246,K246)&gt;=3,IF(J246=5,VLOOKUP(K246+2,TPMatrix!$A$6:$B$10,2,FALSE),IF(J246=4,VLOOKUP(K246+2,TPMatrix!$D$6:$E$9,2,FALSE),0)),"")</f>
        <v>0</v>
      </c>
      <c r="O246" s="177">
        <f ca="1">IF(COUNTIF(K242:K246,K246)&gt;=4,IF(J246=5,VLOOKUP(K246+3,TPMatrix!$A$6:$B$10,2,FALSE),IF(J246=4,VLOOKUP(K246+3,TPMatrix!$D$6:$E$9,2,FALSE),0)),"")</f>
        <v>0</v>
      </c>
      <c r="P246" s="177">
        <f ca="1">IF(COUNTIF(K242:K246,K246)&gt;=5,IF(J246=5,VLOOKUP(K246+4,TPMatrix!$A$6:$B$10,2,FALSE),IF(J246=4,VLOOKUP(K246+4,TPMatrix!$D$6:$E$9,2,FALSE),0)),"")</f>
        <v>0</v>
      </c>
      <c r="Q246" s="177">
        <f t="shared" ca="1" si="93"/>
        <v>0</v>
      </c>
      <c r="R246" s="178">
        <f t="shared" ca="1" si="94"/>
        <v>5</v>
      </c>
      <c r="S246" s="176">
        <f t="shared" ca="1" si="78"/>
        <v>0</v>
      </c>
      <c r="T246" s="177">
        <f t="shared" si="79"/>
        <v>0</v>
      </c>
      <c r="U246" s="178">
        <f t="shared" ca="1" si="95"/>
        <v>0</v>
      </c>
      <c r="W246" s="3" t="str">
        <f t="shared" ca="1" si="81"/>
        <v/>
      </c>
      <c r="X246" s="3" t="str">
        <f ca="1">IF(ISNUMBER($A246),$W246*(Methuselahs!$A$4+1)+$A246,"")</f>
        <v/>
      </c>
      <c r="Y246" s="3" t="str">
        <f t="shared" ca="1" si="82"/>
        <v/>
      </c>
      <c r="Z246" s="3" t="str">
        <f ca="1">IF(ISNUMBER($A246),VLOOKUP($A246,Methuselahs!$A$7:$X$306,5),"")</f>
        <v/>
      </c>
      <c r="AA246" s="3" t="str">
        <f t="shared" ca="1" si="83"/>
        <v/>
      </c>
    </row>
    <row r="247" spans="1:27" ht="13.5" thickTop="1" x14ac:dyDescent="0.2">
      <c r="A247" s="55" t="str">
        <f ca="1">IF(ISBLANK('Tournament Info'!$B$11),"",INDIRECT(ADDRESS(ROW(),2,1,1,"Optimal Seating "&amp;'Tournament Info'!$B$11-1&amp;"R+F")))</f>
        <v/>
      </c>
      <c r="B247" s="76" t="str">
        <f ca="1">IF(ISNUMBER(A247),VLOOKUP(A247,Methuselahs!$A$7:$E$306,2,FALSE),"")</f>
        <v/>
      </c>
      <c r="C247" s="136" t="str">
        <f ca="1">IF(ISNUMBER(A247),VLOOKUP(A247,Methuselahs!$A$7:$E$306,3,FALSE),"")</f>
        <v/>
      </c>
      <c r="D247" s="137" t="str">
        <f t="shared" ca="1" si="88"/>
        <v/>
      </c>
      <c r="E247" s="138"/>
      <c r="F247" s="184">
        <f t="shared" si="89"/>
        <v>0</v>
      </c>
      <c r="G247" s="139" t="str">
        <f t="shared" ca="1" si="74"/>
        <v/>
      </c>
      <c r="H247" s="140" t="str">
        <f ca="1">IF(ISNUMBER(A247),IF(OR($S247=$U247,NOT(ISNA(MATCH($D247*5+$V$4,Override!$C$6:$C$125,0)))),$Q247,0),"")</f>
        <v/>
      </c>
      <c r="I247" s="185" t="str">
        <f t="shared" ca="1" si="90"/>
        <v/>
      </c>
      <c r="J247" s="141">
        <f t="shared" ref="J247" ca="1" si="170">COUNT(A247:A251)</f>
        <v>0</v>
      </c>
      <c r="K247" s="142" t="str">
        <f t="shared" ref="K247" ca="1" si="171">IF(ISNUMBER(A247),RANK(F247,F247:F251),"")</f>
        <v/>
      </c>
      <c r="L247" s="58">
        <f ca="1">IF(J247=5,VLOOKUP(K247,TPMatrix!$A$6:$B$10,2,FALSE),IF(J247=4,VLOOKUP(K247,TPMatrix!$D$6:$E$9,2,FALSE),0))</f>
        <v>0</v>
      </c>
      <c r="M247" s="58">
        <f ca="1">IF(COUNTIF(K247:K251,K247)&gt;=2,IF(J247=5,VLOOKUP(K247+1,TPMatrix!$A$6:$B$10,2,FALSE),IF(J247=4,VLOOKUP(K247+1,TPMatrix!$D$6:$E$9,2,FALSE),0)),"")</f>
        <v>0</v>
      </c>
      <c r="N247" s="58">
        <f ca="1">IF(COUNTIF(K247:K251,K247)&gt;=3,IF(J247=5,VLOOKUP(K247+2,TPMatrix!$A$6:$B$10,2,FALSE),IF(J247=4,VLOOKUP(K247+2,TPMatrix!$D$6:$E$9,2,FALSE),0)),"")</f>
        <v>0</v>
      </c>
      <c r="O247" s="58">
        <f ca="1">IF(COUNTIF(K247:K251,K247)&gt;=4,IF(J247=5,VLOOKUP(K247+3,TPMatrix!$A$6:$B$10,2,FALSE),IF(J247=4,VLOOKUP(K247+3,TPMatrix!$D$6:$E$9,2,FALSE),0)),"")</f>
        <v>0</v>
      </c>
      <c r="P247" s="58">
        <f ca="1">IF(COUNTIF(K247:K251,K247)&gt;=5,IF(J247=5,VLOOKUP(K247+4,TPMatrix!$A$6:$B$10,2,FALSE),IF(J247=4,VLOOKUP(K247+4,TPMatrix!$D$6:$E$9,2,FALSE),0)),"")</f>
        <v>0</v>
      </c>
      <c r="Q247" s="58">
        <f t="shared" ca="1" si="93"/>
        <v>0</v>
      </c>
      <c r="R247" s="143">
        <f t="shared" ca="1" si="94"/>
        <v>5</v>
      </c>
      <c r="S247" s="144">
        <f t="shared" ca="1" si="78"/>
        <v>0</v>
      </c>
      <c r="T247" s="145">
        <f t="shared" si="79"/>
        <v>0</v>
      </c>
      <c r="U247" s="146">
        <f t="shared" ca="1" si="95"/>
        <v>0</v>
      </c>
      <c r="W247" s="3" t="str">
        <f t="shared" ca="1" si="81"/>
        <v/>
      </c>
      <c r="X247" s="3" t="str">
        <f ca="1">IF(ISNUMBER($A247),$W247*(Methuselahs!$A$4+1)+$A247,"")</f>
        <v/>
      </c>
      <c r="Y247" s="3" t="str">
        <f t="shared" ca="1" si="82"/>
        <v/>
      </c>
      <c r="Z247" s="3" t="str">
        <f ca="1">IF(ISNUMBER($A247),VLOOKUP($A247,Methuselahs!$A$7:$X$306,5),"")</f>
        <v/>
      </c>
      <c r="AA247" s="3" t="str">
        <f t="shared" ca="1" si="83"/>
        <v/>
      </c>
    </row>
    <row r="248" spans="1:27" x14ac:dyDescent="0.2">
      <c r="A248" s="59" t="str">
        <f ca="1">IF(ISBLANK('Tournament Info'!$B$11),"",INDIRECT(ADDRESS(ROW(),2,1,1,"Optimal Seating "&amp;'Tournament Info'!$B$11-1&amp;"R+F")))</f>
        <v/>
      </c>
      <c r="B248" s="65" t="str">
        <f ca="1">IF(ISNUMBER(A248),VLOOKUP(A248,Methuselahs!$A$7:$E$306,2,FALSE),"")</f>
        <v/>
      </c>
      <c r="C248" s="147" t="str">
        <f ca="1">IF(ISNUMBER(A248),VLOOKUP(A248,Methuselahs!$A$7:$E$306,3,FALSE),"")</f>
        <v/>
      </c>
      <c r="D248" s="148" t="str">
        <f t="shared" ca="1" si="88"/>
        <v/>
      </c>
      <c r="E248" s="149"/>
      <c r="F248" s="66">
        <f t="shared" si="89"/>
        <v>0</v>
      </c>
      <c r="G248" s="150" t="str">
        <f t="shared" ca="1" si="74"/>
        <v/>
      </c>
      <c r="H248" s="151" t="str">
        <f ca="1">IF(ISNUMBER(A248),IF(OR($S248=$U248,NOT(ISNA(MATCH($D248*5+$V$4,Override!$C$6:$C$125,0)))),$Q248,0),"")</f>
        <v/>
      </c>
      <c r="I248" s="186" t="str">
        <f t="shared" ca="1" si="90"/>
        <v/>
      </c>
      <c r="J248" s="152">
        <f t="shared" ref="J248" ca="1" si="172">COUNT(A247:A251)</f>
        <v>0</v>
      </c>
      <c r="K248" s="153" t="str">
        <f t="shared" ref="K248" ca="1" si="173">IF(ISNUMBER(A248),RANK(F248,F247:F251),"")</f>
        <v/>
      </c>
      <c r="L248" s="154">
        <f ca="1">IF(J248=5,VLOOKUP(K248,TPMatrix!$A$6:$B$10,2,FALSE),IF(J248=4,VLOOKUP(K248,TPMatrix!$D$6:$E$9,2,FALSE),0))</f>
        <v>0</v>
      </c>
      <c r="M248" s="154">
        <f ca="1">IF(COUNTIF(K247:K251,K248)&gt;=2,IF(J248=5,VLOOKUP(K248+1,TPMatrix!$A$6:$B$10,2,FALSE),IF(J248=4,VLOOKUP(K248+1,TPMatrix!$D$6:$E$9,2,FALSE),0)),"")</f>
        <v>0</v>
      </c>
      <c r="N248" s="154">
        <f ca="1">IF(COUNTIF(K247:K251,K248)&gt;=3,IF(J248=5,VLOOKUP(K248+2,TPMatrix!$A$6:$B$10,2,FALSE),IF(J248=4,VLOOKUP(K248+2,TPMatrix!$D$6:$E$9,2,FALSE),0)),"")</f>
        <v>0</v>
      </c>
      <c r="O248" s="154">
        <f ca="1">IF(COUNTIF(K247:K251,K248)&gt;=4,IF(J248=5,VLOOKUP(K248+3,TPMatrix!$A$6:$B$10,2,FALSE),IF(J248=4,VLOOKUP(K248+3,TPMatrix!$D$6:$E$9,2,FALSE),0)),"")</f>
        <v>0</v>
      </c>
      <c r="P248" s="154">
        <f ca="1">IF(COUNTIF(K247:K251,K248)&gt;=5,IF(J248=5,VLOOKUP(K248+4,TPMatrix!$A$6:$B$10,2,FALSE),IF(J248=4,VLOOKUP(K248+4,TPMatrix!$D$6:$E$9,2,FALSE),0)),"")</f>
        <v>0</v>
      </c>
      <c r="Q248" s="154">
        <f t="shared" ca="1" si="93"/>
        <v>0</v>
      </c>
      <c r="R248" s="155">
        <f t="shared" ca="1" si="94"/>
        <v>5</v>
      </c>
      <c r="S248" s="153">
        <f t="shared" ca="1" si="78"/>
        <v>0</v>
      </c>
      <c r="T248" s="154">
        <f t="shared" si="79"/>
        <v>0</v>
      </c>
      <c r="U248" s="155">
        <f t="shared" ca="1" si="95"/>
        <v>0</v>
      </c>
      <c r="W248" s="3" t="str">
        <f t="shared" ca="1" si="81"/>
        <v/>
      </c>
      <c r="X248" s="3" t="str">
        <f ca="1">IF(ISNUMBER($A248),$W248*(Methuselahs!$A$4+1)+$A248,"")</f>
        <v/>
      </c>
      <c r="Y248" s="3" t="str">
        <f t="shared" ca="1" si="82"/>
        <v/>
      </c>
      <c r="Z248" s="3" t="str">
        <f ca="1">IF(ISNUMBER($A248),VLOOKUP($A248,Methuselahs!$A$7:$X$306,5),"")</f>
        <v/>
      </c>
      <c r="AA248" s="3" t="str">
        <f t="shared" ca="1" si="83"/>
        <v/>
      </c>
    </row>
    <row r="249" spans="1:27" x14ac:dyDescent="0.2">
      <c r="A249" s="70" t="str">
        <f ca="1">IF(ISBLANK('Tournament Info'!$B$11),"",INDIRECT(ADDRESS(ROW(),2,1,1,"Optimal Seating "&amp;'Tournament Info'!$B$11-1&amp;"R+F")))</f>
        <v/>
      </c>
      <c r="B249" s="76" t="str">
        <f ca="1">IF(ISNUMBER(A249),VLOOKUP(A249,Methuselahs!$A$7:$E$306,2,FALSE),"")</f>
        <v/>
      </c>
      <c r="C249" s="156" t="str">
        <f ca="1">IF(ISNUMBER(A249),VLOOKUP(A249,Methuselahs!$A$7:$E$306,3,FALSE),"")</f>
        <v/>
      </c>
      <c r="D249" s="157" t="str">
        <f t="shared" ca="1" si="88"/>
        <v/>
      </c>
      <c r="E249" s="158"/>
      <c r="F249" s="77">
        <f t="shared" si="89"/>
        <v>0</v>
      </c>
      <c r="G249" s="159" t="str">
        <f t="shared" ca="1" si="74"/>
        <v/>
      </c>
      <c r="H249" s="160" t="str">
        <f ca="1">IF(ISNUMBER(A249),IF(OR($S249=$U249,NOT(ISNA(MATCH($D249*5+$V$4,Override!$C$6:$C$125,0)))),$Q249,0),"")</f>
        <v/>
      </c>
      <c r="I249" s="187" t="str">
        <f t="shared" ca="1" si="90"/>
        <v/>
      </c>
      <c r="J249" s="161">
        <f t="shared" ref="J249" ca="1" si="174">COUNT(A247:A251)</f>
        <v>0</v>
      </c>
      <c r="K249" s="162" t="str">
        <f t="shared" ref="K249" ca="1" si="175">IF(ISNUMBER(A249),RANK(F249,F247:F251),"")</f>
        <v/>
      </c>
      <c r="L249" s="75">
        <f ca="1">IF(J249=5,VLOOKUP(K249,TPMatrix!$A$6:$B$10,2,FALSE),IF(J249=4,VLOOKUP(K249,TPMatrix!$D$6:$E$9,2,FALSE),0))</f>
        <v>0</v>
      </c>
      <c r="M249" s="75">
        <f ca="1">IF(COUNTIF(K247:K251,K249)&gt;=2,IF(J249=5,VLOOKUP(K249+1,TPMatrix!$A$6:$B$10,2,FALSE),IF(J249=4,VLOOKUP(K249+1,TPMatrix!$D$6:$E$9,2,FALSE),0)),"")</f>
        <v>0</v>
      </c>
      <c r="N249" s="75">
        <f ca="1">IF(COUNTIF(K247:K251,K249)&gt;=3,IF(J249=5,VLOOKUP(K249+2,TPMatrix!$A$6:$B$10,2,FALSE),IF(J249=4,VLOOKUP(K249+2,TPMatrix!$D$6:$E$9,2,FALSE),0)),"")</f>
        <v>0</v>
      </c>
      <c r="O249" s="75">
        <f ca="1">IF(COUNTIF(K247:K251,K249)&gt;=4,IF(J249=5,VLOOKUP(K249+3,TPMatrix!$A$6:$B$10,2,FALSE),IF(J249=4,VLOOKUP(K249+3,TPMatrix!$D$6:$E$9,2,FALSE),0)),"")</f>
        <v>0</v>
      </c>
      <c r="P249" s="75">
        <f ca="1">IF(COUNTIF(K247:K251,K249)&gt;=5,IF(J249=5,VLOOKUP(K249+4,TPMatrix!$A$6:$B$10,2,FALSE),IF(J249=4,VLOOKUP(K249+4,TPMatrix!$D$6:$E$9,2,FALSE),0)),"")</f>
        <v>0</v>
      </c>
      <c r="Q249" s="75">
        <f t="shared" ca="1" si="93"/>
        <v>0</v>
      </c>
      <c r="R249" s="163">
        <f t="shared" ca="1" si="94"/>
        <v>5</v>
      </c>
      <c r="S249" s="162">
        <f t="shared" ca="1" si="78"/>
        <v>0</v>
      </c>
      <c r="T249" s="75">
        <f t="shared" si="79"/>
        <v>0</v>
      </c>
      <c r="U249" s="163">
        <f t="shared" ca="1" si="95"/>
        <v>0</v>
      </c>
      <c r="W249" s="3" t="str">
        <f t="shared" ca="1" si="81"/>
        <v/>
      </c>
      <c r="X249" s="3" t="str">
        <f ca="1">IF(ISNUMBER($A249),$W249*(Methuselahs!$A$4+1)+$A249,"")</f>
        <v/>
      </c>
      <c r="Y249" s="3" t="str">
        <f t="shared" ca="1" si="82"/>
        <v/>
      </c>
      <c r="Z249" s="3" t="str">
        <f ca="1">IF(ISNUMBER($A249),VLOOKUP($A249,Methuselahs!$A$7:$X$306,5),"")</f>
        <v/>
      </c>
      <c r="AA249" s="3" t="str">
        <f t="shared" ca="1" si="83"/>
        <v/>
      </c>
    </row>
    <row r="250" spans="1:27" x14ac:dyDescent="0.2">
      <c r="A250" s="164" t="str">
        <f ca="1">IF(ISBLANK('Tournament Info'!$B$11),"",INDIRECT(ADDRESS(ROW(),2,1,1,"Optimal Seating "&amp;'Tournament Info'!$B$11-1&amp;"R+F")))</f>
        <v/>
      </c>
      <c r="B250" s="165" t="str">
        <f ca="1">IF(ISNUMBER(A250),VLOOKUP(A250,Methuselahs!$A$7:$E$306,2,FALSE),"")</f>
        <v/>
      </c>
      <c r="C250" s="166" t="str">
        <f ca="1">IF(ISNUMBER(A250),VLOOKUP(A250,Methuselahs!$A$7:$E$306,3,FALSE),"")</f>
        <v/>
      </c>
      <c r="D250" s="167" t="str">
        <f t="shared" ca="1" si="88"/>
        <v/>
      </c>
      <c r="E250" s="168"/>
      <c r="F250" s="188">
        <f t="shared" si="89"/>
        <v>0</v>
      </c>
      <c r="G250" s="150" t="str">
        <f t="shared" ca="1" si="74"/>
        <v/>
      </c>
      <c r="H250" s="151" t="str">
        <f ca="1">IF(ISNUMBER(A250),IF(OR($S250=$U250,NOT(ISNA(MATCH($D250*5+$V$4,Override!$C$6:$C$125,0)))),$Q250,0),"")</f>
        <v/>
      </c>
      <c r="I250" s="186" t="str">
        <f t="shared" ca="1" si="90"/>
        <v/>
      </c>
      <c r="J250" s="169">
        <f t="shared" ref="J250" ca="1" si="176">COUNT(A247:A251)</f>
        <v>0</v>
      </c>
      <c r="K250" s="153" t="str">
        <f t="shared" ref="K250" ca="1" si="177">IF(ISNUMBER(A250),RANK(F250,F247:F251),"")</f>
        <v/>
      </c>
      <c r="L250" s="154">
        <f ca="1">IF(J250=5,VLOOKUP(K250,TPMatrix!$A$6:$B$10,2,FALSE),IF(J250=4,VLOOKUP(K250,TPMatrix!$D$6:$E$9,2,FALSE),0))</f>
        <v>0</v>
      </c>
      <c r="M250" s="154">
        <f ca="1">IF(COUNTIF(K247:K251,K250)&gt;=2,IF(J250=5,VLOOKUP(K250+1,TPMatrix!$A$6:$B$10,2,FALSE),IF(J250=4,VLOOKUP(K250+1,TPMatrix!$D$6:$E$9,2,FALSE),0)),"")</f>
        <v>0</v>
      </c>
      <c r="N250" s="154">
        <f ca="1">IF(COUNTIF(K247:K251,K250)&gt;=3,IF(J250=5,VLOOKUP(K250+2,TPMatrix!$A$6:$B$10,2,FALSE),IF(J250=4,VLOOKUP(K250+2,TPMatrix!$D$6:$E$9,2,FALSE),0)),"")</f>
        <v>0</v>
      </c>
      <c r="O250" s="154">
        <f ca="1">IF(COUNTIF(K247:K251,K250)&gt;=4,IF(J250=5,VLOOKUP(K250+3,TPMatrix!$A$6:$B$10,2,FALSE),IF(J250=4,VLOOKUP(K250+3,TPMatrix!$D$6:$E$9,2,FALSE),0)),"")</f>
        <v>0</v>
      </c>
      <c r="P250" s="154">
        <f ca="1">IF(COUNTIF(K247:K251,K250)&gt;=5,IF(J250=5,VLOOKUP(K250+4,TPMatrix!$A$6:$B$10,2,FALSE),IF(J250=4,VLOOKUP(K250+4,TPMatrix!$D$6:$E$9,2,FALSE),0)),"")</f>
        <v>0</v>
      </c>
      <c r="Q250" s="154">
        <f t="shared" ca="1" si="93"/>
        <v>0</v>
      </c>
      <c r="R250" s="155">
        <f t="shared" ca="1" si="94"/>
        <v>5</v>
      </c>
      <c r="S250" s="153">
        <f t="shared" ca="1" si="78"/>
        <v>0</v>
      </c>
      <c r="T250" s="154">
        <f t="shared" si="79"/>
        <v>0</v>
      </c>
      <c r="U250" s="155">
        <f t="shared" ca="1" si="95"/>
        <v>0</v>
      </c>
      <c r="W250" s="3" t="str">
        <f t="shared" ca="1" si="81"/>
        <v/>
      </c>
      <c r="X250" s="3" t="str">
        <f ca="1">IF(ISNUMBER($A250),$W250*(Methuselahs!$A$4+1)+$A250,"")</f>
        <v/>
      </c>
      <c r="Y250" s="3" t="str">
        <f t="shared" ca="1" si="82"/>
        <v/>
      </c>
      <c r="Z250" s="3" t="str">
        <f ca="1">IF(ISNUMBER($A250),VLOOKUP($A250,Methuselahs!$A$7:$X$306,5),"")</f>
        <v/>
      </c>
      <c r="AA250" s="3" t="str">
        <f t="shared" ca="1" si="83"/>
        <v/>
      </c>
    </row>
    <row r="251" spans="1:27" ht="13.5" thickBot="1" x14ac:dyDescent="0.25">
      <c r="A251" s="170" t="str">
        <f ca="1">IF(ISBLANK('Tournament Info'!$B$11),"",INDIRECT(ADDRESS(ROW(),2,1,1,"Optimal Seating "&amp;'Tournament Info'!$B$11-1&amp;"R+F")))</f>
        <v/>
      </c>
      <c r="B251" s="171" t="str">
        <f ca="1">IF(ISNUMBER(A251),VLOOKUP(A251,Methuselahs!$A$7:$E$306,2,FALSE),"")</f>
        <v/>
      </c>
      <c r="C251" s="172" t="str">
        <f ca="1">IF(ISNUMBER(A251),VLOOKUP(A251,Methuselahs!$A$7:$E$306,3,FALSE),"")</f>
        <v/>
      </c>
      <c r="D251" s="173" t="str">
        <f t="shared" ca="1" si="88"/>
        <v/>
      </c>
      <c r="E251" s="174"/>
      <c r="F251" s="189">
        <f t="shared" si="89"/>
        <v>0</v>
      </c>
      <c r="G251" s="159" t="str">
        <f t="shared" ca="1" si="74"/>
        <v/>
      </c>
      <c r="H251" s="160" t="str">
        <f ca="1">IF(ISNUMBER(A251),IF(OR($S251=$U251,NOT(ISNA(MATCH($D251*5+$V$4,Override!$C$6:$C$125,0)))),$Q251,0),"")</f>
        <v/>
      </c>
      <c r="I251" s="187" t="str">
        <f t="shared" ca="1" si="90"/>
        <v/>
      </c>
      <c r="J251" s="175">
        <f t="shared" ref="J251" ca="1" si="178">COUNT(A247:A251)</f>
        <v>0</v>
      </c>
      <c r="K251" s="176" t="str">
        <f t="shared" ref="K251" ca="1" si="179">IF(ISNUMBER(A251),RANK(F251,F247:F251),"")</f>
        <v/>
      </c>
      <c r="L251" s="177">
        <f ca="1">IF(J251=5,VLOOKUP(K251,TPMatrix!$A$6:$B$10,2,FALSE),IF(J251=4,VLOOKUP(K251,TPMatrix!$D$6:$E$9,2,FALSE),0))</f>
        <v>0</v>
      </c>
      <c r="M251" s="177">
        <f ca="1">IF(COUNTIF(K247:K251,K251)&gt;=2,IF(J251=5,VLOOKUP(K251+1,TPMatrix!$A$6:$B$10,2,FALSE),IF(J251=4,VLOOKUP(K251+1,TPMatrix!$D$6:$E$9,2,FALSE),0)),"")</f>
        <v>0</v>
      </c>
      <c r="N251" s="177">
        <f ca="1">IF(COUNTIF(K247:K251,K251)&gt;=3,IF(J251=5,VLOOKUP(K251+2,TPMatrix!$A$6:$B$10,2,FALSE),IF(J251=4,VLOOKUP(K251+2,TPMatrix!$D$6:$E$9,2,FALSE),0)),"")</f>
        <v>0</v>
      </c>
      <c r="O251" s="177">
        <f ca="1">IF(COUNTIF(K247:K251,K251)&gt;=4,IF(J251=5,VLOOKUP(K251+3,TPMatrix!$A$6:$B$10,2,FALSE),IF(J251=4,VLOOKUP(K251+3,TPMatrix!$D$6:$E$9,2,FALSE),0)),"")</f>
        <v>0</v>
      </c>
      <c r="P251" s="177">
        <f ca="1">IF(COUNTIF(K247:K251,K251)&gt;=5,IF(J251=5,VLOOKUP(K251+4,TPMatrix!$A$6:$B$10,2,FALSE),IF(J251=4,VLOOKUP(K251+4,TPMatrix!$D$6:$E$9,2,FALSE),0)),"")</f>
        <v>0</v>
      </c>
      <c r="Q251" s="177">
        <f t="shared" ca="1" si="93"/>
        <v>0</v>
      </c>
      <c r="R251" s="178">
        <f t="shared" ca="1" si="94"/>
        <v>5</v>
      </c>
      <c r="S251" s="176">
        <f t="shared" ca="1" si="78"/>
        <v>0</v>
      </c>
      <c r="T251" s="177">
        <f t="shared" si="79"/>
        <v>0</v>
      </c>
      <c r="U251" s="178">
        <f t="shared" ca="1" si="95"/>
        <v>0</v>
      </c>
      <c r="W251" s="3" t="str">
        <f t="shared" ca="1" si="81"/>
        <v/>
      </c>
      <c r="X251" s="3" t="str">
        <f ca="1">IF(ISNUMBER($A251),$W251*(Methuselahs!$A$4+1)+$A251,"")</f>
        <v/>
      </c>
      <c r="Y251" s="3" t="str">
        <f t="shared" ca="1" si="82"/>
        <v/>
      </c>
      <c r="Z251" s="3" t="str">
        <f ca="1">IF(ISNUMBER($A251),VLOOKUP($A251,Methuselahs!$A$7:$X$306,5),"")</f>
        <v/>
      </c>
      <c r="AA251" s="3" t="str">
        <f t="shared" ca="1" si="83"/>
        <v/>
      </c>
    </row>
    <row r="252" spans="1:27" ht="13.5" thickTop="1" x14ac:dyDescent="0.2">
      <c r="A252" s="55" t="str">
        <f ca="1">IF(ISBLANK('Tournament Info'!$B$11),"",INDIRECT(ADDRESS(ROW(),2,1,1,"Optimal Seating "&amp;'Tournament Info'!$B$11-1&amp;"R+F")))</f>
        <v/>
      </c>
      <c r="B252" s="57" t="str">
        <f ca="1">IF(ISNUMBER(A252),VLOOKUP(A252,Methuselahs!$A$7:$E$306,2,FALSE),"")</f>
        <v/>
      </c>
      <c r="C252" s="136" t="str">
        <f ca="1">IF(ISNUMBER(A252),VLOOKUP(A252,Methuselahs!$A$7:$E$306,3,FALSE),"")</f>
        <v/>
      </c>
      <c r="D252" s="137" t="str">
        <f t="shared" ca="1" si="88"/>
        <v/>
      </c>
      <c r="E252" s="138"/>
      <c r="F252" s="184">
        <f t="shared" si="89"/>
        <v>0</v>
      </c>
      <c r="G252" s="139" t="str">
        <f t="shared" ca="1" si="74"/>
        <v/>
      </c>
      <c r="H252" s="140" t="str">
        <f ca="1">IF(ISNUMBER(A252),IF(OR($S252=$U252,NOT(ISNA(MATCH($D252*5+$V$4,Override!$C$6:$C$125,0)))),$Q252,0),"")</f>
        <v/>
      </c>
      <c r="I252" s="185" t="str">
        <f t="shared" ca="1" si="90"/>
        <v/>
      </c>
      <c r="J252" s="141">
        <f t="shared" ref="J252" ca="1" si="180">COUNT(A252:A256)</f>
        <v>0</v>
      </c>
      <c r="K252" s="142" t="str">
        <f t="shared" ref="K252" ca="1" si="181">IF(ISNUMBER(A252),RANK(F252,F252:F256),"")</f>
        <v/>
      </c>
      <c r="L252" s="58">
        <f ca="1">IF(J252=5,VLOOKUP(K252,TPMatrix!$A$6:$B$10,2,FALSE),IF(J252=4,VLOOKUP(K252,TPMatrix!$D$6:$E$9,2,FALSE),0))</f>
        <v>0</v>
      </c>
      <c r="M252" s="58">
        <f ca="1">IF(COUNTIF(K252:K256,K252)&gt;=2,IF(J252=5,VLOOKUP(K252+1,TPMatrix!$A$6:$B$10,2,FALSE),IF(J252=4,VLOOKUP(K252+1,TPMatrix!$D$6:$E$9,2,FALSE),0)),"")</f>
        <v>0</v>
      </c>
      <c r="N252" s="58">
        <f ca="1">IF(COUNTIF(K252:K256,K252)&gt;=3,IF(J252=5,VLOOKUP(K252+2,TPMatrix!$A$6:$B$10,2,FALSE),IF(J252=4,VLOOKUP(K252+2,TPMatrix!$D$6:$E$9,2,FALSE),0)),"")</f>
        <v>0</v>
      </c>
      <c r="O252" s="58">
        <f ca="1">IF(COUNTIF(K252:K256,K252)&gt;=4,IF(J252=5,VLOOKUP(K252+3,TPMatrix!$A$6:$B$10,2,FALSE),IF(J252=4,VLOOKUP(K252+3,TPMatrix!$D$6:$E$9,2,FALSE),0)),"")</f>
        <v>0</v>
      </c>
      <c r="P252" s="58">
        <f ca="1">IF(COUNTIF(K252:K256,K252)&gt;=5,IF(J252=5,VLOOKUP(K252+4,TPMatrix!$A$6:$B$10,2,FALSE),IF(J252=4,VLOOKUP(K252+4,TPMatrix!$D$6:$E$9,2,FALSE),0)),"")</f>
        <v>0</v>
      </c>
      <c r="Q252" s="58">
        <f t="shared" ca="1" si="93"/>
        <v>0</v>
      </c>
      <c r="R252" s="143">
        <f t="shared" ca="1" si="94"/>
        <v>5</v>
      </c>
      <c r="S252" s="144">
        <f t="shared" ca="1" si="78"/>
        <v>0</v>
      </c>
      <c r="T252" s="145">
        <f t="shared" si="79"/>
        <v>0</v>
      </c>
      <c r="U252" s="146">
        <f t="shared" ca="1" si="95"/>
        <v>0</v>
      </c>
      <c r="W252" s="3" t="str">
        <f t="shared" ca="1" si="81"/>
        <v/>
      </c>
      <c r="X252" s="3" t="str">
        <f ca="1">IF(ISNUMBER($A252),$W252*(Methuselahs!$A$4+1)+$A252,"")</f>
        <v/>
      </c>
      <c r="Y252" s="3" t="str">
        <f t="shared" ca="1" si="82"/>
        <v/>
      </c>
      <c r="Z252" s="3" t="str">
        <f ca="1">IF(ISNUMBER($A252),VLOOKUP($A252,Methuselahs!$A$7:$X$306,5),"")</f>
        <v/>
      </c>
      <c r="AA252" s="3" t="str">
        <f t="shared" ca="1" si="83"/>
        <v/>
      </c>
    </row>
    <row r="253" spans="1:27" x14ac:dyDescent="0.2">
      <c r="A253" s="59" t="str">
        <f ca="1">IF(ISBLANK('Tournament Info'!$B$11),"",INDIRECT(ADDRESS(ROW(),2,1,1,"Optimal Seating "&amp;'Tournament Info'!$B$11-1&amp;"R+F")))</f>
        <v/>
      </c>
      <c r="B253" s="65" t="str">
        <f ca="1">IF(ISNUMBER(A253),VLOOKUP(A253,Methuselahs!$A$7:$E$306,2,FALSE),"")</f>
        <v/>
      </c>
      <c r="C253" s="147" t="str">
        <f ca="1">IF(ISNUMBER(A253),VLOOKUP(A253,Methuselahs!$A$7:$E$306,3,FALSE),"")</f>
        <v/>
      </c>
      <c r="D253" s="148" t="str">
        <f t="shared" ca="1" si="88"/>
        <v/>
      </c>
      <c r="E253" s="149"/>
      <c r="F253" s="66">
        <f t="shared" si="89"/>
        <v>0</v>
      </c>
      <c r="G253" s="150" t="str">
        <f t="shared" ca="1" si="74"/>
        <v/>
      </c>
      <c r="H253" s="151" t="str">
        <f ca="1">IF(ISNUMBER(A253),IF(OR($S253=$U253,NOT(ISNA(MATCH($D253*5+$V$4,Override!$C$6:$C$125,0)))),$Q253,0),"")</f>
        <v/>
      </c>
      <c r="I253" s="186" t="str">
        <f t="shared" ca="1" si="90"/>
        <v/>
      </c>
      <c r="J253" s="152">
        <f t="shared" ref="J253" ca="1" si="182">COUNT(A252:A256)</f>
        <v>0</v>
      </c>
      <c r="K253" s="153" t="str">
        <f t="shared" ref="K253" ca="1" si="183">IF(ISNUMBER(A253),RANK(F253,F252:F256),"")</f>
        <v/>
      </c>
      <c r="L253" s="154">
        <f ca="1">IF(J253=5,VLOOKUP(K253,TPMatrix!$A$6:$B$10,2,FALSE),IF(J253=4,VLOOKUP(K253,TPMatrix!$D$6:$E$9,2,FALSE),0))</f>
        <v>0</v>
      </c>
      <c r="M253" s="154">
        <f ca="1">IF(COUNTIF(K252:K256,K253)&gt;=2,IF(J253=5,VLOOKUP(K253+1,TPMatrix!$A$6:$B$10,2,FALSE),IF(J253=4,VLOOKUP(K253+1,TPMatrix!$D$6:$E$9,2,FALSE),0)),"")</f>
        <v>0</v>
      </c>
      <c r="N253" s="154">
        <f ca="1">IF(COUNTIF(K252:K256,K253)&gt;=3,IF(J253=5,VLOOKUP(K253+2,TPMatrix!$A$6:$B$10,2,FALSE),IF(J253=4,VLOOKUP(K253+2,TPMatrix!$D$6:$E$9,2,FALSE),0)),"")</f>
        <v>0</v>
      </c>
      <c r="O253" s="154">
        <f ca="1">IF(COUNTIF(K252:K256,K253)&gt;=4,IF(J253=5,VLOOKUP(K253+3,TPMatrix!$A$6:$B$10,2,FALSE),IF(J253=4,VLOOKUP(K253+3,TPMatrix!$D$6:$E$9,2,FALSE),0)),"")</f>
        <v>0</v>
      </c>
      <c r="P253" s="154">
        <f ca="1">IF(COUNTIF(K252:K256,K253)&gt;=5,IF(J253=5,VLOOKUP(K253+4,TPMatrix!$A$6:$B$10,2,FALSE),IF(J253=4,VLOOKUP(K253+4,TPMatrix!$D$6:$E$9,2,FALSE),0)),"")</f>
        <v>0</v>
      </c>
      <c r="Q253" s="154">
        <f t="shared" ca="1" si="93"/>
        <v>0</v>
      </c>
      <c r="R253" s="155">
        <f t="shared" ca="1" si="94"/>
        <v>5</v>
      </c>
      <c r="S253" s="153">
        <f t="shared" ca="1" si="78"/>
        <v>0</v>
      </c>
      <c r="T253" s="154">
        <f t="shared" si="79"/>
        <v>0</v>
      </c>
      <c r="U253" s="155">
        <f t="shared" ca="1" si="95"/>
        <v>0</v>
      </c>
      <c r="W253" s="3" t="str">
        <f t="shared" ca="1" si="81"/>
        <v/>
      </c>
      <c r="X253" s="3" t="str">
        <f ca="1">IF(ISNUMBER($A253),$W253*(Methuselahs!$A$4+1)+$A253,"")</f>
        <v/>
      </c>
      <c r="Y253" s="3" t="str">
        <f t="shared" ca="1" si="82"/>
        <v/>
      </c>
      <c r="Z253" s="3" t="str">
        <f ca="1">IF(ISNUMBER($A253),VLOOKUP($A253,Methuselahs!$A$7:$X$306,5),"")</f>
        <v/>
      </c>
      <c r="AA253" s="3" t="str">
        <f t="shared" ca="1" si="83"/>
        <v/>
      </c>
    </row>
    <row r="254" spans="1:27" x14ac:dyDescent="0.2">
      <c r="A254" s="70" t="str">
        <f ca="1">IF(ISBLANK('Tournament Info'!$B$11),"",INDIRECT(ADDRESS(ROW(),2,1,1,"Optimal Seating "&amp;'Tournament Info'!$B$11-1&amp;"R+F")))</f>
        <v/>
      </c>
      <c r="B254" s="76" t="str">
        <f ca="1">IF(ISNUMBER(A254),VLOOKUP(A254,Methuselahs!$A$7:$E$306,2,FALSE),"")</f>
        <v/>
      </c>
      <c r="C254" s="156" t="str">
        <f ca="1">IF(ISNUMBER(A254),VLOOKUP(A254,Methuselahs!$A$7:$E$306,3,FALSE),"")</f>
        <v/>
      </c>
      <c r="D254" s="157" t="str">
        <f t="shared" ca="1" si="88"/>
        <v/>
      </c>
      <c r="E254" s="158"/>
      <c r="F254" s="77">
        <f t="shared" si="89"/>
        <v>0</v>
      </c>
      <c r="G254" s="159" t="str">
        <f t="shared" ca="1" si="74"/>
        <v/>
      </c>
      <c r="H254" s="160" t="str">
        <f ca="1">IF(ISNUMBER(A254),IF(OR($S254=$U254,NOT(ISNA(MATCH($D254*5+$V$4,Override!$C$6:$C$125,0)))),$Q254,0),"")</f>
        <v/>
      </c>
      <c r="I254" s="187" t="str">
        <f t="shared" ca="1" si="90"/>
        <v/>
      </c>
      <c r="J254" s="161">
        <f t="shared" ref="J254" ca="1" si="184">COUNT(A252:A256)</f>
        <v>0</v>
      </c>
      <c r="K254" s="162" t="str">
        <f t="shared" ref="K254" ca="1" si="185">IF(ISNUMBER(A254),RANK(F254,F252:F256),"")</f>
        <v/>
      </c>
      <c r="L254" s="75">
        <f ca="1">IF(J254=5,VLOOKUP(K254,TPMatrix!$A$6:$B$10,2,FALSE),IF(J254=4,VLOOKUP(K254,TPMatrix!$D$6:$E$9,2,FALSE),0))</f>
        <v>0</v>
      </c>
      <c r="M254" s="75">
        <f ca="1">IF(COUNTIF(K252:K256,K254)&gt;=2,IF(J254=5,VLOOKUP(K254+1,TPMatrix!$A$6:$B$10,2,FALSE),IF(J254=4,VLOOKUP(K254+1,TPMatrix!$D$6:$E$9,2,FALSE),0)),"")</f>
        <v>0</v>
      </c>
      <c r="N254" s="75">
        <f ca="1">IF(COUNTIF(K252:K256,K254)&gt;=3,IF(J254=5,VLOOKUP(K254+2,TPMatrix!$A$6:$B$10,2,FALSE),IF(J254=4,VLOOKUP(K254+2,TPMatrix!$D$6:$E$9,2,FALSE),0)),"")</f>
        <v>0</v>
      </c>
      <c r="O254" s="75">
        <f ca="1">IF(COUNTIF(K252:K256,K254)&gt;=4,IF(J254=5,VLOOKUP(K254+3,TPMatrix!$A$6:$B$10,2,FALSE),IF(J254=4,VLOOKUP(K254+3,TPMatrix!$D$6:$E$9,2,FALSE),0)),"")</f>
        <v>0</v>
      </c>
      <c r="P254" s="75">
        <f ca="1">IF(COUNTIF(K252:K256,K254)&gt;=5,IF(J254=5,VLOOKUP(K254+4,TPMatrix!$A$6:$B$10,2,FALSE),IF(J254=4,VLOOKUP(K254+4,TPMatrix!$D$6:$E$9,2,FALSE),0)),"")</f>
        <v>0</v>
      </c>
      <c r="Q254" s="75">
        <f t="shared" ca="1" si="93"/>
        <v>0</v>
      </c>
      <c r="R254" s="163">
        <f t="shared" ca="1" si="94"/>
        <v>5</v>
      </c>
      <c r="S254" s="162">
        <f t="shared" ca="1" si="78"/>
        <v>0</v>
      </c>
      <c r="T254" s="75">
        <f t="shared" si="79"/>
        <v>0</v>
      </c>
      <c r="U254" s="163">
        <f t="shared" ca="1" si="95"/>
        <v>0</v>
      </c>
      <c r="W254" s="3" t="str">
        <f t="shared" ca="1" si="81"/>
        <v/>
      </c>
      <c r="X254" s="3" t="str">
        <f ca="1">IF(ISNUMBER($A254),$W254*(Methuselahs!$A$4+1)+$A254,"")</f>
        <v/>
      </c>
      <c r="Y254" s="3" t="str">
        <f t="shared" ca="1" si="82"/>
        <v/>
      </c>
      <c r="Z254" s="3" t="str">
        <f ca="1">IF(ISNUMBER($A254),VLOOKUP($A254,Methuselahs!$A$7:$X$306,5),"")</f>
        <v/>
      </c>
      <c r="AA254" s="3" t="str">
        <f t="shared" ca="1" si="83"/>
        <v/>
      </c>
    </row>
    <row r="255" spans="1:27" x14ac:dyDescent="0.2">
      <c r="A255" s="164" t="str">
        <f ca="1">IF(ISBLANK('Tournament Info'!$B$11),"",INDIRECT(ADDRESS(ROW(),2,1,1,"Optimal Seating "&amp;'Tournament Info'!$B$11-1&amp;"R+F")))</f>
        <v/>
      </c>
      <c r="B255" s="165" t="str">
        <f ca="1">IF(ISNUMBER(A255),VLOOKUP(A255,Methuselahs!$A$7:$E$306,2,FALSE),"")</f>
        <v/>
      </c>
      <c r="C255" s="166" t="str">
        <f ca="1">IF(ISNUMBER(A255),VLOOKUP(A255,Methuselahs!$A$7:$E$306,3,FALSE),"")</f>
        <v/>
      </c>
      <c r="D255" s="167" t="str">
        <f t="shared" ca="1" si="88"/>
        <v/>
      </c>
      <c r="E255" s="168"/>
      <c r="F255" s="188">
        <f t="shared" si="89"/>
        <v>0</v>
      </c>
      <c r="G255" s="150" t="str">
        <f t="shared" ca="1" si="74"/>
        <v/>
      </c>
      <c r="H255" s="151" t="str">
        <f ca="1">IF(ISNUMBER(A255),IF(OR($S255=$U255,NOT(ISNA(MATCH($D255*5+$V$4,Override!$C$6:$C$125,0)))),$Q255,0),"")</f>
        <v/>
      </c>
      <c r="I255" s="186" t="str">
        <f t="shared" ca="1" si="90"/>
        <v/>
      </c>
      <c r="J255" s="169">
        <f t="shared" ref="J255" ca="1" si="186">COUNT(A252:A256)</f>
        <v>0</v>
      </c>
      <c r="K255" s="153" t="str">
        <f t="shared" ref="K255" ca="1" si="187">IF(ISNUMBER(A255),RANK(F255,F252:F256),"")</f>
        <v/>
      </c>
      <c r="L255" s="154">
        <f ca="1">IF(J255=5,VLOOKUP(K255,TPMatrix!$A$6:$B$10,2,FALSE),IF(J255=4,VLOOKUP(K255,TPMatrix!$D$6:$E$9,2,FALSE),0))</f>
        <v>0</v>
      </c>
      <c r="M255" s="154">
        <f ca="1">IF(COUNTIF(K252:K256,K255)&gt;=2,IF(J255=5,VLOOKUP(K255+1,TPMatrix!$A$6:$B$10,2,FALSE),IF(J255=4,VLOOKUP(K255+1,TPMatrix!$D$6:$E$9,2,FALSE),0)),"")</f>
        <v>0</v>
      </c>
      <c r="N255" s="154">
        <f ca="1">IF(COUNTIF(K252:K256,K255)&gt;=3,IF(J255=5,VLOOKUP(K255+2,TPMatrix!$A$6:$B$10,2,FALSE),IF(J255=4,VLOOKUP(K255+2,TPMatrix!$D$6:$E$9,2,FALSE),0)),"")</f>
        <v>0</v>
      </c>
      <c r="O255" s="154">
        <f ca="1">IF(COUNTIF(K252:K256,K255)&gt;=4,IF(J255=5,VLOOKUP(K255+3,TPMatrix!$A$6:$B$10,2,FALSE),IF(J255=4,VLOOKUP(K255+3,TPMatrix!$D$6:$E$9,2,FALSE),0)),"")</f>
        <v>0</v>
      </c>
      <c r="P255" s="154">
        <f ca="1">IF(COUNTIF(K252:K256,K255)&gt;=5,IF(J255=5,VLOOKUP(K255+4,TPMatrix!$A$6:$B$10,2,FALSE),IF(J255=4,VLOOKUP(K255+4,TPMatrix!$D$6:$E$9,2,FALSE),0)),"")</f>
        <v>0</v>
      </c>
      <c r="Q255" s="154">
        <f t="shared" ca="1" si="93"/>
        <v>0</v>
      </c>
      <c r="R255" s="155">
        <f t="shared" ca="1" si="94"/>
        <v>5</v>
      </c>
      <c r="S255" s="153">
        <f t="shared" ca="1" si="78"/>
        <v>0</v>
      </c>
      <c r="T255" s="154">
        <f t="shared" si="79"/>
        <v>0</v>
      </c>
      <c r="U255" s="155">
        <f t="shared" ca="1" si="95"/>
        <v>0</v>
      </c>
      <c r="W255" s="3" t="str">
        <f t="shared" ca="1" si="81"/>
        <v/>
      </c>
      <c r="X255" s="3" t="str">
        <f ca="1">IF(ISNUMBER($A255),$W255*(Methuselahs!$A$4+1)+$A255,"")</f>
        <v/>
      </c>
      <c r="Y255" s="3" t="str">
        <f t="shared" ca="1" si="82"/>
        <v/>
      </c>
      <c r="Z255" s="3" t="str">
        <f ca="1">IF(ISNUMBER($A255),VLOOKUP($A255,Methuselahs!$A$7:$X$306,5),"")</f>
        <v/>
      </c>
      <c r="AA255" s="3" t="str">
        <f t="shared" ca="1" si="83"/>
        <v/>
      </c>
    </row>
    <row r="256" spans="1:27" ht="13.5" thickBot="1" x14ac:dyDescent="0.25">
      <c r="A256" s="170" t="str">
        <f ca="1">IF(ISBLANK('Tournament Info'!$B$11),"",INDIRECT(ADDRESS(ROW(),2,1,1,"Optimal Seating "&amp;'Tournament Info'!$B$11-1&amp;"R+F")))</f>
        <v/>
      </c>
      <c r="B256" s="171" t="str">
        <f ca="1">IF(ISNUMBER(A256),VLOOKUP(A256,Methuselahs!$A$7:$E$306,2,FALSE),"")</f>
        <v/>
      </c>
      <c r="C256" s="172" t="str">
        <f ca="1">IF(ISNUMBER(A256),VLOOKUP(A256,Methuselahs!$A$7:$E$306,3,FALSE),"")</f>
        <v/>
      </c>
      <c r="D256" s="173" t="str">
        <f t="shared" ca="1" si="88"/>
        <v/>
      </c>
      <c r="E256" s="174"/>
      <c r="F256" s="189">
        <f t="shared" si="89"/>
        <v>0</v>
      </c>
      <c r="G256" s="179" t="str">
        <f t="shared" ca="1" si="74"/>
        <v/>
      </c>
      <c r="H256" s="180" t="str">
        <f ca="1">IF(ISNUMBER(A256),IF(OR($S256=$U256,NOT(ISNA(MATCH($D256*5+$V$4,Override!$C$6:$C$125,0)))),$Q256,0),"")</f>
        <v/>
      </c>
      <c r="I256" s="190" t="str">
        <f t="shared" ca="1" si="90"/>
        <v/>
      </c>
      <c r="J256" s="175">
        <f t="shared" ref="J256" ca="1" si="188">COUNT(A252:A256)</f>
        <v>0</v>
      </c>
      <c r="K256" s="176" t="str">
        <f t="shared" ref="K256" ca="1" si="189">IF(ISNUMBER(A256),RANK(F256,F252:F256),"")</f>
        <v/>
      </c>
      <c r="L256" s="177">
        <f ca="1">IF(J256=5,VLOOKUP(K256,TPMatrix!$A$6:$B$10,2,FALSE),IF(J256=4,VLOOKUP(K256,TPMatrix!$D$6:$E$9,2,FALSE),0))</f>
        <v>0</v>
      </c>
      <c r="M256" s="177">
        <f ca="1">IF(COUNTIF(K252:K256,K256)&gt;=2,IF(J256=5,VLOOKUP(K256+1,TPMatrix!$A$6:$B$10,2,FALSE),IF(J256=4,VLOOKUP(K256+1,TPMatrix!$D$6:$E$9,2,FALSE),0)),"")</f>
        <v>0</v>
      </c>
      <c r="N256" s="177">
        <f ca="1">IF(COUNTIF(K252:K256,K256)&gt;=3,IF(J256=5,VLOOKUP(K256+2,TPMatrix!$A$6:$B$10,2,FALSE),IF(J256=4,VLOOKUP(K256+2,TPMatrix!$D$6:$E$9,2,FALSE),0)),"")</f>
        <v>0</v>
      </c>
      <c r="O256" s="177">
        <f ca="1">IF(COUNTIF(K252:K256,K256)&gt;=4,IF(J256=5,VLOOKUP(K256+3,TPMatrix!$A$6:$B$10,2,FALSE),IF(J256=4,VLOOKUP(K256+3,TPMatrix!$D$6:$E$9,2,FALSE),0)),"")</f>
        <v>0</v>
      </c>
      <c r="P256" s="177">
        <f ca="1">IF(COUNTIF(K252:K256,K256)&gt;=5,IF(J256=5,VLOOKUP(K256+4,TPMatrix!$A$6:$B$10,2,FALSE),IF(J256=4,VLOOKUP(K256+4,TPMatrix!$D$6:$E$9,2,FALSE),0)),"")</f>
        <v>0</v>
      </c>
      <c r="Q256" s="177">
        <f t="shared" ca="1" si="93"/>
        <v>0</v>
      </c>
      <c r="R256" s="178">
        <f t="shared" ca="1" si="94"/>
        <v>5</v>
      </c>
      <c r="S256" s="176">
        <f t="shared" ca="1" si="78"/>
        <v>0</v>
      </c>
      <c r="T256" s="177">
        <f t="shared" si="79"/>
        <v>0</v>
      </c>
      <c r="U256" s="178">
        <f t="shared" ca="1" si="95"/>
        <v>0</v>
      </c>
      <c r="W256" s="3" t="str">
        <f t="shared" ca="1" si="81"/>
        <v/>
      </c>
      <c r="X256" s="3" t="str">
        <f ca="1">IF(ISNUMBER($A256),$W256*(Methuselahs!$A$4+1)+$A256,"")</f>
        <v/>
      </c>
      <c r="Y256" s="3" t="str">
        <f t="shared" ca="1" si="82"/>
        <v/>
      </c>
      <c r="Z256" s="3" t="str">
        <f ca="1">IF(ISNUMBER($A256),VLOOKUP($A256,Methuselahs!$A$7:$X$306,5),"")</f>
        <v/>
      </c>
      <c r="AA256" s="3" t="str">
        <f t="shared" ca="1" si="83"/>
        <v/>
      </c>
    </row>
    <row r="257" spans="1:27" ht="13.5" thickTop="1" x14ac:dyDescent="0.2">
      <c r="A257" s="55" t="str">
        <f ca="1">IF(ISBLANK('Tournament Info'!$B$11),"",INDIRECT(ADDRESS(ROW(),2,1,1,"Optimal Seating "&amp;'Tournament Info'!$B$11-1&amp;"R+F")))</f>
        <v/>
      </c>
      <c r="B257" s="76" t="str">
        <f ca="1">IF(ISNUMBER(A257),VLOOKUP(A257,Methuselahs!$A$7:$E$306,2,FALSE),"")</f>
        <v/>
      </c>
      <c r="C257" s="136" t="str">
        <f ca="1">IF(ISNUMBER(A257),VLOOKUP(A257,Methuselahs!$A$7:$E$306,3,FALSE),"")</f>
        <v/>
      </c>
      <c r="D257" s="137" t="str">
        <f t="shared" ca="1" si="88"/>
        <v/>
      </c>
      <c r="E257" s="138"/>
      <c r="F257" s="184">
        <f t="shared" si="89"/>
        <v>0</v>
      </c>
      <c r="G257" s="139" t="str">
        <f t="shared" ca="1" si="74"/>
        <v/>
      </c>
      <c r="H257" s="140" t="str">
        <f ca="1">IF(ISNUMBER(A257),IF(OR($S257=$U257,NOT(ISNA(MATCH($D257*5+$V$4,Override!$C$6:$C$125,0)))),$Q257,0),"")</f>
        <v/>
      </c>
      <c r="I257" s="185" t="str">
        <f t="shared" ca="1" si="90"/>
        <v/>
      </c>
      <c r="J257" s="141">
        <f t="shared" ref="J257" ca="1" si="190">COUNT(A257:A261)</f>
        <v>0</v>
      </c>
      <c r="K257" s="142" t="str">
        <f t="shared" ref="K257" ca="1" si="191">IF(ISNUMBER(A257),RANK(F257,F257:F261),"")</f>
        <v/>
      </c>
      <c r="L257" s="58">
        <f ca="1">IF(J257=5,VLOOKUP(K257,TPMatrix!$A$6:$B$10,2,FALSE),IF(J257=4,VLOOKUP(K257,TPMatrix!$D$6:$E$9,2,FALSE),0))</f>
        <v>0</v>
      </c>
      <c r="M257" s="58">
        <f ca="1">IF(COUNTIF(K257:K261,K257)&gt;=2,IF(J257=5,VLOOKUP(K257+1,TPMatrix!$A$6:$B$10,2,FALSE),IF(J257=4,VLOOKUP(K257+1,TPMatrix!$D$6:$E$9,2,FALSE),0)),"")</f>
        <v>0</v>
      </c>
      <c r="N257" s="58">
        <f ca="1">IF(COUNTIF(K257:K261,K257)&gt;=3,IF(J257=5,VLOOKUP(K257+2,TPMatrix!$A$6:$B$10,2,FALSE),IF(J257=4,VLOOKUP(K257+2,TPMatrix!$D$6:$E$9,2,FALSE),0)),"")</f>
        <v>0</v>
      </c>
      <c r="O257" s="58">
        <f ca="1">IF(COUNTIF(K257:K261,K257)&gt;=4,IF(J257=5,VLOOKUP(K257+3,TPMatrix!$A$6:$B$10,2,FALSE),IF(J257=4,VLOOKUP(K257+3,TPMatrix!$D$6:$E$9,2,FALSE),0)),"")</f>
        <v>0</v>
      </c>
      <c r="P257" s="58">
        <f ca="1">IF(COUNTIF(K257:K261,K257)&gt;=5,IF(J257=5,VLOOKUP(K257+4,TPMatrix!$A$6:$B$10,2,FALSE),IF(J257=4,VLOOKUP(K257+4,TPMatrix!$D$6:$E$9,2,FALSE),0)),"")</f>
        <v>0</v>
      </c>
      <c r="Q257" s="58">
        <f t="shared" ca="1" si="93"/>
        <v>0</v>
      </c>
      <c r="R257" s="143">
        <f t="shared" ca="1" si="94"/>
        <v>5</v>
      </c>
      <c r="S257" s="144">
        <f t="shared" ca="1" si="78"/>
        <v>0</v>
      </c>
      <c r="T257" s="145">
        <f t="shared" si="79"/>
        <v>0</v>
      </c>
      <c r="U257" s="146">
        <f t="shared" ca="1" si="95"/>
        <v>0</v>
      </c>
      <c r="W257" s="3" t="str">
        <f t="shared" ca="1" si="81"/>
        <v/>
      </c>
      <c r="X257" s="3" t="str">
        <f ca="1">IF(ISNUMBER($A257),$W257*(Methuselahs!$A$4+1)+$A257,"")</f>
        <v/>
      </c>
      <c r="Y257" s="3" t="str">
        <f t="shared" ca="1" si="82"/>
        <v/>
      </c>
      <c r="Z257" s="3" t="str">
        <f ca="1">IF(ISNUMBER($A257),VLOOKUP($A257,Methuselahs!$A$7:$X$306,5),"")</f>
        <v/>
      </c>
      <c r="AA257" s="3" t="str">
        <f t="shared" ca="1" si="83"/>
        <v/>
      </c>
    </row>
    <row r="258" spans="1:27" x14ac:dyDescent="0.2">
      <c r="A258" s="59" t="str">
        <f ca="1">IF(ISBLANK('Tournament Info'!$B$11),"",INDIRECT(ADDRESS(ROW(),2,1,1,"Optimal Seating "&amp;'Tournament Info'!$B$11-1&amp;"R+F")))</f>
        <v/>
      </c>
      <c r="B258" s="65" t="str">
        <f ca="1">IF(ISNUMBER(A258),VLOOKUP(A258,Methuselahs!$A$7:$E$306,2,FALSE),"")</f>
        <v/>
      </c>
      <c r="C258" s="147" t="str">
        <f ca="1">IF(ISNUMBER(A258),VLOOKUP(A258,Methuselahs!$A$7:$E$306,3,FALSE),"")</f>
        <v/>
      </c>
      <c r="D258" s="148" t="str">
        <f t="shared" ca="1" si="88"/>
        <v/>
      </c>
      <c r="E258" s="149"/>
      <c r="F258" s="66">
        <f t="shared" si="89"/>
        <v>0</v>
      </c>
      <c r="G258" s="150" t="str">
        <f t="shared" ca="1" si="74"/>
        <v/>
      </c>
      <c r="H258" s="151" t="str">
        <f ca="1">IF(ISNUMBER(A258),IF(OR($S258=$U258,NOT(ISNA(MATCH($D258*5+$V$4,Override!$C$6:$C$125,0)))),$Q258,0),"")</f>
        <v/>
      </c>
      <c r="I258" s="186" t="str">
        <f t="shared" ca="1" si="90"/>
        <v/>
      </c>
      <c r="J258" s="152">
        <f t="shared" ref="J258" ca="1" si="192">COUNT(A257:A261)</f>
        <v>0</v>
      </c>
      <c r="K258" s="153" t="str">
        <f t="shared" ref="K258" ca="1" si="193">IF(ISNUMBER(A258),RANK(F258,F257:F261),"")</f>
        <v/>
      </c>
      <c r="L258" s="154">
        <f ca="1">IF(J258=5,VLOOKUP(K258,TPMatrix!$A$6:$B$10,2,FALSE),IF(J258=4,VLOOKUP(K258,TPMatrix!$D$6:$E$9,2,FALSE),0))</f>
        <v>0</v>
      </c>
      <c r="M258" s="154">
        <f ca="1">IF(COUNTIF(K257:K261,K258)&gt;=2,IF(J258=5,VLOOKUP(K258+1,TPMatrix!$A$6:$B$10,2,FALSE),IF(J258=4,VLOOKUP(K258+1,TPMatrix!$D$6:$E$9,2,FALSE),0)),"")</f>
        <v>0</v>
      </c>
      <c r="N258" s="154">
        <f ca="1">IF(COUNTIF(K257:K261,K258)&gt;=3,IF(J258=5,VLOOKUP(K258+2,TPMatrix!$A$6:$B$10,2,FALSE),IF(J258=4,VLOOKUP(K258+2,TPMatrix!$D$6:$E$9,2,FALSE),0)),"")</f>
        <v>0</v>
      </c>
      <c r="O258" s="154">
        <f ca="1">IF(COUNTIF(K257:K261,K258)&gt;=4,IF(J258=5,VLOOKUP(K258+3,TPMatrix!$A$6:$B$10,2,FALSE),IF(J258=4,VLOOKUP(K258+3,TPMatrix!$D$6:$E$9,2,FALSE),0)),"")</f>
        <v>0</v>
      </c>
      <c r="P258" s="154">
        <f ca="1">IF(COUNTIF(K257:K261,K258)&gt;=5,IF(J258=5,VLOOKUP(K258+4,TPMatrix!$A$6:$B$10,2,FALSE),IF(J258=4,VLOOKUP(K258+4,TPMatrix!$D$6:$E$9,2,FALSE),0)),"")</f>
        <v>0</v>
      </c>
      <c r="Q258" s="154">
        <f t="shared" ca="1" si="93"/>
        <v>0</v>
      </c>
      <c r="R258" s="155">
        <f t="shared" ca="1" si="94"/>
        <v>5</v>
      </c>
      <c r="S258" s="153">
        <f t="shared" ca="1" si="78"/>
        <v>0</v>
      </c>
      <c r="T258" s="154">
        <f t="shared" si="79"/>
        <v>0</v>
      </c>
      <c r="U258" s="155">
        <f t="shared" ca="1" si="95"/>
        <v>0</v>
      </c>
      <c r="W258" s="3" t="str">
        <f t="shared" ca="1" si="81"/>
        <v/>
      </c>
      <c r="X258" s="3" t="str">
        <f ca="1">IF(ISNUMBER($A258),$W258*(Methuselahs!$A$4+1)+$A258,"")</f>
        <v/>
      </c>
      <c r="Y258" s="3" t="str">
        <f t="shared" ca="1" si="82"/>
        <v/>
      </c>
      <c r="Z258" s="3" t="str">
        <f ca="1">IF(ISNUMBER($A258),VLOOKUP($A258,Methuselahs!$A$7:$X$306,5),"")</f>
        <v/>
      </c>
      <c r="AA258" s="3" t="str">
        <f t="shared" ca="1" si="83"/>
        <v/>
      </c>
    </row>
    <row r="259" spans="1:27" x14ac:dyDescent="0.2">
      <c r="A259" s="70" t="str">
        <f ca="1">IF(ISBLANK('Tournament Info'!$B$11),"",INDIRECT(ADDRESS(ROW(),2,1,1,"Optimal Seating "&amp;'Tournament Info'!$B$11-1&amp;"R+F")))</f>
        <v/>
      </c>
      <c r="B259" s="76" t="str">
        <f ca="1">IF(ISNUMBER(A259),VLOOKUP(A259,Methuselahs!$A$7:$E$306,2,FALSE),"")</f>
        <v/>
      </c>
      <c r="C259" s="156" t="str">
        <f ca="1">IF(ISNUMBER(A259),VLOOKUP(A259,Methuselahs!$A$7:$E$306,3,FALSE),"")</f>
        <v/>
      </c>
      <c r="D259" s="157" t="str">
        <f t="shared" ca="1" si="88"/>
        <v/>
      </c>
      <c r="E259" s="158"/>
      <c r="F259" s="77">
        <f t="shared" si="89"/>
        <v>0</v>
      </c>
      <c r="G259" s="159" t="str">
        <f t="shared" ca="1" si="74"/>
        <v/>
      </c>
      <c r="H259" s="160" t="str">
        <f ca="1">IF(ISNUMBER(A259),IF(OR($S259=$U259,NOT(ISNA(MATCH($D259*5+$V$4,Override!$C$6:$C$125,0)))),$Q259,0),"")</f>
        <v/>
      </c>
      <c r="I259" s="187" t="str">
        <f t="shared" ca="1" si="90"/>
        <v/>
      </c>
      <c r="J259" s="161">
        <f t="shared" ref="J259" ca="1" si="194">COUNT(A257:A261)</f>
        <v>0</v>
      </c>
      <c r="K259" s="162" t="str">
        <f t="shared" ref="K259" ca="1" si="195">IF(ISNUMBER(A259),RANK(F259,F257:F261),"")</f>
        <v/>
      </c>
      <c r="L259" s="75">
        <f ca="1">IF(J259=5,VLOOKUP(K259,TPMatrix!$A$6:$B$10,2,FALSE),IF(J259=4,VLOOKUP(K259,TPMatrix!$D$6:$E$9,2,FALSE),0))</f>
        <v>0</v>
      </c>
      <c r="M259" s="75">
        <f ca="1">IF(COUNTIF(K257:K261,K259)&gt;=2,IF(J259=5,VLOOKUP(K259+1,TPMatrix!$A$6:$B$10,2,FALSE),IF(J259=4,VLOOKUP(K259+1,TPMatrix!$D$6:$E$9,2,FALSE),0)),"")</f>
        <v>0</v>
      </c>
      <c r="N259" s="75">
        <f ca="1">IF(COUNTIF(K257:K261,K259)&gt;=3,IF(J259=5,VLOOKUP(K259+2,TPMatrix!$A$6:$B$10,2,FALSE),IF(J259=4,VLOOKUP(K259+2,TPMatrix!$D$6:$E$9,2,FALSE),0)),"")</f>
        <v>0</v>
      </c>
      <c r="O259" s="75">
        <f ca="1">IF(COUNTIF(K257:K261,K259)&gt;=4,IF(J259=5,VLOOKUP(K259+3,TPMatrix!$A$6:$B$10,2,FALSE),IF(J259=4,VLOOKUP(K259+3,TPMatrix!$D$6:$E$9,2,FALSE),0)),"")</f>
        <v>0</v>
      </c>
      <c r="P259" s="75">
        <f ca="1">IF(COUNTIF(K257:K261,K259)&gt;=5,IF(J259=5,VLOOKUP(K259+4,TPMatrix!$A$6:$B$10,2,FALSE),IF(J259=4,VLOOKUP(K259+4,TPMatrix!$D$6:$E$9,2,FALSE),0)),"")</f>
        <v>0</v>
      </c>
      <c r="Q259" s="75">
        <f t="shared" ca="1" si="93"/>
        <v>0</v>
      </c>
      <c r="R259" s="163">
        <f t="shared" ca="1" si="94"/>
        <v>5</v>
      </c>
      <c r="S259" s="162">
        <f t="shared" ca="1" si="78"/>
        <v>0</v>
      </c>
      <c r="T259" s="75">
        <f t="shared" si="79"/>
        <v>0</v>
      </c>
      <c r="U259" s="163">
        <f t="shared" ca="1" si="95"/>
        <v>0</v>
      </c>
      <c r="W259" s="3" t="str">
        <f t="shared" ca="1" si="81"/>
        <v/>
      </c>
      <c r="X259" s="3" t="str">
        <f ca="1">IF(ISNUMBER($A259),$W259*(Methuselahs!$A$4+1)+$A259,"")</f>
        <v/>
      </c>
      <c r="Y259" s="3" t="str">
        <f t="shared" ca="1" si="82"/>
        <v/>
      </c>
      <c r="Z259" s="3" t="str">
        <f ca="1">IF(ISNUMBER($A259),VLOOKUP($A259,Methuselahs!$A$7:$X$306,5),"")</f>
        <v/>
      </c>
      <c r="AA259" s="3" t="str">
        <f t="shared" ca="1" si="83"/>
        <v/>
      </c>
    </row>
    <row r="260" spans="1:27" x14ac:dyDescent="0.2">
      <c r="A260" s="164" t="str">
        <f ca="1">IF(ISBLANK('Tournament Info'!$B$11),"",INDIRECT(ADDRESS(ROW(),2,1,1,"Optimal Seating "&amp;'Tournament Info'!$B$11-1&amp;"R+F")))</f>
        <v/>
      </c>
      <c r="B260" s="165" t="str">
        <f ca="1">IF(ISNUMBER(A260),VLOOKUP(A260,Methuselahs!$A$7:$E$306,2,FALSE),"")</f>
        <v/>
      </c>
      <c r="C260" s="166" t="str">
        <f ca="1">IF(ISNUMBER(A260),VLOOKUP(A260,Methuselahs!$A$7:$E$306,3,FALSE),"")</f>
        <v/>
      </c>
      <c r="D260" s="167" t="str">
        <f t="shared" ca="1" si="88"/>
        <v/>
      </c>
      <c r="E260" s="168"/>
      <c r="F260" s="188">
        <f t="shared" si="89"/>
        <v>0</v>
      </c>
      <c r="G260" s="150" t="str">
        <f t="shared" ca="1" si="74"/>
        <v/>
      </c>
      <c r="H260" s="151" t="str">
        <f ca="1">IF(ISNUMBER(A260),IF(OR($S260=$U260,NOT(ISNA(MATCH($D260*5+$V$4,Override!$C$6:$C$125,0)))),$Q260,0),"")</f>
        <v/>
      </c>
      <c r="I260" s="186" t="str">
        <f t="shared" ca="1" si="90"/>
        <v/>
      </c>
      <c r="J260" s="169">
        <f t="shared" ref="J260" ca="1" si="196">COUNT(A257:A261)</f>
        <v>0</v>
      </c>
      <c r="K260" s="153" t="str">
        <f t="shared" ref="K260" ca="1" si="197">IF(ISNUMBER(A260),RANK(F260,F257:F261),"")</f>
        <v/>
      </c>
      <c r="L260" s="154">
        <f ca="1">IF(J260=5,VLOOKUP(K260,TPMatrix!$A$6:$B$10,2,FALSE),IF(J260=4,VLOOKUP(K260,TPMatrix!$D$6:$E$9,2,FALSE),0))</f>
        <v>0</v>
      </c>
      <c r="M260" s="154">
        <f ca="1">IF(COUNTIF(K257:K261,K260)&gt;=2,IF(J260=5,VLOOKUP(K260+1,TPMatrix!$A$6:$B$10,2,FALSE),IF(J260=4,VLOOKUP(K260+1,TPMatrix!$D$6:$E$9,2,FALSE),0)),"")</f>
        <v>0</v>
      </c>
      <c r="N260" s="154">
        <f ca="1">IF(COUNTIF(K257:K261,K260)&gt;=3,IF(J260=5,VLOOKUP(K260+2,TPMatrix!$A$6:$B$10,2,FALSE),IF(J260=4,VLOOKUP(K260+2,TPMatrix!$D$6:$E$9,2,FALSE),0)),"")</f>
        <v>0</v>
      </c>
      <c r="O260" s="154">
        <f ca="1">IF(COUNTIF(K257:K261,K260)&gt;=4,IF(J260=5,VLOOKUP(K260+3,TPMatrix!$A$6:$B$10,2,FALSE),IF(J260=4,VLOOKUP(K260+3,TPMatrix!$D$6:$E$9,2,FALSE),0)),"")</f>
        <v>0</v>
      </c>
      <c r="P260" s="154">
        <f ca="1">IF(COUNTIF(K257:K261,K260)&gt;=5,IF(J260=5,VLOOKUP(K260+4,TPMatrix!$A$6:$B$10,2,FALSE),IF(J260=4,VLOOKUP(K260+4,TPMatrix!$D$6:$E$9,2,FALSE),0)),"")</f>
        <v>0</v>
      </c>
      <c r="Q260" s="154">
        <f t="shared" ca="1" si="93"/>
        <v>0</v>
      </c>
      <c r="R260" s="155">
        <f t="shared" ca="1" si="94"/>
        <v>5</v>
      </c>
      <c r="S260" s="153">
        <f t="shared" ca="1" si="78"/>
        <v>0</v>
      </c>
      <c r="T260" s="154">
        <f t="shared" si="79"/>
        <v>0</v>
      </c>
      <c r="U260" s="155">
        <f t="shared" ca="1" si="95"/>
        <v>0</v>
      </c>
      <c r="W260" s="3" t="str">
        <f t="shared" ca="1" si="81"/>
        <v/>
      </c>
      <c r="X260" s="3" t="str">
        <f ca="1">IF(ISNUMBER($A260),$W260*(Methuselahs!$A$4+1)+$A260,"")</f>
        <v/>
      </c>
      <c r="Y260" s="3" t="str">
        <f t="shared" ca="1" si="82"/>
        <v/>
      </c>
      <c r="Z260" s="3" t="str">
        <f ca="1">IF(ISNUMBER($A260),VLOOKUP($A260,Methuselahs!$A$7:$X$306,5),"")</f>
        <v/>
      </c>
      <c r="AA260" s="3" t="str">
        <f t="shared" ca="1" si="83"/>
        <v/>
      </c>
    </row>
    <row r="261" spans="1:27" ht="13.5" thickBot="1" x14ac:dyDescent="0.25">
      <c r="A261" s="170" t="str">
        <f ca="1">IF(ISBLANK('Tournament Info'!$B$11),"",INDIRECT(ADDRESS(ROW(),2,1,1,"Optimal Seating "&amp;'Tournament Info'!$B$11-1&amp;"R+F")))</f>
        <v/>
      </c>
      <c r="B261" s="171" t="str">
        <f ca="1">IF(ISNUMBER(A261),VLOOKUP(A261,Methuselahs!$A$7:$E$306,2,FALSE),"")</f>
        <v/>
      </c>
      <c r="C261" s="172" t="str">
        <f ca="1">IF(ISNUMBER(A261),VLOOKUP(A261,Methuselahs!$A$7:$E$306,3,FALSE),"")</f>
        <v/>
      </c>
      <c r="D261" s="173" t="str">
        <f t="shared" ca="1" si="88"/>
        <v/>
      </c>
      <c r="E261" s="174"/>
      <c r="F261" s="189">
        <f t="shared" si="89"/>
        <v>0</v>
      </c>
      <c r="G261" s="159" t="str">
        <f t="shared" ca="1" si="74"/>
        <v/>
      </c>
      <c r="H261" s="160" t="str">
        <f ca="1">IF(ISNUMBER(A261),IF(OR($S261=$U261,NOT(ISNA(MATCH($D261*5+$V$4,Override!$C$6:$C$125,0)))),$Q261,0),"")</f>
        <v/>
      </c>
      <c r="I261" s="187" t="str">
        <f t="shared" ca="1" si="90"/>
        <v/>
      </c>
      <c r="J261" s="175">
        <f t="shared" ref="J261" ca="1" si="198">COUNT(A257:A261)</f>
        <v>0</v>
      </c>
      <c r="K261" s="176" t="str">
        <f t="shared" ref="K261" ca="1" si="199">IF(ISNUMBER(A261),RANK(F261,F257:F261),"")</f>
        <v/>
      </c>
      <c r="L261" s="177">
        <f ca="1">IF(J261=5,VLOOKUP(K261,TPMatrix!$A$6:$B$10,2,FALSE),IF(J261=4,VLOOKUP(K261,TPMatrix!$D$6:$E$9,2,FALSE),0))</f>
        <v>0</v>
      </c>
      <c r="M261" s="177">
        <f ca="1">IF(COUNTIF(K257:K261,K261)&gt;=2,IF(J261=5,VLOOKUP(K261+1,TPMatrix!$A$6:$B$10,2,FALSE),IF(J261=4,VLOOKUP(K261+1,TPMatrix!$D$6:$E$9,2,FALSE),0)),"")</f>
        <v>0</v>
      </c>
      <c r="N261" s="177">
        <f ca="1">IF(COUNTIF(K257:K261,K261)&gt;=3,IF(J261=5,VLOOKUP(K261+2,TPMatrix!$A$6:$B$10,2,FALSE),IF(J261=4,VLOOKUP(K261+2,TPMatrix!$D$6:$E$9,2,FALSE),0)),"")</f>
        <v>0</v>
      </c>
      <c r="O261" s="177">
        <f ca="1">IF(COUNTIF(K257:K261,K261)&gt;=4,IF(J261=5,VLOOKUP(K261+3,TPMatrix!$A$6:$B$10,2,FALSE),IF(J261=4,VLOOKUP(K261+3,TPMatrix!$D$6:$E$9,2,FALSE),0)),"")</f>
        <v>0</v>
      </c>
      <c r="P261" s="177">
        <f ca="1">IF(COUNTIF(K257:K261,K261)&gt;=5,IF(J261=5,VLOOKUP(K261+4,TPMatrix!$A$6:$B$10,2,FALSE),IF(J261=4,VLOOKUP(K261+4,TPMatrix!$D$6:$E$9,2,FALSE),0)),"")</f>
        <v>0</v>
      </c>
      <c r="Q261" s="177">
        <f t="shared" ca="1" si="93"/>
        <v>0</v>
      </c>
      <c r="R261" s="178">
        <f t="shared" ca="1" si="94"/>
        <v>5</v>
      </c>
      <c r="S261" s="176">
        <f t="shared" ca="1" si="78"/>
        <v>0</v>
      </c>
      <c r="T261" s="177">
        <f t="shared" si="79"/>
        <v>0</v>
      </c>
      <c r="U261" s="178">
        <f t="shared" ca="1" si="95"/>
        <v>0</v>
      </c>
      <c r="W261" s="3" t="str">
        <f t="shared" ca="1" si="81"/>
        <v/>
      </c>
      <c r="X261" s="3" t="str">
        <f ca="1">IF(ISNUMBER($A261),$W261*(Methuselahs!$A$4+1)+$A261,"")</f>
        <v/>
      </c>
      <c r="Y261" s="3" t="str">
        <f t="shared" ca="1" si="82"/>
        <v/>
      </c>
      <c r="Z261" s="3" t="str">
        <f ca="1">IF(ISNUMBER($A261),VLOOKUP($A261,Methuselahs!$A$7:$X$306,5),"")</f>
        <v/>
      </c>
      <c r="AA261" s="3" t="str">
        <f t="shared" ca="1" si="83"/>
        <v/>
      </c>
    </row>
    <row r="262" spans="1:27" ht="13.5" thickTop="1" x14ac:dyDescent="0.2">
      <c r="A262" s="55" t="str">
        <f ca="1">IF(ISBLANK('Tournament Info'!$B$11),"",INDIRECT(ADDRESS(ROW(),2,1,1,"Optimal Seating "&amp;'Tournament Info'!$B$11-1&amp;"R+F")))</f>
        <v/>
      </c>
      <c r="B262" s="57" t="str">
        <f ca="1">IF(ISNUMBER(A262),VLOOKUP(A262,Methuselahs!$A$7:$E$306,2,FALSE),"")</f>
        <v/>
      </c>
      <c r="C262" s="136" t="str">
        <f ca="1">IF(ISNUMBER(A262),VLOOKUP(A262,Methuselahs!$A$7:$E$306,3,FALSE),"")</f>
        <v/>
      </c>
      <c r="D262" s="137" t="str">
        <f t="shared" ca="1" si="88"/>
        <v/>
      </c>
      <c r="E262" s="138"/>
      <c r="F262" s="184">
        <f t="shared" si="89"/>
        <v>0</v>
      </c>
      <c r="G262" s="139" t="str">
        <f t="shared" ca="1" si="74"/>
        <v/>
      </c>
      <c r="H262" s="140" t="str">
        <f ca="1">IF(ISNUMBER(A262),IF(OR($S262=$U262,NOT(ISNA(MATCH($D262*5+$V$4,Override!$C$6:$C$125,0)))),$Q262,0),"")</f>
        <v/>
      </c>
      <c r="I262" s="185" t="str">
        <f t="shared" ca="1" si="90"/>
        <v/>
      </c>
      <c r="J262" s="141">
        <f t="shared" ref="J262" ca="1" si="200">COUNT(A262:A266)</f>
        <v>0</v>
      </c>
      <c r="K262" s="142" t="str">
        <f t="shared" ref="K262" ca="1" si="201">IF(ISNUMBER(A262),RANK(F262,F262:F266),"")</f>
        <v/>
      </c>
      <c r="L262" s="58">
        <f ca="1">IF(J262=5,VLOOKUP(K262,TPMatrix!$A$6:$B$10,2,FALSE),IF(J262=4,VLOOKUP(K262,TPMatrix!$D$6:$E$9,2,FALSE),0))</f>
        <v>0</v>
      </c>
      <c r="M262" s="58">
        <f ca="1">IF(COUNTIF(K262:K266,K262)&gt;=2,IF(J262=5,VLOOKUP(K262+1,TPMatrix!$A$6:$B$10,2,FALSE),IF(J262=4,VLOOKUP(K262+1,TPMatrix!$D$6:$E$9,2,FALSE),0)),"")</f>
        <v>0</v>
      </c>
      <c r="N262" s="58">
        <f ca="1">IF(COUNTIF(K262:K266,K262)&gt;=3,IF(J262=5,VLOOKUP(K262+2,TPMatrix!$A$6:$B$10,2,FALSE),IF(J262=4,VLOOKUP(K262+2,TPMatrix!$D$6:$E$9,2,FALSE),0)),"")</f>
        <v>0</v>
      </c>
      <c r="O262" s="58">
        <f ca="1">IF(COUNTIF(K262:K266,K262)&gt;=4,IF(J262=5,VLOOKUP(K262+3,TPMatrix!$A$6:$B$10,2,FALSE),IF(J262=4,VLOOKUP(K262+3,TPMatrix!$D$6:$E$9,2,FALSE),0)),"")</f>
        <v>0</v>
      </c>
      <c r="P262" s="58">
        <f ca="1">IF(COUNTIF(K262:K266,K262)&gt;=5,IF(J262=5,VLOOKUP(K262+4,TPMatrix!$A$6:$B$10,2,FALSE),IF(J262=4,VLOOKUP(K262+4,TPMatrix!$D$6:$E$9,2,FALSE),0)),"")</f>
        <v>0</v>
      </c>
      <c r="Q262" s="58">
        <f t="shared" ca="1" si="93"/>
        <v>0</v>
      </c>
      <c r="R262" s="143">
        <f t="shared" ca="1" si="94"/>
        <v>5</v>
      </c>
      <c r="S262" s="144">
        <f t="shared" ca="1" si="78"/>
        <v>0</v>
      </c>
      <c r="T262" s="145">
        <f t="shared" si="79"/>
        <v>0</v>
      </c>
      <c r="U262" s="146">
        <f t="shared" ca="1" si="95"/>
        <v>0</v>
      </c>
      <c r="W262" s="3" t="str">
        <f t="shared" ca="1" si="81"/>
        <v/>
      </c>
      <c r="X262" s="3" t="str">
        <f ca="1">IF(ISNUMBER($A262),$W262*(Methuselahs!$A$4+1)+$A262,"")</f>
        <v/>
      </c>
      <c r="Y262" s="3" t="str">
        <f t="shared" ca="1" si="82"/>
        <v/>
      </c>
      <c r="Z262" s="3" t="str">
        <f ca="1">IF(ISNUMBER($A262),VLOOKUP($A262,Methuselahs!$A$7:$X$306,5),"")</f>
        <v/>
      </c>
      <c r="AA262" s="3" t="str">
        <f t="shared" ca="1" si="83"/>
        <v/>
      </c>
    </row>
    <row r="263" spans="1:27" x14ac:dyDescent="0.2">
      <c r="A263" s="59" t="str">
        <f ca="1">IF(ISBLANK('Tournament Info'!$B$11),"",INDIRECT(ADDRESS(ROW(),2,1,1,"Optimal Seating "&amp;'Tournament Info'!$B$11-1&amp;"R+F")))</f>
        <v/>
      </c>
      <c r="B263" s="65" t="str">
        <f ca="1">IF(ISNUMBER(A263),VLOOKUP(A263,Methuselahs!$A$7:$E$306,2,FALSE),"")</f>
        <v/>
      </c>
      <c r="C263" s="147" t="str">
        <f ca="1">IF(ISNUMBER(A263),VLOOKUP(A263,Methuselahs!$A$7:$E$306,3,FALSE),"")</f>
        <v/>
      </c>
      <c r="D263" s="148" t="str">
        <f t="shared" ca="1" si="88"/>
        <v/>
      </c>
      <c r="E263" s="149"/>
      <c r="F263" s="66">
        <f t="shared" si="89"/>
        <v>0</v>
      </c>
      <c r="G263" s="150" t="str">
        <f t="shared" ref="G263:G306" ca="1" si="202">IF(ISNUMBER($A263),IF(AND($F263&gt;=2,$H263=60),1,0),"")</f>
        <v/>
      </c>
      <c r="H263" s="151" t="str">
        <f ca="1">IF(ISNUMBER(A263),IF(OR($S263=$U263,NOT(ISNA(MATCH($D263*5+$V$4,Override!$C$6:$C$125,0)))),$Q263,0),"")</f>
        <v/>
      </c>
      <c r="I263" s="186" t="str">
        <f t="shared" ca="1" si="90"/>
        <v/>
      </c>
      <c r="J263" s="152">
        <f t="shared" ref="J263" ca="1" si="203">COUNT(A262:A266)</f>
        <v>0</v>
      </c>
      <c r="K263" s="153" t="str">
        <f t="shared" ref="K263" ca="1" si="204">IF(ISNUMBER(A263),RANK(F263,F262:F266),"")</f>
        <v/>
      </c>
      <c r="L263" s="154">
        <f ca="1">IF(J263=5,VLOOKUP(K263,TPMatrix!$A$6:$B$10,2,FALSE),IF(J263=4,VLOOKUP(K263,TPMatrix!$D$6:$E$9,2,FALSE),0))</f>
        <v>0</v>
      </c>
      <c r="M263" s="154">
        <f ca="1">IF(COUNTIF(K262:K266,K263)&gt;=2,IF(J263=5,VLOOKUP(K263+1,TPMatrix!$A$6:$B$10,2,FALSE),IF(J263=4,VLOOKUP(K263+1,TPMatrix!$D$6:$E$9,2,FALSE),0)),"")</f>
        <v>0</v>
      </c>
      <c r="N263" s="154">
        <f ca="1">IF(COUNTIF(K262:K266,K263)&gt;=3,IF(J263=5,VLOOKUP(K263+2,TPMatrix!$A$6:$B$10,2,FALSE),IF(J263=4,VLOOKUP(K263+2,TPMatrix!$D$6:$E$9,2,FALSE),0)),"")</f>
        <v>0</v>
      </c>
      <c r="O263" s="154">
        <f ca="1">IF(COUNTIF(K262:K266,K263)&gt;=4,IF(J263=5,VLOOKUP(K263+3,TPMatrix!$A$6:$B$10,2,FALSE),IF(J263=4,VLOOKUP(K263+3,TPMatrix!$D$6:$E$9,2,FALSE),0)),"")</f>
        <v>0</v>
      </c>
      <c r="P263" s="154">
        <f ca="1">IF(COUNTIF(K262:K266,K263)&gt;=5,IF(J263=5,VLOOKUP(K263+4,TPMatrix!$A$6:$B$10,2,FALSE),IF(J263=4,VLOOKUP(K263+4,TPMatrix!$D$6:$E$9,2,FALSE),0)),"")</f>
        <v>0</v>
      </c>
      <c r="Q263" s="154">
        <f t="shared" ca="1" si="93"/>
        <v>0</v>
      </c>
      <c r="R263" s="155">
        <f t="shared" ca="1" si="94"/>
        <v>5</v>
      </c>
      <c r="S263" s="153">
        <f t="shared" ref="S263:S306" ca="1" si="205">IF(ISNUMBER($A263),COUNTIF($D$7:$D$306,$D263),0)</f>
        <v>0</v>
      </c>
      <c r="T263" s="154">
        <f t="shared" ref="T263:T306" si="206">CEILING($F263,1)</f>
        <v>0</v>
      </c>
      <c r="U263" s="155">
        <f t="shared" ca="1" si="95"/>
        <v>0</v>
      </c>
      <c r="W263" s="3" t="str">
        <f t="shared" ref="W263:W306" ca="1" si="207">$I263</f>
        <v/>
      </c>
      <c r="X263" s="3" t="str">
        <f ca="1">IF(ISNUMBER($A263),$W263*(Methuselahs!$A$4+1)+$A263,"")</f>
        <v/>
      </c>
      <c r="Y263" s="3" t="str">
        <f t="shared" ref="Y263:Y306" ca="1" si="208">IF(ISNUMBER($A263),RANK($X263,$X263:$X267,1),"")</f>
        <v/>
      </c>
      <c r="Z263" s="3" t="str">
        <f ca="1">IF(ISNUMBER($A263),VLOOKUP($A263,Methuselahs!$A$7:$X$306,5),"")</f>
        <v/>
      </c>
      <c r="AA263" s="3" t="str">
        <f t="shared" ref="AA263:AA306" ca="1" si="209">$I263</f>
        <v/>
      </c>
    </row>
    <row r="264" spans="1:27" x14ac:dyDescent="0.2">
      <c r="A264" s="70" t="str">
        <f ca="1">IF(ISBLANK('Tournament Info'!$B$11),"",INDIRECT(ADDRESS(ROW(),2,1,1,"Optimal Seating "&amp;'Tournament Info'!$B$11-1&amp;"R+F")))</f>
        <v/>
      </c>
      <c r="B264" s="76" t="str">
        <f ca="1">IF(ISNUMBER(A264),VLOOKUP(A264,Methuselahs!$A$7:$E$306,2,FALSE),"")</f>
        <v/>
      </c>
      <c r="C264" s="156" t="str">
        <f ca="1">IF(ISNUMBER(A264),VLOOKUP(A264,Methuselahs!$A$7:$E$306,3,FALSE),"")</f>
        <v/>
      </c>
      <c r="D264" s="157" t="str">
        <f t="shared" ca="1" si="88"/>
        <v/>
      </c>
      <c r="E264" s="158"/>
      <c r="F264" s="77">
        <f t="shared" si="89"/>
        <v>0</v>
      </c>
      <c r="G264" s="159" t="str">
        <f t="shared" ca="1" si="202"/>
        <v/>
      </c>
      <c r="H264" s="160" t="str">
        <f ca="1">IF(ISNUMBER(A264),IF(OR($S264=$U264,NOT(ISNA(MATCH($D264*5+$V$4,Override!$C$6:$C$125,0)))),$Q264,0),"")</f>
        <v/>
      </c>
      <c r="I264" s="187" t="str">
        <f t="shared" ca="1" si="90"/>
        <v/>
      </c>
      <c r="J264" s="161">
        <f t="shared" ref="J264" ca="1" si="210">COUNT(A262:A266)</f>
        <v>0</v>
      </c>
      <c r="K264" s="162" t="str">
        <f t="shared" ref="K264" ca="1" si="211">IF(ISNUMBER(A264),RANK(F264,F262:F266),"")</f>
        <v/>
      </c>
      <c r="L264" s="75">
        <f ca="1">IF(J264=5,VLOOKUP(K264,TPMatrix!$A$6:$B$10,2,FALSE),IF(J264=4,VLOOKUP(K264,TPMatrix!$D$6:$E$9,2,FALSE),0))</f>
        <v>0</v>
      </c>
      <c r="M264" s="75">
        <f ca="1">IF(COUNTIF(K262:K266,K264)&gt;=2,IF(J264=5,VLOOKUP(K264+1,TPMatrix!$A$6:$B$10,2,FALSE),IF(J264=4,VLOOKUP(K264+1,TPMatrix!$D$6:$E$9,2,FALSE),0)),"")</f>
        <v>0</v>
      </c>
      <c r="N264" s="75">
        <f ca="1">IF(COUNTIF(K262:K266,K264)&gt;=3,IF(J264=5,VLOOKUP(K264+2,TPMatrix!$A$6:$B$10,2,FALSE),IF(J264=4,VLOOKUP(K264+2,TPMatrix!$D$6:$E$9,2,FALSE),0)),"")</f>
        <v>0</v>
      </c>
      <c r="O264" s="75">
        <f ca="1">IF(COUNTIF(K262:K266,K264)&gt;=4,IF(J264=5,VLOOKUP(K264+3,TPMatrix!$A$6:$B$10,2,FALSE),IF(J264=4,VLOOKUP(K264+3,TPMatrix!$D$6:$E$9,2,FALSE),0)),"")</f>
        <v>0</v>
      </c>
      <c r="P264" s="75">
        <f ca="1">IF(COUNTIF(K262:K266,K264)&gt;=5,IF(J264=5,VLOOKUP(K264+4,TPMatrix!$A$6:$B$10,2,FALSE),IF(J264=4,VLOOKUP(K264+4,TPMatrix!$D$6:$E$9,2,FALSE),0)),"")</f>
        <v>0</v>
      </c>
      <c r="Q264" s="75">
        <f t="shared" ca="1" si="93"/>
        <v>0</v>
      </c>
      <c r="R264" s="163">
        <f t="shared" ca="1" si="94"/>
        <v>5</v>
      </c>
      <c r="S264" s="162">
        <f t="shared" ca="1" si="205"/>
        <v>0</v>
      </c>
      <c r="T264" s="75">
        <f t="shared" si="206"/>
        <v>0</v>
      </c>
      <c r="U264" s="163">
        <f t="shared" ca="1" si="95"/>
        <v>0</v>
      </c>
      <c r="W264" s="3" t="str">
        <f t="shared" ca="1" si="207"/>
        <v/>
      </c>
      <c r="X264" s="3" t="str">
        <f ca="1">IF(ISNUMBER($A264),$W264*(Methuselahs!$A$4+1)+$A264,"")</f>
        <v/>
      </c>
      <c r="Y264" s="3" t="str">
        <f t="shared" ca="1" si="208"/>
        <v/>
      </c>
      <c r="Z264" s="3" t="str">
        <f ca="1">IF(ISNUMBER($A264),VLOOKUP($A264,Methuselahs!$A$7:$X$306,5),"")</f>
        <v/>
      </c>
      <c r="AA264" s="3" t="str">
        <f t="shared" ca="1" si="209"/>
        <v/>
      </c>
    </row>
    <row r="265" spans="1:27" x14ac:dyDescent="0.2">
      <c r="A265" s="164" t="str">
        <f ca="1">IF(ISBLANK('Tournament Info'!$B$11),"",INDIRECT(ADDRESS(ROW(),2,1,1,"Optimal Seating "&amp;'Tournament Info'!$B$11-1&amp;"R+F")))</f>
        <v/>
      </c>
      <c r="B265" s="165" t="str">
        <f ca="1">IF(ISNUMBER(A265),VLOOKUP(A265,Methuselahs!$A$7:$E$306,2,FALSE),"")</f>
        <v/>
      </c>
      <c r="C265" s="166" t="str">
        <f ca="1">IF(ISNUMBER(A265),VLOOKUP(A265,Methuselahs!$A$7:$E$306,3,FALSE),"")</f>
        <v/>
      </c>
      <c r="D265" s="167" t="str">
        <f t="shared" ca="1" si="88"/>
        <v/>
      </c>
      <c r="E265" s="168"/>
      <c r="F265" s="188">
        <f t="shared" si="89"/>
        <v>0</v>
      </c>
      <c r="G265" s="150" t="str">
        <f t="shared" ca="1" si="202"/>
        <v/>
      </c>
      <c r="H265" s="151" t="str">
        <f ca="1">IF(ISNUMBER(A265),IF(OR($S265=$U265,NOT(ISNA(MATCH($D265*5+$V$4,Override!$C$6:$C$125,0)))),$Q265,0),"")</f>
        <v/>
      </c>
      <c r="I265" s="186" t="str">
        <f t="shared" ca="1" si="90"/>
        <v/>
      </c>
      <c r="J265" s="169">
        <f t="shared" ref="J265" ca="1" si="212">COUNT(A262:A266)</f>
        <v>0</v>
      </c>
      <c r="K265" s="153" t="str">
        <f t="shared" ref="K265" ca="1" si="213">IF(ISNUMBER(A265),RANK(F265,F262:F266),"")</f>
        <v/>
      </c>
      <c r="L265" s="154">
        <f ca="1">IF(J265=5,VLOOKUP(K265,TPMatrix!$A$6:$B$10,2,FALSE),IF(J265=4,VLOOKUP(K265,TPMatrix!$D$6:$E$9,2,FALSE),0))</f>
        <v>0</v>
      </c>
      <c r="M265" s="154">
        <f ca="1">IF(COUNTIF(K262:K266,K265)&gt;=2,IF(J265=5,VLOOKUP(K265+1,TPMatrix!$A$6:$B$10,2,FALSE),IF(J265=4,VLOOKUP(K265+1,TPMatrix!$D$6:$E$9,2,FALSE),0)),"")</f>
        <v>0</v>
      </c>
      <c r="N265" s="154">
        <f ca="1">IF(COUNTIF(K262:K266,K265)&gt;=3,IF(J265=5,VLOOKUP(K265+2,TPMatrix!$A$6:$B$10,2,FALSE),IF(J265=4,VLOOKUP(K265+2,TPMatrix!$D$6:$E$9,2,FALSE),0)),"")</f>
        <v>0</v>
      </c>
      <c r="O265" s="154">
        <f ca="1">IF(COUNTIF(K262:K266,K265)&gt;=4,IF(J265=5,VLOOKUP(K265+3,TPMatrix!$A$6:$B$10,2,FALSE),IF(J265=4,VLOOKUP(K265+3,TPMatrix!$D$6:$E$9,2,FALSE),0)),"")</f>
        <v>0</v>
      </c>
      <c r="P265" s="154">
        <f ca="1">IF(COUNTIF(K262:K266,K265)&gt;=5,IF(J265=5,VLOOKUP(K265+4,TPMatrix!$A$6:$B$10,2,FALSE),IF(J265=4,VLOOKUP(K265+4,TPMatrix!$D$6:$E$9,2,FALSE),0)),"")</f>
        <v>0</v>
      </c>
      <c r="Q265" s="154">
        <f t="shared" ca="1" si="93"/>
        <v>0</v>
      </c>
      <c r="R265" s="155">
        <f t="shared" ca="1" si="94"/>
        <v>5</v>
      </c>
      <c r="S265" s="153">
        <f t="shared" ca="1" si="205"/>
        <v>0</v>
      </c>
      <c r="T265" s="154">
        <f t="shared" si="206"/>
        <v>0</v>
      </c>
      <c r="U265" s="155">
        <f t="shared" ca="1" si="95"/>
        <v>0</v>
      </c>
      <c r="W265" s="3" t="str">
        <f t="shared" ca="1" si="207"/>
        <v/>
      </c>
      <c r="X265" s="3" t="str">
        <f ca="1">IF(ISNUMBER($A265),$W265*(Methuselahs!$A$4+1)+$A265,"")</f>
        <v/>
      </c>
      <c r="Y265" s="3" t="str">
        <f t="shared" ca="1" si="208"/>
        <v/>
      </c>
      <c r="Z265" s="3" t="str">
        <f ca="1">IF(ISNUMBER($A265),VLOOKUP($A265,Methuselahs!$A$7:$X$306,5),"")</f>
        <v/>
      </c>
      <c r="AA265" s="3" t="str">
        <f t="shared" ca="1" si="209"/>
        <v/>
      </c>
    </row>
    <row r="266" spans="1:27" ht="13.5" thickBot="1" x14ac:dyDescent="0.25">
      <c r="A266" s="170" t="str">
        <f ca="1">IF(ISBLANK('Tournament Info'!$B$11),"",INDIRECT(ADDRESS(ROW(),2,1,1,"Optimal Seating "&amp;'Tournament Info'!$B$11-1&amp;"R+F")))</f>
        <v/>
      </c>
      <c r="B266" s="171" t="str">
        <f ca="1">IF(ISNUMBER(A266),VLOOKUP(A266,Methuselahs!$A$7:$E$306,2,FALSE),"")</f>
        <v/>
      </c>
      <c r="C266" s="172" t="str">
        <f ca="1">IF(ISNUMBER(A266),VLOOKUP(A266,Methuselahs!$A$7:$E$306,3,FALSE),"")</f>
        <v/>
      </c>
      <c r="D266" s="173" t="str">
        <f t="shared" ca="1" si="88"/>
        <v/>
      </c>
      <c r="E266" s="174"/>
      <c r="F266" s="189">
        <f t="shared" si="89"/>
        <v>0</v>
      </c>
      <c r="G266" s="179" t="str">
        <f t="shared" ca="1" si="202"/>
        <v/>
      </c>
      <c r="H266" s="180" t="str">
        <f ca="1">IF(ISNUMBER(A266),IF(OR($S266=$U266,NOT(ISNA(MATCH($D266*5+$V$4,Override!$C$6:$C$125,0)))),$Q266,0),"")</f>
        <v/>
      </c>
      <c r="I266" s="190" t="str">
        <f t="shared" ca="1" si="90"/>
        <v/>
      </c>
      <c r="J266" s="175">
        <f t="shared" ref="J266" ca="1" si="214">COUNT(A262:A266)</f>
        <v>0</v>
      </c>
      <c r="K266" s="176" t="str">
        <f t="shared" ref="K266" ca="1" si="215">IF(ISNUMBER(A266),RANK(F266,F262:F266),"")</f>
        <v/>
      </c>
      <c r="L266" s="177">
        <f ca="1">IF(J266=5,VLOOKUP(K266,TPMatrix!$A$6:$B$10,2,FALSE),IF(J266=4,VLOOKUP(K266,TPMatrix!$D$6:$E$9,2,FALSE),0))</f>
        <v>0</v>
      </c>
      <c r="M266" s="177">
        <f ca="1">IF(COUNTIF(K262:K266,K266)&gt;=2,IF(J266=5,VLOOKUP(K266+1,TPMatrix!$A$6:$B$10,2,FALSE),IF(J266=4,VLOOKUP(K266+1,TPMatrix!$D$6:$E$9,2,FALSE),0)),"")</f>
        <v>0</v>
      </c>
      <c r="N266" s="177">
        <f ca="1">IF(COUNTIF(K262:K266,K266)&gt;=3,IF(J266=5,VLOOKUP(K266+2,TPMatrix!$A$6:$B$10,2,FALSE),IF(J266=4,VLOOKUP(K266+2,TPMatrix!$D$6:$E$9,2,FALSE),0)),"")</f>
        <v>0</v>
      </c>
      <c r="O266" s="177">
        <f ca="1">IF(COUNTIF(K262:K266,K266)&gt;=4,IF(J266=5,VLOOKUP(K266+3,TPMatrix!$A$6:$B$10,2,FALSE),IF(J266=4,VLOOKUP(K266+3,TPMatrix!$D$6:$E$9,2,FALSE),0)),"")</f>
        <v>0</v>
      </c>
      <c r="P266" s="177">
        <f ca="1">IF(COUNTIF(K262:K266,K266)&gt;=5,IF(J266=5,VLOOKUP(K266+4,TPMatrix!$A$6:$B$10,2,FALSE),IF(J266=4,VLOOKUP(K266+4,TPMatrix!$D$6:$E$9,2,FALSE),0)),"")</f>
        <v>0</v>
      </c>
      <c r="Q266" s="177">
        <f t="shared" ca="1" si="93"/>
        <v>0</v>
      </c>
      <c r="R266" s="178">
        <f t="shared" ca="1" si="94"/>
        <v>5</v>
      </c>
      <c r="S266" s="176">
        <f t="shared" ca="1" si="205"/>
        <v>0</v>
      </c>
      <c r="T266" s="177">
        <f t="shared" si="206"/>
        <v>0</v>
      </c>
      <c r="U266" s="178">
        <f t="shared" ca="1" si="95"/>
        <v>0</v>
      </c>
      <c r="W266" s="3" t="str">
        <f t="shared" ca="1" si="207"/>
        <v/>
      </c>
      <c r="X266" s="3" t="str">
        <f ca="1">IF(ISNUMBER($A266),$W266*(Methuselahs!$A$4+1)+$A266,"")</f>
        <v/>
      </c>
      <c r="Y266" s="3" t="str">
        <f t="shared" ca="1" si="208"/>
        <v/>
      </c>
      <c r="Z266" s="3" t="str">
        <f ca="1">IF(ISNUMBER($A266),VLOOKUP($A266,Methuselahs!$A$7:$X$306,5),"")</f>
        <v/>
      </c>
      <c r="AA266" s="3" t="str">
        <f t="shared" ca="1" si="209"/>
        <v/>
      </c>
    </row>
    <row r="267" spans="1:27" ht="13.5" thickTop="1" x14ac:dyDescent="0.2">
      <c r="A267" s="55" t="str">
        <f ca="1">IF(ISBLANK('Tournament Info'!$B$11),"",INDIRECT(ADDRESS(ROW(),2,1,1,"Optimal Seating "&amp;'Tournament Info'!$B$11-1&amp;"R+F")))</f>
        <v/>
      </c>
      <c r="B267" s="76" t="str">
        <f ca="1">IF(ISNUMBER(A267),VLOOKUP(A267,Methuselahs!$A$7:$E$306,2,FALSE),"")</f>
        <v/>
      </c>
      <c r="C267" s="136" t="str">
        <f ca="1">IF(ISNUMBER(A267),VLOOKUP(A267,Methuselahs!$A$7:$E$306,3,FALSE),"")</f>
        <v/>
      </c>
      <c r="D267" s="137" t="str">
        <f t="shared" ca="1" si="88"/>
        <v/>
      </c>
      <c r="E267" s="138"/>
      <c r="F267" s="184">
        <f t="shared" si="89"/>
        <v>0</v>
      </c>
      <c r="G267" s="139" t="str">
        <f t="shared" ca="1" si="202"/>
        <v/>
      </c>
      <c r="H267" s="140" t="str">
        <f ca="1">IF(ISNUMBER(A267),IF(OR($S267=$U267,NOT(ISNA(MATCH($D267*5+$V$4,Override!$C$6:$C$125,0)))),$Q267,0),"")</f>
        <v/>
      </c>
      <c r="I267" s="185" t="str">
        <f t="shared" ca="1" si="90"/>
        <v/>
      </c>
      <c r="J267" s="141">
        <f t="shared" ref="J267" ca="1" si="216">COUNT(A267:A271)</f>
        <v>0</v>
      </c>
      <c r="K267" s="142" t="str">
        <f t="shared" ref="K267" ca="1" si="217">IF(ISNUMBER(A267),RANK(F267,F267:F271),"")</f>
        <v/>
      </c>
      <c r="L267" s="58">
        <f ca="1">IF(J267=5,VLOOKUP(K267,TPMatrix!$A$6:$B$10,2,FALSE),IF(J267=4,VLOOKUP(K267,TPMatrix!$D$6:$E$9,2,FALSE),0))</f>
        <v>0</v>
      </c>
      <c r="M267" s="58">
        <f ca="1">IF(COUNTIF(K267:K271,K267)&gt;=2,IF(J267=5,VLOOKUP(K267+1,TPMatrix!$A$6:$B$10,2,FALSE),IF(J267=4,VLOOKUP(K267+1,TPMatrix!$D$6:$E$9,2,FALSE),0)),"")</f>
        <v>0</v>
      </c>
      <c r="N267" s="58">
        <f ca="1">IF(COUNTIF(K267:K271,K267)&gt;=3,IF(J267=5,VLOOKUP(K267+2,TPMatrix!$A$6:$B$10,2,FALSE),IF(J267=4,VLOOKUP(K267+2,TPMatrix!$D$6:$E$9,2,FALSE),0)),"")</f>
        <v>0</v>
      </c>
      <c r="O267" s="58">
        <f ca="1">IF(COUNTIF(K267:K271,K267)&gt;=4,IF(J267=5,VLOOKUP(K267+3,TPMatrix!$A$6:$B$10,2,FALSE),IF(J267=4,VLOOKUP(K267+3,TPMatrix!$D$6:$E$9,2,FALSE),0)),"")</f>
        <v>0</v>
      </c>
      <c r="P267" s="58">
        <f ca="1">IF(COUNTIF(K267:K271,K267)&gt;=5,IF(J267=5,VLOOKUP(K267+4,TPMatrix!$A$6:$B$10,2,FALSE),IF(J267=4,VLOOKUP(K267+4,TPMatrix!$D$6:$E$9,2,FALSE),0)),"")</f>
        <v>0</v>
      </c>
      <c r="Q267" s="58">
        <f t="shared" ca="1" si="93"/>
        <v>0</v>
      </c>
      <c r="R267" s="143">
        <f t="shared" ca="1" si="94"/>
        <v>5</v>
      </c>
      <c r="S267" s="144">
        <f t="shared" ca="1" si="205"/>
        <v>0</v>
      </c>
      <c r="T267" s="145">
        <f t="shared" si="206"/>
        <v>0</v>
      </c>
      <c r="U267" s="146">
        <f t="shared" ca="1" si="95"/>
        <v>0</v>
      </c>
      <c r="W267" s="3" t="str">
        <f t="shared" ca="1" si="207"/>
        <v/>
      </c>
      <c r="X267" s="3" t="str">
        <f ca="1">IF(ISNUMBER($A267),$W267*(Methuselahs!$A$4+1)+$A267,"")</f>
        <v/>
      </c>
      <c r="Y267" s="3" t="str">
        <f t="shared" ca="1" si="208"/>
        <v/>
      </c>
      <c r="Z267" s="3" t="str">
        <f ca="1">IF(ISNUMBER($A267),VLOOKUP($A267,Methuselahs!$A$7:$X$306,5),"")</f>
        <v/>
      </c>
      <c r="AA267" s="3" t="str">
        <f t="shared" ca="1" si="209"/>
        <v/>
      </c>
    </row>
    <row r="268" spans="1:27" x14ac:dyDescent="0.2">
      <c r="A268" s="59" t="str">
        <f ca="1">IF(ISBLANK('Tournament Info'!$B$11),"",INDIRECT(ADDRESS(ROW(),2,1,1,"Optimal Seating "&amp;'Tournament Info'!$B$11-1&amp;"R+F")))</f>
        <v/>
      </c>
      <c r="B268" s="65" t="str">
        <f ca="1">IF(ISNUMBER(A268),VLOOKUP(A268,Methuselahs!$A$7:$E$306,2,FALSE),"")</f>
        <v/>
      </c>
      <c r="C268" s="147" t="str">
        <f ca="1">IF(ISNUMBER(A268),VLOOKUP(A268,Methuselahs!$A$7:$E$306,3,FALSE),"")</f>
        <v/>
      </c>
      <c r="D268" s="148" t="str">
        <f t="shared" ca="1" si="88"/>
        <v/>
      </c>
      <c r="E268" s="149"/>
      <c r="F268" s="66">
        <f t="shared" si="89"/>
        <v>0</v>
      </c>
      <c r="G268" s="150" t="str">
        <f t="shared" ca="1" si="202"/>
        <v/>
      </c>
      <c r="H268" s="151" t="str">
        <f ca="1">IF(ISNUMBER(A268),IF(OR($S268=$U268,NOT(ISNA(MATCH($D268*5+$V$4,Override!$C$6:$C$125,0)))),$Q268,0),"")</f>
        <v/>
      </c>
      <c r="I268" s="186" t="str">
        <f t="shared" ca="1" si="90"/>
        <v/>
      </c>
      <c r="J268" s="152">
        <f t="shared" ref="J268" ca="1" si="218">COUNT(A267:A271)</f>
        <v>0</v>
      </c>
      <c r="K268" s="153" t="str">
        <f t="shared" ref="K268" ca="1" si="219">IF(ISNUMBER(A268),RANK(F268,F267:F271),"")</f>
        <v/>
      </c>
      <c r="L268" s="154">
        <f ca="1">IF(J268=5,VLOOKUP(K268,TPMatrix!$A$6:$B$10,2,FALSE),IF(J268=4,VLOOKUP(K268,TPMatrix!$D$6:$E$9,2,FALSE),0))</f>
        <v>0</v>
      </c>
      <c r="M268" s="154">
        <f ca="1">IF(COUNTIF(K267:K271,K268)&gt;=2,IF(J268=5,VLOOKUP(K268+1,TPMatrix!$A$6:$B$10,2,FALSE),IF(J268=4,VLOOKUP(K268+1,TPMatrix!$D$6:$E$9,2,FALSE),0)),"")</f>
        <v>0</v>
      </c>
      <c r="N268" s="154">
        <f ca="1">IF(COUNTIF(K267:K271,K268)&gt;=3,IF(J268=5,VLOOKUP(K268+2,TPMatrix!$A$6:$B$10,2,FALSE),IF(J268=4,VLOOKUP(K268+2,TPMatrix!$D$6:$E$9,2,FALSE),0)),"")</f>
        <v>0</v>
      </c>
      <c r="O268" s="154">
        <f ca="1">IF(COUNTIF(K267:K271,K268)&gt;=4,IF(J268=5,VLOOKUP(K268+3,TPMatrix!$A$6:$B$10,2,FALSE),IF(J268=4,VLOOKUP(K268+3,TPMatrix!$D$6:$E$9,2,FALSE),0)),"")</f>
        <v>0</v>
      </c>
      <c r="P268" s="154">
        <f ca="1">IF(COUNTIF(K267:K271,K268)&gt;=5,IF(J268=5,VLOOKUP(K268+4,TPMatrix!$A$6:$B$10,2,FALSE),IF(J268=4,VLOOKUP(K268+4,TPMatrix!$D$6:$E$9,2,FALSE),0)),"")</f>
        <v>0</v>
      </c>
      <c r="Q268" s="154">
        <f t="shared" ca="1" si="93"/>
        <v>0</v>
      </c>
      <c r="R268" s="155">
        <f t="shared" ca="1" si="94"/>
        <v>5</v>
      </c>
      <c r="S268" s="153">
        <f t="shared" ca="1" si="205"/>
        <v>0</v>
      </c>
      <c r="T268" s="154">
        <f t="shared" si="206"/>
        <v>0</v>
      </c>
      <c r="U268" s="155">
        <f t="shared" ca="1" si="95"/>
        <v>0</v>
      </c>
      <c r="W268" s="3" t="str">
        <f t="shared" ca="1" si="207"/>
        <v/>
      </c>
      <c r="X268" s="3" t="str">
        <f ca="1">IF(ISNUMBER($A268),$W268*(Methuselahs!$A$4+1)+$A268,"")</f>
        <v/>
      </c>
      <c r="Y268" s="3" t="str">
        <f t="shared" ca="1" si="208"/>
        <v/>
      </c>
      <c r="Z268" s="3" t="str">
        <f ca="1">IF(ISNUMBER($A268),VLOOKUP($A268,Methuselahs!$A$7:$X$306,5),"")</f>
        <v/>
      </c>
      <c r="AA268" s="3" t="str">
        <f t="shared" ca="1" si="209"/>
        <v/>
      </c>
    </row>
    <row r="269" spans="1:27" x14ac:dyDescent="0.2">
      <c r="A269" s="70" t="str">
        <f ca="1">IF(ISBLANK('Tournament Info'!$B$11),"",INDIRECT(ADDRESS(ROW(),2,1,1,"Optimal Seating "&amp;'Tournament Info'!$B$11-1&amp;"R+F")))</f>
        <v/>
      </c>
      <c r="B269" s="76" t="str">
        <f ca="1">IF(ISNUMBER(A269),VLOOKUP(A269,Methuselahs!$A$7:$E$306,2,FALSE),"")</f>
        <v/>
      </c>
      <c r="C269" s="156" t="str">
        <f ca="1">IF(ISNUMBER(A269),VLOOKUP(A269,Methuselahs!$A$7:$E$306,3,FALSE),"")</f>
        <v/>
      </c>
      <c r="D269" s="157" t="str">
        <f t="shared" ca="1" si="88"/>
        <v/>
      </c>
      <c r="E269" s="158"/>
      <c r="F269" s="77">
        <f t="shared" si="89"/>
        <v>0</v>
      </c>
      <c r="G269" s="159" t="str">
        <f t="shared" ca="1" si="202"/>
        <v/>
      </c>
      <c r="H269" s="160" t="str">
        <f ca="1">IF(ISNUMBER(A269),IF(OR($S269=$U269,NOT(ISNA(MATCH($D269*5+$V$4,Override!$C$6:$C$125,0)))),$Q269,0),"")</f>
        <v/>
      </c>
      <c r="I269" s="187" t="str">
        <f t="shared" ca="1" si="90"/>
        <v/>
      </c>
      <c r="J269" s="161">
        <f t="shared" ref="J269" ca="1" si="220">COUNT(A267:A271)</f>
        <v>0</v>
      </c>
      <c r="K269" s="162" t="str">
        <f t="shared" ref="K269" ca="1" si="221">IF(ISNUMBER(A269),RANK(F269,F267:F271),"")</f>
        <v/>
      </c>
      <c r="L269" s="75">
        <f ca="1">IF(J269=5,VLOOKUP(K269,TPMatrix!$A$6:$B$10,2,FALSE),IF(J269=4,VLOOKUP(K269,TPMatrix!$D$6:$E$9,2,FALSE),0))</f>
        <v>0</v>
      </c>
      <c r="M269" s="75">
        <f ca="1">IF(COUNTIF(K267:K271,K269)&gt;=2,IF(J269=5,VLOOKUP(K269+1,TPMatrix!$A$6:$B$10,2,FALSE),IF(J269=4,VLOOKUP(K269+1,TPMatrix!$D$6:$E$9,2,FALSE),0)),"")</f>
        <v>0</v>
      </c>
      <c r="N269" s="75">
        <f ca="1">IF(COUNTIF(K267:K271,K269)&gt;=3,IF(J269=5,VLOOKUP(K269+2,TPMatrix!$A$6:$B$10,2,FALSE),IF(J269=4,VLOOKUP(K269+2,TPMatrix!$D$6:$E$9,2,FALSE),0)),"")</f>
        <v>0</v>
      </c>
      <c r="O269" s="75">
        <f ca="1">IF(COUNTIF(K267:K271,K269)&gt;=4,IF(J269=5,VLOOKUP(K269+3,TPMatrix!$A$6:$B$10,2,FALSE),IF(J269=4,VLOOKUP(K269+3,TPMatrix!$D$6:$E$9,2,FALSE),0)),"")</f>
        <v>0</v>
      </c>
      <c r="P269" s="75">
        <f ca="1">IF(COUNTIF(K267:K271,K269)&gt;=5,IF(J269=5,VLOOKUP(K269+4,TPMatrix!$A$6:$B$10,2,FALSE),IF(J269=4,VLOOKUP(K269+4,TPMatrix!$D$6:$E$9,2,FALSE),0)),"")</f>
        <v>0</v>
      </c>
      <c r="Q269" s="75">
        <f t="shared" ca="1" si="93"/>
        <v>0</v>
      </c>
      <c r="R269" s="163">
        <f t="shared" ca="1" si="94"/>
        <v>5</v>
      </c>
      <c r="S269" s="162">
        <f t="shared" ca="1" si="205"/>
        <v>0</v>
      </c>
      <c r="T269" s="75">
        <f t="shared" si="206"/>
        <v>0</v>
      </c>
      <c r="U269" s="163">
        <f t="shared" ca="1" si="95"/>
        <v>0</v>
      </c>
      <c r="W269" s="3" t="str">
        <f t="shared" ca="1" si="207"/>
        <v/>
      </c>
      <c r="X269" s="3" t="str">
        <f ca="1">IF(ISNUMBER($A269),$W269*(Methuselahs!$A$4+1)+$A269,"")</f>
        <v/>
      </c>
      <c r="Y269" s="3" t="str">
        <f t="shared" ca="1" si="208"/>
        <v/>
      </c>
      <c r="Z269" s="3" t="str">
        <f ca="1">IF(ISNUMBER($A269),VLOOKUP($A269,Methuselahs!$A$7:$X$306,5),"")</f>
        <v/>
      </c>
      <c r="AA269" s="3" t="str">
        <f t="shared" ca="1" si="209"/>
        <v/>
      </c>
    </row>
    <row r="270" spans="1:27" x14ac:dyDescent="0.2">
      <c r="A270" s="164" t="str">
        <f ca="1">IF(ISBLANK('Tournament Info'!$B$11),"",INDIRECT(ADDRESS(ROW(),2,1,1,"Optimal Seating "&amp;'Tournament Info'!$B$11-1&amp;"R+F")))</f>
        <v/>
      </c>
      <c r="B270" s="165" t="str">
        <f ca="1">IF(ISNUMBER(A270),VLOOKUP(A270,Methuselahs!$A$7:$E$306,2,FALSE),"")</f>
        <v/>
      </c>
      <c r="C270" s="166" t="str">
        <f ca="1">IF(ISNUMBER(A270),VLOOKUP(A270,Methuselahs!$A$7:$E$306,3,FALSE),"")</f>
        <v/>
      </c>
      <c r="D270" s="167" t="str">
        <f t="shared" ca="1" si="88"/>
        <v/>
      </c>
      <c r="E270" s="168"/>
      <c r="F270" s="188">
        <f t="shared" si="89"/>
        <v>0</v>
      </c>
      <c r="G270" s="150" t="str">
        <f t="shared" ca="1" si="202"/>
        <v/>
      </c>
      <c r="H270" s="151" t="str">
        <f ca="1">IF(ISNUMBER(A270),IF(OR($S270=$U270,NOT(ISNA(MATCH($D270*5+$V$4,Override!$C$6:$C$125,0)))),$Q270,0),"")</f>
        <v/>
      </c>
      <c r="I270" s="186" t="str">
        <f t="shared" ca="1" si="90"/>
        <v/>
      </c>
      <c r="J270" s="169">
        <f t="shared" ref="J270" ca="1" si="222">COUNT(A267:A271)</f>
        <v>0</v>
      </c>
      <c r="K270" s="153" t="str">
        <f t="shared" ref="K270" ca="1" si="223">IF(ISNUMBER(A270),RANK(F270,F267:F271),"")</f>
        <v/>
      </c>
      <c r="L270" s="154">
        <f ca="1">IF(J270=5,VLOOKUP(K270,TPMatrix!$A$6:$B$10,2,FALSE),IF(J270=4,VLOOKUP(K270,TPMatrix!$D$6:$E$9,2,FALSE),0))</f>
        <v>0</v>
      </c>
      <c r="M270" s="154">
        <f ca="1">IF(COUNTIF(K267:K271,K270)&gt;=2,IF(J270=5,VLOOKUP(K270+1,TPMatrix!$A$6:$B$10,2,FALSE),IF(J270=4,VLOOKUP(K270+1,TPMatrix!$D$6:$E$9,2,FALSE),0)),"")</f>
        <v>0</v>
      </c>
      <c r="N270" s="154">
        <f ca="1">IF(COUNTIF(K267:K271,K270)&gt;=3,IF(J270=5,VLOOKUP(K270+2,TPMatrix!$A$6:$B$10,2,FALSE),IF(J270=4,VLOOKUP(K270+2,TPMatrix!$D$6:$E$9,2,FALSE),0)),"")</f>
        <v>0</v>
      </c>
      <c r="O270" s="154">
        <f ca="1">IF(COUNTIF(K267:K271,K270)&gt;=4,IF(J270=5,VLOOKUP(K270+3,TPMatrix!$A$6:$B$10,2,FALSE),IF(J270=4,VLOOKUP(K270+3,TPMatrix!$D$6:$E$9,2,FALSE),0)),"")</f>
        <v>0</v>
      </c>
      <c r="P270" s="154">
        <f ca="1">IF(COUNTIF(K267:K271,K270)&gt;=5,IF(J270=5,VLOOKUP(K270+4,TPMatrix!$A$6:$B$10,2,FALSE),IF(J270=4,VLOOKUP(K270+4,TPMatrix!$D$6:$E$9,2,FALSE),0)),"")</f>
        <v>0</v>
      </c>
      <c r="Q270" s="154">
        <f t="shared" ca="1" si="93"/>
        <v>0</v>
      </c>
      <c r="R270" s="155">
        <f t="shared" ca="1" si="94"/>
        <v>5</v>
      </c>
      <c r="S270" s="153">
        <f t="shared" ca="1" si="205"/>
        <v>0</v>
      </c>
      <c r="T270" s="154">
        <f t="shared" si="206"/>
        <v>0</v>
      </c>
      <c r="U270" s="155">
        <f t="shared" ca="1" si="95"/>
        <v>0</v>
      </c>
      <c r="W270" s="3" t="str">
        <f t="shared" ca="1" si="207"/>
        <v/>
      </c>
      <c r="X270" s="3" t="str">
        <f ca="1">IF(ISNUMBER($A270),$W270*(Methuselahs!$A$4+1)+$A270,"")</f>
        <v/>
      </c>
      <c r="Y270" s="3" t="str">
        <f t="shared" ca="1" si="208"/>
        <v/>
      </c>
      <c r="Z270" s="3" t="str">
        <f ca="1">IF(ISNUMBER($A270),VLOOKUP($A270,Methuselahs!$A$7:$X$306,5),"")</f>
        <v/>
      </c>
      <c r="AA270" s="3" t="str">
        <f t="shared" ca="1" si="209"/>
        <v/>
      </c>
    </row>
    <row r="271" spans="1:27" ht="13.5" thickBot="1" x14ac:dyDescent="0.25">
      <c r="A271" s="170" t="str">
        <f ca="1">IF(ISBLANK('Tournament Info'!$B$11),"",INDIRECT(ADDRESS(ROW(),2,1,1,"Optimal Seating "&amp;'Tournament Info'!$B$11-1&amp;"R+F")))</f>
        <v/>
      </c>
      <c r="B271" s="171" t="str">
        <f ca="1">IF(ISNUMBER(A271),VLOOKUP(A271,Methuselahs!$A$7:$E$306,2,FALSE),"")</f>
        <v/>
      </c>
      <c r="C271" s="172" t="str">
        <f ca="1">IF(ISNUMBER(A271),VLOOKUP(A271,Methuselahs!$A$7:$E$306,3,FALSE),"")</f>
        <v/>
      </c>
      <c r="D271" s="173" t="str">
        <f t="shared" ca="1" si="88"/>
        <v/>
      </c>
      <c r="E271" s="174"/>
      <c r="F271" s="189">
        <f t="shared" si="89"/>
        <v>0</v>
      </c>
      <c r="G271" s="159" t="str">
        <f t="shared" ca="1" si="202"/>
        <v/>
      </c>
      <c r="H271" s="160" t="str">
        <f ca="1">IF(ISNUMBER(A271),IF(OR($S271=$U271,NOT(ISNA(MATCH($D271*5+$V$4,Override!$C$6:$C$125,0)))),$Q271,0),"")</f>
        <v/>
      </c>
      <c r="I271" s="187" t="str">
        <f t="shared" ca="1" si="90"/>
        <v/>
      </c>
      <c r="J271" s="175">
        <f t="shared" ref="J271" ca="1" si="224">COUNT(A267:A271)</f>
        <v>0</v>
      </c>
      <c r="K271" s="176" t="str">
        <f t="shared" ref="K271" ca="1" si="225">IF(ISNUMBER(A271),RANK(F271,F267:F271),"")</f>
        <v/>
      </c>
      <c r="L271" s="177">
        <f ca="1">IF(J271=5,VLOOKUP(K271,TPMatrix!$A$6:$B$10,2,FALSE),IF(J271=4,VLOOKUP(K271,TPMatrix!$D$6:$E$9,2,FALSE),0))</f>
        <v>0</v>
      </c>
      <c r="M271" s="177">
        <f ca="1">IF(COUNTIF(K267:K271,K271)&gt;=2,IF(J271=5,VLOOKUP(K271+1,TPMatrix!$A$6:$B$10,2,FALSE),IF(J271=4,VLOOKUP(K271+1,TPMatrix!$D$6:$E$9,2,FALSE),0)),"")</f>
        <v>0</v>
      </c>
      <c r="N271" s="177">
        <f ca="1">IF(COUNTIF(K267:K271,K271)&gt;=3,IF(J271=5,VLOOKUP(K271+2,TPMatrix!$A$6:$B$10,2,FALSE),IF(J271=4,VLOOKUP(K271+2,TPMatrix!$D$6:$E$9,2,FALSE),0)),"")</f>
        <v>0</v>
      </c>
      <c r="O271" s="177">
        <f ca="1">IF(COUNTIF(K267:K271,K271)&gt;=4,IF(J271=5,VLOOKUP(K271+3,TPMatrix!$A$6:$B$10,2,FALSE),IF(J271=4,VLOOKUP(K271+3,TPMatrix!$D$6:$E$9,2,FALSE),0)),"")</f>
        <v>0</v>
      </c>
      <c r="P271" s="177">
        <f ca="1">IF(COUNTIF(K267:K271,K271)&gt;=5,IF(J271=5,VLOOKUP(K271+4,TPMatrix!$A$6:$B$10,2,FALSE),IF(J271=4,VLOOKUP(K271+4,TPMatrix!$D$6:$E$9,2,FALSE),0)),"")</f>
        <v>0</v>
      </c>
      <c r="Q271" s="177">
        <f t="shared" ca="1" si="93"/>
        <v>0</v>
      </c>
      <c r="R271" s="178">
        <f t="shared" ca="1" si="94"/>
        <v>5</v>
      </c>
      <c r="S271" s="176">
        <f t="shared" ca="1" si="205"/>
        <v>0</v>
      </c>
      <c r="T271" s="177">
        <f t="shared" si="206"/>
        <v>0</v>
      </c>
      <c r="U271" s="178">
        <f t="shared" ca="1" si="95"/>
        <v>0</v>
      </c>
      <c r="W271" s="3" t="str">
        <f t="shared" ca="1" si="207"/>
        <v/>
      </c>
      <c r="X271" s="3" t="str">
        <f ca="1">IF(ISNUMBER($A271),$W271*(Methuselahs!$A$4+1)+$A271,"")</f>
        <v/>
      </c>
      <c r="Y271" s="3" t="str">
        <f t="shared" ca="1" si="208"/>
        <v/>
      </c>
      <c r="Z271" s="3" t="str">
        <f ca="1">IF(ISNUMBER($A271),VLOOKUP($A271,Methuselahs!$A$7:$X$306,5),"")</f>
        <v/>
      </c>
      <c r="AA271" s="3" t="str">
        <f t="shared" ca="1" si="209"/>
        <v/>
      </c>
    </row>
    <row r="272" spans="1:27" ht="13.5" thickTop="1" x14ac:dyDescent="0.2">
      <c r="A272" s="55" t="str">
        <f ca="1">IF(ISBLANK('Tournament Info'!$B$11),"",INDIRECT(ADDRESS(ROW(),2,1,1,"Optimal Seating "&amp;'Tournament Info'!$B$11-1&amp;"R+F")))</f>
        <v/>
      </c>
      <c r="B272" s="57" t="str">
        <f ca="1">IF(ISNUMBER(A272),VLOOKUP(A272,Methuselahs!$A$7:$E$306,2,FALSE),"")</f>
        <v/>
      </c>
      <c r="C272" s="136" t="str">
        <f ca="1">IF(ISNUMBER(A272),VLOOKUP(A272,Methuselahs!$A$7:$E$306,3,FALSE),"")</f>
        <v/>
      </c>
      <c r="D272" s="137" t="str">
        <f t="shared" ca="1" si="88"/>
        <v/>
      </c>
      <c r="E272" s="138"/>
      <c r="F272" s="184">
        <f t="shared" si="89"/>
        <v>0</v>
      </c>
      <c r="G272" s="139" t="str">
        <f t="shared" ca="1" si="202"/>
        <v/>
      </c>
      <c r="H272" s="140" t="str">
        <f ca="1">IF(ISNUMBER(A272),IF(OR($S272=$U272,NOT(ISNA(MATCH($D272*5+$V$4,Override!$C$6:$C$125,0)))),$Q272,0),"")</f>
        <v/>
      </c>
      <c r="I272" s="185" t="str">
        <f t="shared" ca="1" si="90"/>
        <v/>
      </c>
      <c r="J272" s="141">
        <f t="shared" ref="J272" ca="1" si="226">COUNT(A272:A276)</f>
        <v>0</v>
      </c>
      <c r="K272" s="142" t="str">
        <f t="shared" ref="K272" ca="1" si="227">IF(ISNUMBER(A272),RANK(F272,F272:F276),"")</f>
        <v/>
      </c>
      <c r="L272" s="58">
        <f ca="1">IF(J272=5,VLOOKUP(K272,TPMatrix!$A$6:$B$10,2,FALSE),IF(J272=4,VLOOKUP(K272,TPMatrix!$D$6:$E$9,2,FALSE),0))</f>
        <v>0</v>
      </c>
      <c r="M272" s="58">
        <f ca="1">IF(COUNTIF(K272:K276,K272)&gt;=2,IF(J272=5,VLOOKUP(K272+1,TPMatrix!$A$6:$B$10,2,FALSE),IF(J272=4,VLOOKUP(K272+1,TPMatrix!$D$6:$E$9,2,FALSE),0)),"")</f>
        <v>0</v>
      </c>
      <c r="N272" s="58">
        <f ca="1">IF(COUNTIF(K272:K276,K272)&gt;=3,IF(J272=5,VLOOKUP(K272+2,TPMatrix!$A$6:$B$10,2,FALSE),IF(J272=4,VLOOKUP(K272+2,TPMatrix!$D$6:$E$9,2,FALSE),0)),"")</f>
        <v>0</v>
      </c>
      <c r="O272" s="58">
        <f ca="1">IF(COUNTIF(K272:K276,K272)&gt;=4,IF(J272=5,VLOOKUP(K272+3,TPMatrix!$A$6:$B$10,2,FALSE),IF(J272=4,VLOOKUP(K272+3,TPMatrix!$D$6:$E$9,2,FALSE),0)),"")</f>
        <v>0</v>
      </c>
      <c r="P272" s="58">
        <f ca="1">IF(COUNTIF(K272:K276,K272)&gt;=5,IF(J272=5,VLOOKUP(K272+4,TPMatrix!$A$6:$B$10,2,FALSE),IF(J272=4,VLOOKUP(K272+4,TPMatrix!$D$6:$E$9,2,FALSE),0)),"")</f>
        <v>0</v>
      </c>
      <c r="Q272" s="58">
        <f t="shared" ca="1" si="93"/>
        <v>0</v>
      </c>
      <c r="R272" s="143">
        <f t="shared" ca="1" si="94"/>
        <v>5</v>
      </c>
      <c r="S272" s="144">
        <f t="shared" ca="1" si="205"/>
        <v>0</v>
      </c>
      <c r="T272" s="145">
        <f t="shared" si="206"/>
        <v>0</v>
      </c>
      <c r="U272" s="146">
        <f t="shared" ca="1" si="95"/>
        <v>0</v>
      </c>
      <c r="W272" s="3" t="str">
        <f t="shared" ca="1" si="207"/>
        <v/>
      </c>
      <c r="X272" s="3" t="str">
        <f ca="1">IF(ISNUMBER($A272),$W272*(Methuselahs!$A$4+1)+$A272,"")</f>
        <v/>
      </c>
      <c r="Y272" s="3" t="str">
        <f t="shared" ca="1" si="208"/>
        <v/>
      </c>
      <c r="Z272" s="3" t="str">
        <f ca="1">IF(ISNUMBER($A272),VLOOKUP($A272,Methuselahs!$A$7:$X$306,5),"")</f>
        <v/>
      </c>
      <c r="AA272" s="3" t="str">
        <f t="shared" ca="1" si="209"/>
        <v/>
      </c>
    </row>
    <row r="273" spans="1:27" x14ac:dyDescent="0.2">
      <c r="A273" s="59" t="str">
        <f ca="1">IF(ISBLANK('Tournament Info'!$B$11),"",INDIRECT(ADDRESS(ROW(),2,1,1,"Optimal Seating "&amp;'Tournament Info'!$B$11-1&amp;"R+F")))</f>
        <v/>
      </c>
      <c r="B273" s="65" t="str">
        <f ca="1">IF(ISNUMBER(A273),VLOOKUP(A273,Methuselahs!$A$7:$E$306,2,FALSE),"")</f>
        <v/>
      </c>
      <c r="C273" s="147" t="str">
        <f ca="1">IF(ISNUMBER(A273),VLOOKUP(A273,Methuselahs!$A$7:$E$306,3,FALSE),"")</f>
        <v/>
      </c>
      <c r="D273" s="148" t="str">
        <f t="shared" ref="D273:D306" ca="1" si="228">IF(ISNUMBER(A273),FLOOR((ROW()-ROW($A$7))/5,1)+1,"")</f>
        <v/>
      </c>
      <c r="E273" s="149"/>
      <c r="F273" s="66">
        <f t="shared" ref="F273:F306" si="229">IF(ISNUMBER(E273),E273,0)</f>
        <v>0</v>
      </c>
      <c r="G273" s="150" t="str">
        <f t="shared" ca="1" si="202"/>
        <v/>
      </c>
      <c r="H273" s="151" t="str">
        <f ca="1">IF(ISNUMBER(A273),IF(OR($S273=$U273,NOT(ISNA(MATCH($D273*5+$V$4,Override!$C$6:$C$125,0)))),$Q273,0),"")</f>
        <v/>
      </c>
      <c r="I273" s="186" t="str">
        <f t="shared" ref="I273:I306" ca="1" si="230">IF(ISNUMBER(A273),IF(J273=5,K273,IF(AND(J273=4,OR(K273=4,K273=3)),K273+1,K273)),"")</f>
        <v/>
      </c>
      <c r="J273" s="152">
        <f t="shared" ref="J273" ca="1" si="231">COUNT(A272:A276)</f>
        <v>0</v>
      </c>
      <c r="K273" s="153" t="str">
        <f t="shared" ref="K273" ca="1" si="232">IF(ISNUMBER(A273),RANK(F273,F272:F276),"")</f>
        <v/>
      </c>
      <c r="L273" s="154">
        <f ca="1">IF(J273=5,VLOOKUP(K273,TPMatrix!$A$6:$B$10,2,FALSE),IF(J273=4,VLOOKUP(K273,TPMatrix!$D$6:$E$9,2,FALSE),0))</f>
        <v>0</v>
      </c>
      <c r="M273" s="154">
        <f ca="1">IF(COUNTIF(K272:K276,K273)&gt;=2,IF(J273=5,VLOOKUP(K273+1,TPMatrix!$A$6:$B$10,2,FALSE),IF(J273=4,VLOOKUP(K273+1,TPMatrix!$D$6:$E$9,2,FALSE),0)),"")</f>
        <v>0</v>
      </c>
      <c r="N273" s="154">
        <f ca="1">IF(COUNTIF(K272:K276,K273)&gt;=3,IF(J273=5,VLOOKUP(K273+2,TPMatrix!$A$6:$B$10,2,FALSE),IF(J273=4,VLOOKUP(K273+2,TPMatrix!$D$6:$E$9,2,FALSE),0)),"")</f>
        <v>0</v>
      </c>
      <c r="O273" s="154">
        <f ca="1">IF(COUNTIF(K272:K276,K273)&gt;=4,IF(J273=5,VLOOKUP(K273+3,TPMatrix!$A$6:$B$10,2,FALSE),IF(J273=4,VLOOKUP(K273+3,TPMatrix!$D$6:$E$9,2,FALSE),0)),"")</f>
        <v>0</v>
      </c>
      <c r="P273" s="154">
        <f ca="1">IF(COUNTIF(K272:K276,K273)&gt;=5,IF(J273=5,VLOOKUP(K273+4,TPMatrix!$A$6:$B$10,2,FALSE),IF(J273=4,VLOOKUP(K273+4,TPMatrix!$D$6:$E$9,2,FALSE),0)),"")</f>
        <v>0</v>
      </c>
      <c r="Q273" s="154">
        <f t="shared" ref="Q273:Q306" ca="1" si="233">SUM(L273:P273)/COUNT(L273:P273)</f>
        <v>0</v>
      </c>
      <c r="R273" s="155">
        <f t="shared" ref="R273:R306" ca="1" si="234">COUNT(L273:P273)</f>
        <v>5</v>
      </c>
      <c r="S273" s="153">
        <f t="shared" ca="1" si="205"/>
        <v>0</v>
      </c>
      <c r="T273" s="154">
        <f t="shared" si="206"/>
        <v>0</v>
      </c>
      <c r="U273" s="155">
        <f t="shared" ref="U273:U306" ca="1" si="235">SUM(OFFSET(T273,-MOD(ROW()-ROW($U$7),5),0,5,1))</f>
        <v>0</v>
      </c>
      <c r="W273" s="3" t="str">
        <f t="shared" ca="1" si="207"/>
        <v/>
      </c>
      <c r="X273" s="3" t="str">
        <f ca="1">IF(ISNUMBER($A273),$W273*(Methuselahs!$A$4+1)+$A273,"")</f>
        <v/>
      </c>
      <c r="Y273" s="3" t="str">
        <f t="shared" ca="1" si="208"/>
        <v/>
      </c>
      <c r="Z273" s="3" t="str">
        <f ca="1">IF(ISNUMBER($A273),VLOOKUP($A273,Methuselahs!$A$7:$X$306,5),"")</f>
        <v/>
      </c>
      <c r="AA273" s="3" t="str">
        <f t="shared" ca="1" si="209"/>
        <v/>
      </c>
    </row>
    <row r="274" spans="1:27" x14ac:dyDescent="0.2">
      <c r="A274" s="70" t="str">
        <f ca="1">IF(ISBLANK('Tournament Info'!$B$11),"",INDIRECT(ADDRESS(ROW(),2,1,1,"Optimal Seating "&amp;'Tournament Info'!$B$11-1&amp;"R+F")))</f>
        <v/>
      </c>
      <c r="B274" s="76" t="str">
        <f ca="1">IF(ISNUMBER(A274),VLOOKUP(A274,Methuselahs!$A$7:$E$306,2,FALSE),"")</f>
        <v/>
      </c>
      <c r="C274" s="156" t="str">
        <f ca="1">IF(ISNUMBER(A274),VLOOKUP(A274,Methuselahs!$A$7:$E$306,3,FALSE),"")</f>
        <v/>
      </c>
      <c r="D274" s="157" t="str">
        <f t="shared" ca="1" si="228"/>
        <v/>
      </c>
      <c r="E274" s="158"/>
      <c r="F274" s="77">
        <f t="shared" si="229"/>
        <v>0</v>
      </c>
      <c r="G274" s="159" t="str">
        <f t="shared" ca="1" si="202"/>
        <v/>
      </c>
      <c r="H274" s="160" t="str">
        <f ca="1">IF(ISNUMBER(A274),IF(OR($S274=$U274,NOT(ISNA(MATCH($D274*5+$V$4,Override!$C$6:$C$125,0)))),$Q274,0),"")</f>
        <v/>
      </c>
      <c r="I274" s="187" t="str">
        <f t="shared" ca="1" si="230"/>
        <v/>
      </c>
      <c r="J274" s="161">
        <f t="shared" ref="J274" ca="1" si="236">COUNT(A272:A276)</f>
        <v>0</v>
      </c>
      <c r="K274" s="162" t="str">
        <f t="shared" ref="K274" ca="1" si="237">IF(ISNUMBER(A274),RANK(F274,F272:F276),"")</f>
        <v/>
      </c>
      <c r="L274" s="75">
        <f ca="1">IF(J274=5,VLOOKUP(K274,TPMatrix!$A$6:$B$10,2,FALSE),IF(J274=4,VLOOKUP(K274,TPMatrix!$D$6:$E$9,2,FALSE),0))</f>
        <v>0</v>
      </c>
      <c r="M274" s="75">
        <f ca="1">IF(COUNTIF(K272:K276,K274)&gt;=2,IF(J274=5,VLOOKUP(K274+1,TPMatrix!$A$6:$B$10,2,FALSE),IF(J274=4,VLOOKUP(K274+1,TPMatrix!$D$6:$E$9,2,FALSE),0)),"")</f>
        <v>0</v>
      </c>
      <c r="N274" s="75">
        <f ca="1">IF(COUNTIF(K272:K276,K274)&gt;=3,IF(J274=5,VLOOKUP(K274+2,TPMatrix!$A$6:$B$10,2,FALSE),IF(J274=4,VLOOKUP(K274+2,TPMatrix!$D$6:$E$9,2,FALSE),0)),"")</f>
        <v>0</v>
      </c>
      <c r="O274" s="75">
        <f ca="1">IF(COUNTIF(K272:K276,K274)&gt;=4,IF(J274=5,VLOOKUP(K274+3,TPMatrix!$A$6:$B$10,2,FALSE),IF(J274=4,VLOOKUP(K274+3,TPMatrix!$D$6:$E$9,2,FALSE),0)),"")</f>
        <v>0</v>
      </c>
      <c r="P274" s="75">
        <f ca="1">IF(COUNTIF(K272:K276,K274)&gt;=5,IF(J274=5,VLOOKUP(K274+4,TPMatrix!$A$6:$B$10,2,FALSE),IF(J274=4,VLOOKUP(K274+4,TPMatrix!$D$6:$E$9,2,FALSE),0)),"")</f>
        <v>0</v>
      </c>
      <c r="Q274" s="75">
        <f t="shared" ca="1" si="233"/>
        <v>0</v>
      </c>
      <c r="R274" s="163">
        <f t="shared" ca="1" si="234"/>
        <v>5</v>
      </c>
      <c r="S274" s="162">
        <f t="shared" ca="1" si="205"/>
        <v>0</v>
      </c>
      <c r="T274" s="75">
        <f t="shared" si="206"/>
        <v>0</v>
      </c>
      <c r="U274" s="163">
        <f t="shared" ca="1" si="235"/>
        <v>0</v>
      </c>
      <c r="W274" s="3" t="str">
        <f t="shared" ca="1" si="207"/>
        <v/>
      </c>
      <c r="X274" s="3" t="str">
        <f ca="1">IF(ISNUMBER($A274),$W274*(Methuselahs!$A$4+1)+$A274,"")</f>
        <v/>
      </c>
      <c r="Y274" s="3" t="str">
        <f t="shared" ca="1" si="208"/>
        <v/>
      </c>
      <c r="Z274" s="3" t="str">
        <f ca="1">IF(ISNUMBER($A274),VLOOKUP($A274,Methuselahs!$A$7:$X$306,5),"")</f>
        <v/>
      </c>
      <c r="AA274" s="3" t="str">
        <f t="shared" ca="1" si="209"/>
        <v/>
      </c>
    </row>
    <row r="275" spans="1:27" x14ac:dyDescent="0.2">
      <c r="A275" s="164" t="str">
        <f ca="1">IF(ISBLANK('Tournament Info'!$B$11),"",INDIRECT(ADDRESS(ROW(),2,1,1,"Optimal Seating "&amp;'Tournament Info'!$B$11-1&amp;"R+F")))</f>
        <v/>
      </c>
      <c r="B275" s="165" t="str">
        <f ca="1">IF(ISNUMBER(A275),VLOOKUP(A275,Methuselahs!$A$7:$E$306,2,FALSE),"")</f>
        <v/>
      </c>
      <c r="C275" s="166" t="str">
        <f ca="1">IF(ISNUMBER(A275),VLOOKUP(A275,Methuselahs!$A$7:$E$306,3,FALSE),"")</f>
        <v/>
      </c>
      <c r="D275" s="167" t="str">
        <f t="shared" ca="1" si="228"/>
        <v/>
      </c>
      <c r="E275" s="168"/>
      <c r="F275" s="188">
        <f t="shared" si="229"/>
        <v>0</v>
      </c>
      <c r="G275" s="150" t="str">
        <f t="shared" ca="1" si="202"/>
        <v/>
      </c>
      <c r="H275" s="151" t="str">
        <f ca="1">IF(ISNUMBER(A275),IF(OR($S275=$U275,NOT(ISNA(MATCH($D275*5+$V$4,Override!$C$6:$C$125,0)))),$Q275,0),"")</f>
        <v/>
      </c>
      <c r="I275" s="186" t="str">
        <f t="shared" ca="1" si="230"/>
        <v/>
      </c>
      <c r="J275" s="169">
        <f t="shared" ref="J275" ca="1" si="238">COUNT(A272:A276)</f>
        <v>0</v>
      </c>
      <c r="K275" s="153" t="str">
        <f t="shared" ref="K275" ca="1" si="239">IF(ISNUMBER(A275),RANK(F275,F272:F276),"")</f>
        <v/>
      </c>
      <c r="L275" s="154">
        <f ca="1">IF(J275=5,VLOOKUP(K275,TPMatrix!$A$6:$B$10,2,FALSE),IF(J275=4,VLOOKUP(K275,TPMatrix!$D$6:$E$9,2,FALSE),0))</f>
        <v>0</v>
      </c>
      <c r="M275" s="154">
        <f ca="1">IF(COUNTIF(K272:K276,K275)&gt;=2,IF(J275=5,VLOOKUP(K275+1,TPMatrix!$A$6:$B$10,2,FALSE),IF(J275=4,VLOOKUP(K275+1,TPMatrix!$D$6:$E$9,2,FALSE),0)),"")</f>
        <v>0</v>
      </c>
      <c r="N275" s="154">
        <f ca="1">IF(COUNTIF(K272:K276,K275)&gt;=3,IF(J275=5,VLOOKUP(K275+2,TPMatrix!$A$6:$B$10,2,FALSE),IF(J275=4,VLOOKUP(K275+2,TPMatrix!$D$6:$E$9,2,FALSE),0)),"")</f>
        <v>0</v>
      </c>
      <c r="O275" s="154">
        <f ca="1">IF(COUNTIF(K272:K276,K275)&gt;=4,IF(J275=5,VLOOKUP(K275+3,TPMatrix!$A$6:$B$10,2,FALSE),IF(J275=4,VLOOKUP(K275+3,TPMatrix!$D$6:$E$9,2,FALSE),0)),"")</f>
        <v>0</v>
      </c>
      <c r="P275" s="154">
        <f ca="1">IF(COUNTIF(K272:K276,K275)&gt;=5,IF(J275=5,VLOOKUP(K275+4,TPMatrix!$A$6:$B$10,2,FALSE),IF(J275=4,VLOOKUP(K275+4,TPMatrix!$D$6:$E$9,2,FALSE),0)),"")</f>
        <v>0</v>
      </c>
      <c r="Q275" s="154">
        <f t="shared" ca="1" si="233"/>
        <v>0</v>
      </c>
      <c r="R275" s="155">
        <f t="shared" ca="1" si="234"/>
        <v>5</v>
      </c>
      <c r="S275" s="153">
        <f t="shared" ca="1" si="205"/>
        <v>0</v>
      </c>
      <c r="T275" s="154">
        <f t="shared" si="206"/>
        <v>0</v>
      </c>
      <c r="U275" s="155">
        <f t="shared" ca="1" si="235"/>
        <v>0</v>
      </c>
      <c r="W275" s="3" t="str">
        <f t="shared" ca="1" si="207"/>
        <v/>
      </c>
      <c r="X275" s="3" t="str">
        <f ca="1">IF(ISNUMBER($A275),$W275*(Methuselahs!$A$4+1)+$A275,"")</f>
        <v/>
      </c>
      <c r="Y275" s="3" t="str">
        <f t="shared" ca="1" si="208"/>
        <v/>
      </c>
      <c r="Z275" s="3" t="str">
        <f ca="1">IF(ISNUMBER($A275),VLOOKUP($A275,Methuselahs!$A$7:$X$306,5),"")</f>
        <v/>
      </c>
      <c r="AA275" s="3" t="str">
        <f t="shared" ca="1" si="209"/>
        <v/>
      </c>
    </row>
    <row r="276" spans="1:27" ht="13.5" thickBot="1" x14ac:dyDescent="0.25">
      <c r="A276" s="170" t="str">
        <f ca="1">IF(ISBLANK('Tournament Info'!$B$11),"",INDIRECT(ADDRESS(ROW(),2,1,1,"Optimal Seating "&amp;'Tournament Info'!$B$11-1&amp;"R+F")))</f>
        <v/>
      </c>
      <c r="B276" s="171" t="str">
        <f ca="1">IF(ISNUMBER(A276),VLOOKUP(A276,Methuselahs!$A$7:$E$306,2,FALSE),"")</f>
        <v/>
      </c>
      <c r="C276" s="172" t="str">
        <f ca="1">IF(ISNUMBER(A276),VLOOKUP(A276,Methuselahs!$A$7:$E$306,3,FALSE),"")</f>
        <v/>
      </c>
      <c r="D276" s="173" t="str">
        <f t="shared" ca="1" si="228"/>
        <v/>
      </c>
      <c r="E276" s="174"/>
      <c r="F276" s="189">
        <f t="shared" si="229"/>
        <v>0</v>
      </c>
      <c r="G276" s="179" t="str">
        <f t="shared" ca="1" si="202"/>
        <v/>
      </c>
      <c r="H276" s="180" t="str">
        <f ca="1">IF(ISNUMBER(A276),IF(OR($S276=$U276,NOT(ISNA(MATCH($D276*5+$V$4,Override!$C$6:$C$125,0)))),$Q276,0),"")</f>
        <v/>
      </c>
      <c r="I276" s="190" t="str">
        <f t="shared" ca="1" si="230"/>
        <v/>
      </c>
      <c r="J276" s="175">
        <f t="shared" ref="J276" ca="1" si="240">COUNT(A272:A276)</f>
        <v>0</v>
      </c>
      <c r="K276" s="176" t="str">
        <f t="shared" ref="K276" ca="1" si="241">IF(ISNUMBER(A276),RANK(F276,F272:F276),"")</f>
        <v/>
      </c>
      <c r="L276" s="177">
        <f ca="1">IF(J276=5,VLOOKUP(K276,TPMatrix!$A$6:$B$10,2,FALSE),IF(J276=4,VLOOKUP(K276,TPMatrix!$D$6:$E$9,2,FALSE),0))</f>
        <v>0</v>
      </c>
      <c r="M276" s="177">
        <f ca="1">IF(COUNTIF(K272:K276,K276)&gt;=2,IF(J276=5,VLOOKUP(K276+1,TPMatrix!$A$6:$B$10,2,FALSE),IF(J276=4,VLOOKUP(K276+1,TPMatrix!$D$6:$E$9,2,FALSE),0)),"")</f>
        <v>0</v>
      </c>
      <c r="N276" s="177">
        <f ca="1">IF(COUNTIF(K272:K276,K276)&gt;=3,IF(J276=5,VLOOKUP(K276+2,TPMatrix!$A$6:$B$10,2,FALSE),IF(J276=4,VLOOKUP(K276+2,TPMatrix!$D$6:$E$9,2,FALSE),0)),"")</f>
        <v>0</v>
      </c>
      <c r="O276" s="177">
        <f ca="1">IF(COUNTIF(K272:K276,K276)&gt;=4,IF(J276=5,VLOOKUP(K276+3,TPMatrix!$A$6:$B$10,2,FALSE),IF(J276=4,VLOOKUP(K276+3,TPMatrix!$D$6:$E$9,2,FALSE),0)),"")</f>
        <v>0</v>
      </c>
      <c r="P276" s="177">
        <f ca="1">IF(COUNTIF(K272:K276,K276)&gt;=5,IF(J276=5,VLOOKUP(K276+4,TPMatrix!$A$6:$B$10,2,FALSE),IF(J276=4,VLOOKUP(K276+4,TPMatrix!$D$6:$E$9,2,FALSE),0)),"")</f>
        <v>0</v>
      </c>
      <c r="Q276" s="177">
        <f t="shared" ca="1" si="233"/>
        <v>0</v>
      </c>
      <c r="R276" s="178">
        <f t="shared" ca="1" si="234"/>
        <v>5</v>
      </c>
      <c r="S276" s="176">
        <f t="shared" ca="1" si="205"/>
        <v>0</v>
      </c>
      <c r="T276" s="177">
        <f t="shared" si="206"/>
        <v>0</v>
      </c>
      <c r="U276" s="178">
        <f t="shared" ca="1" si="235"/>
        <v>0</v>
      </c>
      <c r="W276" s="3" t="str">
        <f t="shared" ca="1" si="207"/>
        <v/>
      </c>
      <c r="X276" s="3" t="str">
        <f ca="1">IF(ISNUMBER($A276),$W276*(Methuselahs!$A$4+1)+$A276,"")</f>
        <v/>
      </c>
      <c r="Y276" s="3" t="str">
        <f t="shared" ca="1" si="208"/>
        <v/>
      </c>
      <c r="Z276" s="3" t="str">
        <f ca="1">IF(ISNUMBER($A276),VLOOKUP($A276,Methuselahs!$A$7:$X$306,5),"")</f>
        <v/>
      </c>
      <c r="AA276" s="3" t="str">
        <f t="shared" ca="1" si="209"/>
        <v/>
      </c>
    </row>
    <row r="277" spans="1:27" ht="13.5" thickTop="1" x14ac:dyDescent="0.2">
      <c r="A277" s="55" t="str">
        <f ca="1">IF(ISBLANK('Tournament Info'!$B$11),"",INDIRECT(ADDRESS(ROW(),2,1,1,"Optimal Seating "&amp;'Tournament Info'!$B$11-1&amp;"R+F")))</f>
        <v/>
      </c>
      <c r="B277" s="76" t="str">
        <f ca="1">IF(ISNUMBER(A277),VLOOKUP(A277,Methuselahs!$A$7:$E$306,2,FALSE),"")</f>
        <v/>
      </c>
      <c r="C277" s="136" t="str">
        <f ca="1">IF(ISNUMBER(A277),VLOOKUP(A277,Methuselahs!$A$7:$E$306,3,FALSE),"")</f>
        <v/>
      </c>
      <c r="D277" s="137" t="str">
        <f t="shared" ca="1" si="228"/>
        <v/>
      </c>
      <c r="E277" s="138"/>
      <c r="F277" s="184">
        <f t="shared" si="229"/>
        <v>0</v>
      </c>
      <c r="G277" s="139" t="str">
        <f t="shared" ca="1" si="202"/>
        <v/>
      </c>
      <c r="H277" s="140" t="str">
        <f ca="1">IF(ISNUMBER(A277),IF(OR($S277=$U277,NOT(ISNA(MATCH($D277*5+$V$4,Override!$C$6:$C$125,0)))),$Q277,0),"")</f>
        <v/>
      </c>
      <c r="I277" s="185" t="str">
        <f t="shared" ca="1" si="230"/>
        <v/>
      </c>
      <c r="J277" s="141">
        <f t="shared" ref="J277" ca="1" si="242">COUNT(A277:A281)</f>
        <v>0</v>
      </c>
      <c r="K277" s="142" t="str">
        <f t="shared" ref="K277" ca="1" si="243">IF(ISNUMBER(A277),RANK(F277,F277:F281),"")</f>
        <v/>
      </c>
      <c r="L277" s="58">
        <f ca="1">IF(J277=5,VLOOKUP(K277,TPMatrix!$A$6:$B$10,2,FALSE),IF(J277=4,VLOOKUP(K277,TPMatrix!$D$6:$E$9,2,FALSE),0))</f>
        <v>0</v>
      </c>
      <c r="M277" s="58">
        <f ca="1">IF(COUNTIF(K277:K281,K277)&gt;=2,IF(J277=5,VLOOKUP(K277+1,TPMatrix!$A$6:$B$10,2,FALSE),IF(J277=4,VLOOKUP(K277+1,TPMatrix!$D$6:$E$9,2,FALSE),0)),"")</f>
        <v>0</v>
      </c>
      <c r="N277" s="58">
        <f ca="1">IF(COUNTIF(K277:K281,K277)&gt;=3,IF(J277=5,VLOOKUP(K277+2,TPMatrix!$A$6:$B$10,2,FALSE),IF(J277=4,VLOOKUP(K277+2,TPMatrix!$D$6:$E$9,2,FALSE),0)),"")</f>
        <v>0</v>
      </c>
      <c r="O277" s="58">
        <f ca="1">IF(COUNTIF(K277:K281,K277)&gt;=4,IF(J277=5,VLOOKUP(K277+3,TPMatrix!$A$6:$B$10,2,FALSE),IF(J277=4,VLOOKUP(K277+3,TPMatrix!$D$6:$E$9,2,FALSE),0)),"")</f>
        <v>0</v>
      </c>
      <c r="P277" s="58">
        <f ca="1">IF(COUNTIF(K277:K281,K277)&gt;=5,IF(J277=5,VLOOKUP(K277+4,TPMatrix!$A$6:$B$10,2,FALSE),IF(J277=4,VLOOKUP(K277+4,TPMatrix!$D$6:$E$9,2,FALSE),0)),"")</f>
        <v>0</v>
      </c>
      <c r="Q277" s="58">
        <f t="shared" ca="1" si="233"/>
        <v>0</v>
      </c>
      <c r="R277" s="143">
        <f t="shared" ca="1" si="234"/>
        <v>5</v>
      </c>
      <c r="S277" s="144">
        <f t="shared" ca="1" si="205"/>
        <v>0</v>
      </c>
      <c r="T277" s="145">
        <f t="shared" si="206"/>
        <v>0</v>
      </c>
      <c r="U277" s="146">
        <f t="shared" ca="1" si="235"/>
        <v>0</v>
      </c>
      <c r="W277" s="3" t="str">
        <f t="shared" ca="1" si="207"/>
        <v/>
      </c>
      <c r="X277" s="3" t="str">
        <f ca="1">IF(ISNUMBER($A277),$W277*(Methuselahs!$A$4+1)+$A277,"")</f>
        <v/>
      </c>
      <c r="Y277" s="3" t="str">
        <f t="shared" ca="1" si="208"/>
        <v/>
      </c>
      <c r="Z277" s="3" t="str">
        <f ca="1">IF(ISNUMBER($A277),VLOOKUP($A277,Methuselahs!$A$7:$X$306,5),"")</f>
        <v/>
      </c>
      <c r="AA277" s="3" t="str">
        <f t="shared" ca="1" si="209"/>
        <v/>
      </c>
    </row>
    <row r="278" spans="1:27" x14ac:dyDescent="0.2">
      <c r="A278" s="59" t="str">
        <f ca="1">IF(ISBLANK('Tournament Info'!$B$11),"",INDIRECT(ADDRESS(ROW(),2,1,1,"Optimal Seating "&amp;'Tournament Info'!$B$11-1&amp;"R+F")))</f>
        <v/>
      </c>
      <c r="B278" s="65" t="str">
        <f ca="1">IF(ISNUMBER(A278),VLOOKUP(A278,Methuselahs!$A$7:$E$306,2,FALSE),"")</f>
        <v/>
      </c>
      <c r="C278" s="147" t="str">
        <f ca="1">IF(ISNUMBER(A278),VLOOKUP(A278,Methuselahs!$A$7:$E$306,3,FALSE),"")</f>
        <v/>
      </c>
      <c r="D278" s="148" t="str">
        <f t="shared" ca="1" si="228"/>
        <v/>
      </c>
      <c r="E278" s="149"/>
      <c r="F278" s="66">
        <f t="shared" si="229"/>
        <v>0</v>
      </c>
      <c r="G278" s="150" t="str">
        <f t="shared" ca="1" si="202"/>
        <v/>
      </c>
      <c r="H278" s="151" t="str">
        <f ca="1">IF(ISNUMBER(A278),IF(OR($S278=$U278,NOT(ISNA(MATCH($D278*5+$V$4,Override!$C$6:$C$125,0)))),$Q278,0),"")</f>
        <v/>
      </c>
      <c r="I278" s="186" t="str">
        <f t="shared" ca="1" si="230"/>
        <v/>
      </c>
      <c r="J278" s="152">
        <f t="shared" ref="J278" ca="1" si="244">COUNT(A277:A281)</f>
        <v>0</v>
      </c>
      <c r="K278" s="153" t="str">
        <f t="shared" ref="K278" ca="1" si="245">IF(ISNUMBER(A278),RANK(F278,F277:F281),"")</f>
        <v/>
      </c>
      <c r="L278" s="154">
        <f ca="1">IF(J278=5,VLOOKUP(K278,TPMatrix!$A$6:$B$10,2,FALSE),IF(J278=4,VLOOKUP(K278,TPMatrix!$D$6:$E$9,2,FALSE),0))</f>
        <v>0</v>
      </c>
      <c r="M278" s="154">
        <f ca="1">IF(COUNTIF(K277:K281,K278)&gt;=2,IF(J278=5,VLOOKUP(K278+1,TPMatrix!$A$6:$B$10,2,FALSE),IF(J278=4,VLOOKUP(K278+1,TPMatrix!$D$6:$E$9,2,FALSE),0)),"")</f>
        <v>0</v>
      </c>
      <c r="N278" s="154">
        <f ca="1">IF(COUNTIF(K277:K281,K278)&gt;=3,IF(J278=5,VLOOKUP(K278+2,TPMatrix!$A$6:$B$10,2,FALSE),IF(J278=4,VLOOKUP(K278+2,TPMatrix!$D$6:$E$9,2,FALSE),0)),"")</f>
        <v>0</v>
      </c>
      <c r="O278" s="154">
        <f ca="1">IF(COUNTIF(K277:K281,K278)&gt;=4,IF(J278=5,VLOOKUP(K278+3,TPMatrix!$A$6:$B$10,2,FALSE),IF(J278=4,VLOOKUP(K278+3,TPMatrix!$D$6:$E$9,2,FALSE),0)),"")</f>
        <v>0</v>
      </c>
      <c r="P278" s="154">
        <f ca="1">IF(COUNTIF(K277:K281,K278)&gt;=5,IF(J278=5,VLOOKUP(K278+4,TPMatrix!$A$6:$B$10,2,FALSE),IF(J278=4,VLOOKUP(K278+4,TPMatrix!$D$6:$E$9,2,FALSE),0)),"")</f>
        <v>0</v>
      </c>
      <c r="Q278" s="154">
        <f t="shared" ca="1" si="233"/>
        <v>0</v>
      </c>
      <c r="R278" s="155">
        <f t="shared" ca="1" si="234"/>
        <v>5</v>
      </c>
      <c r="S278" s="153">
        <f t="shared" ca="1" si="205"/>
        <v>0</v>
      </c>
      <c r="T278" s="154">
        <f t="shared" si="206"/>
        <v>0</v>
      </c>
      <c r="U278" s="155">
        <f t="shared" ca="1" si="235"/>
        <v>0</v>
      </c>
      <c r="W278" s="3" t="str">
        <f t="shared" ca="1" si="207"/>
        <v/>
      </c>
      <c r="X278" s="3" t="str">
        <f ca="1">IF(ISNUMBER($A278),$W278*(Methuselahs!$A$4+1)+$A278,"")</f>
        <v/>
      </c>
      <c r="Y278" s="3" t="str">
        <f t="shared" ca="1" si="208"/>
        <v/>
      </c>
      <c r="Z278" s="3" t="str">
        <f ca="1">IF(ISNUMBER($A278),VLOOKUP($A278,Methuselahs!$A$7:$X$306,5),"")</f>
        <v/>
      </c>
      <c r="AA278" s="3" t="str">
        <f t="shared" ca="1" si="209"/>
        <v/>
      </c>
    </row>
    <row r="279" spans="1:27" x14ac:dyDescent="0.2">
      <c r="A279" s="70" t="str">
        <f ca="1">IF(ISBLANK('Tournament Info'!$B$11),"",INDIRECT(ADDRESS(ROW(),2,1,1,"Optimal Seating "&amp;'Tournament Info'!$B$11-1&amp;"R+F")))</f>
        <v/>
      </c>
      <c r="B279" s="76" t="str">
        <f ca="1">IF(ISNUMBER(A279),VLOOKUP(A279,Methuselahs!$A$7:$E$306,2,FALSE),"")</f>
        <v/>
      </c>
      <c r="C279" s="156" t="str">
        <f ca="1">IF(ISNUMBER(A279),VLOOKUP(A279,Methuselahs!$A$7:$E$306,3,FALSE),"")</f>
        <v/>
      </c>
      <c r="D279" s="157" t="str">
        <f t="shared" ca="1" si="228"/>
        <v/>
      </c>
      <c r="E279" s="158"/>
      <c r="F279" s="77">
        <f t="shared" si="229"/>
        <v>0</v>
      </c>
      <c r="G279" s="159" t="str">
        <f t="shared" ca="1" si="202"/>
        <v/>
      </c>
      <c r="H279" s="160" t="str">
        <f ca="1">IF(ISNUMBER(A279),IF(OR($S279=$U279,NOT(ISNA(MATCH($D279*5+$V$4,Override!$C$6:$C$125,0)))),$Q279,0),"")</f>
        <v/>
      </c>
      <c r="I279" s="187" t="str">
        <f t="shared" ca="1" si="230"/>
        <v/>
      </c>
      <c r="J279" s="161">
        <f t="shared" ref="J279" ca="1" si="246">COUNT(A277:A281)</f>
        <v>0</v>
      </c>
      <c r="K279" s="162" t="str">
        <f t="shared" ref="K279" ca="1" si="247">IF(ISNUMBER(A279),RANK(F279,F277:F281),"")</f>
        <v/>
      </c>
      <c r="L279" s="75">
        <f ca="1">IF(J279=5,VLOOKUP(K279,TPMatrix!$A$6:$B$10,2,FALSE),IF(J279=4,VLOOKUP(K279,TPMatrix!$D$6:$E$9,2,FALSE),0))</f>
        <v>0</v>
      </c>
      <c r="M279" s="75">
        <f ca="1">IF(COUNTIF(K277:K281,K279)&gt;=2,IF(J279=5,VLOOKUP(K279+1,TPMatrix!$A$6:$B$10,2,FALSE),IF(J279=4,VLOOKUP(K279+1,TPMatrix!$D$6:$E$9,2,FALSE),0)),"")</f>
        <v>0</v>
      </c>
      <c r="N279" s="75">
        <f ca="1">IF(COUNTIF(K277:K281,K279)&gt;=3,IF(J279=5,VLOOKUP(K279+2,TPMatrix!$A$6:$B$10,2,FALSE),IF(J279=4,VLOOKUP(K279+2,TPMatrix!$D$6:$E$9,2,FALSE),0)),"")</f>
        <v>0</v>
      </c>
      <c r="O279" s="75">
        <f ca="1">IF(COUNTIF(K277:K281,K279)&gt;=4,IF(J279=5,VLOOKUP(K279+3,TPMatrix!$A$6:$B$10,2,FALSE),IF(J279=4,VLOOKUP(K279+3,TPMatrix!$D$6:$E$9,2,FALSE),0)),"")</f>
        <v>0</v>
      </c>
      <c r="P279" s="75">
        <f ca="1">IF(COUNTIF(K277:K281,K279)&gt;=5,IF(J279=5,VLOOKUP(K279+4,TPMatrix!$A$6:$B$10,2,FALSE),IF(J279=4,VLOOKUP(K279+4,TPMatrix!$D$6:$E$9,2,FALSE),0)),"")</f>
        <v>0</v>
      </c>
      <c r="Q279" s="75">
        <f t="shared" ca="1" si="233"/>
        <v>0</v>
      </c>
      <c r="R279" s="163">
        <f t="shared" ca="1" si="234"/>
        <v>5</v>
      </c>
      <c r="S279" s="162">
        <f t="shared" ca="1" si="205"/>
        <v>0</v>
      </c>
      <c r="T279" s="75">
        <f t="shared" si="206"/>
        <v>0</v>
      </c>
      <c r="U279" s="163">
        <f t="shared" ca="1" si="235"/>
        <v>0</v>
      </c>
      <c r="W279" s="3" t="str">
        <f t="shared" ca="1" si="207"/>
        <v/>
      </c>
      <c r="X279" s="3" t="str">
        <f ca="1">IF(ISNUMBER($A279),$W279*(Methuselahs!$A$4+1)+$A279,"")</f>
        <v/>
      </c>
      <c r="Y279" s="3" t="str">
        <f t="shared" ca="1" si="208"/>
        <v/>
      </c>
      <c r="Z279" s="3" t="str">
        <f ca="1">IF(ISNUMBER($A279),VLOOKUP($A279,Methuselahs!$A$7:$X$306,5),"")</f>
        <v/>
      </c>
      <c r="AA279" s="3" t="str">
        <f t="shared" ca="1" si="209"/>
        <v/>
      </c>
    </row>
    <row r="280" spans="1:27" x14ac:dyDescent="0.2">
      <c r="A280" s="164" t="str">
        <f ca="1">IF(ISBLANK('Tournament Info'!$B$11),"",INDIRECT(ADDRESS(ROW(),2,1,1,"Optimal Seating "&amp;'Tournament Info'!$B$11-1&amp;"R+F")))</f>
        <v/>
      </c>
      <c r="B280" s="165" t="str">
        <f ca="1">IF(ISNUMBER(A280),VLOOKUP(A280,Methuselahs!$A$7:$E$306,2,FALSE),"")</f>
        <v/>
      </c>
      <c r="C280" s="166" t="str">
        <f ca="1">IF(ISNUMBER(A280),VLOOKUP(A280,Methuselahs!$A$7:$E$306,3,FALSE),"")</f>
        <v/>
      </c>
      <c r="D280" s="167" t="str">
        <f t="shared" ca="1" si="228"/>
        <v/>
      </c>
      <c r="E280" s="168"/>
      <c r="F280" s="188">
        <f t="shared" si="229"/>
        <v>0</v>
      </c>
      <c r="G280" s="150" t="str">
        <f t="shared" ca="1" si="202"/>
        <v/>
      </c>
      <c r="H280" s="151" t="str">
        <f ca="1">IF(ISNUMBER(A280),IF(OR($S280=$U280,NOT(ISNA(MATCH($D280*5+$V$4,Override!$C$6:$C$125,0)))),$Q280,0),"")</f>
        <v/>
      </c>
      <c r="I280" s="186" t="str">
        <f t="shared" ca="1" si="230"/>
        <v/>
      </c>
      <c r="J280" s="169">
        <f t="shared" ref="J280" ca="1" si="248">COUNT(A277:A281)</f>
        <v>0</v>
      </c>
      <c r="K280" s="153" t="str">
        <f t="shared" ref="K280" ca="1" si="249">IF(ISNUMBER(A280),RANK(F280,F277:F281),"")</f>
        <v/>
      </c>
      <c r="L280" s="154">
        <f ca="1">IF(J280=5,VLOOKUP(K280,TPMatrix!$A$6:$B$10,2,FALSE),IF(J280=4,VLOOKUP(K280,TPMatrix!$D$6:$E$9,2,FALSE),0))</f>
        <v>0</v>
      </c>
      <c r="M280" s="154">
        <f ca="1">IF(COUNTIF(K277:K281,K280)&gt;=2,IF(J280=5,VLOOKUP(K280+1,TPMatrix!$A$6:$B$10,2,FALSE),IF(J280=4,VLOOKUP(K280+1,TPMatrix!$D$6:$E$9,2,FALSE),0)),"")</f>
        <v>0</v>
      </c>
      <c r="N280" s="154">
        <f ca="1">IF(COUNTIF(K277:K281,K280)&gt;=3,IF(J280=5,VLOOKUP(K280+2,TPMatrix!$A$6:$B$10,2,FALSE),IF(J280=4,VLOOKUP(K280+2,TPMatrix!$D$6:$E$9,2,FALSE),0)),"")</f>
        <v>0</v>
      </c>
      <c r="O280" s="154">
        <f ca="1">IF(COUNTIF(K277:K281,K280)&gt;=4,IF(J280=5,VLOOKUP(K280+3,TPMatrix!$A$6:$B$10,2,FALSE),IF(J280=4,VLOOKUP(K280+3,TPMatrix!$D$6:$E$9,2,FALSE),0)),"")</f>
        <v>0</v>
      </c>
      <c r="P280" s="154">
        <f ca="1">IF(COUNTIF(K277:K281,K280)&gt;=5,IF(J280=5,VLOOKUP(K280+4,TPMatrix!$A$6:$B$10,2,FALSE),IF(J280=4,VLOOKUP(K280+4,TPMatrix!$D$6:$E$9,2,FALSE),0)),"")</f>
        <v>0</v>
      </c>
      <c r="Q280" s="154">
        <f t="shared" ca="1" si="233"/>
        <v>0</v>
      </c>
      <c r="R280" s="155">
        <f t="shared" ca="1" si="234"/>
        <v>5</v>
      </c>
      <c r="S280" s="153">
        <f t="shared" ca="1" si="205"/>
        <v>0</v>
      </c>
      <c r="T280" s="154">
        <f t="shared" si="206"/>
        <v>0</v>
      </c>
      <c r="U280" s="155">
        <f t="shared" ca="1" si="235"/>
        <v>0</v>
      </c>
      <c r="W280" s="3" t="str">
        <f t="shared" ca="1" si="207"/>
        <v/>
      </c>
      <c r="X280" s="3" t="str">
        <f ca="1">IF(ISNUMBER($A280),$W280*(Methuselahs!$A$4+1)+$A280,"")</f>
        <v/>
      </c>
      <c r="Y280" s="3" t="str">
        <f t="shared" ca="1" si="208"/>
        <v/>
      </c>
      <c r="Z280" s="3" t="str">
        <f ca="1">IF(ISNUMBER($A280),VLOOKUP($A280,Methuselahs!$A$7:$X$306,5),"")</f>
        <v/>
      </c>
      <c r="AA280" s="3" t="str">
        <f t="shared" ca="1" si="209"/>
        <v/>
      </c>
    </row>
    <row r="281" spans="1:27" ht="13.5" thickBot="1" x14ac:dyDescent="0.25">
      <c r="A281" s="170" t="str">
        <f ca="1">IF(ISBLANK('Tournament Info'!$B$11),"",INDIRECT(ADDRESS(ROW(),2,1,1,"Optimal Seating "&amp;'Tournament Info'!$B$11-1&amp;"R+F")))</f>
        <v/>
      </c>
      <c r="B281" s="171" t="str">
        <f ca="1">IF(ISNUMBER(A281),VLOOKUP(A281,Methuselahs!$A$7:$E$306,2,FALSE),"")</f>
        <v/>
      </c>
      <c r="C281" s="172" t="str">
        <f ca="1">IF(ISNUMBER(A281),VLOOKUP(A281,Methuselahs!$A$7:$E$306,3,FALSE),"")</f>
        <v/>
      </c>
      <c r="D281" s="173" t="str">
        <f t="shared" ca="1" si="228"/>
        <v/>
      </c>
      <c r="E281" s="174"/>
      <c r="F281" s="189">
        <f t="shared" si="229"/>
        <v>0</v>
      </c>
      <c r="G281" s="159" t="str">
        <f t="shared" ca="1" si="202"/>
        <v/>
      </c>
      <c r="H281" s="160" t="str">
        <f ca="1">IF(ISNUMBER(A281),IF(OR($S281=$U281,NOT(ISNA(MATCH($D281*5+$V$4,Override!$C$6:$C$125,0)))),$Q281,0),"")</f>
        <v/>
      </c>
      <c r="I281" s="187" t="str">
        <f t="shared" ca="1" si="230"/>
        <v/>
      </c>
      <c r="J281" s="175">
        <f t="shared" ref="J281" ca="1" si="250">COUNT(A277:A281)</f>
        <v>0</v>
      </c>
      <c r="K281" s="176" t="str">
        <f t="shared" ref="K281" ca="1" si="251">IF(ISNUMBER(A281),RANK(F281,F277:F281),"")</f>
        <v/>
      </c>
      <c r="L281" s="177">
        <f ca="1">IF(J281=5,VLOOKUP(K281,TPMatrix!$A$6:$B$10,2,FALSE),IF(J281=4,VLOOKUP(K281,TPMatrix!$D$6:$E$9,2,FALSE),0))</f>
        <v>0</v>
      </c>
      <c r="M281" s="177">
        <f ca="1">IF(COUNTIF(K277:K281,K281)&gt;=2,IF(J281=5,VLOOKUP(K281+1,TPMatrix!$A$6:$B$10,2,FALSE),IF(J281=4,VLOOKUP(K281+1,TPMatrix!$D$6:$E$9,2,FALSE),0)),"")</f>
        <v>0</v>
      </c>
      <c r="N281" s="177">
        <f ca="1">IF(COUNTIF(K277:K281,K281)&gt;=3,IF(J281=5,VLOOKUP(K281+2,TPMatrix!$A$6:$B$10,2,FALSE),IF(J281=4,VLOOKUP(K281+2,TPMatrix!$D$6:$E$9,2,FALSE),0)),"")</f>
        <v>0</v>
      </c>
      <c r="O281" s="177">
        <f ca="1">IF(COUNTIF(K277:K281,K281)&gt;=4,IF(J281=5,VLOOKUP(K281+3,TPMatrix!$A$6:$B$10,2,FALSE),IF(J281=4,VLOOKUP(K281+3,TPMatrix!$D$6:$E$9,2,FALSE),0)),"")</f>
        <v>0</v>
      </c>
      <c r="P281" s="177">
        <f ca="1">IF(COUNTIF(K277:K281,K281)&gt;=5,IF(J281=5,VLOOKUP(K281+4,TPMatrix!$A$6:$B$10,2,FALSE),IF(J281=4,VLOOKUP(K281+4,TPMatrix!$D$6:$E$9,2,FALSE),0)),"")</f>
        <v>0</v>
      </c>
      <c r="Q281" s="177">
        <f t="shared" ca="1" si="233"/>
        <v>0</v>
      </c>
      <c r="R281" s="178">
        <f t="shared" ca="1" si="234"/>
        <v>5</v>
      </c>
      <c r="S281" s="176">
        <f t="shared" ca="1" si="205"/>
        <v>0</v>
      </c>
      <c r="T281" s="177">
        <f t="shared" si="206"/>
        <v>0</v>
      </c>
      <c r="U281" s="178">
        <f t="shared" ca="1" si="235"/>
        <v>0</v>
      </c>
      <c r="W281" s="3" t="str">
        <f t="shared" ca="1" si="207"/>
        <v/>
      </c>
      <c r="X281" s="3" t="str">
        <f ca="1">IF(ISNUMBER($A281),$W281*(Methuselahs!$A$4+1)+$A281,"")</f>
        <v/>
      </c>
      <c r="Y281" s="3" t="str">
        <f t="shared" ca="1" si="208"/>
        <v/>
      </c>
      <c r="Z281" s="3" t="str">
        <f ca="1">IF(ISNUMBER($A281),VLOOKUP($A281,Methuselahs!$A$7:$X$306,5),"")</f>
        <v/>
      </c>
      <c r="AA281" s="3" t="str">
        <f t="shared" ca="1" si="209"/>
        <v/>
      </c>
    </row>
    <row r="282" spans="1:27" ht="13.5" thickTop="1" x14ac:dyDescent="0.2">
      <c r="A282" s="55" t="str">
        <f ca="1">IF(ISBLANK('Tournament Info'!$B$11),"",INDIRECT(ADDRESS(ROW(),2,1,1,"Optimal Seating "&amp;'Tournament Info'!$B$11-1&amp;"R+F")))</f>
        <v/>
      </c>
      <c r="B282" s="57" t="str">
        <f ca="1">IF(ISNUMBER(A282),VLOOKUP(A282,Methuselahs!$A$7:$E$306,2,FALSE),"")</f>
        <v/>
      </c>
      <c r="C282" s="136" t="str">
        <f ca="1">IF(ISNUMBER(A282),VLOOKUP(A282,Methuselahs!$A$7:$E$306,3,FALSE),"")</f>
        <v/>
      </c>
      <c r="D282" s="137" t="str">
        <f t="shared" ca="1" si="228"/>
        <v/>
      </c>
      <c r="E282" s="138"/>
      <c r="F282" s="184">
        <f t="shared" si="229"/>
        <v>0</v>
      </c>
      <c r="G282" s="139" t="str">
        <f t="shared" ca="1" si="202"/>
        <v/>
      </c>
      <c r="H282" s="140" t="str">
        <f ca="1">IF(ISNUMBER(A282),IF(OR($S282=$U282,NOT(ISNA(MATCH($D282*5+$V$4,Override!$C$6:$C$125,0)))),$Q282,0),"")</f>
        <v/>
      </c>
      <c r="I282" s="185" t="str">
        <f t="shared" ca="1" si="230"/>
        <v/>
      </c>
      <c r="J282" s="141">
        <f t="shared" ref="J282" ca="1" si="252">COUNT(A282:A286)</f>
        <v>0</v>
      </c>
      <c r="K282" s="142" t="str">
        <f t="shared" ref="K282" ca="1" si="253">IF(ISNUMBER(A282),RANK(F282,F282:F286),"")</f>
        <v/>
      </c>
      <c r="L282" s="58">
        <f ca="1">IF(J282=5,VLOOKUP(K282,TPMatrix!$A$6:$B$10,2,FALSE),IF(J282=4,VLOOKUP(K282,TPMatrix!$D$6:$E$9,2,FALSE),0))</f>
        <v>0</v>
      </c>
      <c r="M282" s="58">
        <f ca="1">IF(COUNTIF(K282:K286,K282)&gt;=2,IF(J282=5,VLOOKUP(K282+1,TPMatrix!$A$6:$B$10,2,FALSE),IF(J282=4,VLOOKUP(K282+1,TPMatrix!$D$6:$E$9,2,FALSE),0)),"")</f>
        <v>0</v>
      </c>
      <c r="N282" s="58">
        <f ca="1">IF(COUNTIF(K282:K286,K282)&gt;=3,IF(J282=5,VLOOKUP(K282+2,TPMatrix!$A$6:$B$10,2,FALSE),IF(J282=4,VLOOKUP(K282+2,TPMatrix!$D$6:$E$9,2,FALSE),0)),"")</f>
        <v>0</v>
      </c>
      <c r="O282" s="58">
        <f ca="1">IF(COUNTIF(K282:K286,K282)&gt;=4,IF(J282=5,VLOOKUP(K282+3,TPMatrix!$A$6:$B$10,2,FALSE),IF(J282=4,VLOOKUP(K282+3,TPMatrix!$D$6:$E$9,2,FALSE),0)),"")</f>
        <v>0</v>
      </c>
      <c r="P282" s="58">
        <f ca="1">IF(COUNTIF(K282:K286,K282)&gt;=5,IF(J282=5,VLOOKUP(K282+4,TPMatrix!$A$6:$B$10,2,FALSE),IF(J282=4,VLOOKUP(K282+4,TPMatrix!$D$6:$E$9,2,FALSE),0)),"")</f>
        <v>0</v>
      </c>
      <c r="Q282" s="58">
        <f t="shared" ca="1" si="233"/>
        <v>0</v>
      </c>
      <c r="R282" s="143">
        <f t="shared" ca="1" si="234"/>
        <v>5</v>
      </c>
      <c r="S282" s="144">
        <f t="shared" ca="1" si="205"/>
        <v>0</v>
      </c>
      <c r="T282" s="145">
        <f t="shared" si="206"/>
        <v>0</v>
      </c>
      <c r="U282" s="146">
        <f t="shared" ca="1" si="235"/>
        <v>0</v>
      </c>
      <c r="W282" s="3" t="str">
        <f t="shared" ca="1" si="207"/>
        <v/>
      </c>
      <c r="X282" s="3" t="str">
        <f ca="1">IF(ISNUMBER($A282),$W282*(Methuselahs!$A$4+1)+$A282,"")</f>
        <v/>
      </c>
      <c r="Y282" s="3" t="str">
        <f t="shared" ca="1" si="208"/>
        <v/>
      </c>
      <c r="Z282" s="3" t="str">
        <f ca="1">IF(ISNUMBER($A282),VLOOKUP($A282,Methuselahs!$A$7:$X$306,5),"")</f>
        <v/>
      </c>
      <c r="AA282" s="3" t="str">
        <f t="shared" ca="1" si="209"/>
        <v/>
      </c>
    </row>
    <row r="283" spans="1:27" x14ac:dyDescent="0.2">
      <c r="A283" s="59" t="str">
        <f ca="1">IF(ISBLANK('Tournament Info'!$B$11),"",INDIRECT(ADDRESS(ROW(),2,1,1,"Optimal Seating "&amp;'Tournament Info'!$B$11-1&amp;"R+F")))</f>
        <v/>
      </c>
      <c r="B283" s="65" t="str">
        <f ca="1">IF(ISNUMBER(A283),VLOOKUP(A283,Methuselahs!$A$7:$E$306,2,FALSE),"")</f>
        <v/>
      </c>
      <c r="C283" s="147" t="str">
        <f ca="1">IF(ISNUMBER(A283),VLOOKUP(A283,Methuselahs!$A$7:$E$306,3,FALSE),"")</f>
        <v/>
      </c>
      <c r="D283" s="148" t="str">
        <f t="shared" ca="1" si="228"/>
        <v/>
      </c>
      <c r="E283" s="149"/>
      <c r="F283" s="66">
        <f t="shared" si="229"/>
        <v>0</v>
      </c>
      <c r="G283" s="150" t="str">
        <f t="shared" ca="1" si="202"/>
        <v/>
      </c>
      <c r="H283" s="151" t="str">
        <f ca="1">IF(ISNUMBER(A283),IF(OR($S283=$U283,NOT(ISNA(MATCH($D283*5+$V$4,Override!$C$6:$C$125,0)))),$Q283,0),"")</f>
        <v/>
      </c>
      <c r="I283" s="186" t="str">
        <f t="shared" ca="1" si="230"/>
        <v/>
      </c>
      <c r="J283" s="152">
        <f t="shared" ref="J283" ca="1" si="254">COUNT(A282:A286)</f>
        <v>0</v>
      </c>
      <c r="K283" s="153" t="str">
        <f t="shared" ref="K283" ca="1" si="255">IF(ISNUMBER(A283),RANK(F283,F282:F286),"")</f>
        <v/>
      </c>
      <c r="L283" s="154">
        <f ca="1">IF(J283=5,VLOOKUP(K283,TPMatrix!$A$6:$B$10,2,FALSE),IF(J283=4,VLOOKUP(K283,TPMatrix!$D$6:$E$9,2,FALSE),0))</f>
        <v>0</v>
      </c>
      <c r="M283" s="154">
        <f ca="1">IF(COUNTIF(K282:K286,K283)&gt;=2,IF(J283=5,VLOOKUP(K283+1,TPMatrix!$A$6:$B$10,2,FALSE),IF(J283=4,VLOOKUP(K283+1,TPMatrix!$D$6:$E$9,2,FALSE),0)),"")</f>
        <v>0</v>
      </c>
      <c r="N283" s="154">
        <f ca="1">IF(COUNTIF(K282:K286,K283)&gt;=3,IF(J283=5,VLOOKUP(K283+2,TPMatrix!$A$6:$B$10,2,FALSE),IF(J283=4,VLOOKUP(K283+2,TPMatrix!$D$6:$E$9,2,FALSE),0)),"")</f>
        <v>0</v>
      </c>
      <c r="O283" s="154">
        <f ca="1">IF(COUNTIF(K282:K286,K283)&gt;=4,IF(J283=5,VLOOKUP(K283+3,TPMatrix!$A$6:$B$10,2,FALSE),IF(J283=4,VLOOKUP(K283+3,TPMatrix!$D$6:$E$9,2,FALSE),0)),"")</f>
        <v>0</v>
      </c>
      <c r="P283" s="154">
        <f ca="1">IF(COUNTIF(K282:K286,K283)&gt;=5,IF(J283=5,VLOOKUP(K283+4,TPMatrix!$A$6:$B$10,2,FALSE),IF(J283=4,VLOOKUP(K283+4,TPMatrix!$D$6:$E$9,2,FALSE),0)),"")</f>
        <v>0</v>
      </c>
      <c r="Q283" s="154">
        <f t="shared" ca="1" si="233"/>
        <v>0</v>
      </c>
      <c r="R283" s="155">
        <f t="shared" ca="1" si="234"/>
        <v>5</v>
      </c>
      <c r="S283" s="153">
        <f t="shared" ca="1" si="205"/>
        <v>0</v>
      </c>
      <c r="T283" s="154">
        <f t="shared" si="206"/>
        <v>0</v>
      </c>
      <c r="U283" s="155">
        <f t="shared" ca="1" si="235"/>
        <v>0</v>
      </c>
      <c r="W283" s="3" t="str">
        <f t="shared" ca="1" si="207"/>
        <v/>
      </c>
      <c r="X283" s="3" t="str">
        <f ca="1">IF(ISNUMBER($A283),$W283*(Methuselahs!$A$4+1)+$A283,"")</f>
        <v/>
      </c>
      <c r="Y283" s="3" t="str">
        <f t="shared" ca="1" si="208"/>
        <v/>
      </c>
      <c r="Z283" s="3" t="str">
        <f ca="1">IF(ISNUMBER($A283),VLOOKUP($A283,Methuselahs!$A$7:$X$306,5),"")</f>
        <v/>
      </c>
      <c r="AA283" s="3" t="str">
        <f t="shared" ca="1" si="209"/>
        <v/>
      </c>
    </row>
    <row r="284" spans="1:27" x14ac:dyDescent="0.2">
      <c r="A284" s="70" t="str">
        <f ca="1">IF(ISBLANK('Tournament Info'!$B$11),"",INDIRECT(ADDRESS(ROW(),2,1,1,"Optimal Seating "&amp;'Tournament Info'!$B$11-1&amp;"R+F")))</f>
        <v/>
      </c>
      <c r="B284" s="76" t="str">
        <f ca="1">IF(ISNUMBER(A284),VLOOKUP(A284,Methuselahs!$A$7:$E$306,2,FALSE),"")</f>
        <v/>
      </c>
      <c r="C284" s="156" t="str">
        <f ca="1">IF(ISNUMBER(A284),VLOOKUP(A284,Methuselahs!$A$7:$E$306,3,FALSE),"")</f>
        <v/>
      </c>
      <c r="D284" s="157" t="str">
        <f t="shared" ca="1" si="228"/>
        <v/>
      </c>
      <c r="E284" s="158"/>
      <c r="F284" s="77">
        <f t="shared" si="229"/>
        <v>0</v>
      </c>
      <c r="G284" s="159" t="str">
        <f t="shared" ca="1" si="202"/>
        <v/>
      </c>
      <c r="H284" s="160" t="str">
        <f ca="1">IF(ISNUMBER(A284),IF(OR($S284=$U284,NOT(ISNA(MATCH($D284*5+$V$4,Override!$C$6:$C$125,0)))),$Q284,0),"")</f>
        <v/>
      </c>
      <c r="I284" s="187" t="str">
        <f t="shared" ca="1" si="230"/>
        <v/>
      </c>
      <c r="J284" s="161">
        <f t="shared" ref="J284" ca="1" si="256">COUNT(A282:A286)</f>
        <v>0</v>
      </c>
      <c r="K284" s="162" t="str">
        <f t="shared" ref="K284" ca="1" si="257">IF(ISNUMBER(A284),RANK(F284,F282:F286),"")</f>
        <v/>
      </c>
      <c r="L284" s="75">
        <f ca="1">IF(J284=5,VLOOKUP(K284,TPMatrix!$A$6:$B$10,2,FALSE),IF(J284=4,VLOOKUP(K284,TPMatrix!$D$6:$E$9,2,FALSE),0))</f>
        <v>0</v>
      </c>
      <c r="M284" s="75">
        <f ca="1">IF(COUNTIF(K282:K286,K284)&gt;=2,IF(J284=5,VLOOKUP(K284+1,TPMatrix!$A$6:$B$10,2,FALSE),IF(J284=4,VLOOKUP(K284+1,TPMatrix!$D$6:$E$9,2,FALSE),0)),"")</f>
        <v>0</v>
      </c>
      <c r="N284" s="75">
        <f ca="1">IF(COUNTIF(K282:K286,K284)&gt;=3,IF(J284=5,VLOOKUP(K284+2,TPMatrix!$A$6:$B$10,2,FALSE),IF(J284=4,VLOOKUP(K284+2,TPMatrix!$D$6:$E$9,2,FALSE),0)),"")</f>
        <v>0</v>
      </c>
      <c r="O284" s="75">
        <f ca="1">IF(COUNTIF(K282:K286,K284)&gt;=4,IF(J284=5,VLOOKUP(K284+3,TPMatrix!$A$6:$B$10,2,FALSE),IF(J284=4,VLOOKUP(K284+3,TPMatrix!$D$6:$E$9,2,FALSE),0)),"")</f>
        <v>0</v>
      </c>
      <c r="P284" s="75">
        <f ca="1">IF(COUNTIF(K282:K286,K284)&gt;=5,IF(J284=5,VLOOKUP(K284+4,TPMatrix!$A$6:$B$10,2,FALSE),IF(J284=4,VLOOKUP(K284+4,TPMatrix!$D$6:$E$9,2,FALSE),0)),"")</f>
        <v>0</v>
      </c>
      <c r="Q284" s="75">
        <f t="shared" ca="1" si="233"/>
        <v>0</v>
      </c>
      <c r="R284" s="163">
        <f t="shared" ca="1" si="234"/>
        <v>5</v>
      </c>
      <c r="S284" s="162">
        <f t="shared" ca="1" si="205"/>
        <v>0</v>
      </c>
      <c r="T284" s="75">
        <f t="shared" si="206"/>
        <v>0</v>
      </c>
      <c r="U284" s="163">
        <f t="shared" ca="1" si="235"/>
        <v>0</v>
      </c>
      <c r="W284" s="3" t="str">
        <f t="shared" ca="1" si="207"/>
        <v/>
      </c>
      <c r="X284" s="3" t="str">
        <f ca="1">IF(ISNUMBER($A284),$W284*(Methuselahs!$A$4+1)+$A284,"")</f>
        <v/>
      </c>
      <c r="Y284" s="3" t="str">
        <f t="shared" ca="1" si="208"/>
        <v/>
      </c>
      <c r="Z284" s="3" t="str">
        <f ca="1">IF(ISNUMBER($A284),VLOOKUP($A284,Methuselahs!$A$7:$X$306,5),"")</f>
        <v/>
      </c>
      <c r="AA284" s="3" t="str">
        <f t="shared" ca="1" si="209"/>
        <v/>
      </c>
    </row>
    <row r="285" spans="1:27" x14ac:dyDescent="0.2">
      <c r="A285" s="164" t="str">
        <f ca="1">IF(ISBLANK('Tournament Info'!$B$11),"",INDIRECT(ADDRESS(ROW(),2,1,1,"Optimal Seating "&amp;'Tournament Info'!$B$11-1&amp;"R+F")))</f>
        <v/>
      </c>
      <c r="B285" s="165" t="str">
        <f ca="1">IF(ISNUMBER(A285),VLOOKUP(A285,Methuselahs!$A$7:$E$306,2,FALSE),"")</f>
        <v/>
      </c>
      <c r="C285" s="166" t="str">
        <f ca="1">IF(ISNUMBER(A285),VLOOKUP(A285,Methuselahs!$A$7:$E$306,3,FALSE),"")</f>
        <v/>
      </c>
      <c r="D285" s="167" t="str">
        <f t="shared" ca="1" si="228"/>
        <v/>
      </c>
      <c r="E285" s="168"/>
      <c r="F285" s="188">
        <f t="shared" si="229"/>
        <v>0</v>
      </c>
      <c r="G285" s="150" t="str">
        <f t="shared" ca="1" si="202"/>
        <v/>
      </c>
      <c r="H285" s="151" t="str">
        <f ca="1">IF(ISNUMBER(A285),IF(OR($S285=$U285,NOT(ISNA(MATCH($D285*5+$V$4,Override!$C$6:$C$125,0)))),$Q285,0),"")</f>
        <v/>
      </c>
      <c r="I285" s="186" t="str">
        <f t="shared" ca="1" si="230"/>
        <v/>
      </c>
      <c r="J285" s="169">
        <f t="shared" ref="J285" ca="1" si="258">COUNT(A282:A286)</f>
        <v>0</v>
      </c>
      <c r="K285" s="153" t="str">
        <f t="shared" ref="K285" ca="1" si="259">IF(ISNUMBER(A285),RANK(F285,F282:F286),"")</f>
        <v/>
      </c>
      <c r="L285" s="154">
        <f ca="1">IF(J285=5,VLOOKUP(K285,TPMatrix!$A$6:$B$10,2,FALSE),IF(J285=4,VLOOKUP(K285,TPMatrix!$D$6:$E$9,2,FALSE),0))</f>
        <v>0</v>
      </c>
      <c r="M285" s="154">
        <f ca="1">IF(COUNTIF(K282:K286,K285)&gt;=2,IF(J285=5,VLOOKUP(K285+1,TPMatrix!$A$6:$B$10,2,FALSE),IF(J285=4,VLOOKUP(K285+1,TPMatrix!$D$6:$E$9,2,FALSE),0)),"")</f>
        <v>0</v>
      </c>
      <c r="N285" s="154">
        <f ca="1">IF(COUNTIF(K282:K286,K285)&gt;=3,IF(J285=5,VLOOKUP(K285+2,TPMatrix!$A$6:$B$10,2,FALSE),IF(J285=4,VLOOKUP(K285+2,TPMatrix!$D$6:$E$9,2,FALSE),0)),"")</f>
        <v>0</v>
      </c>
      <c r="O285" s="154">
        <f ca="1">IF(COUNTIF(K282:K286,K285)&gt;=4,IF(J285=5,VLOOKUP(K285+3,TPMatrix!$A$6:$B$10,2,FALSE),IF(J285=4,VLOOKUP(K285+3,TPMatrix!$D$6:$E$9,2,FALSE),0)),"")</f>
        <v>0</v>
      </c>
      <c r="P285" s="154">
        <f ca="1">IF(COUNTIF(K282:K286,K285)&gt;=5,IF(J285=5,VLOOKUP(K285+4,TPMatrix!$A$6:$B$10,2,FALSE),IF(J285=4,VLOOKUP(K285+4,TPMatrix!$D$6:$E$9,2,FALSE),0)),"")</f>
        <v>0</v>
      </c>
      <c r="Q285" s="154">
        <f t="shared" ca="1" si="233"/>
        <v>0</v>
      </c>
      <c r="R285" s="155">
        <f t="shared" ca="1" si="234"/>
        <v>5</v>
      </c>
      <c r="S285" s="153">
        <f t="shared" ca="1" si="205"/>
        <v>0</v>
      </c>
      <c r="T285" s="154">
        <f t="shared" si="206"/>
        <v>0</v>
      </c>
      <c r="U285" s="155">
        <f t="shared" ca="1" si="235"/>
        <v>0</v>
      </c>
      <c r="W285" s="3" t="str">
        <f t="shared" ca="1" si="207"/>
        <v/>
      </c>
      <c r="X285" s="3" t="str">
        <f ca="1">IF(ISNUMBER($A285),$W285*(Methuselahs!$A$4+1)+$A285,"")</f>
        <v/>
      </c>
      <c r="Y285" s="3" t="str">
        <f t="shared" ca="1" si="208"/>
        <v/>
      </c>
      <c r="Z285" s="3" t="str">
        <f ca="1">IF(ISNUMBER($A285),VLOOKUP($A285,Methuselahs!$A$7:$X$306,5),"")</f>
        <v/>
      </c>
      <c r="AA285" s="3" t="str">
        <f t="shared" ca="1" si="209"/>
        <v/>
      </c>
    </row>
    <row r="286" spans="1:27" ht="13.5" thickBot="1" x14ac:dyDescent="0.25">
      <c r="A286" s="170" t="str">
        <f ca="1">IF(ISBLANK('Tournament Info'!$B$11),"",INDIRECT(ADDRESS(ROW(),2,1,1,"Optimal Seating "&amp;'Tournament Info'!$B$11-1&amp;"R+F")))</f>
        <v/>
      </c>
      <c r="B286" s="171" t="str">
        <f ca="1">IF(ISNUMBER(A286),VLOOKUP(A286,Methuselahs!$A$7:$E$306,2,FALSE),"")</f>
        <v/>
      </c>
      <c r="C286" s="172" t="str">
        <f ca="1">IF(ISNUMBER(A286),VLOOKUP(A286,Methuselahs!$A$7:$E$306,3,FALSE),"")</f>
        <v/>
      </c>
      <c r="D286" s="173" t="str">
        <f t="shared" ca="1" si="228"/>
        <v/>
      </c>
      <c r="E286" s="174"/>
      <c r="F286" s="189">
        <f t="shared" si="229"/>
        <v>0</v>
      </c>
      <c r="G286" s="179" t="str">
        <f t="shared" ca="1" si="202"/>
        <v/>
      </c>
      <c r="H286" s="180" t="str">
        <f ca="1">IF(ISNUMBER(A286),IF(OR($S286=$U286,NOT(ISNA(MATCH($D286*5+$V$4,Override!$C$6:$C$125,0)))),$Q286,0),"")</f>
        <v/>
      </c>
      <c r="I286" s="190" t="str">
        <f t="shared" ca="1" si="230"/>
        <v/>
      </c>
      <c r="J286" s="175">
        <f t="shared" ref="J286" ca="1" si="260">COUNT(A282:A286)</f>
        <v>0</v>
      </c>
      <c r="K286" s="176" t="str">
        <f t="shared" ref="K286" ca="1" si="261">IF(ISNUMBER(A286),RANK(F286,F282:F286),"")</f>
        <v/>
      </c>
      <c r="L286" s="177">
        <f ca="1">IF(J286=5,VLOOKUP(K286,TPMatrix!$A$6:$B$10,2,FALSE),IF(J286=4,VLOOKUP(K286,TPMatrix!$D$6:$E$9,2,FALSE),0))</f>
        <v>0</v>
      </c>
      <c r="M286" s="177">
        <f ca="1">IF(COUNTIF(K282:K286,K286)&gt;=2,IF(J286=5,VLOOKUP(K286+1,TPMatrix!$A$6:$B$10,2,FALSE),IF(J286=4,VLOOKUP(K286+1,TPMatrix!$D$6:$E$9,2,FALSE),0)),"")</f>
        <v>0</v>
      </c>
      <c r="N286" s="177">
        <f ca="1">IF(COUNTIF(K282:K286,K286)&gt;=3,IF(J286=5,VLOOKUP(K286+2,TPMatrix!$A$6:$B$10,2,FALSE),IF(J286=4,VLOOKUP(K286+2,TPMatrix!$D$6:$E$9,2,FALSE),0)),"")</f>
        <v>0</v>
      </c>
      <c r="O286" s="177">
        <f ca="1">IF(COUNTIF(K282:K286,K286)&gt;=4,IF(J286=5,VLOOKUP(K286+3,TPMatrix!$A$6:$B$10,2,FALSE),IF(J286=4,VLOOKUP(K286+3,TPMatrix!$D$6:$E$9,2,FALSE),0)),"")</f>
        <v>0</v>
      </c>
      <c r="P286" s="177">
        <f ca="1">IF(COUNTIF(K282:K286,K286)&gt;=5,IF(J286=5,VLOOKUP(K286+4,TPMatrix!$A$6:$B$10,2,FALSE),IF(J286=4,VLOOKUP(K286+4,TPMatrix!$D$6:$E$9,2,FALSE),0)),"")</f>
        <v>0</v>
      </c>
      <c r="Q286" s="177">
        <f t="shared" ca="1" si="233"/>
        <v>0</v>
      </c>
      <c r="R286" s="178">
        <f t="shared" ca="1" si="234"/>
        <v>5</v>
      </c>
      <c r="S286" s="176">
        <f t="shared" ca="1" si="205"/>
        <v>0</v>
      </c>
      <c r="T286" s="177">
        <f t="shared" si="206"/>
        <v>0</v>
      </c>
      <c r="U286" s="178">
        <f t="shared" ca="1" si="235"/>
        <v>0</v>
      </c>
      <c r="W286" s="3" t="str">
        <f t="shared" ca="1" si="207"/>
        <v/>
      </c>
      <c r="X286" s="3" t="str">
        <f ca="1">IF(ISNUMBER($A286),$W286*(Methuselahs!$A$4+1)+$A286,"")</f>
        <v/>
      </c>
      <c r="Y286" s="3" t="str">
        <f t="shared" ca="1" si="208"/>
        <v/>
      </c>
      <c r="Z286" s="3" t="str">
        <f ca="1">IF(ISNUMBER($A286),VLOOKUP($A286,Methuselahs!$A$7:$X$306,5),"")</f>
        <v/>
      </c>
      <c r="AA286" s="3" t="str">
        <f t="shared" ca="1" si="209"/>
        <v/>
      </c>
    </row>
    <row r="287" spans="1:27" ht="13.5" thickTop="1" x14ac:dyDescent="0.2">
      <c r="A287" s="55" t="str">
        <f ca="1">IF(ISBLANK('Tournament Info'!$B$11),"",INDIRECT(ADDRESS(ROW(),2,1,1,"Optimal Seating "&amp;'Tournament Info'!$B$11-1&amp;"R+F")))</f>
        <v/>
      </c>
      <c r="B287" s="76" t="str">
        <f ca="1">IF(ISNUMBER(A287),VLOOKUP(A287,Methuselahs!$A$7:$E$306,2,FALSE),"")</f>
        <v/>
      </c>
      <c r="C287" s="136" t="str">
        <f ca="1">IF(ISNUMBER(A287),VLOOKUP(A287,Methuselahs!$A$7:$E$306,3,FALSE),"")</f>
        <v/>
      </c>
      <c r="D287" s="137" t="str">
        <f t="shared" ca="1" si="228"/>
        <v/>
      </c>
      <c r="E287" s="138"/>
      <c r="F287" s="184">
        <f t="shared" si="229"/>
        <v>0</v>
      </c>
      <c r="G287" s="139" t="str">
        <f t="shared" ca="1" si="202"/>
        <v/>
      </c>
      <c r="H287" s="140" t="str">
        <f ca="1">IF(ISNUMBER(A287),IF(OR($S287=$U287,NOT(ISNA(MATCH($D287*5+$V$4,Override!$C$6:$C$125,0)))),$Q287,0),"")</f>
        <v/>
      </c>
      <c r="I287" s="185" t="str">
        <f t="shared" ca="1" si="230"/>
        <v/>
      </c>
      <c r="J287" s="141">
        <f t="shared" ref="J287" ca="1" si="262">COUNT(A287:A291)</f>
        <v>0</v>
      </c>
      <c r="K287" s="142" t="str">
        <f t="shared" ref="K287" ca="1" si="263">IF(ISNUMBER(A287),RANK(F287,F287:F291),"")</f>
        <v/>
      </c>
      <c r="L287" s="58">
        <f ca="1">IF(J287=5,VLOOKUP(K287,TPMatrix!$A$6:$B$10,2,FALSE),IF(J287=4,VLOOKUP(K287,TPMatrix!$D$6:$E$9,2,FALSE),0))</f>
        <v>0</v>
      </c>
      <c r="M287" s="58">
        <f ca="1">IF(COUNTIF(K287:K291,K287)&gt;=2,IF(J287=5,VLOOKUP(K287+1,TPMatrix!$A$6:$B$10,2,FALSE),IF(J287=4,VLOOKUP(K287+1,TPMatrix!$D$6:$E$9,2,FALSE),0)),"")</f>
        <v>0</v>
      </c>
      <c r="N287" s="58">
        <f ca="1">IF(COUNTIF(K287:K291,K287)&gt;=3,IF(J287=5,VLOOKUP(K287+2,TPMatrix!$A$6:$B$10,2,FALSE),IF(J287=4,VLOOKUP(K287+2,TPMatrix!$D$6:$E$9,2,FALSE),0)),"")</f>
        <v>0</v>
      </c>
      <c r="O287" s="58">
        <f ca="1">IF(COUNTIF(K287:K291,K287)&gt;=4,IF(J287=5,VLOOKUP(K287+3,TPMatrix!$A$6:$B$10,2,FALSE),IF(J287=4,VLOOKUP(K287+3,TPMatrix!$D$6:$E$9,2,FALSE),0)),"")</f>
        <v>0</v>
      </c>
      <c r="P287" s="58">
        <f ca="1">IF(COUNTIF(K287:K291,K287)&gt;=5,IF(J287=5,VLOOKUP(K287+4,TPMatrix!$A$6:$B$10,2,FALSE),IF(J287=4,VLOOKUP(K287+4,TPMatrix!$D$6:$E$9,2,FALSE),0)),"")</f>
        <v>0</v>
      </c>
      <c r="Q287" s="58">
        <f t="shared" ca="1" si="233"/>
        <v>0</v>
      </c>
      <c r="R287" s="143">
        <f t="shared" ca="1" si="234"/>
        <v>5</v>
      </c>
      <c r="S287" s="144">
        <f t="shared" ca="1" si="205"/>
        <v>0</v>
      </c>
      <c r="T287" s="145">
        <f t="shared" si="206"/>
        <v>0</v>
      </c>
      <c r="U287" s="146">
        <f t="shared" ca="1" si="235"/>
        <v>0</v>
      </c>
      <c r="W287" s="3" t="str">
        <f t="shared" ca="1" si="207"/>
        <v/>
      </c>
      <c r="X287" s="3" t="str">
        <f ca="1">IF(ISNUMBER($A287),$W287*(Methuselahs!$A$4+1)+$A287,"")</f>
        <v/>
      </c>
      <c r="Y287" s="3" t="str">
        <f t="shared" ca="1" si="208"/>
        <v/>
      </c>
      <c r="Z287" s="3" t="str">
        <f ca="1">IF(ISNUMBER($A287),VLOOKUP($A287,Methuselahs!$A$7:$X$306,5),"")</f>
        <v/>
      </c>
      <c r="AA287" s="3" t="str">
        <f t="shared" ca="1" si="209"/>
        <v/>
      </c>
    </row>
    <row r="288" spans="1:27" x14ac:dyDescent="0.2">
      <c r="A288" s="59" t="str">
        <f ca="1">IF(ISBLANK('Tournament Info'!$B$11),"",INDIRECT(ADDRESS(ROW(),2,1,1,"Optimal Seating "&amp;'Tournament Info'!$B$11-1&amp;"R+F")))</f>
        <v/>
      </c>
      <c r="B288" s="65" t="str">
        <f ca="1">IF(ISNUMBER(A288),VLOOKUP(A288,Methuselahs!$A$7:$E$306,2,FALSE),"")</f>
        <v/>
      </c>
      <c r="C288" s="147" t="str">
        <f ca="1">IF(ISNUMBER(A288),VLOOKUP(A288,Methuselahs!$A$7:$E$306,3,FALSE),"")</f>
        <v/>
      </c>
      <c r="D288" s="148" t="str">
        <f t="shared" ca="1" si="228"/>
        <v/>
      </c>
      <c r="E288" s="149"/>
      <c r="F288" s="66">
        <f t="shared" si="229"/>
        <v>0</v>
      </c>
      <c r="G288" s="150" t="str">
        <f t="shared" ca="1" si="202"/>
        <v/>
      </c>
      <c r="H288" s="151" t="str">
        <f ca="1">IF(ISNUMBER(A288),IF(OR($S288=$U288,NOT(ISNA(MATCH($D288*5+$V$4,Override!$C$6:$C$125,0)))),$Q288,0),"")</f>
        <v/>
      </c>
      <c r="I288" s="186" t="str">
        <f t="shared" ca="1" si="230"/>
        <v/>
      </c>
      <c r="J288" s="152">
        <f t="shared" ref="J288" ca="1" si="264">COUNT(A287:A291)</f>
        <v>0</v>
      </c>
      <c r="K288" s="153" t="str">
        <f t="shared" ref="K288" ca="1" si="265">IF(ISNUMBER(A288),RANK(F288,F287:F291),"")</f>
        <v/>
      </c>
      <c r="L288" s="154">
        <f ca="1">IF(J288=5,VLOOKUP(K288,TPMatrix!$A$6:$B$10,2,FALSE),IF(J288=4,VLOOKUP(K288,TPMatrix!$D$6:$E$9,2,FALSE),0))</f>
        <v>0</v>
      </c>
      <c r="M288" s="154">
        <f ca="1">IF(COUNTIF(K287:K291,K288)&gt;=2,IF(J288=5,VLOOKUP(K288+1,TPMatrix!$A$6:$B$10,2,FALSE),IF(J288=4,VLOOKUP(K288+1,TPMatrix!$D$6:$E$9,2,FALSE),0)),"")</f>
        <v>0</v>
      </c>
      <c r="N288" s="154">
        <f ca="1">IF(COUNTIF(K287:K291,K288)&gt;=3,IF(J288=5,VLOOKUP(K288+2,TPMatrix!$A$6:$B$10,2,FALSE),IF(J288=4,VLOOKUP(K288+2,TPMatrix!$D$6:$E$9,2,FALSE),0)),"")</f>
        <v>0</v>
      </c>
      <c r="O288" s="154">
        <f ca="1">IF(COUNTIF(K287:K291,K288)&gt;=4,IF(J288=5,VLOOKUP(K288+3,TPMatrix!$A$6:$B$10,2,FALSE),IF(J288=4,VLOOKUP(K288+3,TPMatrix!$D$6:$E$9,2,FALSE),0)),"")</f>
        <v>0</v>
      </c>
      <c r="P288" s="154">
        <f ca="1">IF(COUNTIF(K287:K291,K288)&gt;=5,IF(J288=5,VLOOKUP(K288+4,TPMatrix!$A$6:$B$10,2,FALSE),IF(J288=4,VLOOKUP(K288+4,TPMatrix!$D$6:$E$9,2,FALSE),0)),"")</f>
        <v>0</v>
      </c>
      <c r="Q288" s="154">
        <f t="shared" ca="1" si="233"/>
        <v>0</v>
      </c>
      <c r="R288" s="155">
        <f t="shared" ca="1" si="234"/>
        <v>5</v>
      </c>
      <c r="S288" s="153">
        <f t="shared" ca="1" si="205"/>
        <v>0</v>
      </c>
      <c r="T288" s="154">
        <f t="shared" si="206"/>
        <v>0</v>
      </c>
      <c r="U288" s="155">
        <f t="shared" ca="1" si="235"/>
        <v>0</v>
      </c>
      <c r="W288" s="3" t="str">
        <f t="shared" ca="1" si="207"/>
        <v/>
      </c>
      <c r="X288" s="3" t="str">
        <f ca="1">IF(ISNUMBER($A288),$W288*(Methuselahs!$A$4+1)+$A288,"")</f>
        <v/>
      </c>
      <c r="Y288" s="3" t="str">
        <f t="shared" ca="1" si="208"/>
        <v/>
      </c>
      <c r="Z288" s="3" t="str">
        <f ca="1">IF(ISNUMBER($A288),VLOOKUP($A288,Methuselahs!$A$7:$X$306,5),"")</f>
        <v/>
      </c>
      <c r="AA288" s="3" t="str">
        <f t="shared" ca="1" si="209"/>
        <v/>
      </c>
    </row>
    <row r="289" spans="1:27" x14ac:dyDescent="0.2">
      <c r="A289" s="70" t="str">
        <f ca="1">IF(ISBLANK('Tournament Info'!$B$11),"",INDIRECT(ADDRESS(ROW(),2,1,1,"Optimal Seating "&amp;'Tournament Info'!$B$11-1&amp;"R+F")))</f>
        <v/>
      </c>
      <c r="B289" s="76" t="str">
        <f ca="1">IF(ISNUMBER(A289),VLOOKUP(A289,Methuselahs!$A$7:$E$306,2,FALSE),"")</f>
        <v/>
      </c>
      <c r="C289" s="156" t="str">
        <f ca="1">IF(ISNUMBER(A289),VLOOKUP(A289,Methuselahs!$A$7:$E$306,3,FALSE),"")</f>
        <v/>
      </c>
      <c r="D289" s="157" t="str">
        <f t="shared" ca="1" si="228"/>
        <v/>
      </c>
      <c r="E289" s="158"/>
      <c r="F289" s="77">
        <f t="shared" si="229"/>
        <v>0</v>
      </c>
      <c r="G289" s="159" t="str">
        <f t="shared" ca="1" si="202"/>
        <v/>
      </c>
      <c r="H289" s="160" t="str">
        <f ca="1">IF(ISNUMBER(A289),IF(OR($S289=$U289,NOT(ISNA(MATCH($D289*5+$V$4,Override!$C$6:$C$125,0)))),$Q289,0),"")</f>
        <v/>
      </c>
      <c r="I289" s="187" t="str">
        <f t="shared" ca="1" si="230"/>
        <v/>
      </c>
      <c r="J289" s="161">
        <f t="shared" ref="J289" ca="1" si="266">COUNT(A287:A291)</f>
        <v>0</v>
      </c>
      <c r="K289" s="162" t="str">
        <f t="shared" ref="K289" ca="1" si="267">IF(ISNUMBER(A289),RANK(F289,F287:F291),"")</f>
        <v/>
      </c>
      <c r="L289" s="75">
        <f ca="1">IF(J289=5,VLOOKUP(K289,TPMatrix!$A$6:$B$10,2,FALSE),IF(J289=4,VLOOKUP(K289,TPMatrix!$D$6:$E$9,2,FALSE),0))</f>
        <v>0</v>
      </c>
      <c r="M289" s="75">
        <f ca="1">IF(COUNTIF(K287:K291,K289)&gt;=2,IF(J289=5,VLOOKUP(K289+1,TPMatrix!$A$6:$B$10,2,FALSE),IF(J289=4,VLOOKUP(K289+1,TPMatrix!$D$6:$E$9,2,FALSE),0)),"")</f>
        <v>0</v>
      </c>
      <c r="N289" s="75">
        <f ca="1">IF(COUNTIF(K287:K291,K289)&gt;=3,IF(J289=5,VLOOKUP(K289+2,TPMatrix!$A$6:$B$10,2,FALSE),IF(J289=4,VLOOKUP(K289+2,TPMatrix!$D$6:$E$9,2,FALSE),0)),"")</f>
        <v>0</v>
      </c>
      <c r="O289" s="75">
        <f ca="1">IF(COUNTIF(K287:K291,K289)&gt;=4,IF(J289=5,VLOOKUP(K289+3,TPMatrix!$A$6:$B$10,2,FALSE),IF(J289=4,VLOOKUP(K289+3,TPMatrix!$D$6:$E$9,2,FALSE),0)),"")</f>
        <v>0</v>
      </c>
      <c r="P289" s="75">
        <f ca="1">IF(COUNTIF(K287:K291,K289)&gt;=5,IF(J289=5,VLOOKUP(K289+4,TPMatrix!$A$6:$B$10,2,FALSE),IF(J289=4,VLOOKUP(K289+4,TPMatrix!$D$6:$E$9,2,FALSE),0)),"")</f>
        <v>0</v>
      </c>
      <c r="Q289" s="75">
        <f t="shared" ca="1" si="233"/>
        <v>0</v>
      </c>
      <c r="R289" s="163">
        <f t="shared" ca="1" si="234"/>
        <v>5</v>
      </c>
      <c r="S289" s="162">
        <f t="shared" ca="1" si="205"/>
        <v>0</v>
      </c>
      <c r="T289" s="75">
        <f t="shared" si="206"/>
        <v>0</v>
      </c>
      <c r="U289" s="163">
        <f t="shared" ca="1" si="235"/>
        <v>0</v>
      </c>
      <c r="W289" s="3" t="str">
        <f t="shared" ca="1" si="207"/>
        <v/>
      </c>
      <c r="X289" s="3" t="str">
        <f ca="1">IF(ISNUMBER($A289),$W289*(Methuselahs!$A$4+1)+$A289,"")</f>
        <v/>
      </c>
      <c r="Y289" s="3" t="str">
        <f t="shared" ca="1" si="208"/>
        <v/>
      </c>
      <c r="Z289" s="3" t="str">
        <f ca="1">IF(ISNUMBER($A289),VLOOKUP($A289,Methuselahs!$A$7:$X$306,5),"")</f>
        <v/>
      </c>
      <c r="AA289" s="3" t="str">
        <f t="shared" ca="1" si="209"/>
        <v/>
      </c>
    </row>
    <row r="290" spans="1:27" x14ac:dyDescent="0.2">
      <c r="A290" s="164" t="str">
        <f ca="1">IF(ISBLANK('Tournament Info'!$B$11),"",INDIRECT(ADDRESS(ROW(),2,1,1,"Optimal Seating "&amp;'Tournament Info'!$B$11-1&amp;"R+F")))</f>
        <v/>
      </c>
      <c r="B290" s="165" t="str">
        <f ca="1">IF(ISNUMBER(A290),VLOOKUP(A290,Methuselahs!$A$7:$E$306,2,FALSE),"")</f>
        <v/>
      </c>
      <c r="C290" s="166" t="str">
        <f ca="1">IF(ISNUMBER(A290),VLOOKUP(A290,Methuselahs!$A$7:$E$306,3,FALSE),"")</f>
        <v/>
      </c>
      <c r="D290" s="167" t="str">
        <f t="shared" ca="1" si="228"/>
        <v/>
      </c>
      <c r="E290" s="168"/>
      <c r="F290" s="188">
        <f t="shared" si="229"/>
        <v>0</v>
      </c>
      <c r="G290" s="150" t="str">
        <f t="shared" ca="1" si="202"/>
        <v/>
      </c>
      <c r="H290" s="151" t="str">
        <f ca="1">IF(ISNUMBER(A290),IF(OR($S290=$U290,NOT(ISNA(MATCH($D290*5+$V$4,Override!$C$6:$C$125,0)))),$Q290,0),"")</f>
        <v/>
      </c>
      <c r="I290" s="186" t="str">
        <f t="shared" ca="1" si="230"/>
        <v/>
      </c>
      <c r="J290" s="169">
        <f t="shared" ref="J290" ca="1" si="268">COUNT(A287:A291)</f>
        <v>0</v>
      </c>
      <c r="K290" s="153" t="str">
        <f t="shared" ref="K290" ca="1" si="269">IF(ISNUMBER(A290),RANK(F290,F287:F291),"")</f>
        <v/>
      </c>
      <c r="L290" s="154">
        <f ca="1">IF(J290=5,VLOOKUP(K290,TPMatrix!$A$6:$B$10,2,FALSE),IF(J290=4,VLOOKUP(K290,TPMatrix!$D$6:$E$9,2,FALSE),0))</f>
        <v>0</v>
      </c>
      <c r="M290" s="154">
        <f ca="1">IF(COUNTIF(K287:K291,K290)&gt;=2,IF(J290=5,VLOOKUP(K290+1,TPMatrix!$A$6:$B$10,2,FALSE),IF(J290=4,VLOOKUP(K290+1,TPMatrix!$D$6:$E$9,2,FALSE),0)),"")</f>
        <v>0</v>
      </c>
      <c r="N290" s="154">
        <f ca="1">IF(COUNTIF(K287:K291,K290)&gt;=3,IF(J290=5,VLOOKUP(K290+2,TPMatrix!$A$6:$B$10,2,FALSE),IF(J290=4,VLOOKUP(K290+2,TPMatrix!$D$6:$E$9,2,FALSE),0)),"")</f>
        <v>0</v>
      </c>
      <c r="O290" s="154">
        <f ca="1">IF(COUNTIF(K287:K291,K290)&gt;=4,IF(J290=5,VLOOKUP(K290+3,TPMatrix!$A$6:$B$10,2,FALSE),IF(J290=4,VLOOKUP(K290+3,TPMatrix!$D$6:$E$9,2,FALSE),0)),"")</f>
        <v>0</v>
      </c>
      <c r="P290" s="154">
        <f ca="1">IF(COUNTIF(K287:K291,K290)&gt;=5,IF(J290=5,VLOOKUP(K290+4,TPMatrix!$A$6:$B$10,2,FALSE),IF(J290=4,VLOOKUP(K290+4,TPMatrix!$D$6:$E$9,2,FALSE),0)),"")</f>
        <v>0</v>
      </c>
      <c r="Q290" s="154">
        <f t="shared" ca="1" si="233"/>
        <v>0</v>
      </c>
      <c r="R290" s="155">
        <f t="shared" ca="1" si="234"/>
        <v>5</v>
      </c>
      <c r="S290" s="153">
        <f t="shared" ca="1" si="205"/>
        <v>0</v>
      </c>
      <c r="T290" s="154">
        <f t="shared" si="206"/>
        <v>0</v>
      </c>
      <c r="U290" s="155">
        <f t="shared" ca="1" si="235"/>
        <v>0</v>
      </c>
      <c r="W290" s="3" t="str">
        <f t="shared" ca="1" si="207"/>
        <v/>
      </c>
      <c r="X290" s="3" t="str">
        <f ca="1">IF(ISNUMBER($A290),$W290*(Methuselahs!$A$4+1)+$A290,"")</f>
        <v/>
      </c>
      <c r="Y290" s="3" t="str">
        <f t="shared" ca="1" si="208"/>
        <v/>
      </c>
      <c r="Z290" s="3" t="str">
        <f ca="1">IF(ISNUMBER($A290),VLOOKUP($A290,Methuselahs!$A$7:$X$306,5),"")</f>
        <v/>
      </c>
      <c r="AA290" s="3" t="str">
        <f t="shared" ca="1" si="209"/>
        <v/>
      </c>
    </row>
    <row r="291" spans="1:27" ht="13.5" thickBot="1" x14ac:dyDescent="0.25">
      <c r="A291" s="170" t="str">
        <f ca="1">IF(ISBLANK('Tournament Info'!$B$11),"",INDIRECT(ADDRESS(ROW(),2,1,1,"Optimal Seating "&amp;'Tournament Info'!$B$11-1&amp;"R+F")))</f>
        <v/>
      </c>
      <c r="B291" s="171" t="str">
        <f ca="1">IF(ISNUMBER(A291),VLOOKUP(A291,Methuselahs!$A$7:$E$306,2,FALSE),"")</f>
        <v/>
      </c>
      <c r="C291" s="172" t="str">
        <f ca="1">IF(ISNUMBER(A291),VLOOKUP(A291,Methuselahs!$A$7:$E$306,3,FALSE),"")</f>
        <v/>
      </c>
      <c r="D291" s="173" t="str">
        <f t="shared" ca="1" si="228"/>
        <v/>
      </c>
      <c r="E291" s="174"/>
      <c r="F291" s="189">
        <f t="shared" si="229"/>
        <v>0</v>
      </c>
      <c r="G291" s="159" t="str">
        <f t="shared" ca="1" si="202"/>
        <v/>
      </c>
      <c r="H291" s="160" t="str">
        <f ca="1">IF(ISNUMBER(A291),IF(OR($S291=$U291,NOT(ISNA(MATCH($D291*5+$V$4,Override!$C$6:$C$125,0)))),$Q291,0),"")</f>
        <v/>
      </c>
      <c r="I291" s="187" t="str">
        <f t="shared" ca="1" si="230"/>
        <v/>
      </c>
      <c r="J291" s="175">
        <f t="shared" ref="J291" ca="1" si="270">COUNT(A287:A291)</f>
        <v>0</v>
      </c>
      <c r="K291" s="176" t="str">
        <f t="shared" ref="K291" ca="1" si="271">IF(ISNUMBER(A291),RANK(F291,F287:F291),"")</f>
        <v/>
      </c>
      <c r="L291" s="177">
        <f ca="1">IF(J291=5,VLOOKUP(K291,TPMatrix!$A$6:$B$10,2,FALSE),IF(J291=4,VLOOKUP(K291,TPMatrix!$D$6:$E$9,2,FALSE),0))</f>
        <v>0</v>
      </c>
      <c r="M291" s="177">
        <f ca="1">IF(COUNTIF(K287:K291,K291)&gt;=2,IF(J291=5,VLOOKUP(K291+1,TPMatrix!$A$6:$B$10,2,FALSE),IF(J291=4,VLOOKUP(K291+1,TPMatrix!$D$6:$E$9,2,FALSE),0)),"")</f>
        <v>0</v>
      </c>
      <c r="N291" s="177">
        <f ca="1">IF(COUNTIF(K287:K291,K291)&gt;=3,IF(J291=5,VLOOKUP(K291+2,TPMatrix!$A$6:$B$10,2,FALSE),IF(J291=4,VLOOKUP(K291+2,TPMatrix!$D$6:$E$9,2,FALSE),0)),"")</f>
        <v>0</v>
      </c>
      <c r="O291" s="177">
        <f ca="1">IF(COUNTIF(K287:K291,K291)&gt;=4,IF(J291=5,VLOOKUP(K291+3,TPMatrix!$A$6:$B$10,2,FALSE),IF(J291=4,VLOOKUP(K291+3,TPMatrix!$D$6:$E$9,2,FALSE),0)),"")</f>
        <v>0</v>
      </c>
      <c r="P291" s="177">
        <f ca="1">IF(COUNTIF(K287:K291,K291)&gt;=5,IF(J291=5,VLOOKUP(K291+4,TPMatrix!$A$6:$B$10,2,FALSE),IF(J291=4,VLOOKUP(K291+4,TPMatrix!$D$6:$E$9,2,FALSE),0)),"")</f>
        <v>0</v>
      </c>
      <c r="Q291" s="177">
        <f t="shared" ca="1" si="233"/>
        <v>0</v>
      </c>
      <c r="R291" s="178">
        <f t="shared" ca="1" si="234"/>
        <v>5</v>
      </c>
      <c r="S291" s="176">
        <f t="shared" ca="1" si="205"/>
        <v>0</v>
      </c>
      <c r="T291" s="177">
        <f t="shared" si="206"/>
        <v>0</v>
      </c>
      <c r="U291" s="178">
        <f t="shared" ca="1" si="235"/>
        <v>0</v>
      </c>
      <c r="W291" s="3" t="str">
        <f t="shared" ca="1" si="207"/>
        <v/>
      </c>
      <c r="X291" s="3" t="str">
        <f ca="1">IF(ISNUMBER($A291),$W291*(Methuselahs!$A$4+1)+$A291,"")</f>
        <v/>
      </c>
      <c r="Y291" s="3" t="str">
        <f t="shared" ca="1" si="208"/>
        <v/>
      </c>
      <c r="Z291" s="3" t="str">
        <f ca="1">IF(ISNUMBER($A291),VLOOKUP($A291,Methuselahs!$A$7:$X$306,5),"")</f>
        <v/>
      </c>
      <c r="AA291" s="3" t="str">
        <f t="shared" ca="1" si="209"/>
        <v/>
      </c>
    </row>
    <row r="292" spans="1:27" ht="13.5" thickTop="1" x14ac:dyDescent="0.2">
      <c r="A292" s="55" t="str">
        <f ca="1">IF(ISBLANK('Tournament Info'!$B$11),"",INDIRECT(ADDRESS(ROW(),2,1,1,"Optimal Seating "&amp;'Tournament Info'!$B$11-1&amp;"R+F")))</f>
        <v/>
      </c>
      <c r="B292" s="57" t="str">
        <f ca="1">IF(ISNUMBER(A292),VLOOKUP(A292,Methuselahs!$A$7:$E$306,2,FALSE),"")</f>
        <v/>
      </c>
      <c r="C292" s="136" t="str">
        <f ca="1">IF(ISNUMBER(A292),VLOOKUP(A292,Methuselahs!$A$7:$E$306,3,FALSE),"")</f>
        <v/>
      </c>
      <c r="D292" s="137" t="str">
        <f t="shared" ca="1" si="228"/>
        <v/>
      </c>
      <c r="E292" s="138"/>
      <c r="F292" s="184">
        <f t="shared" si="229"/>
        <v>0</v>
      </c>
      <c r="G292" s="139" t="str">
        <f t="shared" ca="1" si="202"/>
        <v/>
      </c>
      <c r="H292" s="140" t="str">
        <f ca="1">IF(ISNUMBER(A292),IF(OR($S292=$U292,NOT(ISNA(MATCH($D292*5+$V$4,Override!$C$6:$C$125,0)))),$Q292,0),"")</f>
        <v/>
      </c>
      <c r="I292" s="185" t="str">
        <f t="shared" ca="1" si="230"/>
        <v/>
      </c>
      <c r="J292" s="141">
        <f t="shared" ref="J292" ca="1" si="272">COUNT(A292:A296)</f>
        <v>0</v>
      </c>
      <c r="K292" s="142" t="str">
        <f t="shared" ref="K292" ca="1" si="273">IF(ISNUMBER(A292),RANK(F292,F292:F296),"")</f>
        <v/>
      </c>
      <c r="L292" s="58">
        <f ca="1">IF(J292=5,VLOOKUP(K292,TPMatrix!$A$6:$B$10,2,FALSE),IF(J292=4,VLOOKUP(K292,TPMatrix!$D$6:$E$9,2,FALSE),0))</f>
        <v>0</v>
      </c>
      <c r="M292" s="58">
        <f ca="1">IF(COUNTIF(K292:K296,K292)&gt;=2,IF(J292=5,VLOOKUP(K292+1,TPMatrix!$A$6:$B$10,2,FALSE),IF(J292=4,VLOOKUP(K292+1,TPMatrix!$D$6:$E$9,2,FALSE),0)),"")</f>
        <v>0</v>
      </c>
      <c r="N292" s="58">
        <f ca="1">IF(COUNTIF(K292:K296,K292)&gt;=3,IF(J292=5,VLOOKUP(K292+2,TPMatrix!$A$6:$B$10,2,FALSE),IF(J292=4,VLOOKUP(K292+2,TPMatrix!$D$6:$E$9,2,FALSE),0)),"")</f>
        <v>0</v>
      </c>
      <c r="O292" s="58">
        <f ca="1">IF(COUNTIF(K292:K296,K292)&gt;=4,IF(J292=5,VLOOKUP(K292+3,TPMatrix!$A$6:$B$10,2,FALSE),IF(J292=4,VLOOKUP(K292+3,TPMatrix!$D$6:$E$9,2,FALSE),0)),"")</f>
        <v>0</v>
      </c>
      <c r="P292" s="58">
        <f ca="1">IF(COUNTIF(K292:K296,K292)&gt;=5,IF(J292=5,VLOOKUP(K292+4,TPMatrix!$A$6:$B$10,2,FALSE),IF(J292=4,VLOOKUP(K292+4,TPMatrix!$D$6:$E$9,2,FALSE),0)),"")</f>
        <v>0</v>
      </c>
      <c r="Q292" s="58">
        <f t="shared" ca="1" si="233"/>
        <v>0</v>
      </c>
      <c r="R292" s="143">
        <f t="shared" ca="1" si="234"/>
        <v>5</v>
      </c>
      <c r="S292" s="144">
        <f t="shared" ca="1" si="205"/>
        <v>0</v>
      </c>
      <c r="T292" s="145">
        <f t="shared" si="206"/>
        <v>0</v>
      </c>
      <c r="U292" s="146">
        <f t="shared" ca="1" si="235"/>
        <v>0</v>
      </c>
      <c r="W292" s="3" t="str">
        <f t="shared" ca="1" si="207"/>
        <v/>
      </c>
      <c r="X292" s="3" t="str">
        <f ca="1">IF(ISNUMBER($A292),$W292*(Methuselahs!$A$4+1)+$A292,"")</f>
        <v/>
      </c>
      <c r="Y292" s="3" t="str">
        <f t="shared" ca="1" si="208"/>
        <v/>
      </c>
      <c r="Z292" s="3" t="str">
        <f ca="1">IF(ISNUMBER($A292),VLOOKUP($A292,Methuselahs!$A$7:$X$306,5),"")</f>
        <v/>
      </c>
      <c r="AA292" s="3" t="str">
        <f t="shared" ca="1" si="209"/>
        <v/>
      </c>
    </row>
    <row r="293" spans="1:27" x14ac:dyDescent="0.2">
      <c r="A293" s="59" t="str">
        <f ca="1">IF(ISBLANK('Tournament Info'!$B$11),"",INDIRECT(ADDRESS(ROW(),2,1,1,"Optimal Seating "&amp;'Tournament Info'!$B$11-1&amp;"R+F")))</f>
        <v/>
      </c>
      <c r="B293" s="65" t="str">
        <f ca="1">IF(ISNUMBER(A293),VLOOKUP(A293,Methuselahs!$A$7:$E$306,2,FALSE),"")</f>
        <v/>
      </c>
      <c r="C293" s="147" t="str">
        <f ca="1">IF(ISNUMBER(A293),VLOOKUP(A293,Methuselahs!$A$7:$E$306,3,FALSE),"")</f>
        <v/>
      </c>
      <c r="D293" s="148" t="str">
        <f t="shared" ca="1" si="228"/>
        <v/>
      </c>
      <c r="E293" s="149"/>
      <c r="F293" s="66">
        <f t="shared" si="229"/>
        <v>0</v>
      </c>
      <c r="G293" s="150" t="str">
        <f t="shared" ca="1" si="202"/>
        <v/>
      </c>
      <c r="H293" s="151" t="str">
        <f ca="1">IF(ISNUMBER(A293),IF(OR($S293=$U293,NOT(ISNA(MATCH($D293*5+$V$4,Override!$C$6:$C$125,0)))),$Q293,0),"")</f>
        <v/>
      </c>
      <c r="I293" s="186" t="str">
        <f t="shared" ca="1" si="230"/>
        <v/>
      </c>
      <c r="J293" s="152">
        <f t="shared" ref="J293" ca="1" si="274">COUNT(A292:A296)</f>
        <v>0</v>
      </c>
      <c r="K293" s="153" t="str">
        <f t="shared" ref="K293" ca="1" si="275">IF(ISNUMBER(A293),RANK(F293,F292:F296),"")</f>
        <v/>
      </c>
      <c r="L293" s="154">
        <f ca="1">IF(J293=5,VLOOKUP(K293,TPMatrix!$A$6:$B$10,2,FALSE),IF(J293=4,VLOOKUP(K293,TPMatrix!$D$6:$E$9,2,FALSE),0))</f>
        <v>0</v>
      </c>
      <c r="M293" s="154">
        <f ca="1">IF(COUNTIF(K292:K296,K293)&gt;=2,IF(J293=5,VLOOKUP(K293+1,TPMatrix!$A$6:$B$10,2,FALSE),IF(J293=4,VLOOKUP(K293+1,TPMatrix!$D$6:$E$9,2,FALSE),0)),"")</f>
        <v>0</v>
      </c>
      <c r="N293" s="154">
        <f ca="1">IF(COUNTIF(K292:K296,K293)&gt;=3,IF(J293=5,VLOOKUP(K293+2,TPMatrix!$A$6:$B$10,2,FALSE),IF(J293=4,VLOOKUP(K293+2,TPMatrix!$D$6:$E$9,2,FALSE),0)),"")</f>
        <v>0</v>
      </c>
      <c r="O293" s="154">
        <f ca="1">IF(COUNTIF(K292:K296,K293)&gt;=4,IF(J293=5,VLOOKUP(K293+3,TPMatrix!$A$6:$B$10,2,FALSE),IF(J293=4,VLOOKUP(K293+3,TPMatrix!$D$6:$E$9,2,FALSE),0)),"")</f>
        <v>0</v>
      </c>
      <c r="P293" s="154">
        <f ca="1">IF(COUNTIF(K292:K296,K293)&gt;=5,IF(J293=5,VLOOKUP(K293+4,TPMatrix!$A$6:$B$10,2,FALSE),IF(J293=4,VLOOKUP(K293+4,TPMatrix!$D$6:$E$9,2,FALSE),0)),"")</f>
        <v>0</v>
      </c>
      <c r="Q293" s="154">
        <f t="shared" ca="1" si="233"/>
        <v>0</v>
      </c>
      <c r="R293" s="155">
        <f t="shared" ca="1" si="234"/>
        <v>5</v>
      </c>
      <c r="S293" s="153">
        <f t="shared" ca="1" si="205"/>
        <v>0</v>
      </c>
      <c r="T293" s="154">
        <f t="shared" si="206"/>
        <v>0</v>
      </c>
      <c r="U293" s="155">
        <f t="shared" ca="1" si="235"/>
        <v>0</v>
      </c>
      <c r="W293" s="3" t="str">
        <f t="shared" ca="1" si="207"/>
        <v/>
      </c>
      <c r="X293" s="3" t="str">
        <f ca="1">IF(ISNUMBER($A293),$W293*(Methuselahs!$A$4+1)+$A293,"")</f>
        <v/>
      </c>
      <c r="Y293" s="3" t="str">
        <f t="shared" ca="1" si="208"/>
        <v/>
      </c>
      <c r="Z293" s="3" t="str">
        <f ca="1">IF(ISNUMBER($A293),VLOOKUP($A293,Methuselahs!$A$7:$X$306,5),"")</f>
        <v/>
      </c>
      <c r="AA293" s="3" t="str">
        <f t="shared" ca="1" si="209"/>
        <v/>
      </c>
    </row>
    <row r="294" spans="1:27" x14ac:dyDescent="0.2">
      <c r="A294" s="70" t="str">
        <f ca="1">IF(ISBLANK('Tournament Info'!$B$11),"",INDIRECT(ADDRESS(ROW(),2,1,1,"Optimal Seating "&amp;'Tournament Info'!$B$11-1&amp;"R+F")))</f>
        <v/>
      </c>
      <c r="B294" s="76" t="str">
        <f ca="1">IF(ISNUMBER(A294),VLOOKUP(A294,Methuselahs!$A$7:$E$306,2,FALSE),"")</f>
        <v/>
      </c>
      <c r="C294" s="156" t="str">
        <f ca="1">IF(ISNUMBER(A294),VLOOKUP(A294,Methuselahs!$A$7:$E$306,3,FALSE),"")</f>
        <v/>
      </c>
      <c r="D294" s="157" t="str">
        <f t="shared" ca="1" si="228"/>
        <v/>
      </c>
      <c r="E294" s="158"/>
      <c r="F294" s="77">
        <f t="shared" si="229"/>
        <v>0</v>
      </c>
      <c r="G294" s="159" t="str">
        <f t="shared" ca="1" si="202"/>
        <v/>
      </c>
      <c r="H294" s="160" t="str">
        <f ca="1">IF(ISNUMBER(A294),IF(OR($S294=$U294,NOT(ISNA(MATCH($D294*5+$V$4,Override!$C$6:$C$125,0)))),$Q294,0),"")</f>
        <v/>
      </c>
      <c r="I294" s="187" t="str">
        <f t="shared" ca="1" si="230"/>
        <v/>
      </c>
      <c r="J294" s="161">
        <f t="shared" ref="J294" ca="1" si="276">COUNT(A292:A296)</f>
        <v>0</v>
      </c>
      <c r="K294" s="162" t="str">
        <f t="shared" ref="K294" ca="1" si="277">IF(ISNUMBER(A294),RANK(F294,F292:F296),"")</f>
        <v/>
      </c>
      <c r="L294" s="75">
        <f ca="1">IF(J294=5,VLOOKUP(K294,TPMatrix!$A$6:$B$10,2,FALSE),IF(J294=4,VLOOKUP(K294,TPMatrix!$D$6:$E$9,2,FALSE),0))</f>
        <v>0</v>
      </c>
      <c r="M294" s="75">
        <f ca="1">IF(COUNTIF(K292:K296,K294)&gt;=2,IF(J294=5,VLOOKUP(K294+1,TPMatrix!$A$6:$B$10,2,FALSE),IF(J294=4,VLOOKUP(K294+1,TPMatrix!$D$6:$E$9,2,FALSE),0)),"")</f>
        <v>0</v>
      </c>
      <c r="N294" s="75">
        <f ca="1">IF(COUNTIF(K292:K296,K294)&gt;=3,IF(J294=5,VLOOKUP(K294+2,TPMatrix!$A$6:$B$10,2,FALSE),IF(J294=4,VLOOKUP(K294+2,TPMatrix!$D$6:$E$9,2,FALSE),0)),"")</f>
        <v>0</v>
      </c>
      <c r="O294" s="75">
        <f ca="1">IF(COUNTIF(K292:K296,K294)&gt;=4,IF(J294=5,VLOOKUP(K294+3,TPMatrix!$A$6:$B$10,2,FALSE),IF(J294=4,VLOOKUP(K294+3,TPMatrix!$D$6:$E$9,2,FALSE),0)),"")</f>
        <v>0</v>
      </c>
      <c r="P294" s="75">
        <f ca="1">IF(COUNTIF(K292:K296,K294)&gt;=5,IF(J294=5,VLOOKUP(K294+4,TPMatrix!$A$6:$B$10,2,FALSE),IF(J294=4,VLOOKUP(K294+4,TPMatrix!$D$6:$E$9,2,FALSE),0)),"")</f>
        <v>0</v>
      </c>
      <c r="Q294" s="75">
        <f t="shared" ca="1" si="233"/>
        <v>0</v>
      </c>
      <c r="R294" s="163">
        <f t="shared" ca="1" si="234"/>
        <v>5</v>
      </c>
      <c r="S294" s="162">
        <f t="shared" ca="1" si="205"/>
        <v>0</v>
      </c>
      <c r="T294" s="75">
        <f t="shared" si="206"/>
        <v>0</v>
      </c>
      <c r="U294" s="163">
        <f t="shared" ca="1" si="235"/>
        <v>0</v>
      </c>
      <c r="W294" s="3" t="str">
        <f t="shared" ca="1" si="207"/>
        <v/>
      </c>
      <c r="X294" s="3" t="str">
        <f ca="1">IF(ISNUMBER($A294),$W294*(Methuselahs!$A$4+1)+$A294,"")</f>
        <v/>
      </c>
      <c r="Y294" s="3" t="str">
        <f t="shared" ca="1" si="208"/>
        <v/>
      </c>
      <c r="Z294" s="3" t="str">
        <f ca="1">IF(ISNUMBER($A294),VLOOKUP($A294,Methuselahs!$A$7:$X$306,5),"")</f>
        <v/>
      </c>
      <c r="AA294" s="3" t="str">
        <f t="shared" ca="1" si="209"/>
        <v/>
      </c>
    </row>
    <row r="295" spans="1:27" x14ac:dyDescent="0.2">
      <c r="A295" s="164" t="str">
        <f ca="1">IF(ISBLANK('Tournament Info'!$B$11),"",INDIRECT(ADDRESS(ROW(),2,1,1,"Optimal Seating "&amp;'Tournament Info'!$B$11-1&amp;"R+F")))</f>
        <v/>
      </c>
      <c r="B295" s="165" t="str">
        <f ca="1">IF(ISNUMBER(A295),VLOOKUP(A295,Methuselahs!$A$7:$E$306,2,FALSE),"")</f>
        <v/>
      </c>
      <c r="C295" s="166" t="str">
        <f ca="1">IF(ISNUMBER(A295),VLOOKUP(A295,Methuselahs!$A$7:$E$306,3,FALSE),"")</f>
        <v/>
      </c>
      <c r="D295" s="167" t="str">
        <f t="shared" ca="1" si="228"/>
        <v/>
      </c>
      <c r="E295" s="168"/>
      <c r="F295" s="188">
        <f t="shared" si="229"/>
        <v>0</v>
      </c>
      <c r="G295" s="150" t="str">
        <f t="shared" ca="1" si="202"/>
        <v/>
      </c>
      <c r="H295" s="151" t="str">
        <f ca="1">IF(ISNUMBER(A295),IF(OR($S295=$U295,NOT(ISNA(MATCH($D295*5+$V$4,Override!$C$6:$C$125,0)))),$Q295,0),"")</f>
        <v/>
      </c>
      <c r="I295" s="186" t="str">
        <f t="shared" ca="1" si="230"/>
        <v/>
      </c>
      <c r="J295" s="169">
        <f t="shared" ref="J295" ca="1" si="278">COUNT(A292:A296)</f>
        <v>0</v>
      </c>
      <c r="K295" s="153" t="str">
        <f t="shared" ref="K295" ca="1" si="279">IF(ISNUMBER(A295),RANK(F295,F292:F296),"")</f>
        <v/>
      </c>
      <c r="L295" s="154">
        <f ca="1">IF(J295=5,VLOOKUP(K295,TPMatrix!$A$6:$B$10,2,FALSE),IF(J295=4,VLOOKUP(K295,TPMatrix!$D$6:$E$9,2,FALSE),0))</f>
        <v>0</v>
      </c>
      <c r="M295" s="154">
        <f ca="1">IF(COUNTIF(K292:K296,K295)&gt;=2,IF(J295=5,VLOOKUP(K295+1,TPMatrix!$A$6:$B$10,2,FALSE),IF(J295=4,VLOOKUP(K295+1,TPMatrix!$D$6:$E$9,2,FALSE),0)),"")</f>
        <v>0</v>
      </c>
      <c r="N295" s="154">
        <f ca="1">IF(COUNTIF(K292:K296,K295)&gt;=3,IF(J295=5,VLOOKUP(K295+2,TPMatrix!$A$6:$B$10,2,FALSE),IF(J295=4,VLOOKUP(K295+2,TPMatrix!$D$6:$E$9,2,FALSE),0)),"")</f>
        <v>0</v>
      </c>
      <c r="O295" s="154">
        <f ca="1">IF(COUNTIF(K292:K296,K295)&gt;=4,IF(J295=5,VLOOKUP(K295+3,TPMatrix!$A$6:$B$10,2,FALSE),IF(J295=4,VLOOKUP(K295+3,TPMatrix!$D$6:$E$9,2,FALSE),0)),"")</f>
        <v>0</v>
      </c>
      <c r="P295" s="154">
        <f ca="1">IF(COUNTIF(K292:K296,K295)&gt;=5,IF(J295=5,VLOOKUP(K295+4,TPMatrix!$A$6:$B$10,2,FALSE),IF(J295=4,VLOOKUP(K295+4,TPMatrix!$D$6:$E$9,2,FALSE),0)),"")</f>
        <v>0</v>
      </c>
      <c r="Q295" s="154">
        <f t="shared" ca="1" si="233"/>
        <v>0</v>
      </c>
      <c r="R295" s="155">
        <f t="shared" ca="1" si="234"/>
        <v>5</v>
      </c>
      <c r="S295" s="153">
        <f t="shared" ca="1" si="205"/>
        <v>0</v>
      </c>
      <c r="T295" s="154">
        <f t="shared" si="206"/>
        <v>0</v>
      </c>
      <c r="U295" s="155">
        <f t="shared" ca="1" si="235"/>
        <v>0</v>
      </c>
      <c r="W295" s="3" t="str">
        <f t="shared" ca="1" si="207"/>
        <v/>
      </c>
      <c r="X295" s="3" t="str">
        <f ca="1">IF(ISNUMBER($A295),$W295*(Methuselahs!$A$4+1)+$A295,"")</f>
        <v/>
      </c>
      <c r="Y295" s="3" t="str">
        <f t="shared" ca="1" si="208"/>
        <v/>
      </c>
      <c r="Z295" s="3" t="str">
        <f ca="1">IF(ISNUMBER($A295),VLOOKUP($A295,Methuselahs!$A$7:$X$306,5),"")</f>
        <v/>
      </c>
      <c r="AA295" s="3" t="str">
        <f t="shared" ca="1" si="209"/>
        <v/>
      </c>
    </row>
    <row r="296" spans="1:27" ht="13.5" thickBot="1" x14ac:dyDescent="0.25">
      <c r="A296" s="170" t="str">
        <f ca="1">IF(ISBLANK('Tournament Info'!$B$11),"",INDIRECT(ADDRESS(ROW(),2,1,1,"Optimal Seating "&amp;'Tournament Info'!$B$11-1&amp;"R+F")))</f>
        <v/>
      </c>
      <c r="B296" s="171" t="str">
        <f ca="1">IF(ISNUMBER(A296),VLOOKUP(A296,Methuselahs!$A$7:$E$306,2,FALSE),"")</f>
        <v/>
      </c>
      <c r="C296" s="172" t="str">
        <f ca="1">IF(ISNUMBER(A296),VLOOKUP(A296,Methuselahs!$A$7:$E$306,3,FALSE),"")</f>
        <v/>
      </c>
      <c r="D296" s="173" t="str">
        <f t="shared" ca="1" si="228"/>
        <v/>
      </c>
      <c r="E296" s="174"/>
      <c r="F296" s="189">
        <f t="shared" si="229"/>
        <v>0</v>
      </c>
      <c r="G296" s="179" t="str">
        <f t="shared" ca="1" si="202"/>
        <v/>
      </c>
      <c r="H296" s="180" t="str">
        <f ca="1">IF(ISNUMBER(A296),IF(OR($S296=$U296,NOT(ISNA(MATCH($D296*5+$V$4,Override!$C$6:$C$125,0)))),$Q296,0),"")</f>
        <v/>
      </c>
      <c r="I296" s="190" t="str">
        <f t="shared" ca="1" si="230"/>
        <v/>
      </c>
      <c r="J296" s="175">
        <f t="shared" ref="J296" ca="1" si="280">COUNT(A292:A296)</f>
        <v>0</v>
      </c>
      <c r="K296" s="176" t="str">
        <f t="shared" ref="K296" ca="1" si="281">IF(ISNUMBER(A296),RANK(F296,F292:F296),"")</f>
        <v/>
      </c>
      <c r="L296" s="177">
        <f ca="1">IF(J296=5,VLOOKUP(K296,TPMatrix!$A$6:$B$10,2,FALSE),IF(J296=4,VLOOKUP(K296,TPMatrix!$D$6:$E$9,2,FALSE),0))</f>
        <v>0</v>
      </c>
      <c r="M296" s="177">
        <f ca="1">IF(COUNTIF(K292:K296,K296)&gt;=2,IF(J296=5,VLOOKUP(K296+1,TPMatrix!$A$6:$B$10,2,FALSE),IF(J296=4,VLOOKUP(K296+1,TPMatrix!$D$6:$E$9,2,FALSE),0)),"")</f>
        <v>0</v>
      </c>
      <c r="N296" s="177">
        <f ca="1">IF(COUNTIF(K292:K296,K296)&gt;=3,IF(J296=5,VLOOKUP(K296+2,TPMatrix!$A$6:$B$10,2,FALSE),IF(J296=4,VLOOKUP(K296+2,TPMatrix!$D$6:$E$9,2,FALSE),0)),"")</f>
        <v>0</v>
      </c>
      <c r="O296" s="177">
        <f ca="1">IF(COUNTIF(K292:K296,K296)&gt;=4,IF(J296=5,VLOOKUP(K296+3,TPMatrix!$A$6:$B$10,2,FALSE),IF(J296=4,VLOOKUP(K296+3,TPMatrix!$D$6:$E$9,2,FALSE),0)),"")</f>
        <v>0</v>
      </c>
      <c r="P296" s="177">
        <f ca="1">IF(COUNTIF(K292:K296,K296)&gt;=5,IF(J296=5,VLOOKUP(K296+4,TPMatrix!$A$6:$B$10,2,FALSE),IF(J296=4,VLOOKUP(K296+4,TPMatrix!$D$6:$E$9,2,FALSE),0)),"")</f>
        <v>0</v>
      </c>
      <c r="Q296" s="177">
        <f t="shared" ca="1" si="233"/>
        <v>0</v>
      </c>
      <c r="R296" s="178">
        <f t="shared" ca="1" si="234"/>
        <v>5</v>
      </c>
      <c r="S296" s="176">
        <f t="shared" ca="1" si="205"/>
        <v>0</v>
      </c>
      <c r="T296" s="177">
        <f t="shared" si="206"/>
        <v>0</v>
      </c>
      <c r="U296" s="178">
        <f t="shared" ca="1" si="235"/>
        <v>0</v>
      </c>
      <c r="W296" s="3" t="str">
        <f t="shared" ca="1" si="207"/>
        <v/>
      </c>
      <c r="X296" s="3" t="str">
        <f ca="1">IF(ISNUMBER($A296),$W296*(Methuselahs!$A$4+1)+$A296,"")</f>
        <v/>
      </c>
      <c r="Y296" s="3" t="str">
        <f t="shared" ca="1" si="208"/>
        <v/>
      </c>
      <c r="Z296" s="3" t="str">
        <f ca="1">IF(ISNUMBER($A296),VLOOKUP($A296,Methuselahs!$A$7:$X$306,5),"")</f>
        <v/>
      </c>
      <c r="AA296" s="3" t="str">
        <f t="shared" ca="1" si="209"/>
        <v/>
      </c>
    </row>
    <row r="297" spans="1:27" ht="13.5" thickTop="1" x14ac:dyDescent="0.2">
      <c r="A297" s="55" t="str">
        <f ca="1">IF(ISBLANK('Tournament Info'!$B$11),"",INDIRECT(ADDRESS(ROW(),2,1,1,"Optimal Seating "&amp;'Tournament Info'!$B$11-1&amp;"R+F")))</f>
        <v/>
      </c>
      <c r="B297" s="76" t="str">
        <f ca="1">IF(ISNUMBER(A297),VLOOKUP(A297,Methuselahs!$A$7:$E$306,2,FALSE),"")</f>
        <v/>
      </c>
      <c r="C297" s="136" t="str">
        <f ca="1">IF(ISNUMBER(A297),VLOOKUP(A297,Methuselahs!$A$7:$E$306,3,FALSE),"")</f>
        <v/>
      </c>
      <c r="D297" s="137" t="str">
        <f t="shared" ca="1" si="228"/>
        <v/>
      </c>
      <c r="E297" s="138"/>
      <c r="F297" s="184">
        <f t="shared" si="229"/>
        <v>0</v>
      </c>
      <c r="G297" s="139" t="str">
        <f t="shared" ca="1" si="202"/>
        <v/>
      </c>
      <c r="H297" s="140" t="str">
        <f ca="1">IF(ISNUMBER(A297),IF(OR($S297=$U297,NOT(ISNA(MATCH($D297*5+$V$4,Override!$C$6:$C$125,0)))),$Q297,0),"")</f>
        <v/>
      </c>
      <c r="I297" s="185" t="str">
        <f t="shared" ca="1" si="230"/>
        <v/>
      </c>
      <c r="J297" s="141">
        <f t="shared" ref="J297" ca="1" si="282">COUNT(A297:A301)</f>
        <v>0</v>
      </c>
      <c r="K297" s="142" t="str">
        <f t="shared" ref="K297" ca="1" si="283">IF(ISNUMBER(A297),RANK(F297,F297:F301),"")</f>
        <v/>
      </c>
      <c r="L297" s="58">
        <f ca="1">IF(J297=5,VLOOKUP(K297,TPMatrix!$A$6:$B$10,2,FALSE),IF(J297=4,VLOOKUP(K297,TPMatrix!$D$6:$E$9,2,FALSE),0))</f>
        <v>0</v>
      </c>
      <c r="M297" s="58">
        <f ca="1">IF(COUNTIF(K297:K301,K297)&gt;=2,IF(J297=5,VLOOKUP(K297+1,TPMatrix!$A$6:$B$10,2,FALSE),IF(J297=4,VLOOKUP(K297+1,TPMatrix!$D$6:$E$9,2,FALSE),0)),"")</f>
        <v>0</v>
      </c>
      <c r="N297" s="58">
        <f ca="1">IF(COUNTIF(K297:K301,K297)&gt;=3,IF(J297=5,VLOOKUP(K297+2,TPMatrix!$A$6:$B$10,2,FALSE),IF(J297=4,VLOOKUP(K297+2,TPMatrix!$D$6:$E$9,2,FALSE),0)),"")</f>
        <v>0</v>
      </c>
      <c r="O297" s="58">
        <f ca="1">IF(COUNTIF(K297:K301,K297)&gt;=4,IF(J297=5,VLOOKUP(K297+3,TPMatrix!$A$6:$B$10,2,FALSE),IF(J297=4,VLOOKUP(K297+3,TPMatrix!$D$6:$E$9,2,FALSE),0)),"")</f>
        <v>0</v>
      </c>
      <c r="P297" s="58">
        <f ca="1">IF(COUNTIF(K297:K301,K297)&gt;=5,IF(J297=5,VLOOKUP(K297+4,TPMatrix!$A$6:$B$10,2,FALSE),IF(J297=4,VLOOKUP(K297+4,TPMatrix!$D$6:$E$9,2,FALSE),0)),"")</f>
        <v>0</v>
      </c>
      <c r="Q297" s="58">
        <f t="shared" ca="1" si="233"/>
        <v>0</v>
      </c>
      <c r="R297" s="143">
        <f t="shared" ca="1" si="234"/>
        <v>5</v>
      </c>
      <c r="S297" s="144">
        <f t="shared" ca="1" si="205"/>
        <v>0</v>
      </c>
      <c r="T297" s="145">
        <f t="shared" si="206"/>
        <v>0</v>
      </c>
      <c r="U297" s="146">
        <f t="shared" ca="1" si="235"/>
        <v>0</v>
      </c>
      <c r="W297" s="3" t="str">
        <f t="shared" ca="1" si="207"/>
        <v/>
      </c>
      <c r="X297" s="3" t="str">
        <f ca="1">IF(ISNUMBER($A297),$W297*(Methuselahs!$A$4+1)+$A297,"")</f>
        <v/>
      </c>
      <c r="Y297" s="3" t="str">
        <f t="shared" ca="1" si="208"/>
        <v/>
      </c>
      <c r="Z297" s="3" t="str">
        <f ca="1">IF(ISNUMBER($A297),VLOOKUP($A297,Methuselahs!$A$7:$X$306,5),"")</f>
        <v/>
      </c>
      <c r="AA297" s="3" t="str">
        <f t="shared" ca="1" si="209"/>
        <v/>
      </c>
    </row>
    <row r="298" spans="1:27" x14ac:dyDescent="0.2">
      <c r="A298" s="59" t="str">
        <f ca="1">IF(ISBLANK('Tournament Info'!$B$11),"",INDIRECT(ADDRESS(ROW(),2,1,1,"Optimal Seating "&amp;'Tournament Info'!$B$11-1&amp;"R+F")))</f>
        <v/>
      </c>
      <c r="B298" s="65" t="str">
        <f ca="1">IF(ISNUMBER(A298),VLOOKUP(A298,Methuselahs!$A$7:$E$306,2,FALSE),"")</f>
        <v/>
      </c>
      <c r="C298" s="147" t="str">
        <f ca="1">IF(ISNUMBER(A298),VLOOKUP(A298,Methuselahs!$A$7:$E$306,3,FALSE),"")</f>
        <v/>
      </c>
      <c r="D298" s="148" t="str">
        <f t="shared" ca="1" si="228"/>
        <v/>
      </c>
      <c r="E298" s="149"/>
      <c r="F298" s="66">
        <f t="shared" si="229"/>
        <v>0</v>
      </c>
      <c r="G298" s="150" t="str">
        <f t="shared" ca="1" si="202"/>
        <v/>
      </c>
      <c r="H298" s="151" t="str">
        <f ca="1">IF(ISNUMBER(A298),IF(OR($S298=$U298,NOT(ISNA(MATCH($D298*5+$V$4,Override!$C$6:$C$125,0)))),$Q298,0),"")</f>
        <v/>
      </c>
      <c r="I298" s="186" t="str">
        <f t="shared" ca="1" si="230"/>
        <v/>
      </c>
      <c r="J298" s="152">
        <f t="shared" ref="J298" ca="1" si="284">COUNT(A297:A301)</f>
        <v>0</v>
      </c>
      <c r="K298" s="153" t="str">
        <f t="shared" ref="K298" ca="1" si="285">IF(ISNUMBER(A298),RANK(F298,F297:F301),"")</f>
        <v/>
      </c>
      <c r="L298" s="154">
        <f ca="1">IF(J298=5,VLOOKUP(K298,TPMatrix!$A$6:$B$10,2,FALSE),IF(J298=4,VLOOKUP(K298,TPMatrix!$D$6:$E$9,2,FALSE),0))</f>
        <v>0</v>
      </c>
      <c r="M298" s="154">
        <f ca="1">IF(COUNTIF(K297:K301,K298)&gt;=2,IF(J298=5,VLOOKUP(K298+1,TPMatrix!$A$6:$B$10,2,FALSE),IF(J298=4,VLOOKUP(K298+1,TPMatrix!$D$6:$E$9,2,FALSE),0)),"")</f>
        <v>0</v>
      </c>
      <c r="N298" s="154">
        <f ca="1">IF(COUNTIF(K297:K301,K298)&gt;=3,IF(J298=5,VLOOKUP(K298+2,TPMatrix!$A$6:$B$10,2,FALSE),IF(J298=4,VLOOKUP(K298+2,TPMatrix!$D$6:$E$9,2,FALSE),0)),"")</f>
        <v>0</v>
      </c>
      <c r="O298" s="154">
        <f ca="1">IF(COUNTIF(K297:K301,K298)&gt;=4,IF(J298=5,VLOOKUP(K298+3,TPMatrix!$A$6:$B$10,2,FALSE),IF(J298=4,VLOOKUP(K298+3,TPMatrix!$D$6:$E$9,2,FALSE),0)),"")</f>
        <v>0</v>
      </c>
      <c r="P298" s="154">
        <f ca="1">IF(COUNTIF(K297:K301,K298)&gt;=5,IF(J298=5,VLOOKUP(K298+4,TPMatrix!$A$6:$B$10,2,FALSE),IF(J298=4,VLOOKUP(K298+4,TPMatrix!$D$6:$E$9,2,FALSE),0)),"")</f>
        <v>0</v>
      </c>
      <c r="Q298" s="154">
        <f t="shared" ca="1" si="233"/>
        <v>0</v>
      </c>
      <c r="R298" s="155">
        <f t="shared" ca="1" si="234"/>
        <v>5</v>
      </c>
      <c r="S298" s="153">
        <f t="shared" ca="1" si="205"/>
        <v>0</v>
      </c>
      <c r="T298" s="154">
        <f t="shared" si="206"/>
        <v>0</v>
      </c>
      <c r="U298" s="155">
        <f t="shared" ca="1" si="235"/>
        <v>0</v>
      </c>
      <c r="W298" s="3" t="str">
        <f t="shared" ca="1" si="207"/>
        <v/>
      </c>
      <c r="X298" s="3" t="str">
        <f ca="1">IF(ISNUMBER($A298),$W298*(Methuselahs!$A$4+1)+$A298,"")</f>
        <v/>
      </c>
      <c r="Y298" s="3" t="str">
        <f t="shared" ca="1" si="208"/>
        <v/>
      </c>
      <c r="Z298" s="3" t="str">
        <f ca="1">IF(ISNUMBER($A298),VLOOKUP($A298,Methuselahs!$A$7:$X$306,5),"")</f>
        <v/>
      </c>
      <c r="AA298" s="3" t="str">
        <f t="shared" ca="1" si="209"/>
        <v/>
      </c>
    </row>
    <row r="299" spans="1:27" x14ac:dyDescent="0.2">
      <c r="A299" s="70" t="str">
        <f ca="1">IF(ISBLANK('Tournament Info'!$B$11),"",INDIRECT(ADDRESS(ROW(),2,1,1,"Optimal Seating "&amp;'Tournament Info'!$B$11-1&amp;"R+F")))</f>
        <v/>
      </c>
      <c r="B299" s="76" t="str">
        <f ca="1">IF(ISNUMBER(A299),VLOOKUP(A299,Methuselahs!$A$7:$E$306,2,FALSE),"")</f>
        <v/>
      </c>
      <c r="C299" s="156" t="str">
        <f ca="1">IF(ISNUMBER(A299),VLOOKUP(A299,Methuselahs!$A$7:$E$306,3,FALSE),"")</f>
        <v/>
      </c>
      <c r="D299" s="157" t="str">
        <f t="shared" ca="1" si="228"/>
        <v/>
      </c>
      <c r="E299" s="158"/>
      <c r="F299" s="77">
        <f t="shared" si="229"/>
        <v>0</v>
      </c>
      <c r="G299" s="159" t="str">
        <f t="shared" ca="1" si="202"/>
        <v/>
      </c>
      <c r="H299" s="160" t="str">
        <f ca="1">IF(ISNUMBER(A299),IF(OR($S299=$U299,NOT(ISNA(MATCH($D299*5+$V$4,Override!$C$6:$C$125,0)))),$Q299,0),"")</f>
        <v/>
      </c>
      <c r="I299" s="187" t="str">
        <f t="shared" ca="1" si="230"/>
        <v/>
      </c>
      <c r="J299" s="161">
        <f t="shared" ref="J299" ca="1" si="286">COUNT(A297:A301)</f>
        <v>0</v>
      </c>
      <c r="K299" s="162" t="str">
        <f t="shared" ref="K299" ca="1" si="287">IF(ISNUMBER(A299),RANK(F299,F297:F301),"")</f>
        <v/>
      </c>
      <c r="L299" s="75">
        <f ca="1">IF(J299=5,VLOOKUP(K299,TPMatrix!$A$6:$B$10,2,FALSE),IF(J299=4,VLOOKUP(K299,TPMatrix!$D$6:$E$9,2,FALSE),0))</f>
        <v>0</v>
      </c>
      <c r="M299" s="75">
        <f ca="1">IF(COUNTIF(K297:K301,K299)&gt;=2,IF(J299=5,VLOOKUP(K299+1,TPMatrix!$A$6:$B$10,2,FALSE),IF(J299=4,VLOOKUP(K299+1,TPMatrix!$D$6:$E$9,2,FALSE),0)),"")</f>
        <v>0</v>
      </c>
      <c r="N299" s="75">
        <f ca="1">IF(COUNTIF(K297:K301,K299)&gt;=3,IF(J299=5,VLOOKUP(K299+2,TPMatrix!$A$6:$B$10,2,FALSE),IF(J299=4,VLOOKUP(K299+2,TPMatrix!$D$6:$E$9,2,FALSE),0)),"")</f>
        <v>0</v>
      </c>
      <c r="O299" s="75">
        <f ca="1">IF(COUNTIF(K297:K301,K299)&gt;=4,IF(J299=5,VLOOKUP(K299+3,TPMatrix!$A$6:$B$10,2,FALSE),IF(J299=4,VLOOKUP(K299+3,TPMatrix!$D$6:$E$9,2,FALSE),0)),"")</f>
        <v>0</v>
      </c>
      <c r="P299" s="75">
        <f ca="1">IF(COUNTIF(K297:K301,K299)&gt;=5,IF(J299=5,VLOOKUP(K299+4,TPMatrix!$A$6:$B$10,2,FALSE),IF(J299=4,VLOOKUP(K299+4,TPMatrix!$D$6:$E$9,2,FALSE),0)),"")</f>
        <v>0</v>
      </c>
      <c r="Q299" s="75">
        <f t="shared" ca="1" si="233"/>
        <v>0</v>
      </c>
      <c r="R299" s="163">
        <f t="shared" ca="1" si="234"/>
        <v>5</v>
      </c>
      <c r="S299" s="162">
        <f t="shared" ca="1" si="205"/>
        <v>0</v>
      </c>
      <c r="T299" s="75">
        <f t="shared" si="206"/>
        <v>0</v>
      </c>
      <c r="U299" s="163">
        <f t="shared" ca="1" si="235"/>
        <v>0</v>
      </c>
      <c r="W299" s="3" t="str">
        <f t="shared" ca="1" si="207"/>
        <v/>
      </c>
      <c r="X299" s="3" t="str">
        <f ca="1">IF(ISNUMBER($A299),$W299*(Methuselahs!$A$4+1)+$A299,"")</f>
        <v/>
      </c>
      <c r="Y299" s="3" t="str">
        <f t="shared" ca="1" si="208"/>
        <v/>
      </c>
      <c r="Z299" s="3" t="str">
        <f ca="1">IF(ISNUMBER($A299),VLOOKUP($A299,Methuselahs!$A$7:$X$306,5),"")</f>
        <v/>
      </c>
      <c r="AA299" s="3" t="str">
        <f t="shared" ca="1" si="209"/>
        <v/>
      </c>
    </row>
    <row r="300" spans="1:27" x14ac:dyDescent="0.2">
      <c r="A300" s="164" t="str">
        <f ca="1">IF(ISBLANK('Tournament Info'!$B$11),"",INDIRECT(ADDRESS(ROW(),2,1,1,"Optimal Seating "&amp;'Tournament Info'!$B$11-1&amp;"R+F")))</f>
        <v/>
      </c>
      <c r="B300" s="165" t="str">
        <f ca="1">IF(ISNUMBER(A300),VLOOKUP(A300,Methuselahs!$A$7:$E$306,2,FALSE),"")</f>
        <v/>
      </c>
      <c r="C300" s="166" t="str">
        <f ca="1">IF(ISNUMBER(A300),VLOOKUP(A300,Methuselahs!$A$7:$E$306,3,FALSE),"")</f>
        <v/>
      </c>
      <c r="D300" s="167" t="str">
        <f t="shared" ca="1" si="228"/>
        <v/>
      </c>
      <c r="E300" s="168"/>
      <c r="F300" s="188">
        <f t="shared" si="229"/>
        <v>0</v>
      </c>
      <c r="G300" s="150" t="str">
        <f t="shared" ca="1" si="202"/>
        <v/>
      </c>
      <c r="H300" s="151" t="str">
        <f ca="1">IF(ISNUMBER(A300),IF(OR($S300=$U300,NOT(ISNA(MATCH($D300*5+$V$4,Override!$C$6:$C$125,0)))),$Q300,0),"")</f>
        <v/>
      </c>
      <c r="I300" s="186" t="str">
        <f t="shared" ca="1" si="230"/>
        <v/>
      </c>
      <c r="J300" s="169">
        <f t="shared" ref="J300" ca="1" si="288">COUNT(A297:A301)</f>
        <v>0</v>
      </c>
      <c r="K300" s="153" t="str">
        <f t="shared" ref="K300" ca="1" si="289">IF(ISNUMBER(A300),RANK(F300,F297:F301),"")</f>
        <v/>
      </c>
      <c r="L300" s="154">
        <f ca="1">IF(J300=5,VLOOKUP(K300,TPMatrix!$A$6:$B$10,2,FALSE),IF(J300=4,VLOOKUP(K300,TPMatrix!$D$6:$E$9,2,FALSE),0))</f>
        <v>0</v>
      </c>
      <c r="M300" s="154">
        <f ca="1">IF(COUNTIF(K297:K301,K300)&gt;=2,IF(J300=5,VLOOKUP(K300+1,TPMatrix!$A$6:$B$10,2,FALSE),IF(J300=4,VLOOKUP(K300+1,TPMatrix!$D$6:$E$9,2,FALSE),0)),"")</f>
        <v>0</v>
      </c>
      <c r="N300" s="154">
        <f ca="1">IF(COUNTIF(K297:K301,K300)&gt;=3,IF(J300=5,VLOOKUP(K300+2,TPMatrix!$A$6:$B$10,2,FALSE),IF(J300=4,VLOOKUP(K300+2,TPMatrix!$D$6:$E$9,2,FALSE),0)),"")</f>
        <v>0</v>
      </c>
      <c r="O300" s="154">
        <f ca="1">IF(COUNTIF(K297:K301,K300)&gt;=4,IF(J300=5,VLOOKUP(K300+3,TPMatrix!$A$6:$B$10,2,FALSE),IF(J300=4,VLOOKUP(K300+3,TPMatrix!$D$6:$E$9,2,FALSE),0)),"")</f>
        <v>0</v>
      </c>
      <c r="P300" s="154">
        <f ca="1">IF(COUNTIF(K297:K301,K300)&gt;=5,IF(J300=5,VLOOKUP(K300+4,TPMatrix!$A$6:$B$10,2,FALSE),IF(J300=4,VLOOKUP(K300+4,TPMatrix!$D$6:$E$9,2,FALSE),0)),"")</f>
        <v>0</v>
      </c>
      <c r="Q300" s="154">
        <f t="shared" ca="1" si="233"/>
        <v>0</v>
      </c>
      <c r="R300" s="155">
        <f t="shared" ca="1" si="234"/>
        <v>5</v>
      </c>
      <c r="S300" s="153">
        <f t="shared" ca="1" si="205"/>
        <v>0</v>
      </c>
      <c r="T300" s="154">
        <f t="shared" si="206"/>
        <v>0</v>
      </c>
      <c r="U300" s="155">
        <f t="shared" ca="1" si="235"/>
        <v>0</v>
      </c>
      <c r="W300" s="3" t="str">
        <f t="shared" ca="1" si="207"/>
        <v/>
      </c>
      <c r="X300" s="3" t="str">
        <f ca="1">IF(ISNUMBER($A300),$W300*(Methuselahs!$A$4+1)+$A300,"")</f>
        <v/>
      </c>
      <c r="Y300" s="3" t="str">
        <f t="shared" ca="1" si="208"/>
        <v/>
      </c>
      <c r="Z300" s="3" t="str">
        <f ca="1">IF(ISNUMBER($A300),VLOOKUP($A300,Methuselahs!$A$7:$X$306,5),"")</f>
        <v/>
      </c>
      <c r="AA300" s="3" t="str">
        <f t="shared" ca="1" si="209"/>
        <v/>
      </c>
    </row>
    <row r="301" spans="1:27" ht="13.5" thickBot="1" x14ac:dyDescent="0.25">
      <c r="A301" s="170" t="str">
        <f ca="1">IF(ISBLANK('Tournament Info'!$B$11),"",INDIRECT(ADDRESS(ROW(),2,1,1,"Optimal Seating "&amp;'Tournament Info'!$B$11-1&amp;"R+F")))</f>
        <v/>
      </c>
      <c r="B301" s="171" t="str">
        <f ca="1">IF(ISNUMBER(A301),VLOOKUP(A301,Methuselahs!$A$7:$E$306,2,FALSE),"")</f>
        <v/>
      </c>
      <c r="C301" s="172" t="str">
        <f ca="1">IF(ISNUMBER(A301),VLOOKUP(A301,Methuselahs!$A$7:$E$306,3,FALSE),"")</f>
        <v/>
      </c>
      <c r="D301" s="173" t="str">
        <f t="shared" ca="1" si="228"/>
        <v/>
      </c>
      <c r="E301" s="174"/>
      <c r="F301" s="189">
        <f t="shared" si="229"/>
        <v>0</v>
      </c>
      <c r="G301" s="159" t="str">
        <f t="shared" ca="1" si="202"/>
        <v/>
      </c>
      <c r="H301" s="160" t="str">
        <f ca="1">IF(ISNUMBER(A301),IF(OR($S301=$U301,NOT(ISNA(MATCH($D301*5+$V$4,Override!$C$6:$C$125,0)))),$Q301,0),"")</f>
        <v/>
      </c>
      <c r="I301" s="187" t="str">
        <f t="shared" ca="1" si="230"/>
        <v/>
      </c>
      <c r="J301" s="175">
        <f t="shared" ref="J301" ca="1" si="290">COUNT(A297:A301)</f>
        <v>0</v>
      </c>
      <c r="K301" s="176" t="str">
        <f t="shared" ref="K301" ca="1" si="291">IF(ISNUMBER(A301),RANK(F301,F297:F301),"")</f>
        <v/>
      </c>
      <c r="L301" s="177">
        <f ca="1">IF(J301=5,VLOOKUP(K301,TPMatrix!$A$6:$B$10,2,FALSE),IF(J301=4,VLOOKUP(K301,TPMatrix!$D$6:$E$9,2,FALSE),0))</f>
        <v>0</v>
      </c>
      <c r="M301" s="177">
        <f ca="1">IF(COUNTIF(K297:K301,K301)&gt;=2,IF(J301=5,VLOOKUP(K301+1,TPMatrix!$A$6:$B$10,2,FALSE),IF(J301=4,VLOOKUP(K301+1,TPMatrix!$D$6:$E$9,2,FALSE),0)),"")</f>
        <v>0</v>
      </c>
      <c r="N301" s="177">
        <f ca="1">IF(COUNTIF(K297:K301,K301)&gt;=3,IF(J301=5,VLOOKUP(K301+2,TPMatrix!$A$6:$B$10,2,FALSE),IF(J301=4,VLOOKUP(K301+2,TPMatrix!$D$6:$E$9,2,FALSE),0)),"")</f>
        <v>0</v>
      </c>
      <c r="O301" s="177">
        <f ca="1">IF(COUNTIF(K297:K301,K301)&gt;=4,IF(J301=5,VLOOKUP(K301+3,TPMatrix!$A$6:$B$10,2,FALSE),IF(J301=4,VLOOKUP(K301+3,TPMatrix!$D$6:$E$9,2,FALSE),0)),"")</f>
        <v>0</v>
      </c>
      <c r="P301" s="177">
        <f ca="1">IF(COUNTIF(K297:K301,K301)&gt;=5,IF(J301=5,VLOOKUP(K301+4,TPMatrix!$A$6:$B$10,2,FALSE),IF(J301=4,VLOOKUP(K301+4,TPMatrix!$D$6:$E$9,2,FALSE),0)),"")</f>
        <v>0</v>
      </c>
      <c r="Q301" s="177">
        <f t="shared" ca="1" si="233"/>
        <v>0</v>
      </c>
      <c r="R301" s="178">
        <f t="shared" ca="1" si="234"/>
        <v>5</v>
      </c>
      <c r="S301" s="176">
        <f t="shared" ca="1" si="205"/>
        <v>0</v>
      </c>
      <c r="T301" s="177">
        <f t="shared" si="206"/>
        <v>0</v>
      </c>
      <c r="U301" s="178">
        <f t="shared" ca="1" si="235"/>
        <v>0</v>
      </c>
      <c r="W301" s="3" t="str">
        <f t="shared" ca="1" si="207"/>
        <v/>
      </c>
      <c r="X301" s="3" t="str">
        <f ca="1">IF(ISNUMBER($A301),$W301*(Methuselahs!$A$4+1)+$A301,"")</f>
        <v/>
      </c>
      <c r="Y301" s="3" t="str">
        <f t="shared" ca="1" si="208"/>
        <v/>
      </c>
      <c r="Z301" s="3" t="str">
        <f ca="1">IF(ISNUMBER($A301),VLOOKUP($A301,Methuselahs!$A$7:$X$306,5),"")</f>
        <v/>
      </c>
      <c r="AA301" s="3" t="str">
        <f t="shared" ca="1" si="209"/>
        <v/>
      </c>
    </row>
    <row r="302" spans="1:27" ht="13.5" thickTop="1" x14ac:dyDescent="0.2">
      <c r="A302" s="55" t="str">
        <f ca="1">IF(ISBLANK('Tournament Info'!$B$11),"",INDIRECT(ADDRESS(ROW(),2,1,1,"Optimal Seating "&amp;'Tournament Info'!$B$11-1&amp;"R+F")))</f>
        <v/>
      </c>
      <c r="B302" s="57" t="str">
        <f ca="1">IF(ISNUMBER(A302),VLOOKUP(A302,Methuselahs!$A$7:$E$306,2,FALSE),"")</f>
        <v/>
      </c>
      <c r="C302" s="136" t="str">
        <f ca="1">IF(ISNUMBER(A302),VLOOKUP(A302,Methuselahs!$A$7:$E$306,3,FALSE),"")</f>
        <v/>
      </c>
      <c r="D302" s="137" t="str">
        <f t="shared" ca="1" si="228"/>
        <v/>
      </c>
      <c r="E302" s="138"/>
      <c r="F302" s="184">
        <f t="shared" si="229"/>
        <v>0</v>
      </c>
      <c r="G302" s="139" t="str">
        <f t="shared" ca="1" si="202"/>
        <v/>
      </c>
      <c r="H302" s="140" t="str">
        <f ca="1">IF(ISNUMBER(A302),IF(OR($S302=$U302,NOT(ISNA(MATCH($D302*5+$V$4,Override!$C$6:$C$125,0)))),$Q302,0),"")</f>
        <v/>
      </c>
      <c r="I302" s="185" t="str">
        <f t="shared" ca="1" si="230"/>
        <v/>
      </c>
      <c r="J302" s="141">
        <f t="shared" ref="J302" ca="1" si="292">COUNT(A302:A306)</f>
        <v>0</v>
      </c>
      <c r="K302" s="142" t="str">
        <f t="shared" ref="K302" ca="1" si="293">IF(ISNUMBER(A302),RANK(F302,F302:F306),"")</f>
        <v/>
      </c>
      <c r="L302" s="58">
        <f ca="1">IF(J302=5,VLOOKUP(K302,TPMatrix!$A$6:$B$10,2,FALSE),IF(J302=4,VLOOKUP(K302,TPMatrix!$D$6:$E$9,2,FALSE),0))</f>
        <v>0</v>
      </c>
      <c r="M302" s="58">
        <f ca="1">IF(COUNTIF(K302:K306,K302)&gt;=2,IF(J302=5,VLOOKUP(K302+1,TPMatrix!$A$6:$B$10,2,FALSE),IF(J302=4,VLOOKUP(K302+1,TPMatrix!$D$6:$E$9,2,FALSE),0)),"")</f>
        <v>0</v>
      </c>
      <c r="N302" s="58">
        <f ca="1">IF(COUNTIF(K302:K306,K302)&gt;=3,IF(J302=5,VLOOKUP(K302+2,TPMatrix!$A$6:$B$10,2,FALSE),IF(J302=4,VLOOKUP(K302+2,TPMatrix!$D$6:$E$9,2,FALSE),0)),"")</f>
        <v>0</v>
      </c>
      <c r="O302" s="58">
        <f ca="1">IF(COUNTIF(K302:K306,K302)&gt;=4,IF(J302=5,VLOOKUP(K302+3,TPMatrix!$A$6:$B$10,2,FALSE),IF(J302=4,VLOOKUP(K302+3,TPMatrix!$D$6:$E$9,2,FALSE),0)),"")</f>
        <v>0</v>
      </c>
      <c r="P302" s="58">
        <f ca="1">IF(COUNTIF(K302:K306,K302)&gt;=5,IF(J302=5,VLOOKUP(K302+4,TPMatrix!$A$6:$B$10,2,FALSE),IF(J302=4,VLOOKUP(K302+4,TPMatrix!$D$6:$E$9,2,FALSE),0)),"")</f>
        <v>0</v>
      </c>
      <c r="Q302" s="58">
        <f t="shared" ca="1" si="233"/>
        <v>0</v>
      </c>
      <c r="R302" s="143">
        <f t="shared" ca="1" si="234"/>
        <v>5</v>
      </c>
      <c r="S302" s="144">
        <f t="shared" ca="1" si="205"/>
        <v>0</v>
      </c>
      <c r="T302" s="145">
        <f t="shared" si="206"/>
        <v>0</v>
      </c>
      <c r="U302" s="146">
        <f t="shared" ca="1" si="235"/>
        <v>0</v>
      </c>
      <c r="W302" s="3" t="str">
        <f t="shared" ca="1" si="207"/>
        <v/>
      </c>
      <c r="X302" s="3" t="str">
        <f ca="1">IF(ISNUMBER($A302),$W302*(Methuselahs!$A$4+1)+$A302,"")</f>
        <v/>
      </c>
      <c r="Y302" s="3" t="str">
        <f t="shared" ca="1" si="208"/>
        <v/>
      </c>
      <c r="Z302" s="3" t="str">
        <f ca="1">IF(ISNUMBER($A302),VLOOKUP($A302,Methuselahs!$A$7:$X$306,5),"")</f>
        <v/>
      </c>
      <c r="AA302" s="3" t="str">
        <f t="shared" ca="1" si="209"/>
        <v/>
      </c>
    </row>
    <row r="303" spans="1:27" x14ac:dyDescent="0.2">
      <c r="A303" s="59" t="str">
        <f ca="1">IF(ISBLANK('Tournament Info'!$B$11),"",INDIRECT(ADDRESS(ROW(),2,1,1,"Optimal Seating "&amp;'Tournament Info'!$B$11-1&amp;"R+F")))</f>
        <v/>
      </c>
      <c r="B303" s="65" t="str">
        <f ca="1">IF(ISNUMBER(A303),VLOOKUP(A303,Methuselahs!$A$7:$E$306,2,FALSE),"")</f>
        <v/>
      </c>
      <c r="C303" s="147" t="str">
        <f ca="1">IF(ISNUMBER(A303),VLOOKUP(A303,Methuselahs!$A$7:$E$306,3,FALSE),"")</f>
        <v/>
      </c>
      <c r="D303" s="148" t="str">
        <f t="shared" ca="1" si="228"/>
        <v/>
      </c>
      <c r="E303" s="149"/>
      <c r="F303" s="66">
        <f t="shared" si="229"/>
        <v>0</v>
      </c>
      <c r="G303" s="150" t="str">
        <f t="shared" ca="1" si="202"/>
        <v/>
      </c>
      <c r="H303" s="151" t="str">
        <f ca="1">IF(ISNUMBER(A303),IF(OR($S303=$U303,NOT(ISNA(MATCH($D303*5+$V$4,Override!$C$6:$C$125,0)))),$Q303,0),"")</f>
        <v/>
      </c>
      <c r="I303" s="186" t="str">
        <f t="shared" ca="1" si="230"/>
        <v/>
      </c>
      <c r="J303" s="152">
        <f t="shared" ref="J303" ca="1" si="294">COUNT(A302:A306)</f>
        <v>0</v>
      </c>
      <c r="K303" s="153" t="str">
        <f t="shared" ref="K303" ca="1" si="295">IF(ISNUMBER(A303),RANK(F303,F302:F306),"")</f>
        <v/>
      </c>
      <c r="L303" s="154">
        <f ca="1">IF(J303=5,VLOOKUP(K303,TPMatrix!$A$6:$B$10,2,FALSE),IF(J303=4,VLOOKUP(K303,TPMatrix!$D$6:$E$9,2,FALSE),0))</f>
        <v>0</v>
      </c>
      <c r="M303" s="154">
        <f ca="1">IF(COUNTIF(K302:K306,K303)&gt;=2,IF(J303=5,VLOOKUP(K303+1,TPMatrix!$A$6:$B$10,2,FALSE),IF(J303=4,VLOOKUP(K303+1,TPMatrix!$D$6:$E$9,2,FALSE),0)),"")</f>
        <v>0</v>
      </c>
      <c r="N303" s="154">
        <f ca="1">IF(COUNTIF(K302:K306,K303)&gt;=3,IF(J303=5,VLOOKUP(K303+2,TPMatrix!$A$6:$B$10,2,FALSE),IF(J303=4,VLOOKUP(K303+2,TPMatrix!$D$6:$E$9,2,FALSE),0)),"")</f>
        <v>0</v>
      </c>
      <c r="O303" s="154">
        <f ca="1">IF(COUNTIF(K302:K306,K303)&gt;=4,IF(J303=5,VLOOKUP(K303+3,TPMatrix!$A$6:$B$10,2,FALSE),IF(J303=4,VLOOKUP(K303+3,TPMatrix!$D$6:$E$9,2,FALSE),0)),"")</f>
        <v>0</v>
      </c>
      <c r="P303" s="154">
        <f ca="1">IF(COUNTIF(K302:K306,K303)&gt;=5,IF(J303=5,VLOOKUP(K303+4,TPMatrix!$A$6:$B$10,2,FALSE),IF(J303=4,VLOOKUP(K303+4,TPMatrix!$D$6:$E$9,2,FALSE),0)),"")</f>
        <v>0</v>
      </c>
      <c r="Q303" s="154">
        <f t="shared" ca="1" si="233"/>
        <v>0</v>
      </c>
      <c r="R303" s="155">
        <f t="shared" ca="1" si="234"/>
        <v>5</v>
      </c>
      <c r="S303" s="153">
        <f t="shared" ca="1" si="205"/>
        <v>0</v>
      </c>
      <c r="T303" s="154">
        <f t="shared" si="206"/>
        <v>0</v>
      </c>
      <c r="U303" s="155">
        <f t="shared" ca="1" si="235"/>
        <v>0</v>
      </c>
      <c r="W303" s="3" t="str">
        <f t="shared" ca="1" si="207"/>
        <v/>
      </c>
      <c r="X303" s="3" t="str">
        <f ca="1">IF(ISNUMBER($A303),$W303*(Methuselahs!$A$4+1)+$A303,"")</f>
        <v/>
      </c>
      <c r="Y303" s="3" t="str">
        <f t="shared" ca="1" si="208"/>
        <v/>
      </c>
      <c r="Z303" s="3" t="str">
        <f ca="1">IF(ISNUMBER($A303),VLOOKUP($A303,Methuselahs!$A$7:$X$306,5),"")</f>
        <v/>
      </c>
      <c r="AA303" s="3" t="str">
        <f t="shared" ca="1" si="209"/>
        <v/>
      </c>
    </row>
    <row r="304" spans="1:27" x14ac:dyDescent="0.2">
      <c r="A304" s="70" t="str">
        <f ca="1">IF(ISBLANK('Tournament Info'!$B$11),"",INDIRECT(ADDRESS(ROW(),2,1,1,"Optimal Seating "&amp;'Tournament Info'!$B$11-1&amp;"R+F")))</f>
        <v/>
      </c>
      <c r="B304" s="76" t="str">
        <f ca="1">IF(ISNUMBER(A304),VLOOKUP(A304,Methuselahs!$A$7:$E$306,2,FALSE),"")</f>
        <v/>
      </c>
      <c r="C304" s="156" t="str">
        <f ca="1">IF(ISNUMBER(A304),VLOOKUP(A304,Methuselahs!$A$7:$E$306,3,FALSE),"")</f>
        <v/>
      </c>
      <c r="D304" s="157" t="str">
        <f t="shared" ca="1" si="228"/>
        <v/>
      </c>
      <c r="E304" s="158"/>
      <c r="F304" s="77">
        <f t="shared" si="229"/>
        <v>0</v>
      </c>
      <c r="G304" s="159" t="str">
        <f t="shared" ca="1" si="202"/>
        <v/>
      </c>
      <c r="H304" s="160" t="str">
        <f ca="1">IF(ISNUMBER(A304),IF(OR($S304=$U304,NOT(ISNA(MATCH($D304*5+$V$4,Override!$C$6:$C$125,0)))),$Q304,0),"")</f>
        <v/>
      </c>
      <c r="I304" s="187" t="str">
        <f t="shared" ca="1" si="230"/>
        <v/>
      </c>
      <c r="J304" s="161">
        <f t="shared" ref="J304" ca="1" si="296">COUNT(A302:A306)</f>
        <v>0</v>
      </c>
      <c r="K304" s="162" t="str">
        <f t="shared" ref="K304" ca="1" si="297">IF(ISNUMBER(A304),RANK(F304,F302:F306),"")</f>
        <v/>
      </c>
      <c r="L304" s="75">
        <f ca="1">IF(J304=5,VLOOKUP(K304,TPMatrix!$A$6:$B$10,2,FALSE),IF(J304=4,VLOOKUP(K304,TPMatrix!$D$6:$E$9,2,FALSE),0))</f>
        <v>0</v>
      </c>
      <c r="M304" s="75">
        <f ca="1">IF(COUNTIF(K302:K306,K304)&gt;=2,IF(J304=5,VLOOKUP(K304+1,TPMatrix!$A$6:$B$10,2,FALSE),IF(J304=4,VLOOKUP(K304+1,TPMatrix!$D$6:$E$9,2,FALSE),0)),"")</f>
        <v>0</v>
      </c>
      <c r="N304" s="75">
        <f ca="1">IF(COUNTIF(K302:K306,K304)&gt;=3,IF(J304=5,VLOOKUP(K304+2,TPMatrix!$A$6:$B$10,2,FALSE),IF(J304=4,VLOOKUP(K304+2,TPMatrix!$D$6:$E$9,2,FALSE),0)),"")</f>
        <v>0</v>
      </c>
      <c r="O304" s="75">
        <f ca="1">IF(COUNTIF(K302:K306,K304)&gt;=4,IF(J304=5,VLOOKUP(K304+3,TPMatrix!$A$6:$B$10,2,FALSE),IF(J304=4,VLOOKUP(K304+3,TPMatrix!$D$6:$E$9,2,FALSE),0)),"")</f>
        <v>0</v>
      </c>
      <c r="P304" s="75">
        <f ca="1">IF(COUNTIF(K302:K306,K304)&gt;=5,IF(J304=5,VLOOKUP(K304+4,TPMatrix!$A$6:$B$10,2,FALSE),IF(J304=4,VLOOKUP(K304+4,TPMatrix!$D$6:$E$9,2,FALSE),0)),"")</f>
        <v>0</v>
      </c>
      <c r="Q304" s="75">
        <f t="shared" ca="1" si="233"/>
        <v>0</v>
      </c>
      <c r="R304" s="163">
        <f t="shared" ca="1" si="234"/>
        <v>5</v>
      </c>
      <c r="S304" s="162">
        <f t="shared" ca="1" si="205"/>
        <v>0</v>
      </c>
      <c r="T304" s="75">
        <f t="shared" si="206"/>
        <v>0</v>
      </c>
      <c r="U304" s="163">
        <f t="shared" ca="1" si="235"/>
        <v>0</v>
      </c>
      <c r="W304" s="3" t="str">
        <f t="shared" ca="1" si="207"/>
        <v/>
      </c>
      <c r="X304" s="3" t="str">
        <f ca="1">IF(ISNUMBER($A304),$W304*(Methuselahs!$A$4+1)+$A304,"")</f>
        <v/>
      </c>
      <c r="Y304" s="3" t="str">
        <f t="shared" ca="1" si="208"/>
        <v/>
      </c>
      <c r="Z304" s="3" t="str">
        <f ca="1">IF(ISNUMBER($A304),VLOOKUP($A304,Methuselahs!$A$7:$X$306,5),"")</f>
        <v/>
      </c>
      <c r="AA304" s="3" t="str">
        <f t="shared" ca="1" si="209"/>
        <v/>
      </c>
    </row>
    <row r="305" spans="1:27" x14ac:dyDescent="0.2">
      <c r="A305" s="164" t="str">
        <f ca="1">IF(ISBLANK('Tournament Info'!$B$11),"",INDIRECT(ADDRESS(ROW(),2,1,1,"Optimal Seating "&amp;'Tournament Info'!$B$11-1&amp;"R+F")))</f>
        <v/>
      </c>
      <c r="B305" s="165" t="str">
        <f ca="1">IF(ISNUMBER(A305),VLOOKUP(A305,Methuselahs!$A$7:$E$306,2,FALSE),"")</f>
        <v/>
      </c>
      <c r="C305" s="166" t="str">
        <f ca="1">IF(ISNUMBER(A305),VLOOKUP(A305,Methuselahs!$A$7:$E$306,3,FALSE),"")</f>
        <v/>
      </c>
      <c r="D305" s="167" t="str">
        <f t="shared" ca="1" si="228"/>
        <v/>
      </c>
      <c r="E305" s="168"/>
      <c r="F305" s="188">
        <f t="shared" si="229"/>
        <v>0</v>
      </c>
      <c r="G305" s="150" t="str">
        <f t="shared" ca="1" si="202"/>
        <v/>
      </c>
      <c r="H305" s="151" t="str">
        <f ca="1">IF(ISNUMBER(A305),IF(OR($S305=$U305,NOT(ISNA(MATCH($D305*5+$V$4,Override!$C$6:$C$125,0)))),$Q305,0),"")</f>
        <v/>
      </c>
      <c r="I305" s="186" t="str">
        <f t="shared" ca="1" si="230"/>
        <v/>
      </c>
      <c r="J305" s="169">
        <f t="shared" ref="J305" ca="1" si="298">COUNT(A302:A306)</f>
        <v>0</v>
      </c>
      <c r="K305" s="153" t="str">
        <f t="shared" ref="K305" ca="1" si="299">IF(ISNUMBER(A305),RANK(F305,F302:F306),"")</f>
        <v/>
      </c>
      <c r="L305" s="154">
        <f ca="1">IF(J305=5,VLOOKUP(K305,TPMatrix!$A$6:$B$10,2,FALSE),IF(J305=4,VLOOKUP(K305,TPMatrix!$D$6:$E$9,2,FALSE),0))</f>
        <v>0</v>
      </c>
      <c r="M305" s="154">
        <f ca="1">IF(COUNTIF(K302:K306,K305)&gt;=2,IF(J305=5,VLOOKUP(K305+1,TPMatrix!$A$6:$B$10,2,FALSE),IF(J305=4,VLOOKUP(K305+1,TPMatrix!$D$6:$E$9,2,FALSE),0)),"")</f>
        <v>0</v>
      </c>
      <c r="N305" s="154">
        <f ca="1">IF(COUNTIF(K302:K306,K305)&gt;=3,IF(J305=5,VLOOKUP(K305+2,TPMatrix!$A$6:$B$10,2,FALSE),IF(J305=4,VLOOKUP(K305+2,TPMatrix!$D$6:$E$9,2,FALSE),0)),"")</f>
        <v>0</v>
      </c>
      <c r="O305" s="154">
        <f ca="1">IF(COUNTIF(K302:K306,K305)&gt;=4,IF(J305=5,VLOOKUP(K305+3,TPMatrix!$A$6:$B$10,2,FALSE),IF(J305=4,VLOOKUP(K305+3,TPMatrix!$D$6:$E$9,2,FALSE),0)),"")</f>
        <v>0</v>
      </c>
      <c r="P305" s="154">
        <f ca="1">IF(COUNTIF(K302:K306,K305)&gt;=5,IF(J305=5,VLOOKUP(K305+4,TPMatrix!$A$6:$B$10,2,FALSE),IF(J305=4,VLOOKUP(K305+4,TPMatrix!$D$6:$E$9,2,FALSE),0)),"")</f>
        <v>0</v>
      </c>
      <c r="Q305" s="154">
        <f t="shared" ca="1" si="233"/>
        <v>0</v>
      </c>
      <c r="R305" s="155">
        <f t="shared" ca="1" si="234"/>
        <v>5</v>
      </c>
      <c r="S305" s="153">
        <f t="shared" ca="1" si="205"/>
        <v>0</v>
      </c>
      <c r="T305" s="154">
        <f t="shared" si="206"/>
        <v>0</v>
      </c>
      <c r="U305" s="155">
        <f t="shared" ca="1" si="235"/>
        <v>0</v>
      </c>
      <c r="W305" s="3" t="str">
        <f t="shared" ca="1" si="207"/>
        <v/>
      </c>
      <c r="X305" s="3" t="str">
        <f ca="1">IF(ISNUMBER($A305),$W305*(Methuselahs!$A$4+1)+$A305,"")</f>
        <v/>
      </c>
      <c r="Y305" s="3" t="str">
        <f t="shared" ca="1" si="208"/>
        <v/>
      </c>
      <c r="Z305" s="3" t="str">
        <f ca="1">IF(ISNUMBER($A305),VLOOKUP($A305,Methuselahs!$A$7:$X$306,5),"")</f>
        <v/>
      </c>
      <c r="AA305" s="3" t="str">
        <f t="shared" ca="1" si="209"/>
        <v/>
      </c>
    </row>
    <row r="306" spans="1:27" ht="13.5" thickBot="1" x14ac:dyDescent="0.25">
      <c r="A306" s="170" t="str">
        <f ca="1">IF(ISBLANK('Tournament Info'!$B$11),"",INDIRECT(ADDRESS(ROW(),2,1,1,"Optimal Seating "&amp;'Tournament Info'!$B$11-1&amp;"R+F")))</f>
        <v/>
      </c>
      <c r="B306" s="171" t="str">
        <f ca="1">IF(ISNUMBER(A306),VLOOKUP(A306,Methuselahs!$A$7:$E$306,2,FALSE),"")</f>
        <v/>
      </c>
      <c r="C306" s="172" t="str">
        <f ca="1">IF(ISNUMBER(A306),VLOOKUP(A306,Methuselahs!$A$7:$E$306,3,FALSE),"")</f>
        <v/>
      </c>
      <c r="D306" s="173" t="str">
        <f t="shared" ca="1" si="228"/>
        <v/>
      </c>
      <c r="E306" s="174"/>
      <c r="F306" s="189">
        <f t="shared" si="229"/>
        <v>0</v>
      </c>
      <c r="G306" s="179" t="str">
        <f t="shared" ca="1" si="202"/>
        <v/>
      </c>
      <c r="H306" s="180" t="str">
        <f ca="1">IF(ISNUMBER(A306),IF(OR($S306=$U306,NOT(ISNA(MATCH($D306*5+$V$4,Override!$C$6:$C$125,0)))),$Q306,0),"")</f>
        <v/>
      </c>
      <c r="I306" s="190" t="str">
        <f t="shared" ca="1" si="230"/>
        <v/>
      </c>
      <c r="J306" s="175">
        <f t="shared" ref="J306" ca="1" si="300">COUNT(A302:A306)</f>
        <v>0</v>
      </c>
      <c r="K306" s="176" t="str">
        <f t="shared" ref="K306" ca="1" si="301">IF(ISNUMBER(A306),RANK(F306,F302:F306),"")</f>
        <v/>
      </c>
      <c r="L306" s="177">
        <f ca="1">IF(J306=5,VLOOKUP(K306,TPMatrix!$A$6:$B$10,2,FALSE),IF(J306=4,VLOOKUP(K306,TPMatrix!$D$6:$E$9,2,FALSE),0))</f>
        <v>0</v>
      </c>
      <c r="M306" s="177">
        <f ca="1">IF(COUNTIF(K302:K306,K306)&gt;=2,IF(J306=5,VLOOKUP(K306+1,TPMatrix!$A$6:$B$10,2,FALSE),IF(J306=4,VLOOKUP(K306+1,TPMatrix!$D$6:$E$9,2,FALSE),0)),"")</f>
        <v>0</v>
      </c>
      <c r="N306" s="177">
        <f ca="1">IF(COUNTIF(K302:K306,K306)&gt;=3,IF(J306=5,VLOOKUP(K306+2,TPMatrix!$A$6:$B$10,2,FALSE),IF(J306=4,VLOOKUP(K306+2,TPMatrix!$D$6:$E$9,2,FALSE),0)),"")</f>
        <v>0</v>
      </c>
      <c r="O306" s="177">
        <f ca="1">IF(COUNTIF(K302:K306,K306)&gt;=4,IF(J306=5,VLOOKUP(K306+3,TPMatrix!$A$6:$B$10,2,FALSE),IF(J306=4,VLOOKUP(K306+3,TPMatrix!$D$6:$E$9,2,FALSE),0)),"")</f>
        <v>0</v>
      </c>
      <c r="P306" s="177">
        <f ca="1">IF(COUNTIF(K302:K306,K306)&gt;=5,IF(J306=5,VLOOKUP(K306+4,TPMatrix!$A$6:$B$10,2,FALSE),IF(J306=4,VLOOKUP(K306+4,TPMatrix!$D$6:$E$9,2,FALSE),0)),"")</f>
        <v>0</v>
      </c>
      <c r="Q306" s="177">
        <f t="shared" ca="1" si="233"/>
        <v>0</v>
      </c>
      <c r="R306" s="178">
        <f t="shared" ca="1" si="234"/>
        <v>5</v>
      </c>
      <c r="S306" s="176">
        <f t="shared" ca="1" si="205"/>
        <v>0</v>
      </c>
      <c r="T306" s="177">
        <f t="shared" si="206"/>
        <v>0</v>
      </c>
      <c r="U306" s="178">
        <f t="shared" ca="1" si="235"/>
        <v>0</v>
      </c>
      <c r="W306" s="3" t="str">
        <f t="shared" ca="1" si="207"/>
        <v/>
      </c>
      <c r="X306" s="3" t="str">
        <f ca="1">IF(ISNUMBER($A306),$W306*(Methuselahs!$A$4+1)+$A306,"")</f>
        <v/>
      </c>
      <c r="Y306" s="3" t="str">
        <f t="shared" ca="1" si="208"/>
        <v/>
      </c>
      <c r="Z306" s="3" t="str">
        <f ca="1">IF(ISNUMBER($A306),VLOOKUP($A306,Methuselahs!$A$7:$X$306,5),"")</f>
        <v/>
      </c>
      <c r="AA306" s="3" t="str">
        <f t="shared" ca="1" si="209"/>
        <v/>
      </c>
    </row>
    <row r="307" spans="1:27" ht="13.5" thickTop="1" x14ac:dyDescent="0.2"/>
  </sheetData>
  <sheetProtection sheet="1" objects="1" scenarios="1"/>
  <pageMargins left="0.74791666666666667" right="0.74791666666666667" top="0.98402777777777783" bottom="0.98402777777777783" header="0.51180555555555562" footer="0.51180555555555562"/>
  <pageSetup firstPageNumber="0" orientation="landscape" horizontalDpi="300" verticalDpi="300" r:id="rId1"/>
  <headerFooter alignWithMargins="0"/>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307"/>
  <sheetViews>
    <sheetView workbookViewId="0">
      <pane ySplit="6" topLeftCell="A22" activePane="bottomLeft" state="frozen"/>
      <selection pane="bottomLeft" activeCell="E31" sqref="E31"/>
    </sheetView>
  </sheetViews>
  <sheetFormatPr defaultColWidth="8.7109375" defaultRowHeight="12.75" x14ac:dyDescent="0.2"/>
  <cols>
    <col min="1" max="1" width="3" customWidth="1"/>
    <col min="2" max="2" width="16.7109375" customWidth="1"/>
    <col min="3" max="3" width="18" customWidth="1"/>
    <col min="4" max="5" width="6.7109375" style="100" customWidth="1"/>
    <col min="6" max="6" width="7.7109375" hidden="1" customWidth="1"/>
    <col min="7" max="8" width="7.7109375" customWidth="1"/>
    <col min="9" max="9" width="8.7109375" customWidth="1"/>
    <col min="10" max="10" width="5" style="13" hidden="1" customWidth="1"/>
    <col min="11" max="11" width="10.7109375" style="3" hidden="1" customWidth="1"/>
    <col min="12" max="12" width="7.7109375" style="3" hidden="1" customWidth="1"/>
    <col min="13" max="16" width="5" style="3" hidden="1" customWidth="1"/>
    <col min="17" max="17" width="6.28515625" style="3" hidden="1" customWidth="1"/>
    <col min="18" max="18" width="8.42578125" style="3" hidden="1" customWidth="1"/>
    <col min="19" max="19" width="19.42578125" style="3" hidden="1" customWidth="1"/>
    <col min="20" max="20" width="8.28515625" style="3" hidden="1" customWidth="1"/>
    <col min="21" max="21" width="9.7109375" style="3" hidden="1" customWidth="1"/>
    <col min="22" max="22" width="12.42578125" style="3" hidden="1" customWidth="1"/>
    <col min="23" max="23" width="10.42578125" style="3" hidden="1" customWidth="1"/>
    <col min="24" max="25" width="7.42578125" style="3" hidden="1" customWidth="1"/>
    <col min="26" max="26" width="4.42578125" style="3" hidden="1" customWidth="1"/>
    <col min="27" max="27" width="10.42578125" style="3" hidden="1" customWidth="1"/>
    <col min="28" max="29" width="9.28515625" style="3" customWidth="1"/>
    <col min="30" max="16384" width="8.7109375" style="3"/>
  </cols>
  <sheetData>
    <row r="1" spans="1:28" ht="25.5" x14ac:dyDescent="0.35">
      <c r="A1" s="4" t="str">
        <f>IF(ISBLANK('Tournament Info'!B3),"Vampire: The Eternal Struggle Tournament",'Tournament Info'!B3)</f>
        <v>VtES Finnish Nationals 2026</v>
      </c>
      <c r="B1" s="17"/>
      <c r="C1" s="17"/>
      <c r="D1" s="14"/>
      <c r="E1" s="14"/>
      <c r="F1" s="3"/>
      <c r="G1" s="3"/>
      <c r="H1" s="3"/>
      <c r="I1" s="3"/>
      <c r="J1" s="24"/>
    </row>
    <row r="2" spans="1:28" ht="13.9" customHeight="1" x14ac:dyDescent="0.3">
      <c r="A2" s="3"/>
      <c r="B2" s="17"/>
      <c r="C2" s="17"/>
      <c r="D2" s="14"/>
      <c r="E2" s="14"/>
      <c r="G2" s="3"/>
      <c r="H2" s="3" t="s">
        <v>129</v>
      </c>
      <c r="I2" s="3"/>
      <c r="AB2" s="101"/>
    </row>
    <row r="3" spans="1:28" s="20" customFormat="1" ht="15" customHeight="1" x14ac:dyDescent="0.3">
      <c r="A3" s="102" t="s">
        <v>159</v>
      </c>
      <c r="B3" s="103"/>
      <c r="C3" s="103"/>
      <c r="D3" s="104"/>
      <c r="E3" s="104"/>
      <c r="H3" s="20" t="s">
        <v>131</v>
      </c>
      <c r="V3" s="105" t="s">
        <v>158</v>
      </c>
      <c r="AB3" s="106"/>
    </row>
    <row r="4" spans="1:28" ht="13.15" customHeight="1" x14ac:dyDescent="0.3">
      <c r="B4" s="17"/>
      <c r="C4" s="17"/>
      <c r="D4" s="14"/>
      <c r="E4" s="14"/>
      <c r="F4" s="3"/>
      <c r="G4" s="3"/>
      <c r="H4" s="3"/>
      <c r="I4" s="3"/>
      <c r="J4" s="24"/>
      <c r="V4" s="108">
        <v>3</v>
      </c>
    </row>
    <row r="5" spans="1:28" ht="20.25" x14ac:dyDescent="0.3">
      <c r="A5" s="109" t="s">
        <v>132</v>
      </c>
      <c r="B5" s="110"/>
      <c r="C5" s="110"/>
      <c r="D5" s="111"/>
      <c r="E5" s="112" t="s">
        <v>133</v>
      </c>
      <c r="F5" s="181"/>
      <c r="G5" s="112"/>
      <c r="H5" s="113"/>
      <c r="I5" s="114"/>
      <c r="J5" s="115"/>
      <c r="K5" s="116" t="s">
        <v>134</v>
      </c>
      <c r="L5" s="117"/>
      <c r="M5" s="117"/>
      <c r="N5" s="117"/>
      <c r="O5" s="117"/>
      <c r="P5" s="117"/>
      <c r="Q5" s="117"/>
      <c r="R5" s="118"/>
      <c r="S5" s="119" t="s">
        <v>135</v>
      </c>
      <c r="T5" s="117"/>
      <c r="U5" s="118"/>
    </row>
    <row r="6" spans="1:28" s="37" customFormat="1" ht="13.15" customHeight="1" x14ac:dyDescent="0.2">
      <c r="A6" s="120" t="s">
        <v>124</v>
      </c>
      <c r="B6" s="121" t="s">
        <v>136</v>
      </c>
      <c r="C6" s="122" t="s">
        <v>137</v>
      </c>
      <c r="D6" s="123" t="s">
        <v>138</v>
      </c>
      <c r="E6" s="125" t="s">
        <v>106</v>
      </c>
      <c r="F6" s="191" t="s">
        <v>106</v>
      </c>
      <c r="G6" s="192" t="s">
        <v>139</v>
      </c>
      <c r="H6" s="125" t="s">
        <v>107</v>
      </c>
      <c r="I6" s="127" t="s">
        <v>140</v>
      </c>
      <c r="J6" s="183" t="s">
        <v>141</v>
      </c>
      <c r="K6" s="129" t="s">
        <v>142</v>
      </c>
      <c r="L6" s="130" t="s">
        <v>143</v>
      </c>
      <c r="M6" s="130" t="s">
        <v>144</v>
      </c>
      <c r="N6" s="130" t="s">
        <v>145</v>
      </c>
      <c r="O6" s="130" t="s">
        <v>146</v>
      </c>
      <c r="P6" s="130" t="s">
        <v>147</v>
      </c>
      <c r="Q6" s="130" t="s">
        <v>148</v>
      </c>
      <c r="R6" s="131" t="s">
        <v>149</v>
      </c>
      <c r="S6" s="132" t="s">
        <v>150</v>
      </c>
      <c r="T6" s="133" t="s">
        <v>151</v>
      </c>
      <c r="U6" s="134" t="s">
        <v>152</v>
      </c>
      <c r="W6" s="135" t="s">
        <v>153</v>
      </c>
      <c r="X6" s="135" t="s">
        <v>154</v>
      </c>
      <c r="Y6" s="135" t="s">
        <v>155</v>
      </c>
      <c r="Z6" s="135" t="s">
        <v>156</v>
      </c>
      <c r="AA6" s="135" t="s">
        <v>153</v>
      </c>
    </row>
    <row r="7" spans="1:28" ht="13.15" customHeight="1" thickTop="1" x14ac:dyDescent="0.2">
      <c r="A7" s="55">
        <f ca="1">IF(OR(ISBLANK('Tournament Info'!$B$11),'Tournament Info'!$B$11&lt;&gt;4),"",INDIRECT(ADDRESS(ROW(),3,1,1,"Optimal Seating "&amp;'Tournament Info'!$B$11-1&amp;"R+F")))</f>
        <v>4</v>
      </c>
      <c r="B7" s="76" t="str">
        <f ca="1">IF(ISNUMBER(A7),VLOOKUP(A7,Methuselahs!$A$7:$E$306,2,FALSE),"")</f>
        <v>Motiejus</v>
      </c>
      <c r="C7" s="136" t="str">
        <f ca="1">IF(ISNUMBER(A7),VLOOKUP(A7,Methuselahs!$A$7:$E$306,3,FALSE),"")</f>
        <v>Simonis</v>
      </c>
      <c r="D7" s="137">
        <f t="shared" ref="D7:D38" ca="1" si="0">IF(ISNUMBER(A7),FLOOR((ROW()-ROW($A$7))/5,1)+1,"")</f>
        <v>1</v>
      </c>
      <c r="E7" s="138">
        <v>1</v>
      </c>
      <c r="F7" s="184">
        <f t="shared" ref="F7:F38" si="1">IF(ISNUMBER(E7),E7,0)</f>
        <v>1</v>
      </c>
      <c r="G7" s="139">
        <f t="shared" ref="G7:G38" ca="1" si="2">IF(ISNUMBER($A7),IF(AND($F7&gt;=2,$H7=60),1,0),"")</f>
        <v>0</v>
      </c>
      <c r="H7" s="140">
        <f ca="1">IF(ISNUMBER(A7),IF(OR($S7=$U7,NOT(ISNA(MATCH($D7*5+$V$4,Override!$C$6:$C$125,0)))),$Q7,0),"")</f>
        <v>48</v>
      </c>
      <c r="I7" s="193">
        <f t="shared" ref="I7:I38" ca="1" si="3">IF(ISNUMBER(A7),IF(J7=5,K7,IF(AND(J7=4,OR(K7=4,K7=3)),K7+1,K7)),"")</f>
        <v>2</v>
      </c>
      <c r="J7" s="141">
        <f ca="1">COUNT(A7:A11)</f>
        <v>5</v>
      </c>
      <c r="K7" s="142">
        <f ca="1">IF(ISNUMBER(A7),RANK(F7,F7:F11),"")</f>
        <v>2</v>
      </c>
      <c r="L7" s="58">
        <f ca="1">IF(J7=5,VLOOKUP(K7,TPMatrix!$A$6:$B$10,2,FALSE),IF(J7=4,VLOOKUP(K7,TPMatrix!$D$6:$E$9,2,FALSE),0))</f>
        <v>48</v>
      </c>
      <c r="M7" s="58" t="str">
        <f ca="1">IF(COUNTIF(K7:K11,K7)&gt;=2,IF(J7=5,VLOOKUP(K7+1,TPMatrix!$A$6:$B$10,2,FALSE),IF(J7=4,VLOOKUP(K7+1,TPMatrix!$D$6:$E$9,2,FALSE),0)),"")</f>
        <v/>
      </c>
      <c r="N7" s="58" t="str">
        <f ca="1">IF(COUNTIF(K7:K11,K7)&gt;=3,IF(J7=5,VLOOKUP(K7+2,TPMatrix!$A$6:$B$10,2,FALSE),IF(J7=4,VLOOKUP(K7+2,TPMatrix!$D$6:$E$9,2,FALSE),0)),"")</f>
        <v/>
      </c>
      <c r="O7" s="58" t="str">
        <f ca="1">IF(COUNTIF(K7:K11,K7)&gt;=4,IF(J7=5,VLOOKUP(K7+3,TPMatrix!$A$6:$B$10,2,FALSE),IF(J7=4,VLOOKUP(K7+3,TPMatrix!$D$6:$E$9,2,FALSE),0)),"")</f>
        <v/>
      </c>
      <c r="P7" s="58" t="str">
        <f ca="1">IF(COUNTIF(K7:K11,K7)&gt;=5,IF(J7=5,VLOOKUP(K7+4,TPMatrix!$A$6:$B$10,2,FALSE),IF(J7=4,VLOOKUP(K7+4,TPMatrix!$D$6:$E$9,2,FALSE),0)),"")</f>
        <v/>
      </c>
      <c r="Q7" s="58">
        <f t="shared" ref="Q7:Q38" ca="1" si="4">SUM(L7:P7)/COUNT(L7:P7)</f>
        <v>48</v>
      </c>
      <c r="R7" s="143">
        <f t="shared" ref="R7:R38" ca="1" si="5">COUNT(L7:P7)</f>
        <v>1</v>
      </c>
      <c r="S7" s="144">
        <f t="shared" ref="S7:S38" ca="1" si="6">IF(ISNUMBER($A7),COUNTIF($D$7:$D$306,$D7),0)</f>
        <v>5</v>
      </c>
      <c r="T7" s="145">
        <f t="shared" ref="T7:T38" si="7">CEILING($F7,1)</f>
        <v>1</v>
      </c>
      <c r="U7" s="146">
        <f t="shared" ref="U7:U38" ca="1" si="8">SUM(OFFSET(T7,-MOD(ROW()-ROW($U$7),5),0,5,1))</f>
        <v>5</v>
      </c>
      <c r="W7" s="3">
        <f t="shared" ref="W7:W38" ca="1" si="9">$I7</f>
        <v>2</v>
      </c>
      <c r="X7" s="3">
        <f ca="1">IF(ISNUMBER($A7),$W7*(Methuselahs!$A$4+1)+$A7,"")</f>
        <v>88</v>
      </c>
      <c r="Y7" s="3">
        <f t="shared" ref="Y7:Y38" ca="1" si="10">IF(ISNUMBER($A7),RANK($X7,$X7:$X11,1),"")</f>
        <v>2</v>
      </c>
      <c r="Z7" s="3" t="e">
        <f ca="1">IF(ISNUMBER($A7),VLOOKUP($A7,Methuselahs!$A$7:$X$306,5),"")</f>
        <v>#N/A</v>
      </c>
      <c r="AA7" s="3">
        <f t="shared" ref="AA7:AA38" ca="1" si="11">$I7</f>
        <v>2</v>
      </c>
    </row>
    <row r="8" spans="1:28" ht="13.15" customHeight="1" x14ac:dyDescent="0.2">
      <c r="A8" s="59">
        <f ca="1">IF(OR(ISBLANK('Tournament Info'!$B$11),'Tournament Info'!$B$11&lt;&gt;4),"",INDIRECT(ADDRESS(ROW(),3,1,1,"Optimal Seating "&amp;'Tournament Info'!$B$11-1&amp;"R+F")))</f>
        <v>37</v>
      </c>
      <c r="B8" s="65" t="str">
        <f ca="1">IF(ISNUMBER(A8),VLOOKUP(A8,Methuselahs!$A$7:$E$306,2,FALSE),"")</f>
        <v>Joona</v>
      </c>
      <c r="C8" s="147" t="str">
        <f ca="1">IF(ISNUMBER(A8),VLOOKUP(A8,Methuselahs!$A$7:$E$306,3,FALSE),"")</f>
        <v>Tuominen</v>
      </c>
      <c r="D8" s="148">
        <f t="shared" ca="1" si="0"/>
        <v>1</v>
      </c>
      <c r="E8" s="149"/>
      <c r="F8" s="66">
        <f t="shared" si="1"/>
        <v>0</v>
      </c>
      <c r="G8" s="150">
        <f t="shared" ca="1" si="2"/>
        <v>0</v>
      </c>
      <c r="H8" s="151">
        <f ca="1">IF(ISNUMBER(A8),IF(OR($S8=$U8,NOT(ISNA(MATCH($D8*5+$V$4,Override!$C$6:$C$125,0)))),$Q8,0),"")</f>
        <v>12</v>
      </c>
      <c r="I8" s="69">
        <f t="shared" ca="1" si="3"/>
        <v>5</v>
      </c>
      <c r="J8" s="152">
        <f ca="1">COUNT(A7:A11)</f>
        <v>5</v>
      </c>
      <c r="K8" s="153">
        <f ca="1">IF(ISNUMBER(A8),RANK(F8,F7:F11),"")</f>
        <v>5</v>
      </c>
      <c r="L8" s="154">
        <f ca="1">IF(J8=5,VLOOKUP(K8,TPMatrix!$A$6:$B$10,2,FALSE),IF(J8=4,VLOOKUP(K8,TPMatrix!$D$6:$E$9,2,FALSE),0))</f>
        <v>12</v>
      </c>
      <c r="M8" s="154" t="str">
        <f ca="1">IF(COUNTIF(K7:K11,K8)&gt;=2,IF(J8=5,VLOOKUP(K8+1,TPMatrix!$A$6:$B$10,2,FALSE),IF(J8=4,VLOOKUP(K8+1,TPMatrix!$D$6:$E$9,2,FALSE),0)),"")</f>
        <v/>
      </c>
      <c r="N8" s="154" t="str">
        <f ca="1">IF(COUNTIF(K7:K11,K8)&gt;=3,IF(J8=5,VLOOKUP(K8+2,TPMatrix!$A$6:$B$10,2,FALSE),IF(J8=4,VLOOKUP(K8+2,TPMatrix!$D$6:$E$9,2,FALSE),0)),"")</f>
        <v/>
      </c>
      <c r="O8" s="154" t="str">
        <f ca="1">IF(COUNTIF(K7:K11,K8)&gt;=4,IF(J8=5,VLOOKUP(K8+3,TPMatrix!$A$6:$B$10,2,FALSE),IF(J8=4,VLOOKUP(K8+3,TPMatrix!$D$6:$E$9,2,FALSE),0)),"")</f>
        <v/>
      </c>
      <c r="P8" s="154" t="str">
        <f ca="1">IF(COUNTIF(K7:K11,K8)&gt;=5,IF(J8=5,VLOOKUP(K8+4,TPMatrix!$A$6:$B$10,2,FALSE),IF(J8=4,VLOOKUP(K8+4,TPMatrix!$D$6:$E$9,2,FALSE),0)),"")</f>
        <v/>
      </c>
      <c r="Q8" s="154">
        <f t="shared" ca="1" si="4"/>
        <v>12</v>
      </c>
      <c r="R8" s="155">
        <f t="shared" ca="1" si="5"/>
        <v>1</v>
      </c>
      <c r="S8" s="153">
        <f t="shared" ca="1" si="6"/>
        <v>5</v>
      </c>
      <c r="T8" s="154">
        <f t="shared" si="7"/>
        <v>0</v>
      </c>
      <c r="U8" s="155">
        <f t="shared" ca="1" si="8"/>
        <v>5</v>
      </c>
      <c r="W8" s="3">
        <f t="shared" ca="1" si="9"/>
        <v>5</v>
      </c>
      <c r="X8" s="3">
        <f ca="1">IF(ISNUMBER($A8),$W8*(Methuselahs!$A$4+1)+$A8,"")</f>
        <v>247</v>
      </c>
      <c r="Y8" s="3">
        <f t="shared" ca="1" si="10"/>
        <v>5</v>
      </c>
      <c r="Z8" s="3">
        <f ca="1">IF(ISNUMBER($A8),VLOOKUP($A8,Methuselahs!$A$7:$X$306,5),"")</f>
        <v>133</v>
      </c>
      <c r="AA8" s="3">
        <f t="shared" ca="1" si="11"/>
        <v>5</v>
      </c>
    </row>
    <row r="9" spans="1:28" ht="13.15" customHeight="1" x14ac:dyDescent="0.2">
      <c r="A9" s="70">
        <f ca="1">IF(OR(ISBLANK('Tournament Info'!$B$11),'Tournament Info'!$B$11&lt;&gt;4),"",INDIRECT(ADDRESS(ROW(),3,1,1,"Optimal Seating "&amp;'Tournament Info'!$B$11-1&amp;"R+F")))</f>
        <v>38</v>
      </c>
      <c r="B9" s="76" t="str">
        <f ca="1">IF(ISNUMBER(A9),VLOOKUP(A9,Methuselahs!$A$7:$E$306,2,FALSE),"")</f>
        <v>Juha</v>
      </c>
      <c r="C9" s="156" t="str">
        <f ca="1">IF(ISNUMBER(A9),VLOOKUP(A9,Methuselahs!$A$7:$E$306,3,FALSE),"")</f>
        <v>Nyholm</v>
      </c>
      <c r="D9" s="157">
        <f t="shared" ca="1" si="0"/>
        <v>1</v>
      </c>
      <c r="E9" s="158">
        <v>0.5</v>
      </c>
      <c r="F9" s="77">
        <f t="shared" si="1"/>
        <v>0.5</v>
      </c>
      <c r="G9" s="159">
        <f t="shared" ca="1" si="2"/>
        <v>0</v>
      </c>
      <c r="H9" s="160">
        <f ca="1">IF(ISNUMBER(A9),IF(OR($S9=$U9,NOT(ISNA(MATCH($D9*5+$V$4,Override!$C$6:$C$125,0)))),$Q9,0),"")</f>
        <v>30</v>
      </c>
      <c r="I9" s="80">
        <f t="shared" ca="1" si="3"/>
        <v>3</v>
      </c>
      <c r="J9" s="161">
        <f ca="1">COUNT(A7:A11)</f>
        <v>5</v>
      </c>
      <c r="K9" s="162">
        <f ca="1">IF(ISNUMBER(A9),RANK(F9,F7:F11),"")</f>
        <v>3</v>
      </c>
      <c r="L9" s="75">
        <f ca="1">IF(J9=5,VLOOKUP(K9,TPMatrix!$A$6:$B$10,2,FALSE),IF(J9=4,VLOOKUP(K9,TPMatrix!$D$6:$E$9,2,FALSE),0))</f>
        <v>36</v>
      </c>
      <c r="M9" s="75">
        <f ca="1">IF(COUNTIF(K7:K11,K9)&gt;=2,IF(J9=5,VLOOKUP(K9+1,TPMatrix!$A$6:$B$10,2,FALSE),IF(J9=4,VLOOKUP(K9+1,TPMatrix!$D$6:$E$9,2,FALSE),0)),"")</f>
        <v>24</v>
      </c>
      <c r="N9" s="75" t="str">
        <f ca="1">IF(COUNTIF(K7:K11,K9)&gt;=3,IF(J9=5,VLOOKUP(K9+2,TPMatrix!$A$6:$B$10,2,FALSE),IF(J9=4,VLOOKUP(K9+2,TPMatrix!$D$6:$E$9,2,FALSE),0)),"")</f>
        <v/>
      </c>
      <c r="O9" s="75" t="str">
        <f ca="1">IF(COUNTIF(K7:K11,K9)&gt;=4,IF(J9=5,VLOOKUP(K9+3,TPMatrix!$A$6:$B$10,2,FALSE),IF(J9=4,VLOOKUP(K9+3,TPMatrix!$D$6:$E$9,2,FALSE),0)),"")</f>
        <v/>
      </c>
      <c r="P9" s="75" t="str">
        <f ca="1">IF(COUNTIF(K7:K11,K9)&gt;=5,IF(J9=5,VLOOKUP(K9+4,TPMatrix!$A$6:$B$10,2,FALSE),IF(J9=4,VLOOKUP(K9+4,TPMatrix!$D$6:$E$9,2,FALSE),0)),"")</f>
        <v/>
      </c>
      <c r="Q9" s="75">
        <f t="shared" ca="1" si="4"/>
        <v>30</v>
      </c>
      <c r="R9" s="163">
        <f t="shared" ca="1" si="5"/>
        <v>2</v>
      </c>
      <c r="S9" s="162">
        <f t="shared" ca="1" si="6"/>
        <v>5</v>
      </c>
      <c r="T9" s="75">
        <f t="shared" si="7"/>
        <v>1</v>
      </c>
      <c r="U9" s="163">
        <f t="shared" ca="1" si="8"/>
        <v>5</v>
      </c>
      <c r="W9" s="3">
        <f t="shared" ca="1" si="9"/>
        <v>3</v>
      </c>
      <c r="X9" s="3">
        <f ca="1">IF(ISNUMBER($A9),$W9*(Methuselahs!$A$4+1)+$A9,"")</f>
        <v>164</v>
      </c>
      <c r="Y9" s="3">
        <f t="shared" ca="1" si="10"/>
        <v>5</v>
      </c>
      <c r="Z9" s="3">
        <f ca="1">IF(ISNUMBER($A9),VLOOKUP($A9,Methuselahs!$A$7:$X$306,5),"")</f>
        <v>133</v>
      </c>
      <c r="AA9" s="3">
        <f t="shared" ca="1" si="11"/>
        <v>3</v>
      </c>
    </row>
    <row r="10" spans="1:28" ht="13.15" customHeight="1" x14ac:dyDescent="0.2">
      <c r="A10" s="164">
        <f ca="1">IF(OR(ISBLANK('Tournament Info'!$B$11),'Tournament Info'!$B$11&lt;&gt;4),"",INDIRECT(ADDRESS(ROW(),3,1,1,"Optimal Seating "&amp;'Tournament Info'!$B$11-1&amp;"R+F")))</f>
        <v>32</v>
      </c>
      <c r="B10" s="165" t="str">
        <f ca="1">IF(ISNUMBER(A10),VLOOKUP(A10,Methuselahs!$A$7:$E$306,2,FALSE),"")</f>
        <v>Mika</v>
      </c>
      <c r="C10" s="166" t="str">
        <f ca="1">IF(ISNUMBER(A10),VLOOKUP(A10,Methuselahs!$A$7:$E$306,3,FALSE),"")</f>
        <v>Alanen</v>
      </c>
      <c r="D10" s="167">
        <f t="shared" ca="1" si="0"/>
        <v>1</v>
      </c>
      <c r="E10" s="168">
        <v>0.5</v>
      </c>
      <c r="F10" s="188">
        <f t="shared" si="1"/>
        <v>0.5</v>
      </c>
      <c r="G10" s="150">
        <f t="shared" ca="1" si="2"/>
        <v>0</v>
      </c>
      <c r="H10" s="151">
        <f ca="1">IF(ISNUMBER(A10),IF(OR($S10=$U10,NOT(ISNA(MATCH($D10*5+$V$4,Override!$C$6:$C$125,0)))),$Q10,0),"")</f>
        <v>30</v>
      </c>
      <c r="I10" s="69">
        <f t="shared" ca="1" si="3"/>
        <v>3</v>
      </c>
      <c r="J10" s="169">
        <f ca="1">COUNT(A7:A11)</f>
        <v>5</v>
      </c>
      <c r="K10" s="153">
        <f ca="1">IF(ISNUMBER(A10),RANK(F10,F7:F11),"")</f>
        <v>3</v>
      </c>
      <c r="L10" s="154">
        <f ca="1">IF(J10=5,VLOOKUP(K10,TPMatrix!$A$6:$B$10,2,FALSE),IF(J10=4,VLOOKUP(K10,TPMatrix!$D$6:$E$9,2,FALSE),0))</f>
        <v>36</v>
      </c>
      <c r="M10" s="154">
        <f ca="1">IF(COUNTIF(K7:K11,K10)&gt;=2,IF(J10=5,VLOOKUP(K10+1,TPMatrix!$A$6:$B$10,2,FALSE),IF(J10=4,VLOOKUP(K10+1,TPMatrix!$D$6:$E$9,2,FALSE),0)),"")</f>
        <v>24</v>
      </c>
      <c r="N10" s="154" t="str">
        <f ca="1">IF(COUNTIF(K7:K11,K10)&gt;=3,IF(J10=5,VLOOKUP(K10+2,TPMatrix!$A$6:$B$10,2,FALSE),IF(J10=4,VLOOKUP(K10+2,TPMatrix!$D$6:$E$9,2,FALSE),0)),"")</f>
        <v/>
      </c>
      <c r="O10" s="154" t="str">
        <f ca="1">IF(COUNTIF(K7:K11,K10)&gt;=4,IF(J10=5,VLOOKUP(K10+3,TPMatrix!$A$6:$B$10,2,FALSE),IF(J10=4,VLOOKUP(K10+3,TPMatrix!$D$6:$E$9,2,FALSE),0)),"")</f>
        <v/>
      </c>
      <c r="P10" s="154" t="str">
        <f ca="1">IF(COUNTIF(K7:K11,K10)&gt;=5,IF(J10=5,VLOOKUP(K10+4,TPMatrix!$A$6:$B$10,2,FALSE),IF(J10=4,VLOOKUP(K10+4,TPMatrix!$D$6:$E$9,2,FALSE),0)),"")</f>
        <v/>
      </c>
      <c r="Q10" s="154">
        <f t="shared" ca="1" si="4"/>
        <v>30</v>
      </c>
      <c r="R10" s="155">
        <f t="shared" ca="1" si="5"/>
        <v>2</v>
      </c>
      <c r="S10" s="153">
        <f t="shared" ca="1" si="6"/>
        <v>5</v>
      </c>
      <c r="T10" s="154">
        <f t="shared" si="7"/>
        <v>1</v>
      </c>
      <c r="U10" s="155">
        <f t="shared" ca="1" si="8"/>
        <v>5</v>
      </c>
      <c r="W10" s="3">
        <f t="shared" ca="1" si="9"/>
        <v>3</v>
      </c>
      <c r="X10" s="3">
        <f ca="1">IF(ISNUMBER($A10),$W10*(Methuselahs!$A$4+1)+$A10,"")</f>
        <v>158</v>
      </c>
      <c r="Y10" s="3">
        <f t="shared" ca="1" si="10"/>
        <v>5</v>
      </c>
      <c r="Z10" s="3">
        <f ca="1">IF(ISNUMBER($A10),VLOOKUP($A10,Methuselahs!$A$7:$X$306,5),"")</f>
        <v>133</v>
      </c>
      <c r="AA10" s="3">
        <f t="shared" ca="1" si="11"/>
        <v>3</v>
      </c>
    </row>
    <row r="11" spans="1:28" ht="13.15" customHeight="1" thickBot="1" x14ac:dyDescent="0.25">
      <c r="A11" s="170">
        <f ca="1">IF(OR(ISBLANK('Tournament Info'!$B$11),'Tournament Info'!$B$11&lt;&gt;4),"",INDIRECT(ADDRESS(ROW(),3,1,1,"Optimal Seating "&amp;'Tournament Info'!$B$11-1&amp;"R+F")))</f>
        <v>27</v>
      </c>
      <c r="B11" s="171" t="str">
        <f ca="1">IF(ISNUMBER(A11),VLOOKUP(A11,Methuselahs!$A$7:$E$306,2,FALSE),"")</f>
        <v>Niina</v>
      </c>
      <c r="C11" s="172" t="str">
        <f ca="1">IF(ISNUMBER(A11),VLOOKUP(A11,Methuselahs!$A$7:$E$306,3,FALSE),"")</f>
        <v>Lindroos</v>
      </c>
      <c r="D11" s="173">
        <f t="shared" ca="1" si="0"/>
        <v>1</v>
      </c>
      <c r="E11" s="174">
        <v>1.5</v>
      </c>
      <c r="F11" s="189">
        <f t="shared" si="1"/>
        <v>1.5</v>
      </c>
      <c r="G11" s="159">
        <f t="shared" ca="1" si="2"/>
        <v>0</v>
      </c>
      <c r="H11" s="160">
        <f ca="1">IF(ISNUMBER(A11),IF(OR($S11=$U11,NOT(ISNA(MATCH($D11*5+$V$4,Override!$C$6:$C$125,0)))),$Q11,0),"")</f>
        <v>60</v>
      </c>
      <c r="I11" s="80">
        <f t="shared" ca="1" si="3"/>
        <v>1</v>
      </c>
      <c r="J11" s="175">
        <f ca="1">COUNT(A7:A11)</f>
        <v>5</v>
      </c>
      <c r="K11" s="176">
        <f ca="1">IF(ISNUMBER(A11),RANK(F11,F7:F11),"")</f>
        <v>1</v>
      </c>
      <c r="L11" s="177">
        <f ca="1">IF(J11=5,VLOOKUP(K11,TPMatrix!$A$6:$B$10,2,FALSE),IF(J11=4,VLOOKUP(K11,TPMatrix!$D$6:$E$9,2,FALSE),0))</f>
        <v>60</v>
      </c>
      <c r="M11" s="177" t="str">
        <f ca="1">IF(COUNTIF(K7:K11,K11)&gt;=2,IF(J11=5,VLOOKUP(K11+1,TPMatrix!$A$6:$B$10,2,FALSE),IF(J11=4,VLOOKUP(K11+1,TPMatrix!$D$6:$E$9,2,FALSE),0)),"")</f>
        <v/>
      </c>
      <c r="N11" s="177" t="str">
        <f ca="1">IF(COUNTIF(K7:K11,K11)&gt;=3,IF(J11=5,VLOOKUP(K11+2,TPMatrix!$A$6:$B$10,2,FALSE),IF(J11=4,VLOOKUP(K11+2,TPMatrix!$D$6:$E$9,2,FALSE),0)),"")</f>
        <v/>
      </c>
      <c r="O11" s="177" t="str">
        <f ca="1">IF(COUNTIF(K7:K11,K11)&gt;=4,IF(J11=5,VLOOKUP(K11+3,TPMatrix!$A$6:$B$10,2,FALSE),IF(J11=4,VLOOKUP(K11+3,TPMatrix!$D$6:$E$9,2,FALSE),0)),"")</f>
        <v/>
      </c>
      <c r="P11" s="177" t="str">
        <f ca="1">IF(COUNTIF(K7:K11,K11)&gt;=5,IF(J11=5,VLOOKUP(K11+4,TPMatrix!$A$6:$B$10,2,FALSE),IF(J11=4,VLOOKUP(K11+4,TPMatrix!$D$6:$E$9,2,FALSE),0)),"")</f>
        <v/>
      </c>
      <c r="Q11" s="177">
        <f t="shared" ca="1" si="4"/>
        <v>60</v>
      </c>
      <c r="R11" s="178">
        <f t="shared" ca="1" si="5"/>
        <v>1</v>
      </c>
      <c r="S11" s="176">
        <f t="shared" ca="1" si="6"/>
        <v>5</v>
      </c>
      <c r="T11" s="177">
        <f t="shared" si="7"/>
        <v>2</v>
      </c>
      <c r="U11" s="178">
        <f t="shared" ca="1" si="8"/>
        <v>5</v>
      </c>
      <c r="W11" s="3">
        <f t="shared" ca="1" si="9"/>
        <v>1</v>
      </c>
      <c r="X11" s="3">
        <f ca="1">IF(ISNUMBER($A11),$W11*(Methuselahs!$A$4+1)+$A11,"")</f>
        <v>69</v>
      </c>
      <c r="Y11" s="3">
        <f t="shared" ca="1" si="10"/>
        <v>2</v>
      </c>
      <c r="Z11" s="3">
        <f ca="1">IF(ISNUMBER($A11),VLOOKUP($A11,Methuselahs!$A$7:$X$306,5),"")</f>
        <v>133</v>
      </c>
      <c r="AA11" s="3">
        <f t="shared" ca="1" si="11"/>
        <v>1</v>
      </c>
    </row>
    <row r="12" spans="1:28" ht="13.15" customHeight="1" thickTop="1" x14ac:dyDescent="0.2">
      <c r="A12" s="55">
        <f ca="1">IF(OR(ISBLANK('Tournament Info'!$B$11),'Tournament Info'!$B$11&lt;&gt;4),"",INDIRECT(ADDRESS(ROW(),3,1,1,"Optimal Seating "&amp;'Tournament Info'!$B$11-1&amp;"R+F")))</f>
        <v>41</v>
      </c>
      <c r="B12" s="76" t="str">
        <f ca="1">IF(ISNUMBER(A12),VLOOKUP(A12,Methuselahs!$A$7:$E$306,2,FALSE),"")</f>
        <v>Otso</v>
      </c>
      <c r="C12" s="136" t="str">
        <f ca="1">IF(ISNUMBER(A12),VLOOKUP(A12,Methuselahs!$A$7:$E$306,3,FALSE),"")</f>
        <v>Saariluoma</v>
      </c>
      <c r="D12" s="137">
        <f t="shared" ca="1" si="0"/>
        <v>2</v>
      </c>
      <c r="E12" s="138">
        <v>0.5</v>
      </c>
      <c r="F12" s="184">
        <f t="shared" si="1"/>
        <v>0.5</v>
      </c>
      <c r="G12" s="139">
        <f t="shared" ca="1" si="2"/>
        <v>0</v>
      </c>
      <c r="H12" s="140">
        <f ca="1">IF(ISNUMBER(A12),IF(OR($S12=$U12,NOT(ISNA(MATCH($D12*5+$V$4,Override!$C$6:$C$125,0)))),$Q12,0),"")</f>
        <v>36</v>
      </c>
      <c r="I12" s="193">
        <f t="shared" ca="1" si="3"/>
        <v>2</v>
      </c>
      <c r="J12" s="141">
        <f ca="1">COUNT(A12:A16)</f>
        <v>5</v>
      </c>
      <c r="K12" s="142">
        <f ca="1">IF(ISNUMBER(A12),RANK(F12,F12:F16),"")</f>
        <v>2</v>
      </c>
      <c r="L12" s="58">
        <f ca="1">IF(J12=5,VLOOKUP(K12,TPMatrix!$A$6:$B$10,2,FALSE),IF(J12=4,VLOOKUP(K12,TPMatrix!$D$6:$E$9,2,FALSE),0))</f>
        <v>48</v>
      </c>
      <c r="M12" s="58">
        <f ca="1">IF(COUNTIF(K12:K16,K12)&gt;=2,IF(J12=5,VLOOKUP(K12+1,TPMatrix!$A$6:$B$10,2,FALSE),IF(J12=4,VLOOKUP(K12+1,TPMatrix!$D$6:$E$9,2,FALSE),0)),"")</f>
        <v>36</v>
      </c>
      <c r="N12" s="58">
        <f ca="1">IF(COUNTIF(K12:K16,K12)&gt;=3,IF(J12=5,VLOOKUP(K12+2,TPMatrix!$A$6:$B$10,2,FALSE),IF(J12=4,VLOOKUP(K12+2,TPMatrix!$D$6:$E$9,2,FALSE),0)),"")</f>
        <v>24</v>
      </c>
      <c r="O12" s="58" t="str">
        <f ca="1">IF(COUNTIF(K12:K16,K12)&gt;=4,IF(J12=5,VLOOKUP(K12+3,TPMatrix!$A$6:$B$10,2,FALSE),IF(J12=4,VLOOKUP(K12+3,TPMatrix!$D$6:$E$9,2,FALSE),0)),"")</f>
        <v/>
      </c>
      <c r="P12" s="58" t="str">
        <f ca="1">IF(COUNTIF(K12:K16,K12)&gt;=5,IF(J12=5,VLOOKUP(K12+4,TPMatrix!$A$6:$B$10,2,FALSE),IF(J12=4,VLOOKUP(K12+4,TPMatrix!$D$6:$E$9,2,FALSE),0)),"")</f>
        <v/>
      </c>
      <c r="Q12" s="58">
        <f t="shared" ca="1" si="4"/>
        <v>36</v>
      </c>
      <c r="R12" s="143">
        <f t="shared" ca="1" si="5"/>
        <v>3</v>
      </c>
      <c r="S12" s="144">
        <f t="shared" ca="1" si="6"/>
        <v>5</v>
      </c>
      <c r="T12" s="145">
        <f t="shared" si="7"/>
        <v>1</v>
      </c>
      <c r="U12" s="146">
        <f t="shared" ca="1" si="8"/>
        <v>5</v>
      </c>
      <c r="W12" s="3">
        <f t="shared" ca="1" si="9"/>
        <v>2</v>
      </c>
      <c r="X12" s="3">
        <f ca="1">IF(ISNUMBER($A12),$W12*(Methuselahs!$A$4+1)+$A12,"")</f>
        <v>125</v>
      </c>
      <c r="Y12" s="3">
        <f t="shared" ca="1" si="10"/>
        <v>4</v>
      </c>
      <c r="Z12" s="3">
        <f ca="1">IF(ISNUMBER($A12),VLOOKUP($A12,Methuselahs!$A$7:$X$306,5),"")</f>
        <v>133</v>
      </c>
      <c r="AA12" s="3">
        <f t="shared" ca="1" si="11"/>
        <v>2</v>
      </c>
    </row>
    <row r="13" spans="1:28" ht="13.15" customHeight="1" x14ac:dyDescent="0.2">
      <c r="A13" s="59">
        <f ca="1">IF(OR(ISBLANK('Tournament Info'!$B$11),'Tournament Info'!$B$11&lt;&gt;4),"",INDIRECT(ADDRESS(ROW(),3,1,1,"Optimal Seating "&amp;'Tournament Info'!$B$11-1&amp;"R+F")))</f>
        <v>10</v>
      </c>
      <c r="B13" s="65" t="str">
        <f ca="1">IF(ISNUMBER(A13),VLOOKUP(A13,Methuselahs!$A$7:$E$306,2,FALSE),"")</f>
        <v>Janne</v>
      </c>
      <c r="C13" s="147" t="str">
        <f ca="1">IF(ISNUMBER(A13),VLOOKUP(A13,Methuselahs!$A$7:$E$306,3,FALSE),"")</f>
        <v>Lönnqvist</v>
      </c>
      <c r="D13" s="148">
        <f t="shared" ca="1" si="0"/>
        <v>2</v>
      </c>
      <c r="E13" s="149">
        <v>0.5</v>
      </c>
      <c r="F13" s="66">
        <f t="shared" si="1"/>
        <v>0.5</v>
      </c>
      <c r="G13" s="150">
        <f t="shared" ca="1" si="2"/>
        <v>0</v>
      </c>
      <c r="H13" s="151">
        <f ca="1">IF(ISNUMBER(A13),IF(OR($S13=$U13,NOT(ISNA(MATCH($D13*5+$V$4,Override!$C$6:$C$125,0)))),$Q13,0),"")</f>
        <v>36</v>
      </c>
      <c r="I13" s="69">
        <f t="shared" ca="1" si="3"/>
        <v>2</v>
      </c>
      <c r="J13" s="152">
        <f ca="1">COUNT(A12:A16)</f>
        <v>5</v>
      </c>
      <c r="K13" s="153">
        <f ca="1">IF(ISNUMBER(A13),RANK(F13,F12:F16),"")</f>
        <v>2</v>
      </c>
      <c r="L13" s="154">
        <f ca="1">IF(J13=5,VLOOKUP(K13,TPMatrix!$A$6:$B$10,2,FALSE),IF(J13=4,VLOOKUP(K13,TPMatrix!$D$6:$E$9,2,FALSE),0))</f>
        <v>48</v>
      </c>
      <c r="M13" s="154">
        <f ca="1">IF(COUNTIF(K12:K16,K13)&gt;=2,IF(J13=5,VLOOKUP(K13+1,TPMatrix!$A$6:$B$10,2,FALSE),IF(J13=4,VLOOKUP(K13+1,TPMatrix!$D$6:$E$9,2,FALSE),0)),"")</f>
        <v>36</v>
      </c>
      <c r="N13" s="154">
        <f ca="1">IF(COUNTIF(K12:K16,K13)&gt;=3,IF(J13=5,VLOOKUP(K13+2,TPMatrix!$A$6:$B$10,2,FALSE),IF(J13=4,VLOOKUP(K13+2,TPMatrix!$D$6:$E$9,2,FALSE),0)),"")</f>
        <v>24</v>
      </c>
      <c r="O13" s="154" t="str">
        <f ca="1">IF(COUNTIF(K12:K16,K13)&gt;=4,IF(J13=5,VLOOKUP(K13+3,TPMatrix!$A$6:$B$10,2,FALSE),IF(J13=4,VLOOKUP(K13+3,TPMatrix!$D$6:$E$9,2,FALSE),0)),"")</f>
        <v/>
      </c>
      <c r="P13" s="154" t="str">
        <f ca="1">IF(COUNTIF(K12:K16,K13)&gt;=5,IF(J13=5,VLOOKUP(K13+4,TPMatrix!$A$6:$B$10,2,FALSE),IF(J13=4,VLOOKUP(K13+4,TPMatrix!$D$6:$E$9,2,FALSE),0)),"")</f>
        <v/>
      </c>
      <c r="Q13" s="154">
        <f t="shared" ca="1" si="4"/>
        <v>36</v>
      </c>
      <c r="R13" s="155">
        <f t="shared" ca="1" si="5"/>
        <v>3</v>
      </c>
      <c r="S13" s="153">
        <f t="shared" ca="1" si="6"/>
        <v>5</v>
      </c>
      <c r="T13" s="154">
        <f t="shared" si="7"/>
        <v>1</v>
      </c>
      <c r="U13" s="155">
        <f t="shared" ca="1" si="8"/>
        <v>5</v>
      </c>
      <c r="W13" s="3">
        <f t="shared" ca="1" si="9"/>
        <v>2</v>
      </c>
      <c r="X13" s="3">
        <f ca="1">IF(ISNUMBER($A13),$W13*(Methuselahs!$A$4+1)+$A13,"")</f>
        <v>94</v>
      </c>
      <c r="Y13" s="3">
        <f t="shared" ca="1" si="10"/>
        <v>3</v>
      </c>
      <c r="Z13" s="3">
        <f ca="1">IF(ISNUMBER($A13),VLOOKUP($A13,Methuselahs!$A$7:$X$306,5),"")</f>
        <v>111</v>
      </c>
      <c r="AA13" s="3">
        <f t="shared" ca="1" si="11"/>
        <v>2</v>
      </c>
    </row>
    <row r="14" spans="1:28" ht="13.15" customHeight="1" x14ac:dyDescent="0.2">
      <c r="A14" s="70">
        <f ca="1">IF(OR(ISBLANK('Tournament Info'!$B$11),'Tournament Info'!$B$11&lt;&gt;4),"",INDIRECT(ADDRESS(ROW(),3,1,1,"Optimal Seating "&amp;'Tournament Info'!$B$11-1&amp;"R+F")))</f>
        <v>16</v>
      </c>
      <c r="B14" s="76" t="str">
        <f ca="1">IF(ISNUMBER(A14),VLOOKUP(A14,Methuselahs!$A$7:$E$306,2,FALSE),"")</f>
        <v>Lech</v>
      </c>
      <c r="C14" s="156" t="str">
        <f ca="1">IF(ISNUMBER(A14),VLOOKUP(A14,Methuselahs!$A$7:$E$306,3,FALSE),"")</f>
        <v>Ivanov</v>
      </c>
      <c r="D14" s="157">
        <f t="shared" ca="1" si="0"/>
        <v>2</v>
      </c>
      <c r="E14" s="158">
        <v>1.5</v>
      </c>
      <c r="F14" s="77">
        <f t="shared" si="1"/>
        <v>1.5</v>
      </c>
      <c r="G14" s="159">
        <f t="shared" ca="1" si="2"/>
        <v>0</v>
      </c>
      <c r="H14" s="160">
        <f ca="1">IF(ISNUMBER(A14),IF(OR($S14=$U14,NOT(ISNA(MATCH($D14*5+$V$4,Override!$C$6:$C$125,0)))),$Q14,0),"")</f>
        <v>60</v>
      </c>
      <c r="I14" s="80">
        <f t="shared" ca="1" si="3"/>
        <v>1</v>
      </c>
      <c r="J14" s="161">
        <f ca="1">COUNT(A12:A16)</f>
        <v>5</v>
      </c>
      <c r="K14" s="162">
        <f ca="1">IF(ISNUMBER(A14),RANK(F14,F12:F16),"")</f>
        <v>1</v>
      </c>
      <c r="L14" s="75">
        <f ca="1">IF(J14=5,VLOOKUP(K14,TPMatrix!$A$6:$B$10,2,FALSE),IF(J14=4,VLOOKUP(K14,TPMatrix!$D$6:$E$9,2,FALSE),0))</f>
        <v>60</v>
      </c>
      <c r="M14" s="75" t="str">
        <f ca="1">IF(COUNTIF(K12:K16,K14)&gt;=2,IF(J14=5,VLOOKUP(K14+1,TPMatrix!$A$6:$B$10,2,FALSE),IF(J14=4,VLOOKUP(K14+1,TPMatrix!$D$6:$E$9,2,FALSE),0)),"")</f>
        <v/>
      </c>
      <c r="N14" s="75" t="str">
        <f ca="1">IF(COUNTIF(K12:K16,K14)&gt;=3,IF(J14=5,VLOOKUP(K14+2,TPMatrix!$A$6:$B$10,2,FALSE),IF(J14=4,VLOOKUP(K14+2,TPMatrix!$D$6:$E$9,2,FALSE),0)),"")</f>
        <v/>
      </c>
      <c r="O14" s="75" t="str">
        <f ca="1">IF(COUNTIF(K12:K16,K14)&gt;=4,IF(J14=5,VLOOKUP(K14+3,TPMatrix!$A$6:$B$10,2,FALSE),IF(J14=4,VLOOKUP(K14+3,TPMatrix!$D$6:$E$9,2,FALSE),0)),"")</f>
        <v/>
      </c>
      <c r="P14" s="75" t="str">
        <f ca="1">IF(COUNTIF(K12:K16,K14)&gt;=5,IF(J14=5,VLOOKUP(K14+4,TPMatrix!$A$6:$B$10,2,FALSE),IF(J14=4,VLOOKUP(K14+4,TPMatrix!$D$6:$E$9,2,FALSE),0)),"")</f>
        <v/>
      </c>
      <c r="Q14" s="75">
        <f t="shared" ca="1" si="4"/>
        <v>60</v>
      </c>
      <c r="R14" s="163">
        <f t="shared" ca="1" si="5"/>
        <v>1</v>
      </c>
      <c r="S14" s="162">
        <f t="shared" ca="1" si="6"/>
        <v>5</v>
      </c>
      <c r="T14" s="75">
        <f t="shared" si="7"/>
        <v>2</v>
      </c>
      <c r="U14" s="163">
        <f t="shared" ca="1" si="8"/>
        <v>5</v>
      </c>
      <c r="W14" s="3">
        <f t="shared" ca="1" si="9"/>
        <v>1</v>
      </c>
      <c r="X14" s="3">
        <f ca="1">IF(ISNUMBER($A14),$W14*(Methuselahs!$A$4+1)+$A14,"")</f>
        <v>58</v>
      </c>
      <c r="Y14" s="3">
        <f t="shared" ca="1" si="10"/>
        <v>2</v>
      </c>
      <c r="Z14" s="3">
        <f ca="1">IF(ISNUMBER($A14),VLOOKUP($A14,Methuselahs!$A$7:$X$306,5),"")</f>
        <v>111</v>
      </c>
      <c r="AA14" s="3">
        <f t="shared" ca="1" si="11"/>
        <v>1</v>
      </c>
    </row>
    <row r="15" spans="1:28" ht="13.15" customHeight="1" x14ac:dyDescent="0.2">
      <c r="A15" s="164">
        <f ca="1">IF(OR(ISBLANK('Tournament Info'!$B$11),'Tournament Info'!$B$11&lt;&gt;4),"",INDIRECT(ADDRESS(ROW(),3,1,1,"Optimal Seating "&amp;'Tournament Info'!$B$11-1&amp;"R+F")))</f>
        <v>11</v>
      </c>
      <c r="B15" s="165" t="str">
        <f ca="1">IF(ISNUMBER(A15),VLOOKUP(A15,Methuselahs!$A$7:$E$306,2,FALSE),"")</f>
        <v>Robin</v>
      </c>
      <c r="C15" s="166" t="str">
        <f ca="1">IF(ISNUMBER(A15),VLOOKUP(A15,Methuselahs!$A$7:$E$306,3,FALSE),"")</f>
        <v>Vossen</v>
      </c>
      <c r="D15" s="167">
        <f t="shared" ca="1" si="0"/>
        <v>2</v>
      </c>
      <c r="E15" s="168"/>
      <c r="F15" s="188">
        <f t="shared" si="1"/>
        <v>0</v>
      </c>
      <c r="G15" s="150">
        <f t="shared" ca="1" si="2"/>
        <v>0</v>
      </c>
      <c r="H15" s="151">
        <f ca="1">IF(ISNUMBER(A15),IF(OR($S15=$U15,NOT(ISNA(MATCH($D15*5+$V$4,Override!$C$6:$C$125,0)))),$Q15,0),"")</f>
        <v>12</v>
      </c>
      <c r="I15" s="69">
        <f t="shared" ca="1" si="3"/>
        <v>5</v>
      </c>
      <c r="J15" s="169">
        <f ca="1">COUNT(A12:A16)</f>
        <v>5</v>
      </c>
      <c r="K15" s="153">
        <f ca="1">IF(ISNUMBER(A15),RANK(F15,F12:F16),"")</f>
        <v>5</v>
      </c>
      <c r="L15" s="154">
        <f ca="1">IF(J15=5,VLOOKUP(K15,TPMatrix!$A$6:$B$10,2,FALSE),IF(J15=4,VLOOKUP(K15,TPMatrix!$D$6:$E$9,2,FALSE),0))</f>
        <v>12</v>
      </c>
      <c r="M15" s="154" t="str">
        <f ca="1">IF(COUNTIF(K12:K16,K15)&gt;=2,IF(J15=5,VLOOKUP(K15+1,TPMatrix!$A$6:$B$10,2,FALSE),IF(J15=4,VLOOKUP(K15+1,TPMatrix!$D$6:$E$9,2,FALSE),0)),"")</f>
        <v/>
      </c>
      <c r="N15" s="154" t="str">
        <f ca="1">IF(COUNTIF(K12:K16,K15)&gt;=3,IF(J15=5,VLOOKUP(K15+2,TPMatrix!$A$6:$B$10,2,FALSE),IF(J15=4,VLOOKUP(K15+2,TPMatrix!$D$6:$E$9,2,FALSE),0)),"")</f>
        <v/>
      </c>
      <c r="O15" s="154" t="str">
        <f ca="1">IF(COUNTIF(K12:K16,K15)&gt;=4,IF(J15=5,VLOOKUP(K15+3,TPMatrix!$A$6:$B$10,2,FALSE),IF(J15=4,VLOOKUP(K15+3,TPMatrix!$D$6:$E$9,2,FALSE),0)),"")</f>
        <v/>
      </c>
      <c r="P15" s="154" t="str">
        <f ca="1">IF(COUNTIF(K12:K16,K15)&gt;=5,IF(J15=5,VLOOKUP(K15+4,TPMatrix!$A$6:$B$10,2,FALSE),IF(J15=4,VLOOKUP(K15+4,TPMatrix!$D$6:$E$9,2,FALSE),0)),"")</f>
        <v/>
      </c>
      <c r="Q15" s="154">
        <f t="shared" ca="1" si="4"/>
        <v>12</v>
      </c>
      <c r="R15" s="155">
        <f t="shared" ca="1" si="5"/>
        <v>1</v>
      </c>
      <c r="S15" s="153">
        <f t="shared" ca="1" si="6"/>
        <v>5</v>
      </c>
      <c r="T15" s="154">
        <f t="shared" si="7"/>
        <v>0</v>
      </c>
      <c r="U15" s="155">
        <f t="shared" ca="1" si="8"/>
        <v>5</v>
      </c>
      <c r="W15" s="3">
        <f t="shared" ca="1" si="9"/>
        <v>5</v>
      </c>
      <c r="X15" s="3">
        <f ca="1">IF(ISNUMBER($A15),$W15*(Methuselahs!$A$4+1)+$A15,"")</f>
        <v>221</v>
      </c>
      <c r="Y15" s="3">
        <f t="shared" ca="1" si="10"/>
        <v>5</v>
      </c>
      <c r="Z15" s="3">
        <f ca="1">IF(ISNUMBER($A15),VLOOKUP($A15,Methuselahs!$A$7:$X$306,5),"")</f>
        <v>111</v>
      </c>
      <c r="AA15" s="3">
        <f t="shared" ca="1" si="11"/>
        <v>5</v>
      </c>
    </row>
    <row r="16" spans="1:28" ht="13.15" customHeight="1" thickBot="1" x14ac:dyDescent="0.25">
      <c r="A16" s="170">
        <f ca="1">IF(OR(ISBLANK('Tournament Info'!$B$11),'Tournament Info'!$B$11&lt;&gt;4),"",INDIRECT(ADDRESS(ROW(),3,1,1,"Optimal Seating "&amp;'Tournament Info'!$B$11-1&amp;"R+F")))</f>
        <v>34</v>
      </c>
      <c r="B16" s="171" t="str">
        <f ca="1">IF(ISNUMBER(A16),VLOOKUP(A16,Methuselahs!$A$7:$E$306,2,FALSE),"")</f>
        <v>Aki</v>
      </c>
      <c r="C16" s="172" t="str">
        <f ca="1">IF(ISNUMBER(A16),VLOOKUP(A16,Methuselahs!$A$7:$E$306,3,FALSE),"")</f>
        <v>Puolakka</v>
      </c>
      <c r="D16" s="173">
        <f t="shared" ca="1" si="0"/>
        <v>2</v>
      </c>
      <c r="E16" s="174">
        <v>0.5</v>
      </c>
      <c r="F16" s="189">
        <f t="shared" si="1"/>
        <v>0.5</v>
      </c>
      <c r="G16" s="159">
        <f t="shared" ca="1" si="2"/>
        <v>0</v>
      </c>
      <c r="H16" s="160">
        <f ca="1">IF(ISNUMBER(A16),IF(OR($S16=$U16,NOT(ISNA(MATCH($D16*5+$V$4,Override!$C$6:$C$125,0)))),$Q16,0),"")</f>
        <v>36</v>
      </c>
      <c r="I16" s="80">
        <f t="shared" ca="1" si="3"/>
        <v>2</v>
      </c>
      <c r="J16" s="175">
        <f ca="1">COUNT(A12:A16)</f>
        <v>5</v>
      </c>
      <c r="K16" s="176">
        <f ca="1">IF(ISNUMBER(A16),RANK(F16,F12:F16),"")</f>
        <v>2</v>
      </c>
      <c r="L16" s="177">
        <f ca="1">IF(J16=5,VLOOKUP(K16,TPMatrix!$A$6:$B$10,2,FALSE),IF(J16=4,VLOOKUP(K16,TPMatrix!$D$6:$E$9,2,FALSE),0))</f>
        <v>48</v>
      </c>
      <c r="M16" s="177">
        <f ca="1">IF(COUNTIF(K12:K16,K16)&gt;=2,IF(J16=5,VLOOKUP(K16+1,TPMatrix!$A$6:$B$10,2,FALSE),IF(J16=4,VLOOKUP(K16+1,TPMatrix!$D$6:$E$9,2,FALSE),0)),"")</f>
        <v>36</v>
      </c>
      <c r="N16" s="177">
        <f ca="1">IF(COUNTIF(K12:K16,K16)&gt;=3,IF(J16=5,VLOOKUP(K16+2,TPMatrix!$A$6:$B$10,2,FALSE),IF(J16=4,VLOOKUP(K16+2,TPMatrix!$D$6:$E$9,2,FALSE),0)),"")</f>
        <v>24</v>
      </c>
      <c r="O16" s="177" t="str">
        <f ca="1">IF(COUNTIF(K12:K16,K16)&gt;=4,IF(J16=5,VLOOKUP(K16+3,TPMatrix!$A$6:$B$10,2,FALSE),IF(J16=4,VLOOKUP(K16+3,TPMatrix!$D$6:$E$9,2,FALSE),0)),"")</f>
        <v/>
      </c>
      <c r="P16" s="177" t="str">
        <f ca="1">IF(COUNTIF(K12:K16,K16)&gt;=5,IF(J16=5,VLOOKUP(K16+4,TPMatrix!$A$6:$B$10,2,FALSE),IF(J16=4,VLOOKUP(K16+4,TPMatrix!$D$6:$E$9,2,FALSE),0)),"")</f>
        <v/>
      </c>
      <c r="Q16" s="177">
        <f t="shared" ca="1" si="4"/>
        <v>36</v>
      </c>
      <c r="R16" s="178">
        <f t="shared" ca="1" si="5"/>
        <v>3</v>
      </c>
      <c r="S16" s="176">
        <f t="shared" ca="1" si="6"/>
        <v>5</v>
      </c>
      <c r="T16" s="177">
        <f t="shared" si="7"/>
        <v>1</v>
      </c>
      <c r="U16" s="178">
        <f t="shared" ca="1" si="8"/>
        <v>5</v>
      </c>
      <c r="W16" s="3">
        <f t="shared" ca="1" si="9"/>
        <v>2</v>
      </c>
      <c r="X16" s="3">
        <f ca="1">IF(ISNUMBER($A16),$W16*(Methuselahs!$A$4+1)+$A16,"")</f>
        <v>118</v>
      </c>
      <c r="Y16" s="3">
        <f t="shared" ca="1" si="10"/>
        <v>3</v>
      </c>
      <c r="Z16" s="3">
        <f ca="1">IF(ISNUMBER($A16),VLOOKUP($A16,Methuselahs!$A$7:$X$306,5),"")</f>
        <v>133</v>
      </c>
      <c r="AA16" s="3">
        <f t="shared" ca="1" si="11"/>
        <v>2</v>
      </c>
    </row>
    <row r="17" spans="1:27" ht="13.15" customHeight="1" thickTop="1" x14ac:dyDescent="0.2">
      <c r="A17" s="55">
        <f ca="1">IF(OR(ISBLANK('Tournament Info'!$B$11),'Tournament Info'!$B$11&lt;&gt;4),"",INDIRECT(ADDRESS(ROW(),3,1,1,"Optimal Seating "&amp;'Tournament Info'!$B$11-1&amp;"R+F")))</f>
        <v>15</v>
      </c>
      <c r="B17" s="76" t="str">
        <f ca="1">IF(ISNUMBER(A17),VLOOKUP(A17,Methuselahs!$A$7:$E$306,2,FALSE),"")</f>
        <v>Tommi</v>
      </c>
      <c r="C17" s="136" t="str">
        <f ca="1">IF(ISNUMBER(A17),VLOOKUP(A17,Methuselahs!$A$7:$E$306,3,FALSE),"")</f>
        <v>Hakomaa</v>
      </c>
      <c r="D17" s="137">
        <f t="shared" ca="1" si="0"/>
        <v>3</v>
      </c>
      <c r="E17" s="138">
        <v>3</v>
      </c>
      <c r="F17" s="184">
        <f t="shared" si="1"/>
        <v>3</v>
      </c>
      <c r="G17" s="139">
        <f t="shared" ca="1" si="2"/>
        <v>1</v>
      </c>
      <c r="H17" s="140">
        <f ca="1">IF(ISNUMBER(A17),IF(OR($S17=$U17,NOT(ISNA(MATCH($D17*5+$V$4,Override!$C$6:$C$125,0)))),$Q17,0),"")</f>
        <v>60</v>
      </c>
      <c r="I17" s="193">
        <f t="shared" ca="1" si="3"/>
        <v>1</v>
      </c>
      <c r="J17" s="141">
        <f ca="1">COUNT(A17:A21)</f>
        <v>5</v>
      </c>
      <c r="K17" s="142">
        <f ca="1">IF(ISNUMBER(A17),RANK(F17,F17:F21),"")</f>
        <v>1</v>
      </c>
      <c r="L17" s="58">
        <f ca="1">IF(J17=5,VLOOKUP(K17,TPMatrix!$A$6:$B$10,2,FALSE),IF(J17=4,VLOOKUP(K17,TPMatrix!$D$6:$E$9,2,FALSE),0))</f>
        <v>60</v>
      </c>
      <c r="M17" s="58" t="str">
        <f ca="1">IF(COUNTIF(K17:K21,K17)&gt;=2,IF(J17=5,VLOOKUP(K17+1,TPMatrix!$A$6:$B$10,2,FALSE),IF(J17=4,VLOOKUP(K17+1,TPMatrix!$D$6:$E$9,2,FALSE),0)),"")</f>
        <v/>
      </c>
      <c r="N17" s="58" t="str">
        <f ca="1">IF(COUNTIF(K17:K21,K17)&gt;=3,IF(J17=5,VLOOKUP(K17+2,TPMatrix!$A$6:$B$10,2,FALSE),IF(J17=4,VLOOKUP(K17+2,TPMatrix!$D$6:$E$9,2,FALSE),0)),"")</f>
        <v/>
      </c>
      <c r="O17" s="58" t="str">
        <f ca="1">IF(COUNTIF(K17:K21,K17)&gt;=4,IF(J17=5,VLOOKUP(K17+3,TPMatrix!$A$6:$B$10,2,FALSE),IF(J17=4,VLOOKUP(K17+3,TPMatrix!$D$6:$E$9,2,FALSE),0)),"")</f>
        <v/>
      </c>
      <c r="P17" s="58" t="str">
        <f ca="1">IF(COUNTIF(K17:K21,K17)&gt;=5,IF(J17=5,VLOOKUP(K17+4,TPMatrix!$A$6:$B$10,2,FALSE),IF(J17=4,VLOOKUP(K17+4,TPMatrix!$D$6:$E$9,2,FALSE),0)),"")</f>
        <v/>
      </c>
      <c r="Q17" s="58">
        <f t="shared" ca="1" si="4"/>
        <v>60</v>
      </c>
      <c r="R17" s="143">
        <f t="shared" ca="1" si="5"/>
        <v>1</v>
      </c>
      <c r="S17" s="144">
        <f t="shared" ca="1" si="6"/>
        <v>5</v>
      </c>
      <c r="T17" s="145">
        <f t="shared" si="7"/>
        <v>3</v>
      </c>
      <c r="U17" s="146">
        <f t="shared" ca="1" si="8"/>
        <v>5</v>
      </c>
      <c r="W17" s="3">
        <f t="shared" ca="1" si="9"/>
        <v>1</v>
      </c>
      <c r="X17" s="3">
        <f ca="1">IF(ISNUMBER($A17),$W17*(Methuselahs!$A$4+1)+$A17,"")</f>
        <v>57</v>
      </c>
      <c r="Y17" s="3">
        <f t="shared" ca="1" si="10"/>
        <v>1</v>
      </c>
      <c r="Z17" s="3">
        <f ca="1">IF(ISNUMBER($A17),VLOOKUP($A17,Methuselahs!$A$7:$X$306,5),"")</f>
        <v>111</v>
      </c>
      <c r="AA17" s="3">
        <f t="shared" ca="1" si="11"/>
        <v>1</v>
      </c>
    </row>
    <row r="18" spans="1:27" ht="13.15" customHeight="1" x14ac:dyDescent="0.2">
      <c r="A18" s="59">
        <f ca="1">IF(OR(ISBLANK('Tournament Info'!$B$11),'Tournament Info'!$B$11&lt;&gt;4),"",INDIRECT(ADDRESS(ROW(),3,1,1,"Optimal Seating "&amp;'Tournament Info'!$B$11-1&amp;"R+F")))</f>
        <v>30</v>
      </c>
      <c r="B18" s="65" t="str">
        <f ca="1">IF(ISNUMBER(A18),VLOOKUP(A18,Methuselahs!$A$7:$E$306,2,FALSE),"")</f>
        <v>Santeri</v>
      </c>
      <c r="C18" s="147" t="str">
        <f ca="1">IF(ISNUMBER(A18),VLOOKUP(A18,Methuselahs!$A$7:$E$306,3,FALSE),"")</f>
        <v>Piipponen</v>
      </c>
      <c r="D18" s="148">
        <f t="shared" ca="1" si="0"/>
        <v>3</v>
      </c>
      <c r="E18" s="149">
        <v>1</v>
      </c>
      <c r="F18" s="66">
        <f t="shared" si="1"/>
        <v>1</v>
      </c>
      <c r="G18" s="150">
        <f t="shared" ca="1" si="2"/>
        <v>0</v>
      </c>
      <c r="H18" s="151">
        <f ca="1">IF(ISNUMBER(A18),IF(OR($S18=$U18,NOT(ISNA(MATCH($D18*5+$V$4,Override!$C$6:$C$125,0)))),$Q18,0),"")</f>
        <v>42</v>
      </c>
      <c r="I18" s="69">
        <f t="shared" ca="1" si="3"/>
        <v>2</v>
      </c>
      <c r="J18" s="152">
        <f ca="1">COUNT(A17:A21)</f>
        <v>5</v>
      </c>
      <c r="K18" s="153">
        <f ca="1">IF(ISNUMBER(A18),RANK(F18,F17:F21),"")</f>
        <v>2</v>
      </c>
      <c r="L18" s="154">
        <f ca="1">IF(J18=5,VLOOKUP(K18,TPMatrix!$A$6:$B$10,2,FALSE),IF(J18=4,VLOOKUP(K18,TPMatrix!$D$6:$E$9,2,FALSE),0))</f>
        <v>48</v>
      </c>
      <c r="M18" s="154">
        <f ca="1">IF(COUNTIF(K17:K21,K18)&gt;=2,IF(J18=5,VLOOKUP(K18+1,TPMatrix!$A$6:$B$10,2,FALSE),IF(J18=4,VLOOKUP(K18+1,TPMatrix!$D$6:$E$9,2,FALSE),0)),"")</f>
        <v>36</v>
      </c>
      <c r="N18" s="154" t="str">
        <f ca="1">IF(COUNTIF(K17:K21,K18)&gt;=3,IF(J18=5,VLOOKUP(K18+2,TPMatrix!$A$6:$B$10,2,FALSE),IF(J18=4,VLOOKUP(K18+2,TPMatrix!$D$6:$E$9,2,FALSE),0)),"")</f>
        <v/>
      </c>
      <c r="O18" s="154" t="str">
        <f ca="1">IF(COUNTIF(K17:K21,K18)&gt;=4,IF(J18=5,VLOOKUP(K18+3,TPMatrix!$A$6:$B$10,2,FALSE),IF(J18=4,VLOOKUP(K18+3,TPMatrix!$D$6:$E$9,2,FALSE),0)),"")</f>
        <v/>
      </c>
      <c r="P18" s="154" t="str">
        <f ca="1">IF(COUNTIF(K17:K21,K18)&gt;=5,IF(J18=5,VLOOKUP(K18+4,TPMatrix!$A$6:$B$10,2,FALSE),IF(J18=4,VLOOKUP(K18+4,TPMatrix!$D$6:$E$9,2,FALSE),0)),"")</f>
        <v/>
      </c>
      <c r="Q18" s="154">
        <f t="shared" ca="1" si="4"/>
        <v>42</v>
      </c>
      <c r="R18" s="155">
        <f t="shared" ca="1" si="5"/>
        <v>2</v>
      </c>
      <c r="S18" s="153">
        <f t="shared" ca="1" si="6"/>
        <v>5</v>
      </c>
      <c r="T18" s="154">
        <f t="shared" si="7"/>
        <v>1</v>
      </c>
      <c r="U18" s="155">
        <f t="shared" ca="1" si="8"/>
        <v>5</v>
      </c>
      <c r="W18" s="3">
        <f t="shared" ca="1" si="9"/>
        <v>2</v>
      </c>
      <c r="X18" s="3">
        <f ca="1">IF(ISNUMBER($A18),$W18*(Methuselahs!$A$4+1)+$A18,"")</f>
        <v>114</v>
      </c>
      <c r="Y18" s="3">
        <f t="shared" ca="1" si="10"/>
        <v>1</v>
      </c>
      <c r="Z18" s="3">
        <f ca="1">IF(ISNUMBER($A18),VLOOKUP($A18,Methuselahs!$A$7:$X$306,5),"")</f>
        <v>133</v>
      </c>
      <c r="AA18" s="3">
        <f t="shared" ca="1" si="11"/>
        <v>2</v>
      </c>
    </row>
    <row r="19" spans="1:27" ht="13.15" customHeight="1" x14ac:dyDescent="0.2">
      <c r="A19" s="70">
        <f ca="1">IF(OR(ISBLANK('Tournament Info'!$B$11),'Tournament Info'!$B$11&lt;&gt;4),"",INDIRECT(ADDRESS(ROW(),3,1,1,"Optimal Seating "&amp;'Tournament Info'!$B$11-1&amp;"R+F")))</f>
        <v>22</v>
      </c>
      <c r="B19" s="76" t="str">
        <f ca="1">IF(ISNUMBER(A19),VLOOKUP(A19,Methuselahs!$A$7:$E$306,2,FALSE),"")</f>
        <v>Teemu</v>
      </c>
      <c r="C19" s="156" t="str">
        <f ca="1">IF(ISNUMBER(A19),VLOOKUP(A19,Methuselahs!$A$7:$E$306,3,FALSE),"")</f>
        <v>Pulkkinen</v>
      </c>
      <c r="D19" s="157">
        <f t="shared" ca="1" si="0"/>
        <v>3</v>
      </c>
      <c r="E19" s="158"/>
      <c r="F19" s="77">
        <f t="shared" si="1"/>
        <v>0</v>
      </c>
      <c r="G19" s="159">
        <f t="shared" ca="1" si="2"/>
        <v>0</v>
      </c>
      <c r="H19" s="160">
        <f ca="1">IF(ISNUMBER(A19),IF(OR($S19=$U19,NOT(ISNA(MATCH($D19*5+$V$4,Override!$C$6:$C$125,0)))),$Q19,0),"")</f>
        <v>18</v>
      </c>
      <c r="I19" s="80">
        <f t="shared" ca="1" si="3"/>
        <v>4</v>
      </c>
      <c r="J19" s="161">
        <f ca="1">COUNT(A17:A21)</f>
        <v>5</v>
      </c>
      <c r="K19" s="162">
        <f ca="1">IF(ISNUMBER(A19),RANK(F19,F17:F21),"")</f>
        <v>4</v>
      </c>
      <c r="L19" s="75">
        <f ca="1">IF(J19=5,VLOOKUP(K19,TPMatrix!$A$6:$B$10,2,FALSE),IF(J19=4,VLOOKUP(K19,TPMatrix!$D$6:$E$9,2,FALSE),0))</f>
        <v>24</v>
      </c>
      <c r="M19" s="75">
        <f ca="1">IF(COUNTIF(K17:K21,K19)&gt;=2,IF(J19=5,VLOOKUP(K19+1,TPMatrix!$A$6:$B$10,2,FALSE),IF(J19=4,VLOOKUP(K19+1,TPMatrix!$D$6:$E$9,2,FALSE),0)),"")</f>
        <v>12</v>
      </c>
      <c r="N19" s="75" t="str">
        <f ca="1">IF(COUNTIF(K17:K21,K19)&gt;=3,IF(J19=5,VLOOKUP(K19+2,TPMatrix!$A$6:$B$10,2,FALSE),IF(J19=4,VLOOKUP(K19+2,TPMatrix!$D$6:$E$9,2,FALSE),0)),"")</f>
        <v/>
      </c>
      <c r="O19" s="75" t="str">
        <f ca="1">IF(COUNTIF(K17:K21,K19)&gt;=4,IF(J19=5,VLOOKUP(K19+3,TPMatrix!$A$6:$B$10,2,FALSE),IF(J19=4,VLOOKUP(K19+3,TPMatrix!$D$6:$E$9,2,FALSE),0)),"")</f>
        <v/>
      </c>
      <c r="P19" s="75" t="str">
        <f ca="1">IF(COUNTIF(K17:K21,K19)&gt;=5,IF(J19=5,VLOOKUP(K19+4,TPMatrix!$A$6:$B$10,2,FALSE),IF(J19=4,VLOOKUP(K19+4,TPMatrix!$D$6:$E$9,2,FALSE),0)),"")</f>
        <v/>
      </c>
      <c r="Q19" s="75">
        <f t="shared" ca="1" si="4"/>
        <v>18</v>
      </c>
      <c r="R19" s="163">
        <f t="shared" ca="1" si="5"/>
        <v>2</v>
      </c>
      <c r="S19" s="162">
        <f t="shared" ca="1" si="6"/>
        <v>5</v>
      </c>
      <c r="T19" s="75">
        <f t="shared" si="7"/>
        <v>0</v>
      </c>
      <c r="U19" s="163">
        <f t="shared" ca="1" si="8"/>
        <v>5</v>
      </c>
      <c r="W19" s="3">
        <f t="shared" ca="1" si="9"/>
        <v>4</v>
      </c>
      <c r="X19" s="3">
        <f ca="1">IF(ISNUMBER($A19),$W19*(Methuselahs!$A$4+1)+$A19,"")</f>
        <v>190</v>
      </c>
      <c r="Y19" s="3">
        <f t="shared" ca="1" si="10"/>
        <v>4</v>
      </c>
      <c r="Z19" s="3">
        <f ca="1">IF(ISNUMBER($A19),VLOOKUP($A19,Methuselahs!$A$7:$X$306,5),"")</f>
        <v>137</v>
      </c>
      <c r="AA19" s="3">
        <f t="shared" ca="1" si="11"/>
        <v>4</v>
      </c>
    </row>
    <row r="20" spans="1:27" ht="13.15" customHeight="1" x14ac:dyDescent="0.2">
      <c r="A20" s="164">
        <f ca="1">IF(OR(ISBLANK('Tournament Info'!$B$11),'Tournament Info'!$B$11&lt;&gt;4),"",INDIRECT(ADDRESS(ROW(),3,1,1,"Optimal Seating "&amp;'Tournament Info'!$B$11-1&amp;"R+F")))</f>
        <v>36</v>
      </c>
      <c r="B20" s="165" t="str">
        <f ca="1">IF(ISNUMBER(A20),VLOOKUP(A20,Methuselahs!$A$7:$E$306,2,FALSE),"")</f>
        <v>Lasse</v>
      </c>
      <c r="C20" s="166" t="str">
        <f ca="1">IF(ISNUMBER(A20),VLOOKUP(A20,Methuselahs!$A$7:$E$306,3,FALSE),"")</f>
        <v>Pöyry</v>
      </c>
      <c r="D20" s="167">
        <f t="shared" ca="1" si="0"/>
        <v>3</v>
      </c>
      <c r="E20" s="168">
        <v>1</v>
      </c>
      <c r="F20" s="188">
        <f t="shared" si="1"/>
        <v>1</v>
      </c>
      <c r="G20" s="150">
        <f t="shared" ca="1" si="2"/>
        <v>0</v>
      </c>
      <c r="H20" s="151">
        <f ca="1">IF(ISNUMBER(A20),IF(OR($S20=$U20,NOT(ISNA(MATCH($D20*5+$V$4,Override!$C$6:$C$125,0)))),$Q20,0),"")</f>
        <v>42</v>
      </c>
      <c r="I20" s="69">
        <f t="shared" ca="1" si="3"/>
        <v>2</v>
      </c>
      <c r="J20" s="169">
        <f ca="1">COUNT(A17:A21)</f>
        <v>5</v>
      </c>
      <c r="K20" s="153">
        <f ca="1">IF(ISNUMBER(A20),RANK(F20,F17:F21),"")</f>
        <v>2</v>
      </c>
      <c r="L20" s="154">
        <f ca="1">IF(J20=5,VLOOKUP(K20,TPMatrix!$A$6:$B$10,2,FALSE),IF(J20=4,VLOOKUP(K20,TPMatrix!$D$6:$E$9,2,FALSE),0))</f>
        <v>48</v>
      </c>
      <c r="M20" s="154">
        <f ca="1">IF(COUNTIF(K17:K21,K20)&gt;=2,IF(J20=5,VLOOKUP(K20+1,TPMatrix!$A$6:$B$10,2,FALSE),IF(J20=4,VLOOKUP(K20+1,TPMatrix!$D$6:$E$9,2,FALSE),0)),"")</f>
        <v>36</v>
      </c>
      <c r="N20" s="154" t="str">
        <f ca="1">IF(COUNTIF(K17:K21,K20)&gt;=3,IF(J20=5,VLOOKUP(K20+2,TPMatrix!$A$6:$B$10,2,FALSE),IF(J20=4,VLOOKUP(K20+2,TPMatrix!$D$6:$E$9,2,FALSE),0)),"")</f>
        <v/>
      </c>
      <c r="O20" s="154" t="str">
        <f ca="1">IF(COUNTIF(K17:K21,K20)&gt;=4,IF(J20=5,VLOOKUP(K20+3,TPMatrix!$A$6:$B$10,2,FALSE),IF(J20=4,VLOOKUP(K20+3,TPMatrix!$D$6:$E$9,2,FALSE),0)),"")</f>
        <v/>
      </c>
      <c r="P20" s="154" t="str">
        <f ca="1">IF(COUNTIF(K17:K21,K20)&gt;=5,IF(J20=5,VLOOKUP(K20+4,TPMatrix!$A$6:$B$10,2,FALSE),IF(J20=4,VLOOKUP(K20+4,TPMatrix!$D$6:$E$9,2,FALSE),0)),"")</f>
        <v/>
      </c>
      <c r="Q20" s="154">
        <f t="shared" ca="1" si="4"/>
        <v>42</v>
      </c>
      <c r="R20" s="155">
        <f t="shared" ca="1" si="5"/>
        <v>2</v>
      </c>
      <c r="S20" s="153">
        <f t="shared" ca="1" si="6"/>
        <v>5</v>
      </c>
      <c r="T20" s="154">
        <f t="shared" si="7"/>
        <v>1</v>
      </c>
      <c r="U20" s="155">
        <f t="shared" ca="1" si="8"/>
        <v>5</v>
      </c>
      <c r="W20" s="3">
        <f t="shared" ca="1" si="9"/>
        <v>2</v>
      </c>
      <c r="X20" s="3">
        <f ca="1">IF(ISNUMBER($A20),$W20*(Methuselahs!$A$4+1)+$A20,"")</f>
        <v>120</v>
      </c>
      <c r="Y20" s="3">
        <f t="shared" ca="1" si="10"/>
        <v>3</v>
      </c>
      <c r="Z20" s="3">
        <f ca="1">IF(ISNUMBER($A20),VLOOKUP($A20,Methuselahs!$A$7:$X$306,5),"")</f>
        <v>133</v>
      </c>
      <c r="AA20" s="3">
        <f t="shared" ca="1" si="11"/>
        <v>2</v>
      </c>
    </row>
    <row r="21" spans="1:27" ht="13.15" customHeight="1" thickBot="1" x14ac:dyDescent="0.25">
      <c r="A21" s="170">
        <f ca="1">IF(OR(ISBLANK('Tournament Info'!$B$11),'Tournament Info'!$B$11&lt;&gt;4),"",INDIRECT(ADDRESS(ROW(),3,1,1,"Optimal Seating "&amp;'Tournament Info'!$B$11-1&amp;"R+F")))</f>
        <v>2</v>
      </c>
      <c r="B21" s="171" t="str">
        <f ca="1">IF(ISNUMBER(A21),VLOOKUP(A21,Methuselahs!$A$7:$E$306,2,FALSE),"")</f>
        <v>Christian</v>
      </c>
      <c r="C21" s="172" t="str">
        <f ca="1">IF(ISNUMBER(A21),VLOOKUP(A21,Methuselahs!$A$7:$E$306,3,FALSE),"")</f>
        <v>Nislev</v>
      </c>
      <c r="D21" s="173">
        <f t="shared" ca="1" si="0"/>
        <v>3</v>
      </c>
      <c r="E21" s="174"/>
      <c r="F21" s="189">
        <f t="shared" si="1"/>
        <v>0</v>
      </c>
      <c r="G21" s="159">
        <f t="shared" ca="1" si="2"/>
        <v>0</v>
      </c>
      <c r="H21" s="160">
        <f ca="1">IF(ISNUMBER(A21),IF(OR($S21=$U21,NOT(ISNA(MATCH($D21*5+$V$4,Override!$C$6:$C$125,0)))),$Q21,0),"")</f>
        <v>18</v>
      </c>
      <c r="I21" s="80">
        <f t="shared" ca="1" si="3"/>
        <v>4</v>
      </c>
      <c r="J21" s="175">
        <f ca="1">COUNT(A17:A21)</f>
        <v>5</v>
      </c>
      <c r="K21" s="176">
        <f ca="1">IF(ISNUMBER(A21),RANK(F21,F17:F21),"")</f>
        <v>4</v>
      </c>
      <c r="L21" s="177">
        <f ca="1">IF(J21=5,VLOOKUP(K21,TPMatrix!$A$6:$B$10,2,FALSE),IF(J21=4,VLOOKUP(K21,TPMatrix!$D$6:$E$9,2,FALSE),0))</f>
        <v>24</v>
      </c>
      <c r="M21" s="177">
        <f ca="1">IF(COUNTIF(K17:K21,K21)&gt;=2,IF(J21=5,VLOOKUP(K21+1,TPMatrix!$A$6:$B$10,2,FALSE),IF(J21=4,VLOOKUP(K21+1,TPMatrix!$D$6:$E$9,2,FALSE),0)),"")</f>
        <v>12</v>
      </c>
      <c r="N21" s="177" t="str">
        <f ca="1">IF(COUNTIF(K17:K21,K21)&gt;=3,IF(J21=5,VLOOKUP(K21+2,TPMatrix!$A$6:$B$10,2,FALSE),IF(J21=4,VLOOKUP(K21+2,TPMatrix!$D$6:$E$9,2,FALSE),0)),"")</f>
        <v/>
      </c>
      <c r="O21" s="177" t="str">
        <f ca="1">IF(COUNTIF(K17:K21,K21)&gt;=4,IF(J21=5,VLOOKUP(K21+3,TPMatrix!$A$6:$B$10,2,FALSE),IF(J21=4,VLOOKUP(K21+3,TPMatrix!$D$6:$E$9,2,FALSE),0)),"")</f>
        <v/>
      </c>
      <c r="P21" s="177" t="str">
        <f ca="1">IF(COUNTIF(K17:K21,K21)&gt;=5,IF(J21=5,VLOOKUP(K21+4,TPMatrix!$A$6:$B$10,2,FALSE),IF(J21=4,VLOOKUP(K21+4,TPMatrix!$D$6:$E$9,2,FALSE),0)),"")</f>
        <v/>
      </c>
      <c r="Q21" s="177">
        <f t="shared" ca="1" si="4"/>
        <v>18</v>
      </c>
      <c r="R21" s="178">
        <f t="shared" ca="1" si="5"/>
        <v>2</v>
      </c>
      <c r="S21" s="176">
        <f t="shared" ca="1" si="6"/>
        <v>5</v>
      </c>
      <c r="T21" s="177">
        <f t="shared" si="7"/>
        <v>0</v>
      </c>
      <c r="U21" s="178">
        <f t="shared" ca="1" si="8"/>
        <v>5</v>
      </c>
      <c r="W21" s="3">
        <f t="shared" ca="1" si="9"/>
        <v>4</v>
      </c>
      <c r="X21" s="3">
        <f ca="1">IF(ISNUMBER($A21),$W21*(Methuselahs!$A$4+1)+$A21,"")</f>
        <v>170</v>
      </c>
      <c r="Y21" s="3">
        <f t="shared" ca="1" si="10"/>
        <v>4</v>
      </c>
      <c r="Z21" s="3" t="e">
        <f ca="1">IF(ISNUMBER($A21),VLOOKUP($A21,Methuselahs!$A$7:$X$306,5),"")</f>
        <v>#N/A</v>
      </c>
      <c r="AA21" s="3">
        <f t="shared" ca="1" si="11"/>
        <v>4</v>
      </c>
    </row>
    <row r="22" spans="1:27" ht="13.15" customHeight="1" thickTop="1" x14ac:dyDescent="0.2">
      <c r="A22" s="55">
        <f ca="1">IF(OR(ISBLANK('Tournament Info'!$B$11),'Tournament Info'!$B$11&lt;&gt;4),"",INDIRECT(ADDRESS(ROW(),3,1,1,"Optimal Seating "&amp;'Tournament Info'!$B$11-1&amp;"R+F")))</f>
        <v>29</v>
      </c>
      <c r="B22" s="76" t="str">
        <f ca="1">IF(ISNUMBER(A22),VLOOKUP(A22,Methuselahs!$A$7:$E$306,2,FALSE),"")</f>
        <v>Juha</v>
      </c>
      <c r="C22" s="136" t="str">
        <f ca="1">IF(ISNUMBER(A22),VLOOKUP(A22,Methuselahs!$A$7:$E$306,3,FALSE),"")</f>
        <v>Laukkanen</v>
      </c>
      <c r="D22" s="137">
        <f t="shared" ca="1" si="0"/>
        <v>4</v>
      </c>
      <c r="E22" s="138"/>
      <c r="F22" s="184">
        <f t="shared" si="1"/>
        <v>0</v>
      </c>
      <c r="G22" s="139">
        <f t="shared" ca="1" si="2"/>
        <v>0</v>
      </c>
      <c r="H22" s="140">
        <f ca="1">IF(ISNUMBER(A22),IF(OR($S22=$U22,NOT(ISNA(MATCH($D22*5+$V$4,Override!$C$6:$C$125,0)))),$Q22,0),"")</f>
        <v>12</v>
      </c>
      <c r="I22" s="193">
        <f t="shared" ca="1" si="3"/>
        <v>5</v>
      </c>
      <c r="J22" s="141">
        <f ca="1">COUNT(A22:A26)</f>
        <v>5</v>
      </c>
      <c r="K22" s="142">
        <f ca="1">IF(ISNUMBER(A22),RANK(F22,F22:F26),"")</f>
        <v>5</v>
      </c>
      <c r="L22" s="58">
        <f ca="1">IF(J22=5,VLOOKUP(K22,TPMatrix!$A$6:$B$10,2,FALSE),IF(J22=4,VLOOKUP(K22,TPMatrix!$D$6:$E$9,2,FALSE),0))</f>
        <v>12</v>
      </c>
      <c r="M22" s="58" t="str">
        <f ca="1">IF(COUNTIF(K22:K26,K22)&gt;=2,IF(J22=5,VLOOKUP(K22+1,TPMatrix!$A$6:$B$10,2,FALSE),IF(J22=4,VLOOKUP(K22+1,TPMatrix!$D$6:$E$9,2,FALSE),0)),"")</f>
        <v/>
      </c>
      <c r="N22" s="58" t="str">
        <f ca="1">IF(COUNTIF(K22:K26,K22)&gt;=3,IF(J22=5,VLOOKUP(K22+2,TPMatrix!$A$6:$B$10,2,FALSE),IF(J22=4,VLOOKUP(K22+2,TPMatrix!$D$6:$E$9,2,FALSE),0)),"")</f>
        <v/>
      </c>
      <c r="O22" s="58" t="str">
        <f ca="1">IF(COUNTIF(K22:K26,K22)&gt;=4,IF(J22=5,VLOOKUP(K22+3,TPMatrix!$A$6:$B$10,2,FALSE),IF(J22=4,VLOOKUP(K22+3,TPMatrix!$D$6:$E$9,2,FALSE),0)),"")</f>
        <v/>
      </c>
      <c r="P22" s="58" t="str">
        <f ca="1">IF(COUNTIF(K22:K26,K22)&gt;=5,IF(J22=5,VLOOKUP(K22+4,TPMatrix!$A$6:$B$10,2,FALSE),IF(J22=4,VLOOKUP(K22+4,TPMatrix!$D$6:$E$9,2,FALSE),0)),"")</f>
        <v/>
      </c>
      <c r="Q22" s="58">
        <f t="shared" ca="1" si="4"/>
        <v>12</v>
      </c>
      <c r="R22" s="143">
        <f t="shared" ca="1" si="5"/>
        <v>1</v>
      </c>
      <c r="S22" s="144">
        <f t="shared" ca="1" si="6"/>
        <v>5</v>
      </c>
      <c r="T22" s="145">
        <f t="shared" si="7"/>
        <v>0</v>
      </c>
      <c r="U22" s="146">
        <f t="shared" ca="1" si="8"/>
        <v>5</v>
      </c>
      <c r="W22" s="3">
        <f t="shared" ca="1" si="9"/>
        <v>5</v>
      </c>
      <c r="X22" s="3">
        <f ca="1">IF(ISNUMBER($A22),$W22*(Methuselahs!$A$4+1)+$A22,"")</f>
        <v>239</v>
      </c>
      <c r="Y22" s="3">
        <f t="shared" ca="1" si="10"/>
        <v>5</v>
      </c>
      <c r="Z22" s="3">
        <f ca="1">IF(ISNUMBER($A22),VLOOKUP($A22,Methuselahs!$A$7:$X$306,5),"")</f>
        <v>133</v>
      </c>
      <c r="AA22" s="3">
        <f t="shared" ca="1" si="11"/>
        <v>5</v>
      </c>
    </row>
    <row r="23" spans="1:27" ht="13.15" customHeight="1" x14ac:dyDescent="0.2">
      <c r="A23" s="59">
        <f ca="1">IF(OR(ISBLANK('Tournament Info'!$B$11),'Tournament Info'!$B$11&lt;&gt;4),"",INDIRECT(ADDRESS(ROW(),3,1,1,"Optimal Seating "&amp;'Tournament Info'!$B$11-1&amp;"R+F")))</f>
        <v>25</v>
      </c>
      <c r="B23" s="65" t="str">
        <f ca="1">IF(ISNUMBER(A23),VLOOKUP(A23,Methuselahs!$A$7:$E$306,2,FALSE),"")</f>
        <v>Akseli</v>
      </c>
      <c r="C23" s="147" t="str">
        <f ca="1">IF(ISNUMBER(A23),VLOOKUP(A23,Methuselahs!$A$7:$E$306,3,FALSE),"")</f>
        <v>Jalava</v>
      </c>
      <c r="D23" s="148">
        <f t="shared" ca="1" si="0"/>
        <v>4</v>
      </c>
      <c r="E23" s="149">
        <v>0.5</v>
      </c>
      <c r="F23" s="66">
        <f t="shared" si="1"/>
        <v>0.5</v>
      </c>
      <c r="G23" s="150">
        <f t="shared" ca="1" si="2"/>
        <v>0</v>
      </c>
      <c r="H23" s="151">
        <f ca="1">IF(ISNUMBER(A23),IF(OR($S23=$U23,NOT(ISNA(MATCH($D23*5+$V$4,Override!$C$6:$C$125,0)))),$Q23,0),"")</f>
        <v>36</v>
      </c>
      <c r="I23" s="69">
        <f t="shared" ca="1" si="3"/>
        <v>2</v>
      </c>
      <c r="J23" s="152">
        <f ca="1">COUNT(A22:A26)</f>
        <v>5</v>
      </c>
      <c r="K23" s="153">
        <f ca="1">IF(ISNUMBER(A23),RANK(F23,F22:F26),"")</f>
        <v>2</v>
      </c>
      <c r="L23" s="154">
        <f ca="1">IF(J23=5,VLOOKUP(K23,TPMatrix!$A$6:$B$10,2,FALSE),IF(J23=4,VLOOKUP(K23,TPMatrix!$D$6:$E$9,2,FALSE),0))</f>
        <v>48</v>
      </c>
      <c r="M23" s="154">
        <f ca="1">IF(COUNTIF(K22:K26,K23)&gt;=2,IF(J23=5,VLOOKUP(K23+1,TPMatrix!$A$6:$B$10,2,FALSE),IF(J23=4,VLOOKUP(K23+1,TPMatrix!$D$6:$E$9,2,FALSE),0)),"")</f>
        <v>36</v>
      </c>
      <c r="N23" s="154">
        <f ca="1">IF(COUNTIF(K22:K26,K23)&gt;=3,IF(J23=5,VLOOKUP(K23+2,TPMatrix!$A$6:$B$10,2,FALSE),IF(J23=4,VLOOKUP(K23+2,TPMatrix!$D$6:$E$9,2,FALSE),0)),"")</f>
        <v>24</v>
      </c>
      <c r="O23" s="154" t="str">
        <f ca="1">IF(COUNTIF(K22:K26,K23)&gt;=4,IF(J23=5,VLOOKUP(K23+3,TPMatrix!$A$6:$B$10,2,FALSE),IF(J23=4,VLOOKUP(K23+3,TPMatrix!$D$6:$E$9,2,FALSE),0)),"")</f>
        <v/>
      </c>
      <c r="P23" s="154" t="str">
        <f ca="1">IF(COUNTIF(K22:K26,K23)&gt;=5,IF(J23=5,VLOOKUP(K23+4,TPMatrix!$A$6:$B$10,2,FALSE),IF(J23=4,VLOOKUP(K23+4,TPMatrix!$D$6:$E$9,2,FALSE),0)),"")</f>
        <v/>
      </c>
      <c r="Q23" s="154">
        <f t="shared" ca="1" si="4"/>
        <v>36</v>
      </c>
      <c r="R23" s="155">
        <f t="shared" ca="1" si="5"/>
        <v>3</v>
      </c>
      <c r="S23" s="153">
        <f t="shared" ca="1" si="6"/>
        <v>5</v>
      </c>
      <c r="T23" s="154">
        <f t="shared" si="7"/>
        <v>1</v>
      </c>
      <c r="U23" s="155">
        <f t="shared" ca="1" si="8"/>
        <v>5</v>
      </c>
      <c r="W23" s="3">
        <f t="shared" ca="1" si="9"/>
        <v>2</v>
      </c>
      <c r="X23" s="3">
        <f ca="1">IF(ISNUMBER($A23),$W23*(Methuselahs!$A$4+1)+$A23,"")</f>
        <v>109</v>
      </c>
      <c r="Y23" s="3">
        <f t="shared" ca="1" si="10"/>
        <v>3</v>
      </c>
      <c r="Z23" s="3">
        <f ca="1">IF(ISNUMBER($A23),VLOOKUP($A23,Methuselahs!$A$7:$X$306,5),"")</f>
        <v>133</v>
      </c>
      <c r="AA23" s="3">
        <f t="shared" ca="1" si="11"/>
        <v>2</v>
      </c>
    </row>
    <row r="24" spans="1:27" ht="13.15" customHeight="1" x14ac:dyDescent="0.2">
      <c r="A24" s="70">
        <f ca="1">IF(OR(ISBLANK('Tournament Info'!$B$11),'Tournament Info'!$B$11&lt;&gt;4),"",INDIRECT(ADDRESS(ROW(),3,1,1,"Optimal Seating "&amp;'Tournament Info'!$B$11-1&amp;"R+F")))</f>
        <v>20</v>
      </c>
      <c r="B24" s="76" t="str">
        <f ca="1">IF(ISNUMBER(A24),VLOOKUP(A24,Methuselahs!$A$7:$E$306,2,FALSE),"")</f>
        <v>Teemu</v>
      </c>
      <c r="C24" s="156" t="str">
        <f ca="1">IF(ISNUMBER(A24),VLOOKUP(A24,Methuselahs!$A$7:$E$306,3,FALSE),"")</f>
        <v>Sainomaa</v>
      </c>
      <c r="D24" s="157">
        <f t="shared" ca="1" si="0"/>
        <v>4</v>
      </c>
      <c r="E24" s="158">
        <v>0.5</v>
      </c>
      <c r="F24" s="77">
        <f t="shared" si="1"/>
        <v>0.5</v>
      </c>
      <c r="G24" s="159">
        <f t="shared" ca="1" si="2"/>
        <v>0</v>
      </c>
      <c r="H24" s="160">
        <f ca="1">IF(ISNUMBER(A24),IF(OR($S24=$U24,NOT(ISNA(MATCH($D24*5+$V$4,Override!$C$6:$C$125,0)))),$Q24,0),"")</f>
        <v>36</v>
      </c>
      <c r="I24" s="80">
        <f t="shared" ca="1" si="3"/>
        <v>2</v>
      </c>
      <c r="J24" s="161">
        <f ca="1">COUNT(A22:A26)</f>
        <v>5</v>
      </c>
      <c r="K24" s="162">
        <f ca="1">IF(ISNUMBER(A24),RANK(F24,F22:F26),"")</f>
        <v>2</v>
      </c>
      <c r="L24" s="75">
        <f ca="1">IF(J24=5,VLOOKUP(K24,TPMatrix!$A$6:$B$10,2,FALSE),IF(J24=4,VLOOKUP(K24,TPMatrix!$D$6:$E$9,2,FALSE),0))</f>
        <v>48</v>
      </c>
      <c r="M24" s="75">
        <f ca="1">IF(COUNTIF(K22:K26,K24)&gt;=2,IF(J24=5,VLOOKUP(K24+1,TPMatrix!$A$6:$B$10,2,FALSE),IF(J24=4,VLOOKUP(K24+1,TPMatrix!$D$6:$E$9,2,FALSE),0)),"")</f>
        <v>36</v>
      </c>
      <c r="N24" s="75">
        <f ca="1">IF(COUNTIF(K22:K26,K24)&gt;=3,IF(J24=5,VLOOKUP(K24+2,TPMatrix!$A$6:$B$10,2,FALSE),IF(J24=4,VLOOKUP(K24+2,TPMatrix!$D$6:$E$9,2,FALSE),0)),"")</f>
        <v>24</v>
      </c>
      <c r="O24" s="75" t="str">
        <f ca="1">IF(COUNTIF(K22:K26,K24)&gt;=4,IF(J24=5,VLOOKUP(K24+3,TPMatrix!$A$6:$B$10,2,FALSE),IF(J24=4,VLOOKUP(K24+3,TPMatrix!$D$6:$E$9,2,FALSE),0)),"")</f>
        <v/>
      </c>
      <c r="P24" s="75" t="str">
        <f ca="1">IF(COUNTIF(K22:K26,K24)&gt;=5,IF(J24=5,VLOOKUP(K24+4,TPMatrix!$A$6:$B$10,2,FALSE),IF(J24=4,VLOOKUP(K24+4,TPMatrix!$D$6:$E$9,2,FALSE),0)),"")</f>
        <v/>
      </c>
      <c r="Q24" s="75">
        <f t="shared" ca="1" si="4"/>
        <v>36</v>
      </c>
      <c r="R24" s="163">
        <f t="shared" ca="1" si="5"/>
        <v>3</v>
      </c>
      <c r="S24" s="162">
        <f t="shared" ca="1" si="6"/>
        <v>5</v>
      </c>
      <c r="T24" s="75">
        <f t="shared" si="7"/>
        <v>1</v>
      </c>
      <c r="U24" s="163">
        <f t="shared" ca="1" si="8"/>
        <v>5</v>
      </c>
      <c r="W24" s="3">
        <f t="shared" ca="1" si="9"/>
        <v>2</v>
      </c>
      <c r="X24" s="3">
        <f ca="1">IF(ISNUMBER($A24),$W24*(Methuselahs!$A$4+1)+$A24,"")</f>
        <v>104</v>
      </c>
      <c r="Y24" s="3">
        <f t="shared" ca="1" si="10"/>
        <v>2</v>
      </c>
      <c r="Z24" s="3">
        <f ca="1">IF(ISNUMBER($A24),VLOOKUP($A24,Methuselahs!$A$7:$X$306,5),"")</f>
        <v>136</v>
      </c>
      <c r="AA24" s="3">
        <f t="shared" ca="1" si="11"/>
        <v>2</v>
      </c>
    </row>
    <row r="25" spans="1:27" ht="13.15" customHeight="1" x14ac:dyDescent="0.2">
      <c r="A25" s="164">
        <f ca="1">IF(OR(ISBLANK('Tournament Info'!$B$11),'Tournament Info'!$B$11&lt;&gt;4),"",INDIRECT(ADDRESS(ROW(),3,1,1,"Optimal Seating "&amp;'Tournament Info'!$B$11-1&amp;"R+F")))</f>
        <v>39</v>
      </c>
      <c r="B25" s="165" t="str">
        <f ca="1">IF(ISNUMBER(A25),VLOOKUP(A25,Methuselahs!$A$7:$E$306,2,FALSE),"")</f>
        <v>Jani</v>
      </c>
      <c r="C25" s="166" t="str">
        <f ca="1">IF(ISNUMBER(A25),VLOOKUP(A25,Methuselahs!$A$7:$E$306,3,FALSE),"")</f>
        <v>Malmi</v>
      </c>
      <c r="D25" s="167">
        <f t="shared" ca="1" si="0"/>
        <v>4</v>
      </c>
      <c r="E25" s="168">
        <v>0.5</v>
      </c>
      <c r="F25" s="188">
        <f t="shared" si="1"/>
        <v>0.5</v>
      </c>
      <c r="G25" s="150">
        <f t="shared" ca="1" si="2"/>
        <v>0</v>
      </c>
      <c r="H25" s="151">
        <f ca="1">IF(ISNUMBER(A25),IF(OR($S25=$U25,NOT(ISNA(MATCH($D25*5+$V$4,Override!$C$6:$C$125,0)))),$Q25,0),"")</f>
        <v>36</v>
      </c>
      <c r="I25" s="69">
        <f t="shared" ca="1" si="3"/>
        <v>2</v>
      </c>
      <c r="J25" s="169">
        <f ca="1">COUNT(A22:A26)</f>
        <v>5</v>
      </c>
      <c r="K25" s="153">
        <f ca="1">IF(ISNUMBER(A25),RANK(F25,F22:F26),"")</f>
        <v>2</v>
      </c>
      <c r="L25" s="154">
        <f ca="1">IF(J25=5,VLOOKUP(K25,TPMatrix!$A$6:$B$10,2,FALSE),IF(J25=4,VLOOKUP(K25,TPMatrix!$D$6:$E$9,2,FALSE),0))</f>
        <v>48</v>
      </c>
      <c r="M25" s="154">
        <f ca="1">IF(COUNTIF(K22:K26,K25)&gt;=2,IF(J25=5,VLOOKUP(K25+1,TPMatrix!$A$6:$B$10,2,FALSE),IF(J25=4,VLOOKUP(K25+1,TPMatrix!$D$6:$E$9,2,FALSE),0)),"")</f>
        <v>36</v>
      </c>
      <c r="N25" s="154">
        <f ca="1">IF(COUNTIF(K22:K26,K25)&gt;=3,IF(J25=5,VLOOKUP(K25+2,TPMatrix!$A$6:$B$10,2,FALSE),IF(J25=4,VLOOKUP(K25+2,TPMatrix!$D$6:$E$9,2,FALSE),0)),"")</f>
        <v>24</v>
      </c>
      <c r="O25" s="154" t="str">
        <f ca="1">IF(COUNTIF(K22:K26,K25)&gt;=4,IF(J25=5,VLOOKUP(K25+3,TPMatrix!$A$6:$B$10,2,FALSE),IF(J25=4,VLOOKUP(K25+3,TPMatrix!$D$6:$E$9,2,FALSE),0)),"")</f>
        <v/>
      </c>
      <c r="P25" s="154" t="str">
        <f ca="1">IF(COUNTIF(K22:K26,K25)&gt;=5,IF(J25=5,VLOOKUP(K25+4,TPMatrix!$A$6:$B$10,2,FALSE),IF(J25=4,VLOOKUP(K25+4,TPMatrix!$D$6:$E$9,2,FALSE),0)),"")</f>
        <v/>
      </c>
      <c r="Q25" s="154">
        <f t="shared" ca="1" si="4"/>
        <v>36</v>
      </c>
      <c r="R25" s="155">
        <f t="shared" ca="1" si="5"/>
        <v>3</v>
      </c>
      <c r="S25" s="153">
        <f t="shared" ca="1" si="6"/>
        <v>5</v>
      </c>
      <c r="T25" s="154">
        <f t="shared" si="7"/>
        <v>1</v>
      </c>
      <c r="U25" s="155">
        <f t="shared" ca="1" si="8"/>
        <v>5</v>
      </c>
      <c r="W25" s="3">
        <f t="shared" ca="1" si="9"/>
        <v>2</v>
      </c>
      <c r="X25" s="3">
        <f ca="1">IF(ISNUMBER($A25),$W25*(Methuselahs!$A$4+1)+$A25,"")</f>
        <v>123</v>
      </c>
      <c r="Y25" s="3">
        <f t="shared" ca="1" si="10"/>
        <v>2</v>
      </c>
      <c r="Z25" s="3">
        <f ca="1">IF(ISNUMBER($A25),VLOOKUP($A25,Methuselahs!$A$7:$X$306,5),"")</f>
        <v>133</v>
      </c>
      <c r="AA25" s="3">
        <f t="shared" ca="1" si="11"/>
        <v>2</v>
      </c>
    </row>
    <row r="26" spans="1:27" ht="13.15" customHeight="1" x14ac:dyDescent="0.2">
      <c r="A26" s="170">
        <f ca="1">IF(OR(ISBLANK('Tournament Info'!$B$11),'Tournament Info'!$B$11&lt;&gt;4),"",INDIRECT(ADDRESS(ROW(),3,1,1,"Optimal Seating "&amp;'Tournament Info'!$B$11-1&amp;"R+F")))</f>
        <v>31</v>
      </c>
      <c r="B26" s="171" t="str">
        <f ca="1">IF(ISNUMBER(A26),VLOOKUP(A26,Methuselahs!$A$7:$E$306,2,FALSE),"")</f>
        <v>Juri</v>
      </c>
      <c r="C26" s="172" t="str">
        <f ca="1">IF(ISNUMBER(A26),VLOOKUP(A26,Methuselahs!$A$7:$E$306,3,FALSE),"")</f>
        <v>Juskevits</v>
      </c>
      <c r="D26" s="173">
        <f t="shared" ca="1" si="0"/>
        <v>4</v>
      </c>
      <c r="E26" s="174">
        <v>1.5</v>
      </c>
      <c r="F26" s="189">
        <f t="shared" si="1"/>
        <v>1.5</v>
      </c>
      <c r="G26" s="159">
        <f t="shared" ca="1" si="2"/>
        <v>0</v>
      </c>
      <c r="H26" s="160">
        <f ca="1">IF(ISNUMBER(A26),IF(OR($S26=$U26,NOT(ISNA(MATCH($D26*5+$V$4,Override!$C$6:$C$125,0)))),$Q26,0),"")</f>
        <v>60</v>
      </c>
      <c r="I26" s="80">
        <f t="shared" ca="1" si="3"/>
        <v>1</v>
      </c>
      <c r="J26" s="175">
        <f ca="1">COUNT(A22:A26)</f>
        <v>5</v>
      </c>
      <c r="K26" s="176">
        <f ca="1">IF(ISNUMBER(A26),RANK(F26,F22:F26),"")</f>
        <v>1</v>
      </c>
      <c r="L26" s="177">
        <f ca="1">IF(J26=5,VLOOKUP(K26,TPMatrix!$A$6:$B$10,2,FALSE),IF(J26=4,VLOOKUP(K26,TPMatrix!$D$6:$E$9,2,FALSE),0))</f>
        <v>60</v>
      </c>
      <c r="M26" s="177" t="str">
        <f ca="1">IF(COUNTIF(K22:K26,K26)&gt;=2,IF(J26=5,VLOOKUP(K26+1,TPMatrix!$A$6:$B$10,2,FALSE),IF(J26=4,VLOOKUP(K26+1,TPMatrix!$D$6:$E$9,2,FALSE),0)),"")</f>
        <v/>
      </c>
      <c r="N26" s="177" t="str">
        <f ca="1">IF(COUNTIF(K22:K26,K26)&gt;=3,IF(J26=5,VLOOKUP(K26+2,TPMatrix!$A$6:$B$10,2,FALSE),IF(J26=4,VLOOKUP(K26+2,TPMatrix!$D$6:$E$9,2,FALSE),0)),"")</f>
        <v/>
      </c>
      <c r="O26" s="177" t="str">
        <f ca="1">IF(COUNTIF(K22:K26,K26)&gt;=4,IF(J26=5,VLOOKUP(K26+3,TPMatrix!$A$6:$B$10,2,FALSE),IF(J26=4,VLOOKUP(K26+3,TPMatrix!$D$6:$E$9,2,FALSE),0)),"")</f>
        <v/>
      </c>
      <c r="P26" s="177" t="str">
        <f ca="1">IF(COUNTIF(K22:K26,K26)&gt;=5,IF(J26=5,VLOOKUP(K26+4,TPMatrix!$A$6:$B$10,2,FALSE),IF(J26=4,VLOOKUP(K26+4,TPMatrix!$D$6:$E$9,2,FALSE),0)),"")</f>
        <v/>
      </c>
      <c r="Q26" s="177">
        <f t="shared" ca="1" si="4"/>
        <v>60</v>
      </c>
      <c r="R26" s="178">
        <f t="shared" ca="1" si="5"/>
        <v>1</v>
      </c>
      <c r="S26" s="176">
        <f t="shared" ca="1" si="6"/>
        <v>5</v>
      </c>
      <c r="T26" s="177">
        <f t="shared" si="7"/>
        <v>2</v>
      </c>
      <c r="U26" s="178">
        <f t="shared" ca="1" si="8"/>
        <v>5</v>
      </c>
      <c r="W26" s="3">
        <f t="shared" ca="1" si="9"/>
        <v>1</v>
      </c>
      <c r="X26" s="3">
        <f ca="1">IF(ISNUMBER($A26),$W26*(Methuselahs!$A$4+1)+$A26,"")</f>
        <v>73</v>
      </c>
      <c r="Y26" s="3">
        <f t="shared" ca="1" si="10"/>
        <v>1</v>
      </c>
      <c r="Z26" s="3">
        <f ca="1">IF(ISNUMBER($A26),VLOOKUP($A26,Methuselahs!$A$7:$X$306,5),"")</f>
        <v>133</v>
      </c>
      <c r="AA26" s="3">
        <f t="shared" ca="1" si="11"/>
        <v>1</v>
      </c>
    </row>
    <row r="27" spans="1:27" ht="13.15" customHeight="1" x14ac:dyDescent="0.2">
      <c r="A27" s="55">
        <f ca="1">IF(OR(ISBLANK('Tournament Info'!$B$11),'Tournament Info'!$B$11&lt;&gt;4),"",INDIRECT(ADDRESS(ROW(),3,1,1,"Optimal Seating "&amp;'Tournament Info'!$B$11-1&amp;"R+F")))</f>
        <v>33</v>
      </c>
      <c r="B27" s="76" t="str">
        <f ca="1">IF(ISNUMBER(A27),VLOOKUP(A27,Methuselahs!$A$7:$E$306,2,FALSE),"")</f>
        <v>Petri</v>
      </c>
      <c r="C27" s="136" t="str">
        <f ca="1">IF(ISNUMBER(A27),VLOOKUP(A27,Methuselahs!$A$7:$E$306,3,FALSE),"")</f>
        <v>Wessman</v>
      </c>
      <c r="D27" s="137">
        <f t="shared" ca="1" si="0"/>
        <v>5</v>
      </c>
      <c r="E27" s="138"/>
      <c r="F27" s="184">
        <f t="shared" si="1"/>
        <v>0</v>
      </c>
      <c r="G27" s="139">
        <f t="shared" ca="1" si="2"/>
        <v>0</v>
      </c>
      <c r="H27" s="140">
        <f ca="1">IF(ISNUMBER(A27),IF(OR($S27=$U27,NOT(ISNA(MATCH($D27*5+$V$4,Override!$C$6:$C$125,0)))),$Q27,0),"")</f>
        <v>18</v>
      </c>
      <c r="I27" s="193">
        <f t="shared" ca="1" si="3"/>
        <v>4</v>
      </c>
      <c r="J27" s="141">
        <f ca="1">COUNT(A27:A31)</f>
        <v>5</v>
      </c>
      <c r="K27" s="142">
        <f ca="1">IF(ISNUMBER(A27),RANK(F27,F27:F31),"")</f>
        <v>4</v>
      </c>
      <c r="L27" s="58">
        <f ca="1">IF(J27=5,VLOOKUP(K27,TPMatrix!$A$6:$B$10,2,FALSE),IF(J27=4,VLOOKUP(K27,TPMatrix!$D$6:$E$9,2,FALSE),0))</f>
        <v>24</v>
      </c>
      <c r="M27" s="58">
        <f ca="1">IF(COUNTIF(K27:K31,K27)&gt;=2,IF(J27=5,VLOOKUP(K27+1,TPMatrix!$A$6:$B$10,2,FALSE),IF(J27=4,VLOOKUP(K27+1,TPMatrix!$D$6:$E$9,2,FALSE),0)),"")</f>
        <v>12</v>
      </c>
      <c r="N27" s="58" t="str">
        <f ca="1">IF(COUNTIF(K27:K31,K27)&gt;=3,IF(J27=5,VLOOKUP(K27+2,TPMatrix!$A$6:$B$10,2,FALSE),IF(J27=4,VLOOKUP(K27+2,TPMatrix!$D$6:$E$9,2,FALSE),0)),"")</f>
        <v/>
      </c>
      <c r="O27" s="58" t="str">
        <f ca="1">IF(COUNTIF(K27:K31,K27)&gt;=4,IF(J27=5,VLOOKUP(K27+3,TPMatrix!$A$6:$B$10,2,FALSE),IF(J27=4,VLOOKUP(K27+3,TPMatrix!$D$6:$E$9,2,FALSE),0)),"")</f>
        <v/>
      </c>
      <c r="P27" s="58" t="str">
        <f ca="1">IF(COUNTIF(K27:K31,K27)&gt;=5,IF(J27=5,VLOOKUP(K27+4,TPMatrix!$A$6:$B$10,2,FALSE),IF(J27=4,VLOOKUP(K27+4,TPMatrix!$D$6:$E$9,2,FALSE),0)),"")</f>
        <v/>
      </c>
      <c r="Q27" s="58">
        <f t="shared" ca="1" si="4"/>
        <v>18</v>
      </c>
      <c r="R27" s="143">
        <f t="shared" ca="1" si="5"/>
        <v>2</v>
      </c>
      <c r="S27" s="144">
        <f t="shared" ca="1" si="6"/>
        <v>5</v>
      </c>
      <c r="T27" s="145">
        <f t="shared" si="7"/>
        <v>0</v>
      </c>
      <c r="U27" s="146">
        <f t="shared" ca="1" si="8"/>
        <v>5</v>
      </c>
      <c r="W27" s="3">
        <f t="shared" ca="1" si="9"/>
        <v>4</v>
      </c>
      <c r="X27" s="3">
        <f ca="1">IF(ISNUMBER($A27),$W27*(Methuselahs!$A$4+1)+$A27,"")</f>
        <v>201</v>
      </c>
      <c r="Y27" s="3">
        <f t="shared" ca="1" si="10"/>
        <v>5</v>
      </c>
      <c r="Z27" s="3">
        <f ca="1">IF(ISNUMBER($A27),VLOOKUP($A27,Methuselahs!$A$7:$X$306,5),"")</f>
        <v>133</v>
      </c>
      <c r="AA27" s="3">
        <f t="shared" ca="1" si="11"/>
        <v>4</v>
      </c>
    </row>
    <row r="28" spans="1:27" ht="13.15" customHeight="1" x14ac:dyDescent="0.2">
      <c r="A28" s="59">
        <f ca="1">IF(OR(ISBLANK('Tournament Info'!$B$11),'Tournament Info'!$B$11&lt;&gt;4),"",INDIRECT(ADDRESS(ROW(),3,1,1,"Optimal Seating "&amp;'Tournament Info'!$B$11-1&amp;"R+F")))</f>
        <v>40</v>
      </c>
      <c r="B28" s="65" t="str">
        <f ca="1">IF(ISNUMBER(A28),VLOOKUP(A28,Methuselahs!$A$7:$E$306,2,FALSE),"")</f>
        <v>Pasi</v>
      </c>
      <c r="C28" s="147" t="str">
        <f ca="1">IF(ISNUMBER(A28),VLOOKUP(A28,Methuselahs!$A$7:$E$306,3,FALSE),"")</f>
        <v>Karjalainen</v>
      </c>
      <c r="D28" s="148">
        <f t="shared" ca="1" si="0"/>
        <v>5</v>
      </c>
      <c r="E28" s="149">
        <v>1</v>
      </c>
      <c r="F28" s="66">
        <f t="shared" si="1"/>
        <v>1</v>
      </c>
      <c r="G28" s="150">
        <f t="shared" ca="1" si="2"/>
        <v>0</v>
      </c>
      <c r="H28" s="151">
        <f ca="1">IF(ISNUMBER(A28),IF(OR($S28=$U28,NOT(ISNA(MATCH($D28*5+$V$4,Override!$C$6:$C$125,0)))),$Q28,0),"")</f>
        <v>42</v>
      </c>
      <c r="I28" s="69">
        <f t="shared" ca="1" si="3"/>
        <v>2</v>
      </c>
      <c r="J28" s="152">
        <f ca="1">COUNT(A27:A31)</f>
        <v>5</v>
      </c>
      <c r="K28" s="153">
        <f ca="1">IF(ISNUMBER(A28),RANK(F28,F27:F31),"")</f>
        <v>2</v>
      </c>
      <c r="L28" s="154">
        <f ca="1">IF(J28=5,VLOOKUP(K28,TPMatrix!$A$6:$B$10,2,FALSE),IF(J28=4,VLOOKUP(K28,TPMatrix!$D$6:$E$9,2,FALSE),0))</f>
        <v>48</v>
      </c>
      <c r="M28" s="154">
        <f ca="1">IF(COUNTIF(K27:K31,K28)&gt;=2,IF(J28=5,VLOOKUP(K28+1,TPMatrix!$A$6:$B$10,2,FALSE),IF(J28=4,VLOOKUP(K28+1,TPMatrix!$D$6:$E$9,2,FALSE),0)),"")</f>
        <v>36</v>
      </c>
      <c r="N28" s="154" t="str">
        <f ca="1">IF(COUNTIF(K27:K31,K28)&gt;=3,IF(J28=5,VLOOKUP(K28+2,TPMatrix!$A$6:$B$10,2,FALSE),IF(J28=4,VLOOKUP(K28+2,TPMatrix!$D$6:$E$9,2,FALSE),0)),"")</f>
        <v/>
      </c>
      <c r="O28" s="154" t="str">
        <f ca="1">IF(COUNTIF(K27:K31,K28)&gt;=4,IF(J28=5,VLOOKUP(K28+3,TPMatrix!$A$6:$B$10,2,FALSE),IF(J28=4,VLOOKUP(K28+3,TPMatrix!$D$6:$E$9,2,FALSE),0)),"")</f>
        <v/>
      </c>
      <c r="P28" s="154" t="str">
        <f ca="1">IF(COUNTIF(K27:K31,K28)&gt;=5,IF(J28=5,VLOOKUP(K28+4,TPMatrix!$A$6:$B$10,2,FALSE),IF(J28=4,VLOOKUP(K28+4,TPMatrix!$D$6:$E$9,2,FALSE),0)),"")</f>
        <v/>
      </c>
      <c r="Q28" s="154">
        <f t="shared" ca="1" si="4"/>
        <v>42</v>
      </c>
      <c r="R28" s="155">
        <f t="shared" ca="1" si="5"/>
        <v>2</v>
      </c>
      <c r="S28" s="153">
        <f t="shared" ca="1" si="6"/>
        <v>5</v>
      </c>
      <c r="T28" s="154">
        <f t="shared" si="7"/>
        <v>1</v>
      </c>
      <c r="U28" s="155">
        <f t="shared" ca="1" si="8"/>
        <v>5</v>
      </c>
      <c r="W28" s="3">
        <f t="shared" ca="1" si="9"/>
        <v>2</v>
      </c>
      <c r="X28" s="3">
        <f ca="1">IF(ISNUMBER($A28),$W28*(Methuselahs!$A$4+1)+$A28,"")</f>
        <v>124</v>
      </c>
      <c r="Y28" s="3">
        <f t="shared" ca="1" si="10"/>
        <v>3</v>
      </c>
      <c r="Z28" s="3">
        <f ca="1">IF(ISNUMBER($A28),VLOOKUP($A28,Methuselahs!$A$7:$X$306,5),"")</f>
        <v>133</v>
      </c>
      <c r="AA28" s="3">
        <f t="shared" ca="1" si="11"/>
        <v>2</v>
      </c>
    </row>
    <row r="29" spans="1:27" ht="13.15" customHeight="1" x14ac:dyDescent="0.2">
      <c r="A29" s="70">
        <f ca="1">IF(OR(ISBLANK('Tournament Info'!$B$11),'Tournament Info'!$B$11&lt;&gt;4),"",INDIRECT(ADDRESS(ROW(),3,1,1,"Optimal Seating "&amp;'Tournament Info'!$B$11-1&amp;"R+F")))</f>
        <v>14</v>
      </c>
      <c r="B29" s="76" t="str">
        <f ca="1">IF(ISNUMBER(A29),VLOOKUP(A29,Methuselahs!$A$7:$E$306,2,FALSE),"")</f>
        <v>Pekka</v>
      </c>
      <c r="C29" s="156" t="str">
        <f ca="1">IF(ISNUMBER(A29),VLOOKUP(A29,Methuselahs!$A$7:$E$306,3,FALSE),"")</f>
        <v>Kinnunen</v>
      </c>
      <c r="D29" s="157">
        <f t="shared" ca="1" si="0"/>
        <v>5</v>
      </c>
      <c r="E29" s="158"/>
      <c r="F29" s="77">
        <f t="shared" si="1"/>
        <v>0</v>
      </c>
      <c r="G29" s="159">
        <f t="shared" ca="1" si="2"/>
        <v>0</v>
      </c>
      <c r="H29" s="160">
        <f ca="1">IF(ISNUMBER(A29),IF(OR($S29=$U29,NOT(ISNA(MATCH($D29*5+$V$4,Override!$C$6:$C$125,0)))),$Q29,0),"")</f>
        <v>18</v>
      </c>
      <c r="I29" s="80">
        <f t="shared" ca="1" si="3"/>
        <v>4</v>
      </c>
      <c r="J29" s="161">
        <f ca="1">COUNT(A27:A31)</f>
        <v>5</v>
      </c>
      <c r="K29" s="162">
        <f ca="1">IF(ISNUMBER(A29),RANK(F29,F27:F31),"")</f>
        <v>4</v>
      </c>
      <c r="L29" s="75">
        <f ca="1">IF(J29=5,VLOOKUP(K29,TPMatrix!$A$6:$B$10,2,FALSE),IF(J29=4,VLOOKUP(K29,TPMatrix!$D$6:$E$9,2,FALSE),0))</f>
        <v>24</v>
      </c>
      <c r="M29" s="75">
        <f ca="1">IF(COUNTIF(K27:K31,K29)&gt;=2,IF(J29=5,VLOOKUP(K29+1,TPMatrix!$A$6:$B$10,2,FALSE),IF(J29=4,VLOOKUP(K29+1,TPMatrix!$D$6:$E$9,2,FALSE),0)),"")</f>
        <v>12</v>
      </c>
      <c r="N29" s="75" t="str">
        <f ca="1">IF(COUNTIF(K27:K31,K29)&gt;=3,IF(J29=5,VLOOKUP(K29+2,TPMatrix!$A$6:$B$10,2,FALSE),IF(J29=4,VLOOKUP(K29+2,TPMatrix!$D$6:$E$9,2,FALSE),0)),"")</f>
        <v/>
      </c>
      <c r="O29" s="75" t="str">
        <f ca="1">IF(COUNTIF(K27:K31,K29)&gt;=4,IF(J29=5,VLOOKUP(K29+3,TPMatrix!$A$6:$B$10,2,FALSE),IF(J29=4,VLOOKUP(K29+3,TPMatrix!$D$6:$E$9,2,FALSE),0)),"")</f>
        <v/>
      </c>
      <c r="P29" s="75" t="str">
        <f ca="1">IF(COUNTIF(K27:K31,K29)&gt;=5,IF(J29=5,VLOOKUP(K29+4,TPMatrix!$A$6:$B$10,2,FALSE),IF(J29=4,VLOOKUP(K29+4,TPMatrix!$D$6:$E$9,2,FALSE),0)),"")</f>
        <v/>
      </c>
      <c r="Q29" s="75">
        <f t="shared" ca="1" si="4"/>
        <v>18</v>
      </c>
      <c r="R29" s="163">
        <f t="shared" ca="1" si="5"/>
        <v>2</v>
      </c>
      <c r="S29" s="162">
        <f t="shared" ca="1" si="6"/>
        <v>5</v>
      </c>
      <c r="T29" s="75">
        <f t="shared" si="7"/>
        <v>0</v>
      </c>
      <c r="U29" s="163">
        <f t="shared" ca="1" si="8"/>
        <v>5</v>
      </c>
      <c r="W29" s="3">
        <f t="shared" ca="1" si="9"/>
        <v>4</v>
      </c>
      <c r="X29" s="3">
        <f ca="1">IF(ISNUMBER($A29),$W29*(Methuselahs!$A$4+1)+$A29,"")</f>
        <v>182</v>
      </c>
      <c r="Y29" s="3">
        <f t="shared" ca="1" si="10"/>
        <v>4</v>
      </c>
      <c r="Z29" s="3">
        <f ca="1">IF(ISNUMBER($A29),VLOOKUP($A29,Methuselahs!$A$7:$X$306,5),"")</f>
        <v>111</v>
      </c>
      <c r="AA29" s="3">
        <f t="shared" ca="1" si="11"/>
        <v>4</v>
      </c>
    </row>
    <row r="30" spans="1:27" ht="13.15" customHeight="1" x14ac:dyDescent="0.2">
      <c r="A30" s="164">
        <f ca="1">IF(OR(ISBLANK('Tournament Info'!$B$11),'Tournament Info'!$B$11&lt;&gt;4),"",INDIRECT(ADDRESS(ROW(),3,1,1,"Optimal Seating "&amp;'Tournament Info'!$B$11-1&amp;"R+F")))</f>
        <v>28</v>
      </c>
      <c r="B30" s="165" t="str">
        <f ca="1">IF(ISNUMBER(A30),VLOOKUP(A30,Methuselahs!$A$7:$E$306,2,FALSE),"")</f>
        <v>Marko</v>
      </c>
      <c r="C30" s="166" t="str">
        <f ca="1">IF(ISNUMBER(A30),VLOOKUP(A30,Methuselahs!$A$7:$E$306,3,FALSE),"")</f>
        <v>Saari</v>
      </c>
      <c r="D30" s="167">
        <f t="shared" ca="1" si="0"/>
        <v>5</v>
      </c>
      <c r="E30" s="168">
        <v>1</v>
      </c>
      <c r="F30" s="188">
        <f t="shared" si="1"/>
        <v>1</v>
      </c>
      <c r="G30" s="150">
        <f t="shared" ca="1" si="2"/>
        <v>0</v>
      </c>
      <c r="H30" s="151">
        <f ca="1">IF(ISNUMBER(A30),IF(OR($S30=$U30,NOT(ISNA(MATCH($D30*5+$V$4,Override!$C$6:$C$125,0)))),$Q30,0),"")</f>
        <v>42</v>
      </c>
      <c r="I30" s="69">
        <f t="shared" ca="1" si="3"/>
        <v>2</v>
      </c>
      <c r="J30" s="169">
        <f ca="1">COUNT(A27:A31)</f>
        <v>5</v>
      </c>
      <c r="K30" s="153">
        <f ca="1">IF(ISNUMBER(A30),RANK(F30,F27:F31),"")</f>
        <v>2</v>
      </c>
      <c r="L30" s="154">
        <f ca="1">IF(J30=5,VLOOKUP(K30,TPMatrix!$A$6:$B$10,2,FALSE),IF(J30=4,VLOOKUP(K30,TPMatrix!$D$6:$E$9,2,FALSE),0))</f>
        <v>48</v>
      </c>
      <c r="M30" s="154">
        <f ca="1">IF(COUNTIF(K27:K31,K30)&gt;=2,IF(J30=5,VLOOKUP(K30+1,TPMatrix!$A$6:$B$10,2,FALSE),IF(J30=4,VLOOKUP(K30+1,TPMatrix!$D$6:$E$9,2,FALSE),0)),"")</f>
        <v>36</v>
      </c>
      <c r="N30" s="154" t="str">
        <f ca="1">IF(COUNTIF(K27:K31,K30)&gt;=3,IF(J30=5,VLOOKUP(K30+2,TPMatrix!$A$6:$B$10,2,FALSE),IF(J30=4,VLOOKUP(K30+2,TPMatrix!$D$6:$E$9,2,FALSE),0)),"")</f>
        <v/>
      </c>
      <c r="O30" s="154" t="str">
        <f ca="1">IF(COUNTIF(K27:K31,K30)&gt;=4,IF(J30=5,VLOOKUP(K30+3,TPMatrix!$A$6:$B$10,2,FALSE),IF(J30=4,VLOOKUP(K30+3,TPMatrix!$D$6:$E$9,2,FALSE),0)),"")</f>
        <v/>
      </c>
      <c r="P30" s="154" t="str">
        <f ca="1">IF(COUNTIF(K27:K31,K30)&gt;=5,IF(J30=5,VLOOKUP(K30+4,TPMatrix!$A$6:$B$10,2,FALSE),IF(J30=4,VLOOKUP(K30+4,TPMatrix!$D$6:$E$9,2,FALSE),0)),"")</f>
        <v/>
      </c>
      <c r="Q30" s="154">
        <f t="shared" ca="1" si="4"/>
        <v>42</v>
      </c>
      <c r="R30" s="155">
        <f t="shared" ca="1" si="5"/>
        <v>2</v>
      </c>
      <c r="S30" s="153">
        <f t="shared" ca="1" si="6"/>
        <v>5</v>
      </c>
      <c r="T30" s="154">
        <f t="shared" si="7"/>
        <v>1</v>
      </c>
      <c r="U30" s="155">
        <f t="shared" ca="1" si="8"/>
        <v>5</v>
      </c>
      <c r="W30" s="3">
        <f t="shared" ca="1" si="9"/>
        <v>2</v>
      </c>
      <c r="X30" s="3">
        <f ca="1">IF(ISNUMBER($A30),$W30*(Methuselahs!$A$4+1)+$A30,"")</f>
        <v>112</v>
      </c>
      <c r="Y30" s="3">
        <f t="shared" ca="1" si="10"/>
        <v>4</v>
      </c>
      <c r="Z30" s="3">
        <f ca="1">IF(ISNUMBER($A30),VLOOKUP($A30,Methuselahs!$A$7:$X$306,5),"")</f>
        <v>133</v>
      </c>
      <c r="AA30" s="3">
        <f t="shared" ca="1" si="11"/>
        <v>2</v>
      </c>
    </row>
    <row r="31" spans="1:27" ht="13.15" customHeight="1" x14ac:dyDescent="0.2">
      <c r="A31" s="170">
        <f ca="1">IF(OR(ISBLANK('Tournament Info'!$B$11),'Tournament Info'!$B$11&lt;&gt;4),"",INDIRECT(ADDRESS(ROW(),3,1,1,"Optimal Seating "&amp;'Tournament Info'!$B$11-1&amp;"R+F")))</f>
        <v>35</v>
      </c>
      <c r="B31" s="171" t="str">
        <f ca="1">IF(ISNUMBER(A31),VLOOKUP(A31,Methuselahs!$A$7:$E$306,2,FALSE),"")</f>
        <v>Nerijus</v>
      </c>
      <c r="C31" s="172" t="str">
        <f ca="1">IF(ISNUMBER(A31),VLOOKUP(A31,Methuselahs!$A$7:$E$306,3,FALSE),"")</f>
        <v>Mikalajunas</v>
      </c>
      <c r="D31" s="173">
        <f t="shared" ca="1" si="0"/>
        <v>5</v>
      </c>
      <c r="E31" s="174">
        <v>2.5</v>
      </c>
      <c r="F31" s="189">
        <f t="shared" si="1"/>
        <v>2.5</v>
      </c>
      <c r="G31" s="159">
        <f t="shared" ca="1" si="2"/>
        <v>1</v>
      </c>
      <c r="H31" s="160">
        <f ca="1">IF(ISNUMBER(A31),IF(OR($S31=$U31,NOT(ISNA(MATCH($D31*5+$V$4,Override!$C$6:$C$125,0)))),$Q31,0),"")</f>
        <v>60</v>
      </c>
      <c r="I31" s="80">
        <f t="shared" ca="1" si="3"/>
        <v>1</v>
      </c>
      <c r="J31" s="175">
        <f ca="1">COUNT(A27:A31)</f>
        <v>5</v>
      </c>
      <c r="K31" s="176">
        <f ca="1">IF(ISNUMBER(A31),RANK(F31,F27:F31),"")</f>
        <v>1</v>
      </c>
      <c r="L31" s="177">
        <f ca="1">IF(J31=5,VLOOKUP(K31,TPMatrix!$A$6:$B$10,2,FALSE),IF(J31=4,VLOOKUP(K31,TPMatrix!$D$6:$E$9,2,FALSE),0))</f>
        <v>60</v>
      </c>
      <c r="M31" s="177" t="str">
        <f ca="1">IF(COUNTIF(K27:K31,K31)&gt;=2,IF(J31=5,VLOOKUP(K31+1,TPMatrix!$A$6:$B$10,2,FALSE),IF(J31=4,VLOOKUP(K31+1,TPMatrix!$D$6:$E$9,2,FALSE),0)),"")</f>
        <v/>
      </c>
      <c r="N31" s="177" t="str">
        <f ca="1">IF(COUNTIF(K27:K31,K31)&gt;=3,IF(J31=5,VLOOKUP(K31+2,TPMatrix!$A$6:$B$10,2,FALSE),IF(J31=4,VLOOKUP(K31+2,TPMatrix!$D$6:$E$9,2,FALSE),0)),"")</f>
        <v/>
      </c>
      <c r="O31" s="177" t="str">
        <f ca="1">IF(COUNTIF(K27:K31,K31)&gt;=4,IF(J31=5,VLOOKUP(K31+3,TPMatrix!$A$6:$B$10,2,FALSE),IF(J31=4,VLOOKUP(K31+3,TPMatrix!$D$6:$E$9,2,FALSE),0)),"")</f>
        <v/>
      </c>
      <c r="P31" s="177" t="str">
        <f ca="1">IF(COUNTIF(K27:K31,K31)&gt;=5,IF(J31=5,VLOOKUP(K31+4,TPMatrix!$A$6:$B$10,2,FALSE),IF(J31=4,VLOOKUP(K31+4,TPMatrix!$D$6:$E$9,2,FALSE),0)),"")</f>
        <v/>
      </c>
      <c r="Q31" s="177">
        <f t="shared" ca="1" si="4"/>
        <v>60</v>
      </c>
      <c r="R31" s="178">
        <f t="shared" ca="1" si="5"/>
        <v>1</v>
      </c>
      <c r="S31" s="176">
        <f t="shared" ca="1" si="6"/>
        <v>5</v>
      </c>
      <c r="T31" s="177">
        <f t="shared" si="7"/>
        <v>3</v>
      </c>
      <c r="U31" s="178">
        <f t="shared" ca="1" si="8"/>
        <v>5</v>
      </c>
      <c r="W31" s="3">
        <f t="shared" ca="1" si="9"/>
        <v>1</v>
      </c>
      <c r="X31" s="3">
        <f ca="1">IF(ISNUMBER($A31),$W31*(Methuselahs!$A$4+1)+$A31,"")</f>
        <v>77</v>
      </c>
      <c r="Y31" s="3">
        <f t="shared" ca="1" si="10"/>
        <v>2</v>
      </c>
      <c r="Z31" s="3">
        <f ca="1">IF(ISNUMBER($A31),VLOOKUP($A31,Methuselahs!$A$7:$X$306,5),"")</f>
        <v>133</v>
      </c>
      <c r="AA31" s="3">
        <f t="shared" ca="1" si="11"/>
        <v>1</v>
      </c>
    </row>
    <row r="32" spans="1:27" ht="13.15" customHeight="1" x14ac:dyDescent="0.2">
      <c r="A32" s="55">
        <f ca="1">IF(OR(ISBLANK('Tournament Info'!$B$11),'Tournament Info'!$B$11&lt;&gt;4),"",INDIRECT(ADDRESS(ROW(),3,1,1,"Optimal Seating "&amp;'Tournament Info'!$B$11-1&amp;"R+F")))</f>
        <v>24</v>
      </c>
      <c r="B32" s="76" t="str">
        <f ca="1">IF(ISNUMBER(A32),VLOOKUP(A32,Methuselahs!$A$7:$E$306,2,FALSE),"")</f>
        <v>Jonas</v>
      </c>
      <c r="C32" s="136" t="str">
        <f ca="1">IF(ISNUMBER(A32),VLOOKUP(A32,Methuselahs!$A$7:$E$306,3,FALSE),"")</f>
        <v>Ståhle</v>
      </c>
      <c r="D32" s="137">
        <f t="shared" ca="1" si="0"/>
        <v>6</v>
      </c>
      <c r="E32" s="138"/>
      <c r="F32" s="184">
        <f t="shared" si="1"/>
        <v>0</v>
      </c>
      <c r="G32" s="139">
        <f t="shared" ca="1" si="2"/>
        <v>0</v>
      </c>
      <c r="H32" s="140">
        <f ca="1">IF(ISNUMBER(A32),IF(OR($S32=$U32,NOT(ISNA(MATCH($D32*5+$V$4,Override!$C$6:$C$125,0)))),$Q32,0),"")</f>
        <v>18</v>
      </c>
      <c r="I32" s="193">
        <f t="shared" ca="1" si="3"/>
        <v>4</v>
      </c>
      <c r="J32" s="141">
        <f ca="1">COUNT(A32:A36)</f>
        <v>4</v>
      </c>
      <c r="K32" s="142">
        <f ca="1">IF(ISNUMBER(A32),RANK(F32,F32:F36),"")</f>
        <v>3</v>
      </c>
      <c r="L32" s="58">
        <f ca="1">IF(J32=5,VLOOKUP(K32,TPMatrix!$A$6:$B$10,2,FALSE),IF(J32=4,VLOOKUP(K32,TPMatrix!$D$6:$E$9,2,FALSE),0))</f>
        <v>24</v>
      </c>
      <c r="M32" s="58">
        <f ca="1">IF(COUNTIF(K32:K36,K32)&gt;=2,IF(J32=5,VLOOKUP(K32+1,TPMatrix!$A$6:$B$10,2,FALSE),IF(J32=4,VLOOKUP(K32+1,TPMatrix!$D$6:$E$9,2,FALSE),0)),"")</f>
        <v>12</v>
      </c>
      <c r="N32" s="58" t="str">
        <f ca="1">IF(COUNTIF(K32:K36,K32)&gt;=3,IF(J32=5,VLOOKUP(K32+2,TPMatrix!$A$6:$B$10,2,FALSE),IF(J32=4,VLOOKUP(K32+2,TPMatrix!$D$6:$E$9,2,FALSE),0)),"")</f>
        <v/>
      </c>
      <c r="O32" s="58" t="str">
        <f ca="1">IF(COUNTIF(K32:K36,K32)&gt;=4,IF(J32=5,VLOOKUP(K32+3,TPMatrix!$A$6:$B$10,2,FALSE),IF(J32=4,VLOOKUP(K32+3,TPMatrix!$D$6:$E$9,2,FALSE),0)),"")</f>
        <v/>
      </c>
      <c r="P32" s="58" t="str">
        <f ca="1">IF(COUNTIF(K32:K36,K32)&gt;=5,IF(J32=5,VLOOKUP(K32+4,TPMatrix!$A$6:$B$10,2,FALSE),IF(J32=4,VLOOKUP(K32+4,TPMatrix!$D$6:$E$9,2,FALSE),0)),"")</f>
        <v/>
      </c>
      <c r="Q32" s="58">
        <f t="shared" ca="1" si="4"/>
        <v>18</v>
      </c>
      <c r="R32" s="143">
        <f t="shared" ca="1" si="5"/>
        <v>2</v>
      </c>
      <c r="S32" s="144">
        <f t="shared" ca="1" si="6"/>
        <v>4</v>
      </c>
      <c r="T32" s="145">
        <f t="shared" si="7"/>
        <v>0</v>
      </c>
      <c r="U32" s="146">
        <f t="shared" ca="1" si="8"/>
        <v>4</v>
      </c>
      <c r="W32" s="3">
        <f t="shared" ca="1" si="9"/>
        <v>4</v>
      </c>
      <c r="X32" s="3">
        <f ca="1">IF(ISNUMBER($A32),$W32*(Methuselahs!$A$4+1)+$A32,"")</f>
        <v>192</v>
      </c>
      <c r="Y32" s="3">
        <f t="shared" ca="1" si="10"/>
        <v>4</v>
      </c>
      <c r="Z32" s="3">
        <f ca="1">IF(ISNUMBER($A32),VLOOKUP($A32,Methuselahs!$A$7:$X$306,5),"")</f>
        <v>133</v>
      </c>
      <c r="AA32" s="3">
        <f t="shared" ca="1" si="11"/>
        <v>4</v>
      </c>
    </row>
    <row r="33" spans="1:27" ht="13.15" customHeight="1" x14ac:dyDescent="0.2">
      <c r="A33" s="59">
        <f ca="1">IF(OR(ISBLANK('Tournament Info'!$B$11),'Tournament Info'!$B$11&lt;&gt;4),"",INDIRECT(ADDRESS(ROW(),3,1,1,"Optimal Seating "&amp;'Tournament Info'!$B$11-1&amp;"R+F")))</f>
        <v>5</v>
      </c>
      <c r="B33" s="65" t="str">
        <f ca="1">IF(ISNUMBER(A33),VLOOKUP(A33,Methuselahs!$A$7:$E$306,2,FALSE),"")</f>
        <v>Otto</v>
      </c>
      <c r="C33" s="147" t="str">
        <f ca="1">IF(ISNUMBER(A33),VLOOKUP(A33,Methuselahs!$A$7:$E$306,3,FALSE),"")</f>
        <v>Kallokoski</v>
      </c>
      <c r="D33" s="148">
        <f t="shared" ca="1" si="0"/>
        <v>6</v>
      </c>
      <c r="E33" s="149">
        <v>3</v>
      </c>
      <c r="F33" s="66">
        <f t="shared" si="1"/>
        <v>3</v>
      </c>
      <c r="G33" s="150">
        <f t="shared" ca="1" si="2"/>
        <v>1</v>
      </c>
      <c r="H33" s="151">
        <f ca="1">IF(ISNUMBER(A33),IF(OR($S33=$U33,NOT(ISNA(MATCH($D33*5+$V$4,Override!$C$6:$C$125,0)))),$Q33,0),"")</f>
        <v>60</v>
      </c>
      <c r="I33" s="69">
        <f t="shared" ca="1" si="3"/>
        <v>1</v>
      </c>
      <c r="J33" s="152">
        <f ca="1">COUNT(A32:A36)</f>
        <v>4</v>
      </c>
      <c r="K33" s="153">
        <f ca="1">IF(ISNUMBER(A33),RANK(F33,F32:F36),"")</f>
        <v>1</v>
      </c>
      <c r="L33" s="154">
        <f ca="1">IF(J33=5,VLOOKUP(K33,TPMatrix!$A$6:$B$10,2,FALSE),IF(J33=4,VLOOKUP(K33,TPMatrix!$D$6:$E$9,2,FALSE),0))</f>
        <v>60</v>
      </c>
      <c r="M33" s="154" t="str">
        <f ca="1">IF(COUNTIF(K32:K36,K33)&gt;=2,IF(J33=5,VLOOKUP(K33+1,TPMatrix!$A$6:$B$10,2,FALSE),IF(J33=4,VLOOKUP(K33+1,TPMatrix!$D$6:$E$9,2,FALSE),0)),"")</f>
        <v/>
      </c>
      <c r="N33" s="154" t="str">
        <f ca="1">IF(COUNTIF(K32:K36,K33)&gt;=3,IF(J33=5,VLOOKUP(K33+2,TPMatrix!$A$6:$B$10,2,FALSE),IF(J33=4,VLOOKUP(K33+2,TPMatrix!$D$6:$E$9,2,FALSE),0)),"")</f>
        <v/>
      </c>
      <c r="O33" s="154" t="str">
        <f ca="1">IF(COUNTIF(K32:K36,K33)&gt;=4,IF(J33=5,VLOOKUP(K33+3,TPMatrix!$A$6:$B$10,2,FALSE),IF(J33=4,VLOOKUP(K33+3,TPMatrix!$D$6:$E$9,2,FALSE),0)),"")</f>
        <v/>
      </c>
      <c r="P33" s="154" t="str">
        <f ca="1">IF(COUNTIF(K32:K36,K33)&gt;=5,IF(J33=5,VLOOKUP(K33+4,TPMatrix!$A$6:$B$10,2,FALSE),IF(J33=4,VLOOKUP(K33+4,TPMatrix!$D$6:$E$9,2,FALSE),0)),"")</f>
        <v/>
      </c>
      <c r="Q33" s="154">
        <f t="shared" ca="1" si="4"/>
        <v>60</v>
      </c>
      <c r="R33" s="155">
        <f t="shared" ca="1" si="5"/>
        <v>1</v>
      </c>
      <c r="S33" s="153">
        <f t="shared" ca="1" si="6"/>
        <v>4</v>
      </c>
      <c r="T33" s="154">
        <f t="shared" si="7"/>
        <v>3</v>
      </c>
      <c r="U33" s="155">
        <f t="shared" ca="1" si="8"/>
        <v>4</v>
      </c>
      <c r="W33" s="3">
        <f t="shared" ca="1" si="9"/>
        <v>1</v>
      </c>
      <c r="X33" s="3">
        <f ca="1">IF(ISNUMBER($A33),$W33*(Methuselahs!$A$4+1)+$A33,"")</f>
        <v>47</v>
      </c>
      <c r="Y33" s="3">
        <f t="shared" ca="1" si="10"/>
        <v>1</v>
      </c>
      <c r="Z33" s="3" t="e">
        <f ca="1">IF(ISNUMBER($A33),VLOOKUP($A33,Methuselahs!$A$7:$X$306,5),"")</f>
        <v>#N/A</v>
      </c>
      <c r="AA33" s="3">
        <f t="shared" ca="1" si="11"/>
        <v>1</v>
      </c>
    </row>
    <row r="34" spans="1:27" ht="13.15" customHeight="1" x14ac:dyDescent="0.2">
      <c r="A34" s="70">
        <f ca="1">IF(OR(ISBLANK('Tournament Info'!$B$11),'Tournament Info'!$B$11&lt;&gt;4),"",INDIRECT(ADDRESS(ROW(),3,1,1,"Optimal Seating "&amp;'Tournament Info'!$B$11-1&amp;"R+F")))</f>
        <v>9</v>
      </c>
      <c r="B34" s="76" t="str">
        <f ca="1">IF(ISNUMBER(A34),VLOOKUP(A34,Methuselahs!$A$7:$E$306,2,FALSE),"")</f>
        <v>Niko</v>
      </c>
      <c r="C34" s="156" t="str">
        <f ca="1">IF(ISNUMBER(A34),VLOOKUP(A34,Methuselahs!$A$7:$E$306,3,FALSE),"")</f>
        <v>Vanhatalo</v>
      </c>
      <c r="D34" s="157">
        <f t="shared" ca="1" si="0"/>
        <v>6</v>
      </c>
      <c r="E34" s="158">
        <v>1</v>
      </c>
      <c r="F34" s="77">
        <f t="shared" si="1"/>
        <v>1</v>
      </c>
      <c r="G34" s="159">
        <f t="shared" ca="1" si="2"/>
        <v>0</v>
      </c>
      <c r="H34" s="160">
        <f ca="1">IF(ISNUMBER(A34),IF(OR($S34=$U34,NOT(ISNA(MATCH($D34*5+$V$4,Override!$C$6:$C$125,0)))),$Q34,0),"")</f>
        <v>48</v>
      </c>
      <c r="I34" s="80">
        <f t="shared" ca="1" si="3"/>
        <v>2</v>
      </c>
      <c r="J34" s="161">
        <f ca="1">COUNT(A32:A36)</f>
        <v>4</v>
      </c>
      <c r="K34" s="162">
        <f ca="1">IF(ISNUMBER(A34),RANK(F34,F32:F36),"")</f>
        <v>2</v>
      </c>
      <c r="L34" s="75">
        <f ca="1">IF(J34=5,VLOOKUP(K34,TPMatrix!$A$6:$B$10,2,FALSE),IF(J34=4,VLOOKUP(K34,TPMatrix!$D$6:$E$9,2,FALSE),0))</f>
        <v>48</v>
      </c>
      <c r="M34" s="75" t="str">
        <f ca="1">IF(COUNTIF(K32:K36,K34)&gt;=2,IF(J34=5,VLOOKUP(K34+1,TPMatrix!$A$6:$B$10,2,FALSE),IF(J34=4,VLOOKUP(K34+1,TPMatrix!$D$6:$E$9,2,FALSE),0)),"")</f>
        <v/>
      </c>
      <c r="N34" s="75" t="str">
        <f ca="1">IF(COUNTIF(K32:K36,K34)&gt;=3,IF(J34=5,VLOOKUP(K34+2,TPMatrix!$A$6:$B$10,2,FALSE),IF(J34=4,VLOOKUP(K34+2,TPMatrix!$D$6:$E$9,2,FALSE),0)),"")</f>
        <v/>
      </c>
      <c r="O34" s="75" t="str">
        <f ca="1">IF(COUNTIF(K32:K36,K34)&gt;=4,IF(J34=5,VLOOKUP(K34+3,TPMatrix!$A$6:$B$10,2,FALSE),IF(J34=4,VLOOKUP(K34+3,TPMatrix!$D$6:$E$9,2,FALSE),0)),"")</f>
        <v/>
      </c>
      <c r="P34" s="75" t="str">
        <f ca="1">IF(COUNTIF(K32:K36,K34)&gt;=5,IF(J34=5,VLOOKUP(K34+4,TPMatrix!$A$6:$B$10,2,FALSE),IF(J34=4,VLOOKUP(K34+4,TPMatrix!$D$6:$E$9,2,FALSE),0)),"")</f>
        <v/>
      </c>
      <c r="Q34" s="75">
        <f t="shared" ca="1" si="4"/>
        <v>48</v>
      </c>
      <c r="R34" s="163">
        <f t="shared" ca="1" si="5"/>
        <v>1</v>
      </c>
      <c r="S34" s="162">
        <f t="shared" ca="1" si="6"/>
        <v>4</v>
      </c>
      <c r="T34" s="75">
        <f t="shared" si="7"/>
        <v>1</v>
      </c>
      <c r="U34" s="163">
        <f t="shared" ca="1" si="8"/>
        <v>4</v>
      </c>
      <c r="W34" s="3">
        <f t="shared" ca="1" si="9"/>
        <v>2</v>
      </c>
      <c r="X34" s="3">
        <f ca="1">IF(ISNUMBER($A34),$W34*(Methuselahs!$A$4+1)+$A34,"")</f>
        <v>93</v>
      </c>
      <c r="Y34" s="3">
        <f t="shared" ca="1" si="10"/>
        <v>2</v>
      </c>
      <c r="Z34" s="3">
        <f ca="1">IF(ISNUMBER($A34),VLOOKUP($A34,Methuselahs!$A$7:$X$306,5),"")</f>
        <v>131</v>
      </c>
      <c r="AA34" s="3">
        <f t="shared" ca="1" si="11"/>
        <v>2</v>
      </c>
    </row>
    <row r="35" spans="1:27" ht="13.15" customHeight="1" x14ac:dyDescent="0.2">
      <c r="A35" s="164">
        <f ca="1">IF(OR(ISBLANK('Tournament Info'!$B$11),'Tournament Info'!$B$11&lt;&gt;4),"",INDIRECT(ADDRESS(ROW(),3,1,1,"Optimal Seating "&amp;'Tournament Info'!$B$11-1&amp;"R+F")))</f>
        <v>18</v>
      </c>
      <c r="B35" s="165" t="str">
        <f ca="1">IF(ISNUMBER(A35),VLOOKUP(A35,Methuselahs!$A$7:$E$306,2,FALSE),"")</f>
        <v>Karri</v>
      </c>
      <c r="C35" s="166" t="str">
        <f ca="1">IF(ISNUMBER(A35),VLOOKUP(A35,Methuselahs!$A$7:$E$306,3,FALSE),"")</f>
        <v>Malm</v>
      </c>
      <c r="D35" s="167">
        <f t="shared" ca="1" si="0"/>
        <v>6</v>
      </c>
      <c r="E35" s="168"/>
      <c r="F35" s="188">
        <f t="shared" si="1"/>
        <v>0</v>
      </c>
      <c r="G35" s="150">
        <f t="shared" ca="1" si="2"/>
        <v>0</v>
      </c>
      <c r="H35" s="151">
        <f ca="1">IF(ISNUMBER(A35),IF(OR($S35=$U35,NOT(ISNA(MATCH($D35*5+$V$4,Override!$C$6:$C$125,0)))),$Q35,0),"")</f>
        <v>18</v>
      </c>
      <c r="I35" s="69">
        <f t="shared" ca="1" si="3"/>
        <v>4</v>
      </c>
      <c r="J35" s="169">
        <f ca="1">COUNT(A32:A36)</f>
        <v>4</v>
      </c>
      <c r="K35" s="153">
        <f ca="1">IF(ISNUMBER(A35),RANK(F35,F32:F36),"")</f>
        <v>3</v>
      </c>
      <c r="L35" s="154">
        <f ca="1">IF(J35=5,VLOOKUP(K35,TPMatrix!$A$6:$B$10,2,FALSE),IF(J35=4,VLOOKUP(K35,TPMatrix!$D$6:$E$9,2,FALSE),0))</f>
        <v>24</v>
      </c>
      <c r="M35" s="154">
        <f ca="1">IF(COUNTIF(K32:K36,K35)&gt;=2,IF(J35=5,VLOOKUP(K35+1,TPMatrix!$A$6:$B$10,2,FALSE),IF(J35=4,VLOOKUP(K35+1,TPMatrix!$D$6:$E$9,2,FALSE),0)),"")</f>
        <v>12</v>
      </c>
      <c r="N35" s="154" t="str">
        <f ca="1">IF(COUNTIF(K32:K36,K35)&gt;=3,IF(J35=5,VLOOKUP(K35+2,TPMatrix!$A$6:$B$10,2,FALSE),IF(J35=4,VLOOKUP(K35+2,TPMatrix!$D$6:$E$9,2,FALSE),0)),"")</f>
        <v/>
      </c>
      <c r="O35" s="154" t="str">
        <f ca="1">IF(COUNTIF(K32:K36,K35)&gt;=4,IF(J35=5,VLOOKUP(K35+3,TPMatrix!$A$6:$B$10,2,FALSE),IF(J35=4,VLOOKUP(K35+3,TPMatrix!$D$6:$E$9,2,FALSE),0)),"")</f>
        <v/>
      </c>
      <c r="P35" s="154" t="str">
        <f ca="1">IF(COUNTIF(K32:K36,K35)&gt;=5,IF(J35=5,VLOOKUP(K35+4,TPMatrix!$A$6:$B$10,2,FALSE),IF(J35=4,VLOOKUP(K35+4,TPMatrix!$D$6:$E$9,2,FALSE),0)),"")</f>
        <v/>
      </c>
      <c r="Q35" s="154">
        <f t="shared" ca="1" si="4"/>
        <v>18</v>
      </c>
      <c r="R35" s="155">
        <f t="shared" ca="1" si="5"/>
        <v>2</v>
      </c>
      <c r="S35" s="153">
        <f t="shared" ca="1" si="6"/>
        <v>4</v>
      </c>
      <c r="T35" s="154">
        <f t="shared" si="7"/>
        <v>0</v>
      </c>
      <c r="U35" s="155">
        <f t="shared" ca="1" si="8"/>
        <v>4</v>
      </c>
      <c r="W35" s="3">
        <f t="shared" ca="1" si="9"/>
        <v>4</v>
      </c>
      <c r="X35" s="3">
        <f ca="1">IF(ISNUMBER($A35),$W35*(Methuselahs!$A$4+1)+$A35,"")</f>
        <v>186</v>
      </c>
      <c r="Y35" s="3">
        <f t="shared" ca="1" si="10"/>
        <v>3</v>
      </c>
      <c r="Z35" s="3">
        <f ca="1">IF(ISNUMBER($A35),VLOOKUP($A35,Methuselahs!$A$7:$X$306,5),"")</f>
        <v>111</v>
      </c>
      <c r="AA35" s="3">
        <f t="shared" ca="1" si="11"/>
        <v>4</v>
      </c>
    </row>
    <row r="36" spans="1:27" ht="13.15" customHeight="1" x14ac:dyDescent="0.2">
      <c r="A36" s="170" t="str">
        <f ca="1">IF(OR(ISBLANK('Tournament Info'!$B$11),'Tournament Info'!$B$11&lt;&gt;4),"",INDIRECT(ADDRESS(ROW(),3,1,1,"Optimal Seating "&amp;'Tournament Info'!$B$11-1&amp;"R+F")))</f>
        <v/>
      </c>
      <c r="B36" s="171" t="str">
        <f ca="1">IF(ISNUMBER(A36),VLOOKUP(A36,Methuselahs!$A$7:$E$306,2,FALSE),"")</f>
        <v/>
      </c>
      <c r="C36" s="172" t="str">
        <f ca="1">IF(ISNUMBER(A36),VLOOKUP(A36,Methuselahs!$A$7:$E$306,3,FALSE),"")</f>
        <v/>
      </c>
      <c r="D36" s="173" t="str">
        <f t="shared" ca="1" si="0"/>
        <v/>
      </c>
      <c r="E36" s="174"/>
      <c r="F36" s="189">
        <f t="shared" si="1"/>
        <v>0</v>
      </c>
      <c r="G36" s="159" t="str">
        <f t="shared" ca="1" si="2"/>
        <v/>
      </c>
      <c r="H36" s="160" t="str">
        <f ca="1">IF(ISNUMBER(A36),IF(OR($S36=$U36,NOT(ISNA(MATCH($D36*5+$V$4,Override!$C$6:$C$125,0)))),$Q36,0),"")</f>
        <v/>
      </c>
      <c r="I36" s="80" t="str">
        <f t="shared" ca="1" si="3"/>
        <v/>
      </c>
      <c r="J36" s="175">
        <f ca="1">COUNT(A32:A36)</f>
        <v>4</v>
      </c>
      <c r="K36" s="176" t="str">
        <f ca="1">IF(ISNUMBER(A36),RANK(F36,F32:F36),"")</f>
        <v/>
      </c>
      <c r="L36" s="177" t="e">
        <f ca="1">IF(J36=5,VLOOKUP(K36,TPMatrix!$A$6:$B$10,2,FALSE),IF(J36=4,VLOOKUP(K36,TPMatrix!$D$6:$E$9,2,FALSE),0))</f>
        <v>#N/A</v>
      </c>
      <c r="M36" s="177" t="str">
        <f ca="1">IF(COUNTIF(K32:K36,K36)&gt;=2,IF(J36=5,VLOOKUP(K36+1,TPMatrix!$A$6:$B$10,2,FALSE),IF(J36=4,VLOOKUP(K36+1,TPMatrix!$D$6:$E$9,2,FALSE),0)),"")</f>
        <v/>
      </c>
      <c r="N36" s="177" t="str">
        <f ca="1">IF(COUNTIF(K32:K36,K36)&gt;=3,IF(J36=5,VLOOKUP(K36+2,TPMatrix!$A$6:$B$10,2,FALSE),IF(J36=4,VLOOKUP(K36+2,TPMatrix!$D$6:$E$9,2,FALSE),0)),"")</f>
        <v/>
      </c>
      <c r="O36" s="177" t="str">
        <f ca="1">IF(COUNTIF(K32:K36,K36)&gt;=4,IF(J36=5,VLOOKUP(K36+3,TPMatrix!$A$6:$B$10,2,FALSE),IF(J36=4,VLOOKUP(K36+3,TPMatrix!$D$6:$E$9,2,FALSE),0)),"")</f>
        <v/>
      </c>
      <c r="P36" s="177" t="str">
        <f ca="1">IF(COUNTIF(K32:K36,K36)&gt;=5,IF(J36=5,VLOOKUP(K36+4,TPMatrix!$A$6:$B$10,2,FALSE),IF(J36=4,VLOOKUP(K36+4,TPMatrix!$D$6:$E$9,2,FALSE),0)),"")</f>
        <v/>
      </c>
      <c r="Q36" s="177" t="e">
        <f t="shared" ca="1" si="4"/>
        <v>#N/A</v>
      </c>
      <c r="R36" s="178">
        <f t="shared" ca="1" si="5"/>
        <v>0</v>
      </c>
      <c r="S36" s="176">
        <f t="shared" ca="1" si="6"/>
        <v>0</v>
      </c>
      <c r="T36" s="177">
        <f t="shared" si="7"/>
        <v>0</v>
      </c>
      <c r="U36" s="178">
        <f t="shared" ca="1" si="8"/>
        <v>4</v>
      </c>
      <c r="W36" s="3" t="str">
        <f t="shared" ca="1" si="9"/>
        <v/>
      </c>
      <c r="X36" s="3" t="str">
        <f ca="1">IF(ISNUMBER($A36),$W36*(Methuselahs!$A$4+1)+$A36,"")</f>
        <v/>
      </c>
      <c r="Y36" s="3" t="str">
        <f t="shared" ca="1" si="10"/>
        <v/>
      </c>
      <c r="Z36" s="3" t="str">
        <f ca="1">IF(ISNUMBER($A36),VLOOKUP($A36,Methuselahs!$A$7:$X$306,5),"")</f>
        <v/>
      </c>
      <c r="AA36" s="3" t="str">
        <f t="shared" ca="1" si="11"/>
        <v/>
      </c>
    </row>
    <row r="37" spans="1:27" ht="13.15" customHeight="1" x14ac:dyDescent="0.2">
      <c r="A37" s="55">
        <f ca="1">IF(OR(ISBLANK('Tournament Info'!$B$11),'Tournament Info'!$B$11&lt;&gt;4),"",INDIRECT(ADDRESS(ROW(),3,1,1,"Optimal Seating "&amp;'Tournament Info'!$B$11-1&amp;"R+F")))</f>
        <v>19</v>
      </c>
      <c r="B37" s="76" t="str">
        <f ca="1">IF(ISNUMBER(A37),VLOOKUP(A37,Methuselahs!$A$7:$E$306,2,FALSE),"")</f>
        <v>Joel</v>
      </c>
      <c r="C37" s="136" t="str">
        <f ca="1">IF(ISNUMBER(A37),VLOOKUP(A37,Methuselahs!$A$7:$E$306,3,FALSE),"")</f>
        <v>Tikkala</v>
      </c>
      <c r="D37" s="137">
        <f t="shared" ca="1" si="0"/>
        <v>7</v>
      </c>
      <c r="E37" s="138"/>
      <c r="F37" s="184">
        <f t="shared" si="1"/>
        <v>0</v>
      </c>
      <c r="G37" s="139">
        <f t="shared" ca="1" si="2"/>
        <v>0</v>
      </c>
      <c r="H37" s="140">
        <f ca="1">IF(ISNUMBER(A37),IF(OR($S37=$U37,NOT(ISNA(MATCH($D37*5+$V$4,Override!$C$6:$C$125,0)))),$Q37,0),"")</f>
        <v>18</v>
      </c>
      <c r="I37" s="193">
        <f t="shared" ca="1" si="3"/>
        <v>4</v>
      </c>
      <c r="J37" s="141">
        <f ca="1">COUNT(A37:A41)</f>
        <v>4</v>
      </c>
      <c r="K37" s="142">
        <f ca="1">IF(ISNUMBER(A37),RANK(F37,F37:F41),"")</f>
        <v>3</v>
      </c>
      <c r="L37" s="58">
        <f ca="1">IF(J37=5,VLOOKUP(K37,TPMatrix!$A$6:$B$10,2,FALSE),IF(J37=4,VLOOKUP(K37,TPMatrix!$D$6:$E$9,2,FALSE),0))</f>
        <v>24</v>
      </c>
      <c r="M37" s="58">
        <f ca="1">IF(COUNTIF(K37:K41,K37)&gt;=2,IF(J37=5,VLOOKUP(K37+1,TPMatrix!$A$6:$B$10,2,FALSE),IF(J37=4,VLOOKUP(K37+1,TPMatrix!$D$6:$E$9,2,FALSE),0)),"")</f>
        <v>12</v>
      </c>
      <c r="N37" s="58" t="str">
        <f ca="1">IF(COUNTIF(K37:K41,K37)&gt;=3,IF(J37=5,VLOOKUP(K37+2,TPMatrix!$A$6:$B$10,2,FALSE),IF(J37=4,VLOOKUP(K37+2,TPMatrix!$D$6:$E$9,2,FALSE),0)),"")</f>
        <v/>
      </c>
      <c r="O37" s="58" t="str">
        <f ca="1">IF(COUNTIF(K37:K41,K37)&gt;=4,IF(J37=5,VLOOKUP(K37+3,TPMatrix!$A$6:$B$10,2,FALSE),IF(J37=4,VLOOKUP(K37+3,TPMatrix!$D$6:$E$9,2,FALSE),0)),"")</f>
        <v/>
      </c>
      <c r="P37" s="58" t="str">
        <f ca="1">IF(COUNTIF(K37:K41,K37)&gt;=5,IF(J37=5,VLOOKUP(K37+4,TPMatrix!$A$6:$B$10,2,FALSE),IF(J37=4,VLOOKUP(K37+4,TPMatrix!$D$6:$E$9,2,FALSE),0)),"")</f>
        <v/>
      </c>
      <c r="Q37" s="58">
        <f t="shared" ca="1" si="4"/>
        <v>18</v>
      </c>
      <c r="R37" s="143">
        <f t="shared" ca="1" si="5"/>
        <v>2</v>
      </c>
      <c r="S37" s="144">
        <f t="shared" ca="1" si="6"/>
        <v>4</v>
      </c>
      <c r="T37" s="145">
        <f t="shared" si="7"/>
        <v>0</v>
      </c>
      <c r="U37" s="146">
        <f t="shared" ca="1" si="8"/>
        <v>4</v>
      </c>
      <c r="W37" s="3">
        <f t="shared" ca="1" si="9"/>
        <v>4</v>
      </c>
      <c r="X37" s="3">
        <f ca="1">IF(ISNUMBER($A37),$W37*(Methuselahs!$A$4+1)+$A37,"")</f>
        <v>187</v>
      </c>
      <c r="Y37" s="3">
        <f t="shared" ca="1" si="10"/>
        <v>4</v>
      </c>
      <c r="Z37" s="3">
        <f ca="1">IF(ISNUMBER($A37),VLOOKUP($A37,Methuselahs!$A$7:$X$306,5),"")</f>
        <v>136</v>
      </c>
      <c r="AA37" s="3">
        <f t="shared" ca="1" si="11"/>
        <v>4</v>
      </c>
    </row>
    <row r="38" spans="1:27" ht="13.15" customHeight="1" x14ac:dyDescent="0.2">
      <c r="A38" s="59">
        <f ca="1">IF(OR(ISBLANK('Tournament Info'!$B$11),'Tournament Info'!$B$11&lt;&gt;4),"",INDIRECT(ADDRESS(ROW(),3,1,1,"Optimal Seating "&amp;'Tournament Info'!$B$11-1&amp;"R+F")))</f>
        <v>6</v>
      </c>
      <c r="B38" s="65" t="str">
        <f ca="1">IF(ISNUMBER(A38),VLOOKUP(A38,Methuselahs!$A$7:$E$306,2,FALSE),"")</f>
        <v>Antti</v>
      </c>
      <c r="C38" s="147" t="str">
        <f ca="1">IF(ISNUMBER(A38),VLOOKUP(A38,Methuselahs!$A$7:$E$306,3,FALSE),"")</f>
        <v>Penttilä</v>
      </c>
      <c r="D38" s="148">
        <f t="shared" ca="1" si="0"/>
        <v>7</v>
      </c>
      <c r="E38" s="149">
        <v>1</v>
      </c>
      <c r="F38" s="66">
        <f t="shared" si="1"/>
        <v>1</v>
      </c>
      <c r="G38" s="150">
        <f t="shared" ca="1" si="2"/>
        <v>0</v>
      </c>
      <c r="H38" s="151">
        <f ca="1">IF(ISNUMBER(A38),IF(OR($S38=$U38,NOT(ISNA(MATCH($D38*5+$V$4,Override!$C$6:$C$125,0)))),$Q38,0),"")</f>
        <v>48</v>
      </c>
      <c r="I38" s="69">
        <f t="shared" ca="1" si="3"/>
        <v>2</v>
      </c>
      <c r="J38" s="152">
        <f ca="1">COUNT(A37:A41)</f>
        <v>4</v>
      </c>
      <c r="K38" s="153">
        <f ca="1">IF(ISNUMBER(A38),RANK(F38,F37:F41),"")</f>
        <v>2</v>
      </c>
      <c r="L38" s="154">
        <f ca="1">IF(J38=5,VLOOKUP(K38,TPMatrix!$A$6:$B$10,2,FALSE),IF(J38=4,VLOOKUP(K38,TPMatrix!$D$6:$E$9,2,FALSE),0))</f>
        <v>48</v>
      </c>
      <c r="M38" s="154" t="str">
        <f ca="1">IF(COUNTIF(K37:K41,K38)&gt;=2,IF(J38=5,VLOOKUP(K38+1,TPMatrix!$A$6:$B$10,2,FALSE),IF(J38=4,VLOOKUP(K38+1,TPMatrix!$D$6:$E$9,2,FALSE),0)),"")</f>
        <v/>
      </c>
      <c r="N38" s="154" t="str">
        <f ca="1">IF(COUNTIF(K37:K41,K38)&gt;=3,IF(J38=5,VLOOKUP(K38+2,TPMatrix!$A$6:$B$10,2,FALSE),IF(J38=4,VLOOKUP(K38+2,TPMatrix!$D$6:$E$9,2,FALSE),0)),"")</f>
        <v/>
      </c>
      <c r="O38" s="154" t="str">
        <f ca="1">IF(COUNTIF(K37:K41,K38)&gt;=4,IF(J38=5,VLOOKUP(K38+3,TPMatrix!$A$6:$B$10,2,FALSE),IF(J38=4,VLOOKUP(K38+3,TPMatrix!$D$6:$E$9,2,FALSE),0)),"")</f>
        <v/>
      </c>
      <c r="P38" s="154" t="str">
        <f ca="1">IF(COUNTIF(K37:K41,K38)&gt;=5,IF(J38=5,VLOOKUP(K38+4,TPMatrix!$A$6:$B$10,2,FALSE),IF(J38=4,VLOOKUP(K38+4,TPMatrix!$D$6:$E$9,2,FALSE),0)),"")</f>
        <v/>
      </c>
      <c r="Q38" s="154">
        <f t="shared" ca="1" si="4"/>
        <v>48</v>
      </c>
      <c r="R38" s="155">
        <f t="shared" ca="1" si="5"/>
        <v>1</v>
      </c>
      <c r="S38" s="153">
        <f t="shared" ca="1" si="6"/>
        <v>4</v>
      </c>
      <c r="T38" s="154">
        <f t="shared" si="7"/>
        <v>1</v>
      </c>
      <c r="U38" s="155">
        <f t="shared" ca="1" si="8"/>
        <v>4</v>
      </c>
      <c r="W38" s="3">
        <f t="shared" ca="1" si="9"/>
        <v>2</v>
      </c>
      <c r="X38" s="3">
        <f ca="1">IF(ISNUMBER($A38),$W38*(Methuselahs!$A$4+1)+$A38,"")</f>
        <v>90</v>
      </c>
      <c r="Y38" s="3">
        <f t="shared" ca="1" si="10"/>
        <v>2</v>
      </c>
      <c r="Z38" s="3">
        <f ca="1">IF(ISNUMBER($A38),VLOOKUP($A38,Methuselahs!$A$7:$X$306,5),"")</f>
        <v>106</v>
      </c>
      <c r="AA38" s="3">
        <f t="shared" ca="1" si="11"/>
        <v>2</v>
      </c>
    </row>
    <row r="39" spans="1:27" ht="13.15" customHeight="1" x14ac:dyDescent="0.2">
      <c r="A39" s="70">
        <f ca="1">IF(OR(ISBLANK('Tournament Info'!$B$11),'Tournament Info'!$B$11&lt;&gt;4),"",INDIRECT(ADDRESS(ROW(),3,1,1,"Optimal Seating "&amp;'Tournament Info'!$B$11-1&amp;"R+F")))</f>
        <v>12</v>
      </c>
      <c r="B39" s="76" t="str">
        <f ca="1">IF(ISNUMBER(A39),VLOOKUP(A39,Methuselahs!$A$7:$E$306,2,FALSE),"")</f>
        <v>Timo</v>
      </c>
      <c r="C39" s="156" t="str">
        <f ca="1">IF(ISNUMBER(A39),VLOOKUP(A39,Methuselahs!$A$7:$E$306,3,FALSE),"")</f>
        <v>Tahvanainen</v>
      </c>
      <c r="D39" s="157">
        <f t="shared" ref="D39:D70" ca="1" si="12">IF(ISNUMBER(A39),FLOOR((ROW()-ROW($A$7))/5,1)+1,"")</f>
        <v>7</v>
      </c>
      <c r="E39" s="158"/>
      <c r="F39" s="77">
        <f t="shared" ref="F39:F70" si="13">IF(ISNUMBER(E39),E39,0)</f>
        <v>0</v>
      </c>
      <c r="G39" s="159">
        <f t="shared" ref="G39:G70" ca="1" si="14">IF(ISNUMBER($A39),IF(AND($F39&gt;=2,$H39=60),1,0),"")</f>
        <v>0</v>
      </c>
      <c r="H39" s="160">
        <f ca="1">IF(ISNUMBER(A39),IF(OR($S39=$U39,NOT(ISNA(MATCH($D39*5+$V$4,Override!$C$6:$C$125,0)))),$Q39,0),"")</f>
        <v>18</v>
      </c>
      <c r="I39" s="80">
        <f t="shared" ref="I39:I70" ca="1" si="15">IF(ISNUMBER(A39),IF(J39=5,K39,IF(AND(J39=4,OR(K39=4,K39=3)),K39+1,K39)),"")</f>
        <v>4</v>
      </c>
      <c r="J39" s="161">
        <f ca="1">COUNT(A37:A41)</f>
        <v>4</v>
      </c>
      <c r="K39" s="162">
        <f ca="1">IF(ISNUMBER(A39),RANK(F39,F37:F41),"")</f>
        <v>3</v>
      </c>
      <c r="L39" s="75">
        <f ca="1">IF(J39=5,VLOOKUP(K39,TPMatrix!$A$6:$B$10,2,FALSE),IF(J39=4,VLOOKUP(K39,TPMatrix!$D$6:$E$9,2,FALSE),0))</f>
        <v>24</v>
      </c>
      <c r="M39" s="75">
        <f ca="1">IF(COUNTIF(K37:K41,K39)&gt;=2,IF(J39=5,VLOOKUP(K39+1,TPMatrix!$A$6:$B$10,2,FALSE),IF(J39=4,VLOOKUP(K39+1,TPMatrix!$D$6:$E$9,2,FALSE),0)),"")</f>
        <v>12</v>
      </c>
      <c r="N39" s="75" t="str">
        <f ca="1">IF(COUNTIF(K37:K41,K39)&gt;=3,IF(J39=5,VLOOKUP(K39+2,TPMatrix!$A$6:$B$10,2,FALSE),IF(J39=4,VLOOKUP(K39+2,TPMatrix!$D$6:$E$9,2,FALSE),0)),"")</f>
        <v/>
      </c>
      <c r="O39" s="75" t="str">
        <f ca="1">IF(COUNTIF(K37:K41,K39)&gt;=4,IF(J39=5,VLOOKUP(K39+3,TPMatrix!$A$6:$B$10,2,FALSE),IF(J39=4,VLOOKUP(K39+3,TPMatrix!$D$6:$E$9,2,FALSE),0)),"")</f>
        <v/>
      </c>
      <c r="P39" s="75" t="str">
        <f ca="1">IF(COUNTIF(K37:K41,K39)&gt;=5,IF(J39=5,VLOOKUP(K39+4,TPMatrix!$A$6:$B$10,2,FALSE),IF(J39=4,VLOOKUP(K39+4,TPMatrix!$D$6:$E$9,2,FALSE),0)),"")</f>
        <v/>
      </c>
      <c r="Q39" s="75">
        <f t="shared" ref="Q39:Q70" ca="1" si="16">SUM(L39:P39)/COUNT(L39:P39)</f>
        <v>18</v>
      </c>
      <c r="R39" s="163">
        <f t="shared" ref="R39:R70" ca="1" si="17">COUNT(L39:P39)</f>
        <v>2</v>
      </c>
      <c r="S39" s="162">
        <f t="shared" ref="S39:S70" ca="1" si="18">IF(ISNUMBER($A39),COUNTIF($D$7:$D$306,$D39),0)</f>
        <v>4</v>
      </c>
      <c r="T39" s="75">
        <f t="shared" ref="T39:T70" si="19">CEILING($F39,1)</f>
        <v>0</v>
      </c>
      <c r="U39" s="163">
        <f t="shared" ref="U39:U70" ca="1" si="20">SUM(OFFSET(T39,-MOD(ROW()-ROW($U$7),5),0,5,1))</f>
        <v>4</v>
      </c>
      <c r="W39" s="3">
        <f t="shared" ref="W39:W70" ca="1" si="21">$I39</f>
        <v>4</v>
      </c>
      <c r="X39" s="3">
        <f ca="1">IF(ISNUMBER($A39),$W39*(Methuselahs!$A$4+1)+$A39,"")</f>
        <v>180</v>
      </c>
      <c r="Y39" s="3">
        <f t="shared" ref="Y39:Y70" ca="1" si="22">IF(ISNUMBER($A39),RANK($X39,$X39:$X43,1),"")</f>
        <v>4</v>
      </c>
      <c r="Z39" s="3">
        <f ca="1">IF(ISNUMBER($A39),VLOOKUP($A39,Methuselahs!$A$7:$X$306,5),"")</f>
        <v>111</v>
      </c>
      <c r="AA39" s="3">
        <f t="shared" ref="AA39:AA70" ca="1" si="23">$I39</f>
        <v>4</v>
      </c>
    </row>
    <row r="40" spans="1:27" ht="13.15" customHeight="1" x14ac:dyDescent="0.2">
      <c r="A40" s="164">
        <f ca="1">IF(OR(ISBLANK('Tournament Info'!$B$11),'Tournament Info'!$B$11&lt;&gt;4),"",INDIRECT(ADDRESS(ROW(),3,1,1,"Optimal Seating "&amp;'Tournament Info'!$B$11-1&amp;"R+F")))</f>
        <v>3</v>
      </c>
      <c r="B40" s="165" t="str">
        <f ca="1">IF(ISNUMBER(A40),VLOOKUP(A40,Methuselahs!$A$7:$E$306,2,FALSE),"")</f>
        <v>Michael</v>
      </c>
      <c r="C40" s="166" t="str">
        <f ca="1">IF(ISNUMBER(A40),VLOOKUP(A40,Methuselahs!$A$7:$E$306,3,FALSE),"")</f>
        <v>Holmström</v>
      </c>
      <c r="D40" s="167">
        <f t="shared" ca="1" si="12"/>
        <v>7</v>
      </c>
      <c r="E40" s="168">
        <v>3</v>
      </c>
      <c r="F40" s="188">
        <f t="shared" si="13"/>
        <v>3</v>
      </c>
      <c r="G40" s="150">
        <f t="shared" ca="1" si="14"/>
        <v>1</v>
      </c>
      <c r="H40" s="151">
        <f ca="1">IF(ISNUMBER(A40),IF(OR($S40=$U40,NOT(ISNA(MATCH($D40*5+$V$4,Override!$C$6:$C$125,0)))),$Q40,0),"")</f>
        <v>60</v>
      </c>
      <c r="I40" s="69">
        <f t="shared" ca="1" si="15"/>
        <v>1</v>
      </c>
      <c r="J40" s="169">
        <f ca="1">COUNT(A37:A41)</f>
        <v>4</v>
      </c>
      <c r="K40" s="153">
        <f ca="1">IF(ISNUMBER(A40),RANK(F40,F37:F41),"")</f>
        <v>1</v>
      </c>
      <c r="L40" s="154">
        <f ca="1">IF(J40=5,VLOOKUP(K40,TPMatrix!$A$6:$B$10,2,FALSE),IF(J40=4,VLOOKUP(K40,TPMatrix!$D$6:$E$9,2,FALSE),0))</f>
        <v>60</v>
      </c>
      <c r="M40" s="154" t="str">
        <f ca="1">IF(COUNTIF(K37:K41,K40)&gt;=2,IF(J40=5,VLOOKUP(K40+1,TPMatrix!$A$6:$B$10,2,FALSE),IF(J40=4,VLOOKUP(K40+1,TPMatrix!$D$6:$E$9,2,FALSE),0)),"")</f>
        <v/>
      </c>
      <c r="N40" s="154" t="str">
        <f ca="1">IF(COUNTIF(K37:K41,K40)&gt;=3,IF(J40=5,VLOOKUP(K40+2,TPMatrix!$A$6:$B$10,2,FALSE),IF(J40=4,VLOOKUP(K40+2,TPMatrix!$D$6:$E$9,2,FALSE),0)),"")</f>
        <v/>
      </c>
      <c r="O40" s="154" t="str">
        <f ca="1">IF(COUNTIF(K37:K41,K40)&gt;=4,IF(J40=5,VLOOKUP(K40+3,TPMatrix!$A$6:$B$10,2,FALSE),IF(J40=4,VLOOKUP(K40+3,TPMatrix!$D$6:$E$9,2,FALSE),0)),"")</f>
        <v/>
      </c>
      <c r="P40" s="154" t="str">
        <f ca="1">IF(COUNTIF(K37:K41,K40)&gt;=5,IF(J40=5,VLOOKUP(K40+4,TPMatrix!$A$6:$B$10,2,FALSE),IF(J40=4,VLOOKUP(K40+4,TPMatrix!$D$6:$E$9,2,FALSE),0)),"")</f>
        <v/>
      </c>
      <c r="Q40" s="154">
        <f t="shared" ca="1" si="16"/>
        <v>60</v>
      </c>
      <c r="R40" s="155">
        <f t="shared" ca="1" si="17"/>
        <v>1</v>
      </c>
      <c r="S40" s="153">
        <f t="shared" ca="1" si="18"/>
        <v>4</v>
      </c>
      <c r="T40" s="154">
        <f t="shared" si="19"/>
        <v>3</v>
      </c>
      <c r="U40" s="155">
        <f t="shared" ca="1" si="20"/>
        <v>4</v>
      </c>
      <c r="W40" s="3">
        <f t="shared" ca="1" si="21"/>
        <v>1</v>
      </c>
      <c r="X40" s="3">
        <f ca="1">IF(ISNUMBER($A40),$W40*(Methuselahs!$A$4+1)+$A40,"")</f>
        <v>45</v>
      </c>
      <c r="Y40" s="3">
        <f t="shared" ca="1" si="22"/>
        <v>1</v>
      </c>
      <c r="Z40" s="3" t="e">
        <f ca="1">IF(ISNUMBER($A40),VLOOKUP($A40,Methuselahs!$A$7:$X$306,5),"")</f>
        <v>#N/A</v>
      </c>
      <c r="AA40" s="3">
        <f t="shared" ca="1" si="23"/>
        <v>1</v>
      </c>
    </row>
    <row r="41" spans="1:27" ht="13.15" customHeight="1" x14ac:dyDescent="0.2">
      <c r="A41" s="170" t="str">
        <f ca="1">IF(OR(ISBLANK('Tournament Info'!$B$11),'Tournament Info'!$B$11&lt;&gt;4),"",INDIRECT(ADDRESS(ROW(),3,1,1,"Optimal Seating "&amp;'Tournament Info'!$B$11-1&amp;"R+F")))</f>
        <v/>
      </c>
      <c r="B41" s="171" t="str">
        <f ca="1">IF(ISNUMBER(A41),VLOOKUP(A41,Methuselahs!$A$7:$E$306,2,FALSE),"")</f>
        <v/>
      </c>
      <c r="C41" s="172" t="str">
        <f ca="1">IF(ISNUMBER(A41),VLOOKUP(A41,Methuselahs!$A$7:$E$306,3,FALSE),"")</f>
        <v/>
      </c>
      <c r="D41" s="173" t="str">
        <f t="shared" ca="1" si="12"/>
        <v/>
      </c>
      <c r="E41" s="174"/>
      <c r="F41" s="189">
        <f t="shared" si="13"/>
        <v>0</v>
      </c>
      <c r="G41" s="159" t="str">
        <f t="shared" ca="1" si="14"/>
        <v/>
      </c>
      <c r="H41" s="160" t="str">
        <f ca="1">IF(ISNUMBER(A41),IF(OR($S41=$U41,NOT(ISNA(MATCH($D41*5+$V$4,Override!$C$6:$C$125,0)))),$Q41,0),"")</f>
        <v/>
      </c>
      <c r="I41" s="80" t="str">
        <f t="shared" ca="1" si="15"/>
        <v/>
      </c>
      <c r="J41" s="175">
        <f ca="1">COUNT(A37:A41)</f>
        <v>4</v>
      </c>
      <c r="K41" s="176" t="str">
        <f ca="1">IF(ISNUMBER(A41),RANK(F41,F37:F41),"")</f>
        <v/>
      </c>
      <c r="L41" s="177" t="e">
        <f ca="1">IF(J41=5,VLOOKUP(K41,TPMatrix!$A$6:$B$10,2,FALSE),IF(J41=4,VLOOKUP(K41,TPMatrix!$D$6:$E$9,2,FALSE),0))</f>
        <v>#N/A</v>
      </c>
      <c r="M41" s="177" t="str">
        <f ca="1">IF(COUNTIF(K37:K41,K41)&gt;=2,IF(J41=5,VLOOKUP(K41+1,TPMatrix!$A$6:$B$10,2,FALSE),IF(J41=4,VLOOKUP(K41+1,TPMatrix!$D$6:$E$9,2,FALSE),0)),"")</f>
        <v/>
      </c>
      <c r="N41" s="177" t="str">
        <f ca="1">IF(COUNTIF(K37:K41,K41)&gt;=3,IF(J41=5,VLOOKUP(K41+2,TPMatrix!$A$6:$B$10,2,FALSE),IF(J41=4,VLOOKUP(K41+2,TPMatrix!$D$6:$E$9,2,FALSE),0)),"")</f>
        <v/>
      </c>
      <c r="O41" s="177" t="str">
        <f ca="1">IF(COUNTIF(K37:K41,K41)&gt;=4,IF(J41=5,VLOOKUP(K41+3,TPMatrix!$A$6:$B$10,2,FALSE),IF(J41=4,VLOOKUP(K41+3,TPMatrix!$D$6:$E$9,2,FALSE),0)),"")</f>
        <v/>
      </c>
      <c r="P41" s="177" t="str">
        <f ca="1">IF(COUNTIF(K37:K41,K41)&gt;=5,IF(J41=5,VLOOKUP(K41+4,TPMatrix!$A$6:$B$10,2,FALSE),IF(J41=4,VLOOKUP(K41+4,TPMatrix!$D$6:$E$9,2,FALSE),0)),"")</f>
        <v/>
      </c>
      <c r="Q41" s="177" t="e">
        <f t="shared" ca="1" si="16"/>
        <v>#N/A</v>
      </c>
      <c r="R41" s="178">
        <f t="shared" ca="1" si="17"/>
        <v>0</v>
      </c>
      <c r="S41" s="176">
        <f t="shared" ca="1" si="18"/>
        <v>0</v>
      </c>
      <c r="T41" s="177">
        <f t="shared" si="19"/>
        <v>0</v>
      </c>
      <c r="U41" s="178">
        <f t="shared" ca="1" si="20"/>
        <v>4</v>
      </c>
      <c r="W41" s="3" t="str">
        <f t="shared" ca="1" si="21"/>
        <v/>
      </c>
      <c r="X41" s="3" t="str">
        <f ca="1">IF(ISNUMBER($A41),$W41*(Methuselahs!$A$4+1)+$A41,"")</f>
        <v/>
      </c>
      <c r="Y41" s="3" t="str">
        <f t="shared" ca="1" si="22"/>
        <v/>
      </c>
      <c r="Z41" s="3" t="str">
        <f ca="1">IF(ISNUMBER($A41),VLOOKUP($A41,Methuselahs!$A$7:$X$306,5),"")</f>
        <v/>
      </c>
      <c r="AA41" s="3" t="str">
        <f t="shared" ca="1" si="23"/>
        <v/>
      </c>
    </row>
    <row r="42" spans="1:27" ht="13.15" customHeight="1" x14ac:dyDescent="0.2">
      <c r="A42" s="55">
        <f ca="1">IF(OR(ISBLANK('Tournament Info'!$B$11),'Tournament Info'!$B$11&lt;&gt;4),"",INDIRECT(ADDRESS(ROW(),3,1,1,"Optimal Seating "&amp;'Tournament Info'!$B$11-1&amp;"R+F")))</f>
        <v>8</v>
      </c>
      <c r="B42" s="76" t="str">
        <f ca="1">IF(ISNUMBER(A42),VLOOKUP(A42,Methuselahs!$A$7:$E$306,2,FALSE),"")</f>
        <v>Aleksi</v>
      </c>
      <c r="C42" s="136" t="str">
        <f ca="1">IF(ISNUMBER(A42),VLOOKUP(A42,Methuselahs!$A$7:$E$306,3,FALSE),"")</f>
        <v>Salonen</v>
      </c>
      <c r="D42" s="137">
        <f t="shared" ca="1" si="12"/>
        <v>8</v>
      </c>
      <c r="E42" s="138"/>
      <c r="F42" s="184">
        <f t="shared" si="13"/>
        <v>0</v>
      </c>
      <c r="G42" s="139">
        <f t="shared" ca="1" si="14"/>
        <v>0</v>
      </c>
      <c r="H42" s="140">
        <f ca="1">IF(ISNUMBER(A42),IF(OR($S42=$U42,NOT(ISNA(MATCH($D42*5+$V$4,Override!$C$6:$C$125,0)))),$Q42,0),"")</f>
        <v>18</v>
      </c>
      <c r="I42" s="193">
        <f t="shared" ca="1" si="15"/>
        <v>4</v>
      </c>
      <c r="J42" s="141">
        <f ca="1">COUNT(A42:A46)</f>
        <v>4</v>
      </c>
      <c r="K42" s="142">
        <f ca="1">IF(ISNUMBER(A42),RANK(F42,F42:F46),"")</f>
        <v>3</v>
      </c>
      <c r="L42" s="58">
        <f ca="1">IF(J42=5,VLOOKUP(K42,TPMatrix!$A$6:$B$10,2,FALSE),IF(J42=4,VLOOKUP(K42,TPMatrix!$D$6:$E$9,2,FALSE),0))</f>
        <v>24</v>
      </c>
      <c r="M42" s="58">
        <f ca="1">IF(COUNTIF(K42:K46,K42)&gt;=2,IF(J42=5,VLOOKUP(K42+1,TPMatrix!$A$6:$B$10,2,FALSE),IF(J42=4,VLOOKUP(K42+1,TPMatrix!$D$6:$E$9,2,FALSE),0)),"")</f>
        <v>12</v>
      </c>
      <c r="N42" s="58" t="str">
        <f ca="1">IF(COUNTIF(K42:K46,K42)&gt;=3,IF(J42=5,VLOOKUP(K42+2,TPMatrix!$A$6:$B$10,2,FALSE),IF(J42=4,VLOOKUP(K42+2,TPMatrix!$D$6:$E$9,2,FALSE),0)),"")</f>
        <v/>
      </c>
      <c r="O42" s="58" t="str">
        <f ca="1">IF(COUNTIF(K42:K46,K42)&gt;=4,IF(J42=5,VLOOKUP(K42+3,TPMatrix!$A$6:$B$10,2,FALSE),IF(J42=4,VLOOKUP(K42+3,TPMatrix!$D$6:$E$9,2,FALSE),0)),"")</f>
        <v/>
      </c>
      <c r="P42" s="58" t="str">
        <f ca="1">IF(COUNTIF(K42:K46,K42)&gt;=5,IF(J42=5,VLOOKUP(K42+4,TPMatrix!$A$6:$B$10,2,FALSE),IF(J42=4,VLOOKUP(K42+4,TPMatrix!$D$6:$E$9,2,FALSE),0)),"")</f>
        <v/>
      </c>
      <c r="Q42" s="58">
        <f t="shared" ca="1" si="16"/>
        <v>18</v>
      </c>
      <c r="R42" s="143">
        <f t="shared" ca="1" si="17"/>
        <v>2</v>
      </c>
      <c r="S42" s="144">
        <f t="shared" ca="1" si="18"/>
        <v>4</v>
      </c>
      <c r="T42" s="145">
        <f t="shared" si="19"/>
        <v>0</v>
      </c>
      <c r="U42" s="146">
        <f t="shared" ca="1" si="20"/>
        <v>4</v>
      </c>
      <c r="W42" s="3">
        <f t="shared" ca="1" si="21"/>
        <v>4</v>
      </c>
      <c r="X42" s="3">
        <f ca="1">IF(ISNUMBER($A42),$W42*(Methuselahs!$A$4+1)+$A42,"")</f>
        <v>176</v>
      </c>
      <c r="Y42" s="3">
        <f t="shared" ca="1" si="22"/>
        <v>3</v>
      </c>
      <c r="Z42" s="3">
        <f ca="1">IF(ISNUMBER($A42),VLOOKUP($A42,Methuselahs!$A$7:$X$306,5),"")</f>
        <v>131</v>
      </c>
      <c r="AA42" s="3">
        <f t="shared" ca="1" si="23"/>
        <v>4</v>
      </c>
    </row>
    <row r="43" spans="1:27" ht="13.15" customHeight="1" x14ac:dyDescent="0.2">
      <c r="A43" s="59">
        <f ca="1">IF(OR(ISBLANK('Tournament Info'!$B$11),'Tournament Info'!$B$11&lt;&gt;4),"",INDIRECT(ADDRESS(ROW(),3,1,1,"Optimal Seating "&amp;'Tournament Info'!$B$11-1&amp;"R+F")))</f>
        <v>23</v>
      </c>
      <c r="B43" s="65" t="str">
        <f ca="1">IF(ISNUMBER(A43),VLOOKUP(A43,Methuselahs!$A$7:$E$306,2,FALSE),"")</f>
        <v>Peitsa</v>
      </c>
      <c r="C43" s="147" t="str">
        <f ca="1">IF(ISNUMBER(A43),VLOOKUP(A43,Methuselahs!$A$7:$E$306,3,FALSE),"")</f>
        <v>Suominen</v>
      </c>
      <c r="D43" s="148">
        <f t="shared" ca="1" si="12"/>
        <v>8</v>
      </c>
      <c r="E43" s="149">
        <v>3</v>
      </c>
      <c r="F43" s="66">
        <f t="shared" si="13"/>
        <v>3</v>
      </c>
      <c r="G43" s="150">
        <f t="shared" ca="1" si="14"/>
        <v>1</v>
      </c>
      <c r="H43" s="151">
        <f ca="1">IF(ISNUMBER(A43),IF(OR($S43=$U43,NOT(ISNA(MATCH($D43*5+$V$4,Override!$C$6:$C$125,0)))),$Q43,0),"")</f>
        <v>60</v>
      </c>
      <c r="I43" s="69">
        <f t="shared" ca="1" si="15"/>
        <v>1</v>
      </c>
      <c r="J43" s="152">
        <f ca="1">COUNT(A42:A46)</f>
        <v>4</v>
      </c>
      <c r="K43" s="153">
        <f ca="1">IF(ISNUMBER(A43),RANK(F43,F42:F46),"")</f>
        <v>1</v>
      </c>
      <c r="L43" s="154">
        <f ca="1">IF(J43=5,VLOOKUP(K43,TPMatrix!$A$6:$B$10,2,FALSE),IF(J43=4,VLOOKUP(K43,TPMatrix!$D$6:$E$9,2,FALSE),0))</f>
        <v>60</v>
      </c>
      <c r="M43" s="154" t="str">
        <f ca="1">IF(COUNTIF(K42:K46,K43)&gt;=2,IF(J43=5,VLOOKUP(K43+1,TPMatrix!$A$6:$B$10,2,FALSE),IF(J43=4,VLOOKUP(K43+1,TPMatrix!$D$6:$E$9,2,FALSE),0)),"")</f>
        <v/>
      </c>
      <c r="N43" s="154" t="str">
        <f ca="1">IF(COUNTIF(K42:K46,K43)&gt;=3,IF(J43=5,VLOOKUP(K43+2,TPMatrix!$A$6:$B$10,2,FALSE),IF(J43=4,VLOOKUP(K43+2,TPMatrix!$D$6:$E$9,2,FALSE),0)),"")</f>
        <v/>
      </c>
      <c r="O43" s="154" t="str">
        <f ca="1">IF(COUNTIF(K42:K46,K43)&gt;=4,IF(J43=5,VLOOKUP(K43+3,TPMatrix!$A$6:$B$10,2,FALSE),IF(J43=4,VLOOKUP(K43+3,TPMatrix!$D$6:$E$9,2,FALSE),0)),"")</f>
        <v/>
      </c>
      <c r="P43" s="154" t="str">
        <f ca="1">IF(COUNTIF(K42:K46,K43)&gt;=5,IF(J43=5,VLOOKUP(K43+4,TPMatrix!$A$6:$B$10,2,FALSE),IF(J43=4,VLOOKUP(K43+4,TPMatrix!$D$6:$E$9,2,FALSE),0)),"")</f>
        <v/>
      </c>
      <c r="Q43" s="154">
        <f t="shared" ca="1" si="16"/>
        <v>60</v>
      </c>
      <c r="R43" s="155">
        <f t="shared" ca="1" si="17"/>
        <v>1</v>
      </c>
      <c r="S43" s="153">
        <f t="shared" ca="1" si="18"/>
        <v>4</v>
      </c>
      <c r="T43" s="154">
        <f t="shared" si="19"/>
        <v>3</v>
      </c>
      <c r="U43" s="155">
        <f t="shared" ca="1" si="20"/>
        <v>4</v>
      </c>
      <c r="W43" s="3">
        <f t="shared" ca="1" si="21"/>
        <v>1</v>
      </c>
      <c r="X43" s="3">
        <f ca="1">IF(ISNUMBER($A43),$W43*(Methuselahs!$A$4+1)+$A43,"")</f>
        <v>65</v>
      </c>
      <c r="Y43" s="3">
        <f t="shared" ca="1" si="22"/>
        <v>1</v>
      </c>
      <c r="Z43" s="3">
        <f ca="1">IF(ISNUMBER($A43),VLOOKUP($A43,Methuselahs!$A$7:$X$306,5),"")</f>
        <v>133</v>
      </c>
      <c r="AA43" s="3">
        <f t="shared" ca="1" si="23"/>
        <v>1</v>
      </c>
    </row>
    <row r="44" spans="1:27" ht="13.15" customHeight="1" x14ac:dyDescent="0.2">
      <c r="A44" s="70">
        <f ca="1">IF(OR(ISBLANK('Tournament Info'!$B$11),'Tournament Info'!$B$11&lt;&gt;4),"",INDIRECT(ADDRESS(ROW(),3,1,1,"Optimal Seating "&amp;'Tournament Info'!$B$11-1&amp;"R+F")))</f>
        <v>26</v>
      </c>
      <c r="B44" s="76" t="str">
        <f ca="1">IF(ISNUMBER(A44),VLOOKUP(A44,Methuselahs!$A$7:$E$306,2,FALSE),"")</f>
        <v>Erik</v>
      </c>
      <c r="C44" s="156" t="str">
        <f ca="1">IF(ISNUMBER(A44),VLOOKUP(A44,Methuselahs!$A$7:$E$306,3,FALSE),"")</f>
        <v>Wallgren</v>
      </c>
      <c r="D44" s="157">
        <f t="shared" ca="1" si="12"/>
        <v>8</v>
      </c>
      <c r="E44" s="158">
        <v>1</v>
      </c>
      <c r="F44" s="77">
        <f t="shared" si="13"/>
        <v>1</v>
      </c>
      <c r="G44" s="159">
        <f t="shared" ca="1" si="14"/>
        <v>0</v>
      </c>
      <c r="H44" s="160">
        <f ca="1">IF(ISNUMBER(A44),IF(OR($S44=$U44,NOT(ISNA(MATCH($D44*5+$V$4,Override!$C$6:$C$125,0)))),$Q44,0),"")</f>
        <v>48</v>
      </c>
      <c r="I44" s="80">
        <f t="shared" ca="1" si="15"/>
        <v>2</v>
      </c>
      <c r="J44" s="161">
        <f ca="1">COUNT(A42:A46)</f>
        <v>4</v>
      </c>
      <c r="K44" s="162">
        <f ca="1">IF(ISNUMBER(A44),RANK(F44,F42:F46),"")</f>
        <v>2</v>
      </c>
      <c r="L44" s="75">
        <f ca="1">IF(J44=5,VLOOKUP(K44,TPMatrix!$A$6:$B$10,2,FALSE),IF(J44=4,VLOOKUP(K44,TPMatrix!$D$6:$E$9,2,FALSE),0))</f>
        <v>48</v>
      </c>
      <c r="M44" s="75" t="str">
        <f ca="1">IF(COUNTIF(K42:K46,K44)&gt;=2,IF(J44=5,VLOOKUP(K44+1,TPMatrix!$A$6:$B$10,2,FALSE),IF(J44=4,VLOOKUP(K44+1,TPMatrix!$D$6:$E$9,2,FALSE),0)),"")</f>
        <v/>
      </c>
      <c r="N44" s="75" t="str">
        <f ca="1">IF(COUNTIF(K42:K46,K44)&gt;=3,IF(J44=5,VLOOKUP(K44+2,TPMatrix!$A$6:$B$10,2,FALSE),IF(J44=4,VLOOKUP(K44+2,TPMatrix!$D$6:$E$9,2,FALSE),0)),"")</f>
        <v/>
      </c>
      <c r="O44" s="75" t="str">
        <f ca="1">IF(COUNTIF(K42:K46,K44)&gt;=4,IF(J44=5,VLOOKUP(K44+3,TPMatrix!$A$6:$B$10,2,FALSE),IF(J44=4,VLOOKUP(K44+3,TPMatrix!$D$6:$E$9,2,FALSE),0)),"")</f>
        <v/>
      </c>
      <c r="P44" s="75" t="str">
        <f ca="1">IF(COUNTIF(K42:K46,K44)&gt;=5,IF(J44=5,VLOOKUP(K44+4,TPMatrix!$A$6:$B$10,2,FALSE),IF(J44=4,VLOOKUP(K44+4,TPMatrix!$D$6:$E$9,2,FALSE),0)),"")</f>
        <v/>
      </c>
      <c r="Q44" s="75">
        <f t="shared" ca="1" si="16"/>
        <v>48</v>
      </c>
      <c r="R44" s="163">
        <f t="shared" ca="1" si="17"/>
        <v>1</v>
      </c>
      <c r="S44" s="162">
        <f t="shared" ca="1" si="18"/>
        <v>4</v>
      </c>
      <c r="T44" s="75">
        <f t="shared" si="19"/>
        <v>1</v>
      </c>
      <c r="U44" s="163">
        <f t="shared" ca="1" si="20"/>
        <v>4</v>
      </c>
      <c r="W44" s="3">
        <f t="shared" ca="1" si="21"/>
        <v>2</v>
      </c>
      <c r="X44" s="3">
        <f ca="1">IF(ISNUMBER($A44),$W44*(Methuselahs!$A$4+1)+$A44,"")</f>
        <v>110</v>
      </c>
      <c r="Y44" s="3">
        <f t="shared" ca="1" si="22"/>
        <v>2</v>
      </c>
      <c r="Z44" s="3">
        <f ca="1">IF(ISNUMBER($A44),VLOOKUP($A44,Methuselahs!$A$7:$X$306,5),"")</f>
        <v>133</v>
      </c>
      <c r="AA44" s="3">
        <f t="shared" ca="1" si="23"/>
        <v>2</v>
      </c>
    </row>
    <row r="45" spans="1:27" ht="13.15" customHeight="1" x14ac:dyDescent="0.2">
      <c r="A45" s="164">
        <f ca="1">IF(OR(ISBLANK('Tournament Info'!$B$11),'Tournament Info'!$B$11&lt;&gt;4),"",INDIRECT(ADDRESS(ROW(),3,1,1,"Optimal Seating "&amp;'Tournament Info'!$B$11-1&amp;"R+F")))</f>
        <v>13</v>
      </c>
      <c r="B45" s="165" t="str">
        <f ca="1">IF(ISNUMBER(A45),VLOOKUP(A45,Methuselahs!$A$7:$E$306,2,FALSE),"")</f>
        <v>Tommi</v>
      </c>
      <c r="C45" s="166" t="str">
        <f ca="1">IF(ISNUMBER(A45),VLOOKUP(A45,Methuselahs!$A$7:$E$306,3,FALSE),"")</f>
        <v>Ketonen</v>
      </c>
      <c r="D45" s="167">
        <f t="shared" ca="1" si="12"/>
        <v>8</v>
      </c>
      <c r="E45" s="168"/>
      <c r="F45" s="188">
        <f t="shared" si="13"/>
        <v>0</v>
      </c>
      <c r="G45" s="150">
        <f t="shared" ca="1" si="14"/>
        <v>0</v>
      </c>
      <c r="H45" s="151">
        <f ca="1">IF(ISNUMBER(A45),IF(OR($S45=$U45,NOT(ISNA(MATCH($D45*5+$V$4,Override!$C$6:$C$125,0)))),$Q45,0),"")</f>
        <v>18</v>
      </c>
      <c r="I45" s="69">
        <f t="shared" ca="1" si="15"/>
        <v>4</v>
      </c>
      <c r="J45" s="169">
        <f ca="1">COUNT(A42:A46)</f>
        <v>4</v>
      </c>
      <c r="K45" s="153">
        <f ca="1">IF(ISNUMBER(A45),RANK(F45,F42:F46),"")</f>
        <v>3</v>
      </c>
      <c r="L45" s="154">
        <f ca="1">IF(J45=5,VLOOKUP(K45,TPMatrix!$A$6:$B$10,2,FALSE),IF(J45=4,VLOOKUP(K45,TPMatrix!$D$6:$E$9,2,FALSE),0))</f>
        <v>24</v>
      </c>
      <c r="M45" s="154">
        <f ca="1">IF(COUNTIF(K42:K46,K45)&gt;=2,IF(J45=5,VLOOKUP(K45+1,TPMatrix!$A$6:$B$10,2,FALSE),IF(J45=4,VLOOKUP(K45+1,TPMatrix!$D$6:$E$9,2,FALSE),0)),"")</f>
        <v>12</v>
      </c>
      <c r="N45" s="154" t="str">
        <f ca="1">IF(COUNTIF(K42:K46,K45)&gt;=3,IF(J45=5,VLOOKUP(K45+2,TPMatrix!$A$6:$B$10,2,FALSE),IF(J45=4,VLOOKUP(K45+2,TPMatrix!$D$6:$E$9,2,FALSE),0)),"")</f>
        <v/>
      </c>
      <c r="O45" s="154" t="str">
        <f ca="1">IF(COUNTIF(K42:K46,K45)&gt;=4,IF(J45=5,VLOOKUP(K45+3,TPMatrix!$A$6:$B$10,2,FALSE),IF(J45=4,VLOOKUP(K45+3,TPMatrix!$D$6:$E$9,2,FALSE),0)),"")</f>
        <v/>
      </c>
      <c r="P45" s="154" t="str">
        <f ca="1">IF(COUNTIF(K42:K46,K45)&gt;=5,IF(J45=5,VLOOKUP(K45+4,TPMatrix!$A$6:$B$10,2,FALSE),IF(J45=4,VLOOKUP(K45+4,TPMatrix!$D$6:$E$9,2,FALSE),0)),"")</f>
        <v/>
      </c>
      <c r="Q45" s="154">
        <f t="shared" ca="1" si="16"/>
        <v>18</v>
      </c>
      <c r="R45" s="155">
        <f t="shared" ca="1" si="17"/>
        <v>2</v>
      </c>
      <c r="S45" s="153">
        <f t="shared" ca="1" si="18"/>
        <v>4</v>
      </c>
      <c r="T45" s="154">
        <f t="shared" si="19"/>
        <v>0</v>
      </c>
      <c r="U45" s="155">
        <f t="shared" ca="1" si="20"/>
        <v>4</v>
      </c>
      <c r="W45" s="3">
        <f t="shared" ca="1" si="21"/>
        <v>4</v>
      </c>
      <c r="X45" s="3">
        <f ca="1">IF(ISNUMBER($A45),$W45*(Methuselahs!$A$4+1)+$A45,"")</f>
        <v>181</v>
      </c>
      <c r="Y45" s="3">
        <f t="shared" ca="1" si="22"/>
        <v>3</v>
      </c>
      <c r="Z45" s="3">
        <f ca="1">IF(ISNUMBER($A45),VLOOKUP($A45,Methuselahs!$A$7:$X$306,5),"")</f>
        <v>111</v>
      </c>
      <c r="AA45" s="3">
        <f t="shared" ca="1" si="23"/>
        <v>4</v>
      </c>
    </row>
    <row r="46" spans="1:27" ht="13.15" customHeight="1" x14ac:dyDescent="0.2">
      <c r="A46" s="170" t="str">
        <f ca="1">IF(OR(ISBLANK('Tournament Info'!$B$11),'Tournament Info'!$B$11&lt;&gt;4),"",INDIRECT(ADDRESS(ROW(),3,1,1,"Optimal Seating "&amp;'Tournament Info'!$B$11-1&amp;"R+F")))</f>
        <v/>
      </c>
      <c r="B46" s="171" t="str">
        <f ca="1">IF(ISNUMBER(A46),VLOOKUP(A46,Methuselahs!$A$7:$E$306,2,FALSE),"")</f>
        <v/>
      </c>
      <c r="C46" s="172" t="str">
        <f ca="1">IF(ISNUMBER(A46),VLOOKUP(A46,Methuselahs!$A$7:$E$306,3,FALSE),"")</f>
        <v/>
      </c>
      <c r="D46" s="173" t="str">
        <f t="shared" ca="1" si="12"/>
        <v/>
      </c>
      <c r="E46" s="174"/>
      <c r="F46" s="189">
        <f t="shared" si="13"/>
        <v>0</v>
      </c>
      <c r="G46" s="159" t="str">
        <f t="shared" ca="1" si="14"/>
        <v/>
      </c>
      <c r="H46" s="160" t="str">
        <f ca="1">IF(ISNUMBER(A46),IF(OR($S46=$U46,NOT(ISNA(MATCH($D46*5+$V$4,Override!$C$6:$C$125,0)))),$Q46,0),"")</f>
        <v/>
      </c>
      <c r="I46" s="80" t="str">
        <f t="shared" ca="1" si="15"/>
        <v/>
      </c>
      <c r="J46" s="175">
        <f ca="1">COUNT(A42:A46)</f>
        <v>4</v>
      </c>
      <c r="K46" s="176" t="str">
        <f ca="1">IF(ISNUMBER(A46),RANK(F46,F42:F46),"")</f>
        <v/>
      </c>
      <c r="L46" s="177" t="e">
        <f ca="1">IF(J46=5,VLOOKUP(K46,TPMatrix!$A$6:$B$10,2,FALSE),IF(J46=4,VLOOKUP(K46,TPMatrix!$D$6:$E$9,2,FALSE),0))</f>
        <v>#N/A</v>
      </c>
      <c r="M46" s="177" t="str">
        <f ca="1">IF(COUNTIF(K42:K46,K46)&gt;=2,IF(J46=5,VLOOKUP(K46+1,TPMatrix!$A$6:$B$10,2,FALSE),IF(J46=4,VLOOKUP(K46+1,TPMatrix!$D$6:$E$9,2,FALSE),0)),"")</f>
        <v/>
      </c>
      <c r="N46" s="177" t="str">
        <f ca="1">IF(COUNTIF(K42:K46,K46)&gt;=3,IF(J46=5,VLOOKUP(K46+2,TPMatrix!$A$6:$B$10,2,FALSE),IF(J46=4,VLOOKUP(K46+2,TPMatrix!$D$6:$E$9,2,FALSE),0)),"")</f>
        <v/>
      </c>
      <c r="O46" s="177" t="str">
        <f ca="1">IF(COUNTIF(K42:K46,K46)&gt;=4,IF(J46=5,VLOOKUP(K46+3,TPMatrix!$A$6:$B$10,2,FALSE),IF(J46=4,VLOOKUP(K46+3,TPMatrix!$D$6:$E$9,2,FALSE),0)),"")</f>
        <v/>
      </c>
      <c r="P46" s="177" t="str">
        <f ca="1">IF(COUNTIF(K42:K46,K46)&gt;=5,IF(J46=5,VLOOKUP(K46+4,TPMatrix!$A$6:$B$10,2,FALSE),IF(J46=4,VLOOKUP(K46+4,TPMatrix!$D$6:$E$9,2,FALSE),0)),"")</f>
        <v/>
      </c>
      <c r="Q46" s="177" t="e">
        <f t="shared" ca="1" si="16"/>
        <v>#N/A</v>
      </c>
      <c r="R46" s="178">
        <f t="shared" ca="1" si="17"/>
        <v>0</v>
      </c>
      <c r="S46" s="176">
        <f t="shared" ca="1" si="18"/>
        <v>0</v>
      </c>
      <c r="T46" s="177">
        <f t="shared" si="19"/>
        <v>0</v>
      </c>
      <c r="U46" s="178">
        <f t="shared" ca="1" si="20"/>
        <v>4</v>
      </c>
      <c r="W46" s="3" t="str">
        <f t="shared" ca="1" si="21"/>
        <v/>
      </c>
      <c r="X46" s="3" t="str">
        <f ca="1">IF(ISNUMBER($A46),$W46*(Methuselahs!$A$4+1)+$A46,"")</f>
        <v/>
      </c>
      <c r="Y46" s="3" t="str">
        <f t="shared" ca="1" si="22"/>
        <v/>
      </c>
      <c r="Z46" s="3" t="str">
        <f ca="1">IF(ISNUMBER($A46),VLOOKUP($A46,Methuselahs!$A$7:$X$306,5),"")</f>
        <v/>
      </c>
      <c r="AA46" s="3" t="str">
        <f t="shared" ca="1" si="23"/>
        <v/>
      </c>
    </row>
    <row r="47" spans="1:27" ht="13.15" customHeight="1" x14ac:dyDescent="0.2">
      <c r="A47" s="55">
        <f ca="1">IF(OR(ISBLANK('Tournament Info'!$B$11),'Tournament Info'!$B$11&lt;&gt;4),"",INDIRECT(ADDRESS(ROW(),3,1,1,"Optimal Seating "&amp;'Tournament Info'!$B$11-1&amp;"R+F")))</f>
        <v>7</v>
      </c>
      <c r="B47" s="76" t="str">
        <f ca="1">IF(ISNUMBER(A47),VLOOKUP(A47,Methuselahs!$A$7:$E$306,2,FALSE),"")</f>
        <v>Antti</v>
      </c>
      <c r="C47" s="136" t="str">
        <f ca="1">IF(ISNUMBER(A47),VLOOKUP(A47,Methuselahs!$A$7:$E$306,3,FALSE),"")</f>
        <v>Kauhanen</v>
      </c>
      <c r="D47" s="137">
        <f t="shared" ca="1" si="12"/>
        <v>9</v>
      </c>
      <c r="E47" s="138"/>
      <c r="F47" s="184">
        <f t="shared" si="13"/>
        <v>0</v>
      </c>
      <c r="G47" s="139">
        <f t="shared" ca="1" si="14"/>
        <v>0</v>
      </c>
      <c r="H47" s="140">
        <f ca="1">IF(ISNUMBER(A47),IF(OR($S47=$U47,NOT(ISNA(MATCH($D47*5+$V$4,Override!$C$6:$C$125,0)))),$Q47,0),"")</f>
        <v>18</v>
      </c>
      <c r="I47" s="193">
        <f t="shared" ca="1" si="15"/>
        <v>4</v>
      </c>
      <c r="J47" s="141">
        <f ca="1">COUNT(A47:A51)</f>
        <v>4</v>
      </c>
      <c r="K47" s="142">
        <f ca="1">IF(ISNUMBER(A47),RANK(F47,F47:F51),"")</f>
        <v>3</v>
      </c>
      <c r="L47" s="58">
        <f ca="1">IF(J47=5,VLOOKUP(K47,TPMatrix!$A$6:$B$10,2,FALSE),IF(J47=4,VLOOKUP(K47,TPMatrix!$D$6:$E$9,2,FALSE),0))</f>
        <v>24</v>
      </c>
      <c r="M47" s="58">
        <f ca="1">IF(COUNTIF(K47:K51,K47)&gt;=2,IF(J47=5,VLOOKUP(K47+1,TPMatrix!$A$6:$B$10,2,FALSE),IF(J47=4,VLOOKUP(K47+1,TPMatrix!$D$6:$E$9,2,FALSE),0)),"")</f>
        <v>12</v>
      </c>
      <c r="N47" s="58" t="str">
        <f ca="1">IF(COUNTIF(K47:K51,K47)&gt;=3,IF(J47=5,VLOOKUP(K47+2,TPMatrix!$A$6:$B$10,2,FALSE),IF(J47=4,VLOOKUP(K47+2,TPMatrix!$D$6:$E$9,2,FALSE),0)),"")</f>
        <v/>
      </c>
      <c r="O47" s="58" t="str">
        <f ca="1">IF(COUNTIF(K47:K51,K47)&gt;=4,IF(J47=5,VLOOKUP(K47+3,TPMatrix!$A$6:$B$10,2,FALSE),IF(J47=4,VLOOKUP(K47+3,TPMatrix!$D$6:$E$9,2,FALSE),0)),"")</f>
        <v/>
      </c>
      <c r="P47" s="58" t="str">
        <f ca="1">IF(COUNTIF(K47:K51,K47)&gt;=5,IF(J47=5,VLOOKUP(K47+4,TPMatrix!$A$6:$B$10,2,FALSE),IF(J47=4,VLOOKUP(K47+4,TPMatrix!$D$6:$E$9,2,FALSE),0)),"")</f>
        <v/>
      </c>
      <c r="Q47" s="58">
        <f t="shared" ca="1" si="16"/>
        <v>18</v>
      </c>
      <c r="R47" s="143">
        <f t="shared" ca="1" si="17"/>
        <v>2</v>
      </c>
      <c r="S47" s="144">
        <f t="shared" ca="1" si="18"/>
        <v>4</v>
      </c>
      <c r="T47" s="145">
        <f t="shared" si="19"/>
        <v>0</v>
      </c>
      <c r="U47" s="146">
        <f t="shared" ca="1" si="20"/>
        <v>4</v>
      </c>
      <c r="W47" s="3">
        <f t="shared" ca="1" si="21"/>
        <v>4</v>
      </c>
      <c r="X47" s="3">
        <f ca="1">IF(ISNUMBER($A47),$W47*(Methuselahs!$A$4+1)+$A47,"")</f>
        <v>175</v>
      </c>
      <c r="Y47" s="3">
        <f t="shared" ca="1" si="22"/>
        <v>3</v>
      </c>
      <c r="Z47" s="3">
        <f ca="1">IF(ISNUMBER($A47),VLOOKUP($A47,Methuselahs!$A$7:$X$306,5),"")</f>
        <v>131</v>
      </c>
      <c r="AA47" s="3">
        <f t="shared" ca="1" si="23"/>
        <v>4</v>
      </c>
    </row>
    <row r="48" spans="1:27" ht="13.15" customHeight="1" x14ac:dyDescent="0.2">
      <c r="A48" s="59">
        <f ca="1">IF(OR(ISBLANK('Tournament Info'!$B$11),'Tournament Info'!$B$11&lt;&gt;4),"",INDIRECT(ADDRESS(ROW(),3,1,1,"Optimal Seating "&amp;'Tournament Info'!$B$11-1&amp;"R+F")))</f>
        <v>1</v>
      </c>
      <c r="B48" s="65" t="str">
        <f ca="1">IF(ISNUMBER(A48),VLOOKUP(A48,Methuselahs!$A$7:$E$306,2,FALSE),"")</f>
        <v>Tero</v>
      </c>
      <c r="C48" s="147" t="str">
        <f ca="1">IF(ISNUMBER(A48),VLOOKUP(A48,Methuselahs!$A$7:$E$306,3,FALSE),"")</f>
        <v>Aalto</v>
      </c>
      <c r="D48" s="148">
        <f t="shared" ca="1" si="12"/>
        <v>9</v>
      </c>
      <c r="E48" s="149">
        <v>3</v>
      </c>
      <c r="F48" s="66">
        <f t="shared" si="13"/>
        <v>3</v>
      </c>
      <c r="G48" s="150">
        <f t="shared" ca="1" si="14"/>
        <v>1</v>
      </c>
      <c r="H48" s="151">
        <f ca="1">IF(ISNUMBER(A48),IF(OR($S48=$U48,NOT(ISNA(MATCH($D48*5+$V$4,Override!$C$6:$C$125,0)))),$Q48,0),"")</f>
        <v>60</v>
      </c>
      <c r="I48" s="69">
        <f t="shared" ca="1" si="15"/>
        <v>1</v>
      </c>
      <c r="J48" s="152">
        <f ca="1">COUNT(A47:A51)</f>
        <v>4</v>
      </c>
      <c r="K48" s="153">
        <f ca="1">IF(ISNUMBER(A48),RANK(F48,F47:F51),"")</f>
        <v>1</v>
      </c>
      <c r="L48" s="154">
        <f ca="1">IF(J48=5,VLOOKUP(K48,TPMatrix!$A$6:$B$10,2,FALSE),IF(J48=4,VLOOKUP(K48,TPMatrix!$D$6:$E$9,2,FALSE),0))</f>
        <v>60</v>
      </c>
      <c r="M48" s="154" t="str">
        <f ca="1">IF(COUNTIF(K47:K51,K48)&gt;=2,IF(J48=5,VLOOKUP(K48+1,TPMatrix!$A$6:$B$10,2,FALSE),IF(J48=4,VLOOKUP(K48+1,TPMatrix!$D$6:$E$9,2,FALSE),0)),"")</f>
        <v/>
      </c>
      <c r="N48" s="154" t="str">
        <f ca="1">IF(COUNTIF(K47:K51,K48)&gt;=3,IF(J48=5,VLOOKUP(K48+2,TPMatrix!$A$6:$B$10,2,FALSE),IF(J48=4,VLOOKUP(K48+2,TPMatrix!$D$6:$E$9,2,FALSE),0)),"")</f>
        <v/>
      </c>
      <c r="O48" s="154" t="str">
        <f ca="1">IF(COUNTIF(K47:K51,K48)&gt;=4,IF(J48=5,VLOOKUP(K48+3,TPMatrix!$A$6:$B$10,2,FALSE),IF(J48=4,VLOOKUP(K48+3,TPMatrix!$D$6:$E$9,2,FALSE),0)),"")</f>
        <v/>
      </c>
      <c r="P48" s="154" t="str">
        <f ca="1">IF(COUNTIF(K47:K51,K48)&gt;=5,IF(J48=5,VLOOKUP(K48+4,TPMatrix!$A$6:$B$10,2,FALSE),IF(J48=4,VLOOKUP(K48+4,TPMatrix!$D$6:$E$9,2,FALSE),0)),"")</f>
        <v/>
      </c>
      <c r="Q48" s="154">
        <f t="shared" ca="1" si="16"/>
        <v>60</v>
      </c>
      <c r="R48" s="155">
        <f t="shared" ca="1" si="17"/>
        <v>1</v>
      </c>
      <c r="S48" s="153">
        <f t="shared" ca="1" si="18"/>
        <v>4</v>
      </c>
      <c r="T48" s="154">
        <f t="shared" si="19"/>
        <v>3</v>
      </c>
      <c r="U48" s="155">
        <f t="shared" ca="1" si="20"/>
        <v>4</v>
      </c>
      <c r="W48" s="3">
        <f t="shared" ca="1" si="21"/>
        <v>1</v>
      </c>
      <c r="X48" s="3">
        <f ca="1">IF(ISNUMBER($A48),$W48*(Methuselahs!$A$4+1)+$A48,"")</f>
        <v>43</v>
      </c>
      <c r="Y48" s="3">
        <f t="shared" ca="1" si="22"/>
        <v>1</v>
      </c>
      <c r="Z48" s="3" t="e">
        <f ca="1">IF(ISNUMBER($A48),VLOOKUP($A48,Methuselahs!$A$7:$X$306,5),"")</f>
        <v>#N/A</v>
      </c>
      <c r="AA48" s="3">
        <f t="shared" ca="1" si="23"/>
        <v>1</v>
      </c>
    </row>
    <row r="49" spans="1:27" ht="13.15" customHeight="1" x14ac:dyDescent="0.2">
      <c r="A49" s="70">
        <f ca="1">IF(OR(ISBLANK('Tournament Info'!$B$11),'Tournament Info'!$B$11&lt;&gt;4),"",INDIRECT(ADDRESS(ROW(),3,1,1,"Optimal Seating "&amp;'Tournament Info'!$B$11-1&amp;"R+F")))</f>
        <v>21</v>
      </c>
      <c r="B49" s="76" t="str">
        <f ca="1">IF(ISNUMBER(A49),VLOOKUP(A49,Methuselahs!$A$7:$E$306,2,FALSE),"")</f>
        <v>Jere</v>
      </c>
      <c r="C49" s="156" t="str">
        <f ca="1">IF(ISNUMBER(A49),VLOOKUP(A49,Methuselahs!$A$7:$E$306,3,FALSE),"")</f>
        <v>Laatunen</v>
      </c>
      <c r="D49" s="157">
        <f t="shared" ca="1" si="12"/>
        <v>9</v>
      </c>
      <c r="E49" s="158"/>
      <c r="F49" s="77">
        <f t="shared" si="13"/>
        <v>0</v>
      </c>
      <c r="G49" s="159">
        <f t="shared" ca="1" si="14"/>
        <v>0</v>
      </c>
      <c r="H49" s="160">
        <f ca="1">IF(ISNUMBER(A49),IF(OR($S49=$U49,NOT(ISNA(MATCH($D49*5+$V$4,Override!$C$6:$C$125,0)))),$Q49,0),"")</f>
        <v>18</v>
      </c>
      <c r="I49" s="80">
        <f t="shared" ca="1" si="15"/>
        <v>4</v>
      </c>
      <c r="J49" s="161">
        <f ca="1">COUNT(A47:A51)</f>
        <v>4</v>
      </c>
      <c r="K49" s="162">
        <f ca="1">IF(ISNUMBER(A49),RANK(F49,F47:F51),"")</f>
        <v>3</v>
      </c>
      <c r="L49" s="75">
        <f ca="1">IF(J49=5,VLOOKUP(K49,TPMatrix!$A$6:$B$10,2,FALSE),IF(J49=4,VLOOKUP(K49,TPMatrix!$D$6:$E$9,2,FALSE),0))</f>
        <v>24</v>
      </c>
      <c r="M49" s="75">
        <f ca="1">IF(COUNTIF(K47:K51,K49)&gt;=2,IF(J49=5,VLOOKUP(K49+1,TPMatrix!$A$6:$B$10,2,FALSE),IF(J49=4,VLOOKUP(K49+1,TPMatrix!$D$6:$E$9,2,FALSE),0)),"")</f>
        <v>12</v>
      </c>
      <c r="N49" s="75" t="str">
        <f ca="1">IF(COUNTIF(K47:K51,K49)&gt;=3,IF(J49=5,VLOOKUP(K49+2,TPMatrix!$A$6:$B$10,2,FALSE),IF(J49=4,VLOOKUP(K49+2,TPMatrix!$D$6:$E$9,2,FALSE),0)),"")</f>
        <v/>
      </c>
      <c r="O49" s="75" t="str">
        <f ca="1">IF(COUNTIF(K47:K51,K49)&gt;=4,IF(J49=5,VLOOKUP(K49+3,TPMatrix!$A$6:$B$10,2,FALSE),IF(J49=4,VLOOKUP(K49+3,TPMatrix!$D$6:$E$9,2,FALSE),0)),"")</f>
        <v/>
      </c>
      <c r="P49" s="75" t="str">
        <f ca="1">IF(COUNTIF(K47:K51,K49)&gt;=5,IF(J49=5,VLOOKUP(K49+4,TPMatrix!$A$6:$B$10,2,FALSE),IF(J49=4,VLOOKUP(K49+4,TPMatrix!$D$6:$E$9,2,FALSE),0)),"")</f>
        <v/>
      </c>
      <c r="Q49" s="75">
        <f t="shared" ca="1" si="16"/>
        <v>18</v>
      </c>
      <c r="R49" s="163">
        <f t="shared" ca="1" si="17"/>
        <v>2</v>
      </c>
      <c r="S49" s="162">
        <f t="shared" ca="1" si="18"/>
        <v>4</v>
      </c>
      <c r="T49" s="75">
        <f t="shared" si="19"/>
        <v>0</v>
      </c>
      <c r="U49" s="163">
        <f t="shared" ca="1" si="20"/>
        <v>4</v>
      </c>
      <c r="W49" s="3">
        <f t="shared" ca="1" si="21"/>
        <v>4</v>
      </c>
      <c r="X49" s="3">
        <f ca="1">IF(ISNUMBER($A49),$W49*(Methuselahs!$A$4+1)+$A49,"")</f>
        <v>189</v>
      </c>
      <c r="Y49" s="3">
        <f t="shared" ca="1" si="22"/>
        <v>2</v>
      </c>
      <c r="Z49" s="3">
        <f ca="1">IF(ISNUMBER($A49),VLOOKUP($A49,Methuselahs!$A$7:$X$306,5),"")</f>
        <v>136</v>
      </c>
      <c r="AA49" s="3">
        <f t="shared" ca="1" si="23"/>
        <v>4</v>
      </c>
    </row>
    <row r="50" spans="1:27" ht="13.15" customHeight="1" x14ac:dyDescent="0.2">
      <c r="A50" s="164">
        <f ca="1">IF(OR(ISBLANK('Tournament Info'!$B$11),'Tournament Info'!$B$11&lt;&gt;4),"",INDIRECT(ADDRESS(ROW(),3,1,1,"Optimal Seating "&amp;'Tournament Info'!$B$11-1&amp;"R+F")))</f>
        <v>17</v>
      </c>
      <c r="B50" s="165" t="str">
        <f ca="1">IF(ISNUMBER(A50),VLOOKUP(A50,Methuselahs!$A$7:$E$306,2,FALSE),"")</f>
        <v>Magnus</v>
      </c>
      <c r="C50" s="166" t="str">
        <f ca="1">IF(ISNUMBER(A50),VLOOKUP(A50,Methuselahs!$A$7:$E$306,3,FALSE),"")</f>
        <v>Söder</v>
      </c>
      <c r="D50" s="167">
        <f t="shared" ca="1" si="12"/>
        <v>9</v>
      </c>
      <c r="E50" s="168">
        <v>1</v>
      </c>
      <c r="F50" s="188">
        <f t="shared" si="13"/>
        <v>1</v>
      </c>
      <c r="G50" s="150">
        <f t="shared" ca="1" si="14"/>
        <v>0</v>
      </c>
      <c r="H50" s="151">
        <f ca="1">IF(ISNUMBER(A50),IF(OR($S50=$U50,NOT(ISNA(MATCH($D50*5+$V$4,Override!$C$6:$C$125,0)))),$Q50,0),"")</f>
        <v>48</v>
      </c>
      <c r="I50" s="69">
        <f t="shared" ca="1" si="15"/>
        <v>2</v>
      </c>
      <c r="J50" s="169">
        <f ca="1">COUNT(A47:A51)</f>
        <v>4</v>
      </c>
      <c r="K50" s="153">
        <f ca="1">IF(ISNUMBER(A50),RANK(F50,F47:F51),"")</f>
        <v>2</v>
      </c>
      <c r="L50" s="154">
        <f ca="1">IF(J50=5,VLOOKUP(K50,TPMatrix!$A$6:$B$10,2,FALSE),IF(J50=4,VLOOKUP(K50,TPMatrix!$D$6:$E$9,2,FALSE),0))</f>
        <v>48</v>
      </c>
      <c r="M50" s="154" t="str">
        <f ca="1">IF(COUNTIF(K47:K51,K50)&gt;=2,IF(J50=5,VLOOKUP(K50+1,TPMatrix!$A$6:$B$10,2,FALSE),IF(J50=4,VLOOKUP(K50+1,TPMatrix!$D$6:$E$9,2,FALSE),0)),"")</f>
        <v/>
      </c>
      <c r="N50" s="154" t="str">
        <f ca="1">IF(COUNTIF(K47:K51,K50)&gt;=3,IF(J50=5,VLOOKUP(K50+2,TPMatrix!$A$6:$B$10,2,FALSE),IF(J50=4,VLOOKUP(K50+2,TPMatrix!$D$6:$E$9,2,FALSE),0)),"")</f>
        <v/>
      </c>
      <c r="O50" s="154" t="str">
        <f ca="1">IF(COUNTIF(K47:K51,K50)&gt;=4,IF(J50=5,VLOOKUP(K50+3,TPMatrix!$A$6:$B$10,2,FALSE),IF(J50=4,VLOOKUP(K50+3,TPMatrix!$D$6:$E$9,2,FALSE),0)),"")</f>
        <v/>
      </c>
      <c r="P50" s="154" t="str">
        <f ca="1">IF(COUNTIF(K47:K51,K50)&gt;=5,IF(J50=5,VLOOKUP(K50+4,TPMatrix!$A$6:$B$10,2,FALSE),IF(J50=4,VLOOKUP(K50+4,TPMatrix!$D$6:$E$9,2,FALSE),0)),"")</f>
        <v/>
      </c>
      <c r="Q50" s="154">
        <f t="shared" ca="1" si="16"/>
        <v>48</v>
      </c>
      <c r="R50" s="155">
        <f t="shared" ca="1" si="17"/>
        <v>1</v>
      </c>
      <c r="S50" s="153">
        <f t="shared" ca="1" si="18"/>
        <v>4</v>
      </c>
      <c r="T50" s="154">
        <f t="shared" si="19"/>
        <v>1</v>
      </c>
      <c r="U50" s="155">
        <f t="shared" ca="1" si="20"/>
        <v>4</v>
      </c>
      <c r="W50" s="3">
        <f t="shared" ca="1" si="21"/>
        <v>2</v>
      </c>
      <c r="X50" s="3">
        <f ca="1">IF(ISNUMBER($A50),$W50*(Methuselahs!$A$4+1)+$A50,"")</f>
        <v>101</v>
      </c>
      <c r="Y50" s="3">
        <f t="shared" ca="1" si="22"/>
        <v>1</v>
      </c>
      <c r="Z50" s="3">
        <f ca="1">IF(ISNUMBER($A50),VLOOKUP($A50,Methuselahs!$A$7:$X$306,5),"")</f>
        <v>111</v>
      </c>
      <c r="AA50" s="3">
        <f t="shared" ca="1" si="23"/>
        <v>2</v>
      </c>
    </row>
    <row r="51" spans="1:27" ht="13.15" customHeight="1" x14ac:dyDescent="0.2">
      <c r="A51" s="170" t="str">
        <f ca="1">IF(OR(ISBLANK('Tournament Info'!$B$11),'Tournament Info'!$B$11&lt;&gt;4),"",INDIRECT(ADDRESS(ROW(),3,1,1,"Optimal Seating "&amp;'Tournament Info'!$B$11-1&amp;"R+F")))</f>
        <v/>
      </c>
      <c r="B51" s="171" t="str">
        <f ca="1">IF(ISNUMBER(A51),VLOOKUP(A51,Methuselahs!$A$7:$E$306,2,FALSE),"")</f>
        <v/>
      </c>
      <c r="C51" s="172" t="str">
        <f ca="1">IF(ISNUMBER(A51),VLOOKUP(A51,Methuselahs!$A$7:$E$306,3,FALSE),"")</f>
        <v/>
      </c>
      <c r="D51" s="173" t="str">
        <f t="shared" ca="1" si="12"/>
        <v/>
      </c>
      <c r="E51" s="174"/>
      <c r="F51" s="189">
        <f t="shared" si="13"/>
        <v>0</v>
      </c>
      <c r="G51" s="159" t="str">
        <f t="shared" ca="1" si="14"/>
        <v/>
      </c>
      <c r="H51" s="160" t="str">
        <f ca="1">IF(ISNUMBER(A51),IF(OR($S51=$U51,NOT(ISNA(MATCH($D51*5+$V$4,Override!$C$6:$C$125,0)))),$Q51,0),"")</f>
        <v/>
      </c>
      <c r="I51" s="80" t="str">
        <f t="shared" ca="1" si="15"/>
        <v/>
      </c>
      <c r="J51" s="175">
        <f ca="1">COUNT(A47:A51)</f>
        <v>4</v>
      </c>
      <c r="K51" s="176" t="str">
        <f ca="1">IF(ISNUMBER(A51),RANK(F51,F47:F51),"")</f>
        <v/>
      </c>
      <c r="L51" s="177" t="e">
        <f ca="1">IF(J51=5,VLOOKUP(K51,TPMatrix!$A$6:$B$10,2,FALSE),IF(J51=4,VLOOKUP(K51,TPMatrix!$D$6:$E$9,2,FALSE),0))</f>
        <v>#N/A</v>
      </c>
      <c r="M51" s="177" t="str">
        <f ca="1">IF(COUNTIF(K47:K51,K51)&gt;=2,IF(J51=5,VLOOKUP(K51+1,TPMatrix!$A$6:$B$10,2,FALSE),IF(J51=4,VLOOKUP(K51+1,TPMatrix!$D$6:$E$9,2,FALSE),0)),"")</f>
        <v/>
      </c>
      <c r="N51" s="177" t="str">
        <f ca="1">IF(COUNTIF(K47:K51,K51)&gt;=3,IF(J51=5,VLOOKUP(K51+2,TPMatrix!$A$6:$B$10,2,FALSE),IF(J51=4,VLOOKUP(K51+2,TPMatrix!$D$6:$E$9,2,FALSE),0)),"")</f>
        <v/>
      </c>
      <c r="O51" s="177" t="str">
        <f ca="1">IF(COUNTIF(K47:K51,K51)&gt;=4,IF(J51=5,VLOOKUP(K51+3,TPMatrix!$A$6:$B$10,2,FALSE),IF(J51=4,VLOOKUP(K51+3,TPMatrix!$D$6:$E$9,2,FALSE),0)),"")</f>
        <v/>
      </c>
      <c r="P51" s="177" t="str">
        <f ca="1">IF(COUNTIF(K47:K51,K51)&gt;=5,IF(J51=5,VLOOKUP(K51+4,TPMatrix!$A$6:$B$10,2,FALSE),IF(J51=4,VLOOKUP(K51+4,TPMatrix!$D$6:$E$9,2,FALSE),0)),"")</f>
        <v/>
      </c>
      <c r="Q51" s="177" t="e">
        <f t="shared" ca="1" si="16"/>
        <v>#N/A</v>
      </c>
      <c r="R51" s="178">
        <f t="shared" ca="1" si="17"/>
        <v>0</v>
      </c>
      <c r="S51" s="176">
        <f t="shared" ca="1" si="18"/>
        <v>0</v>
      </c>
      <c r="T51" s="177">
        <f t="shared" si="19"/>
        <v>0</v>
      </c>
      <c r="U51" s="178">
        <f t="shared" ca="1" si="20"/>
        <v>4</v>
      </c>
      <c r="W51" s="3" t="str">
        <f t="shared" ca="1" si="21"/>
        <v/>
      </c>
      <c r="X51" s="3" t="str">
        <f ca="1">IF(ISNUMBER($A51),$W51*(Methuselahs!$A$4+1)+$A51,"")</f>
        <v/>
      </c>
      <c r="Y51" s="3" t="str">
        <f t="shared" ca="1" si="22"/>
        <v/>
      </c>
      <c r="Z51" s="3" t="str">
        <f ca="1">IF(ISNUMBER($A51),VLOOKUP($A51,Methuselahs!$A$7:$X$306,5),"")</f>
        <v/>
      </c>
      <c r="AA51" s="3" t="str">
        <f t="shared" ca="1" si="23"/>
        <v/>
      </c>
    </row>
    <row r="52" spans="1:27" ht="13.15" customHeight="1" x14ac:dyDescent="0.2">
      <c r="A52" s="55" t="str">
        <f ca="1">IF(OR(ISBLANK('Tournament Info'!$B$11),'Tournament Info'!$B$11&lt;&gt;4),"",INDIRECT(ADDRESS(ROW(),3,1,1,"Optimal Seating "&amp;'Tournament Info'!$B$11-1&amp;"R+F")))</f>
        <v/>
      </c>
      <c r="B52" s="76" t="str">
        <f ca="1">IF(ISNUMBER(A52),VLOOKUP(A52,Methuselahs!$A$7:$E$306,2,FALSE),"")</f>
        <v/>
      </c>
      <c r="C52" s="136" t="str">
        <f ca="1">IF(ISNUMBER(A52),VLOOKUP(A52,Methuselahs!$A$7:$E$306,3,FALSE),"")</f>
        <v/>
      </c>
      <c r="D52" s="137" t="str">
        <f t="shared" ca="1" si="12"/>
        <v/>
      </c>
      <c r="E52" s="138"/>
      <c r="F52" s="184">
        <f t="shared" si="13"/>
        <v>0</v>
      </c>
      <c r="G52" s="139" t="str">
        <f t="shared" ca="1" si="14"/>
        <v/>
      </c>
      <c r="H52" s="140" t="str">
        <f ca="1">IF(ISNUMBER(A52),IF(OR($S52=$U52,NOT(ISNA(MATCH($D52*5+$V$4,Override!$C$6:$C$125,0)))),$Q52,0),"")</f>
        <v/>
      </c>
      <c r="I52" s="193" t="str">
        <f t="shared" ca="1" si="15"/>
        <v/>
      </c>
      <c r="J52" s="141">
        <f ca="1">COUNT(A52:A56)</f>
        <v>0</v>
      </c>
      <c r="K52" s="142" t="str">
        <f ca="1">IF(ISNUMBER(A52),RANK(F52,F52:F56),"")</f>
        <v/>
      </c>
      <c r="L52" s="58">
        <f ca="1">IF(J52=5,VLOOKUP(K52,TPMatrix!$A$6:$B$10,2,FALSE),IF(J52=4,VLOOKUP(K52,TPMatrix!$D$6:$E$9,2,FALSE),0))</f>
        <v>0</v>
      </c>
      <c r="M52" s="58">
        <f ca="1">IF(COUNTIF(K52:K56,K52)&gt;=2,IF(J52=5,VLOOKUP(K52+1,TPMatrix!$A$6:$B$10,2,FALSE),IF(J52=4,VLOOKUP(K52+1,TPMatrix!$D$6:$E$9,2,FALSE),0)),"")</f>
        <v>0</v>
      </c>
      <c r="N52" s="58">
        <f ca="1">IF(COUNTIF(K52:K56,K52)&gt;=3,IF(J52=5,VLOOKUP(K52+2,TPMatrix!$A$6:$B$10,2,FALSE),IF(J52=4,VLOOKUP(K52+2,TPMatrix!$D$6:$E$9,2,FALSE),0)),"")</f>
        <v>0</v>
      </c>
      <c r="O52" s="58">
        <f ca="1">IF(COUNTIF(K52:K56,K52)&gt;=4,IF(J52=5,VLOOKUP(K52+3,TPMatrix!$A$6:$B$10,2,FALSE),IF(J52=4,VLOOKUP(K52+3,TPMatrix!$D$6:$E$9,2,FALSE),0)),"")</f>
        <v>0</v>
      </c>
      <c r="P52" s="58">
        <f ca="1">IF(COUNTIF(K52:K56,K52)&gt;=5,IF(J52=5,VLOOKUP(K52+4,TPMatrix!$A$6:$B$10,2,FALSE),IF(J52=4,VLOOKUP(K52+4,TPMatrix!$D$6:$E$9,2,FALSE),0)),"")</f>
        <v>0</v>
      </c>
      <c r="Q52" s="58">
        <f t="shared" ca="1" si="16"/>
        <v>0</v>
      </c>
      <c r="R52" s="143">
        <f t="shared" ca="1" si="17"/>
        <v>5</v>
      </c>
      <c r="S52" s="144">
        <f t="shared" ca="1" si="18"/>
        <v>0</v>
      </c>
      <c r="T52" s="145">
        <f t="shared" si="19"/>
        <v>0</v>
      </c>
      <c r="U52" s="146">
        <f t="shared" ca="1" si="20"/>
        <v>0</v>
      </c>
      <c r="W52" s="3" t="str">
        <f t="shared" ca="1" si="21"/>
        <v/>
      </c>
      <c r="X52" s="3" t="str">
        <f ca="1">IF(ISNUMBER($A52),$W52*(Methuselahs!$A$4+1)+$A52,"")</f>
        <v/>
      </c>
      <c r="Y52" s="3" t="str">
        <f t="shared" ca="1" si="22"/>
        <v/>
      </c>
      <c r="Z52" s="3" t="str">
        <f ca="1">IF(ISNUMBER($A52),VLOOKUP($A52,Methuselahs!$A$7:$X$306,5),"")</f>
        <v/>
      </c>
      <c r="AA52" s="3" t="str">
        <f t="shared" ca="1" si="23"/>
        <v/>
      </c>
    </row>
    <row r="53" spans="1:27" ht="13.15" customHeight="1" x14ac:dyDescent="0.2">
      <c r="A53" s="59" t="str">
        <f ca="1">IF(OR(ISBLANK('Tournament Info'!$B$11),'Tournament Info'!$B$11&lt;&gt;4),"",INDIRECT(ADDRESS(ROW(),3,1,1,"Optimal Seating "&amp;'Tournament Info'!$B$11-1&amp;"R+F")))</f>
        <v/>
      </c>
      <c r="B53" s="65" t="str">
        <f ca="1">IF(ISNUMBER(A53),VLOOKUP(A53,Methuselahs!$A$7:$E$306,2,FALSE),"")</f>
        <v/>
      </c>
      <c r="C53" s="147" t="str">
        <f ca="1">IF(ISNUMBER(A53),VLOOKUP(A53,Methuselahs!$A$7:$E$306,3,FALSE),"")</f>
        <v/>
      </c>
      <c r="D53" s="148" t="str">
        <f t="shared" ca="1" si="12"/>
        <v/>
      </c>
      <c r="E53" s="149"/>
      <c r="F53" s="66">
        <f t="shared" si="13"/>
        <v>0</v>
      </c>
      <c r="G53" s="150" t="str">
        <f t="shared" ca="1" si="14"/>
        <v/>
      </c>
      <c r="H53" s="151" t="str">
        <f ca="1">IF(ISNUMBER(A53),IF(OR($S53=$U53,NOT(ISNA(MATCH($D53*5+$V$4,Override!$C$6:$C$125,0)))),$Q53,0),"")</f>
        <v/>
      </c>
      <c r="I53" s="69" t="str">
        <f t="shared" ca="1" si="15"/>
        <v/>
      </c>
      <c r="J53" s="152">
        <f ca="1">COUNT(A52:A56)</f>
        <v>0</v>
      </c>
      <c r="K53" s="153" t="str">
        <f ca="1">IF(ISNUMBER(A53),RANK(F53,F52:F56),"")</f>
        <v/>
      </c>
      <c r="L53" s="154">
        <f ca="1">IF(J53=5,VLOOKUP(K53,TPMatrix!$A$6:$B$10,2,FALSE),IF(J53=4,VLOOKUP(K53,TPMatrix!$D$6:$E$9,2,FALSE),0))</f>
        <v>0</v>
      </c>
      <c r="M53" s="154">
        <f ca="1">IF(COUNTIF(K52:K56,K53)&gt;=2,IF(J53=5,VLOOKUP(K53+1,TPMatrix!$A$6:$B$10,2,FALSE),IF(J53=4,VLOOKUP(K53+1,TPMatrix!$D$6:$E$9,2,FALSE),0)),"")</f>
        <v>0</v>
      </c>
      <c r="N53" s="154">
        <f ca="1">IF(COUNTIF(K52:K56,K53)&gt;=3,IF(J53=5,VLOOKUP(K53+2,TPMatrix!$A$6:$B$10,2,FALSE),IF(J53=4,VLOOKUP(K53+2,TPMatrix!$D$6:$E$9,2,FALSE),0)),"")</f>
        <v>0</v>
      </c>
      <c r="O53" s="154">
        <f ca="1">IF(COUNTIF(K52:K56,K53)&gt;=4,IF(J53=5,VLOOKUP(K53+3,TPMatrix!$A$6:$B$10,2,FALSE),IF(J53=4,VLOOKUP(K53+3,TPMatrix!$D$6:$E$9,2,FALSE),0)),"")</f>
        <v>0</v>
      </c>
      <c r="P53" s="154">
        <f ca="1">IF(COUNTIF(K52:K56,K53)&gt;=5,IF(J53=5,VLOOKUP(K53+4,TPMatrix!$A$6:$B$10,2,FALSE),IF(J53=4,VLOOKUP(K53+4,TPMatrix!$D$6:$E$9,2,FALSE),0)),"")</f>
        <v>0</v>
      </c>
      <c r="Q53" s="154">
        <f t="shared" ca="1" si="16"/>
        <v>0</v>
      </c>
      <c r="R53" s="155">
        <f t="shared" ca="1" si="17"/>
        <v>5</v>
      </c>
      <c r="S53" s="153">
        <f t="shared" ca="1" si="18"/>
        <v>0</v>
      </c>
      <c r="T53" s="154">
        <f t="shared" si="19"/>
        <v>0</v>
      </c>
      <c r="U53" s="155">
        <f t="shared" ca="1" si="20"/>
        <v>0</v>
      </c>
      <c r="W53" s="3" t="str">
        <f t="shared" ca="1" si="21"/>
        <v/>
      </c>
      <c r="X53" s="3" t="str">
        <f ca="1">IF(ISNUMBER($A53),$W53*(Methuselahs!$A$4+1)+$A53,"")</f>
        <v/>
      </c>
      <c r="Y53" s="3" t="str">
        <f t="shared" ca="1" si="22"/>
        <v/>
      </c>
      <c r="Z53" s="3" t="str">
        <f ca="1">IF(ISNUMBER($A53),VLOOKUP($A53,Methuselahs!$A$7:$X$306,5),"")</f>
        <v/>
      </c>
      <c r="AA53" s="3" t="str">
        <f t="shared" ca="1" si="23"/>
        <v/>
      </c>
    </row>
    <row r="54" spans="1:27" ht="13.15" customHeight="1" x14ac:dyDescent="0.2">
      <c r="A54" s="70" t="str">
        <f ca="1">IF(OR(ISBLANK('Tournament Info'!$B$11),'Tournament Info'!$B$11&lt;&gt;4),"",INDIRECT(ADDRESS(ROW(),3,1,1,"Optimal Seating "&amp;'Tournament Info'!$B$11-1&amp;"R+F")))</f>
        <v/>
      </c>
      <c r="B54" s="76" t="str">
        <f ca="1">IF(ISNUMBER(A54),VLOOKUP(A54,Methuselahs!$A$7:$E$306,2,FALSE),"")</f>
        <v/>
      </c>
      <c r="C54" s="156" t="str">
        <f ca="1">IF(ISNUMBER(A54),VLOOKUP(A54,Methuselahs!$A$7:$E$306,3,FALSE),"")</f>
        <v/>
      </c>
      <c r="D54" s="157" t="str">
        <f t="shared" ca="1" si="12"/>
        <v/>
      </c>
      <c r="E54" s="158"/>
      <c r="F54" s="77">
        <f t="shared" si="13"/>
        <v>0</v>
      </c>
      <c r="G54" s="159" t="str">
        <f t="shared" ca="1" si="14"/>
        <v/>
      </c>
      <c r="H54" s="160" t="str">
        <f ca="1">IF(ISNUMBER(A54),IF(OR($S54=$U54,NOT(ISNA(MATCH($D54*5+$V$4,Override!$C$6:$C$125,0)))),$Q54,0),"")</f>
        <v/>
      </c>
      <c r="I54" s="80" t="str">
        <f t="shared" ca="1" si="15"/>
        <v/>
      </c>
      <c r="J54" s="161">
        <f ca="1">COUNT(A52:A56)</f>
        <v>0</v>
      </c>
      <c r="K54" s="162" t="str">
        <f ca="1">IF(ISNUMBER(A54),RANK(F54,F52:F56),"")</f>
        <v/>
      </c>
      <c r="L54" s="75">
        <f ca="1">IF(J54=5,VLOOKUP(K54,TPMatrix!$A$6:$B$10,2,FALSE),IF(J54=4,VLOOKUP(K54,TPMatrix!$D$6:$E$9,2,FALSE),0))</f>
        <v>0</v>
      </c>
      <c r="M54" s="75">
        <f ca="1">IF(COUNTIF(K52:K56,K54)&gt;=2,IF(J54=5,VLOOKUP(K54+1,TPMatrix!$A$6:$B$10,2,FALSE),IF(J54=4,VLOOKUP(K54+1,TPMatrix!$D$6:$E$9,2,FALSE),0)),"")</f>
        <v>0</v>
      </c>
      <c r="N54" s="75">
        <f ca="1">IF(COUNTIF(K52:K56,K54)&gt;=3,IF(J54=5,VLOOKUP(K54+2,TPMatrix!$A$6:$B$10,2,FALSE),IF(J54=4,VLOOKUP(K54+2,TPMatrix!$D$6:$E$9,2,FALSE),0)),"")</f>
        <v>0</v>
      </c>
      <c r="O54" s="75">
        <f ca="1">IF(COUNTIF(K52:K56,K54)&gt;=4,IF(J54=5,VLOOKUP(K54+3,TPMatrix!$A$6:$B$10,2,FALSE),IF(J54=4,VLOOKUP(K54+3,TPMatrix!$D$6:$E$9,2,FALSE),0)),"")</f>
        <v>0</v>
      </c>
      <c r="P54" s="75">
        <f ca="1">IF(COUNTIF(K52:K56,K54)&gt;=5,IF(J54=5,VLOOKUP(K54+4,TPMatrix!$A$6:$B$10,2,FALSE),IF(J54=4,VLOOKUP(K54+4,TPMatrix!$D$6:$E$9,2,FALSE),0)),"")</f>
        <v>0</v>
      </c>
      <c r="Q54" s="75">
        <f t="shared" ca="1" si="16"/>
        <v>0</v>
      </c>
      <c r="R54" s="163">
        <f t="shared" ca="1" si="17"/>
        <v>5</v>
      </c>
      <c r="S54" s="162">
        <f t="shared" ca="1" si="18"/>
        <v>0</v>
      </c>
      <c r="T54" s="75">
        <f t="shared" si="19"/>
        <v>0</v>
      </c>
      <c r="U54" s="163">
        <f t="shared" ca="1" si="20"/>
        <v>0</v>
      </c>
      <c r="W54" s="3" t="str">
        <f t="shared" ca="1" si="21"/>
        <v/>
      </c>
      <c r="X54" s="3" t="str">
        <f ca="1">IF(ISNUMBER($A54),$W54*(Methuselahs!$A$4+1)+$A54,"")</f>
        <v/>
      </c>
      <c r="Y54" s="3" t="str">
        <f t="shared" ca="1" si="22"/>
        <v/>
      </c>
      <c r="Z54" s="3" t="str">
        <f ca="1">IF(ISNUMBER($A54),VLOOKUP($A54,Methuselahs!$A$7:$X$306,5),"")</f>
        <v/>
      </c>
      <c r="AA54" s="3" t="str">
        <f t="shared" ca="1" si="23"/>
        <v/>
      </c>
    </row>
    <row r="55" spans="1:27" ht="13.15" customHeight="1" x14ac:dyDescent="0.2">
      <c r="A55" s="164" t="str">
        <f ca="1">IF(OR(ISBLANK('Tournament Info'!$B$11),'Tournament Info'!$B$11&lt;&gt;4),"",INDIRECT(ADDRESS(ROW(),3,1,1,"Optimal Seating "&amp;'Tournament Info'!$B$11-1&amp;"R+F")))</f>
        <v/>
      </c>
      <c r="B55" s="165" t="str">
        <f ca="1">IF(ISNUMBER(A55),VLOOKUP(A55,Methuselahs!$A$7:$E$306,2,FALSE),"")</f>
        <v/>
      </c>
      <c r="C55" s="166" t="str">
        <f ca="1">IF(ISNUMBER(A55),VLOOKUP(A55,Methuselahs!$A$7:$E$306,3,FALSE),"")</f>
        <v/>
      </c>
      <c r="D55" s="167" t="str">
        <f t="shared" ca="1" si="12"/>
        <v/>
      </c>
      <c r="E55" s="168"/>
      <c r="F55" s="188">
        <f t="shared" si="13"/>
        <v>0</v>
      </c>
      <c r="G55" s="150" t="str">
        <f t="shared" ca="1" si="14"/>
        <v/>
      </c>
      <c r="H55" s="151" t="str">
        <f ca="1">IF(ISNUMBER(A55),IF(OR($S55=$U55,NOT(ISNA(MATCH($D55*5+$V$4,Override!$C$6:$C$125,0)))),$Q55,0),"")</f>
        <v/>
      </c>
      <c r="I55" s="69" t="str">
        <f t="shared" ca="1" si="15"/>
        <v/>
      </c>
      <c r="J55" s="169">
        <f ca="1">COUNT(A52:A56)</f>
        <v>0</v>
      </c>
      <c r="K55" s="153" t="str">
        <f ca="1">IF(ISNUMBER(A55),RANK(F55,F52:F56),"")</f>
        <v/>
      </c>
      <c r="L55" s="154">
        <f ca="1">IF(J55=5,VLOOKUP(K55,TPMatrix!$A$6:$B$10,2,FALSE),IF(J55=4,VLOOKUP(K55,TPMatrix!$D$6:$E$9,2,FALSE),0))</f>
        <v>0</v>
      </c>
      <c r="M55" s="154">
        <f ca="1">IF(COUNTIF(K52:K56,K55)&gt;=2,IF(J55=5,VLOOKUP(K55+1,TPMatrix!$A$6:$B$10,2,FALSE),IF(J55=4,VLOOKUP(K55+1,TPMatrix!$D$6:$E$9,2,FALSE),0)),"")</f>
        <v>0</v>
      </c>
      <c r="N55" s="154">
        <f ca="1">IF(COUNTIF(K52:K56,K55)&gt;=3,IF(J55=5,VLOOKUP(K55+2,TPMatrix!$A$6:$B$10,2,FALSE),IF(J55=4,VLOOKUP(K55+2,TPMatrix!$D$6:$E$9,2,FALSE),0)),"")</f>
        <v>0</v>
      </c>
      <c r="O55" s="154">
        <f ca="1">IF(COUNTIF(K52:K56,K55)&gt;=4,IF(J55=5,VLOOKUP(K55+3,TPMatrix!$A$6:$B$10,2,FALSE),IF(J55=4,VLOOKUP(K55+3,TPMatrix!$D$6:$E$9,2,FALSE),0)),"")</f>
        <v>0</v>
      </c>
      <c r="P55" s="154">
        <f ca="1">IF(COUNTIF(K52:K56,K55)&gt;=5,IF(J55=5,VLOOKUP(K55+4,TPMatrix!$A$6:$B$10,2,FALSE),IF(J55=4,VLOOKUP(K55+4,TPMatrix!$D$6:$E$9,2,FALSE),0)),"")</f>
        <v>0</v>
      </c>
      <c r="Q55" s="154">
        <f t="shared" ca="1" si="16"/>
        <v>0</v>
      </c>
      <c r="R55" s="155">
        <f t="shared" ca="1" si="17"/>
        <v>5</v>
      </c>
      <c r="S55" s="153">
        <f t="shared" ca="1" si="18"/>
        <v>0</v>
      </c>
      <c r="T55" s="154">
        <f t="shared" si="19"/>
        <v>0</v>
      </c>
      <c r="U55" s="155">
        <f t="shared" ca="1" si="20"/>
        <v>0</v>
      </c>
      <c r="W55" s="3" t="str">
        <f t="shared" ca="1" si="21"/>
        <v/>
      </c>
      <c r="X55" s="3" t="str">
        <f ca="1">IF(ISNUMBER($A55),$W55*(Methuselahs!$A$4+1)+$A55,"")</f>
        <v/>
      </c>
      <c r="Y55" s="3" t="str">
        <f t="shared" ca="1" si="22"/>
        <v/>
      </c>
      <c r="Z55" s="3" t="str">
        <f ca="1">IF(ISNUMBER($A55),VLOOKUP($A55,Methuselahs!$A$7:$X$306,5),"")</f>
        <v/>
      </c>
      <c r="AA55" s="3" t="str">
        <f t="shared" ca="1" si="23"/>
        <v/>
      </c>
    </row>
    <row r="56" spans="1:27" ht="13.15" customHeight="1" x14ac:dyDescent="0.2">
      <c r="A56" s="170" t="str">
        <f ca="1">IF(OR(ISBLANK('Tournament Info'!$B$11),'Tournament Info'!$B$11&lt;&gt;4),"",INDIRECT(ADDRESS(ROW(),3,1,1,"Optimal Seating "&amp;'Tournament Info'!$B$11-1&amp;"R+F")))</f>
        <v/>
      </c>
      <c r="B56" s="171" t="str">
        <f ca="1">IF(ISNUMBER(A56),VLOOKUP(A56,Methuselahs!$A$7:$E$306,2,FALSE),"")</f>
        <v/>
      </c>
      <c r="C56" s="172" t="str">
        <f ca="1">IF(ISNUMBER(A56),VLOOKUP(A56,Methuselahs!$A$7:$E$306,3,FALSE),"")</f>
        <v/>
      </c>
      <c r="D56" s="173" t="str">
        <f t="shared" ca="1" si="12"/>
        <v/>
      </c>
      <c r="E56" s="174"/>
      <c r="F56" s="189">
        <f t="shared" si="13"/>
        <v>0</v>
      </c>
      <c r="G56" s="159" t="str">
        <f t="shared" ca="1" si="14"/>
        <v/>
      </c>
      <c r="H56" s="160" t="str">
        <f ca="1">IF(ISNUMBER(A56),IF(OR($S56=$U56,NOT(ISNA(MATCH($D56*5+$V$4,Override!$C$6:$C$125,0)))),$Q56,0),"")</f>
        <v/>
      </c>
      <c r="I56" s="80" t="str">
        <f t="shared" ca="1" si="15"/>
        <v/>
      </c>
      <c r="J56" s="175">
        <f ca="1">COUNT(A52:A56)</f>
        <v>0</v>
      </c>
      <c r="K56" s="176" t="str">
        <f ca="1">IF(ISNUMBER(A56),RANK(F56,F52:F56),"")</f>
        <v/>
      </c>
      <c r="L56" s="177">
        <f ca="1">IF(J56=5,VLOOKUP(K56,TPMatrix!$A$6:$B$10,2,FALSE),IF(J56=4,VLOOKUP(K56,TPMatrix!$D$6:$E$9,2,FALSE),0))</f>
        <v>0</v>
      </c>
      <c r="M56" s="177">
        <f ca="1">IF(COUNTIF(K52:K56,K56)&gt;=2,IF(J56=5,VLOOKUP(K56+1,TPMatrix!$A$6:$B$10,2,FALSE),IF(J56=4,VLOOKUP(K56+1,TPMatrix!$D$6:$E$9,2,FALSE),0)),"")</f>
        <v>0</v>
      </c>
      <c r="N56" s="177">
        <f ca="1">IF(COUNTIF(K52:K56,K56)&gt;=3,IF(J56=5,VLOOKUP(K56+2,TPMatrix!$A$6:$B$10,2,FALSE),IF(J56=4,VLOOKUP(K56+2,TPMatrix!$D$6:$E$9,2,FALSE),0)),"")</f>
        <v>0</v>
      </c>
      <c r="O56" s="177">
        <f ca="1">IF(COUNTIF(K52:K56,K56)&gt;=4,IF(J56=5,VLOOKUP(K56+3,TPMatrix!$A$6:$B$10,2,FALSE),IF(J56=4,VLOOKUP(K56+3,TPMatrix!$D$6:$E$9,2,FALSE),0)),"")</f>
        <v>0</v>
      </c>
      <c r="P56" s="177">
        <f ca="1">IF(COUNTIF(K52:K56,K56)&gt;=5,IF(J56=5,VLOOKUP(K56+4,TPMatrix!$A$6:$B$10,2,FALSE),IF(J56=4,VLOOKUP(K56+4,TPMatrix!$D$6:$E$9,2,FALSE),0)),"")</f>
        <v>0</v>
      </c>
      <c r="Q56" s="177">
        <f t="shared" ca="1" si="16"/>
        <v>0</v>
      </c>
      <c r="R56" s="178">
        <f t="shared" ca="1" si="17"/>
        <v>5</v>
      </c>
      <c r="S56" s="176">
        <f t="shared" ca="1" si="18"/>
        <v>0</v>
      </c>
      <c r="T56" s="177">
        <f t="shared" si="19"/>
        <v>0</v>
      </c>
      <c r="U56" s="178">
        <f t="shared" ca="1" si="20"/>
        <v>0</v>
      </c>
      <c r="W56" s="3" t="str">
        <f t="shared" ca="1" si="21"/>
        <v/>
      </c>
      <c r="X56" s="3" t="str">
        <f ca="1">IF(ISNUMBER($A56),$W56*(Methuselahs!$A$4+1)+$A56,"")</f>
        <v/>
      </c>
      <c r="Y56" s="3" t="str">
        <f t="shared" ca="1" si="22"/>
        <v/>
      </c>
      <c r="Z56" s="3" t="str">
        <f ca="1">IF(ISNUMBER($A56),VLOOKUP($A56,Methuselahs!$A$7:$X$306,5),"")</f>
        <v/>
      </c>
      <c r="AA56" s="3" t="str">
        <f t="shared" ca="1" si="23"/>
        <v/>
      </c>
    </row>
    <row r="57" spans="1:27" ht="13.15" customHeight="1" x14ac:dyDescent="0.2">
      <c r="A57" s="55" t="str">
        <f ca="1">IF(OR(ISBLANK('Tournament Info'!$B$11),'Tournament Info'!$B$11&lt;&gt;4),"",INDIRECT(ADDRESS(ROW(),3,1,1,"Optimal Seating "&amp;'Tournament Info'!$B$11-1&amp;"R+F")))</f>
        <v/>
      </c>
      <c r="B57" s="76" t="str">
        <f ca="1">IF(ISNUMBER(A57),VLOOKUP(A57,Methuselahs!$A$7:$E$306,2,FALSE),"")</f>
        <v/>
      </c>
      <c r="C57" s="136" t="str">
        <f ca="1">IF(ISNUMBER(A57),VLOOKUP(A57,Methuselahs!$A$7:$E$306,3,FALSE),"")</f>
        <v/>
      </c>
      <c r="D57" s="137" t="str">
        <f t="shared" ca="1" si="12"/>
        <v/>
      </c>
      <c r="E57" s="138"/>
      <c r="F57" s="184">
        <f t="shared" si="13"/>
        <v>0</v>
      </c>
      <c r="G57" s="139" t="str">
        <f t="shared" ca="1" si="14"/>
        <v/>
      </c>
      <c r="H57" s="140" t="str">
        <f ca="1">IF(ISNUMBER(A57),IF(OR($S57=$U57,NOT(ISNA(MATCH($D57*5+$V$4,Override!$C$6:$C$125,0)))),$Q57,0),"")</f>
        <v/>
      </c>
      <c r="I57" s="193" t="str">
        <f t="shared" ca="1" si="15"/>
        <v/>
      </c>
      <c r="J57" s="141">
        <f ca="1">COUNT(A57:A61)</f>
        <v>0</v>
      </c>
      <c r="K57" s="142" t="str">
        <f ca="1">IF(ISNUMBER(A57),RANK(F57,F57:F61),"")</f>
        <v/>
      </c>
      <c r="L57" s="58">
        <f ca="1">IF(J57=5,VLOOKUP(K57,TPMatrix!$A$6:$B$10,2,FALSE),IF(J57=4,VLOOKUP(K57,TPMatrix!$D$6:$E$9,2,FALSE),0))</f>
        <v>0</v>
      </c>
      <c r="M57" s="58">
        <f ca="1">IF(COUNTIF(K57:K61,K57)&gt;=2,IF(J57=5,VLOOKUP(K57+1,TPMatrix!$A$6:$B$10,2,FALSE),IF(J57=4,VLOOKUP(K57+1,TPMatrix!$D$6:$E$9,2,FALSE),0)),"")</f>
        <v>0</v>
      </c>
      <c r="N57" s="58">
        <f ca="1">IF(COUNTIF(K57:K61,K57)&gt;=3,IF(J57=5,VLOOKUP(K57+2,TPMatrix!$A$6:$B$10,2,FALSE),IF(J57=4,VLOOKUP(K57+2,TPMatrix!$D$6:$E$9,2,FALSE),0)),"")</f>
        <v>0</v>
      </c>
      <c r="O57" s="58">
        <f ca="1">IF(COUNTIF(K57:K61,K57)&gt;=4,IF(J57=5,VLOOKUP(K57+3,TPMatrix!$A$6:$B$10,2,FALSE),IF(J57=4,VLOOKUP(K57+3,TPMatrix!$D$6:$E$9,2,FALSE),0)),"")</f>
        <v>0</v>
      </c>
      <c r="P57" s="58">
        <f ca="1">IF(COUNTIF(K57:K61,K57)&gt;=5,IF(J57=5,VLOOKUP(K57+4,TPMatrix!$A$6:$B$10,2,FALSE),IF(J57=4,VLOOKUP(K57+4,TPMatrix!$D$6:$E$9,2,FALSE),0)),"")</f>
        <v>0</v>
      </c>
      <c r="Q57" s="58">
        <f t="shared" ca="1" si="16"/>
        <v>0</v>
      </c>
      <c r="R57" s="143">
        <f t="shared" ca="1" si="17"/>
        <v>5</v>
      </c>
      <c r="S57" s="144">
        <f t="shared" ca="1" si="18"/>
        <v>0</v>
      </c>
      <c r="T57" s="145">
        <f t="shared" si="19"/>
        <v>0</v>
      </c>
      <c r="U57" s="146">
        <f t="shared" ca="1" si="20"/>
        <v>0</v>
      </c>
      <c r="W57" s="3" t="str">
        <f t="shared" ca="1" si="21"/>
        <v/>
      </c>
      <c r="X57" s="3" t="str">
        <f ca="1">IF(ISNUMBER($A57),$W57*(Methuselahs!$A$4+1)+$A57,"")</f>
        <v/>
      </c>
      <c r="Y57" s="3" t="str">
        <f t="shared" ca="1" si="22"/>
        <v/>
      </c>
      <c r="Z57" s="3" t="str">
        <f ca="1">IF(ISNUMBER($A57),VLOOKUP($A57,Methuselahs!$A$7:$X$306,5),"")</f>
        <v/>
      </c>
      <c r="AA57" s="3" t="str">
        <f t="shared" ca="1" si="23"/>
        <v/>
      </c>
    </row>
    <row r="58" spans="1:27" ht="13.15" customHeight="1" x14ac:dyDescent="0.2">
      <c r="A58" s="59" t="str">
        <f ca="1">IF(OR(ISBLANK('Tournament Info'!$B$11),'Tournament Info'!$B$11&lt;&gt;4),"",INDIRECT(ADDRESS(ROW(),3,1,1,"Optimal Seating "&amp;'Tournament Info'!$B$11-1&amp;"R+F")))</f>
        <v/>
      </c>
      <c r="B58" s="65" t="str">
        <f ca="1">IF(ISNUMBER(A58),VLOOKUP(A58,Methuselahs!$A$7:$E$306,2,FALSE),"")</f>
        <v/>
      </c>
      <c r="C58" s="147" t="str">
        <f ca="1">IF(ISNUMBER(A58),VLOOKUP(A58,Methuselahs!$A$7:$E$306,3,FALSE),"")</f>
        <v/>
      </c>
      <c r="D58" s="148" t="str">
        <f t="shared" ca="1" si="12"/>
        <v/>
      </c>
      <c r="E58" s="149"/>
      <c r="F58" s="66">
        <f t="shared" si="13"/>
        <v>0</v>
      </c>
      <c r="G58" s="150" t="str">
        <f t="shared" ca="1" si="14"/>
        <v/>
      </c>
      <c r="H58" s="151" t="str">
        <f ca="1">IF(ISNUMBER(A58),IF(OR($S58=$U58,NOT(ISNA(MATCH($D58*5+$V$4,Override!$C$6:$C$125,0)))),$Q58,0),"")</f>
        <v/>
      </c>
      <c r="I58" s="69" t="str">
        <f t="shared" ca="1" si="15"/>
        <v/>
      </c>
      <c r="J58" s="152">
        <f ca="1">COUNT(A57:A61)</f>
        <v>0</v>
      </c>
      <c r="K58" s="153" t="str">
        <f ca="1">IF(ISNUMBER(A58),RANK(F58,F57:F61),"")</f>
        <v/>
      </c>
      <c r="L58" s="154">
        <f ca="1">IF(J58=5,VLOOKUP(K58,TPMatrix!$A$6:$B$10,2,FALSE),IF(J58=4,VLOOKUP(K58,TPMatrix!$D$6:$E$9,2,FALSE),0))</f>
        <v>0</v>
      </c>
      <c r="M58" s="154">
        <f ca="1">IF(COUNTIF(K57:K61,K58)&gt;=2,IF(J58=5,VLOOKUP(K58+1,TPMatrix!$A$6:$B$10,2,FALSE),IF(J58=4,VLOOKUP(K58+1,TPMatrix!$D$6:$E$9,2,FALSE),0)),"")</f>
        <v>0</v>
      </c>
      <c r="N58" s="154">
        <f ca="1">IF(COUNTIF(K57:K61,K58)&gt;=3,IF(J58=5,VLOOKUP(K58+2,TPMatrix!$A$6:$B$10,2,FALSE),IF(J58=4,VLOOKUP(K58+2,TPMatrix!$D$6:$E$9,2,FALSE),0)),"")</f>
        <v>0</v>
      </c>
      <c r="O58" s="154">
        <f ca="1">IF(COUNTIF(K57:K61,K58)&gt;=4,IF(J58=5,VLOOKUP(K58+3,TPMatrix!$A$6:$B$10,2,FALSE),IF(J58=4,VLOOKUP(K58+3,TPMatrix!$D$6:$E$9,2,FALSE),0)),"")</f>
        <v>0</v>
      </c>
      <c r="P58" s="154">
        <f ca="1">IF(COUNTIF(K57:K61,K58)&gt;=5,IF(J58=5,VLOOKUP(K58+4,TPMatrix!$A$6:$B$10,2,FALSE),IF(J58=4,VLOOKUP(K58+4,TPMatrix!$D$6:$E$9,2,FALSE),0)),"")</f>
        <v>0</v>
      </c>
      <c r="Q58" s="154">
        <f t="shared" ca="1" si="16"/>
        <v>0</v>
      </c>
      <c r="R58" s="155">
        <f t="shared" ca="1" si="17"/>
        <v>5</v>
      </c>
      <c r="S58" s="153">
        <f t="shared" ca="1" si="18"/>
        <v>0</v>
      </c>
      <c r="T58" s="154">
        <f t="shared" si="19"/>
        <v>0</v>
      </c>
      <c r="U58" s="155">
        <f t="shared" ca="1" si="20"/>
        <v>0</v>
      </c>
      <c r="W58" s="3" t="str">
        <f t="shared" ca="1" si="21"/>
        <v/>
      </c>
      <c r="X58" s="3" t="str">
        <f ca="1">IF(ISNUMBER($A58),$W58*(Methuselahs!$A$4+1)+$A58,"")</f>
        <v/>
      </c>
      <c r="Y58" s="3" t="str">
        <f t="shared" ca="1" si="22"/>
        <v/>
      </c>
      <c r="Z58" s="3" t="str">
        <f ca="1">IF(ISNUMBER($A58),VLOOKUP($A58,Methuselahs!$A$7:$X$306,5),"")</f>
        <v/>
      </c>
      <c r="AA58" s="3" t="str">
        <f t="shared" ca="1" si="23"/>
        <v/>
      </c>
    </row>
    <row r="59" spans="1:27" ht="13.15" customHeight="1" x14ac:dyDescent="0.2">
      <c r="A59" s="70" t="str">
        <f ca="1">IF(OR(ISBLANK('Tournament Info'!$B$11),'Tournament Info'!$B$11&lt;&gt;4),"",INDIRECT(ADDRESS(ROW(),3,1,1,"Optimal Seating "&amp;'Tournament Info'!$B$11-1&amp;"R+F")))</f>
        <v/>
      </c>
      <c r="B59" s="76" t="str">
        <f ca="1">IF(ISNUMBER(A59),VLOOKUP(A59,Methuselahs!$A$7:$E$306,2,FALSE),"")</f>
        <v/>
      </c>
      <c r="C59" s="156" t="str">
        <f ca="1">IF(ISNUMBER(A59),VLOOKUP(A59,Methuselahs!$A$7:$E$306,3,FALSE),"")</f>
        <v/>
      </c>
      <c r="D59" s="157" t="str">
        <f t="shared" ca="1" si="12"/>
        <v/>
      </c>
      <c r="E59" s="158"/>
      <c r="F59" s="77">
        <f t="shared" si="13"/>
        <v>0</v>
      </c>
      <c r="G59" s="159" t="str">
        <f t="shared" ca="1" si="14"/>
        <v/>
      </c>
      <c r="H59" s="160" t="str">
        <f ca="1">IF(ISNUMBER(A59),IF(OR($S59=$U59,NOT(ISNA(MATCH($D59*5+$V$4,Override!$C$6:$C$125,0)))),$Q59,0),"")</f>
        <v/>
      </c>
      <c r="I59" s="80" t="str">
        <f t="shared" ca="1" si="15"/>
        <v/>
      </c>
      <c r="J59" s="161">
        <f ca="1">COUNT(A57:A61)</f>
        <v>0</v>
      </c>
      <c r="K59" s="162" t="str">
        <f ca="1">IF(ISNUMBER(A59),RANK(F59,F57:F61),"")</f>
        <v/>
      </c>
      <c r="L59" s="75">
        <f ca="1">IF(J59=5,VLOOKUP(K59,TPMatrix!$A$6:$B$10,2,FALSE),IF(J59=4,VLOOKUP(K59,TPMatrix!$D$6:$E$9,2,FALSE),0))</f>
        <v>0</v>
      </c>
      <c r="M59" s="75">
        <f ca="1">IF(COUNTIF(K57:K61,K59)&gt;=2,IF(J59=5,VLOOKUP(K59+1,TPMatrix!$A$6:$B$10,2,FALSE),IF(J59=4,VLOOKUP(K59+1,TPMatrix!$D$6:$E$9,2,FALSE),0)),"")</f>
        <v>0</v>
      </c>
      <c r="N59" s="75">
        <f ca="1">IF(COUNTIF(K57:K61,K59)&gt;=3,IF(J59=5,VLOOKUP(K59+2,TPMatrix!$A$6:$B$10,2,FALSE),IF(J59=4,VLOOKUP(K59+2,TPMatrix!$D$6:$E$9,2,FALSE),0)),"")</f>
        <v>0</v>
      </c>
      <c r="O59" s="75">
        <f ca="1">IF(COUNTIF(K57:K61,K59)&gt;=4,IF(J59=5,VLOOKUP(K59+3,TPMatrix!$A$6:$B$10,2,FALSE),IF(J59=4,VLOOKUP(K59+3,TPMatrix!$D$6:$E$9,2,FALSE),0)),"")</f>
        <v>0</v>
      </c>
      <c r="P59" s="75">
        <f ca="1">IF(COUNTIF(K57:K61,K59)&gt;=5,IF(J59=5,VLOOKUP(K59+4,TPMatrix!$A$6:$B$10,2,FALSE),IF(J59=4,VLOOKUP(K59+4,TPMatrix!$D$6:$E$9,2,FALSE),0)),"")</f>
        <v>0</v>
      </c>
      <c r="Q59" s="75">
        <f t="shared" ca="1" si="16"/>
        <v>0</v>
      </c>
      <c r="R59" s="163">
        <f t="shared" ca="1" si="17"/>
        <v>5</v>
      </c>
      <c r="S59" s="162">
        <f t="shared" ca="1" si="18"/>
        <v>0</v>
      </c>
      <c r="T59" s="75">
        <f t="shared" si="19"/>
        <v>0</v>
      </c>
      <c r="U59" s="163">
        <f t="shared" ca="1" si="20"/>
        <v>0</v>
      </c>
      <c r="W59" s="3" t="str">
        <f t="shared" ca="1" si="21"/>
        <v/>
      </c>
      <c r="X59" s="3" t="str">
        <f ca="1">IF(ISNUMBER($A59),$W59*(Methuselahs!$A$4+1)+$A59,"")</f>
        <v/>
      </c>
      <c r="Y59" s="3" t="str">
        <f t="shared" ca="1" si="22"/>
        <v/>
      </c>
      <c r="Z59" s="3" t="str">
        <f ca="1">IF(ISNUMBER($A59),VLOOKUP($A59,Methuselahs!$A$7:$X$306,5),"")</f>
        <v/>
      </c>
      <c r="AA59" s="3" t="str">
        <f t="shared" ca="1" si="23"/>
        <v/>
      </c>
    </row>
    <row r="60" spans="1:27" ht="13.15" customHeight="1" x14ac:dyDescent="0.2">
      <c r="A60" s="164" t="str">
        <f ca="1">IF(OR(ISBLANK('Tournament Info'!$B$11),'Tournament Info'!$B$11&lt;&gt;4),"",INDIRECT(ADDRESS(ROW(),3,1,1,"Optimal Seating "&amp;'Tournament Info'!$B$11-1&amp;"R+F")))</f>
        <v/>
      </c>
      <c r="B60" s="165" t="str">
        <f ca="1">IF(ISNUMBER(A60),VLOOKUP(A60,Methuselahs!$A$7:$E$306,2,FALSE),"")</f>
        <v/>
      </c>
      <c r="C60" s="166" t="str">
        <f ca="1">IF(ISNUMBER(A60),VLOOKUP(A60,Methuselahs!$A$7:$E$306,3,FALSE),"")</f>
        <v/>
      </c>
      <c r="D60" s="167" t="str">
        <f t="shared" ca="1" si="12"/>
        <v/>
      </c>
      <c r="E60" s="168"/>
      <c r="F60" s="188">
        <f t="shared" si="13"/>
        <v>0</v>
      </c>
      <c r="G60" s="150" t="str">
        <f t="shared" ca="1" si="14"/>
        <v/>
      </c>
      <c r="H60" s="151" t="str">
        <f ca="1">IF(ISNUMBER(A60),IF(OR($S60=$U60,NOT(ISNA(MATCH($D60*5+$V$4,Override!$C$6:$C$125,0)))),$Q60,0),"")</f>
        <v/>
      </c>
      <c r="I60" s="69" t="str">
        <f t="shared" ca="1" si="15"/>
        <v/>
      </c>
      <c r="J60" s="169">
        <f ca="1">COUNT(A57:A61)</f>
        <v>0</v>
      </c>
      <c r="K60" s="153" t="str">
        <f ca="1">IF(ISNUMBER(A60),RANK(F60,F57:F61),"")</f>
        <v/>
      </c>
      <c r="L60" s="154">
        <f ca="1">IF(J60=5,VLOOKUP(K60,TPMatrix!$A$6:$B$10,2,FALSE),IF(J60=4,VLOOKUP(K60,TPMatrix!$D$6:$E$9,2,FALSE),0))</f>
        <v>0</v>
      </c>
      <c r="M60" s="154">
        <f ca="1">IF(COUNTIF(K57:K61,K60)&gt;=2,IF(J60=5,VLOOKUP(K60+1,TPMatrix!$A$6:$B$10,2,FALSE),IF(J60=4,VLOOKUP(K60+1,TPMatrix!$D$6:$E$9,2,FALSE),0)),"")</f>
        <v>0</v>
      </c>
      <c r="N60" s="154">
        <f ca="1">IF(COUNTIF(K57:K61,K60)&gt;=3,IF(J60=5,VLOOKUP(K60+2,TPMatrix!$A$6:$B$10,2,FALSE),IF(J60=4,VLOOKUP(K60+2,TPMatrix!$D$6:$E$9,2,FALSE),0)),"")</f>
        <v>0</v>
      </c>
      <c r="O60" s="154">
        <f ca="1">IF(COUNTIF(K57:K61,K60)&gt;=4,IF(J60=5,VLOOKUP(K60+3,TPMatrix!$A$6:$B$10,2,FALSE),IF(J60=4,VLOOKUP(K60+3,TPMatrix!$D$6:$E$9,2,FALSE),0)),"")</f>
        <v>0</v>
      </c>
      <c r="P60" s="154">
        <f ca="1">IF(COUNTIF(K57:K61,K60)&gt;=5,IF(J60=5,VLOOKUP(K60+4,TPMatrix!$A$6:$B$10,2,FALSE),IF(J60=4,VLOOKUP(K60+4,TPMatrix!$D$6:$E$9,2,FALSE),0)),"")</f>
        <v>0</v>
      </c>
      <c r="Q60" s="154">
        <f t="shared" ca="1" si="16"/>
        <v>0</v>
      </c>
      <c r="R60" s="155">
        <f t="shared" ca="1" si="17"/>
        <v>5</v>
      </c>
      <c r="S60" s="153">
        <f t="shared" ca="1" si="18"/>
        <v>0</v>
      </c>
      <c r="T60" s="154">
        <f t="shared" si="19"/>
        <v>0</v>
      </c>
      <c r="U60" s="155">
        <f t="shared" ca="1" si="20"/>
        <v>0</v>
      </c>
      <c r="W60" s="3" t="str">
        <f t="shared" ca="1" si="21"/>
        <v/>
      </c>
      <c r="X60" s="3" t="str">
        <f ca="1">IF(ISNUMBER($A60),$W60*(Methuselahs!$A$4+1)+$A60,"")</f>
        <v/>
      </c>
      <c r="Y60" s="3" t="str">
        <f t="shared" ca="1" si="22"/>
        <v/>
      </c>
      <c r="Z60" s="3" t="str">
        <f ca="1">IF(ISNUMBER($A60),VLOOKUP($A60,Methuselahs!$A$7:$X$306,5),"")</f>
        <v/>
      </c>
      <c r="AA60" s="3" t="str">
        <f t="shared" ca="1" si="23"/>
        <v/>
      </c>
    </row>
    <row r="61" spans="1:27" ht="13.15" customHeight="1" x14ac:dyDescent="0.2">
      <c r="A61" s="170" t="str">
        <f ca="1">IF(OR(ISBLANK('Tournament Info'!$B$11),'Tournament Info'!$B$11&lt;&gt;4),"",INDIRECT(ADDRESS(ROW(),3,1,1,"Optimal Seating "&amp;'Tournament Info'!$B$11-1&amp;"R+F")))</f>
        <v/>
      </c>
      <c r="B61" s="171" t="str">
        <f ca="1">IF(ISNUMBER(A61),VLOOKUP(A61,Methuselahs!$A$7:$E$306,2,FALSE),"")</f>
        <v/>
      </c>
      <c r="C61" s="172" t="str">
        <f ca="1">IF(ISNUMBER(A61),VLOOKUP(A61,Methuselahs!$A$7:$E$306,3,FALSE),"")</f>
        <v/>
      </c>
      <c r="D61" s="173" t="str">
        <f t="shared" ca="1" si="12"/>
        <v/>
      </c>
      <c r="E61" s="174"/>
      <c r="F61" s="189">
        <f t="shared" si="13"/>
        <v>0</v>
      </c>
      <c r="G61" s="159" t="str">
        <f t="shared" ca="1" si="14"/>
        <v/>
      </c>
      <c r="H61" s="160" t="str">
        <f ca="1">IF(ISNUMBER(A61),IF(OR($S61=$U61,NOT(ISNA(MATCH($D61*5+$V$4,Override!$C$6:$C$125,0)))),$Q61,0),"")</f>
        <v/>
      </c>
      <c r="I61" s="80" t="str">
        <f t="shared" ca="1" si="15"/>
        <v/>
      </c>
      <c r="J61" s="175">
        <f ca="1">COUNT(A57:A61)</f>
        <v>0</v>
      </c>
      <c r="K61" s="176" t="str">
        <f ca="1">IF(ISNUMBER(A61),RANK(F61,F57:F61),"")</f>
        <v/>
      </c>
      <c r="L61" s="177">
        <f ca="1">IF(J61=5,VLOOKUP(K61,TPMatrix!$A$6:$B$10,2,FALSE),IF(J61=4,VLOOKUP(K61,TPMatrix!$D$6:$E$9,2,FALSE),0))</f>
        <v>0</v>
      </c>
      <c r="M61" s="177">
        <f ca="1">IF(COUNTIF(K57:K61,K61)&gt;=2,IF(J61=5,VLOOKUP(K61+1,TPMatrix!$A$6:$B$10,2,FALSE),IF(J61=4,VLOOKUP(K61+1,TPMatrix!$D$6:$E$9,2,FALSE),0)),"")</f>
        <v>0</v>
      </c>
      <c r="N61" s="177">
        <f ca="1">IF(COUNTIF(K57:K61,K61)&gt;=3,IF(J61=5,VLOOKUP(K61+2,TPMatrix!$A$6:$B$10,2,FALSE),IF(J61=4,VLOOKUP(K61+2,TPMatrix!$D$6:$E$9,2,FALSE),0)),"")</f>
        <v>0</v>
      </c>
      <c r="O61" s="177">
        <f ca="1">IF(COUNTIF(K57:K61,K61)&gt;=4,IF(J61=5,VLOOKUP(K61+3,TPMatrix!$A$6:$B$10,2,FALSE),IF(J61=4,VLOOKUP(K61+3,TPMatrix!$D$6:$E$9,2,FALSE),0)),"")</f>
        <v>0</v>
      </c>
      <c r="P61" s="177">
        <f ca="1">IF(COUNTIF(K57:K61,K61)&gt;=5,IF(J61=5,VLOOKUP(K61+4,TPMatrix!$A$6:$B$10,2,FALSE),IF(J61=4,VLOOKUP(K61+4,TPMatrix!$D$6:$E$9,2,FALSE),0)),"")</f>
        <v>0</v>
      </c>
      <c r="Q61" s="177">
        <f t="shared" ca="1" si="16"/>
        <v>0</v>
      </c>
      <c r="R61" s="178">
        <f t="shared" ca="1" si="17"/>
        <v>5</v>
      </c>
      <c r="S61" s="176">
        <f t="shared" ca="1" si="18"/>
        <v>0</v>
      </c>
      <c r="T61" s="177">
        <f t="shared" si="19"/>
        <v>0</v>
      </c>
      <c r="U61" s="178">
        <f t="shared" ca="1" si="20"/>
        <v>0</v>
      </c>
      <c r="W61" s="3" t="str">
        <f t="shared" ca="1" si="21"/>
        <v/>
      </c>
      <c r="X61" s="3" t="str">
        <f ca="1">IF(ISNUMBER($A61),$W61*(Methuselahs!$A$4+1)+$A61,"")</f>
        <v/>
      </c>
      <c r="Y61" s="3" t="str">
        <f t="shared" ca="1" si="22"/>
        <v/>
      </c>
      <c r="Z61" s="3" t="str">
        <f ca="1">IF(ISNUMBER($A61),VLOOKUP($A61,Methuselahs!$A$7:$X$306,5),"")</f>
        <v/>
      </c>
      <c r="AA61" s="3" t="str">
        <f t="shared" ca="1" si="23"/>
        <v/>
      </c>
    </row>
    <row r="62" spans="1:27" ht="13.15" customHeight="1" x14ac:dyDescent="0.2">
      <c r="A62" s="55" t="str">
        <f ca="1">IF(OR(ISBLANK('Tournament Info'!$B$11),'Tournament Info'!$B$11&lt;&gt;4),"",INDIRECT(ADDRESS(ROW(),3,1,1,"Optimal Seating "&amp;'Tournament Info'!$B$11-1&amp;"R+F")))</f>
        <v/>
      </c>
      <c r="B62" s="76" t="str">
        <f ca="1">IF(ISNUMBER(A62),VLOOKUP(A62,Methuselahs!$A$7:$E$306,2,FALSE),"")</f>
        <v/>
      </c>
      <c r="C62" s="136" t="str">
        <f ca="1">IF(ISNUMBER(A62),VLOOKUP(A62,Methuselahs!$A$7:$E$306,3,FALSE),"")</f>
        <v/>
      </c>
      <c r="D62" s="137" t="str">
        <f t="shared" ca="1" si="12"/>
        <v/>
      </c>
      <c r="E62" s="138"/>
      <c r="F62" s="184">
        <f t="shared" si="13"/>
        <v>0</v>
      </c>
      <c r="G62" s="139" t="str">
        <f t="shared" ca="1" si="14"/>
        <v/>
      </c>
      <c r="H62" s="140" t="str">
        <f ca="1">IF(ISNUMBER(A62),IF(OR($S62=$U62,NOT(ISNA(MATCH($D62*5+$V$4,Override!$C$6:$C$125,0)))),$Q62,0),"")</f>
        <v/>
      </c>
      <c r="I62" s="193" t="str">
        <f t="shared" ca="1" si="15"/>
        <v/>
      </c>
      <c r="J62" s="141">
        <f ca="1">COUNT(A62:A66)</f>
        <v>0</v>
      </c>
      <c r="K62" s="142" t="str">
        <f ca="1">IF(ISNUMBER(A62),RANK(F62,F62:F66),"")</f>
        <v/>
      </c>
      <c r="L62" s="58">
        <f ca="1">IF(J62=5,VLOOKUP(K62,TPMatrix!$A$6:$B$10,2,FALSE),IF(J62=4,VLOOKUP(K62,TPMatrix!$D$6:$E$9,2,FALSE),0))</f>
        <v>0</v>
      </c>
      <c r="M62" s="58">
        <f ca="1">IF(COUNTIF(K62:K66,K62)&gt;=2,IF(J62=5,VLOOKUP(K62+1,TPMatrix!$A$6:$B$10,2,FALSE),IF(J62=4,VLOOKUP(K62+1,TPMatrix!$D$6:$E$9,2,FALSE),0)),"")</f>
        <v>0</v>
      </c>
      <c r="N62" s="58">
        <f ca="1">IF(COUNTIF(K62:K66,K62)&gt;=3,IF(J62=5,VLOOKUP(K62+2,TPMatrix!$A$6:$B$10,2,FALSE),IF(J62=4,VLOOKUP(K62+2,TPMatrix!$D$6:$E$9,2,FALSE),0)),"")</f>
        <v>0</v>
      </c>
      <c r="O62" s="58">
        <f ca="1">IF(COUNTIF(K62:K66,K62)&gt;=4,IF(J62=5,VLOOKUP(K62+3,TPMatrix!$A$6:$B$10,2,FALSE),IF(J62=4,VLOOKUP(K62+3,TPMatrix!$D$6:$E$9,2,FALSE),0)),"")</f>
        <v>0</v>
      </c>
      <c r="P62" s="58">
        <f ca="1">IF(COUNTIF(K62:K66,K62)&gt;=5,IF(J62=5,VLOOKUP(K62+4,TPMatrix!$A$6:$B$10,2,FALSE),IF(J62=4,VLOOKUP(K62+4,TPMatrix!$D$6:$E$9,2,FALSE),0)),"")</f>
        <v>0</v>
      </c>
      <c r="Q62" s="58">
        <f t="shared" ca="1" si="16"/>
        <v>0</v>
      </c>
      <c r="R62" s="143">
        <f t="shared" ca="1" si="17"/>
        <v>5</v>
      </c>
      <c r="S62" s="144">
        <f t="shared" ca="1" si="18"/>
        <v>0</v>
      </c>
      <c r="T62" s="145">
        <f t="shared" si="19"/>
        <v>0</v>
      </c>
      <c r="U62" s="146">
        <f t="shared" ca="1" si="20"/>
        <v>0</v>
      </c>
      <c r="W62" s="3" t="str">
        <f t="shared" ca="1" si="21"/>
        <v/>
      </c>
      <c r="X62" s="3" t="str">
        <f ca="1">IF(ISNUMBER($A62),$W62*(Methuselahs!$A$4+1)+$A62,"")</f>
        <v/>
      </c>
      <c r="Y62" s="3" t="str">
        <f t="shared" ca="1" si="22"/>
        <v/>
      </c>
      <c r="Z62" s="3" t="str">
        <f ca="1">IF(ISNUMBER($A62),VLOOKUP($A62,Methuselahs!$A$7:$X$306,5),"")</f>
        <v/>
      </c>
      <c r="AA62" s="3" t="str">
        <f t="shared" ca="1" si="23"/>
        <v/>
      </c>
    </row>
    <row r="63" spans="1:27" ht="13.15" customHeight="1" x14ac:dyDescent="0.2">
      <c r="A63" s="59" t="str">
        <f ca="1">IF(OR(ISBLANK('Tournament Info'!$B$11),'Tournament Info'!$B$11&lt;&gt;4),"",INDIRECT(ADDRESS(ROW(),3,1,1,"Optimal Seating "&amp;'Tournament Info'!$B$11-1&amp;"R+F")))</f>
        <v/>
      </c>
      <c r="B63" s="65" t="str">
        <f ca="1">IF(ISNUMBER(A63),VLOOKUP(A63,Methuselahs!$A$7:$E$306,2,FALSE),"")</f>
        <v/>
      </c>
      <c r="C63" s="147" t="str">
        <f ca="1">IF(ISNUMBER(A63),VLOOKUP(A63,Methuselahs!$A$7:$E$306,3,FALSE),"")</f>
        <v/>
      </c>
      <c r="D63" s="148" t="str">
        <f t="shared" ca="1" si="12"/>
        <v/>
      </c>
      <c r="E63" s="149"/>
      <c r="F63" s="66">
        <f t="shared" si="13"/>
        <v>0</v>
      </c>
      <c r="G63" s="150" t="str">
        <f t="shared" ca="1" si="14"/>
        <v/>
      </c>
      <c r="H63" s="151" t="str">
        <f ca="1">IF(ISNUMBER(A63),IF(OR($S63=$U63,NOT(ISNA(MATCH($D63*5+$V$4,Override!$C$6:$C$125,0)))),$Q63,0),"")</f>
        <v/>
      </c>
      <c r="I63" s="69" t="str">
        <f t="shared" ca="1" si="15"/>
        <v/>
      </c>
      <c r="J63" s="152">
        <f ca="1">COUNT(A62:A66)</f>
        <v>0</v>
      </c>
      <c r="K63" s="153" t="str">
        <f ca="1">IF(ISNUMBER(A63),RANK(F63,F62:F66),"")</f>
        <v/>
      </c>
      <c r="L63" s="154">
        <f ca="1">IF(J63=5,VLOOKUP(K63,TPMatrix!$A$6:$B$10,2,FALSE),IF(J63=4,VLOOKUP(K63,TPMatrix!$D$6:$E$9,2,FALSE),0))</f>
        <v>0</v>
      </c>
      <c r="M63" s="154">
        <f ca="1">IF(COUNTIF(K62:K66,K63)&gt;=2,IF(J63=5,VLOOKUP(K63+1,TPMatrix!$A$6:$B$10,2,FALSE),IF(J63=4,VLOOKUP(K63+1,TPMatrix!$D$6:$E$9,2,FALSE),0)),"")</f>
        <v>0</v>
      </c>
      <c r="N63" s="154">
        <f ca="1">IF(COUNTIF(K62:K66,K63)&gt;=3,IF(J63=5,VLOOKUP(K63+2,TPMatrix!$A$6:$B$10,2,FALSE),IF(J63=4,VLOOKUP(K63+2,TPMatrix!$D$6:$E$9,2,FALSE),0)),"")</f>
        <v>0</v>
      </c>
      <c r="O63" s="154">
        <f ca="1">IF(COUNTIF(K62:K66,K63)&gt;=4,IF(J63=5,VLOOKUP(K63+3,TPMatrix!$A$6:$B$10,2,FALSE),IF(J63=4,VLOOKUP(K63+3,TPMatrix!$D$6:$E$9,2,FALSE),0)),"")</f>
        <v>0</v>
      </c>
      <c r="P63" s="154">
        <f ca="1">IF(COUNTIF(K62:K66,K63)&gt;=5,IF(J63=5,VLOOKUP(K63+4,TPMatrix!$A$6:$B$10,2,FALSE),IF(J63=4,VLOOKUP(K63+4,TPMatrix!$D$6:$E$9,2,FALSE),0)),"")</f>
        <v>0</v>
      </c>
      <c r="Q63" s="154">
        <f t="shared" ca="1" si="16"/>
        <v>0</v>
      </c>
      <c r="R63" s="155">
        <f t="shared" ca="1" si="17"/>
        <v>5</v>
      </c>
      <c r="S63" s="153">
        <f t="shared" ca="1" si="18"/>
        <v>0</v>
      </c>
      <c r="T63" s="154">
        <f t="shared" si="19"/>
        <v>0</v>
      </c>
      <c r="U63" s="155">
        <f t="shared" ca="1" si="20"/>
        <v>0</v>
      </c>
      <c r="W63" s="3" t="str">
        <f t="shared" ca="1" si="21"/>
        <v/>
      </c>
      <c r="X63" s="3" t="str">
        <f ca="1">IF(ISNUMBER($A63),$W63*(Methuselahs!$A$4+1)+$A63,"")</f>
        <v/>
      </c>
      <c r="Y63" s="3" t="str">
        <f t="shared" ca="1" si="22"/>
        <v/>
      </c>
      <c r="Z63" s="3" t="str">
        <f ca="1">IF(ISNUMBER($A63),VLOOKUP($A63,Methuselahs!$A$7:$X$306,5),"")</f>
        <v/>
      </c>
      <c r="AA63" s="3" t="str">
        <f t="shared" ca="1" si="23"/>
        <v/>
      </c>
    </row>
    <row r="64" spans="1:27" ht="13.15" customHeight="1" x14ac:dyDescent="0.2">
      <c r="A64" s="70" t="str">
        <f ca="1">IF(OR(ISBLANK('Tournament Info'!$B$11),'Tournament Info'!$B$11&lt;&gt;4),"",INDIRECT(ADDRESS(ROW(),3,1,1,"Optimal Seating "&amp;'Tournament Info'!$B$11-1&amp;"R+F")))</f>
        <v/>
      </c>
      <c r="B64" s="76" t="str">
        <f ca="1">IF(ISNUMBER(A64),VLOOKUP(A64,Methuselahs!$A$7:$E$306,2,FALSE),"")</f>
        <v/>
      </c>
      <c r="C64" s="156" t="str">
        <f ca="1">IF(ISNUMBER(A64),VLOOKUP(A64,Methuselahs!$A$7:$E$306,3,FALSE),"")</f>
        <v/>
      </c>
      <c r="D64" s="157" t="str">
        <f t="shared" ca="1" si="12"/>
        <v/>
      </c>
      <c r="E64" s="158"/>
      <c r="F64" s="77">
        <f t="shared" si="13"/>
        <v>0</v>
      </c>
      <c r="G64" s="159" t="str">
        <f t="shared" ca="1" si="14"/>
        <v/>
      </c>
      <c r="H64" s="160" t="str">
        <f ca="1">IF(ISNUMBER(A64),IF(OR($S64=$U64,NOT(ISNA(MATCH($D64*5+$V$4,Override!$C$6:$C$125,0)))),$Q64,0),"")</f>
        <v/>
      </c>
      <c r="I64" s="80" t="str">
        <f t="shared" ca="1" si="15"/>
        <v/>
      </c>
      <c r="J64" s="161">
        <f ca="1">COUNT(A62:A66)</f>
        <v>0</v>
      </c>
      <c r="K64" s="162" t="str">
        <f ca="1">IF(ISNUMBER(A64),RANK(F64,F62:F66),"")</f>
        <v/>
      </c>
      <c r="L64" s="75">
        <f ca="1">IF(J64=5,VLOOKUP(K64,TPMatrix!$A$6:$B$10,2,FALSE),IF(J64=4,VLOOKUP(K64,TPMatrix!$D$6:$E$9,2,FALSE),0))</f>
        <v>0</v>
      </c>
      <c r="M64" s="75">
        <f ca="1">IF(COUNTIF(K62:K66,K64)&gt;=2,IF(J64=5,VLOOKUP(K64+1,TPMatrix!$A$6:$B$10,2,FALSE),IF(J64=4,VLOOKUP(K64+1,TPMatrix!$D$6:$E$9,2,FALSE),0)),"")</f>
        <v>0</v>
      </c>
      <c r="N64" s="75">
        <f ca="1">IF(COUNTIF(K62:K66,K64)&gt;=3,IF(J64=5,VLOOKUP(K64+2,TPMatrix!$A$6:$B$10,2,FALSE),IF(J64=4,VLOOKUP(K64+2,TPMatrix!$D$6:$E$9,2,FALSE),0)),"")</f>
        <v>0</v>
      </c>
      <c r="O64" s="75">
        <f ca="1">IF(COUNTIF(K62:K66,K64)&gt;=4,IF(J64=5,VLOOKUP(K64+3,TPMatrix!$A$6:$B$10,2,FALSE),IF(J64=4,VLOOKUP(K64+3,TPMatrix!$D$6:$E$9,2,FALSE),0)),"")</f>
        <v>0</v>
      </c>
      <c r="P64" s="75">
        <f ca="1">IF(COUNTIF(K62:K66,K64)&gt;=5,IF(J64=5,VLOOKUP(K64+4,TPMatrix!$A$6:$B$10,2,FALSE),IF(J64=4,VLOOKUP(K64+4,TPMatrix!$D$6:$E$9,2,FALSE),0)),"")</f>
        <v>0</v>
      </c>
      <c r="Q64" s="75">
        <f t="shared" ca="1" si="16"/>
        <v>0</v>
      </c>
      <c r="R64" s="163">
        <f t="shared" ca="1" si="17"/>
        <v>5</v>
      </c>
      <c r="S64" s="162">
        <f t="shared" ca="1" si="18"/>
        <v>0</v>
      </c>
      <c r="T64" s="75">
        <f t="shared" si="19"/>
        <v>0</v>
      </c>
      <c r="U64" s="163">
        <f t="shared" ca="1" si="20"/>
        <v>0</v>
      </c>
      <c r="W64" s="3" t="str">
        <f t="shared" ca="1" si="21"/>
        <v/>
      </c>
      <c r="X64" s="3" t="str">
        <f ca="1">IF(ISNUMBER($A64),$W64*(Methuselahs!$A$4+1)+$A64,"")</f>
        <v/>
      </c>
      <c r="Y64" s="3" t="str">
        <f t="shared" ca="1" si="22"/>
        <v/>
      </c>
      <c r="Z64" s="3" t="str">
        <f ca="1">IF(ISNUMBER($A64),VLOOKUP($A64,Methuselahs!$A$7:$X$306,5),"")</f>
        <v/>
      </c>
      <c r="AA64" s="3" t="str">
        <f t="shared" ca="1" si="23"/>
        <v/>
      </c>
    </row>
    <row r="65" spans="1:27" ht="13.15" customHeight="1" x14ac:dyDescent="0.2">
      <c r="A65" s="164" t="str">
        <f ca="1">IF(OR(ISBLANK('Tournament Info'!$B$11),'Tournament Info'!$B$11&lt;&gt;4),"",INDIRECT(ADDRESS(ROW(),3,1,1,"Optimal Seating "&amp;'Tournament Info'!$B$11-1&amp;"R+F")))</f>
        <v/>
      </c>
      <c r="B65" s="165" t="str">
        <f ca="1">IF(ISNUMBER(A65),VLOOKUP(A65,Methuselahs!$A$7:$E$306,2,FALSE),"")</f>
        <v/>
      </c>
      <c r="C65" s="166" t="str">
        <f ca="1">IF(ISNUMBER(A65),VLOOKUP(A65,Methuselahs!$A$7:$E$306,3,FALSE),"")</f>
        <v/>
      </c>
      <c r="D65" s="167" t="str">
        <f t="shared" ca="1" si="12"/>
        <v/>
      </c>
      <c r="E65" s="168"/>
      <c r="F65" s="188">
        <f t="shared" si="13"/>
        <v>0</v>
      </c>
      <c r="G65" s="150" t="str">
        <f t="shared" ca="1" si="14"/>
        <v/>
      </c>
      <c r="H65" s="151" t="str">
        <f ca="1">IF(ISNUMBER(A65),IF(OR($S65=$U65,NOT(ISNA(MATCH($D65*5+$V$4,Override!$C$6:$C$125,0)))),$Q65,0),"")</f>
        <v/>
      </c>
      <c r="I65" s="69" t="str">
        <f t="shared" ca="1" si="15"/>
        <v/>
      </c>
      <c r="J65" s="169">
        <f ca="1">COUNT(A62:A66)</f>
        <v>0</v>
      </c>
      <c r="K65" s="153" t="str">
        <f ca="1">IF(ISNUMBER(A65),RANK(F65,F62:F66),"")</f>
        <v/>
      </c>
      <c r="L65" s="154">
        <f ca="1">IF(J65=5,VLOOKUP(K65,TPMatrix!$A$6:$B$10,2,FALSE),IF(J65=4,VLOOKUP(K65,TPMatrix!$D$6:$E$9,2,FALSE),0))</f>
        <v>0</v>
      </c>
      <c r="M65" s="154">
        <f ca="1">IF(COUNTIF(K62:K66,K65)&gt;=2,IF(J65=5,VLOOKUP(K65+1,TPMatrix!$A$6:$B$10,2,FALSE),IF(J65=4,VLOOKUP(K65+1,TPMatrix!$D$6:$E$9,2,FALSE),0)),"")</f>
        <v>0</v>
      </c>
      <c r="N65" s="154">
        <f ca="1">IF(COUNTIF(K62:K66,K65)&gt;=3,IF(J65=5,VLOOKUP(K65+2,TPMatrix!$A$6:$B$10,2,FALSE),IF(J65=4,VLOOKUP(K65+2,TPMatrix!$D$6:$E$9,2,FALSE),0)),"")</f>
        <v>0</v>
      </c>
      <c r="O65" s="154">
        <f ca="1">IF(COUNTIF(K62:K66,K65)&gt;=4,IF(J65=5,VLOOKUP(K65+3,TPMatrix!$A$6:$B$10,2,FALSE),IF(J65=4,VLOOKUP(K65+3,TPMatrix!$D$6:$E$9,2,FALSE),0)),"")</f>
        <v>0</v>
      </c>
      <c r="P65" s="154">
        <f ca="1">IF(COUNTIF(K62:K66,K65)&gt;=5,IF(J65=5,VLOOKUP(K65+4,TPMatrix!$A$6:$B$10,2,FALSE),IF(J65=4,VLOOKUP(K65+4,TPMatrix!$D$6:$E$9,2,FALSE),0)),"")</f>
        <v>0</v>
      </c>
      <c r="Q65" s="154">
        <f t="shared" ca="1" si="16"/>
        <v>0</v>
      </c>
      <c r="R65" s="155">
        <f t="shared" ca="1" si="17"/>
        <v>5</v>
      </c>
      <c r="S65" s="153">
        <f t="shared" ca="1" si="18"/>
        <v>0</v>
      </c>
      <c r="T65" s="154">
        <f t="shared" si="19"/>
        <v>0</v>
      </c>
      <c r="U65" s="155">
        <f t="shared" ca="1" si="20"/>
        <v>0</v>
      </c>
      <c r="W65" s="3" t="str">
        <f t="shared" ca="1" si="21"/>
        <v/>
      </c>
      <c r="X65" s="3" t="str">
        <f ca="1">IF(ISNUMBER($A65),$W65*(Methuselahs!$A$4+1)+$A65,"")</f>
        <v/>
      </c>
      <c r="Y65" s="3" t="str">
        <f t="shared" ca="1" si="22"/>
        <v/>
      </c>
      <c r="Z65" s="3" t="str">
        <f ca="1">IF(ISNUMBER($A65),VLOOKUP($A65,Methuselahs!$A$7:$X$306,5),"")</f>
        <v/>
      </c>
      <c r="AA65" s="3" t="str">
        <f t="shared" ca="1" si="23"/>
        <v/>
      </c>
    </row>
    <row r="66" spans="1:27" ht="13.15" customHeight="1" x14ac:dyDescent="0.2">
      <c r="A66" s="170" t="str">
        <f ca="1">IF(OR(ISBLANK('Tournament Info'!$B$11),'Tournament Info'!$B$11&lt;&gt;4),"",INDIRECT(ADDRESS(ROW(),3,1,1,"Optimal Seating "&amp;'Tournament Info'!$B$11-1&amp;"R+F")))</f>
        <v/>
      </c>
      <c r="B66" s="171" t="str">
        <f ca="1">IF(ISNUMBER(A66),VLOOKUP(A66,Methuselahs!$A$7:$E$306,2,FALSE),"")</f>
        <v/>
      </c>
      <c r="C66" s="172" t="str">
        <f ca="1">IF(ISNUMBER(A66),VLOOKUP(A66,Methuselahs!$A$7:$E$306,3,FALSE),"")</f>
        <v/>
      </c>
      <c r="D66" s="173" t="str">
        <f t="shared" ca="1" si="12"/>
        <v/>
      </c>
      <c r="E66" s="174"/>
      <c r="F66" s="189">
        <f t="shared" si="13"/>
        <v>0</v>
      </c>
      <c r="G66" s="159" t="str">
        <f t="shared" ca="1" si="14"/>
        <v/>
      </c>
      <c r="H66" s="160" t="str">
        <f ca="1">IF(ISNUMBER(A66),IF(OR($S66=$U66,NOT(ISNA(MATCH($D66*5+$V$4,Override!$C$6:$C$125,0)))),$Q66,0),"")</f>
        <v/>
      </c>
      <c r="I66" s="80" t="str">
        <f t="shared" ca="1" si="15"/>
        <v/>
      </c>
      <c r="J66" s="175">
        <f ca="1">COUNT(A62:A66)</f>
        <v>0</v>
      </c>
      <c r="K66" s="176" t="str">
        <f ca="1">IF(ISNUMBER(A66),RANK(F66,F62:F66),"")</f>
        <v/>
      </c>
      <c r="L66" s="177">
        <f ca="1">IF(J66=5,VLOOKUP(K66,TPMatrix!$A$6:$B$10,2,FALSE),IF(J66=4,VLOOKUP(K66,TPMatrix!$D$6:$E$9,2,FALSE),0))</f>
        <v>0</v>
      </c>
      <c r="M66" s="177">
        <f ca="1">IF(COUNTIF(K62:K66,K66)&gt;=2,IF(J66=5,VLOOKUP(K66+1,TPMatrix!$A$6:$B$10,2,FALSE),IF(J66=4,VLOOKUP(K66+1,TPMatrix!$D$6:$E$9,2,FALSE),0)),"")</f>
        <v>0</v>
      </c>
      <c r="N66" s="177">
        <f ca="1">IF(COUNTIF(K62:K66,K66)&gt;=3,IF(J66=5,VLOOKUP(K66+2,TPMatrix!$A$6:$B$10,2,FALSE),IF(J66=4,VLOOKUP(K66+2,TPMatrix!$D$6:$E$9,2,FALSE),0)),"")</f>
        <v>0</v>
      </c>
      <c r="O66" s="177">
        <f ca="1">IF(COUNTIF(K62:K66,K66)&gt;=4,IF(J66=5,VLOOKUP(K66+3,TPMatrix!$A$6:$B$10,2,FALSE),IF(J66=4,VLOOKUP(K66+3,TPMatrix!$D$6:$E$9,2,FALSE),0)),"")</f>
        <v>0</v>
      </c>
      <c r="P66" s="177">
        <f ca="1">IF(COUNTIF(K62:K66,K66)&gt;=5,IF(J66=5,VLOOKUP(K66+4,TPMatrix!$A$6:$B$10,2,FALSE),IF(J66=4,VLOOKUP(K66+4,TPMatrix!$D$6:$E$9,2,FALSE),0)),"")</f>
        <v>0</v>
      </c>
      <c r="Q66" s="177">
        <f t="shared" ca="1" si="16"/>
        <v>0</v>
      </c>
      <c r="R66" s="178">
        <f t="shared" ca="1" si="17"/>
        <v>5</v>
      </c>
      <c r="S66" s="176">
        <f t="shared" ca="1" si="18"/>
        <v>0</v>
      </c>
      <c r="T66" s="177">
        <f t="shared" si="19"/>
        <v>0</v>
      </c>
      <c r="U66" s="178">
        <f t="shared" ca="1" si="20"/>
        <v>0</v>
      </c>
      <c r="W66" s="3" t="str">
        <f t="shared" ca="1" si="21"/>
        <v/>
      </c>
      <c r="X66" s="3" t="str">
        <f ca="1">IF(ISNUMBER($A66),$W66*(Methuselahs!$A$4+1)+$A66,"")</f>
        <v/>
      </c>
      <c r="Y66" s="3" t="str">
        <f t="shared" ca="1" si="22"/>
        <v/>
      </c>
      <c r="Z66" s="3" t="str">
        <f ca="1">IF(ISNUMBER($A66),VLOOKUP($A66,Methuselahs!$A$7:$X$306,5),"")</f>
        <v/>
      </c>
      <c r="AA66" s="3" t="str">
        <f t="shared" ca="1" si="23"/>
        <v/>
      </c>
    </row>
    <row r="67" spans="1:27" ht="13.15" customHeight="1" x14ac:dyDescent="0.2">
      <c r="A67" s="55" t="str">
        <f ca="1">IF(OR(ISBLANK('Tournament Info'!$B$11),'Tournament Info'!$B$11&lt;&gt;4),"",INDIRECT(ADDRESS(ROW(),3,1,1,"Optimal Seating "&amp;'Tournament Info'!$B$11-1&amp;"R+F")))</f>
        <v/>
      </c>
      <c r="B67" s="76" t="str">
        <f ca="1">IF(ISNUMBER(A67),VLOOKUP(A67,Methuselahs!$A$7:$E$306,2,FALSE),"")</f>
        <v/>
      </c>
      <c r="C67" s="136" t="str">
        <f ca="1">IF(ISNUMBER(A67),VLOOKUP(A67,Methuselahs!$A$7:$E$306,3,FALSE),"")</f>
        <v/>
      </c>
      <c r="D67" s="137" t="str">
        <f t="shared" ca="1" si="12"/>
        <v/>
      </c>
      <c r="E67" s="138"/>
      <c r="F67" s="184">
        <f t="shared" si="13"/>
        <v>0</v>
      </c>
      <c r="G67" s="139" t="str">
        <f t="shared" ca="1" si="14"/>
        <v/>
      </c>
      <c r="H67" s="140" t="str">
        <f ca="1">IF(ISNUMBER(A67),IF(OR($S67=$U67,NOT(ISNA(MATCH($D67*5+$V$4,Override!$C$6:$C$125,0)))),$Q67,0),"")</f>
        <v/>
      </c>
      <c r="I67" s="193" t="str">
        <f t="shared" ca="1" si="15"/>
        <v/>
      </c>
      <c r="J67" s="141">
        <f ca="1">COUNT(A67:A71)</f>
        <v>0</v>
      </c>
      <c r="K67" s="142" t="str">
        <f ca="1">IF(ISNUMBER(A67),RANK(F67,F67:F71),"")</f>
        <v/>
      </c>
      <c r="L67" s="58">
        <f ca="1">IF(J67=5,VLOOKUP(K67,TPMatrix!$A$6:$B$10,2,FALSE),IF(J67=4,VLOOKUP(K67,TPMatrix!$D$6:$E$9,2,FALSE),0))</f>
        <v>0</v>
      </c>
      <c r="M67" s="58">
        <f ca="1">IF(COUNTIF(K67:K71,K67)&gt;=2,IF(J67=5,VLOOKUP(K67+1,TPMatrix!$A$6:$B$10,2,FALSE),IF(J67=4,VLOOKUP(K67+1,TPMatrix!$D$6:$E$9,2,FALSE),0)),"")</f>
        <v>0</v>
      </c>
      <c r="N67" s="58">
        <f ca="1">IF(COUNTIF(K67:K71,K67)&gt;=3,IF(J67=5,VLOOKUP(K67+2,TPMatrix!$A$6:$B$10,2,FALSE),IF(J67=4,VLOOKUP(K67+2,TPMatrix!$D$6:$E$9,2,FALSE),0)),"")</f>
        <v>0</v>
      </c>
      <c r="O67" s="58">
        <f ca="1">IF(COUNTIF(K67:K71,K67)&gt;=4,IF(J67=5,VLOOKUP(K67+3,TPMatrix!$A$6:$B$10,2,FALSE),IF(J67=4,VLOOKUP(K67+3,TPMatrix!$D$6:$E$9,2,FALSE),0)),"")</f>
        <v>0</v>
      </c>
      <c r="P67" s="58">
        <f ca="1">IF(COUNTIF(K67:K71,K67)&gt;=5,IF(J67=5,VLOOKUP(K67+4,TPMatrix!$A$6:$B$10,2,FALSE),IF(J67=4,VLOOKUP(K67+4,TPMatrix!$D$6:$E$9,2,FALSE),0)),"")</f>
        <v>0</v>
      </c>
      <c r="Q67" s="58">
        <f t="shared" ca="1" si="16"/>
        <v>0</v>
      </c>
      <c r="R67" s="143">
        <f t="shared" ca="1" si="17"/>
        <v>5</v>
      </c>
      <c r="S67" s="144">
        <f t="shared" ca="1" si="18"/>
        <v>0</v>
      </c>
      <c r="T67" s="145">
        <f t="shared" si="19"/>
        <v>0</v>
      </c>
      <c r="U67" s="146">
        <f t="shared" ca="1" si="20"/>
        <v>0</v>
      </c>
      <c r="W67" s="3" t="str">
        <f t="shared" ca="1" si="21"/>
        <v/>
      </c>
      <c r="X67" s="3" t="str">
        <f ca="1">IF(ISNUMBER($A67),$W67*(Methuselahs!$A$4+1)+$A67,"")</f>
        <v/>
      </c>
      <c r="Y67" s="3" t="str">
        <f t="shared" ca="1" si="22"/>
        <v/>
      </c>
      <c r="Z67" s="3" t="str">
        <f ca="1">IF(ISNUMBER($A67),VLOOKUP($A67,Methuselahs!$A$7:$X$306,5),"")</f>
        <v/>
      </c>
      <c r="AA67" s="3" t="str">
        <f t="shared" ca="1" si="23"/>
        <v/>
      </c>
    </row>
    <row r="68" spans="1:27" ht="13.15" customHeight="1" x14ac:dyDescent="0.2">
      <c r="A68" s="59" t="str">
        <f ca="1">IF(OR(ISBLANK('Tournament Info'!$B$11),'Tournament Info'!$B$11&lt;&gt;4),"",INDIRECT(ADDRESS(ROW(),3,1,1,"Optimal Seating "&amp;'Tournament Info'!$B$11-1&amp;"R+F")))</f>
        <v/>
      </c>
      <c r="B68" s="65" t="str">
        <f ca="1">IF(ISNUMBER(A68),VLOOKUP(A68,Methuselahs!$A$7:$E$306,2,FALSE),"")</f>
        <v/>
      </c>
      <c r="C68" s="147" t="str">
        <f ca="1">IF(ISNUMBER(A68),VLOOKUP(A68,Methuselahs!$A$7:$E$306,3,FALSE),"")</f>
        <v/>
      </c>
      <c r="D68" s="148" t="str">
        <f t="shared" ca="1" si="12"/>
        <v/>
      </c>
      <c r="E68" s="149"/>
      <c r="F68" s="66">
        <f t="shared" si="13"/>
        <v>0</v>
      </c>
      <c r="G68" s="150" t="str">
        <f t="shared" ca="1" si="14"/>
        <v/>
      </c>
      <c r="H68" s="151" t="str">
        <f ca="1">IF(ISNUMBER(A68),IF(OR($S68=$U68,NOT(ISNA(MATCH($D68*5+$V$4,Override!$C$6:$C$125,0)))),$Q68,0),"")</f>
        <v/>
      </c>
      <c r="I68" s="69" t="str">
        <f t="shared" ca="1" si="15"/>
        <v/>
      </c>
      <c r="J68" s="152">
        <f ca="1">COUNT(A67:A71)</f>
        <v>0</v>
      </c>
      <c r="K68" s="153" t="str">
        <f ca="1">IF(ISNUMBER(A68),RANK(F68,F67:F71),"")</f>
        <v/>
      </c>
      <c r="L68" s="154">
        <f ca="1">IF(J68=5,VLOOKUP(K68,TPMatrix!$A$6:$B$10,2,FALSE),IF(J68=4,VLOOKUP(K68,TPMatrix!$D$6:$E$9,2,FALSE),0))</f>
        <v>0</v>
      </c>
      <c r="M68" s="154">
        <f ca="1">IF(COUNTIF(K67:K71,K68)&gt;=2,IF(J68=5,VLOOKUP(K68+1,TPMatrix!$A$6:$B$10,2,FALSE),IF(J68=4,VLOOKUP(K68+1,TPMatrix!$D$6:$E$9,2,FALSE),0)),"")</f>
        <v>0</v>
      </c>
      <c r="N68" s="154">
        <f ca="1">IF(COUNTIF(K67:K71,K68)&gt;=3,IF(J68=5,VLOOKUP(K68+2,TPMatrix!$A$6:$B$10,2,FALSE),IF(J68=4,VLOOKUP(K68+2,TPMatrix!$D$6:$E$9,2,FALSE),0)),"")</f>
        <v>0</v>
      </c>
      <c r="O68" s="154">
        <f ca="1">IF(COUNTIF(K67:K71,K68)&gt;=4,IF(J68=5,VLOOKUP(K68+3,TPMatrix!$A$6:$B$10,2,FALSE),IF(J68=4,VLOOKUP(K68+3,TPMatrix!$D$6:$E$9,2,FALSE),0)),"")</f>
        <v>0</v>
      </c>
      <c r="P68" s="154">
        <f ca="1">IF(COUNTIF(K67:K71,K68)&gt;=5,IF(J68=5,VLOOKUP(K68+4,TPMatrix!$A$6:$B$10,2,FALSE),IF(J68=4,VLOOKUP(K68+4,TPMatrix!$D$6:$E$9,2,FALSE),0)),"")</f>
        <v>0</v>
      </c>
      <c r="Q68" s="154">
        <f t="shared" ca="1" si="16"/>
        <v>0</v>
      </c>
      <c r="R68" s="155">
        <f t="shared" ca="1" si="17"/>
        <v>5</v>
      </c>
      <c r="S68" s="153">
        <f t="shared" ca="1" si="18"/>
        <v>0</v>
      </c>
      <c r="T68" s="154">
        <f t="shared" si="19"/>
        <v>0</v>
      </c>
      <c r="U68" s="155">
        <f t="shared" ca="1" si="20"/>
        <v>0</v>
      </c>
      <c r="W68" s="3" t="str">
        <f t="shared" ca="1" si="21"/>
        <v/>
      </c>
      <c r="X68" s="3" t="str">
        <f ca="1">IF(ISNUMBER($A68),$W68*(Methuselahs!$A$4+1)+$A68,"")</f>
        <v/>
      </c>
      <c r="Y68" s="3" t="str">
        <f t="shared" ca="1" si="22"/>
        <v/>
      </c>
      <c r="Z68" s="3" t="str">
        <f ca="1">IF(ISNUMBER($A68),VLOOKUP($A68,Methuselahs!$A$7:$X$306,5),"")</f>
        <v/>
      </c>
      <c r="AA68" s="3" t="str">
        <f t="shared" ca="1" si="23"/>
        <v/>
      </c>
    </row>
    <row r="69" spans="1:27" ht="13.15" customHeight="1" x14ac:dyDescent="0.2">
      <c r="A69" s="70" t="str">
        <f ca="1">IF(OR(ISBLANK('Tournament Info'!$B$11),'Tournament Info'!$B$11&lt;&gt;4),"",INDIRECT(ADDRESS(ROW(),3,1,1,"Optimal Seating "&amp;'Tournament Info'!$B$11-1&amp;"R+F")))</f>
        <v/>
      </c>
      <c r="B69" s="76" t="str">
        <f ca="1">IF(ISNUMBER(A69),VLOOKUP(A69,Methuselahs!$A$7:$E$306,2,FALSE),"")</f>
        <v/>
      </c>
      <c r="C69" s="156" t="str">
        <f ca="1">IF(ISNUMBER(A69),VLOOKUP(A69,Methuselahs!$A$7:$E$306,3,FALSE),"")</f>
        <v/>
      </c>
      <c r="D69" s="157" t="str">
        <f t="shared" ca="1" si="12"/>
        <v/>
      </c>
      <c r="E69" s="158"/>
      <c r="F69" s="77">
        <f t="shared" si="13"/>
        <v>0</v>
      </c>
      <c r="G69" s="159" t="str">
        <f t="shared" ca="1" si="14"/>
        <v/>
      </c>
      <c r="H69" s="160" t="str">
        <f ca="1">IF(ISNUMBER(A69),IF(OR($S69=$U69,NOT(ISNA(MATCH($D69*5+$V$4,Override!$C$6:$C$125,0)))),$Q69,0),"")</f>
        <v/>
      </c>
      <c r="I69" s="80" t="str">
        <f t="shared" ca="1" si="15"/>
        <v/>
      </c>
      <c r="J69" s="161">
        <f ca="1">COUNT(A67:A71)</f>
        <v>0</v>
      </c>
      <c r="K69" s="162" t="str">
        <f ca="1">IF(ISNUMBER(A69),RANK(F69,F67:F71),"")</f>
        <v/>
      </c>
      <c r="L69" s="75">
        <f ca="1">IF(J69=5,VLOOKUP(K69,TPMatrix!$A$6:$B$10,2,FALSE),IF(J69=4,VLOOKUP(K69,TPMatrix!$D$6:$E$9,2,FALSE),0))</f>
        <v>0</v>
      </c>
      <c r="M69" s="75">
        <f ca="1">IF(COUNTIF(K67:K71,K69)&gt;=2,IF(J69=5,VLOOKUP(K69+1,TPMatrix!$A$6:$B$10,2,FALSE),IF(J69=4,VLOOKUP(K69+1,TPMatrix!$D$6:$E$9,2,FALSE),0)),"")</f>
        <v>0</v>
      </c>
      <c r="N69" s="75">
        <f ca="1">IF(COUNTIF(K67:K71,K69)&gt;=3,IF(J69=5,VLOOKUP(K69+2,TPMatrix!$A$6:$B$10,2,FALSE),IF(J69=4,VLOOKUP(K69+2,TPMatrix!$D$6:$E$9,2,FALSE),0)),"")</f>
        <v>0</v>
      </c>
      <c r="O69" s="75">
        <f ca="1">IF(COUNTIF(K67:K71,K69)&gt;=4,IF(J69=5,VLOOKUP(K69+3,TPMatrix!$A$6:$B$10,2,FALSE),IF(J69=4,VLOOKUP(K69+3,TPMatrix!$D$6:$E$9,2,FALSE),0)),"")</f>
        <v>0</v>
      </c>
      <c r="P69" s="75">
        <f ca="1">IF(COUNTIF(K67:K71,K69)&gt;=5,IF(J69=5,VLOOKUP(K69+4,TPMatrix!$A$6:$B$10,2,FALSE),IF(J69=4,VLOOKUP(K69+4,TPMatrix!$D$6:$E$9,2,FALSE),0)),"")</f>
        <v>0</v>
      </c>
      <c r="Q69" s="75">
        <f t="shared" ca="1" si="16"/>
        <v>0</v>
      </c>
      <c r="R69" s="163">
        <f t="shared" ca="1" si="17"/>
        <v>5</v>
      </c>
      <c r="S69" s="162">
        <f t="shared" ca="1" si="18"/>
        <v>0</v>
      </c>
      <c r="T69" s="75">
        <f t="shared" si="19"/>
        <v>0</v>
      </c>
      <c r="U69" s="163">
        <f t="shared" ca="1" si="20"/>
        <v>0</v>
      </c>
      <c r="W69" s="3" t="str">
        <f t="shared" ca="1" si="21"/>
        <v/>
      </c>
      <c r="X69" s="3" t="str">
        <f ca="1">IF(ISNUMBER($A69),$W69*(Methuselahs!$A$4+1)+$A69,"")</f>
        <v/>
      </c>
      <c r="Y69" s="3" t="str">
        <f t="shared" ca="1" si="22"/>
        <v/>
      </c>
      <c r="Z69" s="3" t="str">
        <f ca="1">IF(ISNUMBER($A69),VLOOKUP($A69,Methuselahs!$A$7:$X$306,5),"")</f>
        <v/>
      </c>
      <c r="AA69" s="3" t="str">
        <f t="shared" ca="1" si="23"/>
        <v/>
      </c>
    </row>
    <row r="70" spans="1:27" ht="13.15" customHeight="1" x14ac:dyDescent="0.2">
      <c r="A70" s="164" t="str">
        <f ca="1">IF(OR(ISBLANK('Tournament Info'!$B$11),'Tournament Info'!$B$11&lt;&gt;4),"",INDIRECT(ADDRESS(ROW(),3,1,1,"Optimal Seating "&amp;'Tournament Info'!$B$11-1&amp;"R+F")))</f>
        <v/>
      </c>
      <c r="B70" s="165" t="str">
        <f ca="1">IF(ISNUMBER(A70),VLOOKUP(A70,Methuselahs!$A$7:$E$306,2,FALSE),"")</f>
        <v/>
      </c>
      <c r="C70" s="166" t="str">
        <f ca="1">IF(ISNUMBER(A70),VLOOKUP(A70,Methuselahs!$A$7:$E$306,3,FALSE),"")</f>
        <v/>
      </c>
      <c r="D70" s="167" t="str">
        <f t="shared" ca="1" si="12"/>
        <v/>
      </c>
      <c r="E70" s="168"/>
      <c r="F70" s="188">
        <f t="shared" si="13"/>
        <v>0</v>
      </c>
      <c r="G70" s="150" t="str">
        <f t="shared" ca="1" si="14"/>
        <v/>
      </c>
      <c r="H70" s="151" t="str">
        <f ca="1">IF(ISNUMBER(A70),IF(OR($S70=$U70,NOT(ISNA(MATCH($D70*5+$V$4,Override!$C$6:$C$125,0)))),$Q70,0),"")</f>
        <v/>
      </c>
      <c r="I70" s="69" t="str">
        <f t="shared" ca="1" si="15"/>
        <v/>
      </c>
      <c r="J70" s="169">
        <f ca="1">COUNT(A67:A71)</f>
        <v>0</v>
      </c>
      <c r="K70" s="153" t="str">
        <f ca="1">IF(ISNUMBER(A70),RANK(F70,F67:F71),"")</f>
        <v/>
      </c>
      <c r="L70" s="154">
        <f ca="1">IF(J70=5,VLOOKUP(K70,TPMatrix!$A$6:$B$10,2,FALSE),IF(J70=4,VLOOKUP(K70,TPMatrix!$D$6:$E$9,2,FALSE),0))</f>
        <v>0</v>
      </c>
      <c r="M70" s="154">
        <f ca="1">IF(COUNTIF(K67:K71,K70)&gt;=2,IF(J70=5,VLOOKUP(K70+1,TPMatrix!$A$6:$B$10,2,FALSE),IF(J70=4,VLOOKUP(K70+1,TPMatrix!$D$6:$E$9,2,FALSE),0)),"")</f>
        <v>0</v>
      </c>
      <c r="N70" s="154">
        <f ca="1">IF(COUNTIF(K67:K71,K70)&gt;=3,IF(J70=5,VLOOKUP(K70+2,TPMatrix!$A$6:$B$10,2,FALSE),IF(J70=4,VLOOKUP(K70+2,TPMatrix!$D$6:$E$9,2,FALSE),0)),"")</f>
        <v>0</v>
      </c>
      <c r="O70" s="154">
        <f ca="1">IF(COUNTIF(K67:K71,K70)&gt;=4,IF(J70=5,VLOOKUP(K70+3,TPMatrix!$A$6:$B$10,2,FALSE),IF(J70=4,VLOOKUP(K70+3,TPMatrix!$D$6:$E$9,2,FALSE),0)),"")</f>
        <v>0</v>
      </c>
      <c r="P70" s="154">
        <f ca="1">IF(COUNTIF(K67:K71,K70)&gt;=5,IF(J70=5,VLOOKUP(K70+4,TPMatrix!$A$6:$B$10,2,FALSE),IF(J70=4,VLOOKUP(K70+4,TPMatrix!$D$6:$E$9,2,FALSE),0)),"")</f>
        <v>0</v>
      </c>
      <c r="Q70" s="154">
        <f t="shared" ca="1" si="16"/>
        <v>0</v>
      </c>
      <c r="R70" s="155">
        <f t="shared" ca="1" si="17"/>
        <v>5</v>
      </c>
      <c r="S70" s="153">
        <f t="shared" ca="1" si="18"/>
        <v>0</v>
      </c>
      <c r="T70" s="154">
        <f t="shared" si="19"/>
        <v>0</v>
      </c>
      <c r="U70" s="155">
        <f t="shared" ca="1" si="20"/>
        <v>0</v>
      </c>
      <c r="W70" s="3" t="str">
        <f t="shared" ca="1" si="21"/>
        <v/>
      </c>
      <c r="X70" s="3" t="str">
        <f ca="1">IF(ISNUMBER($A70),$W70*(Methuselahs!$A$4+1)+$A70,"")</f>
        <v/>
      </c>
      <c r="Y70" s="3" t="str">
        <f t="shared" ca="1" si="22"/>
        <v/>
      </c>
      <c r="Z70" s="3" t="str">
        <f ca="1">IF(ISNUMBER($A70),VLOOKUP($A70,Methuselahs!$A$7:$X$306,5),"")</f>
        <v/>
      </c>
      <c r="AA70" s="3" t="str">
        <f t="shared" ca="1" si="23"/>
        <v/>
      </c>
    </row>
    <row r="71" spans="1:27" ht="13.15" customHeight="1" x14ac:dyDescent="0.2">
      <c r="A71" s="170" t="str">
        <f ca="1">IF(OR(ISBLANK('Tournament Info'!$B$11),'Tournament Info'!$B$11&lt;&gt;4),"",INDIRECT(ADDRESS(ROW(),3,1,1,"Optimal Seating "&amp;'Tournament Info'!$B$11-1&amp;"R+F")))</f>
        <v/>
      </c>
      <c r="B71" s="171" t="str">
        <f ca="1">IF(ISNUMBER(A71),VLOOKUP(A71,Methuselahs!$A$7:$E$306,2,FALSE),"")</f>
        <v/>
      </c>
      <c r="C71" s="172" t="str">
        <f ca="1">IF(ISNUMBER(A71),VLOOKUP(A71,Methuselahs!$A$7:$E$306,3,FALSE),"")</f>
        <v/>
      </c>
      <c r="D71" s="173" t="str">
        <f t="shared" ref="D71:D102" ca="1" si="24">IF(ISNUMBER(A71),FLOOR((ROW()-ROW($A$7))/5,1)+1,"")</f>
        <v/>
      </c>
      <c r="E71" s="174"/>
      <c r="F71" s="189">
        <f t="shared" ref="F71:F102" si="25">IF(ISNUMBER(E71),E71,0)</f>
        <v>0</v>
      </c>
      <c r="G71" s="159" t="str">
        <f t="shared" ref="G71:G102" ca="1" si="26">IF(ISNUMBER($A71),IF(AND($F71&gt;=2,$H71=60),1,0),"")</f>
        <v/>
      </c>
      <c r="H71" s="160" t="str">
        <f ca="1">IF(ISNUMBER(A71),IF(OR($S71=$U71,NOT(ISNA(MATCH($D71*5+$V$4,Override!$C$6:$C$125,0)))),$Q71,0),"")</f>
        <v/>
      </c>
      <c r="I71" s="80" t="str">
        <f t="shared" ref="I71:I102" ca="1" si="27">IF(ISNUMBER(A71),IF(J71=5,K71,IF(AND(J71=4,OR(K71=4,K71=3)),K71+1,K71)),"")</f>
        <v/>
      </c>
      <c r="J71" s="175">
        <f ca="1">COUNT(A67:A71)</f>
        <v>0</v>
      </c>
      <c r="K71" s="176" t="str">
        <f ca="1">IF(ISNUMBER(A71),RANK(F71,F67:F71),"")</f>
        <v/>
      </c>
      <c r="L71" s="177">
        <f ca="1">IF(J71=5,VLOOKUP(K71,TPMatrix!$A$6:$B$10,2,FALSE),IF(J71=4,VLOOKUP(K71,TPMatrix!$D$6:$E$9,2,FALSE),0))</f>
        <v>0</v>
      </c>
      <c r="M71" s="177">
        <f ca="1">IF(COUNTIF(K67:K71,K71)&gt;=2,IF(J71=5,VLOOKUP(K71+1,TPMatrix!$A$6:$B$10,2,FALSE),IF(J71=4,VLOOKUP(K71+1,TPMatrix!$D$6:$E$9,2,FALSE),0)),"")</f>
        <v>0</v>
      </c>
      <c r="N71" s="177">
        <f ca="1">IF(COUNTIF(K67:K71,K71)&gt;=3,IF(J71=5,VLOOKUP(K71+2,TPMatrix!$A$6:$B$10,2,FALSE),IF(J71=4,VLOOKUP(K71+2,TPMatrix!$D$6:$E$9,2,FALSE),0)),"")</f>
        <v>0</v>
      </c>
      <c r="O71" s="177">
        <f ca="1">IF(COUNTIF(K67:K71,K71)&gt;=4,IF(J71=5,VLOOKUP(K71+3,TPMatrix!$A$6:$B$10,2,FALSE),IF(J71=4,VLOOKUP(K71+3,TPMatrix!$D$6:$E$9,2,FALSE),0)),"")</f>
        <v>0</v>
      </c>
      <c r="P71" s="177">
        <f ca="1">IF(COUNTIF(K67:K71,K71)&gt;=5,IF(J71=5,VLOOKUP(K71+4,TPMatrix!$A$6:$B$10,2,FALSE),IF(J71=4,VLOOKUP(K71+4,TPMatrix!$D$6:$E$9,2,FALSE),0)),"")</f>
        <v>0</v>
      </c>
      <c r="Q71" s="177">
        <f t="shared" ref="Q71:Q102" ca="1" si="28">SUM(L71:P71)/COUNT(L71:P71)</f>
        <v>0</v>
      </c>
      <c r="R71" s="178">
        <f t="shared" ref="R71:R102" ca="1" si="29">COUNT(L71:P71)</f>
        <v>5</v>
      </c>
      <c r="S71" s="176">
        <f t="shared" ref="S71:S102" ca="1" si="30">IF(ISNUMBER($A71),COUNTIF($D$7:$D$306,$D71),0)</f>
        <v>0</v>
      </c>
      <c r="T71" s="177">
        <f t="shared" ref="T71:T102" si="31">CEILING($F71,1)</f>
        <v>0</v>
      </c>
      <c r="U71" s="178">
        <f t="shared" ref="U71:U102" ca="1" si="32">SUM(OFFSET(T71,-MOD(ROW()-ROW($U$7),5),0,5,1))</f>
        <v>0</v>
      </c>
      <c r="W71" s="3" t="str">
        <f t="shared" ref="W71:W102" ca="1" si="33">$I71</f>
        <v/>
      </c>
      <c r="X71" s="3" t="str">
        <f ca="1">IF(ISNUMBER($A71),$W71*(Methuselahs!$A$4+1)+$A71,"")</f>
        <v/>
      </c>
      <c r="Y71" s="3" t="str">
        <f t="shared" ref="Y71:Y102" ca="1" si="34">IF(ISNUMBER($A71),RANK($X71,$X71:$X75,1),"")</f>
        <v/>
      </c>
      <c r="Z71" s="3" t="str">
        <f ca="1">IF(ISNUMBER($A71),VLOOKUP($A71,Methuselahs!$A$7:$X$306,5),"")</f>
        <v/>
      </c>
      <c r="AA71" s="3" t="str">
        <f t="shared" ref="AA71:AA102" ca="1" si="35">$I71</f>
        <v/>
      </c>
    </row>
    <row r="72" spans="1:27" ht="13.15" customHeight="1" x14ac:dyDescent="0.2">
      <c r="A72" s="55" t="str">
        <f ca="1">IF(OR(ISBLANK('Tournament Info'!$B$11),'Tournament Info'!$B$11&lt;&gt;4),"",INDIRECT(ADDRESS(ROW(),3,1,1,"Optimal Seating "&amp;'Tournament Info'!$B$11-1&amp;"R+F")))</f>
        <v/>
      </c>
      <c r="B72" s="76" t="str">
        <f ca="1">IF(ISNUMBER(A72),VLOOKUP(A72,Methuselahs!$A$7:$E$306,2,FALSE),"")</f>
        <v/>
      </c>
      <c r="C72" s="136" t="str">
        <f ca="1">IF(ISNUMBER(A72),VLOOKUP(A72,Methuselahs!$A$7:$E$306,3,FALSE),"")</f>
        <v/>
      </c>
      <c r="D72" s="137" t="str">
        <f t="shared" ca="1" si="24"/>
        <v/>
      </c>
      <c r="E72" s="138"/>
      <c r="F72" s="184">
        <f t="shared" si="25"/>
        <v>0</v>
      </c>
      <c r="G72" s="139" t="str">
        <f t="shared" ca="1" si="26"/>
        <v/>
      </c>
      <c r="H72" s="140" t="str">
        <f ca="1">IF(ISNUMBER(A72),IF(OR($S72=$U72,NOT(ISNA(MATCH($D72*5+$V$4,Override!$C$6:$C$125,0)))),$Q72,0),"")</f>
        <v/>
      </c>
      <c r="I72" s="193" t="str">
        <f t="shared" ca="1" si="27"/>
        <v/>
      </c>
      <c r="J72" s="141">
        <f ca="1">COUNT(A72:A76)</f>
        <v>0</v>
      </c>
      <c r="K72" s="142" t="str">
        <f ca="1">IF(ISNUMBER(A72),RANK(F72,F72:F76),"")</f>
        <v/>
      </c>
      <c r="L72" s="58">
        <f ca="1">IF(J72=5,VLOOKUP(K72,TPMatrix!$A$6:$B$10,2,FALSE),IF(J72=4,VLOOKUP(K72,TPMatrix!$D$6:$E$9,2,FALSE),0))</f>
        <v>0</v>
      </c>
      <c r="M72" s="58">
        <f ca="1">IF(COUNTIF(K72:K76,K72)&gt;=2,IF(J72=5,VLOOKUP(K72+1,TPMatrix!$A$6:$B$10,2,FALSE),IF(J72=4,VLOOKUP(K72+1,TPMatrix!$D$6:$E$9,2,FALSE),0)),"")</f>
        <v>0</v>
      </c>
      <c r="N72" s="58">
        <f ca="1">IF(COUNTIF(K72:K76,K72)&gt;=3,IF(J72=5,VLOOKUP(K72+2,TPMatrix!$A$6:$B$10,2,FALSE),IF(J72=4,VLOOKUP(K72+2,TPMatrix!$D$6:$E$9,2,FALSE),0)),"")</f>
        <v>0</v>
      </c>
      <c r="O72" s="58">
        <f ca="1">IF(COUNTIF(K72:K76,K72)&gt;=4,IF(J72=5,VLOOKUP(K72+3,TPMatrix!$A$6:$B$10,2,FALSE),IF(J72=4,VLOOKUP(K72+3,TPMatrix!$D$6:$E$9,2,FALSE),0)),"")</f>
        <v>0</v>
      </c>
      <c r="P72" s="58">
        <f ca="1">IF(COUNTIF(K72:K76,K72)&gt;=5,IF(J72=5,VLOOKUP(K72+4,TPMatrix!$A$6:$B$10,2,FALSE),IF(J72=4,VLOOKUP(K72+4,TPMatrix!$D$6:$E$9,2,FALSE),0)),"")</f>
        <v>0</v>
      </c>
      <c r="Q72" s="58">
        <f t="shared" ca="1" si="28"/>
        <v>0</v>
      </c>
      <c r="R72" s="143">
        <f t="shared" ca="1" si="29"/>
        <v>5</v>
      </c>
      <c r="S72" s="144">
        <f t="shared" ca="1" si="30"/>
        <v>0</v>
      </c>
      <c r="T72" s="145">
        <f t="shared" si="31"/>
        <v>0</v>
      </c>
      <c r="U72" s="146">
        <f t="shared" ca="1" si="32"/>
        <v>0</v>
      </c>
      <c r="W72" s="3" t="str">
        <f t="shared" ca="1" si="33"/>
        <v/>
      </c>
      <c r="X72" s="3" t="str">
        <f ca="1">IF(ISNUMBER($A72),$W72*(Methuselahs!$A$4+1)+$A72,"")</f>
        <v/>
      </c>
      <c r="Y72" s="3" t="str">
        <f t="shared" ca="1" si="34"/>
        <v/>
      </c>
      <c r="Z72" s="3" t="str">
        <f ca="1">IF(ISNUMBER($A72),VLOOKUP($A72,Methuselahs!$A$7:$X$306,5),"")</f>
        <v/>
      </c>
      <c r="AA72" s="3" t="str">
        <f t="shared" ca="1" si="35"/>
        <v/>
      </c>
    </row>
    <row r="73" spans="1:27" ht="13.15" customHeight="1" x14ac:dyDescent="0.2">
      <c r="A73" s="59" t="str">
        <f ca="1">IF(OR(ISBLANK('Tournament Info'!$B$11),'Tournament Info'!$B$11&lt;&gt;4),"",INDIRECT(ADDRESS(ROW(),3,1,1,"Optimal Seating "&amp;'Tournament Info'!$B$11-1&amp;"R+F")))</f>
        <v/>
      </c>
      <c r="B73" s="65" t="str">
        <f ca="1">IF(ISNUMBER(A73),VLOOKUP(A73,Methuselahs!$A$7:$E$306,2,FALSE),"")</f>
        <v/>
      </c>
      <c r="C73" s="147" t="str">
        <f ca="1">IF(ISNUMBER(A73),VLOOKUP(A73,Methuselahs!$A$7:$E$306,3,FALSE),"")</f>
        <v/>
      </c>
      <c r="D73" s="148" t="str">
        <f t="shared" ca="1" si="24"/>
        <v/>
      </c>
      <c r="E73" s="149"/>
      <c r="F73" s="66">
        <f t="shared" si="25"/>
        <v>0</v>
      </c>
      <c r="G73" s="150" t="str">
        <f t="shared" ca="1" si="26"/>
        <v/>
      </c>
      <c r="H73" s="151" t="str">
        <f ca="1">IF(ISNUMBER(A73),IF(OR($S73=$U73,NOT(ISNA(MATCH($D73*5+$V$4,Override!$C$6:$C$125,0)))),$Q73,0),"")</f>
        <v/>
      </c>
      <c r="I73" s="69" t="str">
        <f t="shared" ca="1" si="27"/>
        <v/>
      </c>
      <c r="J73" s="152">
        <f ca="1">COUNT(A72:A76)</f>
        <v>0</v>
      </c>
      <c r="K73" s="153" t="str">
        <f ca="1">IF(ISNUMBER(A73),RANK(F73,F72:F76),"")</f>
        <v/>
      </c>
      <c r="L73" s="154">
        <f ca="1">IF(J73=5,VLOOKUP(K73,TPMatrix!$A$6:$B$10,2,FALSE),IF(J73=4,VLOOKUP(K73,TPMatrix!$D$6:$E$9,2,FALSE),0))</f>
        <v>0</v>
      </c>
      <c r="M73" s="154">
        <f ca="1">IF(COUNTIF(K72:K76,K73)&gt;=2,IF(J73=5,VLOOKUP(K73+1,TPMatrix!$A$6:$B$10,2,FALSE),IF(J73=4,VLOOKUP(K73+1,TPMatrix!$D$6:$E$9,2,FALSE),0)),"")</f>
        <v>0</v>
      </c>
      <c r="N73" s="154">
        <f ca="1">IF(COUNTIF(K72:K76,K73)&gt;=3,IF(J73=5,VLOOKUP(K73+2,TPMatrix!$A$6:$B$10,2,FALSE),IF(J73=4,VLOOKUP(K73+2,TPMatrix!$D$6:$E$9,2,FALSE),0)),"")</f>
        <v>0</v>
      </c>
      <c r="O73" s="154">
        <f ca="1">IF(COUNTIF(K72:K76,K73)&gt;=4,IF(J73=5,VLOOKUP(K73+3,TPMatrix!$A$6:$B$10,2,FALSE),IF(J73=4,VLOOKUP(K73+3,TPMatrix!$D$6:$E$9,2,FALSE),0)),"")</f>
        <v>0</v>
      </c>
      <c r="P73" s="154">
        <f ca="1">IF(COUNTIF(K72:K76,K73)&gt;=5,IF(J73=5,VLOOKUP(K73+4,TPMatrix!$A$6:$B$10,2,FALSE),IF(J73=4,VLOOKUP(K73+4,TPMatrix!$D$6:$E$9,2,FALSE),0)),"")</f>
        <v>0</v>
      </c>
      <c r="Q73" s="154">
        <f t="shared" ca="1" si="28"/>
        <v>0</v>
      </c>
      <c r="R73" s="155">
        <f t="shared" ca="1" si="29"/>
        <v>5</v>
      </c>
      <c r="S73" s="153">
        <f t="shared" ca="1" si="30"/>
        <v>0</v>
      </c>
      <c r="T73" s="154">
        <f t="shared" si="31"/>
        <v>0</v>
      </c>
      <c r="U73" s="155">
        <f t="shared" ca="1" si="32"/>
        <v>0</v>
      </c>
      <c r="W73" s="3" t="str">
        <f t="shared" ca="1" si="33"/>
        <v/>
      </c>
      <c r="X73" s="3" t="str">
        <f ca="1">IF(ISNUMBER($A73),$W73*(Methuselahs!$A$4+1)+$A73,"")</f>
        <v/>
      </c>
      <c r="Y73" s="3" t="str">
        <f t="shared" ca="1" si="34"/>
        <v/>
      </c>
      <c r="Z73" s="3" t="str">
        <f ca="1">IF(ISNUMBER($A73),VLOOKUP($A73,Methuselahs!$A$7:$X$306,5),"")</f>
        <v/>
      </c>
      <c r="AA73" s="3" t="str">
        <f t="shared" ca="1" si="35"/>
        <v/>
      </c>
    </row>
    <row r="74" spans="1:27" ht="13.15" customHeight="1" x14ac:dyDescent="0.2">
      <c r="A74" s="70" t="str">
        <f ca="1">IF(OR(ISBLANK('Tournament Info'!$B$11),'Tournament Info'!$B$11&lt;&gt;4),"",INDIRECT(ADDRESS(ROW(),3,1,1,"Optimal Seating "&amp;'Tournament Info'!$B$11-1&amp;"R+F")))</f>
        <v/>
      </c>
      <c r="B74" s="76" t="str">
        <f ca="1">IF(ISNUMBER(A74),VLOOKUP(A74,Methuselahs!$A$7:$E$306,2,FALSE),"")</f>
        <v/>
      </c>
      <c r="C74" s="156" t="str">
        <f ca="1">IF(ISNUMBER(A74),VLOOKUP(A74,Methuselahs!$A$7:$E$306,3,FALSE),"")</f>
        <v/>
      </c>
      <c r="D74" s="157" t="str">
        <f t="shared" ca="1" si="24"/>
        <v/>
      </c>
      <c r="E74" s="158"/>
      <c r="F74" s="77">
        <f t="shared" si="25"/>
        <v>0</v>
      </c>
      <c r="G74" s="159" t="str">
        <f t="shared" ca="1" si="26"/>
        <v/>
      </c>
      <c r="H74" s="160" t="str">
        <f ca="1">IF(ISNUMBER(A74),IF(OR($S74=$U74,NOT(ISNA(MATCH($D74*5+$V$4,Override!$C$6:$C$125,0)))),$Q74,0),"")</f>
        <v/>
      </c>
      <c r="I74" s="80" t="str">
        <f t="shared" ca="1" si="27"/>
        <v/>
      </c>
      <c r="J74" s="161">
        <f ca="1">COUNT(A72:A76)</f>
        <v>0</v>
      </c>
      <c r="K74" s="162" t="str">
        <f ca="1">IF(ISNUMBER(A74),RANK(F74,F72:F76),"")</f>
        <v/>
      </c>
      <c r="L74" s="75">
        <f ca="1">IF(J74=5,VLOOKUP(K74,TPMatrix!$A$6:$B$10,2,FALSE),IF(J74=4,VLOOKUP(K74,TPMatrix!$D$6:$E$9,2,FALSE),0))</f>
        <v>0</v>
      </c>
      <c r="M74" s="75">
        <f ca="1">IF(COUNTIF(K72:K76,K74)&gt;=2,IF(J74=5,VLOOKUP(K74+1,TPMatrix!$A$6:$B$10,2,FALSE),IF(J74=4,VLOOKUP(K74+1,TPMatrix!$D$6:$E$9,2,FALSE),0)),"")</f>
        <v>0</v>
      </c>
      <c r="N74" s="75">
        <f ca="1">IF(COUNTIF(K72:K76,K74)&gt;=3,IF(J74=5,VLOOKUP(K74+2,TPMatrix!$A$6:$B$10,2,FALSE),IF(J74=4,VLOOKUP(K74+2,TPMatrix!$D$6:$E$9,2,FALSE),0)),"")</f>
        <v>0</v>
      </c>
      <c r="O74" s="75">
        <f ca="1">IF(COUNTIF(K72:K76,K74)&gt;=4,IF(J74=5,VLOOKUP(K74+3,TPMatrix!$A$6:$B$10,2,FALSE),IF(J74=4,VLOOKUP(K74+3,TPMatrix!$D$6:$E$9,2,FALSE),0)),"")</f>
        <v>0</v>
      </c>
      <c r="P74" s="75">
        <f ca="1">IF(COUNTIF(K72:K76,K74)&gt;=5,IF(J74=5,VLOOKUP(K74+4,TPMatrix!$A$6:$B$10,2,FALSE),IF(J74=4,VLOOKUP(K74+4,TPMatrix!$D$6:$E$9,2,FALSE),0)),"")</f>
        <v>0</v>
      </c>
      <c r="Q74" s="75">
        <f t="shared" ca="1" si="28"/>
        <v>0</v>
      </c>
      <c r="R74" s="163">
        <f t="shared" ca="1" si="29"/>
        <v>5</v>
      </c>
      <c r="S74" s="162">
        <f t="shared" ca="1" si="30"/>
        <v>0</v>
      </c>
      <c r="T74" s="75">
        <f t="shared" si="31"/>
        <v>0</v>
      </c>
      <c r="U74" s="163">
        <f t="shared" ca="1" si="32"/>
        <v>0</v>
      </c>
      <c r="W74" s="3" t="str">
        <f t="shared" ca="1" si="33"/>
        <v/>
      </c>
      <c r="X74" s="3" t="str">
        <f ca="1">IF(ISNUMBER($A74),$W74*(Methuselahs!$A$4+1)+$A74,"")</f>
        <v/>
      </c>
      <c r="Y74" s="3" t="str">
        <f t="shared" ca="1" si="34"/>
        <v/>
      </c>
      <c r="Z74" s="3" t="str">
        <f ca="1">IF(ISNUMBER($A74),VLOOKUP($A74,Methuselahs!$A$7:$X$306,5),"")</f>
        <v/>
      </c>
      <c r="AA74" s="3" t="str">
        <f t="shared" ca="1" si="35"/>
        <v/>
      </c>
    </row>
    <row r="75" spans="1:27" ht="13.15" customHeight="1" x14ac:dyDescent="0.2">
      <c r="A75" s="164" t="str">
        <f ca="1">IF(OR(ISBLANK('Tournament Info'!$B$11),'Tournament Info'!$B$11&lt;&gt;4),"",INDIRECT(ADDRESS(ROW(),3,1,1,"Optimal Seating "&amp;'Tournament Info'!$B$11-1&amp;"R+F")))</f>
        <v/>
      </c>
      <c r="B75" s="165" t="str">
        <f ca="1">IF(ISNUMBER(A75),VLOOKUP(A75,Methuselahs!$A$7:$E$306,2,FALSE),"")</f>
        <v/>
      </c>
      <c r="C75" s="166" t="str">
        <f ca="1">IF(ISNUMBER(A75),VLOOKUP(A75,Methuselahs!$A$7:$E$306,3,FALSE),"")</f>
        <v/>
      </c>
      <c r="D75" s="167" t="str">
        <f t="shared" ca="1" si="24"/>
        <v/>
      </c>
      <c r="E75" s="168"/>
      <c r="F75" s="188">
        <f t="shared" si="25"/>
        <v>0</v>
      </c>
      <c r="G75" s="150" t="str">
        <f t="shared" ca="1" si="26"/>
        <v/>
      </c>
      <c r="H75" s="151" t="str">
        <f ca="1">IF(ISNUMBER(A75),IF(OR($S75=$U75,NOT(ISNA(MATCH($D75*5+$V$4,Override!$C$6:$C$125,0)))),$Q75,0),"")</f>
        <v/>
      </c>
      <c r="I75" s="69" t="str">
        <f t="shared" ca="1" si="27"/>
        <v/>
      </c>
      <c r="J75" s="169">
        <f ca="1">COUNT(A72:A76)</f>
        <v>0</v>
      </c>
      <c r="K75" s="153" t="str">
        <f ca="1">IF(ISNUMBER(A75),RANK(F75,F72:F76),"")</f>
        <v/>
      </c>
      <c r="L75" s="154">
        <f ca="1">IF(J75=5,VLOOKUP(K75,TPMatrix!$A$6:$B$10,2,FALSE),IF(J75=4,VLOOKUP(K75,TPMatrix!$D$6:$E$9,2,FALSE),0))</f>
        <v>0</v>
      </c>
      <c r="M75" s="154">
        <f ca="1">IF(COUNTIF(K72:K76,K75)&gt;=2,IF(J75=5,VLOOKUP(K75+1,TPMatrix!$A$6:$B$10,2,FALSE),IF(J75=4,VLOOKUP(K75+1,TPMatrix!$D$6:$E$9,2,FALSE),0)),"")</f>
        <v>0</v>
      </c>
      <c r="N75" s="154">
        <f ca="1">IF(COUNTIF(K72:K76,K75)&gt;=3,IF(J75=5,VLOOKUP(K75+2,TPMatrix!$A$6:$B$10,2,FALSE),IF(J75=4,VLOOKUP(K75+2,TPMatrix!$D$6:$E$9,2,FALSE),0)),"")</f>
        <v>0</v>
      </c>
      <c r="O75" s="154">
        <f ca="1">IF(COUNTIF(K72:K76,K75)&gt;=4,IF(J75=5,VLOOKUP(K75+3,TPMatrix!$A$6:$B$10,2,FALSE),IF(J75=4,VLOOKUP(K75+3,TPMatrix!$D$6:$E$9,2,FALSE),0)),"")</f>
        <v>0</v>
      </c>
      <c r="P75" s="154">
        <f ca="1">IF(COUNTIF(K72:K76,K75)&gt;=5,IF(J75=5,VLOOKUP(K75+4,TPMatrix!$A$6:$B$10,2,FALSE),IF(J75=4,VLOOKUP(K75+4,TPMatrix!$D$6:$E$9,2,FALSE),0)),"")</f>
        <v>0</v>
      </c>
      <c r="Q75" s="154">
        <f t="shared" ca="1" si="28"/>
        <v>0</v>
      </c>
      <c r="R75" s="155">
        <f t="shared" ca="1" si="29"/>
        <v>5</v>
      </c>
      <c r="S75" s="153">
        <f t="shared" ca="1" si="30"/>
        <v>0</v>
      </c>
      <c r="T75" s="154">
        <f t="shared" si="31"/>
        <v>0</v>
      </c>
      <c r="U75" s="155">
        <f t="shared" ca="1" si="32"/>
        <v>0</v>
      </c>
      <c r="W75" s="3" t="str">
        <f t="shared" ca="1" si="33"/>
        <v/>
      </c>
      <c r="X75" s="3" t="str">
        <f ca="1">IF(ISNUMBER($A75),$W75*(Methuselahs!$A$4+1)+$A75,"")</f>
        <v/>
      </c>
      <c r="Y75" s="3" t="str">
        <f t="shared" ca="1" si="34"/>
        <v/>
      </c>
      <c r="Z75" s="3" t="str">
        <f ca="1">IF(ISNUMBER($A75),VLOOKUP($A75,Methuselahs!$A$7:$X$306,5),"")</f>
        <v/>
      </c>
      <c r="AA75" s="3" t="str">
        <f t="shared" ca="1" si="35"/>
        <v/>
      </c>
    </row>
    <row r="76" spans="1:27" ht="13.15" customHeight="1" x14ac:dyDescent="0.2">
      <c r="A76" s="170" t="str">
        <f ca="1">IF(OR(ISBLANK('Tournament Info'!$B$11),'Tournament Info'!$B$11&lt;&gt;4),"",INDIRECT(ADDRESS(ROW(),3,1,1,"Optimal Seating "&amp;'Tournament Info'!$B$11-1&amp;"R+F")))</f>
        <v/>
      </c>
      <c r="B76" s="171" t="str">
        <f ca="1">IF(ISNUMBER(A76),VLOOKUP(A76,Methuselahs!$A$7:$E$306,2,FALSE),"")</f>
        <v/>
      </c>
      <c r="C76" s="172" t="str">
        <f ca="1">IF(ISNUMBER(A76),VLOOKUP(A76,Methuselahs!$A$7:$E$306,3,FALSE),"")</f>
        <v/>
      </c>
      <c r="D76" s="173" t="str">
        <f t="shared" ca="1" si="24"/>
        <v/>
      </c>
      <c r="E76" s="174"/>
      <c r="F76" s="189">
        <f t="shared" si="25"/>
        <v>0</v>
      </c>
      <c r="G76" s="159" t="str">
        <f t="shared" ca="1" si="26"/>
        <v/>
      </c>
      <c r="H76" s="160" t="str">
        <f ca="1">IF(ISNUMBER(A76),IF(OR($S76=$U76,NOT(ISNA(MATCH($D76*5+$V$4,Override!$C$6:$C$125,0)))),$Q76,0),"")</f>
        <v/>
      </c>
      <c r="I76" s="80" t="str">
        <f t="shared" ca="1" si="27"/>
        <v/>
      </c>
      <c r="J76" s="175">
        <f ca="1">COUNT(A72:A76)</f>
        <v>0</v>
      </c>
      <c r="K76" s="176" t="str">
        <f ca="1">IF(ISNUMBER(A76),RANK(F76,F72:F76),"")</f>
        <v/>
      </c>
      <c r="L76" s="177">
        <f ca="1">IF(J76=5,VLOOKUP(K76,TPMatrix!$A$6:$B$10,2,FALSE),IF(J76=4,VLOOKUP(K76,TPMatrix!$D$6:$E$9,2,FALSE),0))</f>
        <v>0</v>
      </c>
      <c r="M76" s="177">
        <f ca="1">IF(COUNTIF(K72:K76,K76)&gt;=2,IF(J76=5,VLOOKUP(K76+1,TPMatrix!$A$6:$B$10,2,FALSE),IF(J76=4,VLOOKUP(K76+1,TPMatrix!$D$6:$E$9,2,FALSE),0)),"")</f>
        <v>0</v>
      </c>
      <c r="N76" s="177">
        <f ca="1">IF(COUNTIF(K72:K76,K76)&gt;=3,IF(J76=5,VLOOKUP(K76+2,TPMatrix!$A$6:$B$10,2,FALSE),IF(J76=4,VLOOKUP(K76+2,TPMatrix!$D$6:$E$9,2,FALSE),0)),"")</f>
        <v>0</v>
      </c>
      <c r="O76" s="177">
        <f ca="1">IF(COUNTIF(K72:K76,K76)&gt;=4,IF(J76=5,VLOOKUP(K76+3,TPMatrix!$A$6:$B$10,2,FALSE),IF(J76=4,VLOOKUP(K76+3,TPMatrix!$D$6:$E$9,2,FALSE),0)),"")</f>
        <v>0</v>
      </c>
      <c r="P76" s="177">
        <f ca="1">IF(COUNTIF(K72:K76,K76)&gt;=5,IF(J76=5,VLOOKUP(K76+4,TPMatrix!$A$6:$B$10,2,FALSE),IF(J76=4,VLOOKUP(K76+4,TPMatrix!$D$6:$E$9,2,FALSE),0)),"")</f>
        <v>0</v>
      </c>
      <c r="Q76" s="177">
        <f t="shared" ca="1" si="28"/>
        <v>0</v>
      </c>
      <c r="R76" s="178">
        <f t="shared" ca="1" si="29"/>
        <v>5</v>
      </c>
      <c r="S76" s="176">
        <f t="shared" ca="1" si="30"/>
        <v>0</v>
      </c>
      <c r="T76" s="177">
        <f t="shared" si="31"/>
        <v>0</v>
      </c>
      <c r="U76" s="178">
        <f t="shared" ca="1" si="32"/>
        <v>0</v>
      </c>
      <c r="W76" s="3" t="str">
        <f t="shared" ca="1" si="33"/>
        <v/>
      </c>
      <c r="X76" s="3" t="str">
        <f ca="1">IF(ISNUMBER($A76),$W76*(Methuselahs!$A$4+1)+$A76,"")</f>
        <v/>
      </c>
      <c r="Y76" s="3" t="str">
        <f t="shared" ca="1" si="34"/>
        <v/>
      </c>
      <c r="Z76" s="3" t="str">
        <f ca="1">IF(ISNUMBER($A76),VLOOKUP($A76,Methuselahs!$A$7:$X$306,5),"")</f>
        <v/>
      </c>
      <c r="AA76" s="3" t="str">
        <f t="shared" ca="1" si="35"/>
        <v/>
      </c>
    </row>
    <row r="77" spans="1:27" ht="13.15" customHeight="1" x14ac:dyDescent="0.2">
      <c r="A77" s="55" t="str">
        <f ca="1">IF(OR(ISBLANK('Tournament Info'!$B$11),'Tournament Info'!$B$11&lt;&gt;4),"",INDIRECT(ADDRESS(ROW(),3,1,1,"Optimal Seating "&amp;'Tournament Info'!$B$11-1&amp;"R+F")))</f>
        <v/>
      </c>
      <c r="B77" s="76" t="str">
        <f ca="1">IF(ISNUMBER(A77),VLOOKUP(A77,Methuselahs!$A$7:$E$306,2,FALSE),"")</f>
        <v/>
      </c>
      <c r="C77" s="136" t="str">
        <f ca="1">IF(ISNUMBER(A77),VLOOKUP(A77,Methuselahs!$A$7:$E$306,3,FALSE),"")</f>
        <v/>
      </c>
      <c r="D77" s="137" t="str">
        <f t="shared" ca="1" si="24"/>
        <v/>
      </c>
      <c r="E77" s="138"/>
      <c r="F77" s="184">
        <f t="shared" si="25"/>
        <v>0</v>
      </c>
      <c r="G77" s="139" t="str">
        <f t="shared" ca="1" si="26"/>
        <v/>
      </c>
      <c r="H77" s="140" t="str">
        <f ca="1">IF(ISNUMBER(A77),IF(OR($S77=$U77,NOT(ISNA(MATCH($D77*5+$V$4,Override!$C$6:$C$125,0)))),$Q77,0),"")</f>
        <v/>
      </c>
      <c r="I77" s="193" t="str">
        <f t="shared" ca="1" si="27"/>
        <v/>
      </c>
      <c r="J77" s="141">
        <f ca="1">COUNT(A77:A81)</f>
        <v>0</v>
      </c>
      <c r="K77" s="142" t="str">
        <f ca="1">IF(ISNUMBER(A77),RANK(F77,F77:F81),"")</f>
        <v/>
      </c>
      <c r="L77" s="58">
        <f ca="1">IF(J77=5,VLOOKUP(K77,TPMatrix!$A$6:$B$10,2,FALSE),IF(J77=4,VLOOKUP(K77,TPMatrix!$D$6:$E$9,2,FALSE),0))</f>
        <v>0</v>
      </c>
      <c r="M77" s="58">
        <f ca="1">IF(COUNTIF(K77:K81,K77)&gt;=2,IF(J77=5,VLOOKUP(K77+1,TPMatrix!$A$6:$B$10,2,FALSE),IF(J77=4,VLOOKUP(K77+1,TPMatrix!$D$6:$E$9,2,FALSE),0)),"")</f>
        <v>0</v>
      </c>
      <c r="N77" s="58">
        <f ca="1">IF(COUNTIF(K77:K81,K77)&gt;=3,IF(J77=5,VLOOKUP(K77+2,TPMatrix!$A$6:$B$10,2,FALSE),IF(J77=4,VLOOKUP(K77+2,TPMatrix!$D$6:$E$9,2,FALSE),0)),"")</f>
        <v>0</v>
      </c>
      <c r="O77" s="58">
        <f ca="1">IF(COUNTIF(K77:K81,K77)&gt;=4,IF(J77=5,VLOOKUP(K77+3,TPMatrix!$A$6:$B$10,2,FALSE),IF(J77=4,VLOOKUP(K77+3,TPMatrix!$D$6:$E$9,2,FALSE),0)),"")</f>
        <v>0</v>
      </c>
      <c r="P77" s="58">
        <f ca="1">IF(COUNTIF(K77:K81,K77)&gt;=5,IF(J77=5,VLOOKUP(K77+4,TPMatrix!$A$6:$B$10,2,FALSE),IF(J77=4,VLOOKUP(K77+4,TPMatrix!$D$6:$E$9,2,FALSE),0)),"")</f>
        <v>0</v>
      </c>
      <c r="Q77" s="58">
        <f t="shared" ca="1" si="28"/>
        <v>0</v>
      </c>
      <c r="R77" s="143">
        <f t="shared" ca="1" si="29"/>
        <v>5</v>
      </c>
      <c r="S77" s="144">
        <f t="shared" ca="1" si="30"/>
        <v>0</v>
      </c>
      <c r="T77" s="145">
        <f t="shared" si="31"/>
        <v>0</v>
      </c>
      <c r="U77" s="146">
        <f t="shared" ca="1" si="32"/>
        <v>0</v>
      </c>
      <c r="W77" s="3" t="str">
        <f t="shared" ca="1" si="33"/>
        <v/>
      </c>
      <c r="X77" s="3" t="str">
        <f ca="1">IF(ISNUMBER($A77),$W77*(Methuselahs!$A$4+1)+$A77,"")</f>
        <v/>
      </c>
      <c r="Y77" s="3" t="str">
        <f t="shared" ca="1" si="34"/>
        <v/>
      </c>
      <c r="Z77" s="3" t="str">
        <f ca="1">IF(ISNUMBER($A77),VLOOKUP($A77,Methuselahs!$A$7:$X$306,5),"")</f>
        <v/>
      </c>
      <c r="AA77" s="3" t="str">
        <f t="shared" ca="1" si="35"/>
        <v/>
      </c>
    </row>
    <row r="78" spans="1:27" ht="13.15" customHeight="1" x14ac:dyDescent="0.2">
      <c r="A78" s="59" t="str">
        <f ca="1">IF(OR(ISBLANK('Tournament Info'!$B$11),'Tournament Info'!$B$11&lt;&gt;4),"",INDIRECT(ADDRESS(ROW(),3,1,1,"Optimal Seating "&amp;'Tournament Info'!$B$11-1&amp;"R+F")))</f>
        <v/>
      </c>
      <c r="B78" s="65" t="str">
        <f ca="1">IF(ISNUMBER(A78),VLOOKUP(A78,Methuselahs!$A$7:$E$306,2,FALSE),"")</f>
        <v/>
      </c>
      <c r="C78" s="147" t="str">
        <f ca="1">IF(ISNUMBER(A78),VLOOKUP(A78,Methuselahs!$A$7:$E$306,3,FALSE),"")</f>
        <v/>
      </c>
      <c r="D78" s="148" t="str">
        <f t="shared" ca="1" si="24"/>
        <v/>
      </c>
      <c r="E78" s="149"/>
      <c r="F78" s="66">
        <f t="shared" si="25"/>
        <v>0</v>
      </c>
      <c r="G78" s="150" t="str">
        <f t="shared" ca="1" si="26"/>
        <v/>
      </c>
      <c r="H78" s="151" t="str">
        <f ca="1">IF(ISNUMBER(A78),IF(OR($S78=$U78,NOT(ISNA(MATCH($D78*5+$V$4,Override!$C$6:$C$125,0)))),$Q78,0),"")</f>
        <v/>
      </c>
      <c r="I78" s="69" t="str">
        <f t="shared" ca="1" si="27"/>
        <v/>
      </c>
      <c r="J78" s="152">
        <f ca="1">COUNT(A77:A81)</f>
        <v>0</v>
      </c>
      <c r="K78" s="153" t="str">
        <f ca="1">IF(ISNUMBER(A78),RANK(F78,F77:F81),"")</f>
        <v/>
      </c>
      <c r="L78" s="154">
        <f ca="1">IF(J78=5,VLOOKUP(K78,TPMatrix!$A$6:$B$10,2,FALSE),IF(J78=4,VLOOKUP(K78,TPMatrix!$D$6:$E$9,2,FALSE),0))</f>
        <v>0</v>
      </c>
      <c r="M78" s="154">
        <f ca="1">IF(COUNTIF(K77:K81,K78)&gt;=2,IF(J78=5,VLOOKUP(K78+1,TPMatrix!$A$6:$B$10,2,FALSE),IF(J78=4,VLOOKUP(K78+1,TPMatrix!$D$6:$E$9,2,FALSE),0)),"")</f>
        <v>0</v>
      </c>
      <c r="N78" s="154">
        <f ca="1">IF(COUNTIF(K77:K81,K78)&gt;=3,IF(J78=5,VLOOKUP(K78+2,TPMatrix!$A$6:$B$10,2,FALSE),IF(J78=4,VLOOKUP(K78+2,TPMatrix!$D$6:$E$9,2,FALSE),0)),"")</f>
        <v>0</v>
      </c>
      <c r="O78" s="154">
        <f ca="1">IF(COUNTIF(K77:K81,K78)&gt;=4,IF(J78=5,VLOOKUP(K78+3,TPMatrix!$A$6:$B$10,2,FALSE),IF(J78=4,VLOOKUP(K78+3,TPMatrix!$D$6:$E$9,2,FALSE),0)),"")</f>
        <v>0</v>
      </c>
      <c r="P78" s="154">
        <f ca="1">IF(COUNTIF(K77:K81,K78)&gt;=5,IF(J78=5,VLOOKUP(K78+4,TPMatrix!$A$6:$B$10,2,FALSE),IF(J78=4,VLOOKUP(K78+4,TPMatrix!$D$6:$E$9,2,FALSE),0)),"")</f>
        <v>0</v>
      </c>
      <c r="Q78" s="154">
        <f t="shared" ca="1" si="28"/>
        <v>0</v>
      </c>
      <c r="R78" s="155">
        <f t="shared" ca="1" si="29"/>
        <v>5</v>
      </c>
      <c r="S78" s="153">
        <f t="shared" ca="1" si="30"/>
        <v>0</v>
      </c>
      <c r="T78" s="154">
        <f t="shared" si="31"/>
        <v>0</v>
      </c>
      <c r="U78" s="155">
        <f t="shared" ca="1" si="32"/>
        <v>0</v>
      </c>
      <c r="W78" s="3" t="str">
        <f t="shared" ca="1" si="33"/>
        <v/>
      </c>
      <c r="X78" s="3" t="str">
        <f ca="1">IF(ISNUMBER($A78),$W78*(Methuselahs!$A$4+1)+$A78,"")</f>
        <v/>
      </c>
      <c r="Y78" s="3" t="str">
        <f t="shared" ca="1" si="34"/>
        <v/>
      </c>
      <c r="Z78" s="3" t="str">
        <f ca="1">IF(ISNUMBER($A78),VLOOKUP($A78,Methuselahs!$A$7:$X$306,5),"")</f>
        <v/>
      </c>
      <c r="AA78" s="3" t="str">
        <f t="shared" ca="1" si="35"/>
        <v/>
      </c>
    </row>
    <row r="79" spans="1:27" ht="13.15" customHeight="1" x14ac:dyDescent="0.2">
      <c r="A79" s="70" t="str">
        <f ca="1">IF(OR(ISBLANK('Tournament Info'!$B$11),'Tournament Info'!$B$11&lt;&gt;4),"",INDIRECT(ADDRESS(ROW(),3,1,1,"Optimal Seating "&amp;'Tournament Info'!$B$11-1&amp;"R+F")))</f>
        <v/>
      </c>
      <c r="B79" s="76" t="str">
        <f ca="1">IF(ISNUMBER(A79),VLOOKUP(A79,Methuselahs!$A$7:$E$306,2,FALSE),"")</f>
        <v/>
      </c>
      <c r="C79" s="156" t="str">
        <f ca="1">IF(ISNUMBER(A79),VLOOKUP(A79,Methuselahs!$A$7:$E$306,3,FALSE),"")</f>
        <v/>
      </c>
      <c r="D79" s="157" t="str">
        <f t="shared" ca="1" si="24"/>
        <v/>
      </c>
      <c r="E79" s="158"/>
      <c r="F79" s="77">
        <f t="shared" si="25"/>
        <v>0</v>
      </c>
      <c r="G79" s="159" t="str">
        <f t="shared" ca="1" si="26"/>
        <v/>
      </c>
      <c r="H79" s="160" t="str">
        <f ca="1">IF(ISNUMBER(A79),IF(OR($S79=$U79,NOT(ISNA(MATCH($D79*5+$V$4,Override!$C$6:$C$125,0)))),$Q79,0),"")</f>
        <v/>
      </c>
      <c r="I79" s="80" t="str">
        <f t="shared" ca="1" si="27"/>
        <v/>
      </c>
      <c r="J79" s="161">
        <f ca="1">COUNT(A77:A81)</f>
        <v>0</v>
      </c>
      <c r="K79" s="162" t="str">
        <f ca="1">IF(ISNUMBER(A79),RANK(F79,F77:F81),"")</f>
        <v/>
      </c>
      <c r="L79" s="75">
        <f ca="1">IF(J79=5,VLOOKUP(K79,TPMatrix!$A$6:$B$10,2,FALSE),IF(J79=4,VLOOKUP(K79,TPMatrix!$D$6:$E$9,2,FALSE),0))</f>
        <v>0</v>
      </c>
      <c r="M79" s="75">
        <f ca="1">IF(COUNTIF(K77:K81,K79)&gt;=2,IF(J79=5,VLOOKUP(K79+1,TPMatrix!$A$6:$B$10,2,FALSE),IF(J79=4,VLOOKUP(K79+1,TPMatrix!$D$6:$E$9,2,FALSE),0)),"")</f>
        <v>0</v>
      </c>
      <c r="N79" s="75">
        <f ca="1">IF(COUNTIF(K77:K81,K79)&gt;=3,IF(J79=5,VLOOKUP(K79+2,TPMatrix!$A$6:$B$10,2,FALSE),IF(J79=4,VLOOKUP(K79+2,TPMatrix!$D$6:$E$9,2,FALSE),0)),"")</f>
        <v>0</v>
      </c>
      <c r="O79" s="75">
        <f ca="1">IF(COUNTIF(K77:K81,K79)&gt;=4,IF(J79=5,VLOOKUP(K79+3,TPMatrix!$A$6:$B$10,2,FALSE),IF(J79=4,VLOOKUP(K79+3,TPMatrix!$D$6:$E$9,2,FALSE),0)),"")</f>
        <v>0</v>
      </c>
      <c r="P79" s="75">
        <f ca="1">IF(COUNTIF(K77:K81,K79)&gt;=5,IF(J79=5,VLOOKUP(K79+4,TPMatrix!$A$6:$B$10,2,FALSE),IF(J79=4,VLOOKUP(K79+4,TPMatrix!$D$6:$E$9,2,FALSE),0)),"")</f>
        <v>0</v>
      </c>
      <c r="Q79" s="75">
        <f t="shared" ca="1" si="28"/>
        <v>0</v>
      </c>
      <c r="R79" s="163">
        <f t="shared" ca="1" si="29"/>
        <v>5</v>
      </c>
      <c r="S79" s="162">
        <f t="shared" ca="1" si="30"/>
        <v>0</v>
      </c>
      <c r="T79" s="75">
        <f t="shared" si="31"/>
        <v>0</v>
      </c>
      <c r="U79" s="163">
        <f t="shared" ca="1" si="32"/>
        <v>0</v>
      </c>
      <c r="W79" s="3" t="str">
        <f t="shared" ca="1" si="33"/>
        <v/>
      </c>
      <c r="X79" s="3" t="str">
        <f ca="1">IF(ISNUMBER($A79),$W79*(Methuselahs!$A$4+1)+$A79,"")</f>
        <v/>
      </c>
      <c r="Y79" s="3" t="str">
        <f t="shared" ca="1" si="34"/>
        <v/>
      </c>
      <c r="Z79" s="3" t="str">
        <f ca="1">IF(ISNUMBER($A79),VLOOKUP($A79,Methuselahs!$A$7:$X$306,5),"")</f>
        <v/>
      </c>
      <c r="AA79" s="3" t="str">
        <f t="shared" ca="1" si="35"/>
        <v/>
      </c>
    </row>
    <row r="80" spans="1:27" ht="13.15" customHeight="1" x14ac:dyDescent="0.2">
      <c r="A80" s="164" t="str">
        <f ca="1">IF(OR(ISBLANK('Tournament Info'!$B$11),'Tournament Info'!$B$11&lt;&gt;4),"",INDIRECT(ADDRESS(ROW(),3,1,1,"Optimal Seating "&amp;'Tournament Info'!$B$11-1&amp;"R+F")))</f>
        <v/>
      </c>
      <c r="B80" s="165" t="str">
        <f ca="1">IF(ISNUMBER(A80),VLOOKUP(A80,Methuselahs!$A$7:$E$306,2,FALSE),"")</f>
        <v/>
      </c>
      <c r="C80" s="166" t="str">
        <f ca="1">IF(ISNUMBER(A80),VLOOKUP(A80,Methuselahs!$A$7:$E$306,3,FALSE),"")</f>
        <v/>
      </c>
      <c r="D80" s="167" t="str">
        <f t="shared" ca="1" si="24"/>
        <v/>
      </c>
      <c r="E80" s="168"/>
      <c r="F80" s="188">
        <f t="shared" si="25"/>
        <v>0</v>
      </c>
      <c r="G80" s="150" t="str">
        <f t="shared" ca="1" si="26"/>
        <v/>
      </c>
      <c r="H80" s="151" t="str">
        <f ca="1">IF(ISNUMBER(A80),IF(OR($S80=$U80,NOT(ISNA(MATCH($D80*5+$V$4,Override!$C$6:$C$125,0)))),$Q80,0),"")</f>
        <v/>
      </c>
      <c r="I80" s="69" t="str">
        <f t="shared" ca="1" si="27"/>
        <v/>
      </c>
      <c r="J80" s="169">
        <f ca="1">COUNT(A77:A81)</f>
        <v>0</v>
      </c>
      <c r="K80" s="153" t="str">
        <f ca="1">IF(ISNUMBER(A80),RANK(F80,F77:F81),"")</f>
        <v/>
      </c>
      <c r="L80" s="154">
        <f ca="1">IF(J80=5,VLOOKUP(K80,TPMatrix!$A$6:$B$10,2,FALSE),IF(J80=4,VLOOKUP(K80,TPMatrix!$D$6:$E$9,2,FALSE),0))</f>
        <v>0</v>
      </c>
      <c r="M80" s="154">
        <f ca="1">IF(COUNTIF(K77:K81,K80)&gt;=2,IF(J80=5,VLOOKUP(K80+1,TPMatrix!$A$6:$B$10,2,FALSE),IF(J80=4,VLOOKUP(K80+1,TPMatrix!$D$6:$E$9,2,FALSE),0)),"")</f>
        <v>0</v>
      </c>
      <c r="N80" s="154">
        <f ca="1">IF(COUNTIF(K77:K81,K80)&gt;=3,IF(J80=5,VLOOKUP(K80+2,TPMatrix!$A$6:$B$10,2,FALSE),IF(J80=4,VLOOKUP(K80+2,TPMatrix!$D$6:$E$9,2,FALSE),0)),"")</f>
        <v>0</v>
      </c>
      <c r="O80" s="154">
        <f ca="1">IF(COUNTIF(K77:K81,K80)&gt;=4,IF(J80=5,VLOOKUP(K80+3,TPMatrix!$A$6:$B$10,2,FALSE),IF(J80=4,VLOOKUP(K80+3,TPMatrix!$D$6:$E$9,2,FALSE),0)),"")</f>
        <v>0</v>
      </c>
      <c r="P80" s="154">
        <f ca="1">IF(COUNTIF(K77:K81,K80)&gt;=5,IF(J80=5,VLOOKUP(K80+4,TPMatrix!$A$6:$B$10,2,FALSE),IF(J80=4,VLOOKUP(K80+4,TPMatrix!$D$6:$E$9,2,FALSE),0)),"")</f>
        <v>0</v>
      </c>
      <c r="Q80" s="154">
        <f t="shared" ca="1" si="28"/>
        <v>0</v>
      </c>
      <c r="R80" s="155">
        <f t="shared" ca="1" si="29"/>
        <v>5</v>
      </c>
      <c r="S80" s="153">
        <f t="shared" ca="1" si="30"/>
        <v>0</v>
      </c>
      <c r="T80" s="154">
        <f t="shared" si="31"/>
        <v>0</v>
      </c>
      <c r="U80" s="155">
        <f t="shared" ca="1" si="32"/>
        <v>0</v>
      </c>
      <c r="W80" s="3" t="str">
        <f t="shared" ca="1" si="33"/>
        <v/>
      </c>
      <c r="X80" s="3" t="str">
        <f ca="1">IF(ISNUMBER($A80),$W80*(Methuselahs!$A$4+1)+$A80,"")</f>
        <v/>
      </c>
      <c r="Y80" s="3" t="str">
        <f t="shared" ca="1" si="34"/>
        <v/>
      </c>
      <c r="Z80" s="3" t="str">
        <f ca="1">IF(ISNUMBER($A80),VLOOKUP($A80,Methuselahs!$A$7:$X$306,5),"")</f>
        <v/>
      </c>
      <c r="AA80" s="3" t="str">
        <f t="shared" ca="1" si="35"/>
        <v/>
      </c>
    </row>
    <row r="81" spans="1:27" ht="13.15" customHeight="1" x14ac:dyDescent="0.2">
      <c r="A81" s="170" t="str">
        <f ca="1">IF(OR(ISBLANK('Tournament Info'!$B$11),'Tournament Info'!$B$11&lt;&gt;4),"",INDIRECT(ADDRESS(ROW(),3,1,1,"Optimal Seating "&amp;'Tournament Info'!$B$11-1&amp;"R+F")))</f>
        <v/>
      </c>
      <c r="B81" s="171" t="str">
        <f ca="1">IF(ISNUMBER(A81),VLOOKUP(A81,Methuselahs!$A$7:$E$306,2,FALSE),"")</f>
        <v/>
      </c>
      <c r="C81" s="172" t="str">
        <f ca="1">IF(ISNUMBER(A81),VLOOKUP(A81,Methuselahs!$A$7:$E$306,3,FALSE),"")</f>
        <v/>
      </c>
      <c r="D81" s="173" t="str">
        <f t="shared" ca="1" si="24"/>
        <v/>
      </c>
      <c r="E81" s="174"/>
      <c r="F81" s="189">
        <f t="shared" si="25"/>
        <v>0</v>
      </c>
      <c r="G81" s="159" t="str">
        <f t="shared" ca="1" si="26"/>
        <v/>
      </c>
      <c r="H81" s="160" t="str">
        <f ca="1">IF(ISNUMBER(A81),IF(OR($S81=$U81,NOT(ISNA(MATCH($D81*5+$V$4,Override!$C$6:$C$125,0)))),$Q81,0),"")</f>
        <v/>
      </c>
      <c r="I81" s="80" t="str">
        <f t="shared" ca="1" si="27"/>
        <v/>
      </c>
      <c r="J81" s="175">
        <f ca="1">COUNT(A77:A81)</f>
        <v>0</v>
      </c>
      <c r="K81" s="176" t="str">
        <f ca="1">IF(ISNUMBER(A81),RANK(F81,F77:F81),"")</f>
        <v/>
      </c>
      <c r="L81" s="177">
        <f ca="1">IF(J81=5,VLOOKUP(K81,TPMatrix!$A$6:$B$10,2,FALSE),IF(J81=4,VLOOKUP(K81,TPMatrix!$D$6:$E$9,2,FALSE),0))</f>
        <v>0</v>
      </c>
      <c r="M81" s="177">
        <f ca="1">IF(COUNTIF(K77:K81,K81)&gt;=2,IF(J81=5,VLOOKUP(K81+1,TPMatrix!$A$6:$B$10,2,FALSE),IF(J81=4,VLOOKUP(K81+1,TPMatrix!$D$6:$E$9,2,FALSE),0)),"")</f>
        <v>0</v>
      </c>
      <c r="N81" s="177">
        <f ca="1">IF(COUNTIF(K77:K81,K81)&gt;=3,IF(J81=5,VLOOKUP(K81+2,TPMatrix!$A$6:$B$10,2,FALSE),IF(J81=4,VLOOKUP(K81+2,TPMatrix!$D$6:$E$9,2,FALSE),0)),"")</f>
        <v>0</v>
      </c>
      <c r="O81" s="177">
        <f ca="1">IF(COUNTIF(K77:K81,K81)&gt;=4,IF(J81=5,VLOOKUP(K81+3,TPMatrix!$A$6:$B$10,2,FALSE),IF(J81=4,VLOOKUP(K81+3,TPMatrix!$D$6:$E$9,2,FALSE),0)),"")</f>
        <v>0</v>
      </c>
      <c r="P81" s="177">
        <f ca="1">IF(COUNTIF(K77:K81,K81)&gt;=5,IF(J81=5,VLOOKUP(K81+4,TPMatrix!$A$6:$B$10,2,FALSE),IF(J81=4,VLOOKUP(K81+4,TPMatrix!$D$6:$E$9,2,FALSE),0)),"")</f>
        <v>0</v>
      </c>
      <c r="Q81" s="177">
        <f t="shared" ca="1" si="28"/>
        <v>0</v>
      </c>
      <c r="R81" s="178">
        <f t="shared" ca="1" si="29"/>
        <v>5</v>
      </c>
      <c r="S81" s="176">
        <f t="shared" ca="1" si="30"/>
        <v>0</v>
      </c>
      <c r="T81" s="177">
        <f t="shared" si="31"/>
        <v>0</v>
      </c>
      <c r="U81" s="178">
        <f t="shared" ca="1" si="32"/>
        <v>0</v>
      </c>
      <c r="W81" s="3" t="str">
        <f t="shared" ca="1" si="33"/>
        <v/>
      </c>
      <c r="X81" s="3" t="str">
        <f ca="1">IF(ISNUMBER($A81),$W81*(Methuselahs!$A$4+1)+$A81,"")</f>
        <v/>
      </c>
      <c r="Y81" s="3" t="str">
        <f t="shared" ca="1" si="34"/>
        <v/>
      </c>
      <c r="Z81" s="3" t="str">
        <f ca="1">IF(ISNUMBER($A81),VLOOKUP($A81,Methuselahs!$A$7:$X$306,5),"")</f>
        <v/>
      </c>
      <c r="AA81" s="3" t="str">
        <f t="shared" ca="1" si="35"/>
        <v/>
      </c>
    </row>
    <row r="82" spans="1:27" ht="13.15" customHeight="1" x14ac:dyDescent="0.2">
      <c r="A82" s="55" t="str">
        <f ca="1">IF(OR(ISBLANK('Tournament Info'!$B$11),'Tournament Info'!$B$11&lt;&gt;4),"",INDIRECT(ADDRESS(ROW(),3,1,1,"Optimal Seating "&amp;'Tournament Info'!$B$11-1&amp;"R+F")))</f>
        <v/>
      </c>
      <c r="B82" s="76" t="str">
        <f ca="1">IF(ISNUMBER(A82),VLOOKUP(A82,Methuselahs!$A$7:$E$306,2,FALSE),"")</f>
        <v/>
      </c>
      <c r="C82" s="136" t="str">
        <f ca="1">IF(ISNUMBER(A82),VLOOKUP(A82,Methuselahs!$A$7:$E$306,3,FALSE),"")</f>
        <v/>
      </c>
      <c r="D82" s="137" t="str">
        <f t="shared" ca="1" si="24"/>
        <v/>
      </c>
      <c r="E82" s="138"/>
      <c r="F82" s="184">
        <f t="shared" si="25"/>
        <v>0</v>
      </c>
      <c r="G82" s="139" t="str">
        <f t="shared" ca="1" si="26"/>
        <v/>
      </c>
      <c r="H82" s="140" t="str">
        <f ca="1">IF(ISNUMBER(A82),IF(OR($S82=$U82,NOT(ISNA(MATCH($D82*5+$V$4,Override!$C$6:$C$125,0)))),$Q82,0),"")</f>
        <v/>
      </c>
      <c r="I82" s="193" t="str">
        <f t="shared" ca="1" si="27"/>
        <v/>
      </c>
      <c r="J82" s="141">
        <f ca="1">COUNT(A82:A86)</f>
        <v>0</v>
      </c>
      <c r="K82" s="142" t="str">
        <f ca="1">IF(ISNUMBER(A82),RANK(F82,F82:F86),"")</f>
        <v/>
      </c>
      <c r="L82" s="58">
        <f ca="1">IF(J82=5,VLOOKUP(K82,TPMatrix!$A$6:$B$10,2,FALSE),IF(J82=4,VLOOKUP(K82,TPMatrix!$D$6:$E$9,2,FALSE),0))</f>
        <v>0</v>
      </c>
      <c r="M82" s="58">
        <f ca="1">IF(COUNTIF(K82:K86,K82)&gt;=2,IF(J82=5,VLOOKUP(K82+1,TPMatrix!$A$6:$B$10,2,FALSE),IF(J82=4,VLOOKUP(K82+1,TPMatrix!$D$6:$E$9,2,FALSE),0)),"")</f>
        <v>0</v>
      </c>
      <c r="N82" s="58">
        <f ca="1">IF(COUNTIF(K82:K86,K82)&gt;=3,IF(J82=5,VLOOKUP(K82+2,TPMatrix!$A$6:$B$10,2,FALSE),IF(J82=4,VLOOKUP(K82+2,TPMatrix!$D$6:$E$9,2,FALSE),0)),"")</f>
        <v>0</v>
      </c>
      <c r="O82" s="58">
        <f ca="1">IF(COUNTIF(K82:K86,K82)&gt;=4,IF(J82=5,VLOOKUP(K82+3,TPMatrix!$A$6:$B$10,2,FALSE),IF(J82=4,VLOOKUP(K82+3,TPMatrix!$D$6:$E$9,2,FALSE),0)),"")</f>
        <v>0</v>
      </c>
      <c r="P82" s="58">
        <f ca="1">IF(COUNTIF(K82:K86,K82)&gt;=5,IF(J82=5,VLOOKUP(K82+4,TPMatrix!$A$6:$B$10,2,FALSE),IF(J82=4,VLOOKUP(K82+4,TPMatrix!$D$6:$E$9,2,FALSE),0)),"")</f>
        <v>0</v>
      </c>
      <c r="Q82" s="58">
        <f t="shared" ca="1" si="28"/>
        <v>0</v>
      </c>
      <c r="R82" s="143">
        <f t="shared" ca="1" si="29"/>
        <v>5</v>
      </c>
      <c r="S82" s="144">
        <f t="shared" ca="1" si="30"/>
        <v>0</v>
      </c>
      <c r="T82" s="145">
        <f t="shared" si="31"/>
        <v>0</v>
      </c>
      <c r="U82" s="146">
        <f t="shared" ca="1" si="32"/>
        <v>0</v>
      </c>
      <c r="W82" s="3" t="str">
        <f t="shared" ca="1" si="33"/>
        <v/>
      </c>
      <c r="X82" s="3" t="str">
        <f ca="1">IF(ISNUMBER($A82),$W82*(Methuselahs!$A$4+1)+$A82,"")</f>
        <v/>
      </c>
      <c r="Y82" s="3" t="str">
        <f t="shared" ca="1" si="34"/>
        <v/>
      </c>
      <c r="Z82" s="3" t="str">
        <f ca="1">IF(ISNUMBER($A82),VLOOKUP($A82,Methuselahs!$A$7:$X$306,5),"")</f>
        <v/>
      </c>
      <c r="AA82" s="3" t="str">
        <f t="shared" ca="1" si="35"/>
        <v/>
      </c>
    </row>
    <row r="83" spans="1:27" ht="13.15" customHeight="1" x14ac:dyDescent="0.2">
      <c r="A83" s="59" t="str">
        <f ca="1">IF(OR(ISBLANK('Tournament Info'!$B$11),'Tournament Info'!$B$11&lt;&gt;4),"",INDIRECT(ADDRESS(ROW(),3,1,1,"Optimal Seating "&amp;'Tournament Info'!$B$11-1&amp;"R+F")))</f>
        <v/>
      </c>
      <c r="B83" s="65" t="str">
        <f ca="1">IF(ISNUMBER(A83),VLOOKUP(A83,Methuselahs!$A$7:$E$306,2,FALSE),"")</f>
        <v/>
      </c>
      <c r="C83" s="147" t="str">
        <f ca="1">IF(ISNUMBER(A83),VLOOKUP(A83,Methuselahs!$A$7:$E$306,3,FALSE),"")</f>
        <v/>
      </c>
      <c r="D83" s="148" t="str">
        <f t="shared" ca="1" si="24"/>
        <v/>
      </c>
      <c r="E83" s="149"/>
      <c r="F83" s="66">
        <f t="shared" si="25"/>
        <v>0</v>
      </c>
      <c r="G83" s="150" t="str">
        <f t="shared" ca="1" si="26"/>
        <v/>
      </c>
      <c r="H83" s="151" t="str">
        <f ca="1">IF(ISNUMBER(A83),IF(OR($S83=$U83,NOT(ISNA(MATCH($D83*5+$V$4,Override!$C$6:$C$125,0)))),$Q83,0),"")</f>
        <v/>
      </c>
      <c r="I83" s="69" t="str">
        <f t="shared" ca="1" si="27"/>
        <v/>
      </c>
      <c r="J83" s="152">
        <f ca="1">COUNT(A82:A86)</f>
        <v>0</v>
      </c>
      <c r="K83" s="153" t="str">
        <f ca="1">IF(ISNUMBER(A83),RANK(F83,F82:F86),"")</f>
        <v/>
      </c>
      <c r="L83" s="154">
        <f ca="1">IF(J83=5,VLOOKUP(K83,TPMatrix!$A$6:$B$10,2,FALSE),IF(J83=4,VLOOKUP(K83,TPMatrix!$D$6:$E$9,2,FALSE),0))</f>
        <v>0</v>
      </c>
      <c r="M83" s="154">
        <f ca="1">IF(COUNTIF(K82:K86,K83)&gt;=2,IF(J83=5,VLOOKUP(K83+1,TPMatrix!$A$6:$B$10,2,FALSE),IF(J83=4,VLOOKUP(K83+1,TPMatrix!$D$6:$E$9,2,FALSE),0)),"")</f>
        <v>0</v>
      </c>
      <c r="N83" s="154">
        <f ca="1">IF(COUNTIF(K82:K86,K83)&gt;=3,IF(J83=5,VLOOKUP(K83+2,TPMatrix!$A$6:$B$10,2,FALSE),IF(J83=4,VLOOKUP(K83+2,TPMatrix!$D$6:$E$9,2,FALSE),0)),"")</f>
        <v>0</v>
      </c>
      <c r="O83" s="154">
        <f ca="1">IF(COUNTIF(K82:K86,K83)&gt;=4,IF(J83=5,VLOOKUP(K83+3,TPMatrix!$A$6:$B$10,2,FALSE),IF(J83=4,VLOOKUP(K83+3,TPMatrix!$D$6:$E$9,2,FALSE),0)),"")</f>
        <v>0</v>
      </c>
      <c r="P83" s="154">
        <f ca="1">IF(COUNTIF(K82:K86,K83)&gt;=5,IF(J83=5,VLOOKUP(K83+4,TPMatrix!$A$6:$B$10,2,FALSE),IF(J83=4,VLOOKUP(K83+4,TPMatrix!$D$6:$E$9,2,FALSE),0)),"")</f>
        <v>0</v>
      </c>
      <c r="Q83" s="154">
        <f t="shared" ca="1" si="28"/>
        <v>0</v>
      </c>
      <c r="R83" s="155">
        <f t="shared" ca="1" si="29"/>
        <v>5</v>
      </c>
      <c r="S83" s="153">
        <f t="shared" ca="1" si="30"/>
        <v>0</v>
      </c>
      <c r="T83" s="154">
        <f t="shared" si="31"/>
        <v>0</v>
      </c>
      <c r="U83" s="155">
        <f t="shared" ca="1" si="32"/>
        <v>0</v>
      </c>
      <c r="W83" s="3" t="str">
        <f t="shared" ca="1" si="33"/>
        <v/>
      </c>
      <c r="X83" s="3" t="str">
        <f ca="1">IF(ISNUMBER($A83),$W83*(Methuselahs!$A$4+1)+$A83,"")</f>
        <v/>
      </c>
      <c r="Y83" s="3" t="str">
        <f t="shared" ca="1" si="34"/>
        <v/>
      </c>
      <c r="Z83" s="3" t="str">
        <f ca="1">IF(ISNUMBER($A83),VLOOKUP($A83,Methuselahs!$A$7:$X$306,5),"")</f>
        <v/>
      </c>
      <c r="AA83" s="3" t="str">
        <f t="shared" ca="1" si="35"/>
        <v/>
      </c>
    </row>
    <row r="84" spans="1:27" ht="13.15" customHeight="1" x14ac:dyDescent="0.2">
      <c r="A84" s="70" t="str">
        <f ca="1">IF(OR(ISBLANK('Tournament Info'!$B$11),'Tournament Info'!$B$11&lt;&gt;4),"",INDIRECT(ADDRESS(ROW(),3,1,1,"Optimal Seating "&amp;'Tournament Info'!$B$11-1&amp;"R+F")))</f>
        <v/>
      </c>
      <c r="B84" s="76" t="str">
        <f ca="1">IF(ISNUMBER(A84),VLOOKUP(A84,Methuselahs!$A$7:$E$306,2,FALSE),"")</f>
        <v/>
      </c>
      <c r="C84" s="156" t="str">
        <f ca="1">IF(ISNUMBER(A84),VLOOKUP(A84,Methuselahs!$A$7:$E$306,3,FALSE),"")</f>
        <v/>
      </c>
      <c r="D84" s="157" t="str">
        <f t="shared" ca="1" si="24"/>
        <v/>
      </c>
      <c r="E84" s="158"/>
      <c r="F84" s="77">
        <f t="shared" si="25"/>
        <v>0</v>
      </c>
      <c r="G84" s="159" t="str">
        <f t="shared" ca="1" si="26"/>
        <v/>
      </c>
      <c r="H84" s="160" t="str">
        <f ca="1">IF(ISNUMBER(A84),IF(OR($S84=$U84,NOT(ISNA(MATCH($D84*5+$V$4,Override!$C$6:$C$125,0)))),$Q84,0),"")</f>
        <v/>
      </c>
      <c r="I84" s="80" t="str">
        <f t="shared" ca="1" si="27"/>
        <v/>
      </c>
      <c r="J84" s="161">
        <f ca="1">COUNT(A82:A86)</f>
        <v>0</v>
      </c>
      <c r="K84" s="162" t="str">
        <f ca="1">IF(ISNUMBER(A84),RANK(F84,F82:F86),"")</f>
        <v/>
      </c>
      <c r="L84" s="75">
        <f ca="1">IF(J84=5,VLOOKUP(K84,TPMatrix!$A$6:$B$10,2,FALSE),IF(J84=4,VLOOKUP(K84,TPMatrix!$D$6:$E$9,2,FALSE),0))</f>
        <v>0</v>
      </c>
      <c r="M84" s="75">
        <f ca="1">IF(COUNTIF(K82:K86,K84)&gt;=2,IF(J84=5,VLOOKUP(K84+1,TPMatrix!$A$6:$B$10,2,FALSE),IF(J84=4,VLOOKUP(K84+1,TPMatrix!$D$6:$E$9,2,FALSE),0)),"")</f>
        <v>0</v>
      </c>
      <c r="N84" s="75">
        <f ca="1">IF(COUNTIF(K82:K86,K84)&gt;=3,IF(J84=5,VLOOKUP(K84+2,TPMatrix!$A$6:$B$10,2,FALSE),IF(J84=4,VLOOKUP(K84+2,TPMatrix!$D$6:$E$9,2,FALSE),0)),"")</f>
        <v>0</v>
      </c>
      <c r="O84" s="75">
        <f ca="1">IF(COUNTIF(K82:K86,K84)&gt;=4,IF(J84=5,VLOOKUP(K84+3,TPMatrix!$A$6:$B$10,2,FALSE),IF(J84=4,VLOOKUP(K84+3,TPMatrix!$D$6:$E$9,2,FALSE),0)),"")</f>
        <v>0</v>
      </c>
      <c r="P84" s="75">
        <f ca="1">IF(COUNTIF(K82:K86,K84)&gt;=5,IF(J84=5,VLOOKUP(K84+4,TPMatrix!$A$6:$B$10,2,FALSE),IF(J84=4,VLOOKUP(K84+4,TPMatrix!$D$6:$E$9,2,FALSE),0)),"")</f>
        <v>0</v>
      </c>
      <c r="Q84" s="75">
        <f t="shared" ca="1" si="28"/>
        <v>0</v>
      </c>
      <c r="R84" s="163">
        <f t="shared" ca="1" si="29"/>
        <v>5</v>
      </c>
      <c r="S84" s="162">
        <f t="shared" ca="1" si="30"/>
        <v>0</v>
      </c>
      <c r="T84" s="75">
        <f t="shared" si="31"/>
        <v>0</v>
      </c>
      <c r="U84" s="163">
        <f t="shared" ca="1" si="32"/>
        <v>0</v>
      </c>
      <c r="W84" s="3" t="str">
        <f t="shared" ca="1" si="33"/>
        <v/>
      </c>
      <c r="X84" s="3" t="str">
        <f ca="1">IF(ISNUMBER($A84),$W84*(Methuselahs!$A$4+1)+$A84,"")</f>
        <v/>
      </c>
      <c r="Y84" s="3" t="str">
        <f t="shared" ca="1" si="34"/>
        <v/>
      </c>
      <c r="Z84" s="3" t="str">
        <f ca="1">IF(ISNUMBER($A84),VLOOKUP($A84,Methuselahs!$A$7:$X$306,5),"")</f>
        <v/>
      </c>
      <c r="AA84" s="3" t="str">
        <f t="shared" ca="1" si="35"/>
        <v/>
      </c>
    </row>
    <row r="85" spans="1:27" ht="13.15" customHeight="1" x14ac:dyDescent="0.2">
      <c r="A85" s="164" t="str">
        <f ca="1">IF(OR(ISBLANK('Tournament Info'!$B$11),'Tournament Info'!$B$11&lt;&gt;4),"",INDIRECT(ADDRESS(ROW(),3,1,1,"Optimal Seating "&amp;'Tournament Info'!$B$11-1&amp;"R+F")))</f>
        <v/>
      </c>
      <c r="B85" s="165" t="str">
        <f ca="1">IF(ISNUMBER(A85),VLOOKUP(A85,Methuselahs!$A$7:$E$306,2,FALSE),"")</f>
        <v/>
      </c>
      <c r="C85" s="166" t="str">
        <f ca="1">IF(ISNUMBER(A85),VLOOKUP(A85,Methuselahs!$A$7:$E$306,3,FALSE),"")</f>
        <v/>
      </c>
      <c r="D85" s="167" t="str">
        <f t="shared" ca="1" si="24"/>
        <v/>
      </c>
      <c r="E85" s="168"/>
      <c r="F85" s="188">
        <f t="shared" si="25"/>
        <v>0</v>
      </c>
      <c r="G85" s="150" t="str">
        <f t="shared" ca="1" si="26"/>
        <v/>
      </c>
      <c r="H85" s="151" t="str">
        <f ca="1">IF(ISNUMBER(A85),IF(OR($S85=$U85,NOT(ISNA(MATCH($D85*5+$V$4,Override!$C$6:$C$125,0)))),$Q85,0),"")</f>
        <v/>
      </c>
      <c r="I85" s="69" t="str">
        <f t="shared" ca="1" si="27"/>
        <v/>
      </c>
      <c r="J85" s="169">
        <f ca="1">COUNT(A82:A86)</f>
        <v>0</v>
      </c>
      <c r="K85" s="153" t="str">
        <f ca="1">IF(ISNUMBER(A85),RANK(F85,F82:F86),"")</f>
        <v/>
      </c>
      <c r="L85" s="154">
        <f ca="1">IF(J85=5,VLOOKUP(K85,TPMatrix!$A$6:$B$10,2,FALSE),IF(J85=4,VLOOKUP(K85,TPMatrix!$D$6:$E$9,2,FALSE),0))</f>
        <v>0</v>
      </c>
      <c r="M85" s="154">
        <f ca="1">IF(COUNTIF(K82:K86,K85)&gt;=2,IF(J85=5,VLOOKUP(K85+1,TPMatrix!$A$6:$B$10,2,FALSE),IF(J85=4,VLOOKUP(K85+1,TPMatrix!$D$6:$E$9,2,FALSE),0)),"")</f>
        <v>0</v>
      </c>
      <c r="N85" s="154">
        <f ca="1">IF(COUNTIF(K82:K86,K85)&gt;=3,IF(J85=5,VLOOKUP(K85+2,TPMatrix!$A$6:$B$10,2,FALSE),IF(J85=4,VLOOKUP(K85+2,TPMatrix!$D$6:$E$9,2,FALSE),0)),"")</f>
        <v>0</v>
      </c>
      <c r="O85" s="154">
        <f ca="1">IF(COUNTIF(K82:K86,K85)&gt;=4,IF(J85=5,VLOOKUP(K85+3,TPMatrix!$A$6:$B$10,2,FALSE),IF(J85=4,VLOOKUP(K85+3,TPMatrix!$D$6:$E$9,2,FALSE),0)),"")</f>
        <v>0</v>
      </c>
      <c r="P85" s="154">
        <f ca="1">IF(COUNTIF(K82:K86,K85)&gt;=5,IF(J85=5,VLOOKUP(K85+4,TPMatrix!$A$6:$B$10,2,FALSE),IF(J85=4,VLOOKUP(K85+4,TPMatrix!$D$6:$E$9,2,FALSE),0)),"")</f>
        <v>0</v>
      </c>
      <c r="Q85" s="154">
        <f t="shared" ca="1" si="28"/>
        <v>0</v>
      </c>
      <c r="R85" s="155">
        <f t="shared" ca="1" si="29"/>
        <v>5</v>
      </c>
      <c r="S85" s="153">
        <f t="shared" ca="1" si="30"/>
        <v>0</v>
      </c>
      <c r="T85" s="154">
        <f t="shared" si="31"/>
        <v>0</v>
      </c>
      <c r="U85" s="155">
        <f t="shared" ca="1" si="32"/>
        <v>0</v>
      </c>
      <c r="W85" s="3" t="str">
        <f t="shared" ca="1" si="33"/>
        <v/>
      </c>
      <c r="X85" s="3" t="str">
        <f ca="1">IF(ISNUMBER($A85),$W85*(Methuselahs!$A$4+1)+$A85,"")</f>
        <v/>
      </c>
      <c r="Y85" s="3" t="str">
        <f t="shared" ca="1" si="34"/>
        <v/>
      </c>
      <c r="Z85" s="3" t="str">
        <f ca="1">IF(ISNUMBER($A85),VLOOKUP($A85,Methuselahs!$A$7:$X$306,5),"")</f>
        <v/>
      </c>
      <c r="AA85" s="3" t="str">
        <f t="shared" ca="1" si="35"/>
        <v/>
      </c>
    </row>
    <row r="86" spans="1:27" ht="13.15" customHeight="1" x14ac:dyDescent="0.2">
      <c r="A86" s="170" t="str">
        <f ca="1">IF(OR(ISBLANK('Tournament Info'!$B$11),'Tournament Info'!$B$11&lt;&gt;4),"",INDIRECT(ADDRESS(ROW(),3,1,1,"Optimal Seating "&amp;'Tournament Info'!$B$11-1&amp;"R+F")))</f>
        <v/>
      </c>
      <c r="B86" s="171" t="str">
        <f ca="1">IF(ISNUMBER(A86),VLOOKUP(A86,Methuselahs!$A$7:$E$306,2,FALSE),"")</f>
        <v/>
      </c>
      <c r="C86" s="172" t="str">
        <f ca="1">IF(ISNUMBER(A86),VLOOKUP(A86,Methuselahs!$A$7:$E$306,3,FALSE),"")</f>
        <v/>
      </c>
      <c r="D86" s="173" t="str">
        <f t="shared" ca="1" si="24"/>
        <v/>
      </c>
      <c r="E86" s="174"/>
      <c r="F86" s="189">
        <f t="shared" si="25"/>
        <v>0</v>
      </c>
      <c r="G86" s="159" t="str">
        <f t="shared" ca="1" si="26"/>
        <v/>
      </c>
      <c r="H86" s="160" t="str">
        <f ca="1">IF(ISNUMBER(A86),IF(OR($S86=$U86,NOT(ISNA(MATCH($D86*5+$V$4,Override!$C$6:$C$125,0)))),$Q86,0),"")</f>
        <v/>
      </c>
      <c r="I86" s="80" t="str">
        <f t="shared" ca="1" si="27"/>
        <v/>
      </c>
      <c r="J86" s="175">
        <f ca="1">COUNT(A82:A86)</f>
        <v>0</v>
      </c>
      <c r="K86" s="176" t="str">
        <f ca="1">IF(ISNUMBER(A86),RANK(F86,F82:F86),"")</f>
        <v/>
      </c>
      <c r="L86" s="177">
        <f ca="1">IF(J86=5,VLOOKUP(K86,TPMatrix!$A$6:$B$10,2,FALSE),IF(J86=4,VLOOKUP(K86,TPMatrix!$D$6:$E$9,2,FALSE),0))</f>
        <v>0</v>
      </c>
      <c r="M86" s="177">
        <f ca="1">IF(COUNTIF(K82:K86,K86)&gt;=2,IF(J86=5,VLOOKUP(K86+1,TPMatrix!$A$6:$B$10,2,FALSE),IF(J86=4,VLOOKUP(K86+1,TPMatrix!$D$6:$E$9,2,FALSE),0)),"")</f>
        <v>0</v>
      </c>
      <c r="N86" s="177">
        <f ca="1">IF(COUNTIF(K82:K86,K86)&gt;=3,IF(J86=5,VLOOKUP(K86+2,TPMatrix!$A$6:$B$10,2,FALSE),IF(J86=4,VLOOKUP(K86+2,TPMatrix!$D$6:$E$9,2,FALSE),0)),"")</f>
        <v>0</v>
      </c>
      <c r="O86" s="177">
        <f ca="1">IF(COUNTIF(K82:K86,K86)&gt;=4,IF(J86=5,VLOOKUP(K86+3,TPMatrix!$A$6:$B$10,2,FALSE),IF(J86=4,VLOOKUP(K86+3,TPMatrix!$D$6:$E$9,2,FALSE),0)),"")</f>
        <v>0</v>
      </c>
      <c r="P86" s="177">
        <f ca="1">IF(COUNTIF(K82:K86,K86)&gt;=5,IF(J86=5,VLOOKUP(K86+4,TPMatrix!$A$6:$B$10,2,FALSE),IF(J86=4,VLOOKUP(K86+4,TPMatrix!$D$6:$E$9,2,FALSE),0)),"")</f>
        <v>0</v>
      </c>
      <c r="Q86" s="177">
        <f t="shared" ca="1" si="28"/>
        <v>0</v>
      </c>
      <c r="R86" s="178">
        <f t="shared" ca="1" si="29"/>
        <v>5</v>
      </c>
      <c r="S86" s="176">
        <f t="shared" ca="1" si="30"/>
        <v>0</v>
      </c>
      <c r="T86" s="177">
        <f t="shared" si="31"/>
        <v>0</v>
      </c>
      <c r="U86" s="178">
        <f t="shared" ca="1" si="32"/>
        <v>0</v>
      </c>
      <c r="W86" s="3" t="str">
        <f t="shared" ca="1" si="33"/>
        <v/>
      </c>
      <c r="X86" s="3" t="str">
        <f ca="1">IF(ISNUMBER($A86),$W86*(Methuselahs!$A$4+1)+$A86,"")</f>
        <v/>
      </c>
      <c r="Y86" s="3" t="str">
        <f t="shared" ca="1" si="34"/>
        <v/>
      </c>
      <c r="Z86" s="3" t="str">
        <f ca="1">IF(ISNUMBER($A86),VLOOKUP($A86,Methuselahs!$A$7:$X$306,5),"")</f>
        <v/>
      </c>
      <c r="AA86" s="3" t="str">
        <f t="shared" ca="1" si="35"/>
        <v/>
      </c>
    </row>
    <row r="87" spans="1:27" ht="13.15" customHeight="1" x14ac:dyDescent="0.2">
      <c r="A87" s="55" t="str">
        <f ca="1">IF(OR(ISBLANK('Tournament Info'!$B$11),'Tournament Info'!$B$11&lt;&gt;4),"",INDIRECT(ADDRESS(ROW(),3,1,1,"Optimal Seating "&amp;'Tournament Info'!$B$11-1&amp;"R+F")))</f>
        <v/>
      </c>
      <c r="B87" s="76" t="str">
        <f ca="1">IF(ISNUMBER(A87),VLOOKUP(A87,Methuselahs!$A$7:$E$306,2,FALSE),"")</f>
        <v/>
      </c>
      <c r="C87" s="136" t="str">
        <f ca="1">IF(ISNUMBER(A87),VLOOKUP(A87,Methuselahs!$A$7:$E$306,3,FALSE),"")</f>
        <v/>
      </c>
      <c r="D87" s="137" t="str">
        <f t="shared" ca="1" si="24"/>
        <v/>
      </c>
      <c r="E87" s="138"/>
      <c r="F87" s="184">
        <f t="shared" si="25"/>
        <v>0</v>
      </c>
      <c r="G87" s="139" t="str">
        <f t="shared" ca="1" si="26"/>
        <v/>
      </c>
      <c r="H87" s="140" t="str">
        <f ca="1">IF(ISNUMBER(A87),IF(OR($S87=$U87,NOT(ISNA(MATCH($D87*5+$V$4,Override!$C$6:$C$125,0)))),$Q87,0),"")</f>
        <v/>
      </c>
      <c r="I87" s="193" t="str">
        <f t="shared" ca="1" si="27"/>
        <v/>
      </c>
      <c r="J87" s="141">
        <f ca="1">COUNT(A87:A91)</f>
        <v>0</v>
      </c>
      <c r="K87" s="142" t="str">
        <f ca="1">IF(ISNUMBER(A87),RANK(F87,F87:F91),"")</f>
        <v/>
      </c>
      <c r="L87" s="58">
        <f ca="1">IF(J87=5,VLOOKUP(K87,TPMatrix!$A$6:$B$10,2,FALSE),IF(J87=4,VLOOKUP(K87,TPMatrix!$D$6:$E$9,2,FALSE),0))</f>
        <v>0</v>
      </c>
      <c r="M87" s="58">
        <f ca="1">IF(COUNTIF(K87:K91,K87)&gt;=2,IF(J87=5,VLOOKUP(K87+1,TPMatrix!$A$6:$B$10,2,FALSE),IF(J87=4,VLOOKUP(K87+1,TPMatrix!$D$6:$E$9,2,FALSE),0)),"")</f>
        <v>0</v>
      </c>
      <c r="N87" s="58">
        <f ca="1">IF(COUNTIF(K87:K91,K87)&gt;=3,IF(J87=5,VLOOKUP(K87+2,TPMatrix!$A$6:$B$10,2,FALSE),IF(J87=4,VLOOKUP(K87+2,TPMatrix!$D$6:$E$9,2,FALSE),0)),"")</f>
        <v>0</v>
      </c>
      <c r="O87" s="58">
        <f ca="1">IF(COUNTIF(K87:K91,K87)&gt;=4,IF(J87=5,VLOOKUP(K87+3,TPMatrix!$A$6:$B$10,2,FALSE),IF(J87=4,VLOOKUP(K87+3,TPMatrix!$D$6:$E$9,2,FALSE),0)),"")</f>
        <v>0</v>
      </c>
      <c r="P87" s="58">
        <f ca="1">IF(COUNTIF(K87:K91,K87)&gt;=5,IF(J87=5,VLOOKUP(K87+4,TPMatrix!$A$6:$B$10,2,FALSE),IF(J87=4,VLOOKUP(K87+4,TPMatrix!$D$6:$E$9,2,FALSE),0)),"")</f>
        <v>0</v>
      </c>
      <c r="Q87" s="58">
        <f t="shared" ca="1" si="28"/>
        <v>0</v>
      </c>
      <c r="R87" s="143">
        <f t="shared" ca="1" si="29"/>
        <v>5</v>
      </c>
      <c r="S87" s="144">
        <f t="shared" ca="1" si="30"/>
        <v>0</v>
      </c>
      <c r="T87" s="145">
        <f t="shared" si="31"/>
        <v>0</v>
      </c>
      <c r="U87" s="146">
        <f t="shared" ca="1" si="32"/>
        <v>0</v>
      </c>
      <c r="W87" s="3" t="str">
        <f t="shared" ca="1" si="33"/>
        <v/>
      </c>
      <c r="X87" s="3" t="str">
        <f ca="1">IF(ISNUMBER($A87),$W87*(Methuselahs!$A$4+1)+$A87,"")</f>
        <v/>
      </c>
      <c r="Y87" s="3" t="str">
        <f t="shared" ca="1" si="34"/>
        <v/>
      </c>
      <c r="Z87" s="3" t="str">
        <f ca="1">IF(ISNUMBER($A87),VLOOKUP($A87,Methuselahs!$A$7:$X$306,5),"")</f>
        <v/>
      </c>
      <c r="AA87" s="3" t="str">
        <f t="shared" ca="1" si="35"/>
        <v/>
      </c>
    </row>
    <row r="88" spans="1:27" ht="13.15" customHeight="1" x14ac:dyDescent="0.2">
      <c r="A88" s="59" t="str">
        <f ca="1">IF(OR(ISBLANK('Tournament Info'!$B$11),'Tournament Info'!$B$11&lt;&gt;4),"",INDIRECT(ADDRESS(ROW(),3,1,1,"Optimal Seating "&amp;'Tournament Info'!$B$11-1&amp;"R+F")))</f>
        <v/>
      </c>
      <c r="B88" s="65" t="str">
        <f ca="1">IF(ISNUMBER(A88),VLOOKUP(A88,Methuselahs!$A$7:$E$306,2,FALSE),"")</f>
        <v/>
      </c>
      <c r="C88" s="147" t="str">
        <f ca="1">IF(ISNUMBER(A88),VLOOKUP(A88,Methuselahs!$A$7:$E$306,3,FALSE),"")</f>
        <v/>
      </c>
      <c r="D88" s="148" t="str">
        <f t="shared" ca="1" si="24"/>
        <v/>
      </c>
      <c r="E88" s="149"/>
      <c r="F88" s="66">
        <f t="shared" si="25"/>
        <v>0</v>
      </c>
      <c r="G88" s="150" t="str">
        <f t="shared" ca="1" si="26"/>
        <v/>
      </c>
      <c r="H88" s="151" t="str">
        <f ca="1">IF(ISNUMBER(A88),IF(OR($S88=$U88,NOT(ISNA(MATCH($D88*5+$V$4,Override!$C$6:$C$125,0)))),$Q88,0),"")</f>
        <v/>
      </c>
      <c r="I88" s="69" t="str">
        <f t="shared" ca="1" si="27"/>
        <v/>
      </c>
      <c r="J88" s="152">
        <f ca="1">COUNT(A87:A91)</f>
        <v>0</v>
      </c>
      <c r="K88" s="153" t="str">
        <f ca="1">IF(ISNUMBER(A88),RANK(F88,F87:F91),"")</f>
        <v/>
      </c>
      <c r="L88" s="154">
        <f ca="1">IF(J88=5,VLOOKUP(K88,TPMatrix!$A$6:$B$10,2,FALSE),IF(J88=4,VLOOKUP(K88,TPMatrix!$D$6:$E$9,2,FALSE),0))</f>
        <v>0</v>
      </c>
      <c r="M88" s="154">
        <f ca="1">IF(COUNTIF(K87:K91,K88)&gt;=2,IF(J88=5,VLOOKUP(K88+1,TPMatrix!$A$6:$B$10,2,FALSE),IF(J88=4,VLOOKUP(K88+1,TPMatrix!$D$6:$E$9,2,FALSE),0)),"")</f>
        <v>0</v>
      </c>
      <c r="N88" s="154">
        <f ca="1">IF(COUNTIF(K87:K91,K88)&gt;=3,IF(J88=5,VLOOKUP(K88+2,TPMatrix!$A$6:$B$10,2,FALSE),IF(J88=4,VLOOKUP(K88+2,TPMatrix!$D$6:$E$9,2,FALSE),0)),"")</f>
        <v>0</v>
      </c>
      <c r="O88" s="154">
        <f ca="1">IF(COUNTIF(K87:K91,K88)&gt;=4,IF(J88=5,VLOOKUP(K88+3,TPMatrix!$A$6:$B$10,2,FALSE),IF(J88=4,VLOOKUP(K88+3,TPMatrix!$D$6:$E$9,2,FALSE),0)),"")</f>
        <v>0</v>
      </c>
      <c r="P88" s="154">
        <f ca="1">IF(COUNTIF(K87:K91,K88)&gt;=5,IF(J88=5,VLOOKUP(K88+4,TPMatrix!$A$6:$B$10,2,FALSE),IF(J88=4,VLOOKUP(K88+4,TPMatrix!$D$6:$E$9,2,FALSE),0)),"")</f>
        <v>0</v>
      </c>
      <c r="Q88" s="154">
        <f t="shared" ca="1" si="28"/>
        <v>0</v>
      </c>
      <c r="R88" s="155">
        <f t="shared" ca="1" si="29"/>
        <v>5</v>
      </c>
      <c r="S88" s="153">
        <f t="shared" ca="1" si="30"/>
        <v>0</v>
      </c>
      <c r="T88" s="154">
        <f t="shared" si="31"/>
        <v>0</v>
      </c>
      <c r="U88" s="155">
        <f t="shared" ca="1" si="32"/>
        <v>0</v>
      </c>
      <c r="W88" s="3" t="str">
        <f t="shared" ca="1" si="33"/>
        <v/>
      </c>
      <c r="X88" s="3" t="str">
        <f ca="1">IF(ISNUMBER($A88),$W88*(Methuselahs!$A$4+1)+$A88,"")</f>
        <v/>
      </c>
      <c r="Y88" s="3" t="str">
        <f t="shared" ca="1" si="34"/>
        <v/>
      </c>
      <c r="Z88" s="3" t="str">
        <f ca="1">IF(ISNUMBER($A88),VLOOKUP($A88,Methuselahs!$A$7:$X$306,5),"")</f>
        <v/>
      </c>
      <c r="AA88" s="3" t="str">
        <f t="shared" ca="1" si="35"/>
        <v/>
      </c>
    </row>
    <row r="89" spans="1:27" ht="13.15" customHeight="1" x14ac:dyDescent="0.2">
      <c r="A89" s="70" t="str">
        <f ca="1">IF(OR(ISBLANK('Tournament Info'!$B$11),'Tournament Info'!$B$11&lt;&gt;4),"",INDIRECT(ADDRESS(ROW(),3,1,1,"Optimal Seating "&amp;'Tournament Info'!$B$11-1&amp;"R+F")))</f>
        <v/>
      </c>
      <c r="B89" s="76" t="str">
        <f ca="1">IF(ISNUMBER(A89),VLOOKUP(A89,Methuselahs!$A$7:$E$306,2,FALSE),"")</f>
        <v/>
      </c>
      <c r="C89" s="156" t="str">
        <f ca="1">IF(ISNUMBER(A89),VLOOKUP(A89,Methuselahs!$A$7:$E$306,3,FALSE),"")</f>
        <v/>
      </c>
      <c r="D89" s="157" t="str">
        <f t="shared" ca="1" si="24"/>
        <v/>
      </c>
      <c r="E89" s="158"/>
      <c r="F89" s="77">
        <f t="shared" si="25"/>
        <v>0</v>
      </c>
      <c r="G89" s="159" t="str">
        <f t="shared" ca="1" si="26"/>
        <v/>
      </c>
      <c r="H89" s="160" t="str">
        <f ca="1">IF(ISNUMBER(A89),IF(OR($S89=$U89,NOT(ISNA(MATCH($D89*5+$V$4,Override!$C$6:$C$125,0)))),$Q89,0),"")</f>
        <v/>
      </c>
      <c r="I89" s="80" t="str">
        <f t="shared" ca="1" si="27"/>
        <v/>
      </c>
      <c r="J89" s="161">
        <f ca="1">COUNT(A87:A91)</f>
        <v>0</v>
      </c>
      <c r="K89" s="162" t="str">
        <f ca="1">IF(ISNUMBER(A89),RANK(F89,F87:F91),"")</f>
        <v/>
      </c>
      <c r="L89" s="75">
        <f ca="1">IF(J89=5,VLOOKUP(K89,TPMatrix!$A$6:$B$10,2,FALSE),IF(J89=4,VLOOKUP(K89,TPMatrix!$D$6:$E$9,2,FALSE),0))</f>
        <v>0</v>
      </c>
      <c r="M89" s="75">
        <f ca="1">IF(COUNTIF(K87:K91,K89)&gt;=2,IF(J89=5,VLOOKUP(K89+1,TPMatrix!$A$6:$B$10,2,FALSE),IF(J89=4,VLOOKUP(K89+1,TPMatrix!$D$6:$E$9,2,FALSE),0)),"")</f>
        <v>0</v>
      </c>
      <c r="N89" s="75">
        <f ca="1">IF(COUNTIF(K87:K91,K89)&gt;=3,IF(J89=5,VLOOKUP(K89+2,TPMatrix!$A$6:$B$10,2,FALSE),IF(J89=4,VLOOKUP(K89+2,TPMatrix!$D$6:$E$9,2,FALSE),0)),"")</f>
        <v>0</v>
      </c>
      <c r="O89" s="75">
        <f ca="1">IF(COUNTIF(K87:K91,K89)&gt;=4,IF(J89=5,VLOOKUP(K89+3,TPMatrix!$A$6:$B$10,2,FALSE),IF(J89=4,VLOOKUP(K89+3,TPMatrix!$D$6:$E$9,2,FALSE),0)),"")</f>
        <v>0</v>
      </c>
      <c r="P89" s="75">
        <f ca="1">IF(COUNTIF(K87:K91,K89)&gt;=5,IF(J89=5,VLOOKUP(K89+4,TPMatrix!$A$6:$B$10,2,FALSE),IF(J89=4,VLOOKUP(K89+4,TPMatrix!$D$6:$E$9,2,FALSE),0)),"")</f>
        <v>0</v>
      </c>
      <c r="Q89" s="75">
        <f t="shared" ca="1" si="28"/>
        <v>0</v>
      </c>
      <c r="R89" s="163">
        <f t="shared" ca="1" si="29"/>
        <v>5</v>
      </c>
      <c r="S89" s="162">
        <f t="shared" ca="1" si="30"/>
        <v>0</v>
      </c>
      <c r="T89" s="75">
        <f t="shared" si="31"/>
        <v>0</v>
      </c>
      <c r="U89" s="163">
        <f t="shared" ca="1" si="32"/>
        <v>0</v>
      </c>
      <c r="W89" s="3" t="str">
        <f t="shared" ca="1" si="33"/>
        <v/>
      </c>
      <c r="X89" s="3" t="str">
        <f ca="1">IF(ISNUMBER($A89),$W89*(Methuselahs!$A$4+1)+$A89,"")</f>
        <v/>
      </c>
      <c r="Y89" s="3" t="str">
        <f t="shared" ca="1" si="34"/>
        <v/>
      </c>
      <c r="Z89" s="3" t="str">
        <f ca="1">IF(ISNUMBER($A89),VLOOKUP($A89,Methuselahs!$A$7:$X$306,5),"")</f>
        <v/>
      </c>
      <c r="AA89" s="3" t="str">
        <f t="shared" ca="1" si="35"/>
        <v/>
      </c>
    </row>
    <row r="90" spans="1:27" ht="13.15" customHeight="1" x14ac:dyDescent="0.2">
      <c r="A90" s="164" t="str">
        <f ca="1">IF(OR(ISBLANK('Tournament Info'!$B$11),'Tournament Info'!$B$11&lt;&gt;4),"",INDIRECT(ADDRESS(ROW(),3,1,1,"Optimal Seating "&amp;'Tournament Info'!$B$11-1&amp;"R+F")))</f>
        <v/>
      </c>
      <c r="B90" s="165" t="str">
        <f ca="1">IF(ISNUMBER(A90),VLOOKUP(A90,Methuselahs!$A$7:$E$306,2,FALSE),"")</f>
        <v/>
      </c>
      <c r="C90" s="166" t="str">
        <f ca="1">IF(ISNUMBER(A90),VLOOKUP(A90,Methuselahs!$A$7:$E$306,3,FALSE),"")</f>
        <v/>
      </c>
      <c r="D90" s="167" t="str">
        <f t="shared" ca="1" si="24"/>
        <v/>
      </c>
      <c r="E90" s="168"/>
      <c r="F90" s="188">
        <f t="shared" si="25"/>
        <v>0</v>
      </c>
      <c r="G90" s="150" t="str">
        <f t="shared" ca="1" si="26"/>
        <v/>
      </c>
      <c r="H90" s="151" t="str">
        <f ca="1">IF(ISNUMBER(A90),IF(OR($S90=$U90,NOT(ISNA(MATCH($D90*5+$V$4,Override!$C$6:$C$125,0)))),$Q90,0),"")</f>
        <v/>
      </c>
      <c r="I90" s="69" t="str">
        <f t="shared" ca="1" si="27"/>
        <v/>
      </c>
      <c r="J90" s="169">
        <f ca="1">COUNT(A87:A91)</f>
        <v>0</v>
      </c>
      <c r="K90" s="153" t="str">
        <f ca="1">IF(ISNUMBER(A90),RANK(F90,F87:F91),"")</f>
        <v/>
      </c>
      <c r="L90" s="154">
        <f ca="1">IF(J90=5,VLOOKUP(K90,TPMatrix!$A$6:$B$10,2,FALSE),IF(J90=4,VLOOKUP(K90,TPMatrix!$D$6:$E$9,2,FALSE),0))</f>
        <v>0</v>
      </c>
      <c r="M90" s="154">
        <f ca="1">IF(COUNTIF(K87:K91,K90)&gt;=2,IF(J90=5,VLOOKUP(K90+1,TPMatrix!$A$6:$B$10,2,FALSE),IF(J90=4,VLOOKUP(K90+1,TPMatrix!$D$6:$E$9,2,FALSE),0)),"")</f>
        <v>0</v>
      </c>
      <c r="N90" s="154">
        <f ca="1">IF(COUNTIF(K87:K91,K90)&gt;=3,IF(J90=5,VLOOKUP(K90+2,TPMatrix!$A$6:$B$10,2,FALSE),IF(J90=4,VLOOKUP(K90+2,TPMatrix!$D$6:$E$9,2,FALSE),0)),"")</f>
        <v>0</v>
      </c>
      <c r="O90" s="154">
        <f ca="1">IF(COUNTIF(K87:K91,K90)&gt;=4,IF(J90=5,VLOOKUP(K90+3,TPMatrix!$A$6:$B$10,2,FALSE),IF(J90=4,VLOOKUP(K90+3,TPMatrix!$D$6:$E$9,2,FALSE),0)),"")</f>
        <v>0</v>
      </c>
      <c r="P90" s="154">
        <f ca="1">IF(COUNTIF(K87:K91,K90)&gt;=5,IF(J90=5,VLOOKUP(K90+4,TPMatrix!$A$6:$B$10,2,FALSE),IF(J90=4,VLOOKUP(K90+4,TPMatrix!$D$6:$E$9,2,FALSE),0)),"")</f>
        <v>0</v>
      </c>
      <c r="Q90" s="154">
        <f t="shared" ca="1" si="28"/>
        <v>0</v>
      </c>
      <c r="R90" s="155">
        <f t="shared" ca="1" si="29"/>
        <v>5</v>
      </c>
      <c r="S90" s="153">
        <f t="shared" ca="1" si="30"/>
        <v>0</v>
      </c>
      <c r="T90" s="154">
        <f t="shared" si="31"/>
        <v>0</v>
      </c>
      <c r="U90" s="155">
        <f t="shared" ca="1" si="32"/>
        <v>0</v>
      </c>
      <c r="W90" s="3" t="str">
        <f t="shared" ca="1" si="33"/>
        <v/>
      </c>
      <c r="X90" s="3" t="str">
        <f ca="1">IF(ISNUMBER($A90),$W90*(Methuselahs!$A$4+1)+$A90,"")</f>
        <v/>
      </c>
      <c r="Y90" s="3" t="str">
        <f t="shared" ca="1" si="34"/>
        <v/>
      </c>
      <c r="Z90" s="3" t="str">
        <f ca="1">IF(ISNUMBER($A90),VLOOKUP($A90,Methuselahs!$A$7:$X$306,5),"")</f>
        <v/>
      </c>
      <c r="AA90" s="3" t="str">
        <f t="shared" ca="1" si="35"/>
        <v/>
      </c>
    </row>
    <row r="91" spans="1:27" ht="13.15" customHeight="1" x14ac:dyDescent="0.2">
      <c r="A91" s="170" t="str">
        <f ca="1">IF(OR(ISBLANK('Tournament Info'!$B$11),'Tournament Info'!$B$11&lt;&gt;4),"",INDIRECT(ADDRESS(ROW(),3,1,1,"Optimal Seating "&amp;'Tournament Info'!$B$11-1&amp;"R+F")))</f>
        <v/>
      </c>
      <c r="B91" s="171" t="str">
        <f ca="1">IF(ISNUMBER(A91),VLOOKUP(A91,Methuselahs!$A$7:$E$306,2,FALSE),"")</f>
        <v/>
      </c>
      <c r="C91" s="172" t="str">
        <f ca="1">IF(ISNUMBER(A91),VLOOKUP(A91,Methuselahs!$A$7:$E$306,3,FALSE),"")</f>
        <v/>
      </c>
      <c r="D91" s="173" t="str">
        <f t="shared" ca="1" si="24"/>
        <v/>
      </c>
      <c r="E91" s="174"/>
      <c r="F91" s="189">
        <f t="shared" si="25"/>
        <v>0</v>
      </c>
      <c r="G91" s="159" t="str">
        <f t="shared" ca="1" si="26"/>
        <v/>
      </c>
      <c r="H91" s="160" t="str">
        <f ca="1">IF(ISNUMBER(A91),IF(OR($S91=$U91,NOT(ISNA(MATCH($D91*5+$V$4,Override!$C$6:$C$125,0)))),$Q91,0),"")</f>
        <v/>
      </c>
      <c r="I91" s="80" t="str">
        <f t="shared" ca="1" si="27"/>
        <v/>
      </c>
      <c r="J91" s="175">
        <f ca="1">COUNT(A87:A91)</f>
        <v>0</v>
      </c>
      <c r="K91" s="176" t="str">
        <f ca="1">IF(ISNUMBER(A91),RANK(F91,F87:F91),"")</f>
        <v/>
      </c>
      <c r="L91" s="177">
        <f ca="1">IF(J91=5,VLOOKUP(K91,TPMatrix!$A$6:$B$10,2,FALSE),IF(J91=4,VLOOKUP(K91,TPMatrix!$D$6:$E$9,2,FALSE),0))</f>
        <v>0</v>
      </c>
      <c r="M91" s="177">
        <f ca="1">IF(COUNTIF(K87:K91,K91)&gt;=2,IF(J91=5,VLOOKUP(K91+1,TPMatrix!$A$6:$B$10,2,FALSE),IF(J91=4,VLOOKUP(K91+1,TPMatrix!$D$6:$E$9,2,FALSE),0)),"")</f>
        <v>0</v>
      </c>
      <c r="N91" s="177">
        <f ca="1">IF(COUNTIF(K87:K91,K91)&gt;=3,IF(J91=5,VLOOKUP(K91+2,TPMatrix!$A$6:$B$10,2,FALSE),IF(J91=4,VLOOKUP(K91+2,TPMatrix!$D$6:$E$9,2,FALSE),0)),"")</f>
        <v>0</v>
      </c>
      <c r="O91" s="177">
        <f ca="1">IF(COUNTIF(K87:K91,K91)&gt;=4,IF(J91=5,VLOOKUP(K91+3,TPMatrix!$A$6:$B$10,2,FALSE),IF(J91=4,VLOOKUP(K91+3,TPMatrix!$D$6:$E$9,2,FALSE),0)),"")</f>
        <v>0</v>
      </c>
      <c r="P91" s="177">
        <f ca="1">IF(COUNTIF(K87:K91,K91)&gt;=5,IF(J91=5,VLOOKUP(K91+4,TPMatrix!$A$6:$B$10,2,FALSE),IF(J91=4,VLOOKUP(K91+4,TPMatrix!$D$6:$E$9,2,FALSE),0)),"")</f>
        <v>0</v>
      </c>
      <c r="Q91" s="177">
        <f t="shared" ca="1" si="28"/>
        <v>0</v>
      </c>
      <c r="R91" s="178">
        <f t="shared" ca="1" si="29"/>
        <v>5</v>
      </c>
      <c r="S91" s="176">
        <f t="shared" ca="1" si="30"/>
        <v>0</v>
      </c>
      <c r="T91" s="177">
        <f t="shared" si="31"/>
        <v>0</v>
      </c>
      <c r="U91" s="178">
        <f t="shared" ca="1" si="32"/>
        <v>0</v>
      </c>
      <c r="W91" s="3" t="str">
        <f t="shared" ca="1" si="33"/>
        <v/>
      </c>
      <c r="X91" s="3" t="str">
        <f ca="1">IF(ISNUMBER($A91),$W91*(Methuselahs!$A$4+1)+$A91,"")</f>
        <v/>
      </c>
      <c r="Y91" s="3" t="str">
        <f t="shared" ca="1" si="34"/>
        <v/>
      </c>
      <c r="Z91" s="3" t="str">
        <f ca="1">IF(ISNUMBER($A91),VLOOKUP($A91,Methuselahs!$A$7:$X$306,5),"")</f>
        <v/>
      </c>
      <c r="AA91" s="3" t="str">
        <f t="shared" ca="1" si="35"/>
        <v/>
      </c>
    </row>
    <row r="92" spans="1:27" ht="13.15" customHeight="1" x14ac:dyDescent="0.2">
      <c r="A92" s="55" t="str">
        <f ca="1">IF(OR(ISBLANK('Tournament Info'!$B$11),'Tournament Info'!$B$11&lt;&gt;4),"",INDIRECT(ADDRESS(ROW(),3,1,1,"Optimal Seating "&amp;'Tournament Info'!$B$11-1&amp;"R+F")))</f>
        <v/>
      </c>
      <c r="B92" s="76" t="str">
        <f ca="1">IF(ISNUMBER(A92),VLOOKUP(A92,Methuselahs!$A$7:$E$306,2,FALSE),"")</f>
        <v/>
      </c>
      <c r="C92" s="136" t="str">
        <f ca="1">IF(ISNUMBER(A92),VLOOKUP(A92,Methuselahs!$A$7:$E$306,3,FALSE),"")</f>
        <v/>
      </c>
      <c r="D92" s="137" t="str">
        <f t="shared" ca="1" si="24"/>
        <v/>
      </c>
      <c r="E92" s="138"/>
      <c r="F92" s="184">
        <f t="shared" si="25"/>
        <v>0</v>
      </c>
      <c r="G92" s="139" t="str">
        <f t="shared" ca="1" si="26"/>
        <v/>
      </c>
      <c r="H92" s="140" t="str">
        <f ca="1">IF(ISNUMBER(A92),IF(OR($S92=$U92,NOT(ISNA(MATCH($D92*5+$V$4,Override!$C$6:$C$125,0)))),$Q92,0),"")</f>
        <v/>
      </c>
      <c r="I92" s="193" t="str">
        <f t="shared" ca="1" si="27"/>
        <v/>
      </c>
      <c r="J92" s="141">
        <f ca="1">COUNT(A92:A96)</f>
        <v>0</v>
      </c>
      <c r="K92" s="142" t="str">
        <f ca="1">IF(ISNUMBER(A92),RANK(F92,F92:F96),"")</f>
        <v/>
      </c>
      <c r="L92" s="58">
        <f ca="1">IF(J92=5,VLOOKUP(K92,TPMatrix!$A$6:$B$10,2,FALSE),IF(J92=4,VLOOKUP(K92,TPMatrix!$D$6:$E$9,2,FALSE),0))</f>
        <v>0</v>
      </c>
      <c r="M92" s="58">
        <f ca="1">IF(COUNTIF(K92:K96,K92)&gt;=2,IF(J92=5,VLOOKUP(K92+1,TPMatrix!$A$6:$B$10,2,FALSE),IF(J92=4,VLOOKUP(K92+1,TPMatrix!$D$6:$E$9,2,FALSE),0)),"")</f>
        <v>0</v>
      </c>
      <c r="N92" s="58">
        <f ca="1">IF(COUNTIF(K92:K96,K92)&gt;=3,IF(J92=5,VLOOKUP(K92+2,TPMatrix!$A$6:$B$10,2,FALSE),IF(J92=4,VLOOKUP(K92+2,TPMatrix!$D$6:$E$9,2,FALSE),0)),"")</f>
        <v>0</v>
      </c>
      <c r="O92" s="58">
        <f ca="1">IF(COUNTIF(K92:K96,K92)&gt;=4,IF(J92=5,VLOOKUP(K92+3,TPMatrix!$A$6:$B$10,2,FALSE),IF(J92=4,VLOOKUP(K92+3,TPMatrix!$D$6:$E$9,2,FALSE),0)),"")</f>
        <v>0</v>
      </c>
      <c r="P92" s="58">
        <f ca="1">IF(COUNTIF(K92:K96,K92)&gt;=5,IF(J92=5,VLOOKUP(K92+4,TPMatrix!$A$6:$B$10,2,FALSE),IF(J92=4,VLOOKUP(K92+4,TPMatrix!$D$6:$E$9,2,FALSE),0)),"")</f>
        <v>0</v>
      </c>
      <c r="Q92" s="58">
        <f t="shared" ca="1" si="28"/>
        <v>0</v>
      </c>
      <c r="R92" s="143">
        <f t="shared" ca="1" si="29"/>
        <v>5</v>
      </c>
      <c r="S92" s="144">
        <f t="shared" ca="1" si="30"/>
        <v>0</v>
      </c>
      <c r="T92" s="145">
        <f t="shared" si="31"/>
        <v>0</v>
      </c>
      <c r="U92" s="146">
        <f t="shared" ca="1" si="32"/>
        <v>0</v>
      </c>
      <c r="W92" s="3" t="str">
        <f t="shared" ca="1" si="33"/>
        <v/>
      </c>
      <c r="X92" s="3" t="str">
        <f ca="1">IF(ISNUMBER($A92),$W92*(Methuselahs!$A$4+1)+$A92,"")</f>
        <v/>
      </c>
      <c r="Y92" s="3" t="str">
        <f t="shared" ca="1" si="34"/>
        <v/>
      </c>
      <c r="Z92" s="3" t="str">
        <f ca="1">IF(ISNUMBER($A92),VLOOKUP($A92,Methuselahs!$A$7:$X$306,5),"")</f>
        <v/>
      </c>
      <c r="AA92" s="3" t="str">
        <f t="shared" ca="1" si="35"/>
        <v/>
      </c>
    </row>
    <row r="93" spans="1:27" ht="13.15" customHeight="1" x14ac:dyDescent="0.2">
      <c r="A93" s="59" t="str">
        <f ca="1">IF(OR(ISBLANK('Tournament Info'!$B$11),'Tournament Info'!$B$11&lt;&gt;4),"",INDIRECT(ADDRESS(ROW(),3,1,1,"Optimal Seating "&amp;'Tournament Info'!$B$11-1&amp;"R+F")))</f>
        <v/>
      </c>
      <c r="B93" s="65" t="str">
        <f ca="1">IF(ISNUMBER(A93),VLOOKUP(A93,Methuselahs!$A$7:$E$306,2,FALSE),"")</f>
        <v/>
      </c>
      <c r="C93" s="147" t="str">
        <f ca="1">IF(ISNUMBER(A93),VLOOKUP(A93,Methuselahs!$A$7:$E$306,3,FALSE),"")</f>
        <v/>
      </c>
      <c r="D93" s="148" t="str">
        <f t="shared" ca="1" si="24"/>
        <v/>
      </c>
      <c r="E93" s="149"/>
      <c r="F93" s="66">
        <f t="shared" si="25"/>
        <v>0</v>
      </c>
      <c r="G93" s="150" t="str">
        <f t="shared" ca="1" si="26"/>
        <v/>
      </c>
      <c r="H93" s="151" t="str">
        <f ca="1">IF(ISNUMBER(A93),IF(OR($S93=$U93,NOT(ISNA(MATCH($D93*5+$V$4,Override!$C$6:$C$125,0)))),$Q93,0),"")</f>
        <v/>
      </c>
      <c r="I93" s="69" t="str">
        <f t="shared" ca="1" si="27"/>
        <v/>
      </c>
      <c r="J93" s="152">
        <f ca="1">COUNT(A92:A96)</f>
        <v>0</v>
      </c>
      <c r="K93" s="153" t="str">
        <f ca="1">IF(ISNUMBER(A93),RANK(F93,F92:F96),"")</f>
        <v/>
      </c>
      <c r="L93" s="154">
        <f ca="1">IF(J93=5,VLOOKUP(K93,TPMatrix!$A$6:$B$10,2,FALSE),IF(J93=4,VLOOKUP(K93,TPMatrix!$D$6:$E$9,2,FALSE),0))</f>
        <v>0</v>
      </c>
      <c r="M93" s="154">
        <f ca="1">IF(COUNTIF(K92:K96,K93)&gt;=2,IF(J93=5,VLOOKUP(K93+1,TPMatrix!$A$6:$B$10,2,FALSE),IF(J93=4,VLOOKUP(K93+1,TPMatrix!$D$6:$E$9,2,FALSE),0)),"")</f>
        <v>0</v>
      </c>
      <c r="N93" s="154">
        <f ca="1">IF(COUNTIF(K92:K96,K93)&gt;=3,IF(J93=5,VLOOKUP(K93+2,TPMatrix!$A$6:$B$10,2,FALSE),IF(J93=4,VLOOKUP(K93+2,TPMatrix!$D$6:$E$9,2,FALSE),0)),"")</f>
        <v>0</v>
      </c>
      <c r="O93" s="154">
        <f ca="1">IF(COUNTIF(K92:K96,K93)&gt;=4,IF(J93=5,VLOOKUP(K93+3,TPMatrix!$A$6:$B$10,2,FALSE),IF(J93=4,VLOOKUP(K93+3,TPMatrix!$D$6:$E$9,2,FALSE),0)),"")</f>
        <v>0</v>
      </c>
      <c r="P93" s="154">
        <f ca="1">IF(COUNTIF(K92:K96,K93)&gt;=5,IF(J93=5,VLOOKUP(K93+4,TPMatrix!$A$6:$B$10,2,FALSE),IF(J93=4,VLOOKUP(K93+4,TPMatrix!$D$6:$E$9,2,FALSE),0)),"")</f>
        <v>0</v>
      </c>
      <c r="Q93" s="154">
        <f t="shared" ca="1" si="28"/>
        <v>0</v>
      </c>
      <c r="R93" s="155">
        <f t="shared" ca="1" si="29"/>
        <v>5</v>
      </c>
      <c r="S93" s="153">
        <f t="shared" ca="1" si="30"/>
        <v>0</v>
      </c>
      <c r="T93" s="154">
        <f t="shared" si="31"/>
        <v>0</v>
      </c>
      <c r="U93" s="155">
        <f t="shared" ca="1" si="32"/>
        <v>0</v>
      </c>
      <c r="W93" s="3" t="str">
        <f t="shared" ca="1" si="33"/>
        <v/>
      </c>
      <c r="X93" s="3" t="str">
        <f ca="1">IF(ISNUMBER($A93),$W93*(Methuselahs!$A$4+1)+$A93,"")</f>
        <v/>
      </c>
      <c r="Y93" s="3" t="str">
        <f t="shared" ca="1" si="34"/>
        <v/>
      </c>
      <c r="Z93" s="3" t="str">
        <f ca="1">IF(ISNUMBER($A93),VLOOKUP($A93,Methuselahs!$A$7:$X$306,5),"")</f>
        <v/>
      </c>
      <c r="AA93" s="3" t="str">
        <f t="shared" ca="1" si="35"/>
        <v/>
      </c>
    </row>
    <row r="94" spans="1:27" ht="13.15" customHeight="1" x14ac:dyDescent="0.2">
      <c r="A94" s="70" t="str">
        <f ca="1">IF(OR(ISBLANK('Tournament Info'!$B$11),'Tournament Info'!$B$11&lt;&gt;4),"",INDIRECT(ADDRESS(ROW(),3,1,1,"Optimal Seating "&amp;'Tournament Info'!$B$11-1&amp;"R+F")))</f>
        <v/>
      </c>
      <c r="B94" s="76" t="str">
        <f ca="1">IF(ISNUMBER(A94),VLOOKUP(A94,Methuselahs!$A$7:$E$306,2,FALSE),"")</f>
        <v/>
      </c>
      <c r="C94" s="156" t="str">
        <f ca="1">IF(ISNUMBER(A94),VLOOKUP(A94,Methuselahs!$A$7:$E$306,3,FALSE),"")</f>
        <v/>
      </c>
      <c r="D94" s="157" t="str">
        <f t="shared" ca="1" si="24"/>
        <v/>
      </c>
      <c r="E94" s="158"/>
      <c r="F94" s="77">
        <f t="shared" si="25"/>
        <v>0</v>
      </c>
      <c r="G94" s="159" t="str">
        <f t="shared" ca="1" si="26"/>
        <v/>
      </c>
      <c r="H94" s="160" t="str">
        <f ca="1">IF(ISNUMBER(A94),IF(OR($S94=$U94,NOT(ISNA(MATCH($D94*5+$V$4,Override!$C$6:$C$125,0)))),$Q94,0),"")</f>
        <v/>
      </c>
      <c r="I94" s="80" t="str">
        <f t="shared" ca="1" si="27"/>
        <v/>
      </c>
      <c r="J94" s="161">
        <f ca="1">COUNT(A92:A96)</f>
        <v>0</v>
      </c>
      <c r="K94" s="162" t="str">
        <f ca="1">IF(ISNUMBER(A94),RANK(F94,F92:F96),"")</f>
        <v/>
      </c>
      <c r="L94" s="75">
        <f ca="1">IF(J94=5,VLOOKUP(K94,TPMatrix!$A$6:$B$10,2,FALSE),IF(J94=4,VLOOKUP(K94,TPMatrix!$D$6:$E$9,2,FALSE),0))</f>
        <v>0</v>
      </c>
      <c r="M94" s="75">
        <f ca="1">IF(COUNTIF(K92:K96,K94)&gt;=2,IF(J94=5,VLOOKUP(K94+1,TPMatrix!$A$6:$B$10,2,FALSE),IF(J94=4,VLOOKUP(K94+1,TPMatrix!$D$6:$E$9,2,FALSE),0)),"")</f>
        <v>0</v>
      </c>
      <c r="N94" s="75">
        <f ca="1">IF(COUNTIF(K92:K96,K94)&gt;=3,IF(J94=5,VLOOKUP(K94+2,TPMatrix!$A$6:$B$10,2,FALSE),IF(J94=4,VLOOKUP(K94+2,TPMatrix!$D$6:$E$9,2,FALSE),0)),"")</f>
        <v>0</v>
      </c>
      <c r="O94" s="75">
        <f ca="1">IF(COUNTIF(K92:K96,K94)&gt;=4,IF(J94=5,VLOOKUP(K94+3,TPMatrix!$A$6:$B$10,2,FALSE),IF(J94=4,VLOOKUP(K94+3,TPMatrix!$D$6:$E$9,2,FALSE),0)),"")</f>
        <v>0</v>
      </c>
      <c r="P94" s="75">
        <f ca="1">IF(COUNTIF(K92:K96,K94)&gt;=5,IF(J94=5,VLOOKUP(K94+4,TPMatrix!$A$6:$B$10,2,FALSE),IF(J94=4,VLOOKUP(K94+4,TPMatrix!$D$6:$E$9,2,FALSE),0)),"")</f>
        <v>0</v>
      </c>
      <c r="Q94" s="75">
        <f t="shared" ca="1" si="28"/>
        <v>0</v>
      </c>
      <c r="R94" s="163">
        <f t="shared" ca="1" si="29"/>
        <v>5</v>
      </c>
      <c r="S94" s="162">
        <f t="shared" ca="1" si="30"/>
        <v>0</v>
      </c>
      <c r="T94" s="75">
        <f t="shared" si="31"/>
        <v>0</v>
      </c>
      <c r="U94" s="163">
        <f t="shared" ca="1" si="32"/>
        <v>0</v>
      </c>
      <c r="W94" s="3" t="str">
        <f t="shared" ca="1" si="33"/>
        <v/>
      </c>
      <c r="X94" s="3" t="str">
        <f ca="1">IF(ISNUMBER($A94),$W94*(Methuselahs!$A$4+1)+$A94,"")</f>
        <v/>
      </c>
      <c r="Y94" s="3" t="str">
        <f t="shared" ca="1" si="34"/>
        <v/>
      </c>
      <c r="Z94" s="3" t="str">
        <f ca="1">IF(ISNUMBER($A94),VLOOKUP($A94,Methuselahs!$A$7:$X$306,5),"")</f>
        <v/>
      </c>
      <c r="AA94" s="3" t="str">
        <f t="shared" ca="1" si="35"/>
        <v/>
      </c>
    </row>
    <row r="95" spans="1:27" ht="13.15" customHeight="1" x14ac:dyDescent="0.2">
      <c r="A95" s="164" t="str">
        <f ca="1">IF(OR(ISBLANK('Tournament Info'!$B$11),'Tournament Info'!$B$11&lt;&gt;4),"",INDIRECT(ADDRESS(ROW(),3,1,1,"Optimal Seating "&amp;'Tournament Info'!$B$11-1&amp;"R+F")))</f>
        <v/>
      </c>
      <c r="B95" s="165" t="str">
        <f ca="1">IF(ISNUMBER(A95),VLOOKUP(A95,Methuselahs!$A$7:$E$306,2,FALSE),"")</f>
        <v/>
      </c>
      <c r="C95" s="166" t="str">
        <f ca="1">IF(ISNUMBER(A95),VLOOKUP(A95,Methuselahs!$A$7:$E$306,3,FALSE),"")</f>
        <v/>
      </c>
      <c r="D95" s="167" t="str">
        <f t="shared" ca="1" si="24"/>
        <v/>
      </c>
      <c r="E95" s="168"/>
      <c r="F95" s="188">
        <f t="shared" si="25"/>
        <v>0</v>
      </c>
      <c r="G95" s="150" t="str">
        <f t="shared" ca="1" si="26"/>
        <v/>
      </c>
      <c r="H95" s="151" t="str">
        <f ca="1">IF(ISNUMBER(A95),IF(OR($S95=$U95,NOT(ISNA(MATCH($D95*5+$V$4,Override!$C$6:$C$125,0)))),$Q95,0),"")</f>
        <v/>
      </c>
      <c r="I95" s="69" t="str">
        <f t="shared" ca="1" si="27"/>
        <v/>
      </c>
      <c r="J95" s="169">
        <f ca="1">COUNT(A92:A96)</f>
        <v>0</v>
      </c>
      <c r="K95" s="153" t="str">
        <f ca="1">IF(ISNUMBER(A95),RANK(F95,F92:F96),"")</f>
        <v/>
      </c>
      <c r="L95" s="154">
        <f ca="1">IF(J95=5,VLOOKUP(K95,TPMatrix!$A$6:$B$10,2,FALSE),IF(J95=4,VLOOKUP(K95,TPMatrix!$D$6:$E$9,2,FALSE),0))</f>
        <v>0</v>
      </c>
      <c r="M95" s="154">
        <f ca="1">IF(COUNTIF(K92:K96,K95)&gt;=2,IF(J95=5,VLOOKUP(K95+1,TPMatrix!$A$6:$B$10,2,FALSE),IF(J95=4,VLOOKUP(K95+1,TPMatrix!$D$6:$E$9,2,FALSE),0)),"")</f>
        <v>0</v>
      </c>
      <c r="N95" s="154">
        <f ca="1">IF(COUNTIF(K92:K96,K95)&gt;=3,IF(J95=5,VLOOKUP(K95+2,TPMatrix!$A$6:$B$10,2,FALSE),IF(J95=4,VLOOKUP(K95+2,TPMatrix!$D$6:$E$9,2,FALSE),0)),"")</f>
        <v>0</v>
      </c>
      <c r="O95" s="154">
        <f ca="1">IF(COUNTIF(K92:K96,K95)&gt;=4,IF(J95=5,VLOOKUP(K95+3,TPMatrix!$A$6:$B$10,2,FALSE),IF(J95=4,VLOOKUP(K95+3,TPMatrix!$D$6:$E$9,2,FALSE),0)),"")</f>
        <v>0</v>
      </c>
      <c r="P95" s="154">
        <f ca="1">IF(COUNTIF(K92:K96,K95)&gt;=5,IF(J95=5,VLOOKUP(K95+4,TPMatrix!$A$6:$B$10,2,FALSE),IF(J95=4,VLOOKUP(K95+4,TPMatrix!$D$6:$E$9,2,FALSE),0)),"")</f>
        <v>0</v>
      </c>
      <c r="Q95" s="154">
        <f t="shared" ca="1" si="28"/>
        <v>0</v>
      </c>
      <c r="R95" s="155">
        <f t="shared" ca="1" si="29"/>
        <v>5</v>
      </c>
      <c r="S95" s="153">
        <f t="shared" ca="1" si="30"/>
        <v>0</v>
      </c>
      <c r="T95" s="154">
        <f t="shared" si="31"/>
        <v>0</v>
      </c>
      <c r="U95" s="155">
        <f t="shared" ca="1" si="32"/>
        <v>0</v>
      </c>
      <c r="W95" s="3" t="str">
        <f t="shared" ca="1" si="33"/>
        <v/>
      </c>
      <c r="X95" s="3" t="str">
        <f ca="1">IF(ISNUMBER($A95),$W95*(Methuselahs!$A$4+1)+$A95,"")</f>
        <v/>
      </c>
      <c r="Y95" s="3" t="str">
        <f t="shared" ca="1" si="34"/>
        <v/>
      </c>
      <c r="Z95" s="3" t="str">
        <f ca="1">IF(ISNUMBER($A95),VLOOKUP($A95,Methuselahs!$A$7:$X$306,5),"")</f>
        <v/>
      </c>
      <c r="AA95" s="3" t="str">
        <f t="shared" ca="1" si="35"/>
        <v/>
      </c>
    </row>
    <row r="96" spans="1:27" ht="13.15" customHeight="1" x14ac:dyDescent="0.2">
      <c r="A96" s="170" t="str">
        <f ca="1">IF(OR(ISBLANK('Tournament Info'!$B$11),'Tournament Info'!$B$11&lt;&gt;4),"",INDIRECT(ADDRESS(ROW(),3,1,1,"Optimal Seating "&amp;'Tournament Info'!$B$11-1&amp;"R+F")))</f>
        <v/>
      </c>
      <c r="B96" s="171" t="str">
        <f ca="1">IF(ISNUMBER(A96),VLOOKUP(A96,Methuselahs!$A$7:$E$306,2,FALSE),"")</f>
        <v/>
      </c>
      <c r="C96" s="172" t="str">
        <f ca="1">IF(ISNUMBER(A96),VLOOKUP(A96,Methuselahs!$A$7:$E$306,3,FALSE),"")</f>
        <v/>
      </c>
      <c r="D96" s="173" t="str">
        <f t="shared" ca="1" si="24"/>
        <v/>
      </c>
      <c r="E96" s="174"/>
      <c r="F96" s="189">
        <f t="shared" si="25"/>
        <v>0</v>
      </c>
      <c r="G96" s="159" t="str">
        <f t="shared" ca="1" si="26"/>
        <v/>
      </c>
      <c r="H96" s="160" t="str">
        <f ca="1">IF(ISNUMBER(A96),IF(OR($S96=$U96,NOT(ISNA(MATCH($D96*5+$V$4,Override!$C$6:$C$125,0)))),$Q96,0),"")</f>
        <v/>
      </c>
      <c r="I96" s="80" t="str">
        <f t="shared" ca="1" si="27"/>
        <v/>
      </c>
      <c r="J96" s="175">
        <f ca="1">COUNT(A92:A96)</f>
        <v>0</v>
      </c>
      <c r="K96" s="176" t="str">
        <f ca="1">IF(ISNUMBER(A96),RANK(F96,F92:F96),"")</f>
        <v/>
      </c>
      <c r="L96" s="177">
        <f ca="1">IF(J96=5,VLOOKUP(K96,TPMatrix!$A$6:$B$10,2,FALSE),IF(J96=4,VLOOKUP(K96,TPMatrix!$D$6:$E$9,2,FALSE),0))</f>
        <v>0</v>
      </c>
      <c r="M96" s="177">
        <f ca="1">IF(COUNTIF(K92:K96,K96)&gt;=2,IF(J96=5,VLOOKUP(K96+1,TPMatrix!$A$6:$B$10,2,FALSE),IF(J96=4,VLOOKUP(K96+1,TPMatrix!$D$6:$E$9,2,FALSE),0)),"")</f>
        <v>0</v>
      </c>
      <c r="N96" s="177">
        <f ca="1">IF(COUNTIF(K92:K96,K96)&gt;=3,IF(J96=5,VLOOKUP(K96+2,TPMatrix!$A$6:$B$10,2,FALSE),IF(J96=4,VLOOKUP(K96+2,TPMatrix!$D$6:$E$9,2,FALSE),0)),"")</f>
        <v>0</v>
      </c>
      <c r="O96" s="177">
        <f ca="1">IF(COUNTIF(K92:K96,K96)&gt;=4,IF(J96=5,VLOOKUP(K96+3,TPMatrix!$A$6:$B$10,2,FALSE),IF(J96=4,VLOOKUP(K96+3,TPMatrix!$D$6:$E$9,2,FALSE),0)),"")</f>
        <v>0</v>
      </c>
      <c r="P96" s="177">
        <f ca="1">IF(COUNTIF(K92:K96,K96)&gt;=5,IF(J96=5,VLOOKUP(K96+4,TPMatrix!$A$6:$B$10,2,FALSE),IF(J96=4,VLOOKUP(K96+4,TPMatrix!$D$6:$E$9,2,FALSE),0)),"")</f>
        <v>0</v>
      </c>
      <c r="Q96" s="177">
        <f t="shared" ca="1" si="28"/>
        <v>0</v>
      </c>
      <c r="R96" s="178">
        <f t="shared" ca="1" si="29"/>
        <v>5</v>
      </c>
      <c r="S96" s="176">
        <f t="shared" ca="1" si="30"/>
        <v>0</v>
      </c>
      <c r="T96" s="177">
        <f t="shared" si="31"/>
        <v>0</v>
      </c>
      <c r="U96" s="178">
        <f t="shared" ca="1" si="32"/>
        <v>0</v>
      </c>
      <c r="W96" s="3" t="str">
        <f t="shared" ca="1" si="33"/>
        <v/>
      </c>
      <c r="X96" s="3" t="str">
        <f ca="1">IF(ISNUMBER($A96),$W96*(Methuselahs!$A$4+1)+$A96,"")</f>
        <v/>
      </c>
      <c r="Y96" s="3" t="str">
        <f t="shared" ca="1" si="34"/>
        <v/>
      </c>
      <c r="Z96" s="3" t="str">
        <f ca="1">IF(ISNUMBER($A96),VLOOKUP($A96,Methuselahs!$A$7:$X$306,5),"")</f>
        <v/>
      </c>
      <c r="AA96" s="3" t="str">
        <f t="shared" ca="1" si="35"/>
        <v/>
      </c>
    </row>
    <row r="97" spans="1:27" ht="13.15" customHeight="1" x14ac:dyDescent="0.2">
      <c r="A97" s="55" t="str">
        <f ca="1">IF(OR(ISBLANK('Tournament Info'!$B$11),'Tournament Info'!$B$11&lt;&gt;4),"",INDIRECT(ADDRESS(ROW(),3,1,1,"Optimal Seating "&amp;'Tournament Info'!$B$11-1&amp;"R+F")))</f>
        <v/>
      </c>
      <c r="B97" s="76" t="str">
        <f ca="1">IF(ISNUMBER(A97),VLOOKUP(A97,Methuselahs!$A$7:$E$306,2,FALSE),"")</f>
        <v/>
      </c>
      <c r="C97" s="136" t="str">
        <f ca="1">IF(ISNUMBER(A97),VLOOKUP(A97,Methuselahs!$A$7:$E$306,3,FALSE),"")</f>
        <v/>
      </c>
      <c r="D97" s="137" t="str">
        <f t="shared" ca="1" si="24"/>
        <v/>
      </c>
      <c r="E97" s="138"/>
      <c r="F97" s="184">
        <f t="shared" si="25"/>
        <v>0</v>
      </c>
      <c r="G97" s="139" t="str">
        <f t="shared" ca="1" si="26"/>
        <v/>
      </c>
      <c r="H97" s="140" t="str">
        <f ca="1">IF(ISNUMBER(A97),IF(OR($S97=$U97,NOT(ISNA(MATCH($D97*5+$V$4,Override!$C$6:$C$125,0)))),$Q97,0),"")</f>
        <v/>
      </c>
      <c r="I97" s="193" t="str">
        <f t="shared" ca="1" si="27"/>
        <v/>
      </c>
      <c r="J97" s="141">
        <f ca="1">COUNT(A97:A101)</f>
        <v>0</v>
      </c>
      <c r="K97" s="142" t="str">
        <f ca="1">IF(ISNUMBER(A97),RANK(F97,F97:F101),"")</f>
        <v/>
      </c>
      <c r="L97" s="58">
        <f ca="1">IF(J97=5,VLOOKUP(K97,TPMatrix!$A$6:$B$10,2,FALSE),IF(J97=4,VLOOKUP(K97,TPMatrix!$D$6:$E$9,2,FALSE),0))</f>
        <v>0</v>
      </c>
      <c r="M97" s="58">
        <f ca="1">IF(COUNTIF(K97:K101,K97)&gt;=2,IF(J97=5,VLOOKUP(K97+1,TPMatrix!$A$6:$B$10,2,FALSE),IF(J97=4,VLOOKUP(K97+1,TPMatrix!$D$6:$E$9,2,FALSE),0)),"")</f>
        <v>0</v>
      </c>
      <c r="N97" s="58">
        <f ca="1">IF(COUNTIF(K97:K101,K97)&gt;=3,IF(J97=5,VLOOKUP(K97+2,TPMatrix!$A$6:$B$10,2,FALSE),IF(J97=4,VLOOKUP(K97+2,TPMatrix!$D$6:$E$9,2,FALSE),0)),"")</f>
        <v>0</v>
      </c>
      <c r="O97" s="58">
        <f ca="1">IF(COUNTIF(K97:K101,K97)&gt;=4,IF(J97=5,VLOOKUP(K97+3,TPMatrix!$A$6:$B$10,2,FALSE),IF(J97=4,VLOOKUP(K97+3,TPMatrix!$D$6:$E$9,2,FALSE),0)),"")</f>
        <v>0</v>
      </c>
      <c r="P97" s="58">
        <f ca="1">IF(COUNTIF(K97:K101,K97)&gt;=5,IF(J97=5,VLOOKUP(K97+4,TPMatrix!$A$6:$B$10,2,FALSE),IF(J97=4,VLOOKUP(K97+4,TPMatrix!$D$6:$E$9,2,FALSE),0)),"")</f>
        <v>0</v>
      </c>
      <c r="Q97" s="58">
        <f t="shared" ca="1" si="28"/>
        <v>0</v>
      </c>
      <c r="R97" s="143">
        <f t="shared" ca="1" si="29"/>
        <v>5</v>
      </c>
      <c r="S97" s="144">
        <f t="shared" ca="1" si="30"/>
        <v>0</v>
      </c>
      <c r="T97" s="145">
        <f t="shared" si="31"/>
        <v>0</v>
      </c>
      <c r="U97" s="146">
        <f t="shared" ca="1" si="32"/>
        <v>0</v>
      </c>
      <c r="W97" s="3" t="str">
        <f t="shared" ca="1" si="33"/>
        <v/>
      </c>
      <c r="X97" s="3" t="str">
        <f ca="1">IF(ISNUMBER($A97),$W97*(Methuselahs!$A$4+1)+$A97,"")</f>
        <v/>
      </c>
      <c r="Y97" s="3" t="str">
        <f t="shared" ca="1" si="34"/>
        <v/>
      </c>
      <c r="Z97" s="3" t="str">
        <f ca="1">IF(ISNUMBER($A97),VLOOKUP($A97,Methuselahs!$A$7:$X$306,5),"")</f>
        <v/>
      </c>
      <c r="AA97" s="3" t="str">
        <f t="shared" ca="1" si="35"/>
        <v/>
      </c>
    </row>
    <row r="98" spans="1:27" ht="13.15" customHeight="1" x14ac:dyDescent="0.2">
      <c r="A98" s="59" t="str">
        <f ca="1">IF(OR(ISBLANK('Tournament Info'!$B$11),'Tournament Info'!$B$11&lt;&gt;4),"",INDIRECT(ADDRESS(ROW(),3,1,1,"Optimal Seating "&amp;'Tournament Info'!$B$11-1&amp;"R+F")))</f>
        <v/>
      </c>
      <c r="B98" s="65" t="str">
        <f ca="1">IF(ISNUMBER(A98),VLOOKUP(A98,Methuselahs!$A$7:$E$306,2,FALSE),"")</f>
        <v/>
      </c>
      <c r="C98" s="147" t="str">
        <f ca="1">IF(ISNUMBER(A98),VLOOKUP(A98,Methuselahs!$A$7:$E$306,3,FALSE),"")</f>
        <v/>
      </c>
      <c r="D98" s="148" t="str">
        <f t="shared" ca="1" si="24"/>
        <v/>
      </c>
      <c r="E98" s="149"/>
      <c r="F98" s="66">
        <f t="shared" si="25"/>
        <v>0</v>
      </c>
      <c r="G98" s="150" t="str">
        <f t="shared" ca="1" si="26"/>
        <v/>
      </c>
      <c r="H98" s="151" t="str">
        <f ca="1">IF(ISNUMBER(A98),IF(OR($S98=$U98,NOT(ISNA(MATCH($D98*5+$V$4,Override!$C$6:$C$125,0)))),$Q98,0),"")</f>
        <v/>
      </c>
      <c r="I98" s="69" t="str">
        <f t="shared" ca="1" si="27"/>
        <v/>
      </c>
      <c r="J98" s="152">
        <f ca="1">COUNT(A97:A101)</f>
        <v>0</v>
      </c>
      <c r="K98" s="153" t="str">
        <f ca="1">IF(ISNUMBER(A98),RANK(F98,F97:F101),"")</f>
        <v/>
      </c>
      <c r="L98" s="154">
        <f ca="1">IF(J98=5,VLOOKUP(K98,TPMatrix!$A$6:$B$10,2,FALSE),IF(J98=4,VLOOKUP(K98,TPMatrix!$D$6:$E$9,2,FALSE),0))</f>
        <v>0</v>
      </c>
      <c r="M98" s="154">
        <f ca="1">IF(COUNTIF(K97:K101,K98)&gt;=2,IF(J98=5,VLOOKUP(K98+1,TPMatrix!$A$6:$B$10,2,FALSE),IF(J98=4,VLOOKUP(K98+1,TPMatrix!$D$6:$E$9,2,FALSE),0)),"")</f>
        <v>0</v>
      </c>
      <c r="N98" s="154">
        <f ca="1">IF(COUNTIF(K97:K101,K98)&gt;=3,IF(J98=5,VLOOKUP(K98+2,TPMatrix!$A$6:$B$10,2,FALSE),IF(J98=4,VLOOKUP(K98+2,TPMatrix!$D$6:$E$9,2,FALSE),0)),"")</f>
        <v>0</v>
      </c>
      <c r="O98" s="154">
        <f ca="1">IF(COUNTIF(K97:K101,K98)&gt;=4,IF(J98=5,VLOOKUP(K98+3,TPMatrix!$A$6:$B$10,2,FALSE),IF(J98=4,VLOOKUP(K98+3,TPMatrix!$D$6:$E$9,2,FALSE),0)),"")</f>
        <v>0</v>
      </c>
      <c r="P98" s="154">
        <f ca="1">IF(COUNTIF(K97:K101,K98)&gt;=5,IF(J98=5,VLOOKUP(K98+4,TPMatrix!$A$6:$B$10,2,FALSE),IF(J98=4,VLOOKUP(K98+4,TPMatrix!$D$6:$E$9,2,FALSE),0)),"")</f>
        <v>0</v>
      </c>
      <c r="Q98" s="154">
        <f t="shared" ca="1" si="28"/>
        <v>0</v>
      </c>
      <c r="R98" s="155">
        <f t="shared" ca="1" si="29"/>
        <v>5</v>
      </c>
      <c r="S98" s="153">
        <f t="shared" ca="1" si="30"/>
        <v>0</v>
      </c>
      <c r="T98" s="154">
        <f t="shared" si="31"/>
        <v>0</v>
      </c>
      <c r="U98" s="155">
        <f t="shared" ca="1" si="32"/>
        <v>0</v>
      </c>
      <c r="W98" s="3" t="str">
        <f t="shared" ca="1" si="33"/>
        <v/>
      </c>
      <c r="X98" s="3" t="str">
        <f ca="1">IF(ISNUMBER($A98),$W98*(Methuselahs!$A$4+1)+$A98,"")</f>
        <v/>
      </c>
      <c r="Y98" s="3" t="str">
        <f t="shared" ca="1" si="34"/>
        <v/>
      </c>
      <c r="Z98" s="3" t="str">
        <f ca="1">IF(ISNUMBER($A98),VLOOKUP($A98,Methuselahs!$A$7:$X$306,5),"")</f>
        <v/>
      </c>
      <c r="AA98" s="3" t="str">
        <f t="shared" ca="1" si="35"/>
        <v/>
      </c>
    </row>
    <row r="99" spans="1:27" ht="13.15" customHeight="1" x14ac:dyDescent="0.2">
      <c r="A99" s="70" t="str">
        <f ca="1">IF(OR(ISBLANK('Tournament Info'!$B$11),'Tournament Info'!$B$11&lt;&gt;4),"",INDIRECT(ADDRESS(ROW(),3,1,1,"Optimal Seating "&amp;'Tournament Info'!$B$11-1&amp;"R+F")))</f>
        <v/>
      </c>
      <c r="B99" s="76" t="str">
        <f ca="1">IF(ISNUMBER(A99),VLOOKUP(A99,Methuselahs!$A$7:$E$306,2,FALSE),"")</f>
        <v/>
      </c>
      <c r="C99" s="156" t="str">
        <f ca="1">IF(ISNUMBER(A99),VLOOKUP(A99,Methuselahs!$A$7:$E$306,3,FALSE),"")</f>
        <v/>
      </c>
      <c r="D99" s="157" t="str">
        <f t="shared" ca="1" si="24"/>
        <v/>
      </c>
      <c r="E99" s="158"/>
      <c r="F99" s="77">
        <f t="shared" si="25"/>
        <v>0</v>
      </c>
      <c r="G99" s="159" t="str">
        <f t="shared" ca="1" si="26"/>
        <v/>
      </c>
      <c r="H99" s="160" t="str">
        <f ca="1">IF(ISNUMBER(A99),IF(OR($S99=$U99,NOT(ISNA(MATCH($D99*5+$V$4,Override!$C$6:$C$125,0)))),$Q99,0),"")</f>
        <v/>
      </c>
      <c r="I99" s="80" t="str">
        <f t="shared" ca="1" si="27"/>
        <v/>
      </c>
      <c r="J99" s="161">
        <f ca="1">COUNT(A97:A101)</f>
        <v>0</v>
      </c>
      <c r="K99" s="162" t="str">
        <f ca="1">IF(ISNUMBER(A99),RANK(F99,F97:F101),"")</f>
        <v/>
      </c>
      <c r="L99" s="75">
        <f ca="1">IF(J99=5,VLOOKUP(K99,TPMatrix!$A$6:$B$10,2,FALSE),IF(J99=4,VLOOKUP(K99,TPMatrix!$D$6:$E$9,2,FALSE),0))</f>
        <v>0</v>
      </c>
      <c r="M99" s="75">
        <f ca="1">IF(COUNTIF(K97:K101,K99)&gt;=2,IF(J99=5,VLOOKUP(K99+1,TPMatrix!$A$6:$B$10,2,FALSE),IF(J99=4,VLOOKUP(K99+1,TPMatrix!$D$6:$E$9,2,FALSE),0)),"")</f>
        <v>0</v>
      </c>
      <c r="N99" s="75">
        <f ca="1">IF(COUNTIF(K97:K101,K99)&gt;=3,IF(J99=5,VLOOKUP(K99+2,TPMatrix!$A$6:$B$10,2,FALSE),IF(J99=4,VLOOKUP(K99+2,TPMatrix!$D$6:$E$9,2,FALSE),0)),"")</f>
        <v>0</v>
      </c>
      <c r="O99" s="75">
        <f ca="1">IF(COUNTIF(K97:K101,K99)&gt;=4,IF(J99=5,VLOOKUP(K99+3,TPMatrix!$A$6:$B$10,2,FALSE),IF(J99=4,VLOOKUP(K99+3,TPMatrix!$D$6:$E$9,2,FALSE),0)),"")</f>
        <v>0</v>
      </c>
      <c r="P99" s="75">
        <f ca="1">IF(COUNTIF(K97:K101,K99)&gt;=5,IF(J99=5,VLOOKUP(K99+4,TPMatrix!$A$6:$B$10,2,FALSE),IF(J99=4,VLOOKUP(K99+4,TPMatrix!$D$6:$E$9,2,FALSE),0)),"")</f>
        <v>0</v>
      </c>
      <c r="Q99" s="75">
        <f t="shared" ca="1" si="28"/>
        <v>0</v>
      </c>
      <c r="R99" s="163">
        <f t="shared" ca="1" si="29"/>
        <v>5</v>
      </c>
      <c r="S99" s="162">
        <f t="shared" ca="1" si="30"/>
        <v>0</v>
      </c>
      <c r="T99" s="75">
        <f t="shared" si="31"/>
        <v>0</v>
      </c>
      <c r="U99" s="163">
        <f t="shared" ca="1" si="32"/>
        <v>0</v>
      </c>
      <c r="W99" s="3" t="str">
        <f t="shared" ca="1" si="33"/>
        <v/>
      </c>
      <c r="X99" s="3" t="str">
        <f ca="1">IF(ISNUMBER($A99),$W99*(Methuselahs!$A$4+1)+$A99,"")</f>
        <v/>
      </c>
      <c r="Y99" s="3" t="str">
        <f t="shared" ca="1" si="34"/>
        <v/>
      </c>
      <c r="Z99" s="3" t="str">
        <f ca="1">IF(ISNUMBER($A99),VLOOKUP($A99,Methuselahs!$A$7:$X$306,5),"")</f>
        <v/>
      </c>
      <c r="AA99" s="3" t="str">
        <f t="shared" ca="1" si="35"/>
        <v/>
      </c>
    </row>
    <row r="100" spans="1:27" ht="13.15" customHeight="1" x14ac:dyDescent="0.2">
      <c r="A100" s="164" t="str">
        <f ca="1">IF(OR(ISBLANK('Tournament Info'!$B$11),'Tournament Info'!$B$11&lt;&gt;4),"",INDIRECT(ADDRESS(ROW(),3,1,1,"Optimal Seating "&amp;'Tournament Info'!$B$11-1&amp;"R+F")))</f>
        <v/>
      </c>
      <c r="B100" s="165" t="str">
        <f ca="1">IF(ISNUMBER(A100),VLOOKUP(A100,Methuselahs!$A$7:$E$306,2,FALSE),"")</f>
        <v/>
      </c>
      <c r="C100" s="166" t="str">
        <f ca="1">IF(ISNUMBER(A100),VLOOKUP(A100,Methuselahs!$A$7:$E$306,3,FALSE),"")</f>
        <v/>
      </c>
      <c r="D100" s="167" t="str">
        <f t="shared" ca="1" si="24"/>
        <v/>
      </c>
      <c r="E100" s="168"/>
      <c r="F100" s="188">
        <f t="shared" si="25"/>
        <v>0</v>
      </c>
      <c r="G100" s="150" t="str">
        <f t="shared" ca="1" si="26"/>
        <v/>
      </c>
      <c r="H100" s="151" t="str">
        <f ca="1">IF(ISNUMBER(A100),IF(OR($S100=$U100,NOT(ISNA(MATCH($D100*5+$V$4,Override!$C$6:$C$125,0)))),$Q100,0),"")</f>
        <v/>
      </c>
      <c r="I100" s="69" t="str">
        <f t="shared" ca="1" si="27"/>
        <v/>
      </c>
      <c r="J100" s="169">
        <f ca="1">COUNT(A97:A101)</f>
        <v>0</v>
      </c>
      <c r="K100" s="153" t="str">
        <f ca="1">IF(ISNUMBER(A100),RANK(F100,F97:F101),"")</f>
        <v/>
      </c>
      <c r="L100" s="154">
        <f ca="1">IF(J100=5,VLOOKUP(K100,TPMatrix!$A$6:$B$10,2,FALSE),IF(J100=4,VLOOKUP(K100,TPMatrix!$D$6:$E$9,2,FALSE),0))</f>
        <v>0</v>
      </c>
      <c r="M100" s="154">
        <f ca="1">IF(COUNTIF(K97:K101,K100)&gt;=2,IF(J100=5,VLOOKUP(K100+1,TPMatrix!$A$6:$B$10,2,FALSE),IF(J100=4,VLOOKUP(K100+1,TPMatrix!$D$6:$E$9,2,FALSE),0)),"")</f>
        <v>0</v>
      </c>
      <c r="N100" s="154">
        <f ca="1">IF(COUNTIF(K97:K101,K100)&gt;=3,IF(J100=5,VLOOKUP(K100+2,TPMatrix!$A$6:$B$10,2,FALSE),IF(J100=4,VLOOKUP(K100+2,TPMatrix!$D$6:$E$9,2,FALSE),0)),"")</f>
        <v>0</v>
      </c>
      <c r="O100" s="154">
        <f ca="1">IF(COUNTIF(K97:K101,K100)&gt;=4,IF(J100=5,VLOOKUP(K100+3,TPMatrix!$A$6:$B$10,2,FALSE),IF(J100=4,VLOOKUP(K100+3,TPMatrix!$D$6:$E$9,2,FALSE),0)),"")</f>
        <v>0</v>
      </c>
      <c r="P100" s="154">
        <f ca="1">IF(COUNTIF(K97:K101,K100)&gt;=5,IF(J100=5,VLOOKUP(K100+4,TPMatrix!$A$6:$B$10,2,FALSE),IF(J100=4,VLOOKUP(K100+4,TPMatrix!$D$6:$E$9,2,FALSE),0)),"")</f>
        <v>0</v>
      </c>
      <c r="Q100" s="154">
        <f t="shared" ca="1" si="28"/>
        <v>0</v>
      </c>
      <c r="R100" s="155">
        <f t="shared" ca="1" si="29"/>
        <v>5</v>
      </c>
      <c r="S100" s="153">
        <f t="shared" ca="1" si="30"/>
        <v>0</v>
      </c>
      <c r="T100" s="154">
        <f t="shared" si="31"/>
        <v>0</v>
      </c>
      <c r="U100" s="155">
        <f t="shared" ca="1" si="32"/>
        <v>0</v>
      </c>
      <c r="W100" s="3" t="str">
        <f t="shared" ca="1" si="33"/>
        <v/>
      </c>
      <c r="X100" s="3" t="str">
        <f ca="1">IF(ISNUMBER($A100),$W100*(Methuselahs!$A$4+1)+$A100,"")</f>
        <v/>
      </c>
      <c r="Y100" s="3" t="str">
        <f t="shared" ca="1" si="34"/>
        <v/>
      </c>
      <c r="Z100" s="3" t="str">
        <f ca="1">IF(ISNUMBER($A100),VLOOKUP($A100,Methuselahs!$A$7:$X$306,5),"")</f>
        <v/>
      </c>
      <c r="AA100" s="3" t="str">
        <f t="shared" ca="1" si="35"/>
        <v/>
      </c>
    </row>
    <row r="101" spans="1:27" ht="13.15" customHeight="1" x14ac:dyDescent="0.2">
      <c r="A101" s="170" t="str">
        <f ca="1">IF(OR(ISBLANK('Tournament Info'!$B$11),'Tournament Info'!$B$11&lt;&gt;4),"",INDIRECT(ADDRESS(ROW(),3,1,1,"Optimal Seating "&amp;'Tournament Info'!$B$11-1&amp;"R+F")))</f>
        <v/>
      </c>
      <c r="B101" s="171" t="str">
        <f ca="1">IF(ISNUMBER(A101),VLOOKUP(A101,Methuselahs!$A$7:$E$306,2,FALSE),"")</f>
        <v/>
      </c>
      <c r="C101" s="172" t="str">
        <f ca="1">IF(ISNUMBER(A101),VLOOKUP(A101,Methuselahs!$A$7:$E$306,3,FALSE),"")</f>
        <v/>
      </c>
      <c r="D101" s="173" t="str">
        <f t="shared" ca="1" si="24"/>
        <v/>
      </c>
      <c r="E101" s="174"/>
      <c r="F101" s="189">
        <f t="shared" si="25"/>
        <v>0</v>
      </c>
      <c r="G101" s="159" t="str">
        <f t="shared" ca="1" si="26"/>
        <v/>
      </c>
      <c r="H101" s="160" t="str">
        <f ca="1">IF(ISNUMBER(A101),IF(OR($S101=$U101,NOT(ISNA(MATCH($D101*5+$V$4,Override!$C$6:$C$125,0)))),$Q101,0),"")</f>
        <v/>
      </c>
      <c r="I101" s="80" t="str">
        <f t="shared" ca="1" si="27"/>
        <v/>
      </c>
      <c r="J101" s="175">
        <f ca="1">COUNT(A97:A101)</f>
        <v>0</v>
      </c>
      <c r="K101" s="176" t="str">
        <f ca="1">IF(ISNUMBER(A101),RANK(F101,F97:F101),"")</f>
        <v/>
      </c>
      <c r="L101" s="177">
        <f ca="1">IF(J101=5,VLOOKUP(K101,TPMatrix!$A$6:$B$10,2,FALSE),IF(J101=4,VLOOKUP(K101,TPMatrix!$D$6:$E$9,2,FALSE),0))</f>
        <v>0</v>
      </c>
      <c r="M101" s="177">
        <f ca="1">IF(COUNTIF(K97:K101,K101)&gt;=2,IF(J101=5,VLOOKUP(K101+1,TPMatrix!$A$6:$B$10,2,FALSE),IF(J101=4,VLOOKUP(K101+1,TPMatrix!$D$6:$E$9,2,FALSE),0)),"")</f>
        <v>0</v>
      </c>
      <c r="N101" s="177">
        <f ca="1">IF(COUNTIF(K97:K101,K101)&gt;=3,IF(J101=5,VLOOKUP(K101+2,TPMatrix!$A$6:$B$10,2,FALSE),IF(J101=4,VLOOKUP(K101+2,TPMatrix!$D$6:$E$9,2,FALSE),0)),"")</f>
        <v>0</v>
      </c>
      <c r="O101" s="177">
        <f ca="1">IF(COUNTIF(K97:K101,K101)&gt;=4,IF(J101=5,VLOOKUP(K101+3,TPMatrix!$A$6:$B$10,2,FALSE),IF(J101=4,VLOOKUP(K101+3,TPMatrix!$D$6:$E$9,2,FALSE),0)),"")</f>
        <v>0</v>
      </c>
      <c r="P101" s="177">
        <f ca="1">IF(COUNTIF(K97:K101,K101)&gt;=5,IF(J101=5,VLOOKUP(K101+4,TPMatrix!$A$6:$B$10,2,FALSE),IF(J101=4,VLOOKUP(K101+4,TPMatrix!$D$6:$E$9,2,FALSE),0)),"")</f>
        <v>0</v>
      </c>
      <c r="Q101" s="177">
        <f t="shared" ca="1" si="28"/>
        <v>0</v>
      </c>
      <c r="R101" s="178">
        <f t="shared" ca="1" si="29"/>
        <v>5</v>
      </c>
      <c r="S101" s="176">
        <f t="shared" ca="1" si="30"/>
        <v>0</v>
      </c>
      <c r="T101" s="177">
        <f t="shared" si="31"/>
        <v>0</v>
      </c>
      <c r="U101" s="178">
        <f t="shared" ca="1" si="32"/>
        <v>0</v>
      </c>
      <c r="W101" s="3" t="str">
        <f t="shared" ca="1" si="33"/>
        <v/>
      </c>
      <c r="X101" s="3" t="str">
        <f ca="1">IF(ISNUMBER($A101),$W101*(Methuselahs!$A$4+1)+$A101,"")</f>
        <v/>
      </c>
      <c r="Y101" s="3" t="str">
        <f t="shared" ca="1" si="34"/>
        <v/>
      </c>
      <c r="Z101" s="3" t="str">
        <f ca="1">IF(ISNUMBER($A101),VLOOKUP($A101,Methuselahs!$A$7:$X$306,5),"")</f>
        <v/>
      </c>
      <c r="AA101" s="3" t="str">
        <f t="shared" ca="1" si="35"/>
        <v/>
      </c>
    </row>
    <row r="102" spans="1:27" ht="13.15" customHeight="1" x14ac:dyDescent="0.2">
      <c r="A102" s="55" t="str">
        <f ca="1">IF(OR(ISBLANK('Tournament Info'!$B$11),'Tournament Info'!$B$11&lt;&gt;4),"",INDIRECT(ADDRESS(ROW(),3,1,1,"Optimal Seating "&amp;'Tournament Info'!$B$11-1&amp;"R+F")))</f>
        <v/>
      </c>
      <c r="B102" s="76" t="str">
        <f ca="1">IF(ISNUMBER(A102),VLOOKUP(A102,Methuselahs!$A$7:$E$306,2,FALSE),"")</f>
        <v/>
      </c>
      <c r="C102" s="136" t="str">
        <f ca="1">IF(ISNUMBER(A102),VLOOKUP(A102,Methuselahs!$A$7:$E$306,3,FALSE),"")</f>
        <v/>
      </c>
      <c r="D102" s="137" t="str">
        <f t="shared" ca="1" si="24"/>
        <v/>
      </c>
      <c r="E102" s="138"/>
      <c r="F102" s="184">
        <f t="shared" si="25"/>
        <v>0</v>
      </c>
      <c r="G102" s="139" t="str">
        <f t="shared" ca="1" si="26"/>
        <v/>
      </c>
      <c r="H102" s="140" t="str">
        <f ca="1">IF(ISNUMBER(A102),IF(OR($S102=$U102,NOT(ISNA(MATCH($D102*5+$V$4,Override!$C$6:$C$125,0)))),$Q102,0),"")</f>
        <v/>
      </c>
      <c r="I102" s="193" t="str">
        <f t="shared" ca="1" si="27"/>
        <v/>
      </c>
      <c r="J102" s="141">
        <f ca="1">COUNT(A102:A106)</f>
        <v>0</v>
      </c>
      <c r="K102" s="142" t="str">
        <f ca="1">IF(ISNUMBER(A102),RANK(F102,F102:F106),"")</f>
        <v/>
      </c>
      <c r="L102" s="58">
        <f ca="1">IF(J102=5,VLOOKUP(K102,TPMatrix!$A$6:$B$10,2,FALSE),IF(J102=4,VLOOKUP(K102,TPMatrix!$D$6:$E$9,2,FALSE),0))</f>
        <v>0</v>
      </c>
      <c r="M102" s="58">
        <f ca="1">IF(COUNTIF(K102:K106,K102)&gt;=2,IF(J102=5,VLOOKUP(K102+1,TPMatrix!$A$6:$B$10,2,FALSE),IF(J102=4,VLOOKUP(K102+1,TPMatrix!$D$6:$E$9,2,FALSE),0)),"")</f>
        <v>0</v>
      </c>
      <c r="N102" s="58">
        <f ca="1">IF(COUNTIF(K102:K106,K102)&gt;=3,IF(J102=5,VLOOKUP(K102+2,TPMatrix!$A$6:$B$10,2,FALSE),IF(J102=4,VLOOKUP(K102+2,TPMatrix!$D$6:$E$9,2,FALSE),0)),"")</f>
        <v>0</v>
      </c>
      <c r="O102" s="58">
        <f ca="1">IF(COUNTIF(K102:K106,K102)&gt;=4,IF(J102=5,VLOOKUP(K102+3,TPMatrix!$A$6:$B$10,2,FALSE),IF(J102=4,VLOOKUP(K102+3,TPMatrix!$D$6:$E$9,2,FALSE),0)),"")</f>
        <v>0</v>
      </c>
      <c r="P102" s="58">
        <f ca="1">IF(COUNTIF(K102:K106,K102)&gt;=5,IF(J102=5,VLOOKUP(K102+4,TPMatrix!$A$6:$B$10,2,FALSE),IF(J102=4,VLOOKUP(K102+4,TPMatrix!$D$6:$E$9,2,FALSE),0)),"")</f>
        <v>0</v>
      </c>
      <c r="Q102" s="58">
        <f t="shared" ca="1" si="28"/>
        <v>0</v>
      </c>
      <c r="R102" s="143">
        <f t="shared" ca="1" si="29"/>
        <v>5</v>
      </c>
      <c r="S102" s="144">
        <f t="shared" ca="1" si="30"/>
        <v>0</v>
      </c>
      <c r="T102" s="145">
        <f t="shared" si="31"/>
        <v>0</v>
      </c>
      <c r="U102" s="146">
        <f t="shared" ca="1" si="32"/>
        <v>0</v>
      </c>
      <c r="W102" s="3" t="str">
        <f t="shared" ca="1" si="33"/>
        <v/>
      </c>
      <c r="X102" s="3" t="str">
        <f ca="1">IF(ISNUMBER($A102),$W102*(Methuselahs!$A$4+1)+$A102,"")</f>
        <v/>
      </c>
      <c r="Y102" s="3" t="str">
        <f t="shared" ca="1" si="34"/>
        <v/>
      </c>
      <c r="Z102" s="3" t="str">
        <f ca="1">IF(ISNUMBER($A102),VLOOKUP($A102,Methuselahs!$A$7:$X$306,5),"")</f>
        <v/>
      </c>
      <c r="AA102" s="3" t="str">
        <f t="shared" ca="1" si="35"/>
        <v/>
      </c>
    </row>
    <row r="103" spans="1:27" ht="13.15" customHeight="1" x14ac:dyDescent="0.2">
      <c r="A103" s="59" t="str">
        <f ca="1">IF(OR(ISBLANK('Tournament Info'!$B$11),'Tournament Info'!$B$11&lt;&gt;4),"",INDIRECT(ADDRESS(ROW(),3,1,1,"Optimal Seating "&amp;'Tournament Info'!$B$11-1&amp;"R+F")))</f>
        <v/>
      </c>
      <c r="B103" s="65" t="str">
        <f ca="1">IF(ISNUMBER(A103),VLOOKUP(A103,Methuselahs!$A$7:$E$306,2,FALSE),"")</f>
        <v/>
      </c>
      <c r="C103" s="147" t="str">
        <f ca="1">IF(ISNUMBER(A103),VLOOKUP(A103,Methuselahs!$A$7:$E$306,3,FALSE),"")</f>
        <v/>
      </c>
      <c r="D103" s="148" t="str">
        <f t="shared" ref="D103:D134" ca="1" si="36">IF(ISNUMBER(A103),FLOOR((ROW()-ROW($A$7))/5,1)+1,"")</f>
        <v/>
      </c>
      <c r="E103" s="149"/>
      <c r="F103" s="66">
        <f t="shared" ref="F103:F134" si="37">IF(ISNUMBER(E103),E103,0)</f>
        <v>0</v>
      </c>
      <c r="G103" s="150" t="str">
        <f t="shared" ref="G103:G134" ca="1" si="38">IF(ISNUMBER($A103),IF(AND($F103&gt;=2,$H103=60),1,0),"")</f>
        <v/>
      </c>
      <c r="H103" s="151" t="str">
        <f ca="1">IF(ISNUMBER(A103),IF(OR($S103=$U103,NOT(ISNA(MATCH($D103*5+$V$4,Override!$C$6:$C$125,0)))),$Q103,0),"")</f>
        <v/>
      </c>
      <c r="I103" s="69" t="str">
        <f t="shared" ref="I103:I134" ca="1" si="39">IF(ISNUMBER(A103),IF(J103=5,K103,IF(AND(J103=4,OR(K103=4,K103=3)),K103+1,K103)),"")</f>
        <v/>
      </c>
      <c r="J103" s="152">
        <f ca="1">COUNT(A102:A106)</f>
        <v>0</v>
      </c>
      <c r="K103" s="153" t="str">
        <f ca="1">IF(ISNUMBER(A103),RANK(F103,F102:F106),"")</f>
        <v/>
      </c>
      <c r="L103" s="154">
        <f ca="1">IF(J103=5,VLOOKUP(K103,TPMatrix!$A$6:$B$10,2,FALSE),IF(J103=4,VLOOKUP(K103,TPMatrix!$D$6:$E$9,2,FALSE),0))</f>
        <v>0</v>
      </c>
      <c r="M103" s="154">
        <f ca="1">IF(COUNTIF(K102:K106,K103)&gt;=2,IF(J103=5,VLOOKUP(K103+1,TPMatrix!$A$6:$B$10,2,FALSE),IF(J103=4,VLOOKUP(K103+1,TPMatrix!$D$6:$E$9,2,FALSE),0)),"")</f>
        <v>0</v>
      </c>
      <c r="N103" s="154">
        <f ca="1">IF(COUNTIF(K102:K106,K103)&gt;=3,IF(J103=5,VLOOKUP(K103+2,TPMatrix!$A$6:$B$10,2,FALSE),IF(J103=4,VLOOKUP(K103+2,TPMatrix!$D$6:$E$9,2,FALSE),0)),"")</f>
        <v>0</v>
      </c>
      <c r="O103" s="154">
        <f ca="1">IF(COUNTIF(K102:K106,K103)&gt;=4,IF(J103=5,VLOOKUP(K103+3,TPMatrix!$A$6:$B$10,2,FALSE),IF(J103=4,VLOOKUP(K103+3,TPMatrix!$D$6:$E$9,2,FALSE),0)),"")</f>
        <v>0</v>
      </c>
      <c r="P103" s="154">
        <f ca="1">IF(COUNTIF(K102:K106,K103)&gt;=5,IF(J103=5,VLOOKUP(K103+4,TPMatrix!$A$6:$B$10,2,FALSE),IF(J103=4,VLOOKUP(K103+4,TPMatrix!$D$6:$E$9,2,FALSE),0)),"")</f>
        <v>0</v>
      </c>
      <c r="Q103" s="154">
        <f t="shared" ref="Q103:Q134" ca="1" si="40">SUM(L103:P103)/COUNT(L103:P103)</f>
        <v>0</v>
      </c>
      <c r="R103" s="155">
        <f t="shared" ref="R103:R134" ca="1" si="41">COUNT(L103:P103)</f>
        <v>5</v>
      </c>
      <c r="S103" s="153">
        <f t="shared" ref="S103:S134" ca="1" si="42">IF(ISNUMBER($A103),COUNTIF($D$7:$D$306,$D103),0)</f>
        <v>0</v>
      </c>
      <c r="T103" s="154">
        <f t="shared" ref="T103:T134" si="43">CEILING($F103,1)</f>
        <v>0</v>
      </c>
      <c r="U103" s="155">
        <f t="shared" ref="U103:U134" ca="1" si="44">SUM(OFFSET(T103,-MOD(ROW()-ROW($U$7),5),0,5,1))</f>
        <v>0</v>
      </c>
      <c r="W103" s="3" t="str">
        <f t="shared" ref="W103:W134" ca="1" si="45">$I103</f>
        <v/>
      </c>
      <c r="X103" s="3" t="str">
        <f ca="1">IF(ISNUMBER($A103),$W103*(Methuselahs!$A$4+1)+$A103,"")</f>
        <v/>
      </c>
      <c r="Y103" s="3" t="str">
        <f t="shared" ref="Y103:Y134" ca="1" si="46">IF(ISNUMBER($A103),RANK($X103,$X103:$X107,1),"")</f>
        <v/>
      </c>
      <c r="Z103" s="3" t="str">
        <f ca="1">IF(ISNUMBER($A103),VLOOKUP($A103,Methuselahs!$A$7:$X$306,5),"")</f>
        <v/>
      </c>
      <c r="AA103" s="3" t="str">
        <f t="shared" ref="AA103:AA134" ca="1" si="47">$I103</f>
        <v/>
      </c>
    </row>
    <row r="104" spans="1:27" ht="13.15" customHeight="1" x14ac:dyDescent="0.2">
      <c r="A104" s="70" t="str">
        <f ca="1">IF(OR(ISBLANK('Tournament Info'!$B$11),'Tournament Info'!$B$11&lt;&gt;4),"",INDIRECT(ADDRESS(ROW(),3,1,1,"Optimal Seating "&amp;'Tournament Info'!$B$11-1&amp;"R+F")))</f>
        <v/>
      </c>
      <c r="B104" s="76" t="str">
        <f ca="1">IF(ISNUMBER(A104),VLOOKUP(A104,Methuselahs!$A$7:$E$306,2,FALSE),"")</f>
        <v/>
      </c>
      <c r="C104" s="156" t="str">
        <f ca="1">IF(ISNUMBER(A104),VLOOKUP(A104,Methuselahs!$A$7:$E$306,3,FALSE),"")</f>
        <v/>
      </c>
      <c r="D104" s="157" t="str">
        <f t="shared" ca="1" si="36"/>
        <v/>
      </c>
      <c r="E104" s="158"/>
      <c r="F104" s="77">
        <f t="shared" si="37"/>
        <v>0</v>
      </c>
      <c r="G104" s="159" t="str">
        <f t="shared" ca="1" si="38"/>
        <v/>
      </c>
      <c r="H104" s="160" t="str">
        <f ca="1">IF(ISNUMBER(A104),IF(OR($S104=$U104,NOT(ISNA(MATCH($D104*5+$V$4,Override!$C$6:$C$125,0)))),$Q104,0),"")</f>
        <v/>
      </c>
      <c r="I104" s="80" t="str">
        <f t="shared" ca="1" si="39"/>
        <v/>
      </c>
      <c r="J104" s="161">
        <f ca="1">COUNT(A102:A106)</f>
        <v>0</v>
      </c>
      <c r="K104" s="162" t="str">
        <f ca="1">IF(ISNUMBER(A104),RANK(F104,F102:F106),"")</f>
        <v/>
      </c>
      <c r="L104" s="75">
        <f ca="1">IF(J104=5,VLOOKUP(K104,TPMatrix!$A$6:$B$10,2,FALSE),IF(J104=4,VLOOKUP(K104,TPMatrix!$D$6:$E$9,2,FALSE),0))</f>
        <v>0</v>
      </c>
      <c r="M104" s="75">
        <f ca="1">IF(COUNTIF(K102:K106,K104)&gt;=2,IF(J104=5,VLOOKUP(K104+1,TPMatrix!$A$6:$B$10,2,FALSE),IF(J104=4,VLOOKUP(K104+1,TPMatrix!$D$6:$E$9,2,FALSE),0)),"")</f>
        <v>0</v>
      </c>
      <c r="N104" s="75">
        <f ca="1">IF(COUNTIF(K102:K106,K104)&gt;=3,IF(J104=5,VLOOKUP(K104+2,TPMatrix!$A$6:$B$10,2,FALSE),IF(J104=4,VLOOKUP(K104+2,TPMatrix!$D$6:$E$9,2,FALSE),0)),"")</f>
        <v>0</v>
      </c>
      <c r="O104" s="75">
        <f ca="1">IF(COUNTIF(K102:K106,K104)&gt;=4,IF(J104=5,VLOOKUP(K104+3,TPMatrix!$A$6:$B$10,2,FALSE),IF(J104=4,VLOOKUP(K104+3,TPMatrix!$D$6:$E$9,2,FALSE),0)),"")</f>
        <v>0</v>
      </c>
      <c r="P104" s="75">
        <f ca="1">IF(COUNTIF(K102:K106,K104)&gt;=5,IF(J104=5,VLOOKUP(K104+4,TPMatrix!$A$6:$B$10,2,FALSE),IF(J104=4,VLOOKUP(K104+4,TPMatrix!$D$6:$E$9,2,FALSE),0)),"")</f>
        <v>0</v>
      </c>
      <c r="Q104" s="75">
        <f t="shared" ca="1" si="40"/>
        <v>0</v>
      </c>
      <c r="R104" s="163">
        <f t="shared" ca="1" si="41"/>
        <v>5</v>
      </c>
      <c r="S104" s="162">
        <f t="shared" ca="1" si="42"/>
        <v>0</v>
      </c>
      <c r="T104" s="75">
        <f t="shared" si="43"/>
        <v>0</v>
      </c>
      <c r="U104" s="163">
        <f t="shared" ca="1" si="44"/>
        <v>0</v>
      </c>
      <c r="W104" s="3" t="str">
        <f t="shared" ca="1" si="45"/>
        <v/>
      </c>
      <c r="X104" s="3" t="str">
        <f ca="1">IF(ISNUMBER($A104),$W104*(Methuselahs!$A$4+1)+$A104,"")</f>
        <v/>
      </c>
      <c r="Y104" s="3" t="str">
        <f t="shared" ca="1" si="46"/>
        <v/>
      </c>
      <c r="Z104" s="3" t="str">
        <f ca="1">IF(ISNUMBER($A104),VLOOKUP($A104,Methuselahs!$A$7:$X$306,5),"")</f>
        <v/>
      </c>
      <c r="AA104" s="3" t="str">
        <f t="shared" ca="1" si="47"/>
        <v/>
      </c>
    </row>
    <row r="105" spans="1:27" ht="13.15" customHeight="1" x14ac:dyDescent="0.2">
      <c r="A105" s="164" t="str">
        <f ca="1">IF(OR(ISBLANK('Tournament Info'!$B$11),'Tournament Info'!$B$11&lt;&gt;4),"",INDIRECT(ADDRESS(ROW(),3,1,1,"Optimal Seating "&amp;'Tournament Info'!$B$11-1&amp;"R+F")))</f>
        <v/>
      </c>
      <c r="B105" s="165" t="str">
        <f ca="1">IF(ISNUMBER(A105),VLOOKUP(A105,Methuselahs!$A$7:$E$306,2,FALSE),"")</f>
        <v/>
      </c>
      <c r="C105" s="166" t="str">
        <f ca="1">IF(ISNUMBER(A105),VLOOKUP(A105,Methuselahs!$A$7:$E$306,3,FALSE),"")</f>
        <v/>
      </c>
      <c r="D105" s="167" t="str">
        <f t="shared" ca="1" si="36"/>
        <v/>
      </c>
      <c r="E105" s="168"/>
      <c r="F105" s="188">
        <f t="shared" si="37"/>
        <v>0</v>
      </c>
      <c r="G105" s="150" t="str">
        <f t="shared" ca="1" si="38"/>
        <v/>
      </c>
      <c r="H105" s="151" t="str">
        <f ca="1">IF(ISNUMBER(A105),IF(OR($S105=$U105,NOT(ISNA(MATCH($D105*5+$V$4,Override!$C$6:$C$125,0)))),$Q105,0),"")</f>
        <v/>
      </c>
      <c r="I105" s="69" t="str">
        <f t="shared" ca="1" si="39"/>
        <v/>
      </c>
      <c r="J105" s="169">
        <f ca="1">COUNT(A102:A106)</f>
        <v>0</v>
      </c>
      <c r="K105" s="153" t="str">
        <f ca="1">IF(ISNUMBER(A105),RANK(F105,F102:F106),"")</f>
        <v/>
      </c>
      <c r="L105" s="154">
        <f ca="1">IF(J105=5,VLOOKUP(K105,TPMatrix!$A$6:$B$10,2,FALSE),IF(J105=4,VLOOKUP(K105,TPMatrix!$D$6:$E$9,2,FALSE),0))</f>
        <v>0</v>
      </c>
      <c r="M105" s="154">
        <f ca="1">IF(COUNTIF(K102:K106,K105)&gt;=2,IF(J105=5,VLOOKUP(K105+1,TPMatrix!$A$6:$B$10,2,FALSE),IF(J105=4,VLOOKUP(K105+1,TPMatrix!$D$6:$E$9,2,FALSE),0)),"")</f>
        <v>0</v>
      </c>
      <c r="N105" s="154">
        <f ca="1">IF(COUNTIF(K102:K106,K105)&gt;=3,IF(J105=5,VLOOKUP(K105+2,TPMatrix!$A$6:$B$10,2,FALSE),IF(J105=4,VLOOKUP(K105+2,TPMatrix!$D$6:$E$9,2,FALSE),0)),"")</f>
        <v>0</v>
      </c>
      <c r="O105" s="154">
        <f ca="1">IF(COUNTIF(K102:K106,K105)&gt;=4,IF(J105=5,VLOOKUP(K105+3,TPMatrix!$A$6:$B$10,2,FALSE),IF(J105=4,VLOOKUP(K105+3,TPMatrix!$D$6:$E$9,2,FALSE),0)),"")</f>
        <v>0</v>
      </c>
      <c r="P105" s="154">
        <f ca="1">IF(COUNTIF(K102:K106,K105)&gt;=5,IF(J105=5,VLOOKUP(K105+4,TPMatrix!$A$6:$B$10,2,FALSE),IF(J105=4,VLOOKUP(K105+4,TPMatrix!$D$6:$E$9,2,FALSE),0)),"")</f>
        <v>0</v>
      </c>
      <c r="Q105" s="154">
        <f t="shared" ca="1" si="40"/>
        <v>0</v>
      </c>
      <c r="R105" s="155">
        <f t="shared" ca="1" si="41"/>
        <v>5</v>
      </c>
      <c r="S105" s="153">
        <f t="shared" ca="1" si="42"/>
        <v>0</v>
      </c>
      <c r="T105" s="154">
        <f t="shared" si="43"/>
        <v>0</v>
      </c>
      <c r="U105" s="155">
        <f t="shared" ca="1" si="44"/>
        <v>0</v>
      </c>
      <c r="W105" s="3" t="str">
        <f t="shared" ca="1" si="45"/>
        <v/>
      </c>
      <c r="X105" s="3" t="str">
        <f ca="1">IF(ISNUMBER($A105),$W105*(Methuselahs!$A$4+1)+$A105,"")</f>
        <v/>
      </c>
      <c r="Y105" s="3" t="str">
        <f t="shared" ca="1" si="46"/>
        <v/>
      </c>
      <c r="Z105" s="3" t="str">
        <f ca="1">IF(ISNUMBER($A105),VLOOKUP($A105,Methuselahs!$A$7:$X$306,5),"")</f>
        <v/>
      </c>
      <c r="AA105" s="3" t="str">
        <f t="shared" ca="1" si="47"/>
        <v/>
      </c>
    </row>
    <row r="106" spans="1:27" ht="13.15" customHeight="1" x14ac:dyDescent="0.2">
      <c r="A106" s="170" t="str">
        <f ca="1">IF(OR(ISBLANK('Tournament Info'!$B$11),'Tournament Info'!$B$11&lt;&gt;4),"",INDIRECT(ADDRESS(ROW(),3,1,1,"Optimal Seating "&amp;'Tournament Info'!$B$11-1&amp;"R+F")))</f>
        <v/>
      </c>
      <c r="B106" s="171" t="str">
        <f ca="1">IF(ISNUMBER(A106),VLOOKUP(A106,Methuselahs!$A$7:$E$306,2,FALSE),"")</f>
        <v/>
      </c>
      <c r="C106" s="172" t="str">
        <f ca="1">IF(ISNUMBER(A106),VLOOKUP(A106,Methuselahs!$A$7:$E$306,3,FALSE),"")</f>
        <v/>
      </c>
      <c r="D106" s="173" t="str">
        <f t="shared" ca="1" si="36"/>
        <v/>
      </c>
      <c r="E106" s="174"/>
      <c r="F106" s="189">
        <f t="shared" si="37"/>
        <v>0</v>
      </c>
      <c r="G106" s="159" t="str">
        <f t="shared" ca="1" si="38"/>
        <v/>
      </c>
      <c r="H106" s="160" t="str">
        <f ca="1">IF(ISNUMBER(A106),IF(OR($S106=$U106,NOT(ISNA(MATCH($D106*5+$V$4,Override!$C$6:$C$125,0)))),$Q106,0),"")</f>
        <v/>
      </c>
      <c r="I106" s="80" t="str">
        <f t="shared" ca="1" si="39"/>
        <v/>
      </c>
      <c r="J106" s="175">
        <f ca="1">COUNT(A102:A106)</f>
        <v>0</v>
      </c>
      <c r="K106" s="176" t="str">
        <f ca="1">IF(ISNUMBER(A106),RANK(F106,F102:F106),"")</f>
        <v/>
      </c>
      <c r="L106" s="177">
        <f ca="1">IF(J106=5,VLOOKUP(K106,TPMatrix!$A$6:$B$10,2,FALSE),IF(J106=4,VLOOKUP(K106,TPMatrix!$D$6:$E$9,2,FALSE),0))</f>
        <v>0</v>
      </c>
      <c r="M106" s="177">
        <f ca="1">IF(COUNTIF(K102:K106,K106)&gt;=2,IF(J106=5,VLOOKUP(K106+1,TPMatrix!$A$6:$B$10,2,FALSE),IF(J106=4,VLOOKUP(K106+1,TPMatrix!$D$6:$E$9,2,FALSE),0)),"")</f>
        <v>0</v>
      </c>
      <c r="N106" s="177">
        <f ca="1">IF(COUNTIF(K102:K106,K106)&gt;=3,IF(J106=5,VLOOKUP(K106+2,TPMatrix!$A$6:$B$10,2,FALSE),IF(J106=4,VLOOKUP(K106+2,TPMatrix!$D$6:$E$9,2,FALSE),0)),"")</f>
        <v>0</v>
      </c>
      <c r="O106" s="177">
        <f ca="1">IF(COUNTIF(K102:K106,K106)&gt;=4,IF(J106=5,VLOOKUP(K106+3,TPMatrix!$A$6:$B$10,2,FALSE),IF(J106=4,VLOOKUP(K106+3,TPMatrix!$D$6:$E$9,2,FALSE),0)),"")</f>
        <v>0</v>
      </c>
      <c r="P106" s="177">
        <f ca="1">IF(COUNTIF(K102:K106,K106)&gt;=5,IF(J106=5,VLOOKUP(K106+4,TPMatrix!$A$6:$B$10,2,FALSE),IF(J106=4,VLOOKUP(K106+4,TPMatrix!$D$6:$E$9,2,FALSE),0)),"")</f>
        <v>0</v>
      </c>
      <c r="Q106" s="177">
        <f t="shared" ca="1" si="40"/>
        <v>0</v>
      </c>
      <c r="R106" s="178">
        <f t="shared" ca="1" si="41"/>
        <v>5</v>
      </c>
      <c r="S106" s="176">
        <f t="shared" ca="1" si="42"/>
        <v>0</v>
      </c>
      <c r="T106" s="177">
        <f t="shared" si="43"/>
        <v>0</v>
      </c>
      <c r="U106" s="178">
        <f t="shared" ca="1" si="44"/>
        <v>0</v>
      </c>
      <c r="W106" s="3" t="str">
        <f t="shared" ca="1" si="45"/>
        <v/>
      </c>
      <c r="X106" s="3" t="str">
        <f ca="1">IF(ISNUMBER($A106),$W106*(Methuselahs!$A$4+1)+$A106,"")</f>
        <v/>
      </c>
      <c r="Y106" s="3" t="str">
        <f t="shared" ca="1" si="46"/>
        <v/>
      </c>
      <c r="Z106" s="3" t="str">
        <f ca="1">IF(ISNUMBER($A106),VLOOKUP($A106,Methuselahs!$A$7:$X$306,5),"")</f>
        <v/>
      </c>
      <c r="AA106" s="3" t="str">
        <f t="shared" ca="1" si="47"/>
        <v/>
      </c>
    </row>
    <row r="107" spans="1:27" ht="13.15" customHeight="1" x14ac:dyDescent="0.2">
      <c r="A107" s="55" t="str">
        <f ca="1">IF(OR(ISBLANK('Tournament Info'!$B$11),'Tournament Info'!$B$11&lt;&gt;4),"",INDIRECT(ADDRESS(ROW(),3,1,1,"Optimal Seating "&amp;'Tournament Info'!$B$11-1&amp;"R+F")))</f>
        <v/>
      </c>
      <c r="B107" s="76" t="str">
        <f ca="1">IF(ISNUMBER(A107),VLOOKUP(A107,Methuselahs!$A$7:$E$306,2,FALSE),"")</f>
        <v/>
      </c>
      <c r="C107" s="136" t="str">
        <f ca="1">IF(ISNUMBER(A107),VLOOKUP(A107,Methuselahs!$A$7:$E$306,3,FALSE),"")</f>
        <v/>
      </c>
      <c r="D107" s="137" t="str">
        <f t="shared" ca="1" si="36"/>
        <v/>
      </c>
      <c r="E107" s="138"/>
      <c r="F107" s="184">
        <f t="shared" si="37"/>
        <v>0</v>
      </c>
      <c r="G107" s="139" t="str">
        <f t="shared" ca="1" si="38"/>
        <v/>
      </c>
      <c r="H107" s="140" t="str">
        <f ca="1">IF(ISNUMBER(A107),IF(OR($S107=$U107,NOT(ISNA(MATCH($D107*5+$V$4,Override!$C$6:$C$125,0)))),$Q107,0),"")</f>
        <v/>
      </c>
      <c r="I107" s="193" t="str">
        <f t="shared" ca="1" si="39"/>
        <v/>
      </c>
      <c r="J107" s="141">
        <f ca="1">COUNT(A107:A111)</f>
        <v>0</v>
      </c>
      <c r="K107" s="142" t="str">
        <f ca="1">IF(ISNUMBER(A107),RANK(F107,F107:F111),"")</f>
        <v/>
      </c>
      <c r="L107" s="58">
        <f ca="1">IF(J107=5,VLOOKUP(K107,TPMatrix!$A$6:$B$10,2,FALSE),IF(J107=4,VLOOKUP(K107,TPMatrix!$D$6:$E$9,2,FALSE),0))</f>
        <v>0</v>
      </c>
      <c r="M107" s="58">
        <f ca="1">IF(COUNTIF(K107:K111,K107)&gt;=2,IF(J107=5,VLOOKUP(K107+1,TPMatrix!$A$6:$B$10,2,FALSE),IF(J107=4,VLOOKUP(K107+1,TPMatrix!$D$6:$E$9,2,FALSE),0)),"")</f>
        <v>0</v>
      </c>
      <c r="N107" s="58">
        <f ca="1">IF(COUNTIF(K107:K111,K107)&gt;=3,IF(J107=5,VLOOKUP(K107+2,TPMatrix!$A$6:$B$10,2,FALSE),IF(J107=4,VLOOKUP(K107+2,TPMatrix!$D$6:$E$9,2,FALSE),0)),"")</f>
        <v>0</v>
      </c>
      <c r="O107" s="58">
        <f ca="1">IF(COUNTIF(K107:K111,K107)&gt;=4,IF(J107=5,VLOOKUP(K107+3,TPMatrix!$A$6:$B$10,2,FALSE),IF(J107=4,VLOOKUP(K107+3,TPMatrix!$D$6:$E$9,2,FALSE),0)),"")</f>
        <v>0</v>
      </c>
      <c r="P107" s="58">
        <f ca="1">IF(COUNTIF(K107:K111,K107)&gt;=5,IF(J107=5,VLOOKUP(K107+4,TPMatrix!$A$6:$B$10,2,FALSE),IF(J107=4,VLOOKUP(K107+4,TPMatrix!$D$6:$E$9,2,FALSE),0)),"")</f>
        <v>0</v>
      </c>
      <c r="Q107" s="58">
        <f t="shared" ca="1" si="40"/>
        <v>0</v>
      </c>
      <c r="R107" s="143">
        <f t="shared" ca="1" si="41"/>
        <v>5</v>
      </c>
      <c r="S107" s="144">
        <f t="shared" ca="1" si="42"/>
        <v>0</v>
      </c>
      <c r="T107" s="145">
        <f t="shared" si="43"/>
        <v>0</v>
      </c>
      <c r="U107" s="146">
        <f t="shared" ca="1" si="44"/>
        <v>0</v>
      </c>
      <c r="W107" s="3" t="str">
        <f t="shared" ca="1" si="45"/>
        <v/>
      </c>
      <c r="X107" s="3" t="str">
        <f ca="1">IF(ISNUMBER($A107),$W107*(Methuselahs!$A$4+1)+$A107,"")</f>
        <v/>
      </c>
      <c r="Y107" s="3" t="str">
        <f t="shared" ca="1" si="46"/>
        <v/>
      </c>
      <c r="Z107" s="3" t="str">
        <f ca="1">IF(ISNUMBER($A107),VLOOKUP($A107,Methuselahs!$A$7:$X$306,5),"")</f>
        <v/>
      </c>
      <c r="AA107" s="3" t="str">
        <f t="shared" ca="1" si="47"/>
        <v/>
      </c>
    </row>
    <row r="108" spans="1:27" ht="13.15" customHeight="1" x14ac:dyDescent="0.2">
      <c r="A108" s="59" t="str">
        <f ca="1">IF(OR(ISBLANK('Tournament Info'!$B$11),'Tournament Info'!$B$11&lt;&gt;4),"",INDIRECT(ADDRESS(ROW(),3,1,1,"Optimal Seating "&amp;'Tournament Info'!$B$11-1&amp;"R+F")))</f>
        <v/>
      </c>
      <c r="B108" s="65" t="str">
        <f ca="1">IF(ISNUMBER(A108),VLOOKUP(A108,Methuselahs!$A$7:$E$306,2,FALSE),"")</f>
        <v/>
      </c>
      <c r="C108" s="147" t="str">
        <f ca="1">IF(ISNUMBER(A108),VLOOKUP(A108,Methuselahs!$A$7:$E$306,3,FALSE),"")</f>
        <v/>
      </c>
      <c r="D108" s="148" t="str">
        <f t="shared" ca="1" si="36"/>
        <v/>
      </c>
      <c r="E108" s="149"/>
      <c r="F108" s="66">
        <f t="shared" si="37"/>
        <v>0</v>
      </c>
      <c r="G108" s="150" t="str">
        <f t="shared" ca="1" si="38"/>
        <v/>
      </c>
      <c r="H108" s="151" t="str">
        <f ca="1">IF(ISNUMBER(A108),IF(OR($S108=$U108,NOT(ISNA(MATCH($D108*5+$V$4,Override!$C$6:$C$125,0)))),$Q108,0),"")</f>
        <v/>
      </c>
      <c r="I108" s="69" t="str">
        <f t="shared" ca="1" si="39"/>
        <v/>
      </c>
      <c r="J108" s="152">
        <f ca="1">COUNT(A107:A111)</f>
        <v>0</v>
      </c>
      <c r="K108" s="153" t="str">
        <f ca="1">IF(ISNUMBER(A108),RANK(F108,F107:F111),"")</f>
        <v/>
      </c>
      <c r="L108" s="154">
        <f ca="1">IF(J108=5,VLOOKUP(K108,TPMatrix!$A$6:$B$10,2,FALSE),IF(J108=4,VLOOKUP(K108,TPMatrix!$D$6:$E$9,2,FALSE),0))</f>
        <v>0</v>
      </c>
      <c r="M108" s="154">
        <f ca="1">IF(COUNTIF(K107:K111,K108)&gt;=2,IF(J108=5,VLOOKUP(K108+1,TPMatrix!$A$6:$B$10,2,FALSE),IF(J108=4,VLOOKUP(K108+1,TPMatrix!$D$6:$E$9,2,FALSE),0)),"")</f>
        <v>0</v>
      </c>
      <c r="N108" s="154">
        <f ca="1">IF(COUNTIF(K107:K111,K108)&gt;=3,IF(J108=5,VLOOKUP(K108+2,TPMatrix!$A$6:$B$10,2,FALSE),IF(J108=4,VLOOKUP(K108+2,TPMatrix!$D$6:$E$9,2,FALSE),0)),"")</f>
        <v>0</v>
      </c>
      <c r="O108" s="154">
        <f ca="1">IF(COUNTIF(K107:K111,K108)&gt;=4,IF(J108=5,VLOOKUP(K108+3,TPMatrix!$A$6:$B$10,2,FALSE),IF(J108=4,VLOOKUP(K108+3,TPMatrix!$D$6:$E$9,2,FALSE),0)),"")</f>
        <v>0</v>
      </c>
      <c r="P108" s="154">
        <f ca="1">IF(COUNTIF(K107:K111,K108)&gt;=5,IF(J108=5,VLOOKUP(K108+4,TPMatrix!$A$6:$B$10,2,FALSE),IF(J108=4,VLOOKUP(K108+4,TPMatrix!$D$6:$E$9,2,FALSE),0)),"")</f>
        <v>0</v>
      </c>
      <c r="Q108" s="154">
        <f t="shared" ca="1" si="40"/>
        <v>0</v>
      </c>
      <c r="R108" s="155">
        <f t="shared" ca="1" si="41"/>
        <v>5</v>
      </c>
      <c r="S108" s="153">
        <f t="shared" ca="1" si="42"/>
        <v>0</v>
      </c>
      <c r="T108" s="154">
        <f t="shared" si="43"/>
        <v>0</v>
      </c>
      <c r="U108" s="155">
        <f t="shared" ca="1" si="44"/>
        <v>0</v>
      </c>
      <c r="W108" s="3" t="str">
        <f t="shared" ca="1" si="45"/>
        <v/>
      </c>
      <c r="X108" s="3" t="str">
        <f ca="1">IF(ISNUMBER($A108),$W108*(Methuselahs!$A$4+1)+$A108,"")</f>
        <v/>
      </c>
      <c r="Y108" s="3" t="str">
        <f t="shared" ca="1" si="46"/>
        <v/>
      </c>
      <c r="Z108" s="3" t="str">
        <f ca="1">IF(ISNUMBER($A108),VLOOKUP($A108,Methuselahs!$A$7:$X$306,5),"")</f>
        <v/>
      </c>
      <c r="AA108" s="3" t="str">
        <f t="shared" ca="1" si="47"/>
        <v/>
      </c>
    </row>
    <row r="109" spans="1:27" ht="13.15" customHeight="1" x14ac:dyDescent="0.2">
      <c r="A109" s="70" t="str">
        <f ca="1">IF(OR(ISBLANK('Tournament Info'!$B$11),'Tournament Info'!$B$11&lt;&gt;4),"",INDIRECT(ADDRESS(ROW(),3,1,1,"Optimal Seating "&amp;'Tournament Info'!$B$11-1&amp;"R+F")))</f>
        <v/>
      </c>
      <c r="B109" s="76" t="str">
        <f ca="1">IF(ISNUMBER(A109),VLOOKUP(A109,Methuselahs!$A$7:$E$306,2,FALSE),"")</f>
        <v/>
      </c>
      <c r="C109" s="156" t="str">
        <f ca="1">IF(ISNUMBER(A109),VLOOKUP(A109,Methuselahs!$A$7:$E$306,3,FALSE),"")</f>
        <v/>
      </c>
      <c r="D109" s="157" t="str">
        <f t="shared" ca="1" si="36"/>
        <v/>
      </c>
      <c r="E109" s="158"/>
      <c r="F109" s="77">
        <f t="shared" si="37"/>
        <v>0</v>
      </c>
      <c r="G109" s="159" t="str">
        <f t="shared" ca="1" si="38"/>
        <v/>
      </c>
      <c r="H109" s="160" t="str">
        <f ca="1">IF(ISNUMBER(A109),IF(OR($S109=$U109,NOT(ISNA(MATCH($D109*5+$V$4,Override!$C$6:$C$125,0)))),$Q109,0),"")</f>
        <v/>
      </c>
      <c r="I109" s="80" t="str">
        <f t="shared" ca="1" si="39"/>
        <v/>
      </c>
      <c r="J109" s="161">
        <f ca="1">COUNT(A107:A111)</f>
        <v>0</v>
      </c>
      <c r="K109" s="162" t="str">
        <f ca="1">IF(ISNUMBER(A109),RANK(F109,F107:F111),"")</f>
        <v/>
      </c>
      <c r="L109" s="75">
        <f ca="1">IF(J109=5,VLOOKUP(K109,TPMatrix!$A$6:$B$10,2,FALSE),IF(J109=4,VLOOKUP(K109,TPMatrix!$D$6:$E$9,2,FALSE),0))</f>
        <v>0</v>
      </c>
      <c r="M109" s="75">
        <f ca="1">IF(COUNTIF(K107:K111,K109)&gt;=2,IF(J109=5,VLOOKUP(K109+1,TPMatrix!$A$6:$B$10,2,FALSE),IF(J109=4,VLOOKUP(K109+1,TPMatrix!$D$6:$E$9,2,FALSE),0)),"")</f>
        <v>0</v>
      </c>
      <c r="N109" s="75">
        <f ca="1">IF(COUNTIF(K107:K111,K109)&gt;=3,IF(J109=5,VLOOKUP(K109+2,TPMatrix!$A$6:$B$10,2,FALSE),IF(J109=4,VLOOKUP(K109+2,TPMatrix!$D$6:$E$9,2,FALSE),0)),"")</f>
        <v>0</v>
      </c>
      <c r="O109" s="75">
        <f ca="1">IF(COUNTIF(K107:K111,K109)&gt;=4,IF(J109=5,VLOOKUP(K109+3,TPMatrix!$A$6:$B$10,2,FALSE),IF(J109=4,VLOOKUP(K109+3,TPMatrix!$D$6:$E$9,2,FALSE),0)),"")</f>
        <v>0</v>
      </c>
      <c r="P109" s="75">
        <f ca="1">IF(COUNTIF(K107:K111,K109)&gt;=5,IF(J109=5,VLOOKUP(K109+4,TPMatrix!$A$6:$B$10,2,FALSE),IF(J109=4,VLOOKUP(K109+4,TPMatrix!$D$6:$E$9,2,FALSE),0)),"")</f>
        <v>0</v>
      </c>
      <c r="Q109" s="75">
        <f t="shared" ca="1" si="40"/>
        <v>0</v>
      </c>
      <c r="R109" s="163">
        <f t="shared" ca="1" si="41"/>
        <v>5</v>
      </c>
      <c r="S109" s="162">
        <f t="shared" ca="1" si="42"/>
        <v>0</v>
      </c>
      <c r="T109" s="75">
        <f t="shared" si="43"/>
        <v>0</v>
      </c>
      <c r="U109" s="163">
        <f t="shared" ca="1" si="44"/>
        <v>0</v>
      </c>
      <c r="W109" s="3" t="str">
        <f t="shared" ca="1" si="45"/>
        <v/>
      </c>
      <c r="X109" s="3" t="str">
        <f ca="1">IF(ISNUMBER($A109),$W109*(Methuselahs!$A$4+1)+$A109,"")</f>
        <v/>
      </c>
      <c r="Y109" s="3" t="str">
        <f t="shared" ca="1" si="46"/>
        <v/>
      </c>
      <c r="Z109" s="3" t="str">
        <f ca="1">IF(ISNUMBER($A109),VLOOKUP($A109,Methuselahs!$A$7:$X$306,5),"")</f>
        <v/>
      </c>
      <c r="AA109" s="3" t="str">
        <f t="shared" ca="1" si="47"/>
        <v/>
      </c>
    </row>
    <row r="110" spans="1:27" ht="13.15" customHeight="1" x14ac:dyDescent="0.2">
      <c r="A110" s="164" t="str">
        <f ca="1">IF(OR(ISBLANK('Tournament Info'!$B$11),'Tournament Info'!$B$11&lt;&gt;4),"",INDIRECT(ADDRESS(ROW(),3,1,1,"Optimal Seating "&amp;'Tournament Info'!$B$11-1&amp;"R+F")))</f>
        <v/>
      </c>
      <c r="B110" s="165" t="str">
        <f ca="1">IF(ISNUMBER(A110),VLOOKUP(A110,Methuselahs!$A$7:$E$306,2,FALSE),"")</f>
        <v/>
      </c>
      <c r="C110" s="166" t="str">
        <f ca="1">IF(ISNUMBER(A110),VLOOKUP(A110,Methuselahs!$A$7:$E$306,3,FALSE),"")</f>
        <v/>
      </c>
      <c r="D110" s="167" t="str">
        <f t="shared" ca="1" si="36"/>
        <v/>
      </c>
      <c r="E110" s="168"/>
      <c r="F110" s="188">
        <f t="shared" si="37"/>
        <v>0</v>
      </c>
      <c r="G110" s="150" t="str">
        <f t="shared" ca="1" si="38"/>
        <v/>
      </c>
      <c r="H110" s="151" t="str">
        <f ca="1">IF(ISNUMBER(A110),IF(OR($S110=$U110,NOT(ISNA(MATCH($D110*5+$V$4,Override!$C$6:$C$125,0)))),$Q110,0),"")</f>
        <v/>
      </c>
      <c r="I110" s="69" t="str">
        <f t="shared" ca="1" si="39"/>
        <v/>
      </c>
      <c r="J110" s="169">
        <f ca="1">COUNT(A107:A111)</f>
        <v>0</v>
      </c>
      <c r="K110" s="153" t="str">
        <f ca="1">IF(ISNUMBER(A110),RANK(F110,F107:F111),"")</f>
        <v/>
      </c>
      <c r="L110" s="154">
        <f ca="1">IF(J110=5,VLOOKUP(K110,TPMatrix!$A$6:$B$10,2,FALSE),IF(J110=4,VLOOKUP(K110,TPMatrix!$D$6:$E$9,2,FALSE),0))</f>
        <v>0</v>
      </c>
      <c r="M110" s="154">
        <f ca="1">IF(COUNTIF(K107:K111,K110)&gt;=2,IF(J110=5,VLOOKUP(K110+1,TPMatrix!$A$6:$B$10,2,FALSE),IF(J110=4,VLOOKUP(K110+1,TPMatrix!$D$6:$E$9,2,FALSE),0)),"")</f>
        <v>0</v>
      </c>
      <c r="N110" s="154">
        <f ca="1">IF(COUNTIF(K107:K111,K110)&gt;=3,IF(J110=5,VLOOKUP(K110+2,TPMatrix!$A$6:$B$10,2,FALSE),IF(J110=4,VLOOKUP(K110+2,TPMatrix!$D$6:$E$9,2,FALSE),0)),"")</f>
        <v>0</v>
      </c>
      <c r="O110" s="154">
        <f ca="1">IF(COUNTIF(K107:K111,K110)&gt;=4,IF(J110=5,VLOOKUP(K110+3,TPMatrix!$A$6:$B$10,2,FALSE),IF(J110=4,VLOOKUP(K110+3,TPMatrix!$D$6:$E$9,2,FALSE),0)),"")</f>
        <v>0</v>
      </c>
      <c r="P110" s="154">
        <f ca="1">IF(COUNTIF(K107:K111,K110)&gt;=5,IF(J110=5,VLOOKUP(K110+4,TPMatrix!$A$6:$B$10,2,FALSE),IF(J110=4,VLOOKUP(K110+4,TPMatrix!$D$6:$E$9,2,FALSE),0)),"")</f>
        <v>0</v>
      </c>
      <c r="Q110" s="154">
        <f t="shared" ca="1" si="40"/>
        <v>0</v>
      </c>
      <c r="R110" s="155">
        <f t="shared" ca="1" si="41"/>
        <v>5</v>
      </c>
      <c r="S110" s="153">
        <f t="shared" ca="1" si="42"/>
        <v>0</v>
      </c>
      <c r="T110" s="154">
        <f t="shared" si="43"/>
        <v>0</v>
      </c>
      <c r="U110" s="155">
        <f t="shared" ca="1" si="44"/>
        <v>0</v>
      </c>
      <c r="W110" s="3" t="str">
        <f t="shared" ca="1" si="45"/>
        <v/>
      </c>
      <c r="X110" s="3" t="str">
        <f ca="1">IF(ISNUMBER($A110),$W110*(Methuselahs!$A$4+1)+$A110,"")</f>
        <v/>
      </c>
      <c r="Y110" s="3" t="str">
        <f t="shared" ca="1" si="46"/>
        <v/>
      </c>
      <c r="Z110" s="3" t="str">
        <f ca="1">IF(ISNUMBER($A110),VLOOKUP($A110,Methuselahs!$A$7:$X$306,5),"")</f>
        <v/>
      </c>
      <c r="AA110" s="3" t="str">
        <f t="shared" ca="1" si="47"/>
        <v/>
      </c>
    </row>
    <row r="111" spans="1:27" ht="13.15" customHeight="1" x14ac:dyDescent="0.2">
      <c r="A111" s="170" t="str">
        <f ca="1">IF(OR(ISBLANK('Tournament Info'!$B$11),'Tournament Info'!$B$11&lt;&gt;4),"",INDIRECT(ADDRESS(ROW(),3,1,1,"Optimal Seating "&amp;'Tournament Info'!$B$11-1&amp;"R+F")))</f>
        <v/>
      </c>
      <c r="B111" s="171" t="str">
        <f ca="1">IF(ISNUMBER(A111),VLOOKUP(A111,Methuselahs!$A$7:$E$306,2,FALSE),"")</f>
        <v/>
      </c>
      <c r="C111" s="172" t="str">
        <f ca="1">IF(ISNUMBER(A111),VLOOKUP(A111,Methuselahs!$A$7:$E$306,3,FALSE),"")</f>
        <v/>
      </c>
      <c r="D111" s="173" t="str">
        <f t="shared" ca="1" si="36"/>
        <v/>
      </c>
      <c r="E111" s="174"/>
      <c r="F111" s="189">
        <f t="shared" si="37"/>
        <v>0</v>
      </c>
      <c r="G111" s="159" t="str">
        <f t="shared" ca="1" si="38"/>
        <v/>
      </c>
      <c r="H111" s="160" t="str">
        <f ca="1">IF(ISNUMBER(A111),IF(OR($S111=$U111,NOT(ISNA(MATCH($D111*5+$V$4,Override!$C$6:$C$125,0)))),$Q111,0),"")</f>
        <v/>
      </c>
      <c r="I111" s="80" t="str">
        <f t="shared" ca="1" si="39"/>
        <v/>
      </c>
      <c r="J111" s="175">
        <f ca="1">COUNT(A107:A111)</f>
        <v>0</v>
      </c>
      <c r="K111" s="176" t="str">
        <f ca="1">IF(ISNUMBER(A111),RANK(F111,F107:F111),"")</f>
        <v/>
      </c>
      <c r="L111" s="177">
        <f ca="1">IF(J111=5,VLOOKUP(K111,TPMatrix!$A$6:$B$10,2,FALSE),IF(J111=4,VLOOKUP(K111,TPMatrix!$D$6:$E$9,2,FALSE),0))</f>
        <v>0</v>
      </c>
      <c r="M111" s="177">
        <f ca="1">IF(COUNTIF(K107:K111,K111)&gt;=2,IF(J111=5,VLOOKUP(K111+1,TPMatrix!$A$6:$B$10,2,FALSE),IF(J111=4,VLOOKUP(K111+1,TPMatrix!$D$6:$E$9,2,FALSE),0)),"")</f>
        <v>0</v>
      </c>
      <c r="N111" s="177">
        <f ca="1">IF(COUNTIF(K107:K111,K111)&gt;=3,IF(J111=5,VLOOKUP(K111+2,TPMatrix!$A$6:$B$10,2,FALSE),IF(J111=4,VLOOKUP(K111+2,TPMatrix!$D$6:$E$9,2,FALSE),0)),"")</f>
        <v>0</v>
      </c>
      <c r="O111" s="177">
        <f ca="1">IF(COUNTIF(K107:K111,K111)&gt;=4,IF(J111=5,VLOOKUP(K111+3,TPMatrix!$A$6:$B$10,2,FALSE),IF(J111=4,VLOOKUP(K111+3,TPMatrix!$D$6:$E$9,2,FALSE),0)),"")</f>
        <v>0</v>
      </c>
      <c r="P111" s="177">
        <f ca="1">IF(COUNTIF(K107:K111,K111)&gt;=5,IF(J111=5,VLOOKUP(K111+4,TPMatrix!$A$6:$B$10,2,FALSE),IF(J111=4,VLOOKUP(K111+4,TPMatrix!$D$6:$E$9,2,FALSE),0)),"")</f>
        <v>0</v>
      </c>
      <c r="Q111" s="177">
        <f t="shared" ca="1" si="40"/>
        <v>0</v>
      </c>
      <c r="R111" s="178">
        <f t="shared" ca="1" si="41"/>
        <v>5</v>
      </c>
      <c r="S111" s="176">
        <f t="shared" ca="1" si="42"/>
        <v>0</v>
      </c>
      <c r="T111" s="177">
        <f t="shared" si="43"/>
        <v>0</v>
      </c>
      <c r="U111" s="178">
        <f t="shared" ca="1" si="44"/>
        <v>0</v>
      </c>
      <c r="W111" s="3" t="str">
        <f t="shared" ca="1" si="45"/>
        <v/>
      </c>
      <c r="X111" s="3" t="str">
        <f ca="1">IF(ISNUMBER($A111),$W111*(Methuselahs!$A$4+1)+$A111,"")</f>
        <v/>
      </c>
      <c r="Y111" s="3" t="str">
        <f t="shared" ca="1" si="46"/>
        <v/>
      </c>
      <c r="Z111" s="3" t="str">
        <f ca="1">IF(ISNUMBER($A111),VLOOKUP($A111,Methuselahs!$A$7:$X$306,5),"")</f>
        <v/>
      </c>
      <c r="AA111" s="3" t="str">
        <f t="shared" ca="1" si="47"/>
        <v/>
      </c>
    </row>
    <row r="112" spans="1:27" ht="13.15" customHeight="1" x14ac:dyDescent="0.2">
      <c r="A112" s="55" t="str">
        <f ca="1">IF(OR(ISBLANK('Tournament Info'!$B$11),'Tournament Info'!$B$11&lt;&gt;4),"",INDIRECT(ADDRESS(ROW(),3,1,1,"Optimal Seating "&amp;'Tournament Info'!$B$11-1&amp;"R+F")))</f>
        <v/>
      </c>
      <c r="B112" s="76" t="str">
        <f ca="1">IF(ISNUMBER(A112),VLOOKUP(A112,Methuselahs!$A$7:$E$306,2,FALSE),"")</f>
        <v/>
      </c>
      <c r="C112" s="136" t="str">
        <f ca="1">IF(ISNUMBER(A112),VLOOKUP(A112,Methuselahs!$A$7:$E$306,3,FALSE),"")</f>
        <v/>
      </c>
      <c r="D112" s="137" t="str">
        <f t="shared" ca="1" si="36"/>
        <v/>
      </c>
      <c r="E112" s="138"/>
      <c r="F112" s="184">
        <f t="shared" si="37"/>
        <v>0</v>
      </c>
      <c r="G112" s="139" t="str">
        <f t="shared" ca="1" si="38"/>
        <v/>
      </c>
      <c r="H112" s="140" t="str">
        <f ca="1">IF(ISNUMBER(A112),IF(OR($S112=$U112,NOT(ISNA(MATCH($D112*5+$V$4,Override!$C$6:$C$125,0)))),$Q112,0),"")</f>
        <v/>
      </c>
      <c r="I112" s="193" t="str">
        <f t="shared" ca="1" si="39"/>
        <v/>
      </c>
      <c r="J112" s="141">
        <f ca="1">COUNT(A112:A116)</f>
        <v>0</v>
      </c>
      <c r="K112" s="142" t="str">
        <f ca="1">IF(ISNUMBER(A112),RANK(F112,F112:F116),"")</f>
        <v/>
      </c>
      <c r="L112" s="58">
        <f ca="1">IF(J112=5,VLOOKUP(K112,TPMatrix!$A$6:$B$10,2,FALSE),IF(J112=4,VLOOKUP(K112,TPMatrix!$D$6:$E$9,2,FALSE),0))</f>
        <v>0</v>
      </c>
      <c r="M112" s="58">
        <f ca="1">IF(COUNTIF(K112:K116,K112)&gt;=2,IF(J112=5,VLOOKUP(K112+1,TPMatrix!$A$6:$B$10,2,FALSE),IF(J112=4,VLOOKUP(K112+1,TPMatrix!$D$6:$E$9,2,FALSE),0)),"")</f>
        <v>0</v>
      </c>
      <c r="N112" s="58">
        <f ca="1">IF(COUNTIF(K112:K116,K112)&gt;=3,IF(J112=5,VLOOKUP(K112+2,TPMatrix!$A$6:$B$10,2,FALSE),IF(J112=4,VLOOKUP(K112+2,TPMatrix!$D$6:$E$9,2,FALSE),0)),"")</f>
        <v>0</v>
      </c>
      <c r="O112" s="58">
        <f ca="1">IF(COUNTIF(K112:K116,K112)&gt;=4,IF(J112=5,VLOOKUP(K112+3,TPMatrix!$A$6:$B$10,2,FALSE),IF(J112=4,VLOOKUP(K112+3,TPMatrix!$D$6:$E$9,2,FALSE),0)),"")</f>
        <v>0</v>
      </c>
      <c r="P112" s="58">
        <f ca="1">IF(COUNTIF(K112:K116,K112)&gt;=5,IF(J112=5,VLOOKUP(K112+4,TPMatrix!$A$6:$B$10,2,FALSE),IF(J112=4,VLOOKUP(K112+4,TPMatrix!$D$6:$E$9,2,FALSE),0)),"")</f>
        <v>0</v>
      </c>
      <c r="Q112" s="58">
        <f t="shared" ca="1" si="40"/>
        <v>0</v>
      </c>
      <c r="R112" s="143">
        <f t="shared" ca="1" si="41"/>
        <v>5</v>
      </c>
      <c r="S112" s="144">
        <f t="shared" ca="1" si="42"/>
        <v>0</v>
      </c>
      <c r="T112" s="145">
        <f t="shared" si="43"/>
        <v>0</v>
      </c>
      <c r="U112" s="146">
        <f t="shared" ca="1" si="44"/>
        <v>0</v>
      </c>
      <c r="W112" s="3" t="str">
        <f t="shared" ca="1" si="45"/>
        <v/>
      </c>
      <c r="X112" s="3" t="str">
        <f ca="1">IF(ISNUMBER($A112),$W112*(Methuselahs!$A$4+1)+$A112,"")</f>
        <v/>
      </c>
      <c r="Y112" s="3" t="str">
        <f t="shared" ca="1" si="46"/>
        <v/>
      </c>
      <c r="Z112" s="3" t="str">
        <f ca="1">IF(ISNUMBER($A112),VLOOKUP($A112,Methuselahs!$A$7:$X$306,5),"")</f>
        <v/>
      </c>
      <c r="AA112" s="3" t="str">
        <f t="shared" ca="1" si="47"/>
        <v/>
      </c>
    </row>
    <row r="113" spans="1:27" ht="13.15" customHeight="1" x14ac:dyDescent="0.2">
      <c r="A113" s="59" t="str">
        <f ca="1">IF(OR(ISBLANK('Tournament Info'!$B$11),'Tournament Info'!$B$11&lt;&gt;4),"",INDIRECT(ADDRESS(ROW(),3,1,1,"Optimal Seating "&amp;'Tournament Info'!$B$11-1&amp;"R+F")))</f>
        <v/>
      </c>
      <c r="B113" s="65" t="str">
        <f ca="1">IF(ISNUMBER(A113),VLOOKUP(A113,Methuselahs!$A$7:$E$306,2,FALSE),"")</f>
        <v/>
      </c>
      <c r="C113" s="147" t="str">
        <f ca="1">IF(ISNUMBER(A113),VLOOKUP(A113,Methuselahs!$A$7:$E$306,3,FALSE),"")</f>
        <v/>
      </c>
      <c r="D113" s="148" t="str">
        <f t="shared" ca="1" si="36"/>
        <v/>
      </c>
      <c r="E113" s="149"/>
      <c r="F113" s="66">
        <f t="shared" si="37"/>
        <v>0</v>
      </c>
      <c r="G113" s="150" t="str">
        <f t="shared" ca="1" si="38"/>
        <v/>
      </c>
      <c r="H113" s="151" t="str">
        <f ca="1">IF(ISNUMBER(A113),IF(OR($S113=$U113,NOT(ISNA(MATCH($D113*5+$V$4,Override!$C$6:$C$125,0)))),$Q113,0),"")</f>
        <v/>
      </c>
      <c r="I113" s="69" t="str">
        <f t="shared" ca="1" si="39"/>
        <v/>
      </c>
      <c r="J113" s="152">
        <f ca="1">COUNT(A112:A116)</f>
        <v>0</v>
      </c>
      <c r="K113" s="153" t="str">
        <f ca="1">IF(ISNUMBER(A113),RANK(F113,F112:F116),"")</f>
        <v/>
      </c>
      <c r="L113" s="154">
        <f ca="1">IF(J113=5,VLOOKUP(K113,TPMatrix!$A$6:$B$10,2,FALSE),IF(J113=4,VLOOKUP(K113,TPMatrix!$D$6:$E$9,2,FALSE),0))</f>
        <v>0</v>
      </c>
      <c r="M113" s="154">
        <f ca="1">IF(COUNTIF(K112:K116,K113)&gt;=2,IF(J113=5,VLOOKUP(K113+1,TPMatrix!$A$6:$B$10,2,FALSE),IF(J113=4,VLOOKUP(K113+1,TPMatrix!$D$6:$E$9,2,FALSE),0)),"")</f>
        <v>0</v>
      </c>
      <c r="N113" s="154">
        <f ca="1">IF(COUNTIF(K112:K116,K113)&gt;=3,IF(J113=5,VLOOKUP(K113+2,TPMatrix!$A$6:$B$10,2,FALSE),IF(J113=4,VLOOKUP(K113+2,TPMatrix!$D$6:$E$9,2,FALSE),0)),"")</f>
        <v>0</v>
      </c>
      <c r="O113" s="154">
        <f ca="1">IF(COUNTIF(K112:K116,K113)&gt;=4,IF(J113=5,VLOOKUP(K113+3,TPMatrix!$A$6:$B$10,2,FALSE),IF(J113=4,VLOOKUP(K113+3,TPMatrix!$D$6:$E$9,2,FALSE),0)),"")</f>
        <v>0</v>
      </c>
      <c r="P113" s="154">
        <f ca="1">IF(COUNTIF(K112:K116,K113)&gt;=5,IF(J113=5,VLOOKUP(K113+4,TPMatrix!$A$6:$B$10,2,FALSE),IF(J113=4,VLOOKUP(K113+4,TPMatrix!$D$6:$E$9,2,FALSE),0)),"")</f>
        <v>0</v>
      </c>
      <c r="Q113" s="154">
        <f t="shared" ca="1" si="40"/>
        <v>0</v>
      </c>
      <c r="R113" s="155">
        <f t="shared" ca="1" si="41"/>
        <v>5</v>
      </c>
      <c r="S113" s="153">
        <f t="shared" ca="1" si="42"/>
        <v>0</v>
      </c>
      <c r="T113" s="154">
        <f t="shared" si="43"/>
        <v>0</v>
      </c>
      <c r="U113" s="155">
        <f t="shared" ca="1" si="44"/>
        <v>0</v>
      </c>
      <c r="W113" s="3" t="str">
        <f t="shared" ca="1" si="45"/>
        <v/>
      </c>
      <c r="X113" s="3" t="str">
        <f ca="1">IF(ISNUMBER($A113),$W113*(Methuselahs!$A$4+1)+$A113,"")</f>
        <v/>
      </c>
      <c r="Y113" s="3" t="str">
        <f t="shared" ca="1" si="46"/>
        <v/>
      </c>
      <c r="Z113" s="3" t="str">
        <f ca="1">IF(ISNUMBER($A113),VLOOKUP($A113,Methuselahs!$A$7:$X$306,5),"")</f>
        <v/>
      </c>
      <c r="AA113" s="3" t="str">
        <f t="shared" ca="1" si="47"/>
        <v/>
      </c>
    </row>
    <row r="114" spans="1:27" ht="13.15" customHeight="1" x14ac:dyDescent="0.2">
      <c r="A114" s="70" t="str">
        <f ca="1">IF(OR(ISBLANK('Tournament Info'!$B$11),'Tournament Info'!$B$11&lt;&gt;4),"",INDIRECT(ADDRESS(ROW(),3,1,1,"Optimal Seating "&amp;'Tournament Info'!$B$11-1&amp;"R+F")))</f>
        <v/>
      </c>
      <c r="B114" s="76" t="str">
        <f ca="1">IF(ISNUMBER(A114),VLOOKUP(A114,Methuselahs!$A$7:$E$306,2,FALSE),"")</f>
        <v/>
      </c>
      <c r="C114" s="156" t="str">
        <f ca="1">IF(ISNUMBER(A114),VLOOKUP(A114,Methuselahs!$A$7:$E$306,3,FALSE),"")</f>
        <v/>
      </c>
      <c r="D114" s="157" t="str">
        <f t="shared" ca="1" si="36"/>
        <v/>
      </c>
      <c r="E114" s="158"/>
      <c r="F114" s="77">
        <f t="shared" si="37"/>
        <v>0</v>
      </c>
      <c r="G114" s="159" t="str">
        <f t="shared" ca="1" si="38"/>
        <v/>
      </c>
      <c r="H114" s="160" t="str">
        <f ca="1">IF(ISNUMBER(A114),IF(OR($S114=$U114,NOT(ISNA(MATCH($D114*5+$V$4,Override!$C$6:$C$125,0)))),$Q114,0),"")</f>
        <v/>
      </c>
      <c r="I114" s="80" t="str">
        <f t="shared" ca="1" si="39"/>
        <v/>
      </c>
      <c r="J114" s="161">
        <f ca="1">COUNT(A112:A116)</f>
        <v>0</v>
      </c>
      <c r="K114" s="162" t="str">
        <f ca="1">IF(ISNUMBER(A114),RANK(F114,F112:F116),"")</f>
        <v/>
      </c>
      <c r="L114" s="75">
        <f ca="1">IF(J114=5,VLOOKUP(K114,TPMatrix!$A$6:$B$10,2,FALSE),IF(J114=4,VLOOKUP(K114,TPMatrix!$D$6:$E$9,2,FALSE),0))</f>
        <v>0</v>
      </c>
      <c r="M114" s="75">
        <f ca="1">IF(COUNTIF(K112:K116,K114)&gt;=2,IF(J114=5,VLOOKUP(K114+1,TPMatrix!$A$6:$B$10,2,FALSE),IF(J114=4,VLOOKUP(K114+1,TPMatrix!$D$6:$E$9,2,FALSE),0)),"")</f>
        <v>0</v>
      </c>
      <c r="N114" s="75">
        <f ca="1">IF(COUNTIF(K112:K116,K114)&gt;=3,IF(J114=5,VLOOKUP(K114+2,TPMatrix!$A$6:$B$10,2,FALSE),IF(J114=4,VLOOKUP(K114+2,TPMatrix!$D$6:$E$9,2,FALSE),0)),"")</f>
        <v>0</v>
      </c>
      <c r="O114" s="75">
        <f ca="1">IF(COUNTIF(K112:K116,K114)&gt;=4,IF(J114=5,VLOOKUP(K114+3,TPMatrix!$A$6:$B$10,2,FALSE),IF(J114=4,VLOOKUP(K114+3,TPMatrix!$D$6:$E$9,2,FALSE),0)),"")</f>
        <v>0</v>
      </c>
      <c r="P114" s="75">
        <f ca="1">IF(COUNTIF(K112:K116,K114)&gt;=5,IF(J114=5,VLOOKUP(K114+4,TPMatrix!$A$6:$B$10,2,FALSE),IF(J114=4,VLOOKUP(K114+4,TPMatrix!$D$6:$E$9,2,FALSE),0)),"")</f>
        <v>0</v>
      </c>
      <c r="Q114" s="75">
        <f t="shared" ca="1" si="40"/>
        <v>0</v>
      </c>
      <c r="R114" s="163">
        <f t="shared" ca="1" si="41"/>
        <v>5</v>
      </c>
      <c r="S114" s="162">
        <f t="shared" ca="1" si="42"/>
        <v>0</v>
      </c>
      <c r="T114" s="75">
        <f t="shared" si="43"/>
        <v>0</v>
      </c>
      <c r="U114" s="163">
        <f t="shared" ca="1" si="44"/>
        <v>0</v>
      </c>
      <c r="W114" s="3" t="str">
        <f t="shared" ca="1" si="45"/>
        <v/>
      </c>
      <c r="X114" s="3" t="str">
        <f ca="1">IF(ISNUMBER($A114),$W114*(Methuselahs!$A$4+1)+$A114,"")</f>
        <v/>
      </c>
      <c r="Y114" s="3" t="str">
        <f t="shared" ca="1" si="46"/>
        <v/>
      </c>
      <c r="Z114" s="3" t="str">
        <f ca="1">IF(ISNUMBER($A114),VLOOKUP($A114,Methuselahs!$A$7:$X$306,5),"")</f>
        <v/>
      </c>
      <c r="AA114" s="3" t="str">
        <f t="shared" ca="1" si="47"/>
        <v/>
      </c>
    </row>
    <row r="115" spans="1:27" ht="13.15" customHeight="1" x14ac:dyDescent="0.2">
      <c r="A115" s="164" t="str">
        <f ca="1">IF(OR(ISBLANK('Tournament Info'!$B$11),'Tournament Info'!$B$11&lt;&gt;4),"",INDIRECT(ADDRESS(ROW(),3,1,1,"Optimal Seating "&amp;'Tournament Info'!$B$11-1&amp;"R+F")))</f>
        <v/>
      </c>
      <c r="B115" s="165" t="str">
        <f ca="1">IF(ISNUMBER(A115),VLOOKUP(A115,Methuselahs!$A$7:$E$306,2,FALSE),"")</f>
        <v/>
      </c>
      <c r="C115" s="166" t="str">
        <f ca="1">IF(ISNUMBER(A115),VLOOKUP(A115,Methuselahs!$A$7:$E$306,3,FALSE),"")</f>
        <v/>
      </c>
      <c r="D115" s="167" t="str">
        <f t="shared" ca="1" si="36"/>
        <v/>
      </c>
      <c r="E115" s="168"/>
      <c r="F115" s="188">
        <f t="shared" si="37"/>
        <v>0</v>
      </c>
      <c r="G115" s="150" t="str">
        <f t="shared" ca="1" si="38"/>
        <v/>
      </c>
      <c r="H115" s="151" t="str">
        <f ca="1">IF(ISNUMBER(A115),IF(OR($S115=$U115,NOT(ISNA(MATCH($D115*5+$V$4,Override!$C$6:$C$125,0)))),$Q115,0),"")</f>
        <v/>
      </c>
      <c r="I115" s="69" t="str">
        <f t="shared" ca="1" si="39"/>
        <v/>
      </c>
      <c r="J115" s="169">
        <f ca="1">COUNT(A112:A116)</f>
        <v>0</v>
      </c>
      <c r="K115" s="153" t="str">
        <f ca="1">IF(ISNUMBER(A115),RANK(F115,F112:F116),"")</f>
        <v/>
      </c>
      <c r="L115" s="154">
        <f ca="1">IF(J115=5,VLOOKUP(K115,TPMatrix!$A$6:$B$10,2,FALSE),IF(J115=4,VLOOKUP(K115,TPMatrix!$D$6:$E$9,2,FALSE),0))</f>
        <v>0</v>
      </c>
      <c r="M115" s="154">
        <f ca="1">IF(COUNTIF(K112:K116,K115)&gt;=2,IF(J115=5,VLOOKUP(K115+1,TPMatrix!$A$6:$B$10,2,FALSE),IF(J115=4,VLOOKUP(K115+1,TPMatrix!$D$6:$E$9,2,FALSE),0)),"")</f>
        <v>0</v>
      </c>
      <c r="N115" s="154">
        <f ca="1">IF(COUNTIF(K112:K116,K115)&gt;=3,IF(J115=5,VLOOKUP(K115+2,TPMatrix!$A$6:$B$10,2,FALSE),IF(J115=4,VLOOKUP(K115+2,TPMatrix!$D$6:$E$9,2,FALSE),0)),"")</f>
        <v>0</v>
      </c>
      <c r="O115" s="154">
        <f ca="1">IF(COUNTIF(K112:K116,K115)&gt;=4,IF(J115=5,VLOOKUP(K115+3,TPMatrix!$A$6:$B$10,2,FALSE),IF(J115=4,VLOOKUP(K115+3,TPMatrix!$D$6:$E$9,2,FALSE),0)),"")</f>
        <v>0</v>
      </c>
      <c r="P115" s="154">
        <f ca="1">IF(COUNTIF(K112:K116,K115)&gt;=5,IF(J115=5,VLOOKUP(K115+4,TPMatrix!$A$6:$B$10,2,FALSE),IF(J115=4,VLOOKUP(K115+4,TPMatrix!$D$6:$E$9,2,FALSE),0)),"")</f>
        <v>0</v>
      </c>
      <c r="Q115" s="154">
        <f t="shared" ca="1" si="40"/>
        <v>0</v>
      </c>
      <c r="R115" s="155">
        <f t="shared" ca="1" si="41"/>
        <v>5</v>
      </c>
      <c r="S115" s="153">
        <f t="shared" ca="1" si="42"/>
        <v>0</v>
      </c>
      <c r="T115" s="154">
        <f t="shared" si="43"/>
        <v>0</v>
      </c>
      <c r="U115" s="155">
        <f t="shared" ca="1" si="44"/>
        <v>0</v>
      </c>
      <c r="W115" s="3" t="str">
        <f t="shared" ca="1" si="45"/>
        <v/>
      </c>
      <c r="X115" s="3" t="str">
        <f ca="1">IF(ISNUMBER($A115),$W115*(Methuselahs!$A$4+1)+$A115,"")</f>
        <v/>
      </c>
      <c r="Y115" s="3" t="str">
        <f t="shared" ca="1" si="46"/>
        <v/>
      </c>
      <c r="Z115" s="3" t="str">
        <f ca="1">IF(ISNUMBER($A115),VLOOKUP($A115,Methuselahs!$A$7:$X$306,5),"")</f>
        <v/>
      </c>
      <c r="AA115" s="3" t="str">
        <f t="shared" ca="1" si="47"/>
        <v/>
      </c>
    </row>
    <row r="116" spans="1:27" ht="13.15" customHeight="1" x14ac:dyDescent="0.2">
      <c r="A116" s="170" t="str">
        <f ca="1">IF(OR(ISBLANK('Tournament Info'!$B$11),'Tournament Info'!$B$11&lt;&gt;4),"",INDIRECT(ADDRESS(ROW(),3,1,1,"Optimal Seating "&amp;'Tournament Info'!$B$11-1&amp;"R+F")))</f>
        <v/>
      </c>
      <c r="B116" s="171" t="str">
        <f ca="1">IF(ISNUMBER(A116),VLOOKUP(A116,Methuselahs!$A$7:$E$306,2,FALSE),"")</f>
        <v/>
      </c>
      <c r="C116" s="172" t="str">
        <f ca="1">IF(ISNUMBER(A116),VLOOKUP(A116,Methuselahs!$A$7:$E$306,3,FALSE),"")</f>
        <v/>
      </c>
      <c r="D116" s="173" t="str">
        <f t="shared" ca="1" si="36"/>
        <v/>
      </c>
      <c r="E116" s="174"/>
      <c r="F116" s="189">
        <f t="shared" si="37"/>
        <v>0</v>
      </c>
      <c r="G116" s="159" t="str">
        <f t="shared" ca="1" si="38"/>
        <v/>
      </c>
      <c r="H116" s="160" t="str">
        <f ca="1">IF(ISNUMBER(A116),IF(OR($S116=$U116,NOT(ISNA(MATCH($D116*5+$V$4,Override!$C$6:$C$125,0)))),$Q116,0),"")</f>
        <v/>
      </c>
      <c r="I116" s="80" t="str">
        <f t="shared" ca="1" si="39"/>
        <v/>
      </c>
      <c r="J116" s="175">
        <f ca="1">COUNT(A112:A116)</f>
        <v>0</v>
      </c>
      <c r="K116" s="176" t="str">
        <f ca="1">IF(ISNUMBER(A116),RANK(F116,F112:F116),"")</f>
        <v/>
      </c>
      <c r="L116" s="177">
        <f ca="1">IF(J116=5,VLOOKUP(K116,TPMatrix!$A$6:$B$10,2,FALSE),IF(J116=4,VLOOKUP(K116,TPMatrix!$D$6:$E$9,2,FALSE),0))</f>
        <v>0</v>
      </c>
      <c r="M116" s="177">
        <f ca="1">IF(COUNTIF(K112:K116,K116)&gt;=2,IF(J116=5,VLOOKUP(K116+1,TPMatrix!$A$6:$B$10,2,FALSE),IF(J116=4,VLOOKUP(K116+1,TPMatrix!$D$6:$E$9,2,FALSE),0)),"")</f>
        <v>0</v>
      </c>
      <c r="N116" s="177">
        <f ca="1">IF(COUNTIF(K112:K116,K116)&gt;=3,IF(J116=5,VLOOKUP(K116+2,TPMatrix!$A$6:$B$10,2,FALSE),IF(J116=4,VLOOKUP(K116+2,TPMatrix!$D$6:$E$9,2,FALSE),0)),"")</f>
        <v>0</v>
      </c>
      <c r="O116" s="177">
        <f ca="1">IF(COUNTIF(K112:K116,K116)&gt;=4,IF(J116=5,VLOOKUP(K116+3,TPMatrix!$A$6:$B$10,2,FALSE),IF(J116=4,VLOOKUP(K116+3,TPMatrix!$D$6:$E$9,2,FALSE),0)),"")</f>
        <v>0</v>
      </c>
      <c r="P116" s="177">
        <f ca="1">IF(COUNTIF(K112:K116,K116)&gt;=5,IF(J116=5,VLOOKUP(K116+4,TPMatrix!$A$6:$B$10,2,FALSE),IF(J116=4,VLOOKUP(K116+4,TPMatrix!$D$6:$E$9,2,FALSE),0)),"")</f>
        <v>0</v>
      </c>
      <c r="Q116" s="177">
        <f t="shared" ca="1" si="40"/>
        <v>0</v>
      </c>
      <c r="R116" s="178">
        <f t="shared" ca="1" si="41"/>
        <v>5</v>
      </c>
      <c r="S116" s="176">
        <f t="shared" ca="1" si="42"/>
        <v>0</v>
      </c>
      <c r="T116" s="177">
        <f t="shared" si="43"/>
        <v>0</v>
      </c>
      <c r="U116" s="178">
        <f t="shared" ca="1" si="44"/>
        <v>0</v>
      </c>
      <c r="W116" s="3" t="str">
        <f t="shared" ca="1" si="45"/>
        <v/>
      </c>
      <c r="X116" s="3" t="str">
        <f ca="1">IF(ISNUMBER($A116),$W116*(Methuselahs!$A$4+1)+$A116,"")</f>
        <v/>
      </c>
      <c r="Y116" s="3" t="str">
        <f t="shared" ca="1" si="46"/>
        <v/>
      </c>
      <c r="Z116" s="3" t="str">
        <f ca="1">IF(ISNUMBER($A116),VLOOKUP($A116,Methuselahs!$A$7:$X$306,5),"")</f>
        <v/>
      </c>
      <c r="AA116" s="3" t="str">
        <f t="shared" ca="1" si="47"/>
        <v/>
      </c>
    </row>
    <row r="117" spans="1:27" ht="13.15" customHeight="1" x14ac:dyDescent="0.2">
      <c r="A117" s="55" t="str">
        <f ca="1">IF(OR(ISBLANK('Tournament Info'!$B$11),'Tournament Info'!$B$11&lt;&gt;4),"",INDIRECT(ADDRESS(ROW(),3,1,1,"Optimal Seating "&amp;'Tournament Info'!$B$11-1&amp;"R+F")))</f>
        <v/>
      </c>
      <c r="B117" s="76" t="str">
        <f ca="1">IF(ISNUMBER(A117),VLOOKUP(A117,Methuselahs!$A$7:$E$306,2,FALSE),"")</f>
        <v/>
      </c>
      <c r="C117" s="136" t="str">
        <f ca="1">IF(ISNUMBER(A117),VLOOKUP(A117,Methuselahs!$A$7:$E$306,3,FALSE),"")</f>
        <v/>
      </c>
      <c r="D117" s="137" t="str">
        <f t="shared" ca="1" si="36"/>
        <v/>
      </c>
      <c r="E117" s="138"/>
      <c r="F117" s="184">
        <f t="shared" si="37"/>
        <v>0</v>
      </c>
      <c r="G117" s="139" t="str">
        <f t="shared" ca="1" si="38"/>
        <v/>
      </c>
      <c r="H117" s="140" t="str">
        <f ca="1">IF(ISNUMBER(A117),IF(OR($S117=$U117,NOT(ISNA(MATCH($D117*5+$V$4,Override!$C$6:$C$125,0)))),$Q117,0),"")</f>
        <v/>
      </c>
      <c r="I117" s="193" t="str">
        <f t="shared" ca="1" si="39"/>
        <v/>
      </c>
      <c r="J117" s="141">
        <f ca="1">COUNT(A117:A121)</f>
        <v>0</v>
      </c>
      <c r="K117" s="142" t="str">
        <f ca="1">IF(ISNUMBER(A117),RANK(F117,F117:F121),"")</f>
        <v/>
      </c>
      <c r="L117" s="58">
        <f ca="1">IF(J117=5,VLOOKUP(K117,TPMatrix!$A$6:$B$10,2,FALSE),IF(J117=4,VLOOKUP(K117,TPMatrix!$D$6:$E$9,2,FALSE),0))</f>
        <v>0</v>
      </c>
      <c r="M117" s="58">
        <f ca="1">IF(COUNTIF(K117:K121,K117)&gt;=2,IF(J117=5,VLOOKUP(K117+1,TPMatrix!$A$6:$B$10,2,FALSE),IF(J117=4,VLOOKUP(K117+1,TPMatrix!$D$6:$E$9,2,FALSE),0)),"")</f>
        <v>0</v>
      </c>
      <c r="N117" s="58">
        <f ca="1">IF(COUNTIF(K117:K121,K117)&gt;=3,IF(J117=5,VLOOKUP(K117+2,TPMatrix!$A$6:$B$10,2,FALSE),IF(J117=4,VLOOKUP(K117+2,TPMatrix!$D$6:$E$9,2,FALSE),0)),"")</f>
        <v>0</v>
      </c>
      <c r="O117" s="58">
        <f ca="1">IF(COUNTIF(K117:K121,K117)&gt;=4,IF(J117=5,VLOOKUP(K117+3,TPMatrix!$A$6:$B$10,2,FALSE),IF(J117=4,VLOOKUP(K117+3,TPMatrix!$D$6:$E$9,2,FALSE),0)),"")</f>
        <v>0</v>
      </c>
      <c r="P117" s="58">
        <f ca="1">IF(COUNTIF(K117:K121,K117)&gt;=5,IF(J117=5,VLOOKUP(K117+4,TPMatrix!$A$6:$B$10,2,FALSE),IF(J117=4,VLOOKUP(K117+4,TPMatrix!$D$6:$E$9,2,FALSE),0)),"")</f>
        <v>0</v>
      </c>
      <c r="Q117" s="58">
        <f t="shared" ca="1" si="40"/>
        <v>0</v>
      </c>
      <c r="R117" s="143">
        <f t="shared" ca="1" si="41"/>
        <v>5</v>
      </c>
      <c r="S117" s="144">
        <f t="shared" ca="1" si="42"/>
        <v>0</v>
      </c>
      <c r="T117" s="145">
        <f t="shared" si="43"/>
        <v>0</v>
      </c>
      <c r="U117" s="146">
        <f t="shared" ca="1" si="44"/>
        <v>0</v>
      </c>
      <c r="W117" s="3" t="str">
        <f t="shared" ca="1" si="45"/>
        <v/>
      </c>
      <c r="X117" s="3" t="str">
        <f ca="1">IF(ISNUMBER($A117),$W117*(Methuselahs!$A$4+1)+$A117,"")</f>
        <v/>
      </c>
      <c r="Y117" s="3" t="str">
        <f t="shared" ca="1" si="46"/>
        <v/>
      </c>
      <c r="Z117" s="3" t="str">
        <f ca="1">IF(ISNUMBER($A117),VLOOKUP($A117,Methuselahs!$A$7:$X$306,5),"")</f>
        <v/>
      </c>
      <c r="AA117" s="3" t="str">
        <f t="shared" ca="1" si="47"/>
        <v/>
      </c>
    </row>
    <row r="118" spans="1:27" ht="13.15" customHeight="1" x14ac:dyDescent="0.2">
      <c r="A118" s="59" t="str">
        <f ca="1">IF(OR(ISBLANK('Tournament Info'!$B$11),'Tournament Info'!$B$11&lt;&gt;4),"",INDIRECT(ADDRESS(ROW(),3,1,1,"Optimal Seating "&amp;'Tournament Info'!$B$11-1&amp;"R+F")))</f>
        <v/>
      </c>
      <c r="B118" s="65" t="str">
        <f ca="1">IF(ISNUMBER(A118),VLOOKUP(A118,Methuselahs!$A$7:$E$306,2,FALSE),"")</f>
        <v/>
      </c>
      <c r="C118" s="147" t="str">
        <f ca="1">IF(ISNUMBER(A118),VLOOKUP(A118,Methuselahs!$A$7:$E$306,3,FALSE),"")</f>
        <v/>
      </c>
      <c r="D118" s="148" t="str">
        <f t="shared" ca="1" si="36"/>
        <v/>
      </c>
      <c r="E118" s="149"/>
      <c r="F118" s="66">
        <f t="shared" si="37"/>
        <v>0</v>
      </c>
      <c r="G118" s="150" t="str">
        <f t="shared" ca="1" si="38"/>
        <v/>
      </c>
      <c r="H118" s="151" t="str">
        <f ca="1">IF(ISNUMBER(A118),IF(OR($S118=$U118,NOT(ISNA(MATCH($D118*5+$V$4,Override!$C$6:$C$125,0)))),$Q118,0),"")</f>
        <v/>
      </c>
      <c r="I118" s="69" t="str">
        <f t="shared" ca="1" si="39"/>
        <v/>
      </c>
      <c r="J118" s="152">
        <f ca="1">COUNT(A117:A121)</f>
        <v>0</v>
      </c>
      <c r="K118" s="153" t="str">
        <f ca="1">IF(ISNUMBER(A118),RANK(F118,F117:F121),"")</f>
        <v/>
      </c>
      <c r="L118" s="154">
        <f ca="1">IF(J118=5,VLOOKUP(K118,TPMatrix!$A$6:$B$10,2,FALSE),IF(J118=4,VLOOKUP(K118,TPMatrix!$D$6:$E$9,2,FALSE),0))</f>
        <v>0</v>
      </c>
      <c r="M118" s="154">
        <f ca="1">IF(COUNTIF(K117:K121,K118)&gt;=2,IF(J118=5,VLOOKUP(K118+1,TPMatrix!$A$6:$B$10,2,FALSE),IF(J118=4,VLOOKUP(K118+1,TPMatrix!$D$6:$E$9,2,FALSE),0)),"")</f>
        <v>0</v>
      </c>
      <c r="N118" s="154">
        <f ca="1">IF(COUNTIF(K117:K121,K118)&gt;=3,IF(J118=5,VLOOKUP(K118+2,TPMatrix!$A$6:$B$10,2,FALSE),IF(J118=4,VLOOKUP(K118+2,TPMatrix!$D$6:$E$9,2,FALSE),0)),"")</f>
        <v>0</v>
      </c>
      <c r="O118" s="154">
        <f ca="1">IF(COUNTIF(K117:K121,K118)&gt;=4,IF(J118=5,VLOOKUP(K118+3,TPMatrix!$A$6:$B$10,2,FALSE),IF(J118=4,VLOOKUP(K118+3,TPMatrix!$D$6:$E$9,2,FALSE),0)),"")</f>
        <v>0</v>
      </c>
      <c r="P118" s="154">
        <f ca="1">IF(COUNTIF(K117:K121,K118)&gt;=5,IF(J118=5,VLOOKUP(K118+4,TPMatrix!$A$6:$B$10,2,FALSE),IF(J118=4,VLOOKUP(K118+4,TPMatrix!$D$6:$E$9,2,FALSE),0)),"")</f>
        <v>0</v>
      </c>
      <c r="Q118" s="154">
        <f t="shared" ca="1" si="40"/>
        <v>0</v>
      </c>
      <c r="R118" s="155">
        <f t="shared" ca="1" si="41"/>
        <v>5</v>
      </c>
      <c r="S118" s="153">
        <f t="shared" ca="1" si="42"/>
        <v>0</v>
      </c>
      <c r="T118" s="154">
        <f t="shared" si="43"/>
        <v>0</v>
      </c>
      <c r="U118" s="155">
        <f t="shared" ca="1" si="44"/>
        <v>0</v>
      </c>
      <c r="W118" s="3" t="str">
        <f t="shared" ca="1" si="45"/>
        <v/>
      </c>
      <c r="X118" s="3" t="str">
        <f ca="1">IF(ISNUMBER($A118),$W118*(Methuselahs!$A$4+1)+$A118,"")</f>
        <v/>
      </c>
      <c r="Y118" s="3" t="str">
        <f t="shared" ca="1" si="46"/>
        <v/>
      </c>
      <c r="Z118" s="3" t="str">
        <f ca="1">IF(ISNUMBER($A118),VLOOKUP($A118,Methuselahs!$A$7:$X$306,5),"")</f>
        <v/>
      </c>
      <c r="AA118" s="3" t="str">
        <f t="shared" ca="1" si="47"/>
        <v/>
      </c>
    </row>
    <row r="119" spans="1:27" ht="13.15" customHeight="1" x14ac:dyDescent="0.2">
      <c r="A119" s="70" t="str">
        <f ca="1">IF(OR(ISBLANK('Tournament Info'!$B$11),'Tournament Info'!$B$11&lt;&gt;4),"",INDIRECT(ADDRESS(ROW(),3,1,1,"Optimal Seating "&amp;'Tournament Info'!$B$11-1&amp;"R+F")))</f>
        <v/>
      </c>
      <c r="B119" s="76" t="str">
        <f ca="1">IF(ISNUMBER(A119),VLOOKUP(A119,Methuselahs!$A$7:$E$306,2,FALSE),"")</f>
        <v/>
      </c>
      <c r="C119" s="156" t="str">
        <f ca="1">IF(ISNUMBER(A119),VLOOKUP(A119,Methuselahs!$A$7:$E$306,3,FALSE),"")</f>
        <v/>
      </c>
      <c r="D119" s="157" t="str">
        <f t="shared" ca="1" si="36"/>
        <v/>
      </c>
      <c r="E119" s="158"/>
      <c r="F119" s="77">
        <f t="shared" si="37"/>
        <v>0</v>
      </c>
      <c r="G119" s="159" t="str">
        <f t="shared" ca="1" si="38"/>
        <v/>
      </c>
      <c r="H119" s="160" t="str">
        <f ca="1">IF(ISNUMBER(A119),IF(OR($S119=$U119,NOT(ISNA(MATCH($D119*5+$V$4,Override!$C$6:$C$125,0)))),$Q119,0),"")</f>
        <v/>
      </c>
      <c r="I119" s="80" t="str">
        <f t="shared" ca="1" si="39"/>
        <v/>
      </c>
      <c r="J119" s="161">
        <f ca="1">COUNT(A117:A121)</f>
        <v>0</v>
      </c>
      <c r="K119" s="162" t="str">
        <f ca="1">IF(ISNUMBER(A119),RANK(F119,F117:F121),"")</f>
        <v/>
      </c>
      <c r="L119" s="75">
        <f ca="1">IF(J119=5,VLOOKUP(K119,TPMatrix!$A$6:$B$10,2,FALSE),IF(J119=4,VLOOKUP(K119,TPMatrix!$D$6:$E$9,2,FALSE),0))</f>
        <v>0</v>
      </c>
      <c r="M119" s="75">
        <f ca="1">IF(COUNTIF(K117:K121,K119)&gt;=2,IF(J119=5,VLOOKUP(K119+1,TPMatrix!$A$6:$B$10,2,FALSE),IF(J119=4,VLOOKUP(K119+1,TPMatrix!$D$6:$E$9,2,FALSE),0)),"")</f>
        <v>0</v>
      </c>
      <c r="N119" s="75">
        <f ca="1">IF(COUNTIF(K117:K121,K119)&gt;=3,IF(J119=5,VLOOKUP(K119+2,TPMatrix!$A$6:$B$10,2,FALSE),IF(J119=4,VLOOKUP(K119+2,TPMatrix!$D$6:$E$9,2,FALSE),0)),"")</f>
        <v>0</v>
      </c>
      <c r="O119" s="75">
        <f ca="1">IF(COUNTIF(K117:K121,K119)&gt;=4,IF(J119=5,VLOOKUP(K119+3,TPMatrix!$A$6:$B$10,2,FALSE),IF(J119=4,VLOOKUP(K119+3,TPMatrix!$D$6:$E$9,2,FALSE),0)),"")</f>
        <v>0</v>
      </c>
      <c r="P119" s="75">
        <f ca="1">IF(COUNTIF(K117:K121,K119)&gt;=5,IF(J119=5,VLOOKUP(K119+4,TPMatrix!$A$6:$B$10,2,FALSE),IF(J119=4,VLOOKUP(K119+4,TPMatrix!$D$6:$E$9,2,FALSE),0)),"")</f>
        <v>0</v>
      </c>
      <c r="Q119" s="75">
        <f t="shared" ca="1" si="40"/>
        <v>0</v>
      </c>
      <c r="R119" s="163">
        <f t="shared" ca="1" si="41"/>
        <v>5</v>
      </c>
      <c r="S119" s="162">
        <f t="shared" ca="1" si="42"/>
        <v>0</v>
      </c>
      <c r="T119" s="75">
        <f t="shared" si="43"/>
        <v>0</v>
      </c>
      <c r="U119" s="163">
        <f t="shared" ca="1" si="44"/>
        <v>0</v>
      </c>
      <c r="W119" s="3" t="str">
        <f t="shared" ca="1" si="45"/>
        <v/>
      </c>
      <c r="X119" s="3" t="str">
        <f ca="1">IF(ISNUMBER($A119),$W119*(Methuselahs!$A$4+1)+$A119,"")</f>
        <v/>
      </c>
      <c r="Y119" s="3" t="str">
        <f t="shared" ca="1" si="46"/>
        <v/>
      </c>
      <c r="Z119" s="3" t="str">
        <f ca="1">IF(ISNUMBER($A119),VLOOKUP($A119,Methuselahs!$A$7:$X$306,5),"")</f>
        <v/>
      </c>
      <c r="AA119" s="3" t="str">
        <f t="shared" ca="1" si="47"/>
        <v/>
      </c>
    </row>
    <row r="120" spans="1:27" ht="13.15" customHeight="1" x14ac:dyDescent="0.2">
      <c r="A120" s="164" t="str">
        <f ca="1">IF(OR(ISBLANK('Tournament Info'!$B$11),'Tournament Info'!$B$11&lt;&gt;4),"",INDIRECT(ADDRESS(ROW(),3,1,1,"Optimal Seating "&amp;'Tournament Info'!$B$11-1&amp;"R+F")))</f>
        <v/>
      </c>
      <c r="B120" s="165" t="str">
        <f ca="1">IF(ISNUMBER(A120),VLOOKUP(A120,Methuselahs!$A$7:$E$306,2,FALSE),"")</f>
        <v/>
      </c>
      <c r="C120" s="166" t="str">
        <f ca="1">IF(ISNUMBER(A120),VLOOKUP(A120,Methuselahs!$A$7:$E$306,3,FALSE),"")</f>
        <v/>
      </c>
      <c r="D120" s="167" t="str">
        <f t="shared" ca="1" si="36"/>
        <v/>
      </c>
      <c r="E120" s="168"/>
      <c r="F120" s="188">
        <f t="shared" si="37"/>
        <v>0</v>
      </c>
      <c r="G120" s="150" t="str">
        <f t="shared" ca="1" si="38"/>
        <v/>
      </c>
      <c r="H120" s="151" t="str">
        <f ca="1">IF(ISNUMBER(A120),IF(OR($S120=$U120,NOT(ISNA(MATCH($D120*5+$V$4,Override!$C$6:$C$125,0)))),$Q120,0),"")</f>
        <v/>
      </c>
      <c r="I120" s="69" t="str">
        <f t="shared" ca="1" si="39"/>
        <v/>
      </c>
      <c r="J120" s="169">
        <f ca="1">COUNT(A117:A121)</f>
        <v>0</v>
      </c>
      <c r="K120" s="153" t="str">
        <f ca="1">IF(ISNUMBER(A120),RANK(F120,F117:F121),"")</f>
        <v/>
      </c>
      <c r="L120" s="154">
        <f ca="1">IF(J120=5,VLOOKUP(K120,TPMatrix!$A$6:$B$10,2,FALSE),IF(J120=4,VLOOKUP(K120,TPMatrix!$D$6:$E$9,2,FALSE),0))</f>
        <v>0</v>
      </c>
      <c r="M120" s="154">
        <f ca="1">IF(COUNTIF(K117:K121,K120)&gt;=2,IF(J120=5,VLOOKUP(K120+1,TPMatrix!$A$6:$B$10,2,FALSE),IF(J120=4,VLOOKUP(K120+1,TPMatrix!$D$6:$E$9,2,FALSE),0)),"")</f>
        <v>0</v>
      </c>
      <c r="N120" s="154">
        <f ca="1">IF(COUNTIF(K117:K121,K120)&gt;=3,IF(J120=5,VLOOKUP(K120+2,TPMatrix!$A$6:$B$10,2,FALSE),IF(J120=4,VLOOKUP(K120+2,TPMatrix!$D$6:$E$9,2,FALSE),0)),"")</f>
        <v>0</v>
      </c>
      <c r="O120" s="154">
        <f ca="1">IF(COUNTIF(K117:K121,K120)&gt;=4,IF(J120=5,VLOOKUP(K120+3,TPMatrix!$A$6:$B$10,2,FALSE),IF(J120=4,VLOOKUP(K120+3,TPMatrix!$D$6:$E$9,2,FALSE),0)),"")</f>
        <v>0</v>
      </c>
      <c r="P120" s="154">
        <f ca="1">IF(COUNTIF(K117:K121,K120)&gt;=5,IF(J120=5,VLOOKUP(K120+4,TPMatrix!$A$6:$B$10,2,FALSE),IF(J120=4,VLOOKUP(K120+4,TPMatrix!$D$6:$E$9,2,FALSE),0)),"")</f>
        <v>0</v>
      </c>
      <c r="Q120" s="154">
        <f t="shared" ca="1" si="40"/>
        <v>0</v>
      </c>
      <c r="R120" s="155">
        <f t="shared" ca="1" si="41"/>
        <v>5</v>
      </c>
      <c r="S120" s="153">
        <f t="shared" ca="1" si="42"/>
        <v>0</v>
      </c>
      <c r="T120" s="154">
        <f t="shared" si="43"/>
        <v>0</v>
      </c>
      <c r="U120" s="155">
        <f t="shared" ca="1" si="44"/>
        <v>0</v>
      </c>
      <c r="W120" s="3" t="str">
        <f t="shared" ca="1" si="45"/>
        <v/>
      </c>
      <c r="X120" s="3" t="str">
        <f ca="1">IF(ISNUMBER($A120),$W120*(Methuselahs!$A$4+1)+$A120,"")</f>
        <v/>
      </c>
      <c r="Y120" s="3" t="str">
        <f t="shared" ca="1" si="46"/>
        <v/>
      </c>
      <c r="Z120" s="3" t="str">
        <f ca="1">IF(ISNUMBER($A120),VLOOKUP($A120,Methuselahs!$A$7:$X$306,5),"")</f>
        <v/>
      </c>
      <c r="AA120" s="3" t="str">
        <f t="shared" ca="1" si="47"/>
        <v/>
      </c>
    </row>
    <row r="121" spans="1:27" ht="13.15" customHeight="1" x14ac:dyDescent="0.2">
      <c r="A121" s="170" t="str">
        <f ca="1">IF(OR(ISBLANK('Tournament Info'!$B$11),'Tournament Info'!$B$11&lt;&gt;4),"",INDIRECT(ADDRESS(ROW(),3,1,1,"Optimal Seating "&amp;'Tournament Info'!$B$11-1&amp;"R+F")))</f>
        <v/>
      </c>
      <c r="B121" s="171" t="str">
        <f ca="1">IF(ISNUMBER(A121),VLOOKUP(A121,Methuselahs!$A$7:$E$306,2,FALSE),"")</f>
        <v/>
      </c>
      <c r="C121" s="172" t="str">
        <f ca="1">IF(ISNUMBER(A121),VLOOKUP(A121,Methuselahs!$A$7:$E$306,3,FALSE),"")</f>
        <v/>
      </c>
      <c r="D121" s="173" t="str">
        <f t="shared" ca="1" si="36"/>
        <v/>
      </c>
      <c r="E121" s="174"/>
      <c r="F121" s="189">
        <f t="shared" si="37"/>
        <v>0</v>
      </c>
      <c r="G121" s="159" t="str">
        <f t="shared" ca="1" si="38"/>
        <v/>
      </c>
      <c r="H121" s="160" t="str">
        <f ca="1">IF(ISNUMBER(A121),IF(OR($S121=$U121,NOT(ISNA(MATCH($D121*5+$V$4,Override!$C$6:$C$125,0)))),$Q121,0),"")</f>
        <v/>
      </c>
      <c r="I121" s="80" t="str">
        <f t="shared" ca="1" si="39"/>
        <v/>
      </c>
      <c r="J121" s="175">
        <f ca="1">COUNT(A117:A121)</f>
        <v>0</v>
      </c>
      <c r="K121" s="176" t="str">
        <f ca="1">IF(ISNUMBER(A121),RANK(F121,F117:F121),"")</f>
        <v/>
      </c>
      <c r="L121" s="177">
        <f ca="1">IF(J121=5,VLOOKUP(K121,TPMatrix!$A$6:$B$10,2,FALSE),IF(J121=4,VLOOKUP(K121,TPMatrix!$D$6:$E$9,2,FALSE),0))</f>
        <v>0</v>
      </c>
      <c r="M121" s="177">
        <f ca="1">IF(COUNTIF(K117:K121,K121)&gt;=2,IF(J121=5,VLOOKUP(K121+1,TPMatrix!$A$6:$B$10,2,FALSE),IF(J121=4,VLOOKUP(K121+1,TPMatrix!$D$6:$E$9,2,FALSE),0)),"")</f>
        <v>0</v>
      </c>
      <c r="N121" s="177">
        <f ca="1">IF(COUNTIF(K117:K121,K121)&gt;=3,IF(J121=5,VLOOKUP(K121+2,TPMatrix!$A$6:$B$10,2,FALSE),IF(J121=4,VLOOKUP(K121+2,TPMatrix!$D$6:$E$9,2,FALSE),0)),"")</f>
        <v>0</v>
      </c>
      <c r="O121" s="177">
        <f ca="1">IF(COUNTIF(K117:K121,K121)&gt;=4,IF(J121=5,VLOOKUP(K121+3,TPMatrix!$A$6:$B$10,2,FALSE),IF(J121=4,VLOOKUP(K121+3,TPMatrix!$D$6:$E$9,2,FALSE),0)),"")</f>
        <v>0</v>
      </c>
      <c r="P121" s="177">
        <f ca="1">IF(COUNTIF(K117:K121,K121)&gt;=5,IF(J121=5,VLOOKUP(K121+4,TPMatrix!$A$6:$B$10,2,FALSE),IF(J121=4,VLOOKUP(K121+4,TPMatrix!$D$6:$E$9,2,FALSE),0)),"")</f>
        <v>0</v>
      </c>
      <c r="Q121" s="177">
        <f t="shared" ca="1" si="40"/>
        <v>0</v>
      </c>
      <c r="R121" s="178">
        <f t="shared" ca="1" si="41"/>
        <v>5</v>
      </c>
      <c r="S121" s="176">
        <f t="shared" ca="1" si="42"/>
        <v>0</v>
      </c>
      <c r="T121" s="177">
        <f t="shared" si="43"/>
        <v>0</v>
      </c>
      <c r="U121" s="178">
        <f t="shared" ca="1" si="44"/>
        <v>0</v>
      </c>
      <c r="W121" s="3" t="str">
        <f t="shared" ca="1" si="45"/>
        <v/>
      </c>
      <c r="X121" s="3" t="str">
        <f ca="1">IF(ISNUMBER($A121),$W121*(Methuselahs!$A$4+1)+$A121,"")</f>
        <v/>
      </c>
      <c r="Y121" s="3" t="str">
        <f t="shared" ca="1" si="46"/>
        <v/>
      </c>
      <c r="Z121" s="3" t="str">
        <f ca="1">IF(ISNUMBER($A121),VLOOKUP($A121,Methuselahs!$A$7:$X$306,5),"")</f>
        <v/>
      </c>
      <c r="AA121" s="3" t="str">
        <f t="shared" ca="1" si="47"/>
        <v/>
      </c>
    </row>
    <row r="122" spans="1:27" ht="13.15" customHeight="1" x14ac:dyDescent="0.2">
      <c r="A122" s="55" t="str">
        <f ca="1">IF(OR(ISBLANK('Tournament Info'!$B$11),'Tournament Info'!$B$11&lt;&gt;4),"",INDIRECT(ADDRESS(ROW(),3,1,1,"Optimal Seating "&amp;'Tournament Info'!$B$11-1&amp;"R+F")))</f>
        <v/>
      </c>
      <c r="B122" s="76" t="str">
        <f ca="1">IF(ISNUMBER(A122),VLOOKUP(A122,Methuselahs!$A$7:$E$306,2,FALSE),"")</f>
        <v/>
      </c>
      <c r="C122" s="136" t="str">
        <f ca="1">IF(ISNUMBER(A122),VLOOKUP(A122,Methuselahs!$A$7:$E$306,3,FALSE),"")</f>
        <v/>
      </c>
      <c r="D122" s="137" t="str">
        <f t="shared" ca="1" si="36"/>
        <v/>
      </c>
      <c r="E122" s="138"/>
      <c r="F122" s="184">
        <f t="shared" si="37"/>
        <v>0</v>
      </c>
      <c r="G122" s="139" t="str">
        <f t="shared" ca="1" si="38"/>
        <v/>
      </c>
      <c r="H122" s="140" t="str">
        <f ca="1">IF(ISNUMBER(A122),IF(OR($S122=$U122,NOT(ISNA(MATCH($D122*5+$V$4,Override!$C$6:$C$125,0)))),$Q122,0),"")</f>
        <v/>
      </c>
      <c r="I122" s="193" t="str">
        <f t="shared" ca="1" si="39"/>
        <v/>
      </c>
      <c r="J122" s="141">
        <f ca="1">COUNT(A122:A126)</f>
        <v>0</v>
      </c>
      <c r="K122" s="142" t="str">
        <f ca="1">IF(ISNUMBER(A122),RANK(F122,F122:F126),"")</f>
        <v/>
      </c>
      <c r="L122" s="58">
        <f ca="1">IF(J122=5,VLOOKUP(K122,TPMatrix!$A$6:$B$10,2,FALSE),IF(J122=4,VLOOKUP(K122,TPMatrix!$D$6:$E$9,2,FALSE),0))</f>
        <v>0</v>
      </c>
      <c r="M122" s="58">
        <f ca="1">IF(COUNTIF(K122:K126,K122)&gt;=2,IF(J122=5,VLOOKUP(K122+1,TPMatrix!$A$6:$B$10,2,FALSE),IF(J122=4,VLOOKUP(K122+1,TPMatrix!$D$6:$E$9,2,FALSE),0)),"")</f>
        <v>0</v>
      </c>
      <c r="N122" s="58">
        <f ca="1">IF(COUNTIF(K122:K126,K122)&gt;=3,IF(J122=5,VLOOKUP(K122+2,TPMatrix!$A$6:$B$10,2,FALSE),IF(J122=4,VLOOKUP(K122+2,TPMatrix!$D$6:$E$9,2,FALSE),0)),"")</f>
        <v>0</v>
      </c>
      <c r="O122" s="58">
        <f ca="1">IF(COUNTIF(K122:K126,K122)&gt;=4,IF(J122=5,VLOOKUP(K122+3,TPMatrix!$A$6:$B$10,2,FALSE),IF(J122=4,VLOOKUP(K122+3,TPMatrix!$D$6:$E$9,2,FALSE),0)),"")</f>
        <v>0</v>
      </c>
      <c r="P122" s="58">
        <f ca="1">IF(COUNTIF(K122:K126,K122)&gt;=5,IF(J122=5,VLOOKUP(K122+4,TPMatrix!$A$6:$B$10,2,FALSE),IF(J122=4,VLOOKUP(K122+4,TPMatrix!$D$6:$E$9,2,FALSE),0)),"")</f>
        <v>0</v>
      </c>
      <c r="Q122" s="58">
        <f t="shared" ca="1" si="40"/>
        <v>0</v>
      </c>
      <c r="R122" s="143">
        <f t="shared" ca="1" si="41"/>
        <v>5</v>
      </c>
      <c r="S122" s="144">
        <f t="shared" ca="1" si="42"/>
        <v>0</v>
      </c>
      <c r="T122" s="145">
        <f t="shared" si="43"/>
        <v>0</v>
      </c>
      <c r="U122" s="146">
        <f t="shared" ca="1" si="44"/>
        <v>0</v>
      </c>
      <c r="W122" s="3" t="str">
        <f t="shared" ca="1" si="45"/>
        <v/>
      </c>
      <c r="X122" s="3" t="str">
        <f ca="1">IF(ISNUMBER($A122),$W122*(Methuselahs!$A$4+1)+$A122,"")</f>
        <v/>
      </c>
      <c r="Y122" s="3" t="str">
        <f t="shared" ca="1" si="46"/>
        <v/>
      </c>
      <c r="Z122" s="3" t="str">
        <f ca="1">IF(ISNUMBER($A122),VLOOKUP($A122,Methuselahs!$A$7:$X$306,5),"")</f>
        <v/>
      </c>
      <c r="AA122" s="3" t="str">
        <f t="shared" ca="1" si="47"/>
        <v/>
      </c>
    </row>
    <row r="123" spans="1:27" ht="13.15" customHeight="1" x14ac:dyDescent="0.2">
      <c r="A123" s="59" t="str">
        <f ca="1">IF(OR(ISBLANK('Tournament Info'!$B$11),'Tournament Info'!$B$11&lt;&gt;4),"",INDIRECT(ADDRESS(ROW(),3,1,1,"Optimal Seating "&amp;'Tournament Info'!$B$11-1&amp;"R+F")))</f>
        <v/>
      </c>
      <c r="B123" s="65" t="str">
        <f ca="1">IF(ISNUMBER(A123),VLOOKUP(A123,Methuselahs!$A$7:$E$306,2,FALSE),"")</f>
        <v/>
      </c>
      <c r="C123" s="147" t="str">
        <f ca="1">IF(ISNUMBER(A123),VLOOKUP(A123,Methuselahs!$A$7:$E$306,3,FALSE),"")</f>
        <v/>
      </c>
      <c r="D123" s="148" t="str">
        <f t="shared" ca="1" si="36"/>
        <v/>
      </c>
      <c r="E123" s="149"/>
      <c r="F123" s="66">
        <f t="shared" si="37"/>
        <v>0</v>
      </c>
      <c r="G123" s="150" t="str">
        <f t="shared" ca="1" si="38"/>
        <v/>
      </c>
      <c r="H123" s="151" t="str">
        <f ca="1">IF(ISNUMBER(A123),IF(OR($S123=$U123,NOT(ISNA(MATCH($D123*5+$V$4,Override!$C$6:$C$125,0)))),$Q123,0),"")</f>
        <v/>
      </c>
      <c r="I123" s="69" t="str">
        <f t="shared" ca="1" si="39"/>
        <v/>
      </c>
      <c r="J123" s="152">
        <f ca="1">COUNT(A122:A126)</f>
        <v>0</v>
      </c>
      <c r="K123" s="153" t="str">
        <f ca="1">IF(ISNUMBER(A123),RANK(F123,F122:F126),"")</f>
        <v/>
      </c>
      <c r="L123" s="154">
        <f ca="1">IF(J123=5,VLOOKUP(K123,TPMatrix!$A$6:$B$10,2,FALSE),IF(J123=4,VLOOKUP(K123,TPMatrix!$D$6:$E$9,2,FALSE),0))</f>
        <v>0</v>
      </c>
      <c r="M123" s="154">
        <f ca="1">IF(COUNTIF(K122:K126,K123)&gt;=2,IF(J123=5,VLOOKUP(K123+1,TPMatrix!$A$6:$B$10,2,FALSE),IF(J123=4,VLOOKUP(K123+1,TPMatrix!$D$6:$E$9,2,FALSE),0)),"")</f>
        <v>0</v>
      </c>
      <c r="N123" s="154">
        <f ca="1">IF(COUNTIF(K122:K126,K123)&gt;=3,IF(J123=5,VLOOKUP(K123+2,TPMatrix!$A$6:$B$10,2,FALSE),IF(J123=4,VLOOKUP(K123+2,TPMatrix!$D$6:$E$9,2,FALSE),0)),"")</f>
        <v>0</v>
      </c>
      <c r="O123" s="154">
        <f ca="1">IF(COUNTIF(K122:K126,K123)&gt;=4,IF(J123=5,VLOOKUP(K123+3,TPMatrix!$A$6:$B$10,2,FALSE),IF(J123=4,VLOOKUP(K123+3,TPMatrix!$D$6:$E$9,2,FALSE),0)),"")</f>
        <v>0</v>
      </c>
      <c r="P123" s="154">
        <f ca="1">IF(COUNTIF(K122:K126,K123)&gt;=5,IF(J123=5,VLOOKUP(K123+4,TPMatrix!$A$6:$B$10,2,FALSE),IF(J123=4,VLOOKUP(K123+4,TPMatrix!$D$6:$E$9,2,FALSE),0)),"")</f>
        <v>0</v>
      </c>
      <c r="Q123" s="154">
        <f t="shared" ca="1" si="40"/>
        <v>0</v>
      </c>
      <c r="R123" s="155">
        <f t="shared" ca="1" si="41"/>
        <v>5</v>
      </c>
      <c r="S123" s="153">
        <f t="shared" ca="1" si="42"/>
        <v>0</v>
      </c>
      <c r="T123" s="154">
        <f t="shared" si="43"/>
        <v>0</v>
      </c>
      <c r="U123" s="155">
        <f t="shared" ca="1" si="44"/>
        <v>0</v>
      </c>
      <c r="W123" s="3" t="str">
        <f t="shared" ca="1" si="45"/>
        <v/>
      </c>
      <c r="X123" s="3" t="str">
        <f ca="1">IF(ISNUMBER($A123),$W123*(Methuselahs!$A$4+1)+$A123,"")</f>
        <v/>
      </c>
      <c r="Y123" s="3" t="str">
        <f t="shared" ca="1" si="46"/>
        <v/>
      </c>
      <c r="Z123" s="3" t="str">
        <f ca="1">IF(ISNUMBER($A123),VLOOKUP($A123,Methuselahs!$A$7:$X$306,5),"")</f>
        <v/>
      </c>
      <c r="AA123" s="3" t="str">
        <f t="shared" ca="1" si="47"/>
        <v/>
      </c>
    </row>
    <row r="124" spans="1:27" ht="13.15" customHeight="1" x14ac:dyDescent="0.2">
      <c r="A124" s="70" t="str">
        <f ca="1">IF(OR(ISBLANK('Tournament Info'!$B$11),'Tournament Info'!$B$11&lt;&gt;4),"",INDIRECT(ADDRESS(ROW(),3,1,1,"Optimal Seating "&amp;'Tournament Info'!$B$11-1&amp;"R+F")))</f>
        <v/>
      </c>
      <c r="B124" s="76" t="str">
        <f ca="1">IF(ISNUMBER(A124),VLOOKUP(A124,Methuselahs!$A$7:$E$306,2,FALSE),"")</f>
        <v/>
      </c>
      <c r="C124" s="156" t="str">
        <f ca="1">IF(ISNUMBER(A124),VLOOKUP(A124,Methuselahs!$A$7:$E$306,3,FALSE),"")</f>
        <v/>
      </c>
      <c r="D124" s="157" t="str">
        <f t="shared" ca="1" si="36"/>
        <v/>
      </c>
      <c r="E124" s="158"/>
      <c r="F124" s="77">
        <f t="shared" si="37"/>
        <v>0</v>
      </c>
      <c r="G124" s="159" t="str">
        <f t="shared" ca="1" si="38"/>
        <v/>
      </c>
      <c r="H124" s="160" t="str">
        <f ca="1">IF(ISNUMBER(A124),IF(OR($S124=$U124,NOT(ISNA(MATCH($D124*5+$V$4,Override!$C$6:$C$125,0)))),$Q124,0),"")</f>
        <v/>
      </c>
      <c r="I124" s="80" t="str">
        <f t="shared" ca="1" si="39"/>
        <v/>
      </c>
      <c r="J124" s="161">
        <f ca="1">COUNT(A122:A126)</f>
        <v>0</v>
      </c>
      <c r="K124" s="162" t="str">
        <f ca="1">IF(ISNUMBER(A124),RANK(F124,F122:F126),"")</f>
        <v/>
      </c>
      <c r="L124" s="75">
        <f ca="1">IF(J124=5,VLOOKUP(K124,TPMatrix!$A$6:$B$10,2,FALSE),IF(J124=4,VLOOKUP(K124,TPMatrix!$D$6:$E$9,2,FALSE),0))</f>
        <v>0</v>
      </c>
      <c r="M124" s="75">
        <f ca="1">IF(COUNTIF(K122:K126,K124)&gt;=2,IF(J124=5,VLOOKUP(K124+1,TPMatrix!$A$6:$B$10,2,FALSE),IF(J124=4,VLOOKUP(K124+1,TPMatrix!$D$6:$E$9,2,FALSE),0)),"")</f>
        <v>0</v>
      </c>
      <c r="N124" s="75">
        <f ca="1">IF(COUNTIF(K122:K126,K124)&gt;=3,IF(J124=5,VLOOKUP(K124+2,TPMatrix!$A$6:$B$10,2,FALSE),IF(J124=4,VLOOKUP(K124+2,TPMatrix!$D$6:$E$9,2,FALSE),0)),"")</f>
        <v>0</v>
      </c>
      <c r="O124" s="75">
        <f ca="1">IF(COUNTIF(K122:K126,K124)&gt;=4,IF(J124=5,VLOOKUP(K124+3,TPMatrix!$A$6:$B$10,2,FALSE),IF(J124=4,VLOOKUP(K124+3,TPMatrix!$D$6:$E$9,2,FALSE),0)),"")</f>
        <v>0</v>
      </c>
      <c r="P124" s="75">
        <f ca="1">IF(COUNTIF(K122:K126,K124)&gt;=5,IF(J124=5,VLOOKUP(K124+4,TPMatrix!$A$6:$B$10,2,FALSE),IF(J124=4,VLOOKUP(K124+4,TPMatrix!$D$6:$E$9,2,FALSE),0)),"")</f>
        <v>0</v>
      </c>
      <c r="Q124" s="75">
        <f t="shared" ca="1" si="40"/>
        <v>0</v>
      </c>
      <c r="R124" s="163">
        <f t="shared" ca="1" si="41"/>
        <v>5</v>
      </c>
      <c r="S124" s="162">
        <f t="shared" ca="1" si="42"/>
        <v>0</v>
      </c>
      <c r="T124" s="75">
        <f t="shared" si="43"/>
        <v>0</v>
      </c>
      <c r="U124" s="163">
        <f t="shared" ca="1" si="44"/>
        <v>0</v>
      </c>
      <c r="W124" s="3" t="str">
        <f t="shared" ca="1" si="45"/>
        <v/>
      </c>
      <c r="X124" s="3" t="str">
        <f ca="1">IF(ISNUMBER($A124),$W124*(Methuselahs!$A$4+1)+$A124,"")</f>
        <v/>
      </c>
      <c r="Y124" s="3" t="str">
        <f t="shared" ca="1" si="46"/>
        <v/>
      </c>
      <c r="Z124" s="3" t="str">
        <f ca="1">IF(ISNUMBER($A124),VLOOKUP($A124,Methuselahs!$A$7:$X$306,5),"")</f>
        <v/>
      </c>
      <c r="AA124" s="3" t="str">
        <f t="shared" ca="1" si="47"/>
        <v/>
      </c>
    </row>
    <row r="125" spans="1:27" ht="13.15" customHeight="1" x14ac:dyDescent="0.2">
      <c r="A125" s="164" t="str">
        <f ca="1">IF(OR(ISBLANK('Tournament Info'!$B$11),'Tournament Info'!$B$11&lt;&gt;4),"",INDIRECT(ADDRESS(ROW(),3,1,1,"Optimal Seating "&amp;'Tournament Info'!$B$11-1&amp;"R+F")))</f>
        <v/>
      </c>
      <c r="B125" s="165" t="str">
        <f ca="1">IF(ISNUMBER(A125),VLOOKUP(A125,Methuselahs!$A$7:$E$306,2,FALSE),"")</f>
        <v/>
      </c>
      <c r="C125" s="166" t="str">
        <f ca="1">IF(ISNUMBER(A125),VLOOKUP(A125,Methuselahs!$A$7:$E$306,3,FALSE),"")</f>
        <v/>
      </c>
      <c r="D125" s="167" t="str">
        <f t="shared" ca="1" si="36"/>
        <v/>
      </c>
      <c r="E125" s="168"/>
      <c r="F125" s="188">
        <f t="shared" si="37"/>
        <v>0</v>
      </c>
      <c r="G125" s="150" t="str">
        <f t="shared" ca="1" si="38"/>
        <v/>
      </c>
      <c r="H125" s="151" t="str">
        <f ca="1">IF(ISNUMBER(A125),IF(OR($S125=$U125,NOT(ISNA(MATCH($D125*5+$V$4,Override!$C$6:$C$125,0)))),$Q125,0),"")</f>
        <v/>
      </c>
      <c r="I125" s="69" t="str">
        <f t="shared" ca="1" si="39"/>
        <v/>
      </c>
      <c r="J125" s="169">
        <f ca="1">COUNT(A122:A126)</f>
        <v>0</v>
      </c>
      <c r="K125" s="153" t="str">
        <f ca="1">IF(ISNUMBER(A125),RANK(F125,F122:F126),"")</f>
        <v/>
      </c>
      <c r="L125" s="154">
        <f ca="1">IF(J125=5,VLOOKUP(K125,TPMatrix!$A$6:$B$10,2,FALSE),IF(J125=4,VLOOKUP(K125,TPMatrix!$D$6:$E$9,2,FALSE),0))</f>
        <v>0</v>
      </c>
      <c r="M125" s="154">
        <f ca="1">IF(COUNTIF(K122:K126,K125)&gt;=2,IF(J125=5,VLOOKUP(K125+1,TPMatrix!$A$6:$B$10,2,FALSE),IF(J125=4,VLOOKUP(K125+1,TPMatrix!$D$6:$E$9,2,FALSE),0)),"")</f>
        <v>0</v>
      </c>
      <c r="N125" s="154">
        <f ca="1">IF(COUNTIF(K122:K126,K125)&gt;=3,IF(J125=5,VLOOKUP(K125+2,TPMatrix!$A$6:$B$10,2,FALSE),IF(J125=4,VLOOKUP(K125+2,TPMatrix!$D$6:$E$9,2,FALSE),0)),"")</f>
        <v>0</v>
      </c>
      <c r="O125" s="154">
        <f ca="1">IF(COUNTIF(K122:K126,K125)&gt;=4,IF(J125=5,VLOOKUP(K125+3,TPMatrix!$A$6:$B$10,2,FALSE),IF(J125=4,VLOOKUP(K125+3,TPMatrix!$D$6:$E$9,2,FALSE),0)),"")</f>
        <v>0</v>
      </c>
      <c r="P125" s="154">
        <f ca="1">IF(COUNTIF(K122:K126,K125)&gt;=5,IF(J125=5,VLOOKUP(K125+4,TPMatrix!$A$6:$B$10,2,FALSE),IF(J125=4,VLOOKUP(K125+4,TPMatrix!$D$6:$E$9,2,FALSE),0)),"")</f>
        <v>0</v>
      </c>
      <c r="Q125" s="154">
        <f t="shared" ca="1" si="40"/>
        <v>0</v>
      </c>
      <c r="R125" s="155">
        <f t="shared" ca="1" si="41"/>
        <v>5</v>
      </c>
      <c r="S125" s="153">
        <f t="shared" ca="1" si="42"/>
        <v>0</v>
      </c>
      <c r="T125" s="154">
        <f t="shared" si="43"/>
        <v>0</v>
      </c>
      <c r="U125" s="155">
        <f t="shared" ca="1" si="44"/>
        <v>0</v>
      </c>
      <c r="W125" s="3" t="str">
        <f t="shared" ca="1" si="45"/>
        <v/>
      </c>
      <c r="X125" s="3" t="str">
        <f ca="1">IF(ISNUMBER($A125),$W125*(Methuselahs!$A$4+1)+$A125,"")</f>
        <v/>
      </c>
      <c r="Y125" s="3" t="str">
        <f t="shared" ca="1" si="46"/>
        <v/>
      </c>
      <c r="Z125" s="3" t="str">
        <f ca="1">IF(ISNUMBER($A125),VLOOKUP($A125,Methuselahs!$A$7:$X$306,5),"")</f>
        <v/>
      </c>
      <c r="AA125" s="3" t="str">
        <f t="shared" ca="1" si="47"/>
        <v/>
      </c>
    </row>
    <row r="126" spans="1:27" ht="13.15" customHeight="1" x14ac:dyDescent="0.2">
      <c r="A126" s="170" t="str">
        <f ca="1">IF(OR(ISBLANK('Tournament Info'!$B$11),'Tournament Info'!$B$11&lt;&gt;4),"",INDIRECT(ADDRESS(ROW(),3,1,1,"Optimal Seating "&amp;'Tournament Info'!$B$11-1&amp;"R+F")))</f>
        <v/>
      </c>
      <c r="B126" s="171" t="str">
        <f ca="1">IF(ISNUMBER(A126),VLOOKUP(A126,Methuselahs!$A$7:$E$306,2,FALSE),"")</f>
        <v/>
      </c>
      <c r="C126" s="172" t="str">
        <f ca="1">IF(ISNUMBER(A126),VLOOKUP(A126,Methuselahs!$A$7:$E$306,3,FALSE),"")</f>
        <v/>
      </c>
      <c r="D126" s="173" t="str">
        <f t="shared" ca="1" si="36"/>
        <v/>
      </c>
      <c r="E126" s="174"/>
      <c r="F126" s="189">
        <f t="shared" si="37"/>
        <v>0</v>
      </c>
      <c r="G126" s="159" t="str">
        <f t="shared" ca="1" si="38"/>
        <v/>
      </c>
      <c r="H126" s="160" t="str">
        <f ca="1">IF(ISNUMBER(A126),IF(OR($S126=$U126,NOT(ISNA(MATCH($D126*5+$V$4,Override!$C$6:$C$125,0)))),$Q126,0),"")</f>
        <v/>
      </c>
      <c r="I126" s="80" t="str">
        <f t="shared" ca="1" si="39"/>
        <v/>
      </c>
      <c r="J126" s="175">
        <f ca="1">COUNT(A122:A126)</f>
        <v>0</v>
      </c>
      <c r="K126" s="176" t="str">
        <f ca="1">IF(ISNUMBER(A126),RANK(F126,F122:F126),"")</f>
        <v/>
      </c>
      <c r="L126" s="177">
        <f ca="1">IF(J126=5,VLOOKUP(K126,TPMatrix!$A$6:$B$10,2,FALSE),IF(J126=4,VLOOKUP(K126,TPMatrix!$D$6:$E$9,2,FALSE),0))</f>
        <v>0</v>
      </c>
      <c r="M126" s="177">
        <f ca="1">IF(COUNTIF(K122:K126,K126)&gt;=2,IF(J126=5,VLOOKUP(K126+1,TPMatrix!$A$6:$B$10,2,FALSE),IF(J126=4,VLOOKUP(K126+1,TPMatrix!$D$6:$E$9,2,FALSE),0)),"")</f>
        <v>0</v>
      </c>
      <c r="N126" s="177">
        <f ca="1">IF(COUNTIF(K122:K126,K126)&gt;=3,IF(J126=5,VLOOKUP(K126+2,TPMatrix!$A$6:$B$10,2,FALSE),IF(J126=4,VLOOKUP(K126+2,TPMatrix!$D$6:$E$9,2,FALSE),0)),"")</f>
        <v>0</v>
      </c>
      <c r="O126" s="177">
        <f ca="1">IF(COUNTIF(K122:K126,K126)&gt;=4,IF(J126=5,VLOOKUP(K126+3,TPMatrix!$A$6:$B$10,2,FALSE),IF(J126=4,VLOOKUP(K126+3,TPMatrix!$D$6:$E$9,2,FALSE),0)),"")</f>
        <v>0</v>
      </c>
      <c r="P126" s="177">
        <f ca="1">IF(COUNTIF(K122:K126,K126)&gt;=5,IF(J126=5,VLOOKUP(K126+4,TPMatrix!$A$6:$B$10,2,FALSE),IF(J126=4,VLOOKUP(K126+4,TPMatrix!$D$6:$E$9,2,FALSE),0)),"")</f>
        <v>0</v>
      </c>
      <c r="Q126" s="177">
        <f t="shared" ca="1" si="40"/>
        <v>0</v>
      </c>
      <c r="R126" s="178">
        <f t="shared" ca="1" si="41"/>
        <v>5</v>
      </c>
      <c r="S126" s="176">
        <f t="shared" ca="1" si="42"/>
        <v>0</v>
      </c>
      <c r="T126" s="177">
        <f t="shared" si="43"/>
        <v>0</v>
      </c>
      <c r="U126" s="178">
        <f t="shared" ca="1" si="44"/>
        <v>0</v>
      </c>
      <c r="W126" s="3" t="str">
        <f t="shared" ca="1" si="45"/>
        <v/>
      </c>
      <c r="X126" s="3" t="str">
        <f ca="1">IF(ISNUMBER($A126),$W126*(Methuselahs!$A$4+1)+$A126,"")</f>
        <v/>
      </c>
      <c r="Y126" s="3" t="str">
        <f t="shared" ca="1" si="46"/>
        <v/>
      </c>
      <c r="Z126" s="3" t="str">
        <f ca="1">IF(ISNUMBER($A126),VLOOKUP($A126,Methuselahs!$A$7:$X$306,5),"")</f>
        <v/>
      </c>
      <c r="AA126" s="3" t="str">
        <f t="shared" ca="1" si="47"/>
        <v/>
      </c>
    </row>
    <row r="127" spans="1:27" ht="13.15" customHeight="1" x14ac:dyDescent="0.2">
      <c r="A127" s="55" t="str">
        <f ca="1">IF(OR(ISBLANK('Tournament Info'!$B$11),'Tournament Info'!$B$11&lt;&gt;4),"",INDIRECT(ADDRESS(ROW(),3,1,1,"Optimal Seating "&amp;'Tournament Info'!$B$11-1&amp;"R+F")))</f>
        <v/>
      </c>
      <c r="B127" s="76" t="str">
        <f ca="1">IF(ISNUMBER(A127),VLOOKUP(A127,Methuselahs!$A$7:$E$306,2,FALSE),"")</f>
        <v/>
      </c>
      <c r="C127" s="136" t="str">
        <f ca="1">IF(ISNUMBER(A127),VLOOKUP(A127,Methuselahs!$A$7:$E$306,3,FALSE),"")</f>
        <v/>
      </c>
      <c r="D127" s="137" t="str">
        <f t="shared" ca="1" si="36"/>
        <v/>
      </c>
      <c r="E127" s="138"/>
      <c r="F127" s="184">
        <f t="shared" si="37"/>
        <v>0</v>
      </c>
      <c r="G127" s="139" t="str">
        <f t="shared" ca="1" si="38"/>
        <v/>
      </c>
      <c r="H127" s="140" t="str">
        <f ca="1">IF(ISNUMBER(A127),IF(OR($S127=$U127,NOT(ISNA(MATCH($D127*5+$V$4,Override!$C$6:$C$125,0)))),$Q127,0),"")</f>
        <v/>
      </c>
      <c r="I127" s="193" t="str">
        <f t="shared" ca="1" si="39"/>
        <v/>
      </c>
      <c r="J127" s="141">
        <f ca="1">COUNT(A127:A131)</f>
        <v>0</v>
      </c>
      <c r="K127" s="142" t="str">
        <f ca="1">IF(ISNUMBER(A127),RANK(F127,F127:F131),"")</f>
        <v/>
      </c>
      <c r="L127" s="58">
        <f ca="1">IF(J127=5,VLOOKUP(K127,TPMatrix!$A$6:$B$10,2,FALSE),IF(J127=4,VLOOKUP(K127,TPMatrix!$D$6:$E$9,2,FALSE),0))</f>
        <v>0</v>
      </c>
      <c r="M127" s="58">
        <f ca="1">IF(COUNTIF(K127:K131,K127)&gt;=2,IF(J127=5,VLOOKUP(K127+1,TPMatrix!$A$6:$B$10,2,FALSE),IF(J127=4,VLOOKUP(K127+1,TPMatrix!$D$6:$E$9,2,FALSE),0)),"")</f>
        <v>0</v>
      </c>
      <c r="N127" s="58">
        <f ca="1">IF(COUNTIF(K127:K131,K127)&gt;=3,IF(J127=5,VLOOKUP(K127+2,TPMatrix!$A$6:$B$10,2,FALSE),IF(J127=4,VLOOKUP(K127+2,TPMatrix!$D$6:$E$9,2,FALSE),0)),"")</f>
        <v>0</v>
      </c>
      <c r="O127" s="58">
        <f ca="1">IF(COUNTIF(K127:K131,K127)&gt;=4,IF(J127=5,VLOOKUP(K127+3,TPMatrix!$A$6:$B$10,2,FALSE),IF(J127=4,VLOOKUP(K127+3,TPMatrix!$D$6:$E$9,2,FALSE),0)),"")</f>
        <v>0</v>
      </c>
      <c r="P127" s="58">
        <f ca="1">IF(COUNTIF(K127:K131,K127)&gt;=5,IF(J127=5,VLOOKUP(K127+4,TPMatrix!$A$6:$B$10,2,FALSE),IF(J127=4,VLOOKUP(K127+4,TPMatrix!$D$6:$E$9,2,FALSE),0)),"")</f>
        <v>0</v>
      </c>
      <c r="Q127" s="58">
        <f t="shared" ca="1" si="40"/>
        <v>0</v>
      </c>
      <c r="R127" s="143">
        <f t="shared" ca="1" si="41"/>
        <v>5</v>
      </c>
      <c r="S127" s="144">
        <f t="shared" ca="1" si="42"/>
        <v>0</v>
      </c>
      <c r="T127" s="145">
        <f t="shared" si="43"/>
        <v>0</v>
      </c>
      <c r="U127" s="146">
        <f t="shared" ca="1" si="44"/>
        <v>0</v>
      </c>
      <c r="W127" s="3" t="str">
        <f t="shared" ca="1" si="45"/>
        <v/>
      </c>
      <c r="X127" s="3" t="str">
        <f ca="1">IF(ISNUMBER($A127),$W127*(Methuselahs!$A$4+1)+$A127,"")</f>
        <v/>
      </c>
      <c r="Y127" s="3" t="str">
        <f t="shared" ca="1" si="46"/>
        <v/>
      </c>
      <c r="Z127" s="3" t="str">
        <f ca="1">IF(ISNUMBER($A127),VLOOKUP($A127,Methuselahs!$A$7:$X$306,5),"")</f>
        <v/>
      </c>
      <c r="AA127" s="3" t="str">
        <f t="shared" ca="1" si="47"/>
        <v/>
      </c>
    </row>
    <row r="128" spans="1:27" ht="13.15" customHeight="1" x14ac:dyDescent="0.2">
      <c r="A128" s="59" t="str">
        <f ca="1">IF(OR(ISBLANK('Tournament Info'!$B$11),'Tournament Info'!$B$11&lt;&gt;4),"",INDIRECT(ADDRESS(ROW(),3,1,1,"Optimal Seating "&amp;'Tournament Info'!$B$11-1&amp;"R+F")))</f>
        <v/>
      </c>
      <c r="B128" s="65" t="str">
        <f ca="1">IF(ISNUMBER(A128),VLOOKUP(A128,Methuselahs!$A$7:$E$306,2,FALSE),"")</f>
        <v/>
      </c>
      <c r="C128" s="147" t="str">
        <f ca="1">IF(ISNUMBER(A128),VLOOKUP(A128,Methuselahs!$A$7:$E$306,3,FALSE),"")</f>
        <v/>
      </c>
      <c r="D128" s="148" t="str">
        <f t="shared" ca="1" si="36"/>
        <v/>
      </c>
      <c r="E128" s="149"/>
      <c r="F128" s="66">
        <f t="shared" si="37"/>
        <v>0</v>
      </c>
      <c r="G128" s="150" t="str">
        <f t="shared" ca="1" si="38"/>
        <v/>
      </c>
      <c r="H128" s="151" t="str">
        <f ca="1">IF(ISNUMBER(A128),IF(OR($S128=$U128,NOT(ISNA(MATCH($D128*5+$V$4,Override!$C$6:$C$125,0)))),$Q128,0),"")</f>
        <v/>
      </c>
      <c r="I128" s="69" t="str">
        <f t="shared" ca="1" si="39"/>
        <v/>
      </c>
      <c r="J128" s="152">
        <f ca="1">COUNT(A127:A131)</f>
        <v>0</v>
      </c>
      <c r="K128" s="153" t="str">
        <f ca="1">IF(ISNUMBER(A128),RANK(F128,F127:F131),"")</f>
        <v/>
      </c>
      <c r="L128" s="154">
        <f ca="1">IF(J128=5,VLOOKUP(K128,TPMatrix!$A$6:$B$10,2,FALSE),IF(J128=4,VLOOKUP(K128,TPMatrix!$D$6:$E$9,2,FALSE),0))</f>
        <v>0</v>
      </c>
      <c r="M128" s="154">
        <f ca="1">IF(COUNTIF(K127:K131,K128)&gt;=2,IF(J128=5,VLOOKUP(K128+1,TPMatrix!$A$6:$B$10,2,FALSE),IF(J128=4,VLOOKUP(K128+1,TPMatrix!$D$6:$E$9,2,FALSE),0)),"")</f>
        <v>0</v>
      </c>
      <c r="N128" s="154">
        <f ca="1">IF(COUNTIF(K127:K131,K128)&gt;=3,IF(J128=5,VLOOKUP(K128+2,TPMatrix!$A$6:$B$10,2,FALSE),IF(J128=4,VLOOKUP(K128+2,TPMatrix!$D$6:$E$9,2,FALSE),0)),"")</f>
        <v>0</v>
      </c>
      <c r="O128" s="154">
        <f ca="1">IF(COUNTIF(K127:K131,K128)&gt;=4,IF(J128=5,VLOOKUP(K128+3,TPMatrix!$A$6:$B$10,2,FALSE),IF(J128=4,VLOOKUP(K128+3,TPMatrix!$D$6:$E$9,2,FALSE),0)),"")</f>
        <v>0</v>
      </c>
      <c r="P128" s="154">
        <f ca="1">IF(COUNTIF(K127:K131,K128)&gt;=5,IF(J128=5,VLOOKUP(K128+4,TPMatrix!$A$6:$B$10,2,FALSE),IF(J128=4,VLOOKUP(K128+4,TPMatrix!$D$6:$E$9,2,FALSE),0)),"")</f>
        <v>0</v>
      </c>
      <c r="Q128" s="154">
        <f t="shared" ca="1" si="40"/>
        <v>0</v>
      </c>
      <c r="R128" s="155">
        <f t="shared" ca="1" si="41"/>
        <v>5</v>
      </c>
      <c r="S128" s="153">
        <f t="shared" ca="1" si="42"/>
        <v>0</v>
      </c>
      <c r="T128" s="154">
        <f t="shared" si="43"/>
        <v>0</v>
      </c>
      <c r="U128" s="155">
        <f t="shared" ca="1" si="44"/>
        <v>0</v>
      </c>
      <c r="W128" s="3" t="str">
        <f t="shared" ca="1" si="45"/>
        <v/>
      </c>
      <c r="X128" s="3" t="str">
        <f ca="1">IF(ISNUMBER($A128),$W128*(Methuselahs!$A$4+1)+$A128,"")</f>
        <v/>
      </c>
      <c r="Y128" s="3" t="str">
        <f t="shared" ca="1" si="46"/>
        <v/>
      </c>
      <c r="Z128" s="3" t="str">
        <f ca="1">IF(ISNUMBER($A128),VLOOKUP($A128,Methuselahs!$A$7:$X$306,5),"")</f>
        <v/>
      </c>
      <c r="AA128" s="3" t="str">
        <f t="shared" ca="1" si="47"/>
        <v/>
      </c>
    </row>
    <row r="129" spans="1:27" ht="13.15" customHeight="1" x14ac:dyDescent="0.2">
      <c r="A129" s="70" t="str">
        <f ca="1">IF(OR(ISBLANK('Tournament Info'!$B$11),'Tournament Info'!$B$11&lt;&gt;4),"",INDIRECT(ADDRESS(ROW(),3,1,1,"Optimal Seating "&amp;'Tournament Info'!$B$11-1&amp;"R+F")))</f>
        <v/>
      </c>
      <c r="B129" s="76" t="str">
        <f ca="1">IF(ISNUMBER(A129),VLOOKUP(A129,Methuselahs!$A$7:$E$306,2,FALSE),"")</f>
        <v/>
      </c>
      <c r="C129" s="156" t="str">
        <f ca="1">IF(ISNUMBER(A129),VLOOKUP(A129,Methuselahs!$A$7:$E$306,3,FALSE),"")</f>
        <v/>
      </c>
      <c r="D129" s="157" t="str">
        <f t="shared" ca="1" si="36"/>
        <v/>
      </c>
      <c r="E129" s="158"/>
      <c r="F129" s="77">
        <f t="shared" si="37"/>
        <v>0</v>
      </c>
      <c r="G129" s="159" t="str">
        <f t="shared" ca="1" si="38"/>
        <v/>
      </c>
      <c r="H129" s="160" t="str">
        <f ca="1">IF(ISNUMBER(A129),IF(OR($S129=$U129,NOT(ISNA(MATCH($D129*5+$V$4,Override!$C$6:$C$125,0)))),$Q129,0),"")</f>
        <v/>
      </c>
      <c r="I129" s="80" t="str">
        <f t="shared" ca="1" si="39"/>
        <v/>
      </c>
      <c r="J129" s="161">
        <f ca="1">COUNT(A127:A131)</f>
        <v>0</v>
      </c>
      <c r="K129" s="162" t="str">
        <f ca="1">IF(ISNUMBER(A129),RANK(F129,F127:F131),"")</f>
        <v/>
      </c>
      <c r="L129" s="75">
        <f ca="1">IF(J129=5,VLOOKUP(K129,TPMatrix!$A$6:$B$10,2,FALSE),IF(J129=4,VLOOKUP(K129,TPMatrix!$D$6:$E$9,2,FALSE),0))</f>
        <v>0</v>
      </c>
      <c r="M129" s="75">
        <f ca="1">IF(COUNTIF(K127:K131,K129)&gt;=2,IF(J129=5,VLOOKUP(K129+1,TPMatrix!$A$6:$B$10,2,FALSE),IF(J129=4,VLOOKUP(K129+1,TPMatrix!$D$6:$E$9,2,FALSE),0)),"")</f>
        <v>0</v>
      </c>
      <c r="N129" s="75">
        <f ca="1">IF(COUNTIF(K127:K131,K129)&gt;=3,IF(J129=5,VLOOKUP(K129+2,TPMatrix!$A$6:$B$10,2,FALSE),IF(J129=4,VLOOKUP(K129+2,TPMatrix!$D$6:$E$9,2,FALSE),0)),"")</f>
        <v>0</v>
      </c>
      <c r="O129" s="75">
        <f ca="1">IF(COUNTIF(K127:K131,K129)&gt;=4,IF(J129=5,VLOOKUP(K129+3,TPMatrix!$A$6:$B$10,2,FALSE),IF(J129=4,VLOOKUP(K129+3,TPMatrix!$D$6:$E$9,2,FALSE),0)),"")</f>
        <v>0</v>
      </c>
      <c r="P129" s="75">
        <f ca="1">IF(COUNTIF(K127:K131,K129)&gt;=5,IF(J129=5,VLOOKUP(K129+4,TPMatrix!$A$6:$B$10,2,FALSE),IF(J129=4,VLOOKUP(K129+4,TPMatrix!$D$6:$E$9,2,FALSE),0)),"")</f>
        <v>0</v>
      </c>
      <c r="Q129" s="75">
        <f t="shared" ca="1" si="40"/>
        <v>0</v>
      </c>
      <c r="R129" s="163">
        <f t="shared" ca="1" si="41"/>
        <v>5</v>
      </c>
      <c r="S129" s="162">
        <f t="shared" ca="1" si="42"/>
        <v>0</v>
      </c>
      <c r="T129" s="75">
        <f t="shared" si="43"/>
        <v>0</v>
      </c>
      <c r="U129" s="163">
        <f t="shared" ca="1" si="44"/>
        <v>0</v>
      </c>
      <c r="W129" s="3" t="str">
        <f t="shared" ca="1" si="45"/>
        <v/>
      </c>
      <c r="X129" s="3" t="str">
        <f ca="1">IF(ISNUMBER($A129),$W129*(Methuselahs!$A$4+1)+$A129,"")</f>
        <v/>
      </c>
      <c r="Y129" s="3" t="str">
        <f t="shared" ca="1" si="46"/>
        <v/>
      </c>
      <c r="Z129" s="3" t="str">
        <f ca="1">IF(ISNUMBER($A129),VLOOKUP($A129,Methuselahs!$A$7:$X$306,5),"")</f>
        <v/>
      </c>
      <c r="AA129" s="3" t="str">
        <f t="shared" ca="1" si="47"/>
        <v/>
      </c>
    </row>
    <row r="130" spans="1:27" ht="13.15" customHeight="1" x14ac:dyDescent="0.2">
      <c r="A130" s="164" t="str">
        <f ca="1">IF(OR(ISBLANK('Tournament Info'!$B$11),'Tournament Info'!$B$11&lt;&gt;4),"",INDIRECT(ADDRESS(ROW(),3,1,1,"Optimal Seating "&amp;'Tournament Info'!$B$11-1&amp;"R+F")))</f>
        <v/>
      </c>
      <c r="B130" s="165" t="str">
        <f ca="1">IF(ISNUMBER(A130),VLOOKUP(A130,Methuselahs!$A$7:$E$306,2,FALSE),"")</f>
        <v/>
      </c>
      <c r="C130" s="166" t="str">
        <f ca="1">IF(ISNUMBER(A130),VLOOKUP(A130,Methuselahs!$A$7:$E$306,3,FALSE),"")</f>
        <v/>
      </c>
      <c r="D130" s="167" t="str">
        <f t="shared" ca="1" si="36"/>
        <v/>
      </c>
      <c r="E130" s="168"/>
      <c r="F130" s="188">
        <f t="shared" si="37"/>
        <v>0</v>
      </c>
      <c r="G130" s="150" t="str">
        <f t="shared" ca="1" si="38"/>
        <v/>
      </c>
      <c r="H130" s="151" t="str">
        <f ca="1">IF(ISNUMBER(A130),IF(OR($S130=$U130,NOT(ISNA(MATCH($D130*5+$V$4,Override!$C$6:$C$125,0)))),$Q130,0),"")</f>
        <v/>
      </c>
      <c r="I130" s="69" t="str">
        <f t="shared" ca="1" si="39"/>
        <v/>
      </c>
      <c r="J130" s="169">
        <f ca="1">COUNT(A127:A131)</f>
        <v>0</v>
      </c>
      <c r="K130" s="153" t="str">
        <f ca="1">IF(ISNUMBER(A130),RANK(F130,F127:F131),"")</f>
        <v/>
      </c>
      <c r="L130" s="154">
        <f ca="1">IF(J130=5,VLOOKUP(K130,TPMatrix!$A$6:$B$10,2,FALSE),IF(J130=4,VLOOKUP(K130,TPMatrix!$D$6:$E$9,2,FALSE),0))</f>
        <v>0</v>
      </c>
      <c r="M130" s="154">
        <f ca="1">IF(COUNTIF(K127:K131,K130)&gt;=2,IF(J130=5,VLOOKUP(K130+1,TPMatrix!$A$6:$B$10,2,FALSE),IF(J130=4,VLOOKUP(K130+1,TPMatrix!$D$6:$E$9,2,FALSE),0)),"")</f>
        <v>0</v>
      </c>
      <c r="N130" s="154">
        <f ca="1">IF(COUNTIF(K127:K131,K130)&gt;=3,IF(J130=5,VLOOKUP(K130+2,TPMatrix!$A$6:$B$10,2,FALSE),IF(J130=4,VLOOKUP(K130+2,TPMatrix!$D$6:$E$9,2,FALSE),0)),"")</f>
        <v>0</v>
      </c>
      <c r="O130" s="154">
        <f ca="1">IF(COUNTIF(K127:K131,K130)&gt;=4,IF(J130=5,VLOOKUP(K130+3,TPMatrix!$A$6:$B$10,2,FALSE),IF(J130=4,VLOOKUP(K130+3,TPMatrix!$D$6:$E$9,2,FALSE),0)),"")</f>
        <v>0</v>
      </c>
      <c r="P130" s="154">
        <f ca="1">IF(COUNTIF(K127:K131,K130)&gt;=5,IF(J130=5,VLOOKUP(K130+4,TPMatrix!$A$6:$B$10,2,FALSE),IF(J130=4,VLOOKUP(K130+4,TPMatrix!$D$6:$E$9,2,FALSE),0)),"")</f>
        <v>0</v>
      </c>
      <c r="Q130" s="154">
        <f t="shared" ca="1" si="40"/>
        <v>0</v>
      </c>
      <c r="R130" s="155">
        <f t="shared" ca="1" si="41"/>
        <v>5</v>
      </c>
      <c r="S130" s="153">
        <f t="shared" ca="1" si="42"/>
        <v>0</v>
      </c>
      <c r="T130" s="154">
        <f t="shared" si="43"/>
        <v>0</v>
      </c>
      <c r="U130" s="155">
        <f t="shared" ca="1" si="44"/>
        <v>0</v>
      </c>
      <c r="W130" s="3" t="str">
        <f t="shared" ca="1" si="45"/>
        <v/>
      </c>
      <c r="X130" s="3" t="str">
        <f ca="1">IF(ISNUMBER($A130),$W130*(Methuselahs!$A$4+1)+$A130,"")</f>
        <v/>
      </c>
      <c r="Y130" s="3" t="str">
        <f t="shared" ca="1" si="46"/>
        <v/>
      </c>
      <c r="Z130" s="3" t="str">
        <f ca="1">IF(ISNUMBER($A130),VLOOKUP($A130,Methuselahs!$A$7:$X$306,5),"")</f>
        <v/>
      </c>
      <c r="AA130" s="3" t="str">
        <f t="shared" ca="1" si="47"/>
        <v/>
      </c>
    </row>
    <row r="131" spans="1:27" ht="13.15" customHeight="1" x14ac:dyDescent="0.2">
      <c r="A131" s="170" t="str">
        <f ca="1">IF(OR(ISBLANK('Tournament Info'!$B$11),'Tournament Info'!$B$11&lt;&gt;4),"",INDIRECT(ADDRESS(ROW(),3,1,1,"Optimal Seating "&amp;'Tournament Info'!$B$11-1&amp;"R+F")))</f>
        <v/>
      </c>
      <c r="B131" s="171" t="str">
        <f ca="1">IF(ISNUMBER(A131),VLOOKUP(A131,Methuselahs!$A$7:$E$306,2,FALSE),"")</f>
        <v/>
      </c>
      <c r="C131" s="172" t="str">
        <f ca="1">IF(ISNUMBER(A131),VLOOKUP(A131,Methuselahs!$A$7:$E$306,3,FALSE),"")</f>
        <v/>
      </c>
      <c r="D131" s="173" t="str">
        <f t="shared" ca="1" si="36"/>
        <v/>
      </c>
      <c r="E131" s="174"/>
      <c r="F131" s="189">
        <f t="shared" si="37"/>
        <v>0</v>
      </c>
      <c r="G131" s="159" t="str">
        <f t="shared" ca="1" si="38"/>
        <v/>
      </c>
      <c r="H131" s="160" t="str">
        <f ca="1">IF(ISNUMBER(A131),IF(OR($S131=$U131,NOT(ISNA(MATCH($D131*5+$V$4,Override!$C$6:$C$125,0)))),$Q131,0),"")</f>
        <v/>
      </c>
      <c r="I131" s="80" t="str">
        <f t="shared" ca="1" si="39"/>
        <v/>
      </c>
      <c r="J131" s="175">
        <f ca="1">COUNT(A127:A131)</f>
        <v>0</v>
      </c>
      <c r="K131" s="176" t="str">
        <f ca="1">IF(ISNUMBER(A131),RANK(F131,F127:F131),"")</f>
        <v/>
      </c>
      <c r="L131" s="177">
        <f ca="1">IF(J131=5,VLOOKUP(K131,TPMatrix!$A$6:$B$10,2,FALSE),IF(J131=4,VLOOKUP(K131,TPMatrix!$D$6:$E$9,2,FALSE),0))</f>
        <v>0</v>
      </c>
      <c r="M131" s="177">
        <f ca="1">IF(COUNTIF(K127:K131,K131)&gt;=2,IF(J131=5,VLOOKUP(K131+1,TPMatrix!$A$6:$B$10,2,FALSE),IF(J131=4,VLOOKUP(K131+1,TPMatrix!$D$6:$E$9,2,FALSE),0)),"")</f>
        <v>0</v>
      </c>
      <c r="N131" s="177">
        <f ca="1">IF(COUNTIF(K127:K131,K131)&gt;=3,IF(J131=5,VLOOKUP(K131+2,TPMatrix!$A$6:$B$10,2,FALSE),IF(J131=4,VLOOKUP(K131+2,TPMatrix!$D$6:$E$9,2,FALSE),0)),"")</f>
        <v>0</v>
      </c>
      <c r="O131" s="177">
        <f ca="1">IF(COUNTIF(K127:K131,K131)&gt;=4,IF(J131=5,VLOOKUP(K131+3,TPMatrix!$A$6:$B$10,2,FALSE),IF(J131=4,VLOOKUP(K131+3,TPMatrix!$D$6:$E$9,2,FALSE),0)),"")</f>
        <v>0</v>
      </c>
      <c r="P131" s="177">
        <f ca="1">IF(COUNTIF(K127:K131,K131)&gt;=5,IF(J131=5,VLOOKUP(K131+4,TPMatrix!$A$6:$B$10,2,FALSE),IF(J131=4,VLOOKUP(K131+4,TPMatrix!$D$6:$E$9,2,FALSE),0)),"")</f>
        <v>0</v>
      </c>
      <c r="Q131" s="177">
        <f t="shared" ca="1" si="40"/>
        <v>0</v>
      </c>
      <c r="R131" s="178">
        <f t="shared" ca="1" si="41"/>
        <v>5</v>
      </c>
      <c r="S131" s="176">
        <f t="shared" ca="1" si="42"/>
        <v>0</v>
      </c>
      <c r="T131" s="177">
        <f t="shared" si="43"/>
        <v>0</v>
      </c>
      <c r="U131" s="178">
        <f t="shared" ca="1" si="44"/>
        <v>0</v>
      </c>
      <c r="W131" s="3" t="str">
        <f t="shared" ca="1" si="45"/>
        <v/>
      </c>
      <c r="X131" s="3" t="str">
        <f ca="1">IF(ISNUMBER($A131),$W131*(Methuselahs!$A$4+1)+$A131,"")</f>
        <v/>
      </c>
      <c r="Y131" s="3" t="str">
        <f t="shared" ca="1" si="46"/>
        <v/>
      </c>
      <c r="Z131" s="3" t="str">
        <f ca="1">IF(ISNUMBER($A131),VLOOKUP($A131,Methuselahs!$A$7:$X$306,5),"")</f>
        <v/>
      </c>
      <c r="AA131" s="3" t="str">
        <f t="shared" ca="1" si="47"/>
        <v/>
      </c>
    </row>
    <row r="132" spans="1:27" ht="13.15" customHeight="1" x14ac:dyDescent="0.2">
      <c r="A132" s="55" t="str">
        <f ca="1">IF(OR(ISBLANK('Tournament Info'!$B$11),'Tournament Info'!$B$11&lt;&gt;4),"",INDIRECT(ADDRESS(ROW(),3,1,1,"Optimal Seating "&amp;'Tournament Info'!$B$11-1&amp;"R+F")))</f>
        <v/>
      </c>
      <c r="B132" s="76" t="str">
        <f ca="1">IF(ISNUMBER(A132),VLOOKUP(A132,Methuselahs!$A$7:$E$306,2,FALSE),"")</f>
        <v/>
      </c>
      <c r="C132" s="136" t="str">
        <f ca="1">IF(ISNUMBER(A132),VLOOKUP(A132,Methuselahs!$A$7:$E$306,3,FALSE),"")</f>
        <v/>
      </c>
      <c r="D132" s="137" t="str">
        <f t="shared" ca="1" si="36"/>
        <v/>
      </c>
      <c r="E132" s="138"/>
      <c r="F132" s="184">
        <f t="shared" si="37"/>
        <v>0</v>
      </c>
      <c r="G132" s="139" t="str">
        <f t="shared" ca="1" si="38"/>
        <v/>
      </c>
      <c r="H132" s="140" t="str">
        <f ca="1">IF(ISNUMBER(A132),IF(OR($S132=$U132,NOT(ISNA(MATCH($D132*5+$V$4,Override!$C$6:$C$125,0)))),$Q132,0),"")</f>
        <v/>
      </c>
      <c r="I132" s="193" t="str">
        <f t="shared" ca="1" si="39"/>
        <v/>
      </c>
      <c r="J132" s="141">
        <f ca="1">COUNT(A132:A136)</f>
        <v>0</v>
      </c>
      <c r="K132" s="142" t="str">
        <f ca="1">IF(ISNUMBER(A132),RANK(F132,F132:F136),"")</f>
        <v/>
      </c>
      <c r="L132" s="58">
        <f ca="1">IF(J132=5,VLOOKUP(K132,TPMatrix!$A$6:$B$10,2,FALSE),IF(J132=4,VLOOKUP(K132,TPMatrix!$D$6:$E$9,2,FALSE),0))</f>
        <v>0</v>
      </c>
      <c r="M132" s="58">
        <f ca="1">IF(COUNTIF(K132:K136,K132)&gt;=2,IF(J132=5,VLOOKUP(K132+1,TPMatrix!$A$6:$B$10,2,FALSE),IF(J132=4,VLOOKUP(K132+1,TPMatrix!$D$6:$E$9,2,FALSE),0)),"")</f>
        <v>0</v>
      </c>
      <c r="N132" s="58">
        <f ca="1">IF(COUNTIF(K132:K136,K132)&gt;=3,IF(J132=5,VLOOKUP(K132+2,TPMatrix!$A$6:$B$10,2,FALSE),IF(J132=4,VLOOKUP(K132+2,TPMatrix!$D$6:$E$9,2,FALSE),0)),"")</f>
        <v>0</v>
      </c>
      <c r="O132" s="58">
        <f ca="1">IF(COUNTIF(K132:K136,K132)&gt;=4,IF(J132=5,VLOOKUP(K132+3,TPMatrix!$A$6:$B$10,2,FALSE),IF(J132=4,VLOOKUP(K132+3,TPMatrix!$D$6:$E$9,2,FALSE),0)),"")</f>
        <v>0</v>
      </c>
      <c r="P132" s="58">
        <f ca="1">IF(COUNTIF(K132:K136,K132)&gt;=5,IF(J132=5,VLOOKUP(K132+4,TPMatrix!$A$6:$B$10,2,FALSE),IF(J132=4,VLOOKUP(K132+4,TPMatrix!$D$6:$E$9,2,FALSE),0)),"")</f>
        <v>0</v>
      </c>
      <c r="Q132" s="58">
        <f t="shared" ca="1" si="40"/>
        <v>0</v>
      </c>
      <c r="R132" s="143">
        <f t="shared" ca="1" si="41"/>
        <v>5</v>
      </c>
      <c r="S132" s="144">
        <f t="shared" ca="1" si="42"/>
        <v>0</v>
      </c>
      <c r="T132" s="145">
        <f t="shared" si="43"/>
        <v>0</v>
      </c>
      <c r="U132" s="146">
        <f t="shared" ca="1" si="44"/>
        <v>0</v>
      </c>
      <c r="W132" s="3" t="str">
        <f t="shared" ca="1" si="45"/>
        <v/>
      </c>
      <c r="X132" s="3" t="str">
        <f ca="1">IF(ISNUMBER($A132),$W132*(Methuselahs!$A$4+1)+$A132,"")</f>
        <v/>
      </c>
      <c r="Y132" s="3" t="str">
        <f t="shared" ca="1" si="46"/>
        <v/>
      </c>
      <c r="Z132" s="3" t="str">
        <f ca="1">IF(ISNUMBER($A132),VLOOKUP($A132,Methuselahs!$A$7:$X$306,5),"")</f>
        <v/>
      </c>
      <c r="AA132" s="3" t="str">
        <f t="shared" ca="1" si="47"/>
        <v/>
      </c>
    </row>
    <row r="133" spans="1:27" ht="13.15" customHeight="1" x14ac:dyDescent="0.2">
      <c r="A133" s="59" t="str">
        <f ca="1">IF(OR(ISBLANK('Tournament Info'!$B$11),'Tournament Info'!$B$11&lt;&gt;4),"",INDIRECT(ADDRESS(ROW(),3,1,1,"Optimal Seating "&amp;'Tournament Info'!$B$11-1&amp;"R+F")))</f>
        <v/>
      </c>
      <c r="B133" s="65" t="str">
        <f ca="1">IF(ISNUMBER(A133),VLOOKUP(A133,Methuselahs!$A$7:$E$306,2,FALSE),"")</f>
        <v/>
      </c>
      <c r="C133" s="147" t="str">
        <f ca="1">IF(ISNUMBER(A133),VLOOKUP(A133,Methuselahs!$A$7:$E$306,3,FALSE),"")</f>
        <v/>
      </c>
      <c r="D133" s="148" t="str">
        <f t="shared" ca="1" si="36"/>
        <v/>
      </c>
      <c r="E133" s="149"/>
      <c r="F133" s="66">
        <f t="shared" si="37"/>
        <v>0</v>
      </c>
      <c r="G133" s="150" t="str">
        <f t="shared" ca="1" si="38"/>
        <v/>
      </c>
      <c r="H133" s="151" t="str">
        <f ca="1">IF(ISNUMBER(A133),IF(OR($S133=$U133,NOT(ISNA(MATCH($D133*5+$V$4,Override!$C$6:$C$125,0)))),$Q133,0),"")</f>
        <v/>
      </c>
      <c r="I133" s="69" t="str">
        <f t="shared" ca="1" si="39"/>
        <v/>
      </c>
      <c r="J133" s="152">
        <f ca="1">COUNT(A132:A136)</f>
        <v>0</v>
      </c>
      <c r="K133" s="153" t="str">
        <f ca="1">IF(ISNUMBER(A133),RANK(F133,F132:F136),"")</f>
        <v/>
      </c>
      <c r="L133" s="154">
        <f ca="1">IF(J133=5,VLOOKUP(K133,TPMatrix!$A$6:$B$10,2,FALSE),IF(J133=4,VLOOKUP(K133,TPMatrix!$D$6:$E$9,2,FALSE),0))</f>
        <v>0</v>
      </c>
      <c r="M133" s="154">
        <f ca="1">IF(COUNTIF(K132:K136,K133)&gt;=2,IF(J133=5,VLOOKUP(K133+1,TPMatrix!$A$6:$B$10,2,FALSE),IF(J133=4,VLOOKUP(K133+1,TPMatrix!$D$6:$E$9,2,FALSE),0)),"")</f>
        <v>0</v>
      </c>
      <c r="N133" s="154">
        <f ca="1">IF(COUNTIF(K132:K136,K133)&gt;=3,IF(J133=5,VLOOKUP(K133+2,TPMatrix!$A$6:$B$10,2,FALSE),IF(J133=4,VLOOKUP(K133+2,TPMatrix!$D$6:$E$9,2,FALSE),0)),"")</f>
        <v>0</v>
      </c>
      <c r="O133" s="154">
        <f ca="1">IF(COUNTIF(K132:K136,K133)&gt;=4,IF(J133=5,VLOOKUP(K133+3,TPMatrix!$A$6:$B$10,2,FALSE),IF(J133=4,VLOOKUP(K133+3,TPMatrix!$D$6:$E$9,2,FALSE),0)),"")</f>
        <v>0</v>
      </c>
      <c r="P133" s="154">
        <f ca="1">IF(COUNTIF(K132:K136,K133)&gt;=5,IF(J133=5,VLOOKUP(K133+4,TPMatrix!$A$6:$B$10,2,FALSE),IF(J133=4,VLOOKUP(K133+4,TPMatrix!$D$6:$E$9,2,FALSE),0)),"")</f>
        <v>0</v>
      </c>
      <c r="Q133" s="154">
        <f t="shared" ca="1" si="40"/>
        <v>0</v>
      </c>
      <c r="R133" s="155">
        <f t="shared" ca="1" si="41"/>
        <v>5</v>
      </c>
      <c r="S133" s="153">
        <f t="shared" ca="1" si="42"/>
        <v>0</v>
      </c>
      <c r="T133" s="154">
        <f t="shared" si="43"/>
        <v>0</v>
      </c>
      <c r="U133" s="155">
        <f t="shared" ca="1" si="44"/>
        <v>0</v>
      </c>
      <c r="W133" s="3" t="str">
        <f t="shared" ca="1" si="45"/>
        <v/>
      </c>
      <c r="X133" s="3" t="str">
        <f ca="1">IF(ISNUMBER($A133),$W133*(Methuselahs!$A$4+1)+$A133,"")</f>
        <v/>
      </c>
      <c r="Y133" s="3" t="str">
        <f t="shared" ca="1" si="46"/>
        <v/>
      </c>
      <c r="Z133" s="3" t="str">
        <f ca="1">IF(ISNUMBER($A133),VLOOKUP($A133,Methuselahs!$A$7:$X$306,5),"")</f>
        <v/>
      </c>
      <c r="AA133" s="3" t="str">
        <f t="shared" ca="1" si="47"/>
        <v/>
      </c>
    </row>
    <row r="134" spans="1:27" ht="13.15" customHeight="1" x14ac:dyDescent="0.2">
      <c r="A134" s="70" t="str">
        <f ca="1">IF(OR(ISBLANK('Tournament Info'!$B$11),'Tournament Info'!$B$11&lt;&gt;4),"",INDIRECT(ADDRESS(ROW(),3,1,1,"Optimal Seating "&amp;'Tournament Info'!$B$11-1&amp;"R+F")))</f>
        <v/>
      </c>
      <c r="B134" s="76" t="str">
        <f ca="1">IF(ISNUMBER(A134),VLOOKUP(A134,Methuselahs!$A$7:$E$306,2,FALSE),"")</f>
        <v/>
      </c>
      <c r="C134" s="156" t="str">
        <f ca="1">IF(ISNUMBER(A134),VLOOKUP(A134,Methuselahs!$A$7:$E$306,3,FALSE),"")</f>
        <v/>
      </c>
      <c r="D134" s="157" t="str">
        <f t="shared" ca="1" si="36"/>
        <v/>
      </c>
      <c r="E134" s="158"/>
      <c r="F134" s="77">
        <f t="shared" si="37"/>
        <v>0</v>
      </c>
      <c r="G134" s="159" t="str">
        <f t="shared" ca="1" si="38"/>
        <v/>
      </c>
      <c r="H134" s="160" t="str">
        <f ca="1">IF(ISNUMBER(A134),IF(OR($S134=$U134,NOT(ISNA(MATCH($D134*5+$V$4,Override!$C$6:$C$125,0)))),$Q134,0),"")</f>
        <v/>
      </c>
      <c r="I134" s="80" t="str">
        <f t="shared" ca="1" si="39"/>
        <v/>
      </c>
      <c r="J134" s="161">
        <f ca="1">COUNT(A132:A136)</f>
        <v>0</v>
      </c>
      <c r="K134" s="162" t="str">
        <f ca="1">IF(ISNUMBER(A134),RANK(F134,F132:F136),"")</f>
        <v/>
      </c>
      <c r="L134" s="75">
        <f ca="1">IF(J134=5,VLOOKUP(K134,TPMatrix!$A$6:$B$10,2,FALSE),IF(J134=4,VLOOKUP(K134,TPMatrix!$D$6:$E$9,2,FALSE),0))</f>
        <v>0</v>
      </c>
      <c r="M134" s="75">
        <f ca="1">IF(COUNTIF(K132:K136,K134)&gt;=2,IF(J134=5,VLOOKUP(K134+1,TPMatrix!$A$6:$B$10,2,FALSE),IF(J134=4,VLOOKUP(K134+1,TPMatrix!$D$6:$E$9,2,FALSE),0)),"")</f>
        <v>0</v>
      </c>
      <c r="N134" s="75">
        <f ca="1">IF(COUNTIF(K132:K136,K134)&gt;=3,IF(J134=5,VLOOKUP(K134+2,TPMatrix!$A$6:$B$10,2,FALSE),IF(J134=4,VLOOKUP(K134+2,TPMatrix!$D$6:$E$9,2,FALSE),0)),"")</f>
        <v>0</v>
      </c>
      <c r="O134" s="75">
        <f ca="1">IF(COUNTIF(K132:K136,K134)&gt;=4,IF(J134=5,VLOOKUP(K134+3,TPMatrix!$A$6:$B$10,2,FALSE),IF(J134=4,VLOOKUP(K134+3,TPMatrix!$D$6:$E$9,2,FALSE),0)),"")</f>
        <v>0</v>
      </c>
      <c r="P134" s="75">
        <f ca="1">IF(COUNTIF(K132:K136,K134)&gt;=5,IF(J134=5,VLOOKUP(K134+4,TPMatrix!$A$6:$B$10,2,FALSE),IF(J134=4,VLOOKUP(K134+4,TPMatrix!$D$6:$E$9,2,FALSE),0)),"")</f>
        <v>0</v>
      </c>
      <c r="Q134" s="75">
        <f t="shared" ca="1" si="40"/>
        <v>0</v>
      </c>
      <c r="R134" s="163">
        <f t="shared" ca="1" si="41"/>
        <v>5</v>
      </c>
      <c r="S134" s="162">
        <f t="shared" ca="1" si="42"/>
        <v>0</v>
      </c>
      <c r="T134" s="75">
        <f t="shared" si="43"/>
        <v>0</v>
      </c>
      <c r="U134" s="163">
        <f t="shared" ca="1" si="44"/>
        <v>0</v>
      </c>
      <c r="W134" s="3" t="str">
        <f t="shared" ca="1" si="45"/>
        <v/>
      </c>
      <c r="X134" s="3" t="str">
        <f ca="1">IF(ISNUMBER($A134),$W134*(Methuselahs!$A$4+1)+$A134,"")</f>
        <v/>
      </c>
      <c r="Y134" s="3" t="str">
        <f t="shared" ca="1" si="46"/>
        <v/>
      </c>
      <c r="Z134" s="3" t="str">
        <f ca="1">IF(ISNUMBER($A134),VLOOKUP($A134,Methuselahs!$A$7:$X$306,5),"")</f>
        <v/>
      </c>
      <c r="AA134" s="3" t="str">
        <f t="shared" ca="1" si="47"/>
        <v/>
      </c>
    </row>
    <row r="135" spans="1:27" ht="13.15" customHeight="1" x14ac:dyDescent="0.2">
      <c r="A135" s="164" t="str">
        <f ca="1">IF(OR(ISBLANK('Tournament Info'!$B$11),'Tournament Info'!$B$11&lt;&gt;4),"",INDIRECT(ADDRESS(ROW(),3,1,1,"Optimal Seating "&amp;'Tournament Info'!$B$11-1&amp;"R+F")))</f>
        <v/>
      </c>
      <c r="B135" s="165" t="str">
        <f ca="1">IF(ISNUMBER(A135),VLOOKUP(A135,Methuselahs!$A$7:$E$306,2,FALSE),"")</f>
        <v/>
      </c>
      <c r="C135" s="166" t="str">
        <f ca="1">IF(ISNUMBER(A135),VLOOKUP(A135,Methuselahs!$A$7:$E$306,3,FALSE),"")</f>
        <v/>
      </c>
      <c r="D135" s="167" t="str">
        <f t="shared" ref="D135:D166" ca="1" si="48">IF(ISNUMBER(A135),FLOOR((ROW()-ROW($A$7))/5,1)+1,"")</f>
        <v/>
      </c>
      <c r="E135" s="168"/>
      <c r="F135" s="188">
        <f t="shared" ref="F135:F166" si="49">IF(ISNUMBER(E135),E135,0)</f>
        <v>0</v>
      </c>
      <c r="G135" s="150" t="str">
        <f t="shared" ref="G135:G166" ca="1" si="50">IF(ISNUMBER($A135),IF(AND($F135&gt;=2,$H135=60),1,0),"")</f>
        <v/>
      </c>
      <c r="H135" s="151" t="str">
        <f ca="1">IF(ISNUMBER(A135),IF(OR($S135=$U135,NOT(ISNA(MATCH($D135*5+$V$4,Override!$C$6:$C$125,0)))),$Q135,0),"")</f>
        <v/>
      </c>
      <c r="I135" s="69" t="str">
        <f t="shared" ref="I135:I166" ca="1" si="51">IF(ISNUMBER(A135),IF(J135=5,K135,IF(AND(J135=4,OR(K135=4,K135=3)),K135+1,K135)),"")</f>
        <v/>
      </c>
      <c r="J135" s="169">
        <f ca="1">COUNT(A132:A136)</f>
        <v>0</v>
      </c>
      <c r="K135" s="153" t="str">
        <f ca="1">IF(ISNUMBER(A135),RANK(F135,F132:F136),"")</f>
        <v/>
      </c>
      <c r="L135" s="154">
        <f ca="1">IF(J135=5,VLOOKUP(K135,TPMatrix!$A$6:$B$10,2,FALSE),IF(J135=4,VLOOKUP(K135,TPMatrix!$D$6:$E$9,2,FALSE),0))</f>
        <v>0</v>
      </c>
      <c r="M135" s="154">
        <f ca="1">IF(COUNTIF(K132:K136,K135)&gt;=2,IF(J135=5,VLOOKUP(K135+1,TPMatrix!$A$6:$B$10,2,FALSE),IF(J135=4,VLOOKUP(K135+1,TPMatrix!$D$6:$E$9,2,FALSE),0)),"")</f>
        <v>0</v>
      </c>
      <c r="N135" s="154">
        <f ca="1">IF(COUNTIF(K132:K136,K135)&gt;=3,IF(J135=5,VLOOKUP(K135+2,TPMatrix!$A$6:$B$10,2,FALSE),IF(J135=4,VLOOKUP(K135+2,TPMatrix!$D$6:$E$9,2,FALSE),0)),"")</f>
        <v>0</v>
      </c>
      <c r="O135" s="154">
        <f ca="1">IF(COUNTIF(K132:K136,K135)&gt;=4,IF(J135=5,VLOOKUP(K135+3,TPMatrix!$A$6:$B$10,2,FALSE),IF(J135=4,VLOOKUP(K135+3,TPMatrix!$D$6:$E$9,2,FALSE),0)),"")</f>
        <v>0</v>
      </c>
      <c r="P135" s="154">
        <f ca="1">IF(COUNTIF(K132:K136,K135)&gt;=5,IF(J135=5,VLOOKUP(K135+4,TPMatrix!$A$6:$B$10,2,FALSE),IF(J135=4,VLOOKUP(K135+4,TPMatrix!$D$6:$E$9,2,FALSE),0)),"")</f>
        <v>0</v>
      </c>
      <c r="Q135" s="154">
        <f t="shared" ref="Q135:Q166" ca="1" si="52">SUM(L135:P135)/COUNT(L135:P135)</f>
        <v>0</v>
      </c>
      <c r="R135" s="155">
        <f t="shared" ref="R135:R166" ca="1" si="53">COUNT(L135:P135)</f>
        <v>5</v>
      </c>
      <c r="S135" s="153">
        <f t="shared" ref="S135:S166" ca="1" si="54">IF(ISNUMBER($A135),COUNTIF($D$7:$D$306,$D135),0)</f>
        <v>0</v>
      </c>
      <c r="T135" s="154">
        <f t="shared" ref="T135:T166" si="55">CEILING($F135,1)</f>
        <v>0</v>
      </c>
      <c r="U135" s="155">
        <f t="shared" ref="U135:U166" ca="1" si="56">SUM(OFFSET(T135,-MOD(ROW()-ROW($U$7),5),0,5,1))</f>
        <v>0</v>
      </c>
      <c r="W135" s="3" t="str">
        <f t="shared" ref="W135:W166" ca="1" si="57">$I135</f>
        <v/>
      </c>
      <c r="X135" s="3" t="str">
        <f ca="1">IF(ISNUMBER($A135),$W135*(Methuselahs!$A$4+1)+$A135,"")</f>
        <v/>
      </c>
      <c r="Y135" s="3" t="str">
        <f t="shared" ref="Y135:Y166" ca="1" si="58">IF(ISNUMBER($A135),RANK($X135,$X135:$X139,1),"")</f>
        <v/>
      </c>
      <c r="Z135" s="3" t="str">
        <f ca="1">IF(ISNUMBER($A135),VLOOKUP($A135,Methuselahs!$A$7:$X$306,5),"")</f>
        <v/>
      </c>
      <c r="AA135" s="3" t="str">
        <f t="shared" ref="AA135:AA166" ca="1" si="59">$I135</f>
        <v/>
      </c>
    </row>
    <row r="136" spans="1:27" ht="13.15" customHeight="1" x14ac:dyDescent="0.2">
      <c r="A136" s="170" t="str">
        <f ca="1">IF(OR(ISBLANK('Tournament Info'!$B$11),'Tournament Info'!$B$11&lt;&gt;4),"",INDIRECT(ADDRESS(ROW(),3,1,1,"Optimal Seating "&amp;'Tournament Info'!$B$11-1&amp;"R+F")))</f>
        <v/>
      </c>
      <c r="B136" s="171" t="str">
        <f ca="1">IF(ISNUMBER(A136),VLOOKUP(A136,Methuselahs!$A$7:$E$306,2,FALSE),"")</f>
        <v/>
      </c>
      <c r="C136" s="172" t="str">
        <f ca="1">IF(ISNUMBER(A136),VLOOKUP(A136,Methuselahs!$A$7:$E$306,3,FALSE),"")</f>
        <v/>
      </c>
      <c r="D136" s="173" t="str">
        <f t="shared" ca="1" si="48"/>
        <v/>
      </c>
      <c r="E136" s="174"/>
      <c r="F136" s="189">
        <f t="shared" si="49"/>
        <v>0</v>
      </c>
      <c r="G136" s="159" t="str">
        <f t="shared" ca="1" si="50"/>
        <v/>
      </c>
      <c r="H136" s="160" t="str">
        <f ca="1">IF(ISNUMBER(A136),IF(OR($S136=$U136,NOT(ISNA(MATCH($D136*5+$V$4,Override!$C$6:$C$125,0)))),$Q136,0),"")</f>
        <v/>
      </c>
      <c r="I136" s="80" t="str">
        <f t="shared" ca="1" si="51"/>
        <v/>
      </c>
      <c r="J136" s="175">
        <f ca="1">COUNT(A132:A136)</f>
        <v>0</v>
      </c>
      <c r="K136" s="176" t="str">
        <f ca="1">IF(ISNUMBER(A136),RANK(F136,F132:F136),"")</f>
        <v/>
      </c>
      <c r="L136" s="177">
        <f ca="1">IF(J136=5,VLOOKUP(K136,TPMatrix!$A$6:$B$10,2,FALSE),IF(J136=4,VLOOKUP(K136,TPMatrix!$D$6:$E$9,2,FALSE),0))</f>
        <v>0</v>
      </c>
      <c r="M136" s="177">
        <f ca="1">IF(COUNTIF(K132:K136,K136)&gt;=2,IF(J136=5,VLOOKUP(K136+1,TPMatrix!$A$6:$B$10,2,FALSE),IF(J136=4,VLOOKUP(K136+1,TPMatrix!$D$6:$E$9,2,FALSE),0)),"")</f>
        <v>0</v>
      </c>
      <c r="N136" s="177">
        <f ca="1">IF(COUNTIF(K132:K136,K136)&gt;=3,IF(J136=5,VLOOKUP(K136+2,TPMatrix!$A$6:$B$10,2,FALSE),IF(J136=4,VLOOKUP(K136+2,TPMatrix!$D$6:$E$9,2,FALSE),0)),"")</f>
        <v>0</v>
      </c>
      <c r="O136" s="177">
        <f ca="1">IF(COUNTIF(K132:K136,K136)&gt;=4,IF(J136=5,VLOOKUP(K136+3,TPMatrix!$A$6:$B$10,2,FALSE),IF(J136=4,VLOOKUP(K136+3,TPMatrix!$D$6:$E$9,2,FALSE),0)),"")</f>
        <v>0</v>
      </c>
      <c r="P136" s="177">
        <f ca="1">IF(COUNTIF(K132:K136,K136)&gt;=5,IF(J136=5,VLOOKUP(K136+4,TPMatrix!$A$6:$B$10,2,FALSE),IF(J136=4,VLOOKUP(K136+4,TPMatrix!$D$6:$E$9,2,FALSE),0)),"")</f>
        <v>0</v>
      </c>
      <c r="Q136" s="177">
        <f t="shared" ca="1" si="52"/>
        <v>0</v>
      </c>
      <c r="R136" s="178">
        <f t="shared" ca="1" si="53"/>
        <v>5</v>
      </c>
      <c r="S136" s="176">
        <f t="shared" ca="1" si="54"/>
        <v>0</v>
      </c>
      <c r="T136" s="177">
        <f t="shared" si="55"/>
        <v>0</v>
      </c>
      <c r="U136" s="178">
        <f t="shared" ca="1" si="56"/>
        <v>0</v>
      </c>
      <c r="W136" s="3" t="str">
        <f t="shared" ca="1" si="57"/>
        <v/>
      </c>
      <c r="X136" s="3" t="str">
        <f ca="1">IF(ISNUMBER($A136),$W136*(Methuselahs!$A$4+1)+$A136,"")</f>
        <v/>
      </c>
      <c r="Y136" s="3" t="str">
        <f t="shared" ca="1" si="58"/>
        <v/>
      </c>
      <c r="Z136" s="3" t="str">
        <f ca="1">IF(ISNUMBER($A136),VLOOKUP($A136,Methuselahs!$A$7:$X$306,5),"")</f>
        <v/>
      </c>
      <c r="AA136" s="3" t="str">
        <f t="shared" ca="1" si="59"/>
        <v/>
      </c>
    </row>
    <row r="137" spans="1:27" ht="13.15" customHeight="1" x14ac:dyDescent="0.2">
      <c r="A137" s="55" t="str">
        <f ca="1">IF(OR(ISBLANK('Tournament Info'!$B$11),'Tournament Info'!$B$11&lt;&gt;4),"",INDIRECT(ADDRESS(ROW(),3,1,1,"Optimal Seating "&amp;'Tournament Info'!$B$11-1&amp;"R+F")))</f>
        <v/>
      </c>
      <c r="B137" s="76" t="str">
        <f ca="1">IF(ISNUMBER(A137),VLOOKUP(A137,Methuselahs!$A$7:$E$306,2,FALSE),"")</f>
        <v/>
      </c>
      <c r="C137" s="136" t="str">
        <f ca="1">IF(ISNUMBER(A137),VLOOKUP(A137,Methuselahs!$A$7:$E$306,3,FALSE),"")</f>
        <v/>
      </c>
      <c r="D137" s="137" t="str">
        <f t="shared" ca="1" si="48"/>
        <v/>
      </c>
      <c r="E137" s="138"/>
      <c r="F137" s="184">
        <f t="shared" si="49"/>
        <v>0</v>
      </c>
      <c r="G137" s="139" t="str">
        <f t="shared" ca="1" si="50"/>
        <v/>
      </c>
      <c r="H137" s="140" t="str">
        <f ca="1">IF(ISNUMBER(A137),IF(OR($S137=$U137,NOT(ISNA(MATCH($D137*5+$V$4,Override!$C$6:$C$125,0)))),$Q137,0),"")</f>
        <v/>
      </c>
      <c r="I137" s="193" t="str">
        <f t="shared" ca="1" si="51"/>
        <v/>
      </c>
      <c r="J137" s="141">
        <f ca="1">COUNT(A137:A141)</f>
        <v>0</v>
      </c>
      <c r="K137" s="142" t="str">
        <f ca="1">IF(ISNUMBER(A137),RANK(F137,F137:F141),"")</f>
        <v/>
      </c>
      <c r="L137" s="58">
        <f ca="1">IF(J137=5,VLOOKUP(K137,TPMatrix!$A$6:$B$10,2,FALSE),IF(J137=4,VLOOKUP(K137,TPMatrix!$D$6:$E$9,2,FALSE),0))</f>
        <v>0</v>
      </c>
      <c r="M137" s="58">
        <f ca="1">IF(COUNTIF(K137:K141,K137)&gt;=2,IF(J137=5,VLOOKUP(K137+1,TPMatrix!$A$6:$B$10,2,FALSE),IF(J137=4,VLOOKUP(K137+1,TPMatrix!$D$6:$E$9,2,FALSE),0)),"")</f>
        <v>0</v>
      </c>
      <c r="N137" s="58">
        <f ca="1">IF(COUNTIF(K137:K141,K137)&gt;=3,IF(J137=5,VLOOKUP(K137+2,TPMatrix!$A$6:$B$10,2,FALSE),IF(J137=4,VLOOKUP(K137+2,TPMatrix!$D$6:$E$9,2,FALSE),0)),"")</f>
        <v>0</v>
      </c>
      <c r="O137" s="58">
        <f ca="1">IF(COUNTIF(K137:K141,K137)&gt;=4,IF(J137=5,VLOOKUP(K137+3,TPMatrix!$A$6:$B$10,2,FALSE),IF(J137=4,VLOOKUP(K137+3,TPMatrix!$D$6:$E$9,2,FALSE),0)),"")</f>
        <v>0</v>
      </c>
      <c r="P137" s="58">
        <f ca="1">IF(COUNTIF(K137:K141,K137)&gt;=5,IF(J137=5,VLOOKUP(K137+4,TPMatrix!$A$6:$B$10,2,FALSE),IF(J137=4,VLOOKUP(K137+4,TPMatrix!$D$6:$E$9,2,FALSE),0)),"")</f>
        <v>0</v>
      </c>
      <c r="Q137" s="58">
        <f t="shared" ca="1" si="52"/>
        <v>0</v>
      </c>
      <c r="R137" s="143">
        <f t="shared" ca="1" si="53"/>
        <v>5</v>
      </c>
      <c r="S137" s="144">
        <f t="shared" ca="1" si="54"/>
        <v>0</v>
      </c>
      <c r="T137" s="145">
        <f t="shared" si="55"/>
        <v>0</v>
      </c>
      <c r="U137" s="146">
        <f t="shared" ca="1" si="56"/>
        <v>0</v>
      </c>
      <c r="W137" s="3" t="str">
        <f t="shared" ca="1" si="57"/>
        <v/>
      </c>
      <c r="X137" s="3" t="str">
        <f ca="1">IF(ISNUMBER($A137),$W137*(Methuselahs!$A$4+1)+$A137,"")</f>
        <v/>
      </c>
      <c r="Y137" s="3" t="str">
        <f t="shared" ca="1" si="58"/>
        <v/>
      </c>
      <c r="Z137" s="3" t="str">
        <f ca="1">IF(ISNUMBER($A137),VLOOKUP($A137,Methuselahs!$A$7:$X$306,5),"")</f>
        <v/>
      </c>
      <c r="AA137" s="3" t="str">
        <f t="shared" ca="1" si="59"/>
        <v/>
      </c>
    </row>
    <row r="138" spans="1:27" ht="13.15" customHeight="1" x14ac:dyDescent="0.2">
      <c r="A138" s="59" t="str">
        <f ca="1">IF(OR(ISBLANK('Tournament Info'!$B$11),'Tournament Info'!$B$11&lt;&gt;4),"",INDIRECT(ADDRESS(ROW(),3,1,1,"Optimal Seating "&amp;'Tournament Info'!$B$11-1&amp;"R+F")))</f>
        <v/>
      </c>
      <c r="B138" s="65" t="str">
        <f ca="1">IF(ISNUMBER(A138),VLOOKUP(A138,Methuselahs!$A$7:$E$306,2,FALSE),"")</f>
        <v/>
      </c>
      <c r="C138" s="147" t="str">
        <f ca="1">IF(ISNUMBER(A138),VLOOKUP(A138,Methuselahs!$A$7:$E$306,3,FALSE),"")</f>
        <v/>
      </c>
      <c r="D138" s="148" t="str">
        <f t="shared" ca="1" si="48"/>
        <v/>
      </c>
      <c r="E138" s="149"/>
      <c r="F138" s="66">
        <f t="shared" si="49"/>
        <v>0</v>
      </c>
      <c r="G138" s="150" t="str">
        <f t="shared" ca="1" si="50"/>
        <v/>
      </c>
      <c r="H138" s="151" t="str">
        <f ca="1">IF(ISNUMBER(A138),IF(OR($S138=$U138,NOT(ISNA(MATCH($D138*5+$V$4,Override!$C$6:$C$125,0)))),$Q138,0),"")</f>
        <v/>
      </c>
      <c r="I138" s="69" t="str">
        <f t="shared" ca="1" si="51"/>
        <v/>
      </c>
      <c r="J138" s="152">
        <f ca="1">COUNT(A137:A141)</f>
        <v>0</v>
      </c>
      <c r="K138" s="153" t="str">
        <f ca="1">IF(ISNUMBER(A138),RANK(F138,F137:F141),"")</f>
        <v/>
      </c>
      <c r="L138" s="154">
        <f ca="1">IF(J138=5,VLOOKUP(K138,TPMatrix!$A$6:$B$10,2,FALSE),IF(J138=4,VLOOKUP(K138,TPMatrix!$D$6:$E$9,2,FALSE),0))</f>
        <v>0</v>
      </c>
      <c r="M138" s="154">
        <f ca="1">IF(COUNTIF(K137:K141,K138)&gt;=2,IF(J138=5,VLOOKUP(K138+1,TPMatrix!$A$6:$B$10,2,FALSE),IF(J138=4,VLOOKUP(K138+1,TPMatrix!$D$6:$E$9,2,FALSE),0)),"")</f>
        <v>0</v>
      </c>
      <c r="N138" s="154">
        <f ca="1">IF(COUNTIF(K137:K141,K138)&gt;=3,IF(J138=5,VLOOKUP(K138+2,TPMatrix!$A$6:$B$10,2,FALSE),IF(J138=4,VLOOKUP(K138+2,TPMatrix!$D$6:$E$9,2,FALSE),0)),"")</f>
        <v>0</v>
      </c>
      <c r="O138" s="154">
        <f ca="1">IF(COUNTIF(K137:K141,K138)&gt;=4,IF(J138=5,VLOOKUP(K138+3,TPMatrix!$A$6:$B$10,2,FALSE),IF(J138=4,VLOOKUP(K138+3,TPMatrix!$D$6:$E$9,2,FALSE),0)),"")</f>
        <v>0</v>
      </c>
      <c r="P138" s="154">
        <f ca="1">IF(COUNTIF(K137:K141,K138)&gt;=5,IF(J138=5,VLOOKUP(K138+4,TPMatrix!$A$6:$B$10,2,FALSE),IF(J138=4,VLOOKUP(K138+4,TPMatrix!$D$6:$E$9,2,FALSE),0)),"")</f>
        <v>0</v>
      </c>
      <c r="Q138" s="154">
        <f t="shared" ca="1" si="52"/>
        <v>0</v>
      </c>
      <c r="R138" s="155">
        <f t="shared" ca="1" si="53"/>
        <v>5</v>
      </c>
      <c r="S138" s="153">
        <f t="shared" ca="1" si="54"/>
        <v>0</v>
      </c>
      <c r="T138" s="154">
        <f t="shared" si="55"/>
        <v>0</v>
      </c>
      <c r="U138" s="155">
        <f t="shared" ca="1" si="56"/>
        <v>0</v>
      </c>
      <c r="W138" s="3" t="str">
        <f t="shared" ca="1" si="57"/>
        <v/>
      </c>
      <c r="X138" s="3" t="str">
        <f ca="1">IF(ISNUMBER($A138),$W138*(Methuselahs!$A$4+1)+$A138,"")</f>
        <v/>
      </c>
      <c r="Y138" s="3" t="str">
        <f t="shared" ca="1" si="58"/>
        <v/>
      </c>
      <c r="Z138" s="3" t="str">
        <f ca="1">IF(ISNUMBER($A138),VLOOKUP($A138,Methuselahs!$A$7:$X$306,5),"")</f>
        <v/>
      </c>
      <c r="AA138" s="3" t="str">
        <f t="shared" ca="1" si="59"/>
        <v/>
      </c>
    </row>
    <row r="139" spans="1:27" ht="13.15" customHeight="1" x14ac:dyDescent="0.2">
      <c r="A139" s="70" t="str">
        <f ca="1">IF(OR(ISBLANK('Tournament Info'!$B$11),'Tournament Info'!$B$11&lt;&gt;4),"",INDIRECT(ADDRESS(ROW(),3,1,1,"Optimal Seating "&amp;'Tournament Info'!$B$11-1&amp;"R+F")))</f>
        <v/>
      </c>
      <c r="B139" s="76" t="str">
        <f ca="1">IF(ISNUMBER(A139),VLOOKUP(A139,Methuselahs!$A$7:$E$306,2,FALSE),"")</f>
        <v/>
      </c>
      <c r="C139" s="156" t="str">
        <f ca="1">IF(ISNUMBER(A139),VLOOKUP(A139,Methuselahs!$A$7:$E$306,3,FALSE),"")</f>
        <v/>
      </c>
      <c r="D139" s="157" t="str">
        <f t="shared" ca="1" si="48"/>
        <v/>
      </c>
      <c r="E139" s="158"/>
      <c r="F139" s="77">
        <f t="shared" si="49"/>
        <v>0</v>
      </c>
      <c r="G139" s="159" t="str">
        <f t="shared" ca="1" si="50"/>
        <v/>
      </c>
      <c r="H139" s="160" t="str">
        <f ca="1">IF(ISNUMBER(A139),IF(OR($S139=$U139,NOT(ISNA(MATCH($D139*5+$V$4,Override!$C$6:$C$125,0)))),$Q139,0),"")</f>
        <v/>
      </c>
      <c r="I139" s="80" t="str">
        <f t="shared" ca="1" si="51"/>
        <v/>
      </c>
      <c r="J139" s="161">
        <f ca="1">COUNT(A137:A141)</f>
        <v>0</v>
      </c>
      <c r="K139" s="162" t="str">
        <f ca="1">IF(ISNUMBER(A139),RANK(F139,F137:F141),"")</f>
        <v/>
      </c>
      <c r="L139" s="75">
        <f ca="1">IF(J139=5,VLOOKUP(K139,TPMatrix!$A$6:$B$10,2,FALSE),IF(J139=4,VLOOKUP(K139,TPMatrix!$D$6:$E$9,2,FALSE),0))</f>
        <v>0</v>
      </c>
      <c r="M139" s="75">
        <f ca="1">IF(COUNTIF(K137:K141,K139)&gt;=2,IF(J139=5,VLOOKUP(K139+1,TPMatrix!$A$6:$B$10,2,FALSE),IF(J139=4,VLOOKUP(K139+1,TPMatrix!$D$6:$E$9,2,FALSE),0)),"")</f>
        <v>0</v>
      </c>
      <c r="N139" s="75">
        <f ca="1">IF(COUNTIF(K137:K141,K139)&gt;=3,IF(J139=5,VLOOKUP(K139+2,TPMatrix!$A$6:$B$10,2,FALSE),IF(J139=4,VLOOKUP(K139+2,TPMatrix!$D$6:$E$9,2,FALSE),0)),"")</f>
        <v>0</v>
      </c>
      <c r="O139" s="75">
        <f ca="1">IF(COUNTIF(K137:K141,K139)&gt;=4,IF(J139=5,VLOOKUP(K139+3,TPMatrix!$A$6:$B$10,2,FALSE),IF(J139=4,VLOOKUP(K139+3,TPMatrix!$D$6:$E$9,2,FALSE),0)),"")</f>
        <v>0</v>
      </c>
      <c r="P139" s="75">
        <f ca="1">IF(COUNTIF(K137:K141,K139)&gt;=5,IF(J139=5,VLOOKUP(K139+4,TPMatrix!$A$6:$B$10,2,FALSE),IF(J139=4,VLOOKUP(K139+4,TPMatrix!$D$6:$E$9,2,FALSE),0)),"")</f>
        <v>0</v>
      </c>
      <c r="Q139" s="75">
        <f t="shared" ca="1" si="52"/>
        <v>0</v>
      </c>
      <c r="R139" s="163">
        <f t="shared" ca="1" si="53"/>
        <v>5</v>
      </c>
      <c r="S139" s="162">
        <f t="shared" ca="1" si="54"/>
        <v>0</v>
      </c>
      <c r="T139" s="75">
        <f t="shared" si="55"/>
        <v>0</v>
      </c>
      <c r="U139" s="163">
        <f t="shared" ca="1" si="56"/>
        <v>0</v>
      </c>
      <c r="W139" s="3" t="str">
        <f t="shared" ca="1" si="57"/>
        <v/>
      </c>
      <c r="X139" s="3" t="str">
        <f ca="1">IF(ISNUMBER($A139),$W139*(Methuselahs!$A$4+1)+$A139,"")</f>
        <v/>
      </c>
      <c r="Y139" s="3" t="str">
        <f t="shared" ca="1" si="58"/>
        <v/>
      </c>
      <c r="Z139" s="3" t="str">
        <f ca="1">IF(ISNUMBER($A139),VLOOKUP($A139,Methuselahs!$A$7:$X$306,5),"")</f>
        <v/>
      </c>
      <c r="AA139" s="3" t="str">
        <f t="shared" ca="1" si="59"/>
        <v/>
      </c>
    </row>
    <row r="140" spans="1:27" ht="13.15" customHeight="1" x14ac:dyDescent="0.2">
      <c r="A140" s="164" t="str">
        <f ca="1">IF(OR(ISBLANK('Tournament Info'!$B$11),'Tournament Info'!$B$11&lt;&gt;4),"",INDIRECT(ADDRESS(ROW(),3,1,1,"Optimal Seating "&amp;'Tournament Info'!$B$11-1&amp;"R+F")))</f>
        <v/>
      </c>
      <c r="B140" s="165" t="str">
        <f ca="1">IF(ISNUMBER(A140),VLOOKUP(A140,Methuselahs!$A$7:$E$306,2,FALSE),"")</f>
        <v/>
      </c>
      <c r="C140" s="166" t="str">
        <f ca="1">IF(ISNUMBER(A140),VLOOKUP(A140,Methuselahs!$A$7:$E$306,3,FALSE),"")</f>
        <v/>
      </c>
      <c r="D140" s="167" t="str">
        <f t="shared" ca="1" si="48"/>
        <v/>
      </c>
      <c r="E140" s="168"/>
      <c r="F140" s="188">
        <f t="shared" si="49"/>
        <v>0</v>
      </c>
      <c r="G140" s="150" t="str">
        <f t="shared" ca="1" si="50"/>
        <v/>
      </c>
      <c r="H140" s="151" t="str">
        <f ca="1">IF(ISNUMBER(A140),IF(OR($S140=$U140,NOT(ISNA(MATCH($D140*5+$V$4,Override!$C$6:$C$125,0)))),$Q140,0),"")</f>
        <v/>
      </c>
      <c r="I140" s="69" t="str">
        <f t="shared" ca="1" si="51"/>
        <v/>
      </c>
      <c r="J140" s="169">
        <f ca="1">COUNT(A137:A141)</f>
        <v>0</v>
      </c>
      <c r="K140" s="153" t="str">
        <f ca="1">IF(ISNUMBER(A140),RANK(F140,F137:F141),"")</f>
        <v/>
      </c>
      <c r="L140" s="154">
        <f ca="1">IF(J140=5,VLOOKUP(K140,TPMatrix!$A$6:$B$10,2,FALSE),IF(J140=4,VLOOKUP(K140,TPMatrix!$D$6:$E$9,2,FALSE),0))</f>
        <v>0</v>
      </c>
      <c r="M140" s="154">
        <f ca="1">IF(COUNTIF(K137:K141,K140)&gt;=2,IF(J140=5,VLOOKUP(K140+1,TPMatrix!$A$6:$B$10,2,FALSE),IF(J140=4,VLOOKUP(K140+1,TPMatrix!$D$6:$E$9,2,FALSE),0)),"")</f>
        <v>0</v>
      </c>
      <c r="N140" s="154">
        <f ca="1">IF(COUNTIF(K137:K141,K140)&gt;=3,IF(J140=5,VLOOKUP(K140+2,TPMatrix!$A$6:$B$10,2,FALSE),IF(J140=4,VLOOKUP(K140+2,TPMatrix!$D$6:$E$9,2,FALSE),0)),"")</f>
        <v>0</v>
      </c>
      <c r="O140" s="154">
        <f ca="1">IF(COUNTIF(K137:K141,K140)&gt;=4,IF(J140=5,VLOOKUP(K140+3,TPMatrix!$A$6:$B$10,2,FALSE),IF(J140=4,VLOOKUP(K140+3,TPMatrix!$D$6:$E$9,2,FALSE),0)),"")</f>
        <v>0</v>
      </c>
      <c r="P140" s="154">
        <f ca="1">IF(COUNTIF(K137:K141,K140)&gt;=5,IF(J140=5,VLOOKUP(K140+4,TPMatrix!$A$6:$B$10,2,FALSE),IF(J140=4,VLOOKUP(K140+4,TPMatrix!$D$6:$E$9,2,FALSE),0)),"")</f>
        <v>0</v>
      </c>
      <c r="Q140" s="154">
        <f t="shared" ca="1" si="52"/>
        <v>0</v>
      </c>
      <c r="R140" s="155">
        <f t="shared" ca="1" si="53"/>
        <v>5</v>
      </c>
      <c r="S140" s="153">
        <f t="shared" ca="1" si="54"/>
        <v>0</v>
      </c>
      <c r="T140" s="154">
        <f t="shared" si="55"/>
        <v>0</v>
      </c>
      <c r="U140" s="155">
        <f t="shared" ca="1" si="56"/>
        <v>0</v>
      </c>
      <c r="W140" s="3" t="str">
        <f t="shared" ca="1" si="57"/>
        <v/>
      </c>
      <c r="X140" s="3" t="str">
        <f ca="1">IF(ISNUMBER($A140),$W140*(Methuselahs!$A$4+1)+$A140,"")</f>
        <v/>
      </c>
      <c r="Y140" s="3" t="str">
        <f t="shared" ca="1" si="58"/>
        <v/>
      </c>
      <c r="Z140" s="3" t="str">
        <f ca="1">IF(ISNUMBER($A140),VLOOKUP($A140,Methuselahs!$A$7:$X$306,5),"")</f>
        <v/>
      </c>
      <c r="AA140" s="3" t="str">
        <f t="shared" ca="1" si="59"/>
        <v/>
      </c>
    </row>
    <row r="141" spans="1:27" ht="13.15" customHeight="1" x14ac:dyDescent="0.2">
      <c r="A141" s="170" t="str">
        <f ca="1">IF(OR(ISBLANK('Tournament Info'!$B$11),'Tournament Info'!$B$11&lt;&gt;4),"",INDIRECT(ADDRESS(ROW(),3,1,1,"Optimal Seating "&amp;'Tournament Info'!$B$11-1&amp;"R+F")))</f>
        <v/>
      </c>
      <c r="B141" s="171" t="str">
        <f ca="1">IF(ISNUMBER(A141),VLOOKUP(A141,Methuselahs!$A$7:$E$306,2,FALSE),"")</f>
        <v/>
      </c>
      <c r="C141" s="172" t="str">
        <f ca="1">IF(ISNUMBER(A141),VLOOKUP(A141,Methuselahs!$A$7:$E$306,3,FALSE),"")</f>
        <v/>
      </c>
      <c r="D141" s="173" t="str">
        <f t="shared" ca="1" si="48"/>
        <v/>
      </c>
      <c r="E141" s="174"/>
      <c r="F141" s="189">
        <f t="shared" si="49"/>
        <v>0</v>
      </c>
      <c r="G141" s="159" t="str">
        <f t="shared" ca="1" si="50"/>
        <v/>
      </c>
      <c r="H141" s="160" t="str">
        <f ca="1">IF(ISNUMBER(A141),IF(OR($S141=$U141,NOT(ISNA(MATCH($D141*5+$V$4,Override!$C$6:$C$125,0)))),$Q141,0),"")</f>
        <v/>
      </c>
      <c r="I141" s="80" t="str">
        <f t="shared" ca="1" si="51"/>
        <v/>
      </c>
      <c r="J141" s="175">
        <f ca="1">COUNT(A137:A141)</f>
        <v>0</v>
      </c>
      <c r="K141" s="176" t="str">
        <f ca="1">IF(ISNUMBER(A141),RANK(F141,F137:F141),"")</f>
        <v/>
      </c>
      <c r="L141" s="177">
        <f ca="1">IF(J141=5,VLOOKUP(K141,TPMatrix!$A$6:$B$10,2,FALSE),IF(J141=4,VLOOKUP(K141,TPMatrix!$D$6:$E$9,2,FALSE),0))</f>
        <v>0</v>
      </c>
      <c r="M141" s="177">
        <f ca="1">IF(COUNTIF(K137:K141,K141)&gt;=2,IF(J141=5,VLOOKUP(K141+1,TPMatrix!$A$6:$B$10,2,FALSE),IF(J141=4,VLOOKUP(K141+1,TPMatrix!$D$6:$E$9,2,FALSE),0)),"")</f>
        <v>0</v>
      </c>
      <c r="N141" s="177">
        <f ca="1">IF(COUNTIF(K137:K141,K141)&gt;=3,IF(J141=5,VLOOKUP(K141+2,TPMatrix!$A$6:$B$10,2,FALSE),IF(J141=4,VLOOKUP(K141+2,TPMatrix!$D$6:$E$9,2,FALSE),0)),"")</f>
        <v>0</v>
      </c>
      <c r="O141" s="177">
        <f ca="1">IF(COUNTIF(K137:K141,K141)&gt;=4,IF(J141=5,VLOOKUP(K141+3,TPMatrix!$A$6:$B$10,2,FALSE),IF(J141=4,VLOOKUP(K141+3,TPMatrix!$D$6:$E$9,2,FALSE),0)),"")</f>
        <v>0</v>
      </c>
      <c r="P141" s="177">
        <f ca="1">IF(COUNTIF(K137:K141,K141)&gt;=5,IF(J141=5,VLOOKUP(K141+4,TPMatrix!$A$6:$B$10,2,FALSE),IF(J141=4,VLOOKUP(K141+4,TPMatrix!$D$6:$E$9,2,FALSE),0)),"")</f>
        <v>0</v>
      </c>
      <c r="Q141" s="177">
        <f t="shared" ca="1" si="52"/>
        <v>0</v>
      </c>
      <c r="R141" s="178">
        <f t="shared" ca="1" si="53"/>
        <v>5</v>
      </c>
      <c r="S141" s="176">
        <f t="shared" ca="1" si="54"/>
        <v>0</v>
      </c>
      <c r="T141" s="177">
        <f t="shared" si="55"/>
        <v>0</v>
      </c>
      <c r="U141" s="178">
        <f t="shared" ca="1" si="56"/>
        <v>0</v>
      </c>
      <c r="W141" s="3" t="str">
        <f t="shared" ca="1" si="57"/>
        <v/>
      </c>
      <c r="X141" s="3" t="str">
        <f ca="1">IF(ISNUMBER($A141),$W141*(Methuselahs!$A$4+1)+$A141,"")</f>
        <v/>
      </c>
      <c r="Y141" s="3" t="str">
        <f t="shared" ca="1" si="58"/>
        <v/>
      </c>
      <c r="Z141" s="3" t="str">
        <f ca="1">IF(ISNUMBER($A141),VLOOKUP($A141,Methuselahs!$A$7:$X$306,5),"")</f>
        <v/>
      </c>
      <c r="AA141" s="3" t="str">
        <f t="shared" ca="1" si="59"/>
        <v/>
      </c>
    </row>
    <row r="142" spans="1:27" ht="13.15" customHeight="1" x14ac:dyDescent="0.2">
      <c r="A142" s="55" t="str">
        <f ca="1">IF(OR(ISBLANK('Tournament Info'!$B$11),'Tournament Info'!$B$11&lt;&gt;4),"",INDIRECT(ADDRESS(ROW(),3,1,1,"Optimal Seating "&amp;'Tournament Info'!$B$11-1&amp;"R+F")))</f>
        <v/>
      </c>
      <c r="B142" s="76" t="str">
        <f ca="1">IF(ISNUMBER(A142),VLOOKUP(A142,Methuselahs!$A$7:$E$306,2,FALSE),"")</f>
        <v/>
      </c>
      <c r="C142" s="136" t="str">
        <f ca="1">IF(ISNUMBER(A142),VLOOKUP(A142,Methuselahs!$A$7:$E$306,3,FALSE),"")</f>
        <v/>
      </c>
      <c r="D142" s="137" t="str">
        <f t="shared" ca="1" si="48"/>
        <v/>
      </c>
      <c r="E142" s="138"/>
      <c r="F142" s="184">
        <f t="shared" si="49"/>
        <v>0</v>
      </c>
      <c r="G142" s="139" t="str">
        <f t="shared" ca="1" si="50"/>
        <v/>
      </c>
      <c r="H142" s="140" t="str">
        <f ca="1">IF(ISNUMBER(A142),IF(OR($S142=$U142,NOT(ISNA(MATCH($D142*5+$V$4,Override!$C$6:$C$125,0)))),$Q142,0),"")</f>
        <v/>
      </c>
      <c r="I142" s="193" t="str">
        <f t="shared" ca="1" si="51"/>
        <v/>
      </c>
      <c r="J142" s="141">
        <f ca="1">COUNT(A142:A146)</f>
        <v>0</v>
      </c>
      <c r="K142" s="142" t="str">
        <f ca="1">IF(ISNUMBER(A142),RANK(F142,F142:F146),"")</f>
        <v/>
      </c>
      <c r="L142" s="58">
        <f ca="1">IF(J142=5,VLOOKUP(K142,TPMatrix!$A$6:$B$10,2,FALSE),IF(J142=4,VLOOKUP(K142,TPMatrix!$D$6:$E$9,2,FALSE),0))</f>
        <v>0</v>
      </c>
      <c r="M142" s="58">
        <f ca="1">IF(COUNTIF(K142:K146,K142)&gt;=2,IF(J142=5,VLOOKUP(K142+1,TPMatrix!$A$6:$B$10,2,FALSE),IF(J142=4,VLOOKUP(K142+1,TPMatrix!$D$6:$E$9,2,FALSE),0)),"")</f>
        <v>0</v>
      </c>
      <c r="N142" s="58">
        <f ca="1">IF(COUNTIF(K142:K146,K142)&gt;=3,IF(J142=5,VLOOKUP(K142+2,TPMatrix!$A$6:$B$10,2,FALSE),IF(J142=4,VLOOKUP(K142+2,TPMatrix!$D$6:$E$9,2,FALSE),0)),"")</f>
        <v>0</v>
      </c>
      <c r="O142" s="58">
        <f ca="1">IF(COUNTIF(K142:K146,K142)&gt;=4,IF(J142=5,VLOOKUP(K142+3,TPMatrix!$A$6:$B$10,2,FALSE),IF(J142=4,VLOOKUP(K142+3,TPMatrix!$D$6:$E$9,2,FALSE),0)),"")</f>
        <v>0</v>
      </c>
      <c r="P142" s="58">
        <f ca="1">IF(COUNTIF(K142:K146,K142)&gt;=5,IF(J142=5,VLOOKUP(K142+4,TPMatrix!$A$6:$B$10,2,FALSE),IF(J142=4,VLOOKUP(K142+4,TPMatrix!$D$6:$E$9,2,FALSE),0)),"")</f>
        <v>0</v>
      </c>
      <c r="Q142" s="58">
        <f t="shared" ca="1" si="52"/>
        <v>0</v>
      </c>
      <c r="R142" s="143">
        <f t="shared" ca="1" si="53"/>
        <v>5</v>
      </c>
      <c r="S142" s="144">
        <f t="shared" ca="1" si="54"/>
        <v>0</v>
      </c>
      <c r="T142" s="145">
        <f t="shared" si="55"/>
        <v>0</v>
      </c>
      <c r="U142" s="146">
        <f t="shared" ca="1" si="56"/>
        <v>0</v>
      </c>
      <c r="W142" s="3" t="str">
        <f t="shared" ca="1" si="57"/>
        <v/>
      </c>
      <c r="X142" s="3" t="str">
        <f ca="1">IF(ISNUMBER($A142),$W142*(Methuselahs!$A$4+1)+$A142,"")</f>
        <v/>
      </c>
      <c r="Y142" s="3" t="str">
        <f t="shared" ca="1" si="58"/>
        <v/>
      </c>
      <c r="Z142" s="3" t="str">
        <f ca="1">IF(ISNUMBER($A142),VLOOKUP($A142,Methuselahs!$A$7:$X$306,5),"")</f>
        <v/>
      </c>
      <c r="AA142" s="3" t="str">
        <f t="shared" ca="1" si="59"/>
        <v/>
      </c>
    </row>
    <row r="143" spans="1:27" ht="13.15" customHeight="1" x14ac:dyDescent="0.2">
      <c r="A143" s="59" t="str">
        <f ca="1">IF(OR(ISBLANK('Tournament Info'!$B$11),'Tournament Info'!$B$11&lt;&gt;4),"",INDIRECT(ADDRESS(ROW(),3,1,1,"Optimal Seating "&amp;'Tournament Info'!$B$11-1&amp;"R+F")))</f>
        <v/>
      </c>
      <c r="B143" s="65" t="str">
        <f ca="1">IF(ISNUMBER(A143),VLOOKUP(A143,Methuselahs!$A$7:$E$306,2,FALSE),"")</f>
        <v/>
      </c>
      <c r="C143" s="147" t="str">
        <f ca="1">IF(ISNUMBER(A143),VLOOKUP(A143,Methuselahs!$A$7:$E$306,3,FALSE),"")</f>
        <v/>
      </c>
      <c r="D143" s="148" t="str">
        <f t="shared" ca="1" si="48"/>
        <v/>
      </c>
      <c r="E143" s="149"/>
      <c r="F143" s="66">
        <f t="shared" si="49"/>
        <v>0</v>
      </c>
      <c r="G143" s="150" t="str">
        <f t="shared" ca="1" si="50"/>
        <v/>
      </c>
      <c r="H143" s="151" t="str">
        <f ca="1">IF(ISNUMBER(A143),IF(OR($S143=$U143,NOT(ISNA(MATCH($D143*5+$V$4,Override!$C$6:$C$125,0)))),$Q143,0),"")</f>
        <v/>
      </c>
      <c r="I143" s="69" t="str">
        <f t="shared" ca="1" si="51"/>
        <v/>
      </c>
      <c r="J143" s="152">
        <f ca="1">COUNT(A142:A146)</f>
        <v>0</v>
      </c>
      <c r="K143" s="153" t="str">
        <f ca="1">IF(ISNUMBER(A143),RANK(F143,F142:F146),"")</f>
        <v/>
      </c>
      <c r="L143" s="154">
        <f ca="1">IF(J143=5,VLOOKUP(K143,TPMatrix!$A$6:$B$10,2,FALSE),IF(J143=4,VLOOKUP(K143,TPMatrix!$D$6:$E$9,2,FALSE),0))</f>
        <v>0</v>
      </c>
      <c r="M143" s="154">
        <f ca="1">IF(COUNTIF(K142:K146,K143)&gt;=2,IF(J143=5,VLOOKUP(K143+1,TPMatrix!$A$6:$B$10,2,FALSE),IF(J143=4,VLOOKUP(K143+1,TPMatrix!$D$6:$E$9,2,FALSE),0)),"")</f>
        <v>0</v>
      </c>
      <c r="N143" s="154">
        <f ca="1">IF(COUNTIF(K142:K146,K143)&gt;=3,IF(J143=5,VLOOKUP(K143+2,TPMatrix!$A$6:$B$10,2,FALSE),IF(J143=4,VLOOKUP(K143+2,TPMatrix!$D$6:$E$9,2,FALSE),0)),"")</f>
        <v>0</v>
      </c>
      <c r="O143" s="154">
        <f ca="1">IF(COUNTIF(K142:K146,K143)&gt;=4,IF(J143=5,VLOOKUP(K143+3,TPMatrix!$A$6:$B$10,2,FALSE),IF(J143=4,VLOOKUP(K143+3,TPMatrix!$D$6:$E$9,2,FALSE),0)),"")</f>
        <v>0</v>
      </c>
      <c r="P143" s="154">
        <f ca="1">IF(COUNTIF(K142:K146,K143)&gt;=5,IF(J143=5,VLOOKUP(K143+4,TPMatrix!$A$6:$B$10,2,FALSE),IF(J143=4,VLOOKUP(K143+4,TPMatrix!$D$6:$E$9,2,FALSE),0)),"")</f>
        <v>0</v>
      </c>
      <c r="Q143" s="154">
        <f t="shared" ca="1" si="52"/>
        <v>0</v>
      </c>
      <c r="R143" s="155">
        <f t="shared" ca="1" si="53"/>
        <v>5</v>
      </c>
      <c r="S143" s="153">
        <f t="shared" ca="1" si="54"/>
        <v>0</v>
      </c>
      <c r="T143" s="154">
        <f t="shared" si="55"/>
        <v>0</v>
      </c>
      <c r="U143" s="155">
        <f t="shared" ca="1" si="56"/>
        <v>0</v>
      </c>
      <c r="W143" s="3" t="str">
        <f t="shared" ca="1" si="57"/>
        <v/>
      </c>
      <c r="X143" s="3" t="str">
        <f ca="1">IF(ISNUMBER($A143),$W143*(Methuselahs!$A$4+1)+$A143,"")</f>
        <v/>
      </c>
      <c r="Y143" s="3" t="str">
        <f t="shared" ca="1" si="58"/>
        <v/>
      </c>
      <c r="Z143" s="3" t="str">
        <f ca="1">IF(ISNUMBER($A143),VLOOKUP($A143,Methuselahs!$A$7:$X$306,5),"")</f>
        <v/>
      </c>
      <c r="AA143" s="3" t="str">
        <f t="shared" ca="1" si="59"/>
        <v/>
      </c>
    </row>
    <row r="144" spans="1:27" ht="13.15" customHeight="1" x14ac:dyDescent="0.2">
      <c r="A144" s="70" t="str">
        <f ca="1">IF(OR(ISBLANK('Tournament Info'!$B$11),'Tournament Info'!$B$11&lt;&gt;4),"",INDIRECT(ADDRESS(ROW(),3,1,1,"Optimal Seating "&amp;'Tournament Info'!$B$11-1&amp;"R+F")))</f>
        <v/>
      </c>
      <c r="B144" s="76" t="str">
        <f ca="1">IF(ISNUMBER(A144),VLOOKUP(A144,Methuselahs!$A$7:$E$306,2,FALSE),"")</f>
        <v/>
      </c>
      <c r="C144" s="156" t="str">
        <f ca="1">IF(ISNUMBER(A144),VLOOKUP(A144,Methuselahs!$A$7:$E$306,3,FALSE),"")</f>
        <v/>
      </c>
      <c r="D144" s="157" t="str">
        <f t="shared" ca="1" si="48"/>
        <v/>
      </c>
      <c r="E144" s="158"/>
      <c r="F144" s="77">
        <f t="shared" si="49"/>
        <v>0</v>
      </c>
      <c r="G144" s="159" t="str">
        <f t="shared" ca="1" si="50"/>
        <v/>
      </c>
      <c r="H144" s="160" t="str">
        <f ca="1">IF(ISNUMBER(A144),IF(OR($S144=$U144,NOT(ISNA(MATCH($D144*5+$V$4,Override!$C$6:$C$125,0)))),$Q144,0),"")</f>
        <v/>
      </c>
      <c r="I144" s="80" t="str">
        <f t="shared" ca="1" si="51"/>
        <v/>
      </c>
      <c r="J144" s="161">
        <f ca="1">COUNT(A142:A146)</f>
        <v>0</v>
      </c>
      <c r="K144" s="162" t="str">
        <f ca="1">IF(ISNUMBER(A144),RANK(F144,F142:F146),"")</f>
        <v/>
      </c>
      <c r="L144" s="75">
        <f ca="1">IF(J144=5,VLOOKUP(K144,TPMatrix!$A$6:$B$10,2,FALSE),IF(J144=4,VLOOKUP(K144,TPMatrix!$D$6:$E$9,2,FALSE),0))</f>
        <v>0</v>
      </c>
      <c r="M144" s="75">
        <f ca="1">IF(COUNTIF(K142:K146,K144)&gt;=2,IF(J144=5,VLOOKUP(K144+1,TPMatrix!$A$6:$B$10,2,FALSE),IF(J144=4,VLOOKUP(K144+1,TPMatrix!$D$6:$E$9,2,FALSE),0)),"")</f>
        <v>0</v>
      </c>
      <c r="N144" s="75">
        <f ca="1">IF(COUNTIF(K142:K146,K144)&gt;=3,IF(J144=5,VLOOKUP(K144+2,TPMatrix!$A$6:$B$10,2,FALSE),IF(J144=4,VLOOKUP(K144+2,TPMatrix!$D$6:$E$9,2,FALSE),0)),"")</f>
        <v>0</v>
      </c>
      <c r="O144" s="75">
        <f ca="1">IF(COUNTIF(K142:K146,K144)&gt;=4,IF(J144=5,VLOOKUP(K144+3,TPMatrix!$A$6:$B$10,2,FALSE),IF(J144=4,VLOOKUP(K144+3,TPMatrix!$D$6:$E$9,2,FALSE),0)),"")</f>
        <v>0</v>
      </c>
      <c r="P144" s="75">
        <f ca="1">IF(COUNTIF(K142:K146,K144)&gt;=5,IF(J144=5,VLOOKUP(K144+4,TPMatrix!$A$6:$B$10,2,FALSE),IF(J144=4,VLOOKUP(K144+4,TPMatrix!$D$6:$E$9,2,FALSE),0)),"")</f>
        <v>0</v>
      </c>
      <c r="Q144" s="75">
        <f t="shared" ca="1" si="52"/>
        <v>0</v>
      </c>
      <c r="R144" s="163">
        <f t="shared" ca="1" si="53"/>
        <v>5</v>
      </c>
      <c r="S144" s="162">
        <f t="shared" ca="1" si="54"/>
        <v>0</v>
      </c>
      <c r="T144" s="75">
        <f t="shared" si="55"/>
        <v>0</v>
      </c>
      <c r="U144" s="163">
        <f t="shared" ca="1" si="56"/>
        <v>0</v>
      </c>
      <c r="W144" s="3" t="str">
        <f t="shared" ca="1" si="57"/>
        <v/>
      </c>
      <c r="X144" s="3" t="str">
        <f ca="1">IF(ISNUMBER($A144),$W144*(Methuselahs!$A$4+1)+$A144,"")</f>
        <v/>
      </c>
      <c r="Y144" s="3" t="str">
        <f t="shared" ca="1" si="58"/>
        <v/>
      </c>
      <c r="Z144" s="3" t="str">
        <f ca="1">IF(ISNUMBER($A144),VLOOKUP($A144,Methuselahs!$A$7:$X$306,5),"")</f>
        <v/>
      </c>
      <c r="AA144" s="3" t="str">
        <f t="shared" ca="1" si="59"/>
        <v/>
      </c>
    </row>
    <row r="145" spans="1:27" ht="13.15" customHeight="1" x14ac:dyDescent="0.2">
      <c r="A145" s="164" t="str">
        <f ca="1">IF(OR(ISBLANK('Tournament Info'!$B$11),'Tournament Info'!$B$11&lt;&gt;4),"",INDIRECT(ADDRESS(ROW(),3,1,1,"Optimal Seating "&amp;'Tournament Info'!$B$11-1&amp;"R+F")))</f>
        <v/>
      </c>
      <c r="B145" s="165" t="str">
        <f ca="1">IF(ISNUMBER(A145),VLOOKUP(A145,Methuselahs!$A$7:$E$306,2,FALSE),"")</f>
        <v/>
      </c>
      <c r="C145" s="166" t="str">
        <f ca="1">IF(ISNUMBER(A145),VLOOKUP(A145,Methuselahs!$A$7:$E$306,3,FALSE),"")</f>
        <v/>
      </c>
      <c r="D145" s="167" t="str">
        <f t="shared" ca="1" si="48"/>
        <v/>
      </c>
      <c r="E145" s="168"/>
      <c r="F145" s="188">
        <f t="shared" si="49"/>
        <v>0</v>
      </c>
      <c r="G145" s="150" t="str">
        <f t="shared" ca="1" si="50"/>
        <v/>
      </c>
      <c r="H145" s="151" t="str">
        <f ca="1">IF(ISNUMBER(A145),IF(OR($S145=$U145,NOT(ISNA(MATCH($D145*5+$V$4,Override!$C$6:$C$125,0)))),$Q145,0),"")</f>
        <v/>
      </c>
      <c r="I145" s="69" t="str">
        <f t="shared" ca="1" si="51"/>
        <v/>
      </c>
      <c r="J145" s="169">
        <f ca="1">COUNT(A142:A146)</f>
        <v>0</v>
      </c>
      <c r="K145" s="153" t="str">
        <f ca="1">IF(ISNUMBER(A145),RANK(F145,F142:F146),"")</f>
        <v/>
      </c>
      <c r="L145" s="154">
        <f ca="1">IF(J145=5,VLOOKUP(K145,TPMatrix!$A$6:$B$10,2,FALSE),IF(J145=4,VLOOKUP(K145,TPMatrix!$D$6:$E$9,2,FALSE),0))</f>
        <v>0</v>
      </c>
      <c r="M145" s="154">
        <f ca="1">IF(COUNTIF(K142:K146,K145)&gt;=2,IF(J145=5,VLOOKUP(K145+1,TPMatrix!$A$6:$B$10,2,FALSE),IF(J145=4,VLOOKUP(K145+1,TPMatrix!$D$6:$E$9,2,FALSE),0)),"")</f>
        <v>0</v>
      </c>
      <c r="N145" s="154">
        <f ca="1">IF(COUNTIF(K142:K146,K145)&gt;=3,IF(J145=5,VLOOKUP(K145+2,TPMatrix!$A$6:$B$10,2,FALSE),IF(J145=4,VLOOKUP(K145+2,TPMatrix!$D$6:$E$9,2,FALSE),0)),"")</f>
        <v>0</v>
      </c>
      <c r="O145" s="154">
        <f ca="1">IF(COUNTIF(K142:K146,K145)&gt;=4,IF(J145=5,VLOOKUP(K145+3,TPMatrix!$A$6:$B$10,2,FALSE),IF(J145=4,VLOOKUP(K145+3,TPMatrix!$D$6:$E$9,2,FALSE),0)),"")</f>
        <v>0</v>
      </c>
      <c r="P145" s="154">
        <f ca="1">IF(COUNTIF(K142:K146,K145)&gt;=5,IF(J145=5,VLOOKUP(K145+4,TPMatrix!$A$6:$B$10,2,FALSE),IF(J145=4,VLOOKUP(K145+4,TPMatrix!$D$6:$E$9,2,FALSE),0)),"")</f>
        <v>0</v>
      </c>
      <c r="Q145" s="154">
        <f t="shared" ca="1" si="52"/>
        <v>0</v>
      </c>
      <c r="R145" s="155">
        <f t="shared" ca="1" si="53"/>
        <v>5</v>
      </c>
      <c r="S145" s="153">
        <f t="shared" ca="1" si="54"/>
        <v>0</v>
      </c>
      <c r="T145" s="154">
        <f t="shared" si="55"/>
        <v>0</v>
      </c>
      <c r="U145" s="155">
        <f t="shared" ca="1" si="56"/>
        <v>0</v>
      </c>
      <c r="W145" s="3" t="str">
        <f t="shared" ca="1" si="57"/>
        <v/>
      </c>
      <c r="X145" s="3" t="str">
        <f ca="1">IF(ISNUMBER($A145),$W145*(Methuselahs!$A$4+1)+$A145,"")</f>
        <v/>
      </c>
      <c r="Y145" s="3" t="str">
        <f t="shared" ca="1" si="58"/>
        <v/>
      </c>
      <c r="Z145" s="3" t="str">
        <f ca="1">IF(ISNUMBER($A145),VLOOKUP($A145,Methuselahs!$A$7:$X$306,5),"")</f>
        <v/>
      </c>
      <c r="AA145" s="3" t="str">
        <f t="shared" ca="1" si="59"/>
        <v/>
      </c>
    </row>
    <row r="146" spans="1:27" ht="13.15" customHeight="1" x14ac:dyDescent="0.2">
      <c r="A146" s="170" t="str">
        <f ca="1">IF(OR(ISBLANK('Tournament Info'!$B$11),'Tournament Info'!$B$11&lt;&gt;4),"",INDIRECT(ADDRESS(ROW(),3,1,1,"Optimal Seating "&amp;'Tournament Info'!$B$11-1&amp;"R+F")))</f>
        <v/>
      </c>
      <c r="B146" s="171" t="str">
        <f ca="1">IF(ISNUMBER(A146),VLOOKUP(A146,Methuselahs!$A$7:$E$306,2,FALSE),"")</f>
        <v/>
      </c>
      <c r="C146" s="172" t="str">
        <f ca="1">IF(ISNUMBER(A146),VLOOKUP(A146,Methuselahs!$A$7:$E$306,3,FALSE),"")</f>
        <v/>
      </c>
      <c r="D146" s="173" t="str">
        <f t="shared" ca="1" si="48"/>
        <v/>
      </c>
      <c r="E146" s="174"/>
      <c r="F146" s="189">
        <f t="shared" si="49"/>
        <v>0</v>
      </c>
      <c r="G146" s="159" t="str">
        <f t="shared" ca="1" si="50"/>
        <v/>
      </c>
      <c r="H146" s="160" t="str">
        <f ca="1">IF(ISNUMBER(A146),IF(OR($S146=$U146,NOT(ISNA(MATCH($D146*5+$V$4,Override!$C$6:$C$125,0)))),$Q146,0),"")</f>
        <v/>
      </c>
      <c r="I146" s="80" t="str">
        <f t="shared" ca="1" si="51"/>
        <v/>
      </c>
      <c r="J146" s="175">
        <f ca="1">COUNT(A142:A146)</f>
        <v>0</v>
      </c>
      <c r="K146" s="176" t="str">
        <f ca="1">IF(ISNUMBER(A146),RANK(F146,F142:F146),"")</f>
        <v/>
      </c>
      <c r="L146" s="177">
        <f ca="1">IF(J146=5,VLOOKUP(K146,TPMatrix!$A$6:$B$10,2,FALSE),IF(J146=4,VLOOKUP(K146,TPMatrix!$D$6:$E$9,2,FALSE),0))</f>
        <v>0</v>
      </c>
      <c r="M146" s="177">
        <f ca="1">IF(COUNTIF(K142:K146,K146)&gt;=2,IF(J146=5,VLOOKUP(K146+1,TPMatrix!$A$6:$B$10,2,FALSE),IF(J146=4,VLOOKUP(K146+1,TPMatrix!$D$6:$E$9,2,FALSE),0)),"")</f>
        <v>0</v>
      </c>
      <c r="N146" s="177">
        <f ca="1">IF(COUNTIF(K142:K146,K146)&gt;=3,IF(J146=5,VLOOKUP(K146+2,TPMatrix!$A$6:$B$10,2,FALSE),IF(J146=4,VLOOKUP(K146+2,TPMatrix!$D$6:$E$9,2,FALSE),0)),"")</f>
        <v>0</v>
      </c>
      <c r="O146" s="177">
        <f ca="1">IF(COUNTIF(K142:K146,K146)&gt;=4,IF(J146=5,VLOOKUP(K146+3,TPMatrix!$A$6:$B$10,2,FALSE),IF(J146=4,VLOOKUP(K146+3,TPMatrix!$D$6:$E$9,2,FALSE),0)),"")</f>
        <v>0</v>
      </c>
      <c r="P146" s="177">
        <f ca="1">IF(COUNTIF(K142:K146,K146)&gt;=5,IF(J146=5,VLOOKUP(K146+4,TPMatrix!$A$6:$B$10,2,FALSE),IF(J146=4,VLOOKUP(K146+4,TPMatrix!$D$6:$E$9,2,FALSE),0)),"")</f>
        <v>0</v>
      </c>
      <c r="Q146" s="177">
        <f t="shared" ca="1" si="52"/>
        <v>0</v>
      </c>
      <c r="R146" s="178">
        <f t="shared" ca="1" si="53"/>
        <v>5</v>
      </c>
      <c r="S146" s="176">
        <f t="shared" ca="1" si="54"/>
        <v>0</v>
      </c>
      <c r="T146" s="177">
        <f t="shared" si="55"/>
        <v>0</v>
      </c>
      <c r="U146" s="178">
        <f t="shared" ca="1" si="56"/>
        <v>0</v>
      </c>
      <c r="W146" s="3" t="str">
        <f t="shared" ca="1" si="57"/>
        <v/>
      </c>
      <c r="X146" s="3" t="str">
        <f ca="1">IF(ISNUMBER($A146),$W146*(Methuselahs!$A$4+1)+$A146,"")</f>
        <v/>
      </c>
      <c r="Y146" s="3" t="str">
        <f t="shared" ca="1" si="58"/>
        <v/>
      </c>
      <c r="Z146" s="3" t="str">
        <f ca="1">IF(ISNUMBER($A146),VLOOKUP($A146,Methuselahs!$A$7:$X$306,5),"")</f>
        <v/>
      </c>
      <c r="AA146" s="3" t="str">
        <f t="shared" ca="1" si="59"/>
        <v/>
      </c>
    </row>
    <row r="147" spans="1:27" ht="13.15" customHeight="1" x14ac:dyDescent="0.2">
      <c r="A147" s="55" t="str">
        <f ca="1">IF(OR(ISBLANK('Tournament Info'!$B$11),'Tournament Info'!$B$11&lt;&gt;4),"",INDIRECT(ADDRESS(ROW(),3,1,1,"Optimal Seating "&amp;'Tournament Info'!$B$11-1&amp;"R+F")))</f>
        <v/>
      </c>
      <c r="B147" s="76" t="str">
        <f ca="1">IF(ISNUMBER(A147),VLOOKUP(A147,Methuselahs!$A$7:$E$306,2,FALSE),"")</f>
        <v/>
      </c>
      <c r="C147" s="136" t="str">
        <f ca="1">IF(ISNUMBER(A147),VLOOKUP(A147,Methuselahs!$A$7:$E$306,3,FALSE),"")</f>
        <v/>
      </c>
      <c r="D147" s="137" t="str">
        <f t="shared" ca="1" si="48"/>
        <v/>
      </c>
      <c r="E147" s="138"/>
      <c r="F147" s="184">
        <f t="shared" si="49"/>
        <v>0</v>
      </c>
      <c r="G147" s="139" t="str">
        <f t="shared" ca="1" si="50"/>
        <v/>
      </c>
      <c r="H147" s="140" t="str">
        <f ca="1">IF(ISNUMBER(A147),IF(OR($S147=$U147,NOT(ISNA(MATCH($D147*5+$V$4,Override!$C$6:$C$125,0)))),$Q147,0),"")</f>
        <v/>
      </c>
      <c r="I147" s="193" t="str">
        <f t="shared" ca="1" si="51"/>
        <v/>
      </c>
      <c r="J147" s="141">
        <f ca="1">COUNT(A147:A151)</f>
        <v>0</v>
      </c>
      <c r="K147" s="142" t="str">
        <f ca="1">IF(ISNUMBER(A147),RANK(F147,F147:F151),"")</f>
        <v/>
      </c>
      <c r="L147" s="58">
        <f ca="1">IF(J147=5,VLOOKUP(K147,TPMatrix!$A$6:$B$10,2,FALSE),IF(J147=4,VLOOKUP(K147,TPMatrix!$D$6:$E$9,2,FALSE),0))</f>
        <v>0</v>
      </c>
      <c r="M147" s="58">
        <f ca="1">IF(COUNTIF(K147:K151,K147)&gt;=2,IF(J147=5,VLOOKUP(K147+1,TPMatrix!$A$6:$B$10,2,FALSE),IF(J147=4,VLOOKUP(K147+1,TPMatrix!$D$6:$E$9,2,FALSE),0)),"")</f>
        <v>0</v>
      </c>
      <c r="N147" s="58">
        <f ca="1">IF(COUNTIF(K147:K151,K147)&gt;=3,IF(J147=5,VLOOKUP(K147+2,TPMatrix!$A$6:$B$10,2,FALSE),IF(J147=4,VLOOKUP(K147+2,TPMatrix!$D$6:$E$9,2,FALSE),0)),"")</f>
        <v>0</v>
      </c>
      <c r="O147" s="58">
        <f ca="1">IF(COUNTIF(K147:K151,K147)&gt;=4,IF(J147=5,VLOOKUP(K147+3,TPMatrix!$A$6:$B$10,2,FALSE),IF(J147=4,VLOOKUP(K147+3,TPMatrix!$D$6:$E$9,2,FALSE),0)),"")</f>
        <v>0</v>
      </c>
      <c r="P147" s="58">
        <f ca="1">IF(COUNTIF(K147:K151,K147)&gt;=5,IF(J147=5,VLOOKUP(K147+4,TPMatrix!$A$6:$B$10,2,FALSE),IF(J147=4,VLOOKUP(K147+4,TPMatrix!$D$6:$E$9,2,FALSE),0)),"")</f>
        <v>0</v>
      </c>
      <c r="Q147" s="58">
        <f t="shared" ca="1" si="52"/>
        <v>0</v>
      </c>
      <c r="R147" s="143">
        <f t="shared" ca="1" si="53"/>
        <v>5</v>
      </c>
      <c r="S147" s="144">
        <f t="shared" ca="1" si="54"/>
        <v>0</v>
      </c>
      <c r="T147" s="145">
        <f t="shared" si="55"/>
        <v>0</v>
      </c>
      <c r="U147" s="146">
        <f t="shared" ca="1" si="56"/>
        <v>0</v>
      </c>
      <c r="W147" s="3" t="str">
        <f t="shared" ca="1" si="57"/>
        <v/>
      </c>
      <c r="X147" s="3" t="str">
        <f ca="1">IF(ISNUMBER($A147),$W147*(Methuselahs!$A$4+1)+$A147,"")</f>
        <v/>
      </c>
      <c r="Y147" s="3" t="str">
        <f t="shared" ca="1" si="58"/>
        <v/>
      </c>
      <c r="Z147" s="3" t="str">
        <f ca="1">IF(ISNUMBER($A147),VLOOKUP($A147,Methuselahs!$A$7:$X$306,5),"")</f>
        <v/>
      </c>
      <c r="AA147" s="3" t="str">
        <f t="shared" ca="1" si="59"/>
        <v/>
      </c>
    </row>
    <row r="148" spans="1:27" ht="13.15" customHeight="1" x14ac:dyDescent="0.2">
      <c r="A148" s="59" t="str">
        <f ca="1">IF(OR(ISBLANK('Tournament Info'!$B$11),'Tournament Info'!$B$11&lt;&gt;4),"",INDIRECT(ADDRESS(ROW(),3,1,1,"Optimal Seating "&amp;'Tournament Info'!$B$11-1&amp;"R+F")))</f>
        <v/>
      </c>
      <c r="B148" s="65" t="str">
        <f ca="1">IF(ISNUMBER(A148),VLOOKUP(A148,Methuselahs!$A$7:$E$306,2,FALSE),"")</f>
        <v/>
      </c>
      <c r="C148" s="147" t="str">
        <f ca="1">IF(ISNUMBER(A148),VLOOKUP(A148,Methuselahs!$A$7:$E$306,3,FALSE),"")</f>
        <v/>
      </c>
      <c r="D148" s="148" t="str">
        <f t="shared" ca="1" si="48"/>
        <v/>
      </c>
      <c r="E148" s="149"/>
      <c r="F148" s="66">
        <f t="shared" si="49"/>
        <v>0</v>
      </c>
      <c r="G148" s="150" t="str">
        <f t="shared" ca="1" si="50"/>
        <v/>
      </c>
      <c r="H148" s="151" t="str">
        <f ca="1">IF(ISNUMBER(A148),IF(OR($S148=$U148,NOT(ISNA(MATCH($D148*5+$V$4,Override!$C$6:$C$125,0)))),$Q148,0),"")</f>
        <v/>
      </c>
      <c r="I148" s="69" t="str">
        <f t="shared" ca="1" si="51"/>
        <v/>
      </c>
      <c r="J148" s="152">
        <f ca="1">COUNT(A147:A151)</f>
        <v>0</v>
      </c>
      <c r="K148" s="153" t="str">
        <f ca="1">IF(ISNUMBER(A148),RANK(F148,F147:F151),"")</f>
        <v/>
      </c>
      <c r="L148" s="154">
        <f ca="1">IF(J148=5,VLOOKUP(K148,TPMatrix!$A$6:$B$10,2,FALSE),IF(J148=4,VLOOKUP(K148,TPMatrix!$D$6:$E$9,2,FALSE),0))</f>
        <v>0</v>
      </c>
      <c r="M148" s="154">
        <f ca="1">IF(COUNTIF(K147:K151,K148)&gt;=2,IF(J148=5,VLOOKUP(K148+1,TPMatrix!$A$6:$B$10,2,FALSE),IF(J148=4,VLOOKUP(K148+1,TPMatrix!$D$6:$E$9,2,FALSE),0)),"")</f>
        <v>0</v>
      </c>
      <c r="N148" s="154">
        <f ca="1">IF(COUNTIF(K147:K151,K148)&gt;=3,IF(J148=5,VLOOKUP(K148+2,TPMatrix!$A$6:$B$10,2,FALSE),IF(J148=4,VLOOKUP(K148+2,TPMatrix!$D$6:$E$9,2,FALSE),0)),"")</f>
        <v>0</v>
      </c>
      <c r="O148" s="154">
        <f ca="1">IF(COUNTIF(K147:K151,K148)&gt;=4,IF(J148=5,VLOOKUP(K148+3,TPMatrix!$A$6:$B$10,2,FALSE),IF(J148=4,VLOOKUP(K148+3,TPMatrix!$D$6:$E$9,2,FALSE),0)),"")</f>
        <v>0</v>
      </c>
      <c r="P148" s="154">
        <f ca="1">IF(COUNTIF(K147:K151,K148)&gt;=5,IF(J148=5,VLOOKUP(K148+4,TPMatrix!$A$6:$B$10,2,FALSE),IF(J148=4,VLOOKUP(K148+4,TPMatrix!$D$6:$E$9,2,FALSE),0)),"")</f>
        <v>0</v>
      </c>
      <c r="Q148" s="154">
        <f t="shared" ca="1" si="52"/>
        <v>0</v>
      </c>
      <c r="R148" s="155">
        <f t="shared" ca="1" si="53"/>
        <v>5</v>
      </c>
      <c r="S148" s="153">
        <f t="shared" ca="1" si="54"/>
        <v>0</v>
      </c>
      <c r="T148" s="154">
        <f t="shared" si="55"/>
        <v>0</v>
      </c>
      <c r="U148" s="155">
        <f t="shared" ca="1" si="56"/>
        <v>0</v>
      </c>
      <c r="W148" s="3" t="str">
        <f t="shared" ca="1" si="57"/>
        <v/>
      </c>
      <c r="X148" s="3" t="str">
        <f ca="1">IF(ISNUMBER($A148),$W148*(Methuselahs!$A$4+1)+$A148,"")</f>
        <v/>
      </c>
      <c r="Y148" s="3" t="str">
        <f t="shared" ca="1" si="58"/>
        <v/>
      </c>
      <c r="Z148" s="3" t="str">
        <f ca="1">IF(ISNUMBER($A148),VLOOKUP($A148,Methuselahs!$A$7:$X$306,5),"")</f>
        <v/>
      </c>
      <c r="AA148" s="3" t="str">
        <f t="shared" ca="1" si="59"/>
        <v/>
      </c>
    </row>
    <row r="149" spans="1:27" ht="13.15" customHeight="1" x14ac:dyDescent="0.2">
      <c r="A149" s="70" t="str">
        <f ca="1">IF(OR(ISBLANK('Tournament Info'!$B$11),'Tournament Info'!$B$11&lt;&gt;4),"",INDIRECT(ADDRESS(ROW(),3,1,1,"Optimal Seating "&amp;'Tournament Info'!$B$11-1&amp;"R+F")))</f>
        <v/>
      </c>
      <c r="B149" s="76" t="str">
        <f ca="1">IF(ISNUMBER(A149),VLOOKUP(A149,Methuselahs!$A$7:$E$306,2,FALSE),"")</f>
        <v/>
      </c>
      <c r="C149" s="156" t="str">
        <f ca="1">IF(ISNUMBER(A149),VLOOKUP(A149,Methuselahs!$A$7:$E$306,3,FALSE),"")</f>
        <v/>
      </c>
      <c r="D149" s="157" t="str">
        <f t="shared" ca="1" si="48"/>
        <v/>
      </c>
      <c r="E149" s="158"/>
      <c r="F149" s="77">
        <f t="shared" si="49"/>
        <v>0</v>
      </c>
      <c r="G149" s="159" t="str">
        <f t="shared" ca="1" si="50"/>
        <v/>
      </c>
      <c r="H149" s="160" t="str">
        <f ca="1">IF(ISNUMBER(A149),IF(OR($S149=$U149,NOT(ISNA(MATCH($D149*5+$V$4,Override!$C$6:$C$125,0)))),$Q149,0),"")</f>
        <v/>
      </c>
      <c r="I149" s="80" t="str">
        <f t="shared" ca="1" si="51"/>
        <v/>
      </c>
      <c r="J149" s="161">
        <f ca="1">COUNT(A147:A151)</f>
        <v>0</v>
      </c>
      <c r="K149" s="162" t="str">
        <f ca="1">IF(ISNUMBER(A149),RANK(F149,F147:F151),"")</f>
        <v/>
      </c>
      <c r="L149" s="75">
        <f ca="1">IF(J149=5,VLOOKUP(K149,TPMatrix!$A$6:$B$10,2,FALSE),IF(J149=4,VLOOKUP(K149,TPMatrix!$D$6:$E$9,2,FALSE),0))</f>
        <v>0</v>
      </c>
      <c r="M149" s="75">
        <f ca="1">IF(COUNTIF(K147:K151,K149)&gt;=2,IF(J149=5,VLOOKUP(K149+1,TPMatrix!$A$6:$B$10,2,FALSE),IF(J149=4,VLOOKUP(K149+1,TPMatrix!$D$6:$E$9,2,FALSE),0)),"")</f>
        <v>0</v>
      </c>
      <c r="N149" s="75">
        <f ca="1">IF(COUNTIF(K147:K151,K149)&gt;=3,IF(J149=5,VLOOKUP(K149+2,TPMatrix!$A$6:$B$10,2,FALSE),IF(J149=4,VLOOKUP(K149+2,TPMatrix!$D$6:$E$9,2,FALSE),0)),"")</f>
        <v>0</v>
      </c>
      <c r="O149" s="75">
        <f ca="1">IF(COUNTIF(K147:K151,K149)&gt;=4,IF(J149=5,VLOOKUP(K149+3,TPMatrix!$A$6:$B$10,2,FALSE),IF(J149=4,VLOOKUP(K149+3,TPMatrix!$D$6:$E$9,2,FALSE),0)),"")</f>
        <v>0</v>
      </c>
      <c r="P149" s="75">
        <f ca="1">IF(COUNTIF(K147:K151,K149)&gt;=5,IF(J149=5,VLOOKUP(K149+4,TPMatrix!$A$6:$B$10,2,FALSE),IF(J149=4,VLOOKUP(K149+4,TPMatrix!$D$6:$E$9,2,FALSE),0)),"")</f>
        <v>0</v>
      </c>
      <c r="Q149" s="75">
        <f t="shared" ca="1" si="52"/>
        <v>0</v>
      </c>
      <c r="R149" s="163">
        <f t="shared" ca="1" si="53"/>
        <v>5</v>
      </c>
      <c r="S149" s="162">
        <f t="shared" ca="1" si="54"/>
        <v>0</v>
      </c>
      <c r="T149" s="75">
        <f t="shared" si="55"/>
        <v>0</v>
      </c>
      <c r="U149" s="163">
        <f t="shared" ca="1" si="56"/>
        <v>0</v>
      </c>
      <c r="W149" s="3" t="str">
        <f t="shared" ca="1" si="57"/>
        <v/>
      </c>
      <c r="X149" s="3" t="str">
        <f ca="1">IF(ISNUMBER($A149),$W149*(Methuselahs!$A$4+1)+$A149,"")</f>
        <v/>
      </c>
      <c r="Y149" s="3" t="str">
        <f t="shared" ca="1" si="58"/>
        <v/>
      </c>
      <c r="Z149" s="3" t="str">
        <f ca="1">IF(ISNUMBER($A149),VLOOKUP($A149,Methuselahs!$A$7:$X$306,5),"")</f>
        <v/>
      </c>
      <c r="AA149" s="3" t="str">
        <f t="shared" ca="1" si="59"/>
        <v/>
      </c>
    </row>
    <row r="150" spans="1:27" ht="13.15" customHeight="1" x14ac:dyDescent="0.2">
      <c r="A150" s="164" t="str">
        <f ca="1">IF(OR(ISBLANK('Tournament Info'!$B$11),'Tournament Info'!$B$11&lt;&gt;4),"",INDIRECT(ADDRESS(ROW(),3,1,1,"Optimal Seating "&amp;'Tournament Info'!$B$11-1&amp;"R+F")))</f>
        <v/>
      </c>
      <c r="B150" s="165" t="str">
        <f ca="1">IF(ISNUMBER(A150),VLOOKUP(A150,Methuselahs!$A$7:$E$306,2,FALSE),"")</f>
        <v/>
      </c>
      <c r="C150" s="166" t="str">
        <f ca="1">IF(ISNUMBER(A150),VLOOKUP(A150,Methuselahs!$A$7:$E$306,3,FALSE),"")</f>
        <v/>
      </c>
      <c r="D150" s="167" t="str">
        <f t="shared" ca="1" si="48"/>
        <v/>
      </c>
      <c r="E150" s="168"/>
      <c r="F150" s="188">
        <f t="shared" si="49"/>
        <v>0</v>
      </c>
      <c r="G150" s="150" t="str">
        <f t="shared" ca="1" si="50"/>
        <v/>
      </c>
      <c r="H150" s="151" t="str">
        <f ca="1">IF(ISNUMBER(A150),IF(OR($S150=$U150,NOT(ISNA(MATCH($D150*5+$V$4,Override!$C$6:$C$125,0)))),$Q150,0),"")</f>
        <v/>
      </c>
      <c r="I150" s="69" t="str">
        <f t="shared" ca="1" si="51"/>
        <v/>
      </c>
      <c r="J150" s="169">
        <f ca="1">COUNT(A147:A151)</f>
        <v>0</v>
      </c>
      <c r="K150" s="153" t="str">
        <f ca="1">IF(ISNUMBER(A150),RANK(F150,F147:F151),"")</f>
        <v/>
      </c>
      <c r="L150" s="154">
        <f ca="1">IF(J150=5,VLOOKUP(K150,TPMatrix!$A$6:$B$10,2,FALSE),IF(J150=4,VLOOKUP(K150,TPMatrix!$D$6:$E$9,2,FALSE),0))</f>
        <v>0</v>
      </c>
      <c r="M150" s="154">
        <f ca="1">IF(COUNTIF(K147:K151,K150)&gt;=2,IF(J150=5,VLOOKUP(K150+1,TPMatrix!$A$6:$B$10,2,FALSE),IF(J150=4,VLOOKUP(K150+1,TPMatrix!$D$6:$E$9,2,FALSE),0)),"")</f>
        <v>0</v>
      </c>
      <c r="N150" s="154">
        <f ca="1">IF(COUNTIF(K147:K151,K150)&gt;=3,IF(J150=5,VLOOKUP(K150+2,TPMatrix!$A$6:$B$10,2,FALSE),IF(J150=4,VLOOKUP(K150+2,TPMatrix!$D$6:$E$9,2,FALSE),0)),"")</f>
        <v>0</v>
      </c>
      <c r="O150" s="154">
        <f ca="1">IF(COUNTIF(K147:K151,K150)&gt;=4,IF(J150=5,VLOOKUP(K150+3,TPMatrix!$A$6:$B$10,2,FALSE),IF(J150=4,VLOOKUP(K150+3,TPMatrix!$D$6:$E$9,2,FALSE),0)),"")</f>
        <v>0</v>
      </c>
      <c r="P150" s="154">
        <f ca="1">IF(COUNTIF(K147:K151,K150)&gt;=5,IF(J150=5,VLOOKUP(K150+4,TPMatrix!$A$6:$B$10,2,FALSE),IF(J150=4,VLOOKUP(K150+4,TPMatrix!$D$6:$E$9,2,FALSE),0)),"")</f>
        <v>0</v>
      </c>
      <c r="Q150" s="154">
        <f t="shared" ca="1" si="52"/>
        <v>0</v>
      </c>
      <c r="R150" s="155">
        <f t="shared" ca="1" si="53"/>
        <v>5</v>
      </c>
      <c r="S150" s="153">
        <f t="shared" ca="1" si="54"/>
        <v>0</v>
      </c>
      <c r="T150" s="154">
        <f t="shared" si="55"/>
        <v>0</v>
      </c>
      <c r="U150" s="155">
        <f t="shared" ca="1" si="56"/>
        <v>0</v>
      </c>
      <c r="W150" s="3" t="str">
        <f t="shared" ca="1" si="57"/>
        <v/>
      </c>
      <c r="X150" s="3" t="str">
        <f ca="1">IF(ISNUMBER($A150),$W150*(Methuselahs!$A$4+1)+$A150,"")</f>
        <v/>
      </c>
      <c r="Y150" s="3" t="str">
        <f t="shared" ca="1" si="58"/>
        <v/>
      </c>
      <c r="Z150" s="3" t="str">
        <f ca="1">IF(ISNUMBER($A150),VLOOKUP($A150,Methuselahs!$A$7:$X$306,5),"")</f>
        <v/>
      </c>
      <c r="AA150" s="3" t="str">
        <f t="shared" ca="1" si="59"/>
        <v/>
      </c>
    </row>
    <row r="151" spans="1:27" ht="13.15" customHeight="1" x14ac:dyDescent="0.2">
      <c r="A151" s="170" t="str">
        <f ca="1">IF(OR(ISBLANK('Tournament Info'!$B$11),'Tournament Info'!$B$11&lt;&gt;4),"",INDIRECT(ADDRESS(ROW(),3,1,1,"Optimal Seating "&amp;'Tournament Info'!$B$11-1&amp;"R+F")))</f>
        <v/>
      </c>
      <c r="B151" s="171" t="str">
        <f ca="1">IF(ISNUMBER(A151),VLOOKUP(A151,Methuselahs!$A$7:$E$306,2,FALSE),"")</f>
        <v/>
      </c>
      <c r="C151" s="172" t="str">
        <f ca="1">IF(ISNUMBER(A151),VLOOKUP(A151,Methuselahs!$A$7:$E$306,3,FALSE),"")</f>
        <v/>
      </c>
      <c r="D151" s="173" t="str">
        <f t="shared" ca="1" si="48"/>
        <v/>
      </c>
      <c r="E151" s="174"/>
      <c r="F151" s="189">
        <f t="shared" si="49"/>
        <v>0</v>
      </c>
      <c r="G151" s="159" t="str">
        <f t="shared" ca="1" si="50"/>
        <v/>
      </c>
      <c r="H151" s="160" t="str">
        <f ca="1">IF(ISNUMBER(A151),IF(OR($S151=$U151,NOT(ISNA(MATCH($D151*5+$V$4,Override!$C$6:$C$125,0)))),$Q151,0),"")</f>
        <v/>
      </c>
      <c r="I151" s="80" t="str">
        <f t="shared" ca="1" si="51"/>
        <v/>
      </c>
      <c r="J151" s="175">
        <f ca="1">COUNT(A147:A151)</f>
        <v>0</v>
      </c>
      <c r="K151" s="176" t="str">
        <f ca="1">IF(ISNUMBER(A151),RANK(F151,F147:F151),"")</f>
        <v/>
      </c>
      <c r="L151" s="177">
        <f ca="1">IF(J151=5,VLOOKUP(K151,TPMatrix!$A$6:$B$10,2,FALSE),IF(J151=4,VLOOKUP(K151,TPMatrix!$D$6:$E$9,2,FALSE),0))</f>
        <v>0</v>
      </c>
      <c r="M151" s="177">
        <f ca="1">IF(COUNTIF(K147:K151,K151)&gt;=2,IF(J151=5,VLOOKUP(K151+1,TPMatrix!$A$6:$B$10,2,FALSE),IF(J151=4,VLOOKUP(K151+1,TPMatrix!$D$6:$E$9,2,FALSE),0)),"")</f>
        <v>0</v>
      </c>
      <c r="N151" s="177">
        <f ca="1">IF(COUNTIF(K147:K151,K151)&gt;=3,IF(J151=5,VLOOKUP(K151+2,TPMatrix!$A$6:$B$10,2,FALSE),IF(J151=4,VLOOKUP(K151+2,TPMatrix!$D$6:$E$9,2,FALSE),0)),"")</f>
        <v>0</v>
      </c>
      <c r="O151" s="177">
        <f ca="1">IF(COUNTIF(K147:K151,K151)&gt;=4,IF(J151=5,VLOOKUP(K151+3,TPMatrix!$A$6:$B$10,2,FALSE),IF(J151=4,VLOOKUP(K151+3,TPMatrix!$D$6:$E$9,2,FALSE),0)),"")</f>
        <v>0</v>
      </c>
      <c r="P151" s="177">
        <f ca="1">IF(COUNTIF(K147:K151,K151)&gt;=5,IF(J151=5,VLOOKUP(K151+4,TPMatrix!$A$6:$B$10,2,FALSE),IF(J151=4,VLOOKUP(K151+4,TPMatrix!$D$6:$E$9,2,FALSE),0)),"")</f>
        <v>0</v>
      </c>
      <c r="Q151" s="177">
        <f t="shared" ca="1" si="52"/>
        <v>0</v>
      </c>
      <c r="R151" s="178">
        <f t="shared" ca="1" si="53"/>
        <v>5</v>
      </c>
      <c r="S151" s="176">
        <f t="shared" ca="1" si="54"/>
        <v>0</v>
      </c>
      <c r="T151" s="177">
        <f t="shared" si="55"/>
        <v>0</v>
      </c>
      <c r="U151" s="178">
        <f t="shared" ca="1" si="56"/>
        <v>0</v>
      </c>
      <c r="W151" s="3" t="str">
        <f t="shared" ca="1" si="57"/>
        <v/>
      </c>
      <c r="X151" s="3" t="str">
        <f ca="1">IF(ISNUMBER($A151),$W151*(Methuselahs!$A$4+1)+$A151,"")</f>
        <v/>
      </c>
      <c r="Y151" s="3" t="str">
        <f t="shared" ca="1" si="58"/>
        <v/>
      </c>
      <c r="Z151" s="3" t="str">
        <f ca="1">IF(ISNUMBER($A151),VLOOKUP($A151,Methuselahs!$A$7:$X$306,5),"")</f>
        <v/>
      </c>
      <c r="AA151" s="3" t="str">
        <f t="shared" ca="1" si="59"/>
        <v/>
      </c>
    </row>
    <row r="152" spans="1:27" ht="13.15" customHeight="1" x14ac:dyDescent="0.2">
      <c r="A152" s="55" t="str">
        <f ca="1">IF(OR(ISBLANK('Tournament Info'!$B$11),'Tournament Info'!$B$11&lt;&gt;4),"",INDIRECT(ADDRESS(ROW(),3,1,1,"Optimal Seating "&amp;'Tournament Info'!$B$11-1&amp;"R+F")))</f>
        <v/>
      </c>
      <c r="B152" s="76" t="str">
        <f ca="1">IF(ISNUMBER(A152),VLOOKUP(A152,Methuselahs!$A$7:$E$306,2,FALSE),"")</f>
        <v/>
      </c>
      <c r="C152" s="136" t="str">
        <f ca="1">IF(ISNUMBER(A152),VLOOKUP(A152,Methuselahs!$A$7:$E$306,3,FALSE),"")</f>
        <v/>
      </c>
      <c r="D152" s="137" t="str">
        <f t="shared" ca="1" si="48"/>
        <v/>
      </c>
      <c r="E152" s="138"/>
      <c r="F152" s="184">
        <f t="shared" si="49"/>
        <v>0</v>
      </c>
      <c r="G152" s="139" t="str">
        <f t="shared" ca="1" si="50"/>
        <v/>
      </c>
      <c r="H152" s="140" t="str">
        <f ca="1">IF(ISNUMBER(A152),IF(OR($S152=$U152,NOT(ISNA(MATCH($D152*5+$V$4,Override!$C$6:$C$125,0)))),$Q152,0),"")</f>
        <v/>
      </c>
      <c r="I152" s="193" t="str">
        <f t="shared" ca="1" si="51"/>
        <v/>
      </c>
      <c r="J152" s="141">
        <f ca="1">COUNT(A152:A156)</f>
        <v>0</v>
      </c>
      <c r="K152" s="142" t="str">
        <f ca="1">IF(ISNUMBER(A152),RANK(F152,F152:F156),"")</f>
        <v/>
      </c>
      <c r="L152" s="58">
        <f ca="1">IF(J152=5,VLOOKUP(K152,TPMatrix!$A$6:$B$10,2,FALSE),IF(J152=4,VLOOKUP(K152,TPMatrix!$D$6:$E$9,2,FALSE),0))</f>
        <v>0</v>
      </c>
      <c r="M152" s="58">
        <f ca="1">IF(COUNTIF(K152:K156,K152)&gt;=2,IF(J152=5,VLOOKUP(K152+1,TPMatrix!$A$6:$B$10,2,FALSE),IF(J152=4,VLOOKUP(K152+1,TPMatrix!$D$6:$E$9,2,FALSE),0)),"")</f>
        <v>0</v>
      </c>
      <c r="N152" s="58">
        <f ca="1">IF(COUNTIF(K152:K156,K152)&gt;=3,IF(J152=5,VLOOKUP(K152+2,TPMatrix!$A$6:$B$10,2,FALSE),IF(J152=4,VLOOKUP(K152+2,TPMatrix!$D$6:$E$9,2,FALSE),0)),"")</f>
        <v>0</v>
      </c>
      <c r="O152" s="58">
        <f ca="1">IF(COUNTIF(K152:K156,K152)&gt;=4,IF(J152=5,VLOOKUP(K152+3,TPMatrix!$A$6:$B$10,2,FALSE),IF(J152=4,VLOOKUP(K152+3,TPMatrix!$D$6:$E$9,2,FALSE),0)),"")</f>
        <v>0</v>
      </c>
      <c r="P152" s="58">
        <f ca="1">IF(COUNTIF(K152:K156,K152)&gt;=5,IF(J152=5,VLOOKUP(K152+4,TPMatrix!$A$6:$B$10,2,FALSE),IF(J152=4,VLOOKUP(K152+4,TPMatrix!$D$6:$E$9,2,FALSE),0)),"")</f>
        <v>0</v>
      </c>
      <c r="Q152" s="58">
        <f t="shared" ca="1" si="52"/>
        <v>0</v>
      </c>
      <c r="R152" s="143">
        <f t="shared" ca="1" si="53"/>
        <v>5</v>
      </c>
      <c r="S152" s="144">
        <f t="shared" ca="1" si="54"/>
        <v>0</v>
      </c>
      <c r="T152" s="145">
        <f t="shared" si="55"/>
        <v>0</v>
      </c>
      <c r="U152" s="146">
        <f t="shared" ca="1" si="56"/>
        <v>0</v>
      </c>
      <c r="W152" s="3" t="str">
        <f t="shared" ca="1" si="57"/>
        <v/>
      </c>
      <c r="X152" s="3" t="str">
        <f ca="1">IF(ISNUMBER($A152),$W152*(Methuselahs!$A$4+1)+$A152,"")</f>
        <v/>
      </c>
      <c r="Y152" s="3" t="str">
        <f t="shared" ca="1" si="58"/>
        <v/>
      </c>
      <c r="Z152" s="3" t="str">
        <f ca="1">IF(ISNUMBER($A152),VLOOKUP($A152,Methuselahs!$A$7:$X$306,5),"")</f>
        <v/>
      </c>
      <c r="AA152" s="3" t="str">
        <f t="shared" ca="1" si="59"/>
        <v/>
      </c>
    </row>
    <row r="153" spans="1:27" ht="13.15" customHeight="1" x14ac:dyDescent="0.2">
      <c r="A153" s="59" t="str">
        <f ca="1">IF(OR(ISBLANK('Tournament Info'!$B$11),'Tournament Info'!$B$11&lt;&gt;4),"",INDIRECT(ADDRESS(ROW(),3,1,1,"Optimal Seating "&amp;'Tournament Info'!$B$11-1&amp;"R+F")))</f>
        <v/>
      </c>
      <c r="B153" s="65" t="str">
        <f ca="1">IF(ISNUMBER(A153),VLOOKUP(A153,Methuselahs!$A$7:$E$306,2,FALSE),"")</f>
        <v/>
      </c>
      <c r="C153" s="147" t="str">
        <f ca="1">IF(ISNUMBER(A153),VLOOKUP(A153,Methuselahs!$A$7:$E$306,3,FALSE),"")</f>
        <v/>
      </c>
      <c r="D153" s="148" t="str">
        <f t="shared" ca="1" si="48"/>
        <v/>
      </c>
      <c r="E153" s="149"/>
      <c r="F153" s="66">
        <f t="shared" si="49"/>
        <v>0</v>
      </c>
      <c r="G153" s="150" t="str">
        <f t="shared" ca="1" si="50"/>
        <v/>
      </c>
      <c r="H153" s="151" t="str">
        <f ca="1">IF(ISNUMBER(A153),IF(OR($S153=$U153,NOT(ISNA(MATCH($D153*5+$V$4,Override!$C$6:$C$125,0)))),$Q153,0),"")</f>
        <v/>
      </c>
      <c r="I153" s="69" t="str">
        <f t="shared" ca="1" si="51"/>
        <v/>
      </c>
      <c r="J153" s="152">
        <f ca="1">COUNT(A152:A156)</f>
        <v>0</v>
      </c>
      <c r="K153" s="153" t="str">
        <f ca="1">IF(ISNUMBER(A153),RANK(F153,F152:F156),"")</f>
        <v/>
      </c>
      <c r="L153" s="154">
        <f ca="1">IF(J153=5,VLOOKUP(K153,TPMatrix!$A$6:$B$10,2,FALSE),IF(J153=4,VLOOKUP(K153,TPMatrix!$D$6:$E$9,2,FALSE),0))</f>
        <v>0</v>
      </c>
      <c r="M153" s="154">
        <f ca="1">IF(COUNTIF(K152:K156,K153)&gt;=2,IF(J153=5,VLOOKUP(K153+1,TPMatrix!$A$6:$B$10,2,FALSE),IF(J153=4,VLOOKUP(K153+1,TPMatrix!$D$6:$E$9,2,FALSE),0)),"")</f>
        <v>0</v>
      </c>
      <c r="N153" s="154">
        <f ca="1">IF(COUNTIF(K152:K156,K153)&gt;=3,IF(J153=5,VLOOKUP(K153+2,TPMatrix!$A$6:$B$10,2,FALSE),IF(J153=4,VLOOKUP(K153+2,TPMatrix!$D$6:$E$9,2,FALSE),0)),"")</f>
        <v>0</v>
      </c>
      <c r="O153" s="154">
        <f ca="1">IF(COUNTIF(K152:K156,K153)&gt;=4,IF(J153=5,VLOOKUP(K153+3,TPMatrix!$A$6:$B$10,2,FALSE),IF(J153=4,VLOOKUP(K153+3,TPMatrix!$D$6:$E$9,2,FALSE),0)),"")</f>
        <v>0</v>
      </c>
      <c r="P153" s="154">
        <f ca="1">IF(COUNTIF(K152:K156,K153)&gt;=5,IF(J153=5,VLOOKUP(K153+4,TPMatrix!$A$6:$B$10,2,FALSE),IF(J153=4,VLOOKUP(K153+4,TPMatrix!$D$6:$E$9,2,FALSE),0)),"")</f>
        <v>0</v>
      </c>
      <c r="Q153" s="154">
        <f t="shared" ca="1" si="52"/>
        <v>0</v>
      </c>
      <c r="R153" s="155">
        <f t="shared" ca="1" si="53"/>
        <v>5</v>
      </c>
      <c r="S153" s="153">
        <f t="shared" ca="1" si="54"/>
        <v>0</v>
      </c>
      <c r="T153" s="154">
        <f t="shared" si="55"/>
        <v>0</v>
      </c>
      <c r="U153" s="155">
        <f t="shared" ca="1" si="56"/>
        <v>0</v>
      </c>
      <c r="W153" s="3" t="str">
        <f t="shared" ca="1" si="57"/>
        <v/>
      </c>
      <c r="X153" s="3" t="str">
        <f ca="1">IF(ISNUMBER($A153),$W153*(Methuselahs!$A$4+1)+$A153,"")</f>
        <v/>
      </c>
      <c r="Y153" s="3" t="str">
        <f t="shared" ca="1" si="58"/>
        <v/>
      </c>
      <c r="Z153" s="3" t="str">
        <f ca="1">IF(ISNUMBER($A153),VLOOKUP($A153,Methuselahs!$A$7:$X$306,5),"")</f>
        <v/>
      </c>
      <c r="AA153" s="3" t="str">
        <f t="shared" ca="1" si="59"/>
        <v/>
      </c>
    </row>
    <row r="154" spans="1:27" ht="13.15" customHeight="1" x14ac:dyDescent="0.2">
      <c r="A154" s="70" t="str">
        <f ca="1">IF(OR(ISBLANK('Tournament Info'!$B$11),'Tournament Info'!$B$11&lt;&gt;4),"",INDIRECT(ADDRESS(ROW(),3,1,1,"Optimal Seating "&amp;'Tournament Info'!$B$11-1&amp;"R+F")))</f>
        <v/>
      </c>
      <c r="B154" s="76" t="str">
        <f ca="1">IF(ISNUMBER(A154),VLOOKUP(A154,Methuselahs!$A$7:$E$306,2,FALSE),"")</f>
        <v/>
      </c>
      <c r="C154" s="156" t="str">
        <f ca="1">IF(ISNUMBER(A154),VLOOKUP(A154,Methuselahs!$A$7:$E$306,3,FALSE),"")</f>
        <v/>
      </c>
      <c r="D154" s="157" t="str">
        <f t="shared" ca="1" si="48"/>
        <v/>
      </c>
      <c r="E154" s="158"/>
      <c r="F154" s="77">
        <f t="shared" si="49"/>
        <v>0</v>
      </c>
      <c r="G154" s="159" t="str">
        <f t="shared" ca="1" si="50"/>
        <v/>
      </c>
      <c r="H154" s="160" t="str">
        <f ca="1">IF(ISNUMBER(A154),IF(OR($S154=$U154,NOT(ISNA(MATCH($D154*5+$V$4,Override!$C$6:$C$125,0)))),$Q154,0),"")</f>
        <v/>
      </c>
      <c r="I154" s="80" t="str">
        <f t="shared" ca="1" si="51"/>
        <v/>
      </c>
      <c r="J154" s="161">
        <f ca="1">COUNT(A152:A156)</f>
        <v>0</v>
      </c>
      <c r="K154" s="162" t="str">
        <f ca="1">IF(ISNUMBER(A154),RANK(F154,F152:F156),"")</f>
        <v/>
      </c>
      <c r="L154" s="75">
        <f ca="1">IF(J154=5,VLOOKUP(K154,TPMatrix!$A$6:$B$10,2,FALSE),IF(J154=4,VLOOKUP(K154,TPMatrix!$D$6:$E$9,2,FALSE),0))</f>
        <v>0</v>
      </c>
      <c r="M154" s="75">
        <f ca="1">IF(COUNTIF(K152:K156,K154)&gt;=2,IF(J154=5,VLOOKUP(K154+1,TPMatrix!$A$6:$B$10,2,FALSE),IF(J154=4,VLOOKUP(K154+1,TPMatrix!$D$6:$E$9,2,FALSE),0)),"")</f>
        <v>0</v>
      </c>
      <c r="N154" s="75">
        <f ca="1">IF(COUNTIF(K152:K156,K154)&gt;=3,IF(J154=5,VLOOKUP(K154+2,TPMatrix!$A$6:$B$10,2,FALSE),IF(J154=4,VLOOKUP(K154+2,TPMatrix!$D$6:$E$9,2,FALSE),0)),"")</f>
        <v>0</v>
      </c>
      <c r="O154" s="75">
        <f ca="1">IF(COUNTIF(K152:K156,K154)&gt;=4,IF(J154=5,VLOOKUP(K154+3,TPMatrix!$A$6:$B$10,2,FALSE),IF(J154=4,VLOOKUP(K154+3,TPMatrix!$D$6:$E$9,2,FALSE),0)),"")</f>
        <v>0</v>
      </c>
      <c r="P154" s="75">
        <f ca="1">IF(COUNTIF(K152:K156,K154)&gt;=5,IF(J154=5,VLOOKUP(K154+4,TPMatrix!$A$6:$B$10,2,FALSE),IF(J154=4,VLOOKUP(K154+4,TPMatrix!$D$6:$E$9,2,FALSE),0)),"")</f>
        <v>0</v>
      </c>
      <c r="Q154" s="75">
        <f t="shared" ca="1" si="52"/>
        <v>0</v>
      </c>
      <c r="R154" s="163">
        <f t="shared" ca="1" si="53"/>
        <v>5</v>
      </c>
      <c r="S154" s="162">
        <f t="shared" ca="1" si="54"/>
        <v>0</v>
      </c>
      <c r="T154" s="75">
        <f t="shared" si="55"/>
        <v>0</v>
      </c>
      <c r="U154" s="163">
        <f t="shared" ca="1" si="56"/>
        <v>0</v>
      </c>
      <c r="W154" s="3" t="str">
        <f t="shared" ca="1" si="57"/>
        <v/>
      </c>
      <c r="X154" s="3" t="str">
        <f ca="1">IF(ISNUMBER($A154),$W154*(Methuselahs!$A$4+1)+$A154,"")</f>
        <v/>
      </c>
      <c r="Y154" s="3" t="str">
        <f t="shared" ca="1" si="58"/>
        <v/>
      </c>
      <c r="Z154" s="3" t="str">
        <f ca="1">IF(ISNUMBER($A154),VLOOKUP($A154,Methuselahs!$A$7:$X$306,5),"")</f>
        <v/>
      </c>
      <c r="AA154" s="3" t="str">
        <f t="shared" ca="1" si="59"/>
        <v/>
      </c>
    </row>
    <row r="155" spans="1:27" ht="13.15" customHeight="1" x14ac:dyDescent="0.2">
      <c r="A155" s="164" t="str">
        <f ca="1">IF(OR(ISBLANK('Tournament Info'!$B$11),'Tournament Info'!$B$11&lt;&gt;4),"",INDIRECT(ADDRESS(ROW(),3,1,1,"Optimal Seating "&amp;'Tournament Info'!$B$11-1&amp;"R+F")))</f>
        <v/>
      </c>
      <c r="B155" s="165" t="str">
        <f ca="1">IF(ISNUMBER(A155),VLOOKUP(A155,Methuselahs!$A$7:$E$306,2,FALSE),"")</f>
        <v/>
      </c>
      <c r="C155" s="166" t="str">
        <f ca="1">IF(ISNUMBER(A155),VLOOKUP(A155,Methuselahs!$A$7:$E$306,3,FALSE),"")</f>
        <v/>
      </c>
      <c r="D155" s="167" t="str">
        <f t="shared" ca="1" si="48"/>
        <v/>
      </c>
      <c r="E155" s="168"/>
      <c r="F155" s="188">
        <f t="shared" si="49"/>
        <v>0</v>
      </c>
      <c r="G155" s="150" t="str">
        <f t="shared" ca="1" si="50"/>
        <v/>
      </c>
      <c r="H155" s="151" t="str">
        <f ca="1">IF(ISNUMBER(A155),IF(OR($S155=$U155,NOT(ISNA(MATCH($D155*5+$V$4,Override!$C$6:$C$125,0)))),$Q155,0),"")</f>
        <v/>
      </c>
      <c r="I155" s="69" t="str">
        <f t="shared" ca="1" si="51"/>
        <v/>
      </c>
      <c r="J155" s="169">
        <f ca="1">COUNT(A152:A156)</f>
        <v>0</v>
      </c>
      <c r="K155" s="153" t="str">
        <f ca="1">IF(ISNUMBER(A155),RANK(F155,F152:F156),"")</f>
        <v/>
      </c>
      <c r="L155" s="154">
        <f ca="1">IF(J155=5,VLOOKUP(K155,TPMatrix!$A$6:$B$10,2,FALSE),IF(J155=4,VLOOKUP(K155,TPMatrix!$D$6:$E$9,2,FALSE),0))</f>
        <v>0</v>
      </c>
      <c r="M155" s="154">
        <f ca="1">IF(COUNTIF(K152:K156,K155)&gt;=2,IF(J155=5,VLOOKUP(K155+1,TPMatrix!$A$6:$B$10,2,FALSE),IF(J155=4,VLOOKUP(K155+1,TPMatrix!$D$6:$E$9,2,FALSE),0)),"")</f>
        <v>0</v>
      </c>
      <c r="N155" s="154">
        <f ca="1">IF(COUNTIF(K152:K156,K155)&gt;=3,IF(J155=5,VLOOKUP(K155+2,TPMatrix!$A$6:$B$10,2,FALSE),IF(J155=4,VLOOKUP(K155+2,TPMatrix!$D$6:$E$9,2,FALSE),0)),"")</f>
        <v>0</v>
      </c>
      <c r="O155" s="154">
        <f ca="1">IF(COUNTIF(K152:K156,K155)&gt;=4,IF(J155=5,VLOOKUP(K155+3,TPMatrix!$A$6:$B$10,2,FALSE),IF(J155=4,VLOOKUP(K155+3,TPMatrix!$D$6:$E$9,2,FALSE),0)),"")</f>
        <v>0</v>
      </c>
      <c r="P155" s="154">
        <f ca="1">IF(COUNTIF(K152:K156,K155)&gt;=5,IF(J155=5,VLOOKUP(K155+4,TPMatrix!$A$6:$B$10,2,FALSE),IF(J155=4,VLOOKUP(K155+4,TPMatrix!$D$6:$E$9,2,FALSE),0)),"")</f>
        <v>0</v>
      </c>
      <c r="Q155" s="154">
        <f t="shared" ca="1" si="52"/>
        <v>0</v>
      </c>
      <c r="R155" s="155">
        <f t="shared" ca="1" si="53"/>
        <v>5</v>
      </c>
      <c r="S155" s="153">
        <f t="shared" ca="1" si="54"/>
        <v>0</v>
      </c>
      <c r="T155" s="154">
        <f t="shared" si="55"/>
        <v>0</v>
      </c>
      <c r="U155" s="155">
        <f t="shared" ca="1" si="56"/>
        <v>0</v>
      </c>
      <c r="W155" s="3" t="str">
        <f t="shared" ca="1" si="57"/>
        <v/>
      </c>
      <c r="X155" s="3" t="str">
        <f ca="1">IF(ISNUMBER($A155),$W155*(Methuselahs!$A$4+1)+$A155,"")</f>
        <v/>
      </c>
      <c r="Y155" s="3" t="str">
        <f t="shared" ca="1" si="58"/>
        <v/>
      </c>
      <c r="Z155" s="3" t="str">
        <f ca="1">IF(ISNUMBER($A155),VLOOKUP($A155,Methuselahs!$A$7:$X$306,5),"")</f>
        <v/>
      </c>
      <c r="AA155" s="3" t="str">
        <f t="shared" ca="1" si="59"/>
        <v/>
      </c>
    </row>
    <row r="156" spans="1:27" ht="13.15" customHeight="1" x14ac:dyDescent="0.2">
      <c r="A156" s="170" t="str">
        <f ca="1">IF(OR(ISBLANK('Tournament Info'!$B$11),'Tournament Info'!$B$11&lt;&gt;4),"",INDIRECT(ADDRESS(ROW(),3,1,1,"Optimal Seating "&amp;'Tournament Info'!$B$11-1&amp;"R+F")))</f>
        <v/>
      </c>
      <c r="B156" s="171" t="str">
        <f ca="1">IF(ISNUMBER(A156),VLOOKUP(A156,Methuselahs!$A$7:$E$306,2,FALSE),"")</f>
        <v/>
      </c>
      <c r="C156" s="172" t="str">
        <f ca="1">IF(ISNUMBER(A156),VLOOKUP(A156,Methuselahs!$A$7:$E$306,3,FALSE),"")</f>
        <v/>
      </c>
      <c r="D156" s="173" t="str">
        <f t="shared" ca="1" si="48"/>
        <v/>
      </c>
      <c r="E156" s="174"/>
      <c r="F156" s="189">
        <f t="shared" si="49"/>
        <v>0</v>
      </c>
      <c r="G156" s="159" t="str">
        <f t="shared" ca="1" si="50"/>
        <v/>
      </c>
      <c r="H156" s="160" t="str">
        <f ca="1">IF(ISNUMBER(A156),IF(OR($S156=$U156,NOT(ISNA(MATCH($D156*5+$V$4,Override!$C$6:$C$125,0)))),$Q156,0),"")</f>
        <v/>
      </c>
      <c r="I156" s="80" t="str">
        <f t="shared" ca="1" si="51"/>
        <v/>
      </c>
      <c r="J156" s="175">
        <f ca="1">COUNT(A152:A156)</f>
        <v>0</v>
      </c>
      <c r="K156" s="176" t="str">
        <f ca="1">IF(ISNUMBER(A156),RANK(F156,F152:F156),"")</f>
        <v/>
      </c>
      <c r="L156" s="177">
        <f ca="1">IF(J156=5,VLOOKUP(K156,TPMatrix!$A$6:$B$10,2,FALSE),IF(J156=4,VLOOKUP(K156,TPMatrix!$D$6:$E$9,2,FALSE),0))</f>
        <v>0</v>
      </c>
      <c r="M156" s="177">
        <f ca="1">IF(COUNTIF(K152:K156,K156)&gt;=2,IF(J156=5,VLOOKUP(K156+1,TPMatrix!$A$6:$B$10,2,FALSE),IF(J156=4,VLOOKUP(K156+1,TPMatrix!$D$6:$E$9,2,FALSE),0)),"")</f>
        <v>0</v>
      </c>
      <c r="N156" s="177">
        <f ca="1">IF(COUNTIF(K152:K156,K156)&gt;=3,IF(J156=5,VLOOKUP(K156+2,TPMatrix!$A$6:$B$10,2,FALSE),IF(J156=4,VLOOKUP(K156+2,TPMatrix!$D$6:$E$9,2,FALSE),0)),"")</f>
        <v>0</v>
      </c>
      <c r="O156" s="177">
        <f ca="1">IF(COUNTIF(K152:K156,K156)&gt;=4,IF(J156=5,VLOOKUP(K156+3,TPMatrix!$A$6:$B$10,2,FALSE),IF(J156=4,VLOOKUP(K156+3,TPMatrix!$D$6:$E$9,2,FALSE),0)),"")</f>
        <v>0</v>
      </c>
      <c r="P156" s="177">
        <f ca="1">IF(COUNTIF(K152:K156,K156)&gt;=5,IF(J156=5,VLOOKUP(K156+4,TPMatrix!$A$6:$B$10,2,FALSE),IF(J156=4,VLOOKUP(K156+4,TPMatrix!$D$6:$E$9,2,FALSE),0)),"")</f>
        <v>0</v>
      </c>
      <c r="Q156" s="177">
        <f t="shared" ca="1" si="52"/>
        <v>0</v>
      </c>
      <c r="R156" s="178">
        <f t="shared" ca="1" si="53"/>
        <v>5</v>
      </c>
      <c r="S156" s="176">
        <f t="shared" ca="1" si="54"/>
        <v>0</v>
      </c>
      <c r="T156" s="177">
        <f t="shared" si="55"/>
        <v>0</v>
      </c>
      <c r="U156" s="178">
        <f t="shared" ca="1" si="56"/>
        <v>0</v>
      </c>
      <c r="W156" s="3" t="str">
        <f t="shared" ca="1" si="57"/>
        <v/>
      </c>
      <c r="X156" s="3" t="str">
        <f ca="1">IF(ISNUMBER($A156),$W156*(Methuselahs!$A$4+1)+$A156,"")</f>
        <v/>
      </c>
      <c r="Y156" s="3" t="str">
        <f t="shared" ca="1" si="58"/>
        <v/>
      </c>
      <c r="Z156" s="3" t="str">
        <f ca="1">IF(ISNUMBER($A156),VLOOKUP($A156,Methuselahs!$A$7:$X$306,5),"")</f>
        <v/>
      </c>
      <c r="AA156" s="3" t="str">
        <f t="shared" ca="1" si="59"/>
        <v/>
      </c>
    </row>
    <row r="157" spans="1:27" ht="13.15" customHeight="1" x14ac:dyDescent="0.2">
      <c r="A157" s="55" t="str">
        <f ca="1">IF(OR(ISBLANK('Tournament Info'!$B$11),'Tournament Info'!$B$11&lt;&gt;4),"",INDIRECT(ADDRESS(ROW(),3,1,1,"Optimal Seating "&amp;'Tournament Info'!$B$11-1&amp;"R+F")))</f>
        <v/>
      </c>
      <c r="B157" s="76" t="str">
        <f ca="1">IF(ISNUMBER(A157),VLOOKUP(A157,Methuselahs!$A$7:$E$306,2,FALSE),"")</f>
        <v/>
      </c>
      <c r="C157" s="136" t="str">
        <f ca="1">IF(ISNUMBER(A157),VLOOKUP(A157,Methuselahs!$A$7:$E$306,3,FALSE),"")</f>
        <v/>
      </c>
      <c r="D157" s="137" t="str">
        <f t="shared" ca="1" si="48"/>
        <v/>
      </c>
      <c r="E157" s="138"/>
      <c r="F157" s="184">
        <f t="shared" si="49"/>
        <v>0</v>
      </c>
      <c r="G157" s="139" t="str">
        <f t="shared" ca="1" si="50"/>
        <v/>
      </c>
      <c r="H157" s="140" t="str">
        <f ca="1">IF(ISNUMBER(A157),IF(OR($S157=$U157,NOT(ISNA(MATCH($D157*5+$V$4,Override!$C$6:$C$125,0)))),$Q157,0),"")</f>
        <v/>
      </c>
      <c r="I157" s="193" t="str">
        <f t="shared" ca="1" si="51"/>
        <v/>
      </c>
      <c r="J157" s="141">
        <f ca="1">COUNT(A157:A161)</f>
        <v>0</v>
      </c>
      <c r="K157" s="142" t="str">
        <f ca="1">IF(ISNUMBER(A157),RANK(F157,F157:F161),"")</f>
        <v/>
      </c>
      <c r="L157" s="58">
        <f ca="1">IF(J157=5,VLOOKUP(K157,TPMatrix!$A$6:$B$10,2,FALSE),IF(J157=4,VLOOKUP(K157,TPMatrix!$D$6:$E$9,2,FALSE),0))</f>
        <v>0</v>
      </c>
      <c r="M157" s="58">
        <f ca="1">IF(COUNTIF(K157:K161,K157)&gt;=2,IF(J157=5,VLOOKUP(K157+1,TPMatrix!$A$6:$B$10,2,FALSE),IF(J157=4,VLOOKUP(K157+1,TPMatrix!$D$6:$E$9,2,FALSE),0)),"")</f>
        <v>0</v>
      </c>
      <c r="N157" s="58">
        <f ca="1">IF(COUNTIF(K157:K161,K157)&gt;=3,IF(J157=5,VLOOKUP(K157+2,TPMatrix!$A$6:$B$10,2,FALSE),IF(J157=4,VLOOKUP(K157+2,TPMatrix!$D$6:$E$9,2,FALSE),0)),"")</f>
        <v>0</v>
      </c>
      <c r="O157" s="58">
        <f ca="1">IF(COUNTIF(K157:K161,K157)&gt;=4,IF(J157=5,VLOOKUP(K157+3,TPMatrix!$A$6:$B$10,2,FALSE),IF(J157=4,VLOOKUP(K157+3,TPMatrix!$D$6:$E$9,2,FALSE),0)),"")</f>
        <v>0</v>
      </c>
      <c r="P157" s="58">
        <f ca="1">IF(COUNTIF(K157:K161,K157)&gt;=5,IF(J157=5,VLOOKUP(K157+4,TPMatrix!$A$6:$B$10,2,FALSE),IF(J157=4,VLOOKUP(K157+4,TPMatrix!$D$6:$E$9,2,FALSE),0)),"")</f>
        <v>0</v>
      </c>
      <c r="Q157" s="58">
        <f t="shared" ca="1" si="52"/>
        <v>0</v>
      </c>
      <c r="R157" s="143">
        <f t="shared" ca="1" si="53"/>
        <v>5</v>
      </c>
      <c r="S157" s="144">
        <f t="shared" ca="1" si="54"/>
        <v>0</v>
      </c>
      <c r="T157" s="145">
        <f t="shared" si="55"/>
        <v>0</v>
      </c>
      <c r="U157" s="146">
        <f t="shared" ca="1" si="56"/>
        <v>0</v>
      </c>
      <c r="W157" s="3" t="str">
        <f t="shared" ca="1" si="57"/>
        <v/>
      </c>
      <c r="X157" s="3" t="str">
        <f ca="1">IF(ISNUMBER($A157),$W157*(Methuselahs!$A$4+1)+$A157,"")</f>
        <v/>
      </c>
      <c r="Y157" s="3" t="str">
        <f t="shared" ca="1" si="58"/>
        <v/>
      </c>
      <c r="Z157" s="3" t="str">
        <f ca="1">IF(ISNUMBER($A157),VLOOKUP($A157,Methuselahs!$A$7:$X$306,5),"")</f>
        <v/>
      </c>
      <c r="AA157" s="3" t="str">
        <f t="shared" ca="1" si="59"/>
        <v/>
      </c>
    </row>
    <row r="158" spans="1:27" ht="13.15" customHeight="1" x14ac:dyDescent="0.2">
      <c r="A158" s="59" t="str">
        <f ca="1">IF(OR(ISBLANK('Tournament Info'!$B$11),'Tournament Info'!$B$11&lt;&gt;4),"",INDIRECT(ADDRESS(ROW(),3,1,1,"Optimal Seating "&amp;'Tournament Info'!$B$11-1&amp;"R+F")))</f>
        <v/>
      </c>
      <c r="B158" s="65" t="str">
        <f ca="1">IF(ISNUMBER(A158),VLOOKUP(A158,Methuselahs!$A$7:$E$306,2,FALSE),"")</f>
        <v/>
      </c>
      <c r="C158" s="147" t="str">
        <f ca="1">IF(ISNUMBER(A158),VLOOKUP(A158,Methuselahs!$A$7:$E$306,3,FALSE),"")</f>
        <v/>
      </c>
      <c r="D158" s="148" t="str">
        <f t="shared" ca="1" si="48"/>
        <v/>
      </c>
      <c r="E158" s="149"/>
      <c r="F158" s="66">
        <f t="shared" si="49"/>
        <v>0</v>
      </c>
      <c r="G158" s="150" t="str">
        <f t="shared" ca="1" si="50"/>
        <v/>
      </c>
      <c r="H158" s="151" t="str">
        <f ca="1">IF(ISNUMBER(A158),IF(OR($S158=$U158,NOT(ISNA(MATCH($D158*5+$V$4,Override!$C$6:$C$125,0)))),$Q158,0),"")</f>
        <v/>
      </c>
      <c r="I158" s="69" t="str">
        <f t="shared" ca="1" si="51"/>
        <v/>
      </c>
      <c r="J158" s="152">
        <f ca="1">COUNT(A157:A161)</f>
        <v>0</v>
      </c>
      <c r="K158" s="153" t="str">
        <f ca="1">IF(ISNUMBER(A158),RANK(F158,F157:F161),"")</f>
        <v/>
      </c>
      <c r="L158" s="154">
        <f ca="1">IF(J158=5,VLOOKUP(K158,TPMatrix!$A$6:$B$10,2,FALSE),IF(J158=4,VLOOKUP(K158,TPMatrix!$D$6:$E$9,2,FALSE),0))</f>
        <v>0</v>
      </c>
      <c r="M158" s="154">
        <f ca="1">IF(COUNTIF(K157:K161,K158)&gt;=2,IF(J158=5,VLOOKUP(K158+1,TPMatrix!$A$6:$B$10,2,FALSE),IF(J158=4,VLOOKUP(K158+1,TPMatrix!$D$6:$E$9,2,FALSE),0)),"")</f>
        <v>0</v>
      </c>
      <c r="N158" s="154">
        <f ca="1">IF(COUNTIF(K157:K161,K158)&gt;=3,IF(J158=5,VLOOKUP(K158+2,TPMatrix!$A$6:$B$10,2,FALSE),IF(J158=4,VLOOKUP(K158+2,TPMatrix!$D$6:$E$9,2,FALSE),0)),"")</f>
        <v>0</v>
      </c>
      <c r="O158" s="154">
        <f ca="1">IF(COUNTIF(K157:K161,K158)&gt;=4,IF(J158=5,VLOOKUP(K158+3,TPMatrix!$A$6:$B$10,2,FALSE),IF(J158=4,VLOOKUP(K158+3,TPMatrix!$D$6:$E$9,2,FALSE),0)),"")</f>
        <v>0</v>
      </c>
      <c r="P158" s="154">
        <f ca="1">IF(COUNTIF(K157:K161,K158)&gt;=5,IF(J158=5,VLOOKUP(K158+4,TPMatrix!$A$6:$B$10,2,FALSE),IF(J158=4,VLOOKUP(K158+4,TPMatrix!$D$6:$E$9,2,FALSE),0)),"")</f>
        <v>0</v>
      </c>
      <c r="Q158" s="154">
        <f t="shared" ca="1" si="52"/>
        <v>0</v>
      </c>
      <c r="R158" s="155">
        <f t="shared" ca="1" si="53"/>
        <v>5</v>
      </c>
      <c r="S158" s="153">
        <f t="shared" ca="1" si="54"/>
        <v>0</v>
      </c>
      <c r="T158" s="154">
        <f t="shared" si="55"/>
        <v>0</v>
      </c>
      <c r="U158" s="155">
        <f t="shared" ca="1" si="56"/>
        <v>0</v>
      </c>
      <c r="W158" s="3" t="str">
        <f t="shared" ca="1" si="57"/>
        <v/>
      </c>
      <c r="X158" s="3" t="str">
        <f ca="1">IF(ISNUMBER($A158),$W158*(Methuselahs!$A$4+1)+$A158,"")</f>
        <v/>
      </c>
      <c r="Y158" s="3" t="str">
        <f t="shared" ca="1" si="58"/>
        <v/>
      </c>
      <c r="Z158" s="3" t="str">
        <f ca="1">IF(ISNUMBER($A158),VLOOKUP($A158,Methuselahs!$A$7:$X$306,5),"")</f>
        <v/>
      </c>
      <c r="AA158" s="3" t="str">
        <f t="shared" ca="1" si="59"/>
        <v/>
      </c>
    </row>
    <row r="159" spans="1:27" ht="13.15" customHeight="1" x14ac:dyDescent="0.2">
      <c r="A159" s="70" t="str">
        <f ca="1">IF(OR(ISBLANK('Tournament Info'!$B$11),'Tournament Info'!$B$11&lt;&gt;4),"",INDIRECT(ADDRESS(ROW(),3,1,1,"Optimal Seating "&amp;'Tournament Info'!$B$11-1&amp;"R+F")))</f>
        <v/>
      </c>
      <c r="B159" s="76" t="str">
        <f ca="1">IF(ISNUMBER(A159),VLOOKUP(A159,Methuselahs!$A$7:$E$306,2,FALSE),"")</f>
        <v/>
      </c>
      <c r="C159" s="156" t="str">
        <f ca="1">IF(ISNUMBER(A159),VLOOKUP(A159,Methuselahs!$A$7:$E$306,3,FALSE),"")</f>
        <v/>
      </c>
      <c r="D159" s="157" t="str">
        <f t="shared" ca="1" si="48"/>
        <v/>
      </c>
      <c r="E159" s="158"/>
      <c r="F159" s="77">
        <f t="shared" si="49"/>
        <v>0</v>
      </c>
      <c r="G159" s="159" t="str">
        <f t="shared" ca="1" si="50"/>
        <v/>
      </c>
      <c r="H159" s="160" t="str">
        <f ca="1">IF(ISNUMBER(A159),IF(OR($S159=$U159,NOT(ISNA(MATCH($D159*5+$V$4,Override!$C$6:$C$125,0)))),$Q159,0),"")</f>
        <v/>
      </c>
      <c r="I159" s="80" t="str">
        <f t="shared" ca="1" si="51"/>
        <v/>
      </c>
      <c r="J159" s="161">
        <f ca="1">COUNT(A157:A161)</f>
        <v>0</v>
      </c>
      <c r="K159" s="162" t="str">
        <f ca="1">IF(ISNUMBER(A159),RANK(F159,F157:F161),"")</f>
        <v/>
      </c>
      <c r="L159" s="75">
        <f ca="1">IF(J159=5,VLOOKUP(K159,TPMatrix!$A$6:$B$10,2,FALSE),IF(J159=4,VLOOKUP(K159,TPMatrix!$D$6:$E$9,2,FALSE),0))</f>
        <v>0</v>
      </c>
      <c r="M159" s="75">
        <f ca="1">IF(COUNTIF(K157:K161,K159)&gt;=2,IF(J159=5,VLOOKUP(K159+1,TPMatrix!$A$6:$B$10,2,FALSE),IF(J159=4,VLOOKUP(K159+1,TPMatrix!$D$6:$E$9,2,FALSE),0)),"")</f>
        <v>0</v>
      </c>
      <c r="N159" s="75">
        <f ca="1">IF(COUNTIF(K157:K161,K159)&gt;=3,IF(J159=5,VLOOKUP(K159+2,TPMatrix!$A$6:$B$10,2,FALSE),IF(J159=4,VLOOKUP(K159+2,TPMatrix!$D$6:$E$9,2,FALSE),0)),"")</f>
        <v>0</v>
      </c>
      <c r="O159" s="75">
        <f ca="1">IF(COUNTIF(K157:K161,K159)&gt;=4,IF(J159=5,VLOOKUP(K159+3,TPMatrix!$A$6:$B$10,2,FALSE),IF(J159=4,VLOOKUP(K159+3,TPMatrix!$D$6:$E$9,2,FALSE),0)),"")</f>
        <v>0</v>
      </c>
      <c r="P159" s="75">
        <f ca="1">IF(COUNTIF(K157:K161,K159)&gt;=5,IF(J159=5,VLOOKUP(K159+4,TPMatrix!$A$6:$B$10,2,FALSE),IF(J159=4,VLOOKUP(K159+4,TPMatrix!$D$6:$E$9,2,FALSE),0)),"")</f>
        <v>0</v>
      </c>
      <c r="Q159" s="75">
        <f t="shared" ca="1" si="52"/>
        <v>0</v>
      </c>
      <c r="R159" s="163">
        <f t="shared" ca="1" si="53"/>
        <v>5</v>
      </c>
      <c r="S159" s="162">
        <f t="shared" ca="1" si="54"/>
        <v>0</v>
      </c>
      <c r="T159" s="75">
        <f t="shared" si="55"/>
        <v>0</v>
      </c>
      <c r="U159" s="163">
        <f t="shared" ca="1" si="56"/>
        <v>0</v>
      </c>
      <c r="W159" s="3" t="str">
        <f t="shared" ca="1" si="57"/>
        <v/>
      </c>
      <c r="X159" s="3" t="str">
        <f ca="1">IF(ISNUMBER($A159),$W159*(Methuselahs!$A$4+1)+$A159,"")</f>
        <v/>
      </c>
      <c r="Y159" s="3" t="str">
        <f t="shared" ca="1" si="58"/>
        <v/>
      </c>
      <c r="Z159" s="3" t="str">
        <f ca="1">IF(ISNUMBER($A159),VLOOKUP($A159,Methuselahs!$A$7:$X$306,5),"")</f>
        <v/>
      </c>
      <c r="AA159" s="3" t="str">
        <f t="shared" ca="1" si="59"/>
        <v/>
      </c>
    </row>
    <row r="160" spans="1:27" ht="13.15" customHeight="1" x14ac:dyDescent="0.2">
      <c r="A160" s="164" t="str">
        <f ca="1">IF(OR(ISBLANK('Tournament Info'!$B$11),'Tournament Info'!$B$11&lt;&gt;4),"",INDIRECT(ADDRESS(ROW(),3,1,1,"Optimal Seating "&amp;'Tournament Info'!$B$11-1&amp;"R+F")))</f>
        <v/>
      </c>
      <c r="B160" s="165" t="str">
        <f ca="1">IF(ISNUMBER(A160),VLOOKUP(A160,Methuselahs!$A$7:$E$306,2,FALSE),"")</f>
        <v/>
      </c>
      <c r="C160" s="166" t="str">
        <f ca="1">IF(ISNUMBER(A160),VLOOKUP(A160,Methuselahs!$A$7:$E$306,3,FALSE),"")</f>
        <v/>
      </c>
      <c r="D160" s="167" t="str">
        <f t="shared" ca="1" si="48"/>
        <v/>
      </c>
      <c r="E160" s="168"/>
      <c r="F160" s="188">
        <f t="shared" si="49"/>
        <v>0</v>
      </c>
      <c r="G160" s="150" t="str">
        <f t="shared" ca="1" si="50"/>
        <v/>
      </c>
      <c r="H160" s="151" t="str">
        <f ca="1">IF(ISNUMBER(A160),IF(OR($S160=$U160,NOT(ISNA(MATCH($D160*5+$V$4,Override!$C$6:$C$125,0)))),$Q160,0),"")</f>
        <v/>
      </c>
      <c r="I160" s="69" t="str">
        <f t="shared" ca="1" si="51"/>
        <v/>
      </c>
      <c r="J160" s="169">
        <f ca="1">COUNT(A157:A161)</f>
        <v>0</v>
      </c>
      <c r="K160" s="153" t="str">
        <f ca="1">IF(ISNUMBER(A160),RANK(F160,F157:F161),"")</f>
        <v/>
      </c>
      <c r="L160" s="154">
        <f ca="1">IF(J160=5,VLOOKUP(K160,TPMatrix!$A$6:$B$10,2,FALSE),IF(J160=4,VLOOKUP(K160,TPMatrix!$D$6:$E$9,2,FALSE),0))</f>
        <v>0</v>
      </c>
      <c r="M160" s="154">
        <f ca="1">IF(COUNTIF(K157:K161,K160)&gt;=2,IF(J160=5,VLOOKUP(K160+1,TPMatrix!$A$6:$B$10,2,FALSE),IF(J160=4,VLOOKUP(K160+1,TPMatrix!$D$6:$E$9,2,FALSE),0)),"")</f>
        <v>0</v>
      </c>
      <c r="N160" s="154">
        <f ca="1">IF(COUNTIF(K157:K161,K160)&gt;=3,IF(J160=5,VLOOKUP(K160+2,TPMatrix!$A$6:$B$10,2,FALSE),IF(J160=4,VLOOKUP(K160+2,TPMatrix!$D$6:$E$9,2,FALSE),0)),"")</f>
        <v>0</v>
      </c>
      <c r="O160" s="154">
        <f ca="1">IF(COUNTIF(K157:K161,K160)&gt;=4,IF(J160=5,VLOOKUP(K160+3,TPMatrix!$A$6:$B$10,2,FALSE),IF(J160=4,VLOOKUP(K160+3,TPMatrix!$D$6:$E$9,2,FALSE),0)),"")</f>
        <v>0</v>
      </c>
      <c r="P160" s="154">
        <f ca="1">IF(COUNTIF(K157:K161,K160)&gt;=5,IF(J160=5,VLOOKUP(K160+4,TPMatrix!$A$6:$B$10,2,FALSE),IF(J160=4,VLOOKUP(K160+4,TPMatrix!$D$6:$E$9,2,FALSE),0)),"")</f>
        <v>0</v>
      </c>
      <c r="Q160" s="154">
        <f t="shared" ca="1" si="52"/>
        <v>0</v>
      </c>
      <c r="R160" s="155">
        <f t="shared" ca="1" si="53"/>
        <v>5</v>
      </c>
      <c r="S160" s="153">
        <f t="shared" ca="1" si="54"/>
        <v>0</v>
      </c>
      <c r="T160" s="154">
        <f t="shared" si="55"/>
        <v>0</v>
      </c>
      <c r="U160" s="155">
        <f t="shared" ca="1" si="56"/>
        <v>0</v>
      </c>
      <c r="W160" s="3" t="str">
        <f t="shared" ca="1" si="57"/>
        <v/>
      </c>
      <c r="X160" s="3" t="str">
        <f ca="1">IF(ISNUMBER($A160),$W160*(Methuselahs!$A$4+1)+$A160,"")</f>
        <v/>
      </c>
      <c r="Y160" s="3" t="str">
        <f t="shared" ca="1" si="58"/>
        <v/>
      </c>
      <c r="Z160" s="3" t="str">
        <f ca="1">IF(ISNUMBER($A160),VLOOKUP($A160,Methuselahs!$A$7:$X$306,5),"")</f>
        <v/>
      </c>
      <c r="AA160" s="3" t="str">
        <f t="shared" ca="1" si="59"/>
        <v/>
      </c>
    </row>
    <row r="161" spans="1:27" ht="13.15" customHeight="1" x14ac:dyDescent="0.2">
      <c r="A161" s="170" t="str">
        <f ca="1">IF(OR(ISBLANK('Tournament Info'!$B$11),'Tournament Info'!$B$11&lt;&gt;4),"",INDIRECT(ADDRESS(ROW(),3,1,1,"Optimal Seating "&amp;'Tournament Info'!$B$11-1&amp;"R+F")))</f>
        <v/>
      </c>
      <c r="B161" s="171" t="str">
        <f ca="1">IF(ISNUMBER(A161),VLOOKUP(A161,Methuselahs!$A$7:$E$306,2,FALSE),"")</f>
        <v/>
      </c>
      <c r="C161" s="172" t="str">
        <f ca="1">IF(ISNUMBER(A161),VLOOKUP(A161,Methuselahs!$A$7:$E$306,3,FALSE),"")</f>
        <v/>
      </c>
      <c r="D161" s="173" t="str">
        <f t="shared" ca="1" si="48"/>
        <v/>
      </c>
      <c r="E161" s="174"/>
      <c r="F161" s="189">
        <f t="shared" si="49"/>
        <v>0</v>
      </c>
      <c r="G161" s="159" t="str">
        <f t="shared" ca="1" si="50"/>
        <v/>
      </c>
      <c r="H161" s="160" t="str">
        <f ca="1">IF(ISNUMBER(A161),IF(OR($S161=$U161,NOT(ISNA(MATCH($D161*5+$V$4,Override!$C$6:$C$125,0)))),$Q161,0),"")</f>
        <v/>
      </c>
      <c r="I161" s="80" t="str">
        <f t="shared" ca="1" si="51"/>
        <v/>
      </c>
      <c r="J161" s="175">
        <f ca="1">COUNT(A157:A161)</f>
        <v>0</v>
      </c>
      <c r="K161" s="176" t="str">
        <f ca="1">IF(ISNUMBER(A161),RANK(F161,F157:F161),"")</f>
        <v/>
      </c>
      <c r="L161" s="177">
        <f ca="1">IF(J161=5,VLOOKUP(K161,TPMatrix!$A$6:$B$10,2,FALSE),IF(J161=4,VLOOKUP(K161,TPMatrix!$D$6:$E$9,2,FALSE),0))</f>
        <v>0</v>
      </c>
      <c r="M161" s="177">
        <f ca="1">IF(COUNTIF(K157:K161,K161)&gt;=2,IF(J161=5,VLOOKUP(K161+1,TPMatrix!$A$6:$B$10,2,FALSE),IF(J161=4,VLOOKUP(K161+1,TPMatrix!$D$6:$E$9,2,FALSE),0)),"")</f>
        <v>0</v>
      </c>
      <c r="N161" s="177">
        <f ca="1">IF(COUNTIF(K157:K161,K161)&gt;=3,IF(J161=5,VLOOKUP(K161+2,TPMatrix!$A$6:$B$10,2,FALSE),IF(J161=4,VLOOKUP(K161+2,TPMatrix!$D$6:$E$9,2,FALSE),0)),"")</f>
        <v>0</v>
      </c>
      <c r="O161" s="177">
        <f ca="1">IF(COUNTIF(K157:K161,K161)&gt;=4,IF(J161=5,VLOOKUP(K161+3,TPMatrix!$A$6:$B$10,2,FALSE),IF(J161=4,VLOOKUP(K161+3,TPMatrix!$D$6:$E$9,2,FALSE),0)),"")</f>
        <v>0</v>
      </c>
      <c r="P161" s="177">
        <f ca="1">IF(COUNTIF(K157:K161,K161)&gt;=5,IF(J161=5,VLOOKUP(K161+4,TPMatrix!$A$6:$B$10,2,FALSE),IF(J161=4,VLOOKUP(K161+4,TPMatrix!$D$6:$E$9,2,FALSE),0)),"")</f>
        <v>0</v>
      </c>
      <c r="Q161" s="177">
        <f t="shared" ca="1" si="52"/>
        <v>0</v>
      </c>
      <c r="R161" s="178">
        <f t="shared" ca="1" si="53"/>
        <v>5</v>
      </c>
      <c r="S161" s="176">
        <f t="shared" ca="1" si="54"/>
        <v>0</v>
      </c>
      <c r="T161" s="177">
        <f t="shared" si="55"/>
        <v>0</v>
      </c>
      <c r="U161" s="178">
        <f t="shared" ca="1" si="56"/>
        <v>0</v>
      </c>
      <c r="W161" s="3" t="str">
        <f t="shared" ca="1" si="57"/>
        <v/>
      </c>
      <c r="X161" s="3" t="str">
        <f ca="1">IF(ISNUMBER($A161),$W161*(Methuselahs!$A$4+1)+$A161,"")</f>
        <v/>
      </c>
      <c r="Y161" s="3" t="str">
        <f t="shared" ca="1" si="58"/>
        <v/>
      </c>
      <c r="Z161" s="3" t="str">
        <f ca="1">IF(ISNUMBER($A161),VLOOKUP($A161,Methuselahs!$A$7:$X$306,5),"")</f>
        <v/>
      </c>
      <c r="AA161" s="3" t="str">
        <f t="shared" ca="1" si="59"/>
        <v/>
      </c>
    </row>
    <row r="162" spans="1:27" ht="13.15" customHeight="1" x14ac:dyDescent="0.2">
      <c r="A162" s="55" t="str">
        <f ca="1">IF(OR(ISBLANK('Tournament Info'!$B$11),'Tournament Info'!$B$11&lt;&gt;4),"",INDIRECT(ADDRESS(ROW(),3,1,1,"Optimal Seating "&amp;'Tournament Info'!$B$11-1&amp;"R+F")))</f>
        <v/>
      </c>
      <c r="B162" s="76" t="str">
        <f ca="1">IF(ISNUMBER(A162),VLOOKUP(A162,Methuselahs!$A$7:$E$306,2,FALSE),"")</f>
        <v/>
      </c>
      <c r="C162" s="136" t="str">
        <f ca="1">IF(ISNUMBER(A162),VLOOKUP(A162,Methuselahs!$A$7:$E$306,3,FALSE),"")</f>
        <v/>
      </c>
      <c r="D162" s="137" t="str">
        <f t="shared" ca="1" si="48"/>
        <v/>
      </c>
      <c r="E162" s="138"/>
      <c r="F162" s="184">
        <f t="shared" si="49"/>
        <v>0</v>
      </c>
      <c r="G162" s="139" t="str">
        <f t="shared" ca="1" si="50"/>
        <v/>
      </c>
      <c r="H162" s="140" t="str">
        <f ca="1">IF(ISNUMBER(A162),IF(OR($S162=$U162,NOT(ISNA(MATCH($D162*5+$V$4,Override!$C$6:$C$125,0)))),$Q162,0),"")</f>
        <v/>
      </c>
      <c r="I162" s="193" t="str">
        <f t="shared" ca="1" si="51"/>
        <v/>
      </c>
      <c r="J162" s="141">
        <f ca="1">COUNT(A162:A166)</f>
        <v>0</v>
      </c>
      <c r="K162" s="142" t="str">
        <f ca="1">IF(ISNUMBER(A162),RANK(F162,F162:F166),"")</f>
        <v/>
      </c>
      <c r="L162" s="58">
        <f ca="1">IF(J162=5,VLOOKUP(K162,TPMatrix!$A$6:$B$10,2,FALSE),IF(J162=4,VLOOKUP(K162,TPMatrix!$D$6:$E$9,2,FALSE),0))</f>
        <v>0</v>
      </c>
      <c r="M162" s="58">
        <f ca="1">IF(COUNTIF(K162:K166,K162)&gt;=2,IF(J162=5,VLOOKUP(K162+1,TPMatrix!$A$6:$B$10,2,FALSE),IF(J162=4,VLOOKUP(K162+1,TPMatrix!$D$6:$E$9,2,FALSE),0)),"")</f>
        <v>0</v>
      </c>
      <c r="N162" s="58">
        <f ca="1">IF(COUNTIF(K162:K166,K162)&gt;=3,IF(J162=5,VLOOKUP(K162+2,TPMatrix!$A$6:$B$10,2,FALSE),IF(J162=4,VLOOKUP(K162+2,TPMatrix!$D$6:$E$9,2,FALSE),0)),"")</f>
        <v>0</v>
      </c>
      <c r="O162" s="58">
        <f ca="1">IF(COUNTIF(K162:K166,K162)&gt;=4,IF(J162=5,VLOOKUP(K162+3,TPMatrix!$A$6:$B$10,2,FALSE),IF(J162=4,VLOOKUP(K162+3,TPMatrix!$D$6:$E$9,2,FALSE),0)),"")</f>
        <v>0</v>
      </c>
      <c r="P162" s="58">
        <f ca="1">IF(COUNTIF(K162:K166,K162)&gt;=5,IF(J162=5,VLOOKUP(K162+4,TPMatrix!$A$6:$B$10,2,FALSE),IF(J162=4,VLOOKUP(K162+4,TPMatrix!$D$6:$E$9,2,FALSE),0)),"")</f>
        <v>0</v>
      </c>
      <c r="Q162" s="58">
        <f t="shared" ca="1" si="52"/>
        <v>0</v>
      </c>
      <c r="R162" s="143">
        <f t="shared" ca="1" si="53"/>
        <v>5</v>
      </c>
      <c r="S162" s="144">
        <f t="shared" ca="1" si="54"/>
        <v>0</v>
      </c>
      <c r="T162" s="145">
        <f t="shared" si="55"/>
        <v>0</v>
      </c>
      <c r="U162" s="146">
        <f t="shared" ca="1" si="56"/>
        <v>0</v>
      </c>
      <c r="W162" s="3" t="str">
        <f t="shared" ca="1" si="57"/>
        <v/>
      </c>
      <c r="X162" s="3" t="str">
        <f ca="1">IF(ISNUMBER($A162),$W162*(Methuselahs!$A$4+1)+$A162,"")</f>
        <v/>
      </c>
      <c r="Y162" s="3" t="str">
        <f t="shared" ca="1" si="58"/>
        <v/>
      </c>
      <c r="Z162" s="3" t="str">
        <f ca="1">IF(ISNUMBER($A162),VLOOKUP($A162,Methuselahs!$A$7:$X$306,5),"")</f>
        <v/>
      </c>
      <c r="AA162" s="3" t="str">
        <f t="shared" ca="1" si="59"/>
        <v/>
      </c>
    </row>
    <row r="163" spans="1:27" ht="13.15" customHeight="1" x14ac:dyDescent="0.2">
      <c r="A163" s="59" t="str">
        <f ca="1">IF(OR(ISBLANK('Tournament Info'!$B$11),'Tournament Info'!$B$11&lt;&gt;4),"",INDIRECT(ADDRESS(ROW(),3,1,1,"Optimal Seating "&amp;'Tournament Info'!$B$11-1&amp;"R+F")))</f>
        <v/>
      </c>
      <c r="B163" s="65" t="str">
        <f ca="1">IF(ISNUMBER(A163),VLOOKUP(A163,Methuselahs!$A$7:$E$306,2,FALSE),"")</f>
        <v/>
      </c>
      <c r="C163" s="147" t="str">
        <f ca="1">IF(ISNUMBER(A163),VLOOKUP(A163,Methuselahs!$A$7:$E$306,3,FALSE),"")</f>
        <v/>
      </c>
      <c r="D163" s="148" t="str">
        <f t="shared" ca="1" si="48"/>
        <v/>
      </c>
      <c r="E163" s="149"/>
      <c r="F163" s="66">
        <f t="shared" si="49"/>
        <v>0</v>
      </c>
      <c r="G163" s="150" t="str">
        <f t="shared" ca="1" si="50"/>
        <v/>
      </c>
      <c r="H163" s="151" t="str">
        <f ca="1">IF(ISNUMBER(A163),IF(OR($S163=$U163,NOT(ISNA(MATCH($D163*5+$V$4,Override!$C$6:$C$125,0)))),$Q163,0),"")</f>
        <v/>
      </c>
      <c r="I163" s="69" t="str">
        <f t="shared" ca="1" si="51"/>
        <v/>
      </c>
      <c r="J163" s="152">
        <f ca="1">COUNT(A162:A166)</f>
        <v>0</v>
      </c>
      <c r="K163" s="153" t="str">
        <f ca="1">IF(ISNUMBER(A163),RANK(F163,F162:F166),"")</f>
        <v/>
      </c>
      <c r="L163" s="154">
        <f ca="1">IF(J163=5,VLOOKUP(K163,TPMatrix!$A$6:$B$10,2,FALSE),IF(J163=4,VLOOKUP(K163,TPMatrix!$D$6:$E$9,2,FALSE),0))</f>
        <v>0</v>
      </c>
      <c r="M163" s="154">
        <f ca="1">IF(COUNTIF(K162:K166,K163)&gt;=2,IF(J163=5,VLOOKUP(K163+1,TPMatrix!$A$6:$B$10,2,FALSE),IF(J163=4,VLOOKUP(K163+1,TPMatrix!$D$6:$E$9,2,FALSE),0)),"")</f>
        <v>0</v>
      </c>
      <c r="N163" s="154">
        <f ca="1">IF(COUNTIF(K162:K166,K163)&gt;=3,IF(J163=5,VLOOKUP(K163+2,TPMatrix!$A$6:$B$10,2,FALSE),IF(J163=4,VLOOKUP(K163+2,TPMatrix!$D$6:$E$9,2,FALSE),0)),"")</f>
        <v>0</v>
      </c>
      <c r="O163" s="154">
        <f ca="1">IF(COUNTIF(K162:K166,K163)&gt;=4,IF(J163=5,VLOOKUP(K163+3,TPMatrix!$A$6:$B$10,2,FALSE),IF(J163=4,VLOOKUP(K163+3,TPMatrix!$D$6:$E$9,2,FALSE),0)),"")</f>
        <v>0</v>
      </c>
      <c r="P163" s="154">
        <f ca="1">IF(COUNTIF(K162:K166,K163)&gt;=5,IF(J163=5,VLOOKUP(K163+4,TPMatrix!$A$6:$B$10,2,FALSE),IF(J163=4,VLOOKUP(K163+4,TPMatrix!$D$6:$E$9,2,FALSE),0)),"")</f>
        <v>0</v>
      </c>
      <c r="Q163" s="154">
        <f t="shared" ca="1" si="52"/>
        <v>0</v>
      </c>
      <c r="R163" s="155">
        <f t="shared" ca="1" si="53"/>
        <v>5</v>
      </c>
      <c r="S163" s="153">
        <f t="shared" ca="1" si="54"/>
        <v>0</v>
      </c>
      <c r="T163" s="154">
        <f t="shared" si="55"/>
        <v>0</v>
      </c>
      <c r="U163" s="155">
        <f t="shared" ca="1" si="56"/>
        <v>0</v>
      </c>
      <c r="W163" s="3" t="str">
        <f t="shared" ca="1" si="57"/>
        <v/>
      </c>
      <c r="X163" s="3" t="str">
        <f ca="1">IF(ISNUMBER($A163),$W163*(Methuselahs!$A$4+1)+$A163,"")</f>
        <v/>
      </c>
      <c r="Y163" s="3" t="str">
        <f t="shared" ca="1" si="58"/>
        <v/>
      </c>
      <c r="Z163" s="3" t="str">
        <f ca="1">IF(ISNUMBER($A163),VLOOKUP($A163,Methuselahs!$A$7:$X$306,5),"")</f>
        <v/>
      </c>
      <c r="AA163" s="3" t="str">
        <f t="shared" ca="1" si="59"/>
        <v/>
      </c>
    </row>
    <row r="164" spans="1:27" ht="13.15" customHeight="1" x14ac:dyDescent="0.2">
      <c r="A164" s="70" t="str">
        <f ca="1">IF(OR(ISBLANK('Tournament Info'!$B$11),'Tournament Info'!$B$11&lt;&gt;4),"",INDIRECT(ADDRESS(ROW(),3,1,1,"Optimal Seating "&amp;'Tournament Info'!$B$11-1&amp;"R+F")))</f>
        <v/>
      </c>
      <c r="B164" s="76" t="str">
        <f ca="1">IF(ISNUMBER(A164),VLOOKUP(A164,Methuselahs!$A$7:$E$306,2,FALSE),"")</f>
        <v/>
      </c>
      <c r="C164" s="156" t="str">
        <f ca="1">IF(ISNUMBER(A164),VLOOKUP(A164,Methuselahs!$A$7:$E$306,3,FALSE),"")</f>
        <v/>
      </c>
      <c r="D164" s="157" t="str">
        <f t="shared" ca="1" si="48"/>
        <v/>
      </c>
      <c r="E164" s="158"/>
      <c r="F164" s="77">
        <f t="shared" si="49"/>
        <v>0</v>
      </c>
      <c r="G164" s="159" t="str">
        <f t="shared" ca="1" si="50"/>
        <v/>
      </c>
      <c r="H164" s="160" t="str">
        <f ca="1">IF(ISNUMBER(A164),IF(OR($S164=$U164,NOT(ISNA(MATCH($D164*5+$V$4,Override!$C$6:$C$125,0)))),$Q164,0),"")</f>
        <v/>
      </c>
      <c r="I164" s="80" t="str">
        <f t="shared" ca="1" si="51"/>
        <v/>
      </c>
      <c r="J164" s="161">
        <f ca="1">COUNT(A162:A166)</f>
        <v>0</v>
      </c>
      <c r="K164" s="162" t="str">
        <f ca="1">IF(ISNUMBER(A164),RANK(F164,F162:F166),"")</f>
        <v/>
      </c>
      <c r="L164" s="75">
        <f ca="1">IF(J164=5,VLOOKUP(K164,TPMatrix!$A$6:$B$10,2,FALSE),IF(J164=4,VLOOKUP(K164,TPMatrix!$D$6:$E$9,2,FALSE),0))</f>
        <v>0</v>
      </c>
      <c r="M164" s="75">
        <f ca="1">IF(COUNTIF(K162:K166,K164)&gt;=2,IF(J164=5,VLOOKUP(K164+1,TPMatrix!$A$6:$B$10,2,FALSE),IF(J164=4,VLOOKUP(K164+1,TPMatrix!$D$6:$E$9,2,FALSE),0)),"")</f>
        <v>0</v>
      </c>
      <c r="N164" s="75">
        <f ca="1">IF(COUNTIF(K162:K166,K164)&gt;=3,IF(J164=5,VLOOKUP(K164+2,TPMatrix!$A$6:$B$10,2,FALSE),IF(J164=4,VLOOKUP(K164+2,TPMatrix!$D$6:$E$9,2,FALSE),0)),"")</f>
        <v>0</v>
      </c>
      <c r="O164" s="75">
        <f ca="1">IF(COUNTIF(K162:K166,K164)&gt;=4,IF(J164=5,VLOOKUP(K164+3,TPMatrix!$A$6:$B$10,2,FALSE),IF(J164=4,VLOOKUP(K164+3,TPMatrix!$D$6:$E$9,2,FALSE),0)),"")</f>
        <v>0</v>
      </c>
      <c r="P164" s="75">
        <f ca="1">IF(COUNTIF(K162:K166,K164)&gt;=5,IF(J164=5,VLOOKUP(K164+4,TPMatrix!$A$6:$B$10,2,FALSE),IF(J164=4,VLOOKUP(K164+4,TPMatrix!$D$6:$E$9,2,FALSE),0)),"")</f>
        <v>0</v>
      </c>
      <c r="Q164" s="75">
        <f t="shared" ca="1" si="52"/>
        <v>0</v>
      </c>
      <c r="R164" s="163">
        <f t="shared" ca="1" si="53"/>
        <v>5</v>
      </c>
      <c r="S164" s="162">
        <f t="shared" ca="1" si="54"/>
        <v>0</v>
      </c>
      <c r="T164" s="75">
        <f t="shared" si="55"/>
        <v>0</v>
      </c>
      <c r="U164" s="163">
        <f t="shared" ca="1" si="56"/>
        <v>0</v>
      </c>
      <c r="W164" s="3" t="str">
        <f t="shared" ca="1" si="57"/>
        <v/>
      </c>
      <c r="X164" s="3" t="str">
        <f ca="1">IF(ISNUMBER($A164),$W164*(Methuselahs!$A$4+1)+$A164,"")</f>
        <v/>
      </c>
      <c r="Y164" s="3" t="str">
        <f t="shared" ca="1" si="58"/>
        <v/>
      </c>
      <c r="Z164" s="3" t="str">
        <f ca="1">IF(ISNUMBER($A164),VLOOKUP($A164,Methuselahs!$A$7:$X$306,5),"")</f>
        <v/>
      </c>
      <c r="AA164" s="3" t="str">
        <f t="shared" ca="1" si="59"/>
        <v/>
      </c>
    </row>
    <row r="165" spans="1:27" ht="13.15" customHeight="1" x14ac:dyDescent="0.2">
      <c r="A165" s="164" t="str">
        <f ca="1">IF(OR(ISBLANK('Tournament Info'!$B$11),'Tournament Info'!$B$11&lt;&gt;4),"",INDIRECT(ADDRESS(ROW(),3,1,1,"Optimal Seating "&amp;'Tournament Info'!$B$11-1&amp;"R+F")))</f>
        <v/>
      </c>
      <c r="B165" s="165" t="str">
        <f ca="1">IF(ISNUMBER(A165),VLOOKUP(A165,Methuselahs!$A$7:$E$306,2,FALSE),"")</f>
        <v/>
      </c>
      <c r="C165" s="166" t="str">
        <f ca="1">IF(ISNUMBER(A165),VLOOKUP(A165,Methuselahs!$A$7:$E$306,3,FALSE),"")</f>
        <v/>
      </c>
      <c r="D165" s="167" t="str">
        <f t="shared" ca="1" si="48"/>
        <v/>
      </c>
      <c r="E165" s="168"/>
      <c r="F165" s="188">
        <f t="shared" si="49"/>
        <v>0</v>
      </c>
      <c r="G165" s="150" t="str">
        <f t="shared" ca="1" si="50"/>
        <v/>
      </c>
      <c r="H165" s="151" t="str">
        <f ca="1">IF(ISNUMBER(A165),IF(OR($S165=$U165,NOT(ISNA(MATCH($D165*5+$V$4,Override!$C$6:$C$125,0)))),$Q165,0),"")</f>
        <v/>
      </c>
      <c r="I165" s="69" t="str">
        <f t="shared" ca="1" si="51"/>
        <v/>
      </c>
      <c r="J165" s="169">
        <f ca="1">COUNT(A162:A166)</f>
        <v>0</v>
      </c>
      <c r="K165" s="153" t="str">
        <f ca="1">IF(ISNUMBER(A165),RANK(F165,F162:F166),"")</f>
        <v/>
      </c>
      <c r="L165" s="154">
        <f ca="1">IF(J165=5,VLOOKUP(K165,TPMatrix!$A$6:$B$10,2,FALSE),IF(J165=4,VLOOKUP(K165,TPMatrix!$D$6:$E$9,2,FALSE),0))</f>
        <v>0</v>
      </c>
      <c r="M165" s="154">
        <f ca="1">IF(COUNTIF(K162:K166,K165)&gt;=2,IF(J165=5,VLOOKUP(K165+1,TPMatrix!$A$6:$B$10,2,FALSE),IF(J165=4,VLOOKUP(K165+1,TPMatrix!$D$6:$E$9,2,FALSE),0)),"")</f>
        <v>0</v>
      </c>
      <c r="N165" s="154">
        <f ca="1">IF(COUNTIF(K162:K166,K165)&gt;=3,IF(J165=5,VLOOKUP(K165+2,TPMatrix!$A$6:$B$10,2,FALSE),IF(J165=4,VLOOKUP(K165+2,TPMatrix!$D$6:$E$9,2,FALSE),0)),"")</f>
        <v>0</v>
      </c>
      <c r="O165" s="154">
        <f ca="1">IF(COUNTIF(K162:K166,K165)&gt;=4,IF(J165=5,VLOOKUP(K165+3,TPMatrix!$A$6:$B$10,2,FALSE),IF(J165=4,VLOOKUP(K165+3,TPMatrix!$D$6:$E$9,2,FALSE),0)),"")</f>
        <v>0</v>
      </c>
      <c r="P165" s="154">
        <f ca="1">IF(COUNTIF(K162:K166,K165)&gt;=5,IF(J165=5,VLOOKUP(K165+4,TPMatrix!$A$6:$B$10,2,FALSE),IF(J165=4,VLOOKUP(K165+4,TPMatrix!$D$6:$E$9,2,FALSE),0)),"")</f>
        <v>0</v>
      </c>
      <c r="Q165" s="154">
        <f t="shared" ca="1" si="52"/>
        <v>0</v>
      </c>
      <c r="R165" s="155">
        <f t="shared" ca="1" si="53"/>
        <v>5</v>
      </c>
      <c r="S165" s="153">
        <f t="shared" ca="1" si="54"/>
        <v>0</v>
      </c>
      <c r="T165" s="154">
        <f t="shared" si="55"/>
        <v>0</v>
      </c>
      <c r="U165" s="155">
        <f t="shared" ca="1" si="56"/>
        <v>0</v>
      </c>
      <c r="W165" s="3" t="str">
        <f t="shared" ca="1" si="57"/>
        <v/>
      </c>
      <c r="X165" s="3" t="str">
        <f ca="1">IF(ISNUMBER($A165),$W165*(Methuselahs!$A$4+1)+$A165,"")</f>
        <v/>
      </c>
      <c r="Y165" s="3" t="str">
        <f t="shared" ca="1" si="58"/>
        <v/>
      </c>
      <c r="Z165" s="3" t="str">
        <f ca="1">IF(ISNUMBER($A165),VLOOKUP($A165,Methuselahs!$A$7:$X$306,5),"")</f>
        <v/>
      </c>
      <c r="AA165" s="3" t="str">
        <f t="shared" ca="1" si="59"/>
        <v/>
      </c>
    </row>
    <row r="166" spans="1:27" ht="13.15" customHeight="1" x14ac:dyDescent="0.2">
      <c r="A166" s="170" t="str">
        <f ca="1">IF(OR(ISBLANK('Tournament Info'!$B$11),'Tournament Info'!$B$11&lt;&gt;4),"",INDIRECT(ADDRESS(ROW(),3,1,1,"Optimal Seating "&amp;'Tournament Info'!$B$11-1&amp;"R+F")))</f>
        <v/>
      </c>
      <c r="B166" s="171" t="str">
        <f ca="1">IF(ISNUMBER(A166),VLOOKUP(A166,Methuselahs!$A$7:$E$306,2,FALSE),"")</f>
        <v/>
      </c>
      <c r="C166" s="172" t="str">
        <f ca="1">IF(ISNUMBER(A166),VLOOKUP(A166,Methuselahs!$A$7:$E$306,3,FALSE),"")</f>
        <v/>
      </c>
      <c r="D166" s="173" t="str">
        <f t="shared" ca="1" si="48"/>
        <v/>
      </c>
      <c r="E166" s="174"/>
      <c r="F166" s="189">
        <f t="shared" si="49"/>
        <v>0</v>
      </c>
      <c r="G166" s="159" t="str">
        <f t="shared" ca="1" si="50"/>
        <v/>
      </c>
      <c r="H166" s="160" t="str">
        <f ca="1">IF(ISNUMBER(A166),IF(OR($S166=$U166,NOT(ISNA(MATCH($D166*5+$V$4,Override!$C$6:$C$125,0)))),$Q166,0),"")</f>
        <v/>
      </c>
      <c r="I166" s="80" t="str">
        <f t="shared" ca="1" si="51"/>
        <v/>
      </c>
      <c r="J166" s="175">
        <f ca="1">COUNT(A162:A166)</f>
        <v>0</v>
      </c>
      <c r="K166" s="176" t="str">
        <f ca="1">IF(ISNUMBER(A166),RANK(F166,F162:F166),"")</f>
        <v/>
      </c>
      <c r="L166" s="177">
        <f ca="1">IF(J166=5,VLOOKUP(K166,TPMatrix!$A$6:$B$10,2,FALSE),IF(J166=4,VLOOKUP(K166,TPMatrix!$D$6:$E$9,2,FALSE),0))</f>
        <v>0</v>
      </c>
      <c r="M166" s="177">
        <f ca="1">IF(COUNTIF(K162:K166,K166)&gt;=2,IF(J166=5,VLOOKUP(K166+1,TPMatrix!$A$6:$B$10,2,FALSE),IF(J166=4,VLOOKUP(K166+1,TPMatrix!$D$6:$E$9,2,FALSE),0)),"")</f>
        <v>0</v>
      </c>
      <c r="N166" s="177">
        <f ca="1">IF(COUNTIF(K162:K166,K166)&gt;=3,IF(J166=5,VLOOKUP(K166+2,TPMatrix!$A$6:$B$10,2,FALSE),IF(J166=4,VLOOKUP(K166+2,TPMatrix!$D$6:$E$9,2,FALSE),0)),"")</f>
        <v>0</v>
      </c>
      <c r="O166" s="177">
        <f ca="1">IF(COUNTIF(K162:K166,K166)&gt;=4,IF(J166=5,VLOOKUP(K166+3,TPMatrix!$A$6:$B$10,2,FALSE),IF(J166=4,VLOOKUP(K166+3,TPMatrix!$D$6:$E$9,2,FALSE),0)),"")</f>
        <v>0</v>
      </c>
      <c r="P166" s="177">
        <f ca="1">IF(COUNTIF(K162:K166,K166)&gt;=5,IF(J166=5,VLOOKUP(K166+4,TPMatrix!$A$6:$B$10,2,FALSE),IF(J166=4,VLOOKUP(K166+4,TPMatrix!$D$6:$E$9,2,FALSE),0)),"")</f>
        <v>0</v>
      </c>
      <c r="Q166" s="177">
        <f t="shared" ca="1" si="52"/>
        <v>0</v>
      </c>
      <c r="R166" s="178">
        <f t="shared" ca="1" si="53"/>
        <v>5</v>
      </c>
      <c r="S166" s="176">
        <f t="shared" ca="1" si="54"/>
        <v>0</v>
      </c>
      <c r="T166" s="177">
        <f t="shared" si="55"/>
        <v>0</v>
      </c>
      <c r="U166" s="178">
        <f t="shared" ca="1" si="56"/>
        <v>0</v>
      </c>
      <c r="W166" s="3" t="str">
        <f t="shared" ca="1" si="57"/>
        <v/>
      </c>
      <c r="X166" s="3" t="str">
        <f ca="1">IF(ISNUMBER($A166),$W166*(Methuselahs!$A$4+1)+$A166,"")</f>
        <v/>
      </c>
      <c r="Y166" s="3" t="str">
        <f t="shared" ca="1" si="58"/>
        <v/>
      </c>
      <c r="Z166" s="3" t="str">
        <f ca="1">IF(ISNUMBER($A166),VLOOKUP($A166,Methuselahs!$A$7:$X$306,5),"")</f>
        <v/>
      </c>
      <c r="AA166" s="3" t="str">
        <f t="shared" ca="1" si="59"/>
        <v/>
      </c>
    </row>
    <row r="167" spans="1:27" ht="13.15" customHeight="1" x14ac:dyDescent="0.2">
      <c r="A167" s="55" t="str">
        <f ca="1">IF(OR(ISBLANK('Tournament Info'!$B$11),'Tournament Info'!$B$11&lt;&gt;4),"",INDIRECT(ADDRESS(ROW(),3,1,1,"Optimal Seating "&amp;'Tournament Info'!$B$11-1&amp;"R+F")))</f>
        <v/>
      </c>
      <c r="B167" s="76" t="str">
        <f ca="1">IF(ISNUMBER(A167),VLOOKUP(A167,Methuselahs!$A$7:$E$306,2,FALSE),"")</f>
        <v/>
      </c>
      <c r="C167" s="136" t="str">
        <f ca="1">IF(ISNUMBER(A167),VLOOKUP(A167,Methuselahs!$A$7:$E$306,3,FALSE),"")</f>
        <v/>
      </c>
      <c r="D167" s="137" t="str">
        <f t="shared" ref="D167:D198" ca="1" si="60">IF(ISNUMBER(A167),FLOOR((ROW()-ROW($A$7))/5,1)+1,"")</f>
        <v/>
      </c>
      <c r="E167" s="138"/>
      <c r="F167" s="184">
        <f t="shared" ref="F167:F198" si="61">IF(ISNUMBER(E167),E167,0)</f>
        <v>0</v>
      </c>
      <c r="G167" s="139" t="str">
        <f t="shared" ref="G167:G198" ca="1" si="62">IF(ISNUMBER($A167),IF(AND($F167&gt;=2,$H167=60),1,0),"")</f>
        <v/>
      </c>
      <c r="H167" s="140" t="str">
        <f ca="1">IF(ISNUMBER(A167),IF(OR($S167=$U167,NOT(ISNA(MATCH($D167*5+$V$4,Override!$C$6:$C$125,0)))),$Q167,0),"")</f>
        <v/>
      </c>
      <c r="I167" s="193" t="str">
        <f t="shared" ref="I167:I198" ca="1" si="63">IF(ISNUMBER(A167),IF(J167=5,K167,IF(AND(J167=4,OR(K167=4,K167=3)),K167+1,K167)),"")</f>
        <v/>
      </c>
      <c r="J167" s="141">
        <f ca="1">COUNT(A167:A171)</f>
        <v>0</v>
      </c>
      <c r="K167" s="142" t="str">
        <f ca="1">IF(ISNUMBER(A167),RANK(F167,F167:F171),"")</f>
        <v/>
      </c>
      <c r="L167" s="58">
        <f ca="1">IF(J167=5,VLOOKUP(K167,TPMatrix!$A$6:$B$10,2,FALSE),IF(J167=4,VLOOKUP(K167,TPMatrix!$D$6:$E$9,2,FALSE),0))</f>
        <v>0</v>
      </c>
      <c r="M167" s="58">
        <f ca="1">IF(COUNTIF(K167:K171,K167)&gt;=2,IF(J167=5,VLOOKUP(K167+1,TPMatrix!$A$6:$B$10,2,FALSE),IF(J167=4,VLOOKUP(K167+1,TPMatrix!$D$6:$E$9,2,FALSE),0)),"")</f>
        <v>0</v>
      </c>
      <c r="N167" s="58">
        <f ca="1">IF(COUNTIF(K167:K171,K167)&gt;=3,IF(J167=5,VLOOKUP(K167+2,TPMatrix!$A$6:$B$10,2,FALSE),IF(J167=4,VLOOKUP(K167+2,TPMatrix!$D$6:$E$9,2,FALSE),0)),"")</f>
        <v>0</v>
      </c>
      <c r="O167" s="58">
        <f ca="1">IF(COUNTIF(K167:K171,K167)&gt;=4,IF(J167=5,VLOOKUP(K167+3,TPMatrix!$A$6:$B$10,2,FALSE),IF(J167=4,VLOOKUP(K167+3,TPMatrix!$D$6:$E$9,2,FALSE),0)),"")</f>
        <v>0</v>
      </c>
      <c r="P167" s="58">
        <f ca="1">IF(COUNTIF(K167:K171,K167)&gt;=5,IF(J167=5,VLOOKUP(K167+4,TPMatrix!$A$6:$B$10,2,FALSE),IF(J167=4,VLOOKUP(K167+4,TPMatrix!$D$6:$E$9,2,FALSE),0)),"")</f>
        <v>0</v>
      </c>
      <c r="Q167" s="58">
        <f t="shared" ref="Q167:Q198" ca="1" si="64">SUM(L167:P167)/COUNT(L167:P167)</f>
        <v>0</v>
      </c>
      <c r="R167" s="143">
        <f t="shared" ref="R167:R198" ca="1" si="65">COUNT(L167:P167)</f>
        <v>5</v>
      </c>
      <c r="S167" s="144">
        <f t="shared" ref="S167:S198" ca="1" si="66">IF(ISNUMBER($A167),COUNTIF($D$7:$D$306,$D167),0)</f>
        <v>0</v>
      </c>
      <c r="T167" s="145">
        <f t="shared" ref="T167:T198" si="67">CEILING($F167,1)</f>
        <v>0</v>
      </c>
      <c r="U167" s="146">
        <f t="shared" ref="U167:U198" ca="1" si="68">SUM(OFFSET(T167,-MOD(ROW()-ROW($U$7),5),0,5,1))</f>
        <v>0</v>
      </c>
      <c r="W167" s="3" t="str">
        <f t="shared" ref="W167:W198" ca="1" si="69">$I167</f>
        <v/>
      </c>
      <c r="X167" s="3" t="str">
        <f ca="1">IF(ISNUMBER($A167),$W167*(Methuselahs!$A$4+1)+$A167,"")</f>
        <v/>
      </c>
      <c r="Y167" s="3" t="str">
        <f t="shared" ref="Y167:Y198" ca="1" si="70">IF(ISNUMBER($A167),RANK($X167,$X167:$X171,1),"")</f>
        <v/>
      </c>
      <c r="Z167" s="3" t="str">
        <f ca="1">IF(ISNUMBER($A167),VLOOKUP($A167,Methuselahs!$A$7:$X$306,5),"")</f>
        <v/>
      </c>
      <c r="AA167" s="3" t="str">
        <f t="shared" ref="AA167:AA198" ca="1" si="71">$I167</f>
        <v/>
      </c>
    </row>
    <row r="168" spans="1:27" ht="13.15" customHeight="1" x14ac:dyDescent="0.2">
      <c r="A168" s="59" t="str">
        <f ca="1">IF(OR(ISBLANK('Tournament Info'!$B$11),'Tournament Info'!$B$11&lt;&gt;4),"",INDIRECT(ADDRESS(ROW(),3,1,1,"Optimal Seating "&amp;'Tournament Info'!$B$11-1&amp;"R+F")))</f>
        <v/>
      </c>
      <c r="B168" s="65" t="str">
        <f ca="1">IF(ISNUMBER(A168),VLOOKUP(A168,Methuselahs!$A$7:$E$306,2,FALSE),"")</f>
        <v/>
      </c>
      <c r="C168" s="147" t="str">
        <f ca="1">IF(ISNUMBER(A168),VLOOKUP(A168,Methuselahs!$A$7:$E$306,3,FALSE),"")</f>
        <v/>
      </c>
      <c r="D168" s="148" t="str">
        <f t="shared" ca="1" si="60"/>
        <v/>
      </c>
      <c r="E168" s="149"/>
      <c r="F168" s="66">
        <f t="shared" si="61"/>
        <v>0</v>
      </c>
      <c r="G168" s="150" t="str">
        <f t="shared" ca="1" si="62"/>
        <v/>
      </c>
      <c r="H168" s="151" t="str">
        <f ca="1">IF(ISNUMBER(A168),IF(OR($S168=$U168,NOT(ISNA(MATCH($D168*5+$V$4,Override!$C$6:$C$125,0)))),$Q168,0),"")</f>
        <v/>
      </c>
      <c r="I168" s="69" t="str">
        <f t="shared" ca="1" si="63"/>
        <v/>
      </c>
      <c r="J168" s="152">
        <f ca="1">COUNT(A167:A171)</f>
        <v>0</v>
      </c>
      <c r="K168" s="153" t="str">
        <f ca="1">IF(ISNUMBER(A168),RANK(F168,F167:F171),"")</f>
        <v/>
      </c>
      <c r="L168" s="154">
        <f ca="1">IF(J168=5,VLOOKUP(K168,TPMatrix!$A$6:$B$10,2,FALSE),IF(J168=4,VLOOKUP(K168,TPMatrix!$D$6:$E$9,2,FALSE),0))</f>
        <v>0</v>
      </c>
      <c r="M168" s="154">
        <f ca="1">IF(COUNTIF(K167:K171,K168)&gt;=2,IF(J168=5,VLOOKUP(K168+1,TPMatrix!$A$6:$B$10,2,FALSE),IF(J168=4,VLOOKUP(K168+1,TPMatrix!$D$6:$E$9,2,FALSE),0)),"")</f>
        <v>0</v>
      </c>
      <c r="N168" s="154">
        <f ca="1">IF(COUNTIF(K167:K171,K168)&gt;=3,IF(J168=5,VLOOKUP(K168+2,TPMatrix!$A$6:$B$10,2,FALSE),IF(J168=4,VLOOKUP(K168+2,TPMatrix!$D$6:$E$9,2,FALSE),0)),"")</f>
        <v>0</v>
      </c>
      <c r="O168" s="154">
        <f ca="1">IF(COUNTIF(K167:K171,K168)&gt;=4,IF(J168=5,VLOOKUP(K168+3,TPMatrix!$A$6:$B$10,2,FALSE),IF(J168=4,VLOOKUP(K168+3,TPMatrix!$D$6:$E$9,2,FALSE),0)),"")</f>
        <v>0</v>
      </c>
      <c r="P168" s="154">
        <f ca="1">IF(COUNTIF(K167:K171,K168)&gt;=5,IF(J168=5,VLOOKUP(K168+4,TPMatrix!$A$6:$B$10,2,FALSE),IF(J168=4,VLOOKUP(K168+4,TPMatrix!$D$6:$E$9,2,FALSE),0)),"")</f>
        <v>0</v>
      </c>
      <c r="Q168" s="154">
        <f t="shared" ca="1" si="64"/>
        <v>0</v>
      </c>
      <c r="R168" s="155">
        <f t="shared" ca="1" si="65"/>
        <v>5</v>
      </c>
      <c r="S168" s="153">
        <f t="shared" ca="1" si="66"/>
        <v>0</v>
      </c>
      <c r="T168" s="154">
        <f t="shared" si="67"/>
        <v>0</v>
      </c>
      <c r="U168" s="155">
        <f t="shared" ca="1" si="68"/>
        <v>0</v>
      </c>
      <c r="W168" s="3" t="str">
        <f t="shared" ca="1" si="69"/>
        <v/>
      </c>
      <c r="X168" s="3" t="str">
        <f ca="1">IF(ISNUMBER($A168),$W168*(Methuselahs!$A$4+1)+$A168,"")</f>
        <v/>
      </c>
      <c r="Y168" s="3" t="str">
        <f t="shared" ca="1" si="70"/>
        <v/>
      </c>
      <c r="Z168" s="3" t="str">
        <f ca="1">IF(ISNUMBER($A168),VLOOKUP($A168,Methuselahs!$A$7:$X$306,5),"")</f>
        <v/>
      </c>
      <c r="AA168" s="3" t="str">
        <f t="shared" ca="1" si="71"/>
        <v/>
      </c>
    </row>
    <row r="169" spans="1:27" ht="13.15" customHeight="1" x14ac:dyDescent="0.2">
      <c r="A169" s="70" t="str">
        <f ca="1">IF(OR(ISBLANK('Tournament Info'!$B$11),'Tournament Info'!$B$11&lt;&gt;4),"",INDIRECT(ADDRESS(ROW(),3,1,1,"Optimal Seating "&amp;'Tournament Info'!$B$11-1&amp;"R+F")))</f>
        <v/>
      </c>
      <c r="B169" s="76" t="str">
        <f ca="1">IF(ISNUMBER(A169),VLOOKUP(A169,Methuselahs!$A$7:$E$306,2,FALSE),"")</f>
        <v/>
      </c>
      <c r="C169" s="156" t="str">
        <f ca="1">IF(ISNUMBER(A169),VLOOKUP(A169,Methuselahs!$A$7:$E$306,3,FALSE),"")</f>
        <v/>
      </c>
      <c r="D169" s="157" t="str">
        <f t="shared" ca="1" si="60"/>
        <v/>
      </c>
      <c r="E169" s="158"/>
      <c r="F169" s="77">
        <f t="shared" si="61"/>
        <v>0</v>
      </c>
      <c r="G169" s="159" t="str">
        <f t="shared" ca="1" si="62"/>
        <v/>
      </c>
      <c r="H169" s="160" t="str">
        <f ca="1">IF(ISNUMBER(A169),IF(OR($S169=$U169,NOT(ISNA(MATCH($D169*5+$V$4,Override!$C$6:$C$125,0)))),$Q169,0),"")</f>
        <v/>
      </c>
      <c r="I169" s="80" t="str">
        <f t="shared" ca="1" si="63"/>
        <v/>
      </c>
      <c r="J169" s="161">
        <f ca="1">COUNT(A167:A171)</f>
        <v>0</v>
      </c>
      <c r="K169" s="162" t="str">
        <f ca="1">IF(ISNUMBER(A169),RANK(F169,F167:F171),"")</f>
        <v/>
      </c>
      <c r="L169" s="75">
        <f ca="1">IF(J169=5,VLOOKUP(K169,TPMatrix!$A$6:$B$10,2,FALSE),IF(J169=4,VLOOKUP(K169,TPMatrix!$D$6:$E$9,2,FALSE),0))</f>
        <v>0</v>
      </c>
      <c r="M169" s="75">
        <f ca="1">IF(COUNTIF(K167:K171,K169)&gt;=2,IF(J169=5,VLOOKUP(K169+1,TPMatrix!$A$6:$B$10,2,FALSE),IF(J169=4,VLOOKUP(K169+1,TPMatrix!$D$6:$E$9,2,FALSE),0)),"")</f>
        <v>0</v>
      </c>
      <c r="N169" s="75">
        <f ca="1">IF(COUNTIF(K167:K171,K169)&gt;=3,IF(J169=5,VLOOKUP(K169+2,TPMatrix!$A$6:$B$10,2,FALSE),IF(J169=4,VLOOKUP(K169+2,TPMatrix!$D$6:$E$9,2,FALSE),0)),"")</f>
        <v>0</v>
      </c>
      <c r="O169" s="75">
        <f ca="1">IF(COUNTIF(K167:K171,K169)&gt;=4,IF(J169=5,VLOOKUP(K169+3,TPMatrix!$A$6:$B$10,2,FALSE),IF(J169=4,VLOOKUP(K169+3,TPMatrix!$D$6:$E$9,2,FALSE),0)),"")</f>
        <v>0</v>
      </c>
      <c r="P169" s="75">
        <f ca="1">IF(COUNTIF(K167:K171,K169)&gt;=5,IF(J169=5,VLOOKUP(K169+4,TPMatrix!$A$6:$B$10,2,FALSE),IF(J169=4,VLOOKUP(K169+4,TPMatrix!$D$6:$E$9,2,FALSE),0)),"")</f>
        <v>0</v>
      </c>
      <c r="Q169" s="75">
        <f t="shared" ca="1" si="64"/>
        <v>0</v>
      </c>
      <c r="R169" s="163">
        <f t="shared" ca="1" si="65"/>
        <v>5</v>
      </c>
      <c r="S169" s="162">
        <f t="shared" ca="1" si="66"/>
        <v>0</v>
      </c>
      <c r="T169" s="75">
        <f t="shared" si="67"/>
        <v>0</v>
      </c>
      <c r="U169" s="163">
        <f t="shared" ca="1" si="68"/>
        <v>0</v>
      </c>
      <c r="W169" s="3" t="str">
        <f t="shared" ca="1" si="69"/>
        <v/>
      </c>
      <c r="X169" s="3" t="str">
        <f ca="1">IF(ISNUMBER($A169),$W169*(Methuselahs!$A$4+1)+$A169,"")</f>
        <v/>
      </c>
      <c r="Y169" s="3" t="str">
        <f t="shared" ca="1" si="70"/>
        <v/>
      </c>
      <c r="Z169" s="3" t="str">
        <f ca="1">IF(ISNUMBER($A169),VLOOKUP($A169,Methuselahs!$A$7:$X$306,5),"")</f>
        <v/>
      </c>
      <c r="AA169" s="3" t="str">
        <f t="shared" ca="1" si="71"/>
        <v/>
      </c>
    </row>
    <row r="170" spans="1:27" ht="13.15" customHeight="1" x14ac:dyDescent="0.2">
      <c r="A170" s="164" t="str">
        <f ca="1">IF(OR(ISBLANK('Tournament Info'!$B$11),'Tournament Info'!$B$11&lt;&gt;4),"",INDIRECT(ADDRESS(ROW(),3,1,1,"Optimal Seating "&amp;'Tournament Info'!$B$11-1&amp;"R+F")))</f>
        <v/>
      </c>
      <c r="B170" s="165" t="str">
        <f ca="1">IF(ISNUMBER(A170),VLOOKUP(A170,Methuselahs!$A$7:$E$306,2,FALSE),"")</f>
        <v/>
      </c>
      <c r="C170" s="166" t="str">
        <f ca="1">IF(ISNUMBER(A170),VLOOKUP(A170,Methuselahs!$A$7:$E$306,3,FALSE),"")</f>
        <v/>
      </c>
      <c r="D170" s="167" t="str">
        <f t="shared" ca="1" si="60"/>
        <v/>
      </c>
      <c r="E170" s="168"/>
      <c r="F170" s="188">
        <f t="shared" si="61"/>
        <v>0</v>
      </c>
      <c r="G170" s="150" t="str">
        <f t="shared" ca="1" si="62"/>
        <v/>
      </c>
      <c r="H170" s="151" t="str">
        <f ca="1">IF(ISNUMBER(A170),IF(OR($S170=$U170,NOT(ISNA(MATCH($D170*5+$V$4,Override!$C$6:$C$125,0)))),$Q170,0),"")</f>
        <v/>
      </c>
      <c r="I170" s="69" t="str">
        <f t="shared" ca="1" si="63"/>
        <v/>
      </c>
      <c r="J170" s="169">
        <f ca="1">COUNT(A167:A171)</f>
        <v>0</v>
      </c>
      <c r="K170" s="153" t="str">
        <f ca="1">IF(ISNUMBER(A170),RANK(F170,F167:F171),"")</f>
        <v/>
      </c>
      <c r="L170" s="154">
        <f ca="1">IF(J170=5,VLOOKUP(K170,TPMatrix!$A$6:$B$10,2,FALSE),IF(J170=4,VLOOKUP(K170,TPMatrix!$D$6:$E$9,2,FALSE),0))</f>
        <v>0</v>
      </c>
      <c r="M170" s="154">
        <f ca="1">IF(COUNTIF(K167:K171,K170)&gt;=2,IF(J170=5,VLOOKUP(K170+1,TPMatrix!$A$6:$B$10,2,FALSE),IF(J170=4,VLOOKUP(K170+1,TPMatrix!$D$6:$E$9,2,FALSE),0)),"")</f>
        <v>0</v>
      </c>
      <c r="N170" s="154">
        <f ca="1">IF(COUNTIF(K167:K171,K170)&gt;=3,IF(J170=5,VLOOKUP(K170+2,TPMatrix!$A$6:$B$10,2,FALSE),IF(J170=4,VLOOKUP(K170+2,TPMatrix!$D$6:$E$9,2,FALSE),0)),"")</f>
        <v>0</v>
      </c>
      <c r="O170" s="154">
        <f ca="1">IF(COUNTIF(K167:K171,K170)&gt;=4,IF(J170=5,VLOOKUP(K170+3,TPMatrix!$A$6:$B$10,2,FALSE),IF(J170=4,VLOOKUP(K170+3,TPMatrix!$D$6:$E$9,2,FALSE),0)),"")</f>
        <v>0</v>
      </c>
      <c r="P170" s="154">
        <f ca="1">IF(COUNTIF(K167:K171,K170)&gt;=5,IF(J170=5,VLOOKUP(K170+4,TPMatrix!$A$6:$B$10,2,FALSE),IF(J170=4,VLOOKUP(K170+4,TPMatrix!$D$6:$E$9,2,FALSE),0)),"")</f>
        <v>0</v>
      </c>
      <c r="Q170" s="154">
        <f t="shared" ca="1" si="64"/>
        <v>0</v>
      </c>
      <c r="R170" s="155">
        <f t="shared" ca="1" si="65"/>
        <v>5</v>
      </c>
      <c r="S170" s="153">
        <f t="shared" ca="1" si="66"/>
        <v>0</v>
      </c>
      <c r="T170" s="154">
        <f t="shared" si="67"/>
        <v>0</v>
      </c>
      <c r="U170" s="155">
        <f t="shared" ca="1" si="68"/>
        <v>0</v>
      </c>
      <c r="W170" s="3" t="str">
        <f t="shared" ca="1" si="69"/>
        <v/>
      </c>
      <c r="X170" s="3" t="str">
        <f ca="1">IF(ISNUMBER($A170),$W170*(Methuselahs!$A$4+1)+$A170,"")</f>
        <v/>
      </c>
      <c r="Y170" s="3" t="str">
        <f t="shared" ca="1" si="70"/>
        <v/>
      </c>
      <c r="Z170" s="3" t="str">
        <f ca="1">IF(ISNUMBER($A170),VLOOKUP($A170,Methuselahs!$A$7:$X$306,5),"")</f>
        <v/>
      </c>
      <c r="AA170" s="3" t="str">
        <f t="shared" ca="1" si="71"/>
        <v/>
      </c>
    </row>
    <row r="171" spans="1:27" ht="13.15" customHeight="1" x14ac:dyDescent="0.2">
      <c r="A171" s="170" t="str">
        <f ca="1">IF(OR(ISBLANK('Tournament Info'!$B$11),'Tournament Info'!$B$11&lt;&gt;4),"",INDIRECT(ADDRESS(ROW(),3,1,1,"Optimal Seating "&amp;'Tournament Info'!$B$11-1&amp;"R+F")))</f>
        <v/>
      </c>
      <c r="B171" s="171" t="str">
        <f ca="1">IF(ISNUMBER(A171),VLOOKUP(A171,Methuselahs!$A$7:$E$306,2,FALSE),"")</f>
        <v/>
      </c>
      <c r="C171" s="172" t="str">
        <f ca="1">IF(ISNUMBER(A171),VLOOKUP(A171,Methuselahs!$A$7:$E$306,3,FALSE),"")</f>
        <v/>
      </c>
      <c r="D171" s="173" t="str">
        <f t="shared" ca="1" si="60"/>
        <v/>
      </c>
      <c r="E171" s="174"/>
      <c r="F171" s="189">
        <f t="shared" si="61"/>
        <v>0</v>
      </c>
      <c r="G171" s="159" t="str">
        <f t="shared" ca="1" si="62"/>
        <v/>
      </c>
      <c r="H171" s="160" t="str">
        <f ca="1">IF(ISNUMBER(A171),IF(OR($S171=$U171,NOT(ISNA(MATCH($D171*5+$V$4,Override!$C$6:$C$125,0)))),$Q171,0),"")</f>
        <v/>
      </c>
      <c r="I171" s="80" t="str">
        <f t="shared" ca="1" si="63"/>
        <v/>
      </c>
      <c r="J171" s="175">
        <f ca="1">COUNT(A167:A171)</f>
        <v>0</v>
      </c>
      <c r="K171" s="176" t="str">
        <f ca="1">IF(ISNUMBER(A171),RANK(F171,F167:F171),"")</f>
        <v/>
      </c>
      <c r="L171" s="177">
        <f ca="1">IF(J171=5,VLOOKUP(K171,TPMatrix!$A$6:$B$10,2,FALSE),IF(J171=4,VLOOKUP(K171,TPMatrix!$D$6:$E$9,2,FALSE),0))</f>
        <v>0</v>
      </c>
      <c r="M171" s="177">
        <f ca="1">IF(COUNTIF(K167:K171,K171)&gt;=2,IF(J171=5,VLOOKUP(K171+1,TPMatrix!$A$6:$B$10,2,FALSE),IF(J171=4,VLOOKUP(K171+1,TPMatrix!$D$6:$E$9,2,FALSE),0)),"")</f>
        <v>0</v>
      </c>
      <c r="N171" s="177">
        <f ca="1">IF(COUNTIF(K167:K171,K171)&gt;=3,IF(J171=5,VLOOKUP(K171+2,TPMatrix!$A$6:$B$10,2,FALSE),IF(J171=4,VLOOKUP(K171+2,TPMatrix!$D$6:$E$9,2,FALSE),0)),"")</f>
        <v>0</v>
      </c>
      <c r="O171" s="177">
        <f ca="1">IF(COUNTIF(K167:K171,K171)&gt;=4,IF(J171=5,VLOOKUP(K171+3,TPMatrix!$A$6:$B$10,2,FALSE),IF(J171=4,VLOOKUP(K171+3,TPMatrix!$D$6:$E$9,2,FALSE),0)),"")</f>
        <v>0</v>
      </c>
      <c r="P171" s="177">
        <f ca="1">IF(COUNTIF(K167:K171,K171)&gt;=5,IF(J171=5,VLOOKUP(K171+4,TPMatrix!$A$6:$B$10,2,FALSE),IF(J171=4,VLOOKUP(K171+4,TPMatrix!$D$6:$E$9,2,FALSE),0)),"")</f>
        <v>0</v>
      </c>
      <c r="Q171" s="177">
        <f t="shared" ca="1" si="64"/>
        <v>0</v>
      </c>
      <c r="R171" s="178">
        <f t="shared" ca="1" si="65"/>
        <v>5</v>
      </c>
      <c r="S171" s="176">
        <f t="shared" ca="1" si="66"/>
        <v>0</v>
      </c>
      <c r="T171" s="177">
        <f t="shared" si="67"/>
        <v>0</v>
      </c>
      <c r="U171" s="178">
        <f t="shared" ca="1" si="68"/>
        <v>0</v>
      </c>
      <c r="W171" s="3" t="str">
        <f t="shared" ca="1" si="69"/>
        <v/>
      </c>
      <c r="X171" s="3" t="str">
        <f ca="1">IF(ISNUMBER($A171),$W171*(Methuselahs!$A$4+1)+$A171,"")</f>
        <v/>
      </c>
      <c r="Y171" s="3" t="str">
        <f t="shared" ca="1" si="70"/>
        <v/>
      </c>
      <c r="Z171" s="3" t="str">
        <f ca="1">IF(ISNUMBER($A171),VLOOKUP($A171,Methuselahs!$A$7:$X$306,5),"")</f>
        <v/>
      </c>
      <c r="AA171" s="3" t="str">
        <f t="shared" ca="1" si="71"/>
        <v/>
      </c>
    </row>
    <row r="172" spans="1:27" ht="13.15" customHeight="1" x14ac:dyDescent="0.2">
      <c r="A172" s="55" t="str">
        <f ca="1">IF(OR(ISBLANK('Tournament Info'!$B$11),'Tournament Info'!$B$11&lt;&gt;4),"",INDIRECT(ADDRESS(ROW(),3,1,1,"Optimal Seating "&amp;'Tournament Info'!$B$11-1&amp;"R+F")))</f>
        <v/>
      </c>
      <c r="B172" s="76" t="str">
        <f ca="1">IF(ISNUMBER(A172),VLOOKUP(A172,Methuselahs!$A$7:$E$306,2,FALSE),"")</f>
        <v/>
      </c>
      <c r="C172" s="136" t="str">
        <f ca="1">IF(ISNUMBER(A172),VLOOKUP(A172,Methuselahs!$A$7:$E$306,3,FALSE),"")</f>
        <v/>
      </c>
      <c r="D172" s="137" t="str">
        <f t="shared" ca="1" si="60"/>
        <v/>
      </c>
      <c r="E172" s="138"/>
      <c r="F172" s="184">
        <f t="shared" si="61"/>
        <v>0</v>
      </c>
      <c r="G172" s="139" t="str">
        <f t="shared" ca="1" si="62"/>
        <v/>
      </c>
      <c r="H172" s="140" t="str">
        <f ca="1">IF(ISNUMBER(A172),IF(OR($S172=$U172,NOT(ISNA(MATCH($D172*5+$V$4,Override!$C$6:$C$125,0)))),$Q172,0),"")</f>
        <v/>
      </c>
      <c r="I172" s="193" t="str">
        <f t="shared" ca="1" si="63"/>
        <v/>
      </c>
      <c r="J172" s="141">
        <f ca="1">COUNT(A172:A176)</f>
        <v>0</v>
      </c>
      <c r="K172" s="142" t="str">
        <f ca="1">IF(ISNUMBER(A172),RANK(F172,F172:F176),"")</f>
        <v/>
      </c>
      <c r="L172" s="58">
        <f ca="1">IF(J172=5,VLOOKUP(K172,TPMatrix!$A$6:$B$10,2,FALSE),IF(J172=4,VLOOKUP(K172,TPMatrix!$D$6:$E$9,2,FALSE),0))</f>
        <v>0</v>
      </c>
      <c r="M172" s="58">
        <f ca="1">IF(COUNTIF(K172:K176,K172)&gt;=2,IF(J172=5,VLOOKUP(K172+1,TPMatrix!$A$6:$B$10,2,FALSE),IF(J172=4,VLOOKUP(K172+1,TPMatrix!$D$6:$E$9,2,FALSE),0)),"")</f>
        <v>0</v>
      </c>
      <c r="N172" s="58">
        <f ca="1">IF(COUNTIF(K172:K176,K172)&gt;=3,IF(J172=5,VLOOKUP(K172+2,TPMatrix!$A$6:$B$10,2,FALSE),IF(J172=4,VLOOKUP(K172+2,TPMatrix!$D$6:$E$9,2,FALSE),0)),"")</f>
        <v>0</v>
      </c>
      <c r="O172" s="58">
        <f ca="1">IF(COUNTIF(K172:K176,K172)&gt;=4,IF(J172=5,VLOOKUP(K172+3,TPMatrix!$A$6:$B$10,2,FALSE),IF(J172=4,VLOOKUP(K172+3,TPMatrix!$D$6:$E$9,2,FALSE),0)),"")</f>
        <v>0</v>
      </c>
      <c r="P172" s="58">
        <f ca="1">IF(COUNTIF(K172:K176,K172)&gt;=5,IF(J172=5,VLOOKUP(K172+4,TPMatrix!$A$6:$B$10,2,FALSE),IF(J172=4,VLOOKUP(K172+4,TPMatrix!$D$6:$E$9,2,FALSE),0)),"")</f>
        <v>0</v>
      </c>
      <c r="Q172" s="58">
        <f t="shared" ca="1" si="64"/>
        <v>0</v>
      </c>
      <c r="R172" s="143">
        <f t="shared" ca="1" si="65"/>
        <v>5</v>
      </c>
      <c r="S172" s="144">
        <f t="shared" ca="1" si="66"/>
        <v>0</v>
      </c>
      <c r="T172" s="145">
        <f t="shared" si="67"/>
        <v>0</v>
      </c>
      <c r="U172" s="146">
        <f t="shared" ca="1" si="68"/>
        <v>0</v>
      </c>
      <c r="W172" s="3" t="str">
        <f t="shared" ca="1" si="69"/>
        <v/>
      </c>
      <c r="X172" s="3" t="str">
        <f ca="1">IF(ISNUMBER($A172),$W172*(Methuselahs!$A$4+1)+$A172,"")</f>
        <v/>
      </c>
      <c r="Y172" s="3" t="str">
        <f t="shared" ca="1" si="70"/>
        <v/>
      </c>
      <c r="Z172" s="3" t="str">
        <f ca="1">IF(ISNUMBER($A172),VLOOKUP($A172,Methuselahs!$A$7:$X$306,5),"")</f>
        <v/>
      </c>
      <c r="AA172" s="3" t="str">
        <f t="shared" ca="1" si="71"/>
        <v/>
      </c>
    </row>
    <row r="173" spans="1:27" ht="13.15" customHeight="1" x14ac:dyDescent="0.2">
      <c r="A173" s="59" t="str">
        <f ca="1">IF(OR(ISBLANK('Tournament Info'!$B$11),'Tournament Info'!$B$11&lt;&gt;4),"",INDIRECT(ADDRESS(ROW(),3,1,1,"Optimal Seating "&amp;'Tournament Info'!$B$11-1&amp;"R+F")))</f>
        <v/>
      </c>
      <c r="B173" s="65" t="str">
        <f ca="1">IF(ISNUMBER(A173),VLOOKUP(A173,Methuselahs!$A$7:$E$306,2,FALSE),"")</f>
        <v/>
      </c>
      <c r="C173" s="147" t="str">
        <f ca="1">IF(ISNUMBER(A173),VLOOKUP(A173,Methuselahs!$A$7:$E$306,3,FALSE),"")</f>
        <v/>
      </c>
      <c r="D173" s="148" t="str">
        <f t="shared" ca="1" si="60"/>
        <v/>
      </c>
      <c r="E173" s="149"/>
      <c r="F173" s="66">
        <f t="shared" si="61"/>
        <v>0</v>
      </c>
      <c r="G173" s="150" t="str">
        <f t="shared" ca="1" si="62"/>
        <v/>
      </c>
      <c r="H173" s="151" t="str">
        <f ca="1">IF(ISNUMBER(A173),IF(OR($S173=$U173,NOT(ISNA(MATCH($D173*5+$V$4,Override!$C$6:$C$125,0)))),$Q173,0),"")</f>
        <v/>
      </c>
      <c r="I173" s="69" t="str">
        <f t="shared" ca="1" si="63"/>
        <v/>
      </c>
      <c r="J173" s="152">
        <f ca="1">COUNT(A172:A176)</f>
        <v>0</v>
      </c>
      <c r="K173" s="153" t="str">
        <f ca="1">IF(ISNUMBER(A173),RANK(F173,F172:F176),"")</f>
        <v/>
      </c>
      <c r="L173" s="154">
        <f ca="1">IF(J173=5,VLOOKUP(K173,TPMatrix!$A$6:$B$10,2,FALSE),IF(J173=4,VLOOKUP(K173,TPMatrix!$D$6:$E$9,2,FALSE),0))</f>
        <v>0</v>
      </c>
      <c r="M173" s="154">
        <f ca="1">IF(COUNTIF(K172:K176,K173)&gt;=2,IF(J173=5,VLOOKUP(K173+1,TPMatrix!$A$6:$B$10,2,FALSE),IF(J173=4,VLOOKUP(K173+1,TPMatrix!$D$6:$E$9,2,FALSE),0)),"")</f>
        <v>0</v>
      </c>
      <c r="N173" s="154">
        <f ca="1">IF(COUNTIF(K172:K176,K173)&gt;=3,IF(J173=5,VLOOKUP(K173+2,TPMatrix!$A$6:$B$10,2,FALSE),IF(J173=4,VLOOKUP(K173+2,TPMatrix!$D$6:$E$9,2,FALSE),0)),"")</f>
        <v>0</v>
      </c>
      <c r="O173" s="154">
        <f ca="1">IF(COUNTIF(K172:K176,K173)&gt;=4,IF(J173=5,VLOOKUP(K173+3,TPMatrix!$A$6:$B$10,2,FALSE),IF(J173=4,VLOOKUP(K173+3,TPMatrix!$D$6:$E$9,2,FALSE),0)),"")</f>
        <v>0</v>
      </c>
      <c r="P173" s="154">
        <f ca="1">IF(COUNTIF(K172:K176,K173)&gt;=5,IF(J173=5,VLOOKUP(K173+4,TPMatrix!$A$6:$B$10,2,FALSE),IF(J173=4,VLOOKUP(K173+4,TPMatrix!$D$6:$E$9,2,FALSE),0)),"")</f>
        <v>0</v>
      </c>
      <c r="Q173" s="154">
        <f t="shared" ca="1" si="64"/>
        <v>0</v>
      </c>
      <c r="R173" s="155">
        <f t="shared" ca="1" si="65"/>
        <v>5</v>
      </c>
      <c r="S173" s="153">
        <f t="shared" ca="1" si="66"/>
        <v>0</v>
      </c>
      <c r="T173" s="154">
        <f t="shared" si="67"/>
        <v>0</v>
      </c>
      <c r="U173" s="155">
        <f t="shared" ca="1" si="68"/>
        <v>0</v>
      </c>
      <c r="W173" s="3" t="str">
        <f t="shared" ca="1" si="69"/>
        <v/>
      </c>
      <c r="X173" s="3" t="str">
        <f ca="1">IF(ISNUMBER($A173),$W173*(Methuselahs!$A$4+1)+$A173,"")</f>
        <v/>
      </c>
      <c r="Y173" s="3" t="str">
        <f t="shared" ca="1" si="70"/>
        <v/>
      </c>
      <c r="Z173" s="3" t="str">
        <f ca="1">IF(ISNUMBER($A173),VLOOKUP($A173,Methuselahs!$A$7:$X$306,5),"")</f>
        <v/>
      </c>
      <c r="AA173" s="3" t="str">
        <f t="shared" ca="1" si="71"/>
        <v/>
      </c>
    </row>
    <row r="174" spans="1:27" ht="13.15" customHeight="1" x14ac:dyDescent="0.2">
      <c r="A174" s="70" t="str">
        <f ca="1">IF(OR(ISBLANK('Tournament Info'!$B$11),'Tournament Info'!$B$11&lt;&gt;4),"",INDIRECT(ADDRESS(ROW(),3,1,1,"Optimal Seating "&amp;'Tournament Info'!$B$11-1&amp;"R+F")))</f>
        <v/>
      </c>
      <c r="B174" s="76" t="str">
        <f ca="1">IF(ISNUMBER(A174),VLOOKUP(A174,Methuselahs!$A$7:$E$306,2,FALSE),"")</f>
        <v/>
      </c>
      <c r="C174" s="156" t="str">
        <f ca="1">IF(ISNUMBER(A174),VLOOKUP(A174,Methuselahs!$A$7:$E$306,3,FALSE),"")</f>
        <v/>
      </c>
      <c r="D174" s="157" t="str">
        <f t="shared" ca="1" si="60"/>
        <v/>
      </c>
      <c r="E174" s="158"/>
      <c r="F174" s="77">
        <f t="shared" si="61"/>
        <v>0</v>
      </c>
      <c r="G174" s="159" t="str">
        <f t="shared" ca="1" si="62"/>
        <v/>
      </c>
      <c r="H174" s="160" t="str">
        <f ca="1">IF(ISNUMBER(A174),IF(OR($S174=$U174,NOT(ISNA(MATCH($D174*5+$V$4,Override!$C$6:$C$125,0)))),$Q174,0),"")</f>
        <v/>
      </c>
      <c r="I174" s="80" t="str">
        <f t="shared" ca="1" si="63"/>
        <v/>
      </c>
      <c r="J174" s="161">
        <f ca="1">COUNT(A172:A176)</f>
        <v>0</v>
      </c>
      <c r="K174" s="162" t="str">
        <f ca="1">IF(ISNUMBER(A174),RANK(F174,F172:F176),"")</f>
        <v/>
      </c>
      <c r="L174" s="75">
        <f ca="1">IF(J174=5,VLOOKUP(K174,TPMatrix!$A$6:$B$10,2,FALSE),IF(J174=4,VLOOKUP(K174,TPMatrix!$D$6:$E$9,2,FALSE),0))</f>
        <v>0</v>
      </c>
      <c r="M174" s="75">
        <f ca="1">IF(COUNTIF(K172:K176,K174)&gt;=2,IF(J174=5,VLOOKUP(K174+1,TPMatrix!$A$6:$B$10,2,FALSE),IF(J174=4,VLOOKUP(K174+1,TPMatrix!$D$6:$E$9,2,FALSE),0)),"")</f>
        <v>0</v>
      </c>
      <c r="N174" s="75">
        <f ca="1">IF(COUNTIF(K172:K176,K174)&gt;=3,IF(J174=5,VLOOKUP(K174+2,TPMatrix!$A$6:$B$10,2,FALSE),IF(J174=4,VLOOKUP(K174+2,TPMatrix!$D$6:$E$9,2,FALSE),0)),"")</f>
        <v>0</v>
      </c>
      <c r="O174" s="75">
        <f ca="1">IF(COUNTIF(K172:K176,K174)&gt;=4,IF(J174=5,VLOOKUP(K174+3,TPMatrix!$A$6:$B$10,2,FALSE),IF(J174=4,VLOOKUP(K174+3,TPMatrix!$D$6:$E$9,2,FALSE),0)),"")</f>
        <v>0</v>
      </c>
      <c r="P174" s="75">
        <f ca="1">IF(COUNTIF(K172:K176,K174)&gt;=5,IF(J174=5,VLOOKUP(K174+4,TPMatrix!$A$6:$B$10,2,FALSE),IF(J174=4,VLOOKUP(K174+4,TPMatrix!$D$6:$E$9,2,FALSE),0)),"")</f>
        <v>0</v>
      </c>
      <c r="Q174" s="75">
        <f t="shared" ca="1" si="64"/>
        <v>0</v>
      </c>
      <c r="R174" s="163">
        <f t="shared" ca="1" si="65"/>
        <v>5</v>
      </c>
      <c r="S174" s="162">
        <f t="shared" ca="1" si="66"/>
        <v>0</v>
      </c>
      <c r="T174" s="75">
        <f t="shared" si="67"/>
        <v>0</v>
      </c>
      <c r="U174" s="163">
        <f t="shared" ca="1" si="68"/>
        <v>0</v>
      </c>
      <c r="W174" s="3" t="str">
        <f t="shared" ca="1" si="69"/>
        <v/>
      </c>
      <c r="X174" s="3" t="str">
        <f ca="1">IF(ISNUMBER($A174),$W174*(Methuselahs!$A$4+1)+$A174,"")</f>
        <v/>
      </c>
      <c r="Y174" s="3" t="str">
        <f t="shared" ca="1" si="70"/>
        <v/>
      </c>
      <c r="Z174" s="3" t="str">
        <f ca="1">IF(ISNUMBER($A174),VLOOKUP($A174,Methuselahs!$A$7:$X$306,5),"")</f>
        <v/>
      </c>
      <c r="AA174" s="3" t="str">
        <f t="shared" ca="1" si="71"/>
        <v/>
      </c>
    </row>
    <row r="175" spans="1:27" ht="13.15" customHeight="1" x14ac:dyDescent="0.2">
      <c r="A175" s="164" t="str">
        <f ca="1">IF(OR(ISBLANK('Tournament Info'!$B$11),'Tournament Info'!$B$11&lt;&gt;4),"",INDIRECT(ADDRESS(ROW(),3,1,1,"Optimal Seating "&amp;'Tournament Info'!$B$11-1&amp;"R+F")))</f>
        <v/>
      </c>
      <c r="B175" s="165" t="str">
        <f ca="1">IF(ISNUMBER(A175),VLOOKUP(A175,Methuselahs!$A$7:$E$306,2,FALSE),"")</f>
        <v/>
      </c>
      <c r="C175" s="166" t="str">
        <f ca="1">IF(ISNUMBER(A175),VLOOKUP(A175,Methuselahs!$A$7:$E$306,3,FALSE),"")</f>
        <v/>
      </c>
      <c r="D175" s="167" t="str">
        <f t="shared" ca="1" si="60"/>
        <v/>
      </c>
      <c r="E175" s="168"/>
      <c r="F175" s="188">
        <f t="shared" si="61"/>
        <v>0</v>
      </c>
      <c r="G175" s="150" t="str">
        <f t="shared" ca="1" si="62"/>
        <v/>
      </c>
      <c r="H175" s="151" t="str">
        <f ca="1">IF(ISNUMBER(A175),IF(OR($S175=$U175,NOT(ISNA(MATCH($D175*5+$V$4,Override!$C$6:$C$125,0)))),$Q175,0),"")</f>
        <v/>
      </c>
      <c r="I175" s="69" t="str">
        <f t="shared" ca="1" si="63"/>
        <v/>
      </c>
      <c r="J175" s="169">
        <f ca="1">COUNT(A172:A176)</f>
        <v>0</v>
      </c>
      <c r="K175" s="153" t="str">
        <f ca="1">IF(ISNUMBER(A175),RANK(F175,F172:F176),"")</f>
        <v/>
      </c>
      <c r="L175" s="154">
        <f ca="1">IF(J175=5,VLOOKUP(K175,TPMatrix!$A$6:$B$10,2,FALSE),IF(J175=4,VLOOKUP(K175,TPMatrix!$D$6:$E$9,2,FALSE),0))</f>
        <v>0</v>
      </c>
      <c r="M175" s="154">
        <f ca="1">IF(COUNTIF(K172:K176,K175)&gt;=2,IF(J175=5,VLOOKUP(K175+1,TPMatrix!$A$6:$B$10,2,FALSE),IF(J175=4,VLOOKUP(K175+1,TPMatrix!$D$6:$E$9,2,FALSE),0)),"")</f>
        <v>0</v>
      </c>
      <c r="N175" s="154">
        <f ca="1">IF(COUNTIF(K172:K176,K175)&gt;=3,IF(J175=5,VLOOKUP(K175+2,TPMatrix!$A$6:$B$10,2,FALSE),IF(J175=4,VLOOKUP(K175+2,TPMatrix!$D$6:$E$9,2,FALSE),0)),"")</f>
        <v>0</v>
      </c>
      <c r="O175" s="154">
        <f ca="1">IF(COUNTIF(K172:K176,K175)&gt;=4,IF(J175=5,VLOOKUP(K175+3,TPMatrix!$A$6:$B$10,2,FALSE),IF(J175=4,VLOOKUP(K175+3,TPMatrix!$D$6:$E$9,2,FALSE),0)),"")</f>
        <v>0</v>
      </c>
      <c r="P175" s="154">
        <f ca="1">IF(COUNTIF(K172:K176,K175)&gt;=5,IF(J175=5,VLOOKUP(K175+4,TPMatrix!$A$6:$B$10,2,FALSE),IF(J175=4,VLOOKUP(K175+4,TPMatrix!$D$6:$E$9,2,FALSE),0)),"")</f>
        <v>0</v>
      </c>
      <c r="Q175" s="154">
        <f t="shared" ca="1" si="64"/>
        <v>0</v>
      </c>
      <c r="R175" s="155">
        <f t="shared" ca="1" si="65"/>
        <v>5</v>
      </c>
      <c r="S175" s="153">
        <f t="shared" ca="1" si="66"/>
        <v>0</v>
      </c>
      <c r="T175" s="154">
        <f t="shared" si="67"/>
        <v>0</v>
      </c>
      <c r="U175" s="155">
        <f t="shared" ca="1" si="68"/>
        <v>0</v>
      </c>
      <c r="W175" s="3" t="str">
        <f t="shared" ca="1" si="69"/>
        <v/>
      </c>
      <c r="X175" s="3" t="str">
        <f ca="1">IF(ISNUMBER($A175),$W175*(Methuselahs!$A$4+1)+$A175,"")</f>
        <v/>
      </c>
      <c r="Y175" s="3" t="str">
        <f t="shared" ca="1" si="70"/>
        <v/>
      </c>
      <c r="Z175" s="3" t="str">
        <f ca="1">IF(ISNUMBER($A175),VLOOKUP($A175,Methuselahs!$A$7:$X$306,5),"")</f>
        <v/>
      </c>
      <c r="AA175" s="3" t="str">
        <f t="shared" ca="1" si="71"/>
        <v/>
      </c>
    </row>
    <row r="176" spans="1:27" ht="13.15" customHeight="1" x14ac:dyDescent="0.2">
      <c r="A176" s="170" t="str">
        <f ca="1">IF(OR(ISBLANK('Tournament Info'!$B$11),'Tournament Info'!$B$11&lt;&gt;4),"",INDIRECT(ADDRESS(ROW(),3,1,1,"Optimal Seating "&amp;'Tournament Info'!$B$11-1&amp;"R+F")))</f>
        <v/>
      </c>
      <c r="B176" s="171" t="str">
        <f ca="1">IF(ISNUMBER(A176),VLOOKUP(A176,Methuselahs!$A$7:$E$306,2,FALSE),"")</f>
        <v/>
      </c>
      <c r="C176" s="172" t="str">
        <f ca="1">IF(ISNUMBER(A176),VLOOKUP(A176,Methuselahs!$A$7:$E$306,3,FALSE),"")</f>
        <v/>
      </c>
      <c r="D176" s="173" t="str">
        <f t="shared" ca="1" si="60"/>
        <v/>
      </c>
      <c r="E176" s="174"/>
      <c r="F176" s="189">
        <f t="shared" si="61"/>
        <v>0</v>
      </c>
      <c r="G176" s="159" t="str">
        <f t="shared" ca="1" si="62"/>
        <v/>
      </c>
      <c r="H176" s="160" t="str">
        <f ca="1">IF(ISNUMBER(A176),IF(OR($S176=$U176,NOT(ISNA(MATCH($D176*5+$V$4,Override!$C$6:$C$125,0)))),$Q176,0),"")</f>
        <v/>
      </c>
      <c r="I176" s="80" t="str">
        <f t="shared" ca="1" si="63"/>
        <v/>
      </c>
      <c r="J176" s="175">
        <f ca="1">COUNT(A172:A176)</f>
        <v>0</v>
      </c>
      <c r="K176" s="176" t="str">
        <f ca="1">IF(ISNUMBER(A176),RANK(F176,F172:F176),"")</f>
        <v/>
      </c>
      <c r="L176" s="177">
        <f ca="1">IF(J176=5,VLOOKUP(K176,TPMatrix!$A$6:$B$10,2,FALSE),IF(J176=4,VLOOKUP(K176,TPMatrix!$D$6:$E$9,2,FALSE),0))</f>
        <v>0</v>
      </c>
      <c r="M176" s="177">
        <f ca="1">IF(COUNTIF(K172:K176,K176)&gt;=2,IF(J176=5,VLOOKUP(K176+1,TPMatrix!$A$6:$B$10,2,FALSE),IF(J176=4,VLOOKUP(K176+1,TPMatrix!$D$6:$E$9,2,FALSE),0)),"")</f>
        <v>0</v>
      </c>
      <c r="N176" s="177">
        <f ca="1">IF(COUNTIF(K172:K176,K176)&gt;=3,IF(J176=5,VLOOKUP(K176+2,TPMatrix!$A$6:$B$10,2,FALSE),IF(J176=4,VLOOKUP(K176+2,TPMatrix!$D$6:$E$9,2,FALSE),0)),"")</f>
        <v>0</v>
      </c>
      <c r="O176" s="177">
        <f ca="1">IF(COUNTIF(K172:K176,K176)&gt;=4,IF(J176=5,VLOOKUP(K176+3,TPMatrix!$A$6:$B$10,2,FALSE),IF(J176=4,VLOOKUP(K176+3,TPMatrix!$D$6:$E$9,2,FALSE),0)),"")</f>
        <v>0</v>
      </c>
      <c r="P176" s="177">
        <f ca="1">IF(COUNTIF(K172:K176,K176)&gt;=5,IF(J176=5,VLOOKUP(K176+4,TPMatrix!$A$6:$B$10,2,FALSE),IF(J176=4,VLOOKUP(K176+4,TPMatrix!$D$6:$E$9,2,FALSE),0)),"")</f>
        <v>0</v>
      </c>
      <c r="Q176" s="177">
        <f t="shared" ca="1" si="64"/>
        <v>0</v>
      </c>
      <c r="R176" s="178">
        <f t="shared" ca="1" si="65"/>
        <v>5</v>
      </c>
      <c r="S176" s="176">
        <f t="shared" ca="1" si="66"/>
        <v>0</v>
      </c>
      <c r="T176" s="177">
        <f t="shared" si="67"/>
        <v>0</v>
      </c>
      <c r="U176" s="178">
        <f t="shared" ca="1" si="68"/>
        <v>0</v>
      </c>
      <c r="W176" s="3" t="str">
        <f t="shared" ca="1" si="69"/>
        <v/>
      </c>
      <c r="X176" s="3" t="str">
        <f ca="1">IF(ISNUMBER($A176),$W176*(Methuselahs!$A$4+1)+$A176,"")</f>
        <v/>
      </c>
      <c r="Y176" s="3" t="str">
        <f t="shared" ca="1" si="70"/>
        <v/>
      </c>
      <c r="Z176" s="3" t="str">
        <f ca="1">IF(ISNUMBER($A176),VLOOKUP($A176,Methuselahs!$A$7:$X$306,5),"")</f>
        <v/>
      </c>
      <c r="AA176" s="3" t="str">
        <f t="shared" ca="1" si="71"/>
        <v/>
      </c>
    </row>
    <row r="177" spans="1:27" ht="13.15" customHeight="1" x14ac:dyDescent="0.2">
      <c r="A177" s="55" t="str">
        <f ca="1">IF(OR(ISBLANK('Tournament Info'!$B$11),'Tournament Info'!$B$11&lt;&gt;4),"",INDIRECT(ADDRESS(ROW(),3,1,1,"Optimal Seating "&amp;'Tournament Info'!$B$11-1&amp;"R+F")))</f>
        <v/>
      </c>
      <c r="B177" s="76" t="str">
        <f ca="1">IF(ISNUMBER(A177),VLOOKUP(A177,Methuselahs!$A$7:$E$306,2,FALSE),"")</f>
        <v/>
      </c>
      <c r="C177" s="136" t="str">
        <f ca="1">IF(ISNUMBER(A177),VLOOKUP(A177,Methuselahs!$A$7:$E$306,3,FALSE),"")</f>
        <v/>
      </c>
      <c r="D177" s="137" t="str">
        <f t="shared" ca="1" si="60"/>
        <v/>
      </c>
      <c r="E177" s="138"/>
      <c r="F177" s="184">
        <f t="shared" si="61"/>
        <v>0</v>
      </c>
      <c r="G177" s="139" t="str">
        <f t="shared" ca="1" si="62"/>
        <v/>
      </c>
      <c r="H177" s="140" t="str">
        <f ca="1">IF(ISNUMBER(A177),IF(OR($S177=$U177,NOT(ISNA(MATCH($D177*5+$V$4,Override!$C$6:$C$125,0)))),$Q177,0),"")</f>
        <v/>
      </c>
      <c r="I177" s="193" t="str">
        <f t="shared" ca="1" si="63"/>
        <v/>
      </c>
      <c r="J177" s="141">
        <f ca="1">COUNT(A177:A181)</f>
        <v>0</v>
      </c>
      <c r="K177" s="142" t="str">
        <f ca="1">IF(ISNUMBER(A177),RANK(F177,F177:F181),"")</f>
        <v/>
      </c>
      <c r="L177" s="58">
        <f ca="1">IF(J177=5,VLOOKUP(K177,TPMatrix!$A$6:$B$10,2,FALSE),IF(J177=4,VLOOKUP(K177,TPMatrix!$D$6:$E$9,2,FALSE),0))</f>
        <v>0</v>
      </c>
      <c r="M177" s="58">
        <f ca="1">IF(COUNTIF(K177:K181,K177)&gt;=2,IF(J177=5,VLOOKUP(K177+1,TPMatrix!$A$6:$B$10,2,FALSE),IF(J177=4,VLOOKUP(K177+1,TPMatrix!$D$6:$E$9,2,FALSE),0)),"")</f>
        <v>0</v>
      </c>
      <c r="N177" s="58">
        <f ca="1">IF(COUNTIF(K177:K181,K177)&gt;=3,IF(J177=5,VLOOKUP(K177+2,TPMatrix!$A$6:$B$10,2,FALSE),IF(J177=4,VLOOKUP(K177+2,TPMatrix!$D$6:$E$9,2,FALSE),0)),"")</f>
        <v>0</v>
      </c>
      <c r="O177" s="58">
        <f ca="1">IF(COUNTIF(K177:K181,K177)&gt;=4,IF(J177=5,VLOOKUP(K177+3,TPMatrix!$A$6:$B$10,2,FALSE),IF(J177=4,VLOOKUP(K177+3,TPMatrix!$D$6:$E$9,2,FALSE),0)),"")</f>
        <v>0</v>
      </c>
      <c r="P177" s="58">
        <f ca="1">IF(COUNTIF(K177:K181,K177)&gt;=5,IF(J177=5,VLOOKUP(K177+4,TPMatrix!$A$6:$B$10,2,FALSE),IF(J177=4,VLOOKUP(K177+4,TPMatrix!$D$6:$E$9,2,FALSE),0)),"")</f>
        <v>0</v>
      </c>
      <c r="Q177" s="58">
        <f t="shared" ca="1" si="64"/>
        <v>0</v>
      </c>
      <c r="R177" s="143">
        <f t="shared" ca="1" si="65"/>
        <v>5</v>
      </c>
      <c r="S177" s="144">
        <f t="shared" ca="1" si="66"/>
        <v>0</v>
      </c>
      <c r="T177" s="145">
        <f t="shared" si="67"/>
        <v>0</v>
      </c>
      <c r="U177" s="146">
        <f t="shared" ca="1" si="68"/>
        <v>0</v>
      </c>
      <c r="W177" s="3" t="str">
        <f t="shared" ca="1" si="69"/>
        <v/>
      </c>
      <c r="X177" s="3" t="str">
        <f ca="1">IF(ISNUMBER($A177),$W177*(Methuselahs!$A$4+1)+$A177,"")</f>
        <v/>
      </c>
      <c r="Y177" s="3" t="str">
        <f t="shared" ca="1" si="70"/>
        <v/>
      </c>
      <c r="Z177" s="3" t="str">
        <f ca="1">IF(ISNUMBER($A177),VLOOKUP($A177,Methuselahs!$A$7:$X$306,5),"")</f>
        <v/>
      </c>
      <c r="AA177" s="3" t="str">
        <f t="shared" ca="1" si="71"/>
        <v/>
      </c>
    </row>
    <row r="178" spans="1:27" ht="13.15" customHeight="1" x14ac:dyDescent="0.2">
      <c r="A178" s="59" t="str">
        <f ca="1">IF(OR(ISBLANK('Tournament Info'!$B$11),'Tournament Info'!$B$11&lt;&gt;4),"",INDIRECT(ADDRESS(ROW(),3,1,1,"Optimal Seating "&amp;'Tournament Info'!$B$11-1&amp;"R+F")))</f>
        <v/>
      </c>
      <c r="B178" s="65" t="str">
        <f ca="1">IF(ISNUMBER(A178),VLOOKUP(A178,Methuselahs!$A$7:$E$306,2,FALSE),"")</f>
        <v/>
      </c>
      <c r="C178" s="147" t="str">
        <f ca="1">IF(ISNUMBER(A178),VLOOKUP(A178,Methuselahs!$A$7:$E$306,3,FALSE),"")</f>
        <v/>
      </c>
      <c r="D178" s="148" t="str">
        <f t="shared" ca="1" si="60"/>
        <v/>
      </c>
      <c r="E178" s="149"/>
      <c r="F178" s="66">
        <f t="shared" si="61"/>
        <v>0</v>
      </c>
      <c r="G178" s="150" t="str">
        <f t="shared" ca="1" si="62"/>
        <v/>
      </c>
      <c r="H178" s="151" t="str">
        <f ca="1">IF(ISNUMBER(A178),IF(OR($S178=$U178,NOT(ISNA(MATCH($D178*5+$V$4,Override!$C$6:$C$125,0)))),$Q178,0),"")</f>
        <v/>
      </c>
      <c r="I178" s="69" t="str">
        <f t="shared" ca="1" si="63"/>
        <v/>
      </c>
      <c r="J178" s="152">
        <f ca="1">COUNT(A177:A181)</f>
        <v>0</v>
      </c>
      <c r="K178" s="153" t="str">
        <f ca="1">IF(ISNUMBER(A178),RANK(F178,F177:F181),"")</f>
        <v/>
      </c>
      <c r="L178" s="154">
        <f ca="1">IF(J178=5,VLOOKUP(K178,TPMatrix!$A$6:$B$10,2,FALSE),IF(J178=4,VLOOKUP(K178,TPMatrix!$D$6:$E$9,2,FALSE),0))</f>
        <v>0</v>
      </c>
      <c r="M178" s="154">
        <f ca="1">IF(COUNTIF(K177:K181,K178)&gt;=2,IF(J178=5,VLOOKUP(K178+1,TPMatrix!$A$6:$B$10,2,FALSE),IF(J178=4,VLOOKUP(K178+1,TPMatrix!$D$6:$E$9,2,FALSE),0)),"")</f>
        <v>0</v>
      </c>
      <c r="N178" s="154">
        <f ca="1">IF(COUNTIF(K177:K181,K178)&gt;=3,IF(J178=5,VLOOKUP(K178+2,TPMatrix!$A$6:$B$10,2,FALSE),IF(J178=4,VLOOKUP(K178+2,TPMatrix!$D$6:$E$9,2,FALSE),0)),"")</f>
        <v>0</v>
      </c>
      <c r="O178" s="154">
        <f ca="1">IF(COUNTIF(K177:K181,K178)&gt;=4,IF(J178=5,VLOOKUP(K178+3,TPMatrix!$A$6:$B$10,2,FALSE),IF(J178=4,VLOOKUP(K178+3,TPMatrix!$D$6:$E$9,2,FALSE),0)),"")</f>
        <v>0</v>
      </c>
      <c r="P178" s="154">
        <f ca="1">IF(COUNTIF(K177:K181,K178)&gt;=5,IF(J178=5,VLOOKUP(K178+4,TPMatrix!$A$6:$B$10,2,FALSE),IF(J178=4,VLOOKUP(K178+4,TPMatrix!$D$6:$E$9,2,FALSE),0)),"")</f>
        <v>0</v>
      </c>
      <c r="Q178" s="154">
        <f t="shared" ca="1" si="64"/>
        <v>0</v>
      </c>
      <c r="R178" s="155">
        <f t="shared" ca="1" si="65"/>
        <v>5</v>
      </c>
      <c r="S178" s="153">
        <f t="shared" ca="1" si="66"/>
        <v>0</v>
      </c>
      <c r="T178" s="154">
        <f t="shared" si="67"/>
        <v>0</v>
      </c>
      <c r="U178" s="155">
        <f t="shared" ca="1" si="68"/>
        <v>0</v>
      </c>
      <c r="W178" s="3" t="str">
        <f t="shared" ca="1" si="69"/>
        <v/>
      </c>
      <c r="X178" s="3" t="str">
        <f ca="1">IF(ISNUMBER($A178),$W178*(Methuselahs!$A$4+1)+$A178,"")</f>
        <v/>
      </c>
      <c r="Y178" s="3" t="str">
        <f t="shared" ca="1" si="70"/>
        <v/>
      </c>
      <c r="Z178" s="3" t="str">
        <f ca="1">IF(ISNUMBER($A178),VLOOKUP($A178,Methuselahs!$A$7:$X$306,5),"")</f>
        <v/>
      </c>
      <c r="AA178" s="3" t="str">
        <f t="shared" ca="1" si="71"/>
        <v/>
      </c>
    </row>
    <row r="179" spans="1:27" ht="13.15" customHeight="1" x14ac:dyDescent="0.2">
      <c r="A179" s="70" t="str">
        <f ca="1">IF(OR(ISBLANK('Tournament Info'!$B$11),'Tournament Info'!$B$11&lt;&gt;4),"",INDIRECT(ADDRESS(ROW(),3,1,1,"Optimal Seating "&amp;'Tournament Info'!$B$11-1&amp;"R+F")))</f>
        <v/>
      </c>
      <c r="B179" s="76" t="str">
        <f ca="1">IF(ISNUMBER(A179),VLOOKUP(A179,Methuselahs!$A$7:$E$306,2,FALSE),"")</f>
        <v/>
      </c>
      <c r="C179" s="156" t="str">
        <f ca="1">IF(ISNUMBER(A179),VLOOKUP(A179,Methuselahs!$A$7:$E$306,3,FALSE),"")</f>
        <v/>
      </c>
      <c r="D179" s="157" t="str">
        <f t="shared" ca="1" si="60"/>
        <v/>
      </c>
      <c r="E179" s="158"/>
      <c r="F179" s="77">
        <f t="shared" si="61"/>
        <v>0</v>
      </c>
      <c r="G179" s="159" t="str">
        <f t="shared" ca="1" si="62"/>
        <v/>
      </c>
      <c r="H179" s="160" t="str">
        <f ca="1">IF(ISNUMBER(A179),IF(OR($S179=$U179,NOT(ISNA(MATCH($D179*5+$V$4,Override!$C$6:$C$125,0)))),$Q179,0),"")</f>
        <v/>
      </c>
      <c r="I179" s="80" t="str">
        <f t="shared" ca="1" si="63"/>
        <v/>
      </c>
      <c r="J179" s="161">
        <f ca="1">COUNT(A177:A181)</f>
        <v>0</v>
      </c>
      <c r="K179" s="162" t="str">
        <f ca="1">IF(ISNUMBER(A179),RANK(F179,F177:F181),"")</f>
        <v/>
      </c>
      <c r="L179" s="75">
        <f ca="1">IF(J179=5,VLOOKUP(K179,TPMatrix!$A$6:$B$10,2,FALSE),IF(J179=4,VLOOKUP(K179,TPMatrix!$D$6:$E$9,2,FALSE),0))</f>
        <v>0</v>
      </c>
      <c r="M179" s="75">
        <f ca="1">IF(COUNTIF(K177:K181,K179)&gt;=2,IF(J179=5,VLOOKUP(K179+1,TPMatrix!$A$6:$B$10,2,FALSE),IF(J179=4,VLOOKUP(K179+1,TPMatrix!$D$6:$E$9,2,FALSE),0)),"")</f>
        <v>0</v>
      </c>
      <c r="N179" s="75">
        <f ca="1">IF(COUNTIF(K177:K181,K179)&gt;=3,IF(J179=5,VLOOKUP(K179+2,TPMatrix!$A$6:$B$10,2,FALSE),IF(J179=4,VLOOKUP(K179+2,TPMatrix!$D$6:$E$9,2,FALSE),0)),"")</f>
        <v>0</v>
      </c>
      <c r="O179" s="75">
        <f ca="1">IF(COUNTIF(K177:K181,K179)&gt;=4,IF(J179=5,VLOOKUP(K179+3,TPMatrix!$A$6:$B$10,2,FALSE),IF(J179=4,VLOOKUP(K179+3,TPMatrix!$D$6:$E$9,2,FALSE),0)),"")</f>
        <v>0</v>
      </c>
      <c r="P179" s="75">
        <f ca="1">IF(COUNTIF(K177:K181,K179)&gt;=5,IF(J179=5,VLOOKUP(K179+4,TPMatrix!$A$6:$B$10,2,FALSE),IF(J179=4,VLOOKUP(K179+4,TPMatrix!$D$6:$E$9,2,FALSE),0)),"")</f>
        <v>0</v>
      </c>
      <c r="Q179" s="75">
        <f t="shared" ca="1" si="64"/>
        <v>0</v>
      </c>
      <c r="R179" s="163">
        <f t="shared" ca="1" si="65"/>
        <v>5</v>
      </c>
      <c r="S179" s="162">
        <f t="shared" ca="1" si="66"/>
        <v>0</v>
      </c>
      <c r="T179" s="75">
        <f t="shared" si="67"/>
        <v>0</v>
      </c>
      <c r="U179" s="163">
        <f t="shared" ca="1" si="68"/>
        <v>0</v>
      </c>
      <c r="W179" s="3" t="str">
        <f t="shared" ca="1" si="69"/>
        <v/>
      </c>
      <c r="X179" s="3" t="str">
        <f ca="1">IF(ISNUMBER($A179),$W179*(Methuselahs!$A$4+1)+$A179,"")</f>
        <v/>
      </c>
      <c r="Y179" s="3" t="str">
        <f t="shared" ca="1" si="70"/>
        <v/>
      </c>
      <c r="Z179" s="3" t="str">
        <f ca="1">IF(ISNUMBER($A179),VLOOKUP($A179,Methuselahs!$A$7:$X$306,5),"")</f>
        <v/>
      </c>
      <c r="AA179" s="3" t="str">
        <f t="shared" ca="1" si="71"/>
        <v/>
      </c>
    </row>
    <row r="180" spans="1:27" ht="13.15" customHeight="1" x14ac:dyDescent="0.2">
      <c r="A180" s="164" t="str">
        <f ca="1">IF(OR(ISBLANK('Tournament Info'!$B$11),'Tournament Info'!$B$11&lt;&gt;4),"",INDIRECT(ADDRESS(ROW(),3,1,1,"Optimal Seating "&amp;'Tournament Info'!$B$11-1&amp;"R+F")))</f>
        <v/>
      </c>
      <c r="B180" s="165" t="str">
        <f ca="1">IF(ISNUMBER(A180),VLOOKUP(A180,Methuselahs!$A$7:$E$306,2,FALSE),"")</f>
        <v/>
      </c>
      <c r="C180" s="166" t="str">
        <f ca="1">IF(ISNUMBER(A180),VLOOKUP(A180,Methuselahs!$A$7:$E$306,3,FALSE),"")</f>
        <v/>
      </c>
      <c r="D180" s="167" t="str">
        <f t="shared" ca="1" si="60"/>
        <v/>
      </c>
      <c r="E180" s="168"/>
      <c r="F180" s="188">
        <f t="shared" si="61"/>
        <v>0</v>
      </c>
      <c r="G180" s="150" t="str">
        <f t="shared" ca="1" si="62"/>
        <v/>
      </c>
      <c r="H180" s="151" t="str">
        <f ca="1">IF(ISNUMBER(A180),IF(OR($S180=$U180,NOT(ISNA(MATCH($D180*5+$V$4,Override!$C$6:$C$125,0)))),$Q180,0),"")</f>
        <v/>
      </c>
      <c r="I180" s="69" t="str">
        <f t="shared" ca="1" si="63"/>
        <v/>
      </c>
      <c r="J180" s="169">
        <f ca="1">COUNT(A177:A181)</f>
        <v>0</v>
      </c>
      <c r="K180" s="153" t="str">
        <f ca="1">IF(ISNUMBER(A180),RANK(F180,F177:F181),"")</f>
        <v/>
      </c>
      <c r="L180" s="154">
        <f ca="1">IF(J180=5,VLOOKUP(K180,TPMatrix!$A$6:$B$10,2,FALSE),IF(J180=4,VLOOKUP(K180,TPMatrix!$D$6:$E$9,2,FALSE),0))</f>
        <v>0</v>
      </c>
      <c r="M180" s="154">
        <f ca="1">IF(COUNTIF(K177:K181,K180)&gt;=2,IF(J180=5,VLOOKUP(K180+1,TPMatrix!$A$6:$B$10,2,FALSE),IF(J180=4,VLOOKUP(K180+1,TPMatrix!$D$6:$E$9,2,FALSE),0)),"")</f>
        <v>0</v>
      </c>
      <c r="N180" s="154">
        <f ca="1">IF(COUNTIF(K177:K181,K180)&gt;=3,IF(J180=5,VLOOKUP(K180+2,TPMatrix!$A$6:$B$10,2,FALSE),IF(J180=4,VLOOKUP(K180+2,TPMatrix!$D$6:$E$9,2,FALSE),0)),"")</f>
        <v>0</v>
      </c>
      <c r="O180" s="154">
        <f ca="1">IF(COUNTIF(K177:K181,K180)&gt;=4,IF(J180=5,VLOOKUP(K180+3,TPMatrix!$A$6:$B$10,2,FALSE),IF(J180=4,VLOOKUP(K180+3,TPMatrix!$D$6:$E$9,2,FALSE),0)),"")</f>
        <v>0</v>
      </c>
      <c r="P180" s="154">
        <f ca="1">IF(COUNTIF(K177:K181,K180)&gt;=5,IF(J180=5,VLOOKUP(K180+4,TPMatrix!$A$6:$B$10,2,FALSE),IF(J180=4,VLOOKUP(K180+4,TPMatrix!$D$6:$E$9,2,FALSE),0)),"")</f>
        <v>0</v>
      </c>
      <c r="Q180" s="154">
        <f t="shared" ca="1" si="64"/>
        <v>0</v>
      </c>
      <c r="R180" s="155">
        <f t="shared" ca="1" si="65"/>
        <v>5</v>
      </c>
      <c r="S180" s="153">
        <f t="shared" ca="1" si="66"/>
        <v>0</v>
      </c>
      <c r="T180" s="154">
        <f t="shared" si="67"/>
        <v>0</v>
      </c>
      <c r="U180" s="155">
        <f t="shared" ca="1" si="68"/>
        <v>0</v>
      </c>
      <c r="W180" s="3" t="str">
        <f t="shared" ca="1" si="69"/>
        <v/>
      </c>
      <c r="X180" s="3" t="str">
        <f ca="1">IF(ISNUMBER($A180),$W180*(Methuselahs!$A$4+1)+$A180,"")</f>
        <v/>
      </c>
      <c r="Y180" s="3" t="str">
        <f t="shared" ca="1" si="70"/>
        <v/>
      </c>
      <c r="Z180" s="3" t="str">
        <f ca="1">IF(ISNUMBER($A180),VLOOKUP($A180,Methuselahs!$A$7:$X$306,5),"")</f>
        <v/>
      </c>
      <c r="AA180" s="3" t="str">
        <f t="shared" ca="1" si="71"/>
        <v/>
      </c>
    </row>
    <row r="181" spans="1:27" ht="13.15" customHeight="1" x14ac:dyDescent="0.2">
      <c r="A181" s="170" t="str">
        <f ca="1">IF(OR(ISBLANK('Tournament Info'!$B$11),'Tournament Info'!$B$11&lt;&gt;4),"",INDIRECT(ADDRESS(ROW(),3,1,1,"Optimal Seating "&amp;'Tournament Info'!$B$11-1&amp;"R+F")))</f>
        <v/>
      </c>
      <c r="B181" s="171" t="str">
        <f ca="1">IF(ISNUMBER(A181),VLOOKUP(A181,Methuselahs!$A$7:$E$306,2,FALSE),"")</f>
        <v/>
      </c>
      <c r="C181" s="172" t="str">
        <f ca="1">IF(ISNUMBER(A181),VLOOKUP(A181,Methuselahs!$A$7:$E$306,3,FALSE),"")</f>
        <v/>
      </c>
      <c r="D181" s="173" t="str">
        <f t="shared" ca="1" si="60"/>
        <v/>
      </c>
      <c r="E181" s="174"/>
      <c r="F181" s="189">
        <f t="shared" si="61"/>
        <v>0</v>
      </c>
      <c r="G181" s="159" t="str">
        <f t="shared" ca="1" si="62"/>
        <v/>
      </c>
      <c r="H181" s="160" t="str">
        <f ca="1">IF(ISNUMBER(A181),IF(OR($S181=$U181,NOT(ISNA(MATCH($D181*5+$V$4,Override!$C$6:$C$125,0)))),$Q181,0),"")</f>
        <v/>
      </c>
      <c r="I181" s="80" t="str">
        <f t="shared" ca="1" si="63"/>
        <v/>
      </c>
      <c r="J181" s="175">
        <f ca="1">COUNT(A177:A181)</f>
        <v>0</v>
      </c>
      <c r="K181" s="176" t="str">
        <f ca="1">IF(ISNUMBER(A181),RANK(F181,F177:F181),"")</f>
        <v/>
      </c>
      <c r="L181" s="177">
        <f ca="1">IF(J181=5,VLOOKUP(K181,TPMatrix!$A$6:$B$10,2,FALSE),IF(J181=4,VLOOKUP(K181,TPMatrix!$D$6:$E$9,2,FALSE),0))</f>
        <v>0</v>
      </c>
      <c r="M181" s="177">
        <f ca="1">IF(COUNTIF(K177:K181,K181)&gt;=2,IF(J181=5,VLOOKUP(K181+1,TPMatrix!$A$6:$B$10,2,FALSE),IF(J181=4,VLOOKUP(K181+1,TPMatrix!$D$6:$E$9,2,FALSE),0)),"")</f>
        <v>0</v>
      </c>
      <c r="N181" s="177">
        <f ca="1">IF(COUNTIF(K177:K181,K181)&gt;=3,IF(J181=5,VLOOKUP(K181+2,TPMatrix!$A$6:$B$10,2,FALSE),IF(J181=4,VLOOKUP(K181+2,TPMatrix!$D$6:$E$9,2,FALSE),0)),"")</f>
        <v>0</v>
      </c>
      <c r="O181" s="177">
        <f ca="1">IF(COUNTIF(K177:K181,K181)&gt;=4,IF(J181=5,VLOOKUP(K181+3,TPMatrix!$A$6:$B$10,2,FALSE),IF(J181=4,VLOOKUP(K181+3,TPMatrix!$D$6:$E$9,2,FALSE),0)),"")</f>
        <v>0</v>
      </c>
      <c r="P181" s="177">
        <f ca="1">IF(COUNTIF(K177:K181,K181)&gt;=5,IF(J181=5,VLOOKUP(K181+4,TPMatrix!$A$6:$B$10,2,FALSE),IF(J181=4,VLOOKUP(K181+4,TPMatrix!$D$6:$E$9,2,FALSE),0)),"")</f>
        <v>0</v>
      </c>
      <c r="Q181" s="177">
        <f t="shared" ca="1" si="64"/>
        <v>0</v>
      </c>
      <c r="R181" s="178">
        <f t="shared" ca="1" si="65"/>
        <v>5</v>
      </c>
      <c r="S181" s="176">
        <f t="shared" ca="1" si="66"/>
        <v>0</v>
      </c>
      <c r="T181" s="177">
        <f t="shared" si="67"/>
        <v>0</v>
      </c>
      <c r="U181" s="178">
        <f t="shared" ca="1" si="68"/>
        <v>0</v>
      </c>
      <c r="W181" s="3" t="str">
        <f t="shared" ca="1" si="69"/>
        <v/>
      </c>
      <c r="X181" s="3" t="str">
        <f ca="1">IF(ISNUMBER($A181),$W181*(Methuselahs!$A$4+1)+$A181,"")</f>
        <v/>
      </c>
      <c r="Y181" s="3" t="str">
        <f t="shared" ca="1" si="70"/>
        <v/>
      </c>
      <c r="Z181" s="3" t="str">
        <f ca="1">IF(ISNUMBER($A181),VLOOKUP($A181,Methuselahs!$A$7:$X$306,5),"")</f>
        <v/>
      </c>
      <c r="AA181" s="3" t="str">
        <f t="shared" ca="1" si="71"/>
        <v/>
      </c>
    </row>
    <row r="182" spans="1:27" ht="13.15" customHeight="1" x14ac:dyDescent="0.2">
      <c r="A182" s="55" t="str">
        <f ca="1">IF(OR(ISBLANK('Tournament Info'!$B$11),'Tournament Info'!$B$11&lt;&gt;4),"",INDIRECT(ADDRESS(ROW(),3,1,1,"Optimal Seating "&amp;'Tournament Info'!$B$11-1&amp;"R+F")))</f>
        <v/>
      </c>
      <c r="B182" s="76" t="str">
        <f ca="1">IF(ISNUMBER(A182),VLOOKUP(A182,Methuselahs!$A$7:$E$306,2,FALSE),"")</f>
        <v/>
      </c>
      <c r="C182" s="136" t="str">
        <f ca="1">IF(ISNUMBER(A182),VLOOKUP(A182,Methuselahs!$A$7:$E$306,3,FALSE),"")</f>
        <v/>
      </c>
      <c r="D182" s="137" t="str">
        <f t="shared" ca="1" si="60"/>
        <v/>
      </c>
      <c r="E182" s="138"/>
      <c r="F182" s="184">
        <f t="shared" si="61"/>
        <v>0</v>
      </c>
      <c r="G182" s="139" t="str">
        <f t="shared" ca="1" si="62"/>
        <v/>
      </c>
      <c r="H182" s="140" t="str">
        <f ca="1">IF(ISNUMBER(A182),IF(OR($S182=$U182,NOT(ISNA(MATCH($D182*5+$V$4,Override!$C$6:$C$125,0)))),$Q182,0),"")</f>
        <v/>
      </c>
      <c r="I182" s="193" t="str">
        <f t="shared" ca="1" si="63"/>
        <v/>
      </c>
      <c r="J182" s="141">
        <f ca="1">COUNT(A182:A186)</f>
        <v>0</v>
      </c>
      <c r="K182" s="142" t="str">
        <f ca="1">IF(ISNUMBER(A182),RANK(F182,F182:F186),"")</f>
        <v/>
      </c>
      <c r="L182" s="58">
        <f ca="1">IF(J182=5,VLOOKUP(K182,TPMatrix!$A$6:$B$10,2,FALSE),IF(J182=4,VLOOKUP(K182,TPMatrix!$D$6:$E$9,2,FALSE),0))</f>
        <v>0</v>
      </c>
      <c r="M182" s="58">
        <f ca="1">IF(COUNTIF(K182:K186,K182)&gt;=2,IF(J182=5,VLOOKUP(K182+1,TPMatrix!$A$6:$B$10,2,FALSE),IF(J182=4,VLOOKUP(K182+1,TPMatrix!$D$6:$E$9,2,FALSE),0)),"")</f>
        <v>0</v>
      </c>
      <c r="N182" s="58">
        <f ca="1">IF(COUNTIF(K182:K186,K182)&gt;=3,IF(J182=5,VLOOKUP(K182+2,TPMatrix!$A$6:$B$10,2,FALSE),IF(J182=4,VLOOKUP(K182+2,TPMatrix!$D$6:$E$9,2,FALSE),0)),"")</f>
        <v>0</v>
      </c>
      <c r="O182" s="58">
        <f ca="1">IF(COUNTIF(K182:K186,K182)&gt;=4,IF(J182=5,VLOOKUP(K182+3,TPMatrix!$A$6:$B$10,2,FALSE),IF(J182=4,VLOOKUP(K182+3,TPMatrix!$D$6:$E$9,2,FALSE),0)),"")</f>
        <v>0</v>
      </c>
      <c r="P182" s="58">
        <f ca="1">IF(COUNTIF(K182:K186,K182)&gt;=5,IF(J182=5,VLOOKUP(K182+4,TPMatrix!$A$6:$B$10,2,FALSE),IF(J182=4,VLOOKUP(K182+4,TPMatrix!$D$6:$E$9,2,FALSE),0)),"")</f>
        <v>0</v>
      </c>
      <c r="Q182" s="58">
        <f t="shared" ca="1" si="64"/>
        <v>0</v>
      </c>
      <c r="R182" s="143">
        <f t="shared" ca="1" si="65"/>
        <v>5</v>
      </c>
      <c r="S182" s="144">
        <f t="shared" ca="1" si="66"/>
        <v>0</v>
      </c>
      <c r="T182" s="145">
        <f t="shared" si="67"/>
        <v>0</v>
      </c>
      <c r="U182" s="146">
        <f t="shared" ca="1" si="68"/>
        <v>0</v>
      </c>
      <c r="W182" s="3" t="str">
        <f t="shared" ca="1" si="69"/>
        <v/>
      </c>
      <c r="X182" s="3" t="str">
        <f ca="1">IF(ISNUMBER($A182),$W182*(Methuselahs!$A$4+1)+$A182,"")</f>
        <v/>
      </c>
      <c r="Y182" s="3" t="str">
        <f t="shared" ca="1" si="70"/>
        <v/>
      </c>
      <c r="Z182" s="3" t="str">
        <f ca="1">IF(ISNUMBER($A182),VLOOKUP($A182,Methuselahs!$A$7:$X$306,5),"")</f>
        <v/>
      </c>
      <c r="AA182" s="3" t="str">
        <f t="shared" ca="1" si="71"/>
        <v/>
      </c>
    </row>
    <row r="183" spans="1:27" ht="13.15" customHeight="1" x14ac:dyDescent="0.2">
      <c r="A183" s="59" t="str">
        <f ca="1">IF(OR(ISBLANK('Tournament Info'!$B$11),'Tournament Info'!$B$11&lt;&gt;4),"",INDIRECT(ADDRESS(ROW(),3,1,1,"Optimal Seating "&amp;'Tournament Info'!$B$11-1&amp;"R+F")))</f>
        <v/>
      </c>
      <c r="B183" s="65" t="str">
        <f ca="1">IF(ISNUMBER(A183),VLOOKUP(A183,Methuselahs!$A$7:$E$306,2,FALSE),"")</f>
        <v/>
      </c>
      <c r="C183" s="147" t="str">
        <f ca="1">IF(ISNUMBER(A183),VLOOKUP(A183,Methuselahs!$A$7:$E$306,3,FALSE),"")</f>
        <v/>
      </c>
      <c r="D183" s="148" t="str">
        <f t="shared" ca="1" si="60"/>
        <v/>
      </c>
      <c r="E183" s="149"/>
      <c r="F183" s="66">
        <f t="shared" si="61"/>
        <v>0</v>
      </c>
      <c r="G183" s="150" t="str">
        <f t="shared" ca="1" si="62"/>
        <v/>
      </c>
      <c r="H183" s="151" t="str">
        <f ca="1">IF(ISNUMBER(A183),IF(OR($S183=$U183,NOT(ISNA(MATCH($D183*5+$V$4,Override!$C$6:$C$125,0)))),$Q183,0),"")</f>
        <v/>
      </c>
      <c r="I183" s="69" t="str">
        <f t="shared" ca="1" si="63"/>
        <v/>
      </c>
      <c r="J183" s="152">
        <f ca="1">COUNT(A182:A186)</f>
        <v>0</v>
      </c>
      <c r="K183" s="153" t="str">
        <f ca="1">IF(ISNUMBER(A183),RANK(F183,F182:F186),"")</f>
        <v/>
      </c>
      <c r="L183" s="154">
        <f ca="1">IF(J183=5,VLOOKUP(K183,TPMatrix!$A$6:$B$10,2,FALSE),IF(J183=4,VLOOKUP(K183,TPMatrix!$D$6:$E$9,2,FALSE),0))</f>
        <v>0</v>
      </c>
      <c r="M183" s="154">
        <f ca="1">IF(COUNTIF(K182:K186,K183)&gt;=2,IF(J183=5,VLOOKUP(K183+1,TPMatrix!$A$6:$B$10,2,FALSE),IF(J183=4,VLOOKUP(K183+1,TPMatrix!$D$6:$E$9,2,FALSE),0)),"")</f>
        <v>0</v>
      </c>
      <c r="N183" s="154">
        <f ca="1">IF(COUNTIF(K182:K186,K183)&gt;=3,IF(J183=5,VLOOKUP(K183+2,TPMatrix!$A$6:$B$10,2,FALSE),IF(J183=4,VLOOKUP(K183+2,TPMatrix!$D$6:$E$9,2,FALSE),0)),"")</f>
        <v>0</v>
      </c>
      <c r="O183" s="154">
        <f ca="1">IF(COUNTIF(K182:K186,K183)&gt;=4,IF(J183=5,VLOOKUP(K183+3,TPMatrix!$A$6:$B$10,2,FALSE),IF(J183=4,VLOOKUP(K183+3,TPMatrix!$D$6:$E$9,2,FALSE),0)),"")</f>
        <v>0</v>
      </c>
      <c r="P183" s="154">
        <f ca="1">IF(COUNTIF(K182:K186,K183)&gt;=5,IF(J183=5,VLOOKUP(K183+4,TPMatrix!$A$6:$B$10,2,FALSE),IF(J183=4,VLOOKUP(K183+4,TPMatrix!$D$6:$E$9,2,FALSE),0)),"")</f>
        <v>0</v>
      </c>
      <c r="Q183" s="154">
        <f t="shared" ca="1" si="64"/>
        <v>0</v>
      </c>
      <c r="R183" s="155">
        <f t="shared" ca="1" si="65"/>
        <v>5</v>
      </c>
      <c r="S183" s="153">
        <f t="shared" ca="1" si="66"/>
        <v>0</v>
      </c>
      <c r="T183" s="154">
        <f t="shared" si="67"/>
        <v>0</v>
      </c>
      <c r="U183" s="155">
        <f t="shared" ca="1" si="68"/>
        <v>0</v>
      </c>
      <c r="W183" s="3" t="str">
        <f t="shared" ca="1" si="69"/>
        <v/>
      </c>
      <c r="X183" s="3" t="str">
        <f ca="1">IF(ISNUMBER($A183),$W183*(Methuselahs!$A$4+1)+$A183,"")</f>
        <v/>
      </c>
      <c r="Y183" s="3" t="str">
        <f t="shared" ca="1" si="70"/>
        <v/>
      </c>
      <c r="Z183" s="3" t="str">
        <f ca="1">IF(ISNUMBER($A183),VLOOKUP($A183,Methuselahs!$A$7:$X$306,5),"")</f>
        <v/>
      </c>
      <c r="AA183" s="3" t="str">
        <f t="shared" ca="1" si="71"/>
        <v/>
      </c>
    </row>
    <row r="184" spans="1:27" ht="13.15" customHeight="1" x14ac:dyDescent="0.2">
      <c r="A184" s="70" t="str">
        <f ca="1">IF(OR(ISBLANK('Tournament Info'!$B$11),'Tournament Info'!$B$11&lt;&gt;4),"",INDIRECT(ADDRESS(ROW(),3,1,1,"Optimal Seating "&amp;'Tournament Info'!$B$11-1&amp;"R+F")))</f>
        <v/>
      </c>
      <c r="B184" s="76" t="str">
        <f ca="1">IF(ISNUMBER(A184),VLOOKUP(A184,Methuselahs!$A$7:$E$306,2,FALSE),"")</f>
        <v/>
      </c>
      <c r="C184" s="156" t="str">
        <f ca="1">IF(ISNUMBER(A184),VLOOKUP(A184,Methuselahs!$A$7:$E$306,3,FALSE),"")</f>
        <v/>
      </c>
      <c r="D184" s="157" t="str">
        <f t="shared" ca="1" si="60"/>
        <v/>
      </c>
      <c r="E184" s="158"/>
      <c r="F184" s="77">
        <f t="shared" si="61"/>
        <v>0</v>
      </c>
      <c r="G184" s="159" t="str">
        <f t="shared" ca="1" si="62"/>
        <v/>
      </c>
      <c r="H184" s="160" t="str">
        <f ca="1">IF(ISNUMBER(A184),IF(OR($S184=$U184,NOT(ISNA(MATCH($D184*5+$V$4,Override!$C$6:$C$125,0)))),$Q184,0),"")</f>
        <v/>
      </c>
      <c r="I184" s="80" t="str">
        <f t="shared" ca="1" si="63"/>
        <v/>
      </c>
      <c r="J184" s="161">
        <f ca="1">COUNT(A182:A186)</f>
        <v>0</v>
      </c>
      <c r="K184" s="162" t="str">
        <f ca="1">IF(ISNUMBER(A184),RANK(F184,F182:F186),"")</f>
        <v/>
      </c>
      <c r="L184" s="75">
        <f ca="1">IF(J184=5,VLOOKUP(K184,TPMatrix!$A$6:$B$10,2,FALSE),IF(J184=4,VLOOKUP(K184,TPMatrix!$D$6:$E$9,2,FALSE),0))</f>
        <v>0</v>
      </c>
      <c r="M184" s="75">
        <f ca="1">IF(COUNTIF(K182:K186,K184)&gt;=2,IF(J184=5,VLOOKUP(K184+1,TPMatrix!$A$6:$B$10,2,FALSE),IF(J184=4,VLOOKUP(K184+1,TPMatrix!$D$6:$E$9,2,FALSE),0)),"")</f>
        <v>0</v>
      </c>
      <c r="N184" s="75">
        <f ca="1">IF(COUNTIF(K182:K186,K184)&gt;=3,IF(J184=5,VLOOKUP(K184+2,TPMatrix!$A$6:$B$10,2,FALSE),IF(J184=4,VLOOKUP(K184+2,TPMatrix!$D$6:$E$9,2,FALSE),0)),"")</f>
        <v>0</v>
      </c>
      <c r="O184" s="75">
        <f ca="1">IF(COUNTIF(K182:K186,K184)&gt;=4,IF(J184=5,VLOOKUP(K184+3,TPMatrix!$A$6:$B$10,2,FALSE),IF(J184=4,VLOOKUP(K184+3,TPMatrix!$D$6:$E$9,2,FALSE),0)),"")</f>
        <v>0</v>
      </c>
      <c r="P184" s="75">
        <f ca="1">IF(COUNTIF(K182:K186,K184)&gt;=5,IF(J184=5,VLOOKUP(K184+4,TPMatrix!$A$6:$B$10,2,FALSE),IF(J184=4,VLOOKUP(K184+4,TPMatrix!$D$6:$E$9,2,FALSE),0)),"")</f>
        <v>0</v>
      </c>
      <c r="Q184" s="75">
        <f t="shared" ca="1" si="64"/>
        <v>0</v>
      </c>
      <c r="R184" s="163">
        <f t="shared" ca="1" si="65"/>
        <v>5</v>
      </c>
      <c r="S184" s="162">
        <f t="shared" ca="1" si="66"/>
        <v>0</v>
      </c>
      <c r="T184" s="75">
        <f t="shared" si="67"/>
        <v>0</v>
      </c>
      <c r="U184" s="163">
        <f t="shared" ca="1" si="68"/>
        <v>0</v>
      </c>
      <c r="W184" s="3" t="str">
        <f t="shared" ca="1" si="69"/>
        <v/>
      </c>
      <c r="X184" s="3" t="str">
        <f ca="1">IF(ISNUMBER($A184),$W184*(Methuselahs!$A$4+1)+$A184,"")</f>
        <v/>
      </c>
      <c r="Y184" s="3" t="str">
        <f t="shared" ca="1" si="70"/>
        <v/>
      </c>
      <c r="Z184" s="3" t="str">
        <f ca="1">IF(ISNUMBER($A184),VLOOKUP($A184,Methuselahs!$A$7:$X$306,5),"")</f>
        <v/>
      </c>
      <c r="AA184" s="3" t="str">
        <f t="shared" ca="1" si="71"/>
        <v/>
      </c>
    </row>
    <row r="185" spans="1:27" ht="13.15" customHeight="1" x14ac:dyDescent="0.2">
      <c r="A185" s="164" t="str">
        <f ca="1">IF(OR(ISBLANK('Tournament Info'!$B$11),'Tournament Info'!$B$11&lt;&gt;4),"",INDIRECT(ADDRESS(ROW(),3,1,1,"Optimal Seating "&amp;'Tournament Info'!$B$11-1&amp;"R+F")))</f>
        <v/>
      </c>
      <c r="B185" s="165" t="str">
        <f ca="1">IF(ISNUMBER(A185),VLOOKUP(A185,Methuselahs!$A$7:$E$306,2,FALSE),"")</f>
        <v/>
      </c>
      <c r="C185" s="166" t="str">
        <f ca="1">IF(ISNUMBER(A185),VLOOKUP(A185,Methuselahs!$A$7:$E$306,3,FALSE),"")</f>
        <v/>
      </c>
      <c r="D185" s="167" t="str">
        <f t="shared" ca="1" si="60"/>
        <v/>
      </c>
      <c r="E185" s="168"/>
      <c r="F185" s="188">
        <f t="shared" si="61"/>
        <v>0</v>
      </c>
      <c r="G185" s="150" t="str">
        <f t="shared" ca="1" si="62"/>
        <v/>
      </c>
      <c r="H185" s="151" t="str">
        <f ca="1">IF(ISNUMBER(A185),IF(OR($S185=$U185,NOT(ISNA(MATCH($D185*5+$V$4,Override!$C$6:$C$125,0)))),$Q185,0),"")</f>
        <v/>
      </c>
      <c r="I185" s="69" t="str">
        <f t="shared" ca="1" si="63"/>
        <v/>
      </c>
      <c r="J185" s="169">
        <f ca="1">COUNT(A182:A186)</f>
        <v>0</v>
      </c>
      <c r="K185" s="153" t="str">
        <f ca="1">IF(ISNUMBER(A185),RANK(F185,F182:F186),"")</f>
        <v/>
      </c>
      <c r="L185" s="154">
        <f ca="1">IF(J185=5,VLOOKUP(K185,TPMatrix!$A$6:$B$10,2,FALSE),IF(J185=4,VLOOKUP(K185,TPMatrix!$D$6:$E$9,2,FALSE),0))</f>
        <v>0</v>
      </c>
      <c r="M185" s="154">
        <f ca="1">IF(COUNTIF(K182:K186,K185)&gt;=2,IF(J185=5,VLOOKUP(K185+1,TPMatrix!$A$6:$B$10,2,FALSE),IF(J185=4,VLOOKUP(K185+1,TPMatrix!$D$6:$E$9,2,FALSE),0)),"")</f>
        <v>0</v>
      </c>
      <c r="N185" s="154">
        <f ca="1">IF(COUNTIF(K182:K186,K185)&gt;=3,IF(J185=5,VLOOKUP(K185+2,TPMatrix!$A$6:$B$10,2,FALSE),IF(J185=4,VLOOKUP(K185+2,TPMatrix!$D$6:$E$9,2,FALSE),0)),"")</f>
        <v>0</v>
      </c>
      <c r="O185" s="154">
        <f ca="1">IF(COUNTIF(K182:K186,K185)&gt;=4,IF(J185=5,VLOOKUP(K185+3,TPMatrix!$A$6:$B$10,2,FALSE),IF(J185=4,VLOOKUP(K185+3,TPMatrix!$D$6:$E$9,2,FALSE),0)),"")</f>
        <v>0</v>
      </c>
      <c r="P185" s="154">
        <f ca="1">IF(COUNTIF(K182:K186,K185)&gt;=5,IF(J185=5,VLOOKUP(K185+4,TPMatrix!$A$6:$B$10,2,FALSE),IF(J185=4,VLOOKUP(K185+4,TPMatrix!$D$6:$E$9,2,FALSE),0)),"")</f>
        <v>0</v>
      </c>
      <c r="Q185" s="154">
        <f t="shared" ca="1" si="64"/>
        <v>0</v>
      </c>
      <c r="R185" s="155">
        <f t="shared" ca="1" si="65"/>
        <v>5</v>
      </c>
      <c r="S185" s="153">
        <f t="shared" ca="1" si="66"/>
        <v>0</v>
      </c>
      <c r="T185" s="154">
        <f t="shared" si="67"/>
        <v>0</v>
      </c>
      <c r="U185" s="155">
        <f t="shared" ca="1" si="68"/>
        <v>0</v>
      </c>
      <c r="W185" s="3" t="str">
        <f t="shared" ca="1" si="69"/>
        <v/>
      </c>
      <c r="X185" s="3" t="str">
        <f ca="1">IF(ISNUMBER($A185),$W185*(Methuselahs!$A$4+1)+$A185,"")</f>
        <v/>
      </c>
      <c r="Y185" s="3" t="str">
        <f t="shared" ca="1" si="70"/>
        <v/>
      </c>
      <c r="Z185" s="3" t="str">
        <f ca="1">IF(ISNUMBER($A185),VLOOKUP($A185,Methuselahs!$A$7:$X$306,5),"")</f>
        <v/>
      </c>
      <c r="AA185" s="3" t="str">
        <f t="shared" ca="1" si="71"/>
        <v/>
      </c>
    </row>
    <row r="186" spans="1:27" ht="13.15" customHeight="1" x14ac:dyDescent="0.2">
      <c r="A186" s="170" t="str">
        <f ca="1">IF(OR(ISBLANK('Tournament Info'!$B$11),'Tournament Info'!$B$11&lt;&gt;4),"",INDIRECT(ADDRESS(ROW(),3,1,1,"Optimal Seating "&amp;'Tournament Info'!$B$11-1&amp;"R+F")))</f>
        <v/>
      </c>
      <c r="B186" s="171" t="str">
        <f ca="1">IF(ISNUMBER(A186),VLOOKUP(A186,Methuselahs!$A$7:$E$306,2,FALSE),"")</f>
        <v/>
      </c>
      <c r="C186" s="172" t="str">
        <f ca="1">IF(ISNUMBER(A186),VLOOKUP(A186,Methuselahs!$A$7:$E$306,3,FALSE),"")</f>
        <v/>
      </c>
      <c r="D186" s="173" t="str">
        <f t="shared" ca="1" si="60"/>
        <v/>
      </c>
      <c r="E186" s="174"/>
      <c r="F186" s="189">
        <f t="shared" si="61"/>
        <v>0</v>
      </c>
      <c r="G186" s="159" t="str">
        <f t="shared" ca="1" si="62"/>
        <v/>
      </c>
      <c r="H186" s="160" t="str">
        <f ca="1">IF(ISNUMBER(A186),IF(OR($S186=$U186,NOT(ISNA(MATCH($D186*5+$V$4,Override!$C$6:$C$125,0)))),$Q186,0),"")</f>
        <v/>
      </c>
      <c r="I186" s="80" t="str">
        <f t="shared" ca="1" si="63"/>
        <v/>
      </c>
      <c r="J186" s="175">
        <f ca="1">COUNT(A182:A186)</f>
        <v>0</v>
      </c>
      <c r="K186" s="176" t="str">
        <f ca="1">IF(ISNUMBER(A186),RANK(F186,F182:F186),"")</f>
        <v/>
      </c>
      <c r="L186" s="177">
        <f ca="1">IF(J186=5,VLOOKUP(K186,TPMatrix!$A$6:$B$10,2,FALSE),IF(J186=4,VLOOKUP(K186,TPMatrix!$D$6:$E$9,2,FALSE),0))</f>
        <v>0</v>
      </c>
      <c r="M186" s="177">
        <f ca="1">IF(COUNTIF(K182:K186,K186)&gt;=2,IF(J186=5,VLOOKUP(K186+1,TPMatrix!$A$6:$B$10,2,FALSE),IF(J186=4,VLOOKUP(K186+1,TPMatrix!$D$6:$E$9,2,FALSE),0)),"")</f>
        <v>0</v>
      </c>
      <c r="N186" s="177">
        <f ca="1">IF(COUNTIF(K182:K186,K186)&gt;=3,IF(J186=5,VLOOKUP(K186+2,TPMatrix!$A$6:$B$10,2,FALSE),IF(J186=4,VLOOKUP(K186+2,TPMatrix!$D$6:$E$9,2,FALSE),0)),"")</f>
        <v>0</v>
      </c>
      <c r="O186" s="177">
        <f ca="1">IF(COUNTIF(K182:K186,K186)&gt;=4,IF(J186=5,VLOOKUP(K186+3,TPMatrix!$A$6:$B$10,2,FALSE),IF(J186=4,VLOOKUP(K186+3,TPMatrix!$D$6:$E$9,2,FALSE),0)),"")</f>
        <v>0</v>
      </c>
      <c r="P186" s="177">
        <f ca="1">IF(COUNTIF(K182:K186,K186)&gt;=5,IF(J186=5,VLOOKUP(K186+4,TPMatrix!$A$6:$B$10,2,FALSE),IF(J186=4,VLOOKUP(K186+4,TPMatrix!$D$6:$E$9,2,FALSE),0)),"")</f>
        <v>0</v>
      </c>
      <c r="Q186" s="177">
        <f t="shared" ca="1" si="64"/>
        <v>0</v>
      </c>
      <c r="R186" s="178">
        <f t="shared" ca="1" si="65"/>
        <v>5</v>
      </c>
      <c r="S186" s="176">
        <f t="shared" ca="1" si="66"/>
        <v>0</v>
      </c>
      <c r="T186" s="177">
        <f t="shared" si="67"/>
        <v>0</v>
      </c>
      <c r="U186" s="178">
        <f t="shared" ca="1" si="68"/>
        <v>0</v>
      </c>
      <c r="W186" s="3" t="str">
        <f t="shared" ca="1" si="69"/>
        <v/>
      </c>
      <c r="X186" s="3" t="str">
        <f ca="1">IF(ISNUMBER($A186),$W186*(Methuselahs!$A$4+1)+$A186,"")</f>
        <v/>
      </c>
      <c r="Y186" s="3" t="str">
        <f t="shared" ca="1" si="70"/>
        <v/>
      </c>
      <c r="Z186" s="3" t="str">
        <f ca="1">IF(ISNUMBER($A186),VLOOKUP($A186,Methuselahs!$A$7:$X$306,5),"")</f>
        <v/>
      </c>
      <c r="AA186" s="3" t="str">
        <f t="shared" ca="1" si="71"/>
        <v/>
      </c>
    </row>
    <row r="187" spans="1:27" ht="13.15" customHeight="1" x14ac:dyDescent="0.2">
      <c r="A187" s="55" t="str">
        <f ca="1">IF(OR(ISBLANK('Tournament Info'!$B$11),'Tournament Info'!$B$11&lt;&gt;4),"",INDIRECT(ADDRESS(ROW(),3,1,1,"Optimal Seating "&amp;'Tournament Info'!$B$11-1&amp;"R+F")))</f>
        <v/>
      </c>
      <c r="B187" s="76" t="str">
        <f ca="1">IF(ISNUMBER(A187),VLOOKUP(A187,Methuselahs!$A$7:$E$306,2,FALSE),"")</f>
        <v/>
      </c>
      <c r="C187" s="136" t="str">
        <f ca="1">IF(ISNUMBER(A187),VLOOKUP(A187,Methuselahs!$A$7:$E$306,3,FALSE),"")</f>
        <v/>
      </c>
      <c r="D187" s="137" t="str">
        <f t="shared" ca="1" si="60"/>
        <v/>
      </c>
      <c r="E187" s="138"/>
      <c r="F187" s="184">
        <f t="shared" si="61"/>
        <v>0</v>
      </c>
      <c r="G187" s="139" t="str">
        <f t="shared" ca="1" si="62"/>
        <v/>
      </c>
      <c r="H187" s="140" t="str">
        <f ca="1">IF(ISNUMBER(A187),IF(OR($S187=$U187,NOT(ISNA(MATCH($D187*5+$V$4,Override!$C$6:$C$125,0)))),$Q187,0),"")</f>
        <v/>
      </c>
      <c r="I187" s="193" t="str">
        <f t="shared" ca="1" si="63"/>
        <v/>
      </c>
      <c r="J187" s="141">
        <f ca="1">COUNT(A187:A191)</f>
        <v>0</v>
      </c>
      <c r="K187" s="142" t="str">
        <f ca="1">IF(ISNUMBER(A187),RANK(F187,F187:F191),"")</f>
        <v/>
      </c>
      <c r="L187" s="58">
        <f ca="1">IF(J187=5,VLOOKUP(K187,TPMatrix!$A$6:$B$10,2,FALSE),IF(J187=4,VLOOKUP(K187,TPMatrix!$D$6:$E$9,2,FALSE),0))</f>
        <v>0</v>
      </c>
      <c r="M187" s="58">
        <f ca="1">IF(COUNTIF(K187:K191,K187)&gt;=2,IF(J187=5,VLOOKUP(K187+1,TPMatrix!$A$6:$B$10,2,FALSE),IF(J187=4,VLOOKUP(K187+1,TPMatrix!$D$6:$E$9,2,FALSE),0)),"")</f>
        <v>0</v>
      </c>
      <c r="N187" s="58">
        <f ca="1">IF(COUNTIF(K187:K191,K187)&gt;=3,IF(J187=5,VLOOKUP(K187+2,TPMatrix!$A$6:$B$10,2,FALSE),IF(J187=4,VLOOKUP(K187+2,TPMatrix!$D$6:$E$9,2,FALSE),0)),"")</f>
        <v>0</v>
      </c>
      <c r="O187" s="58">
        <f ca="1">IF(COUNTIF(K187:K191,K187)&gt;=4,IF(J187=5,VLOOKUP(K187+3,TPMatrix!$A$6:$B$10,2,FALSE),IF(J187=4,VLOOKUP(K187+3,TPMatrix!$D$6:$E$9,2,FALSE),0)),"")</f>
        <v>0</v>
      </c>
      <c r="P187" s="58">
        <f ca="1">IF(COUNTIF(K187:K191,K187)&gt;=5,IF(J187=5,VLOOKUP(K187+4,TPMatrix!$A$6:$B$10,2,FALSE),IF(J187=4,VLOOKUP(K187+4,TPMatrix!$D$6:$E$9,2,FALSE),0)),"")</f>
        <v>0</v>
      </c>
      <c r="Q187" s="58">
        <f t="shared" ca="1" si="64"/>
        <v>0</v>
      </c>
      <c r="R187" s="143">
        <f t="shared" ca="1" si="65"/>
        <v>5</v>
      </c>
      <c r="S187" s="144">
        <f t="shared" ca="1" si="66"/>
        <v>0</v>
      </c>
      <c r="T187" s="145">
        <f t="shared" si="67"/>
        <v>0</v>
      </c>
      <c r="U187" s="146">
        <f t="shared" ca="1" si="68"/>
        <v>0</v>
      </c>
      <c r="W187" s="3" t="str">
        <f t="shared" ca="1" si="69"/>
        <v/>
      </c>
      <c r="X187" s="3" t="str">
        <f ca="1">IF(ISNUMBER($A187),$W187*(Methuselahs!$A$4+1)+$A187,"")</f>
        <v/>
      </c>
      <c r="Y187" s="3" t="str">
        <f t="shared" ca="1" si="70"/>
        <v/>
      </c>
      <c r="Z187" s="3" t="str">
        <f ca="1">IF(ISNUMBER($A187),VLOOKUP($A187,Methuselahs!$A$7:$X$306,5),"")</f>
        <v/>
      </c>
      <c r="AA187" s="3" t="str">
        <f t="shared" ca="1" si="71"/>
        <v/>
      </c>
    </row>
    <row r="188" spans="1:27" ht="13.15" customHeight="1" x14ac:dyDescent="0.2">
      <c r="A188" s="59" t="str">
        <f ca="1">IF(OR(ISBLANK('Tournament Info'!$B$11),'Tournament Info'!$B$11&lt;&gt;4),"",INDIRECT(ADDRESS(ROW(),3,1,1,"Optimal Seating "&amp;'Tournament Info'!$B$11-1&amp;"R+F")))</f>
        <v/>
      </c>
      <c r="B188" s="65" t="str">
        <f ca="1">IF(ISNUMBER(A188),VLOOKUP(A188,Methuselahs!$A$7:$E$306,2,FALSE),"")</f>
        <v/>
      </c>
      <c r="C188" s="147" t="str">
        <f ca="1">IF(ISNUMBER(A188),VLOOKUP(A188,Methuselahs!$A$7:$E$306,3,FALSE),"")</f>
        <v/>
      </c>
      <c r="D188" s="148" t="str">
        <f t="shared" ca="1" si="60"/>
        <v/>
      </c>
      <c r="E188" s="149"/>
      <c r="F188" s="66">
        <f t="shared" si="61"/>
        <v>0</v>
      </c>
      <c r="G188" s="150" t="str">
        <f t="shared" ca="1" si="62"/>
        <v/>
      </c>
      <c r="H188" s="151" t="str">
        <f ca="1">IF(ISNUMBER(A188),IF(OR($S188=$U188,NOT(ISNA(MATCH($D188*5+$V$4,Override!$C$6:$C$125,0)))),$Q188,0),"")</f>
        <v/>
      </c>
      <c r="I188" s="69" t="str">
        <f t="shared" ca="1" si="63"/>
        <v/>
      </c>
      <c r="J188" s="152">
        <f ca="1">COUNT(A187:A191)</f>
        <v>0</v>
      </c>
      <c r="K188" s="153" t="str">
        <f ca="1">IF(ISNUMBER(A188),RANK(F188,F187:F191),"")</f>
        <v/>
      </c>
      <c r="L188" s="154">
        <f ca="1">IF(J188=5,VLOOKUP(K188,TPMatrix!$A$6:$B$10,2,FALSE),IF(J188=4,VLOOKUP(K188,TPMatrix!$D$6:$E$9,2,FALSE),0))</f>
        <v>0</v>
      </c>
      <c r="M188" s="154">
        <f ca="1">IF(COUNTIF(K187:K191,K188)&gt;=2,IF(J188=5,VLOOKUP(K188+1,TPMatrix!$A$6:$B$10,2,FALSE),IF(J188=4,VLOOKUP(K188+1,TPMatrix!$D$6:$E$9,2,FALSE),0)),"")</f>
        <v>0</v>
      </c>
      <c r="N188" s="154">
        <f ca="1">IF(COUNTIF(K187:K191,K188)&gt;=3,IF(J188=5,VLOOKUP(K188+2,TPMatrix!$A$6:$B$10,2,FALSE),IF(J188=4,VLOOKUP(K188+2,TPMatrix!$D$6:$E$9,2,FALSE),0)),"")</f>
        <v>0</v>
      </c>
      <c r="O188" s="154">
        <f ca="1">IF(COUNTIF(K187:K191,K188)&gt;=4,IF(J188=5,VLOOKUP(K188+3,TPMatrix!$A$6:$B$10,2,FALSE),IF(J188=4,VLOOKUP(K188+3,TPMatrix!$D$6:$E$9,2,FALSE),0)),"")</f>
        <v>0</v>
      </c>
      <c r="P188" s="154">
        <f ca="1">IF(COUNTIF(K187:K191,K188)&gt;=5,IF(J188=5,VLOOKUP(K188+4,TPMatrix!$A$6:$B$10,2,FALSE),IF(J188=4,VLOOKUP(K188+4,TPMatrix!$D$6:$E$9,2,FALSE),0)),"")</f>
        <v>0</v>
      </c>
      <c r="Q188" s="154">
        <f t="shared" ca="1" si="64"/>
        <v>0</v>
      </c>
      <c r="R188" s="155">
        <f t="shared" ca="1" si="65"/>
        <v>5</v>
      </c>
      <c r="S188" s="153">
        <f t="shared" ca="1" si="66"/>
        <v>0</v>
      </c>
      <c r="T188" s="154">
        <f t="shared" si="67"/>
        <v>0</v>
      </c>
      <c r="U188" s="155">
        <f t="shared" ca="1" si="68"/>
        <v>0</v>
      </c>
      <c r="W188" s="3" t="str">
        <f t="shared" ca="1" si="69"/>
        <v/>
      </c>
      <c r="X188" s="3" t="str">
        <f ca="1">IF(ISNUMBER($A188),$W188*(Methuselahs!$A$4+1)+$A188,"")</f>
        <v/>
      </c>
      <c r="Y188" s="3" t="str">
        <f t="shared" ca="1" si="70"/>
        <v/>
      </c>
      <c r="Z188" s="3" t="str">
        <f ca="1">IF(ISNUMBER($A188),VLOOKUP($A188,Methuselahs!$A$7:$X$306,5),"")</f>
        <v/>
      </c>
      <c r="AA188" s="3" t="str">
        <f t="shared" ca="1" si="71"/>
        <v/>
      </c>
    </row>
    <row r="189" spans="1:27" ht="13.15" customHeight="1" x14ac:dyDescent="0.2">
      <c r="A189" s="70" t="str">
        <f ca="1">IF(OR(ISBLANK('Tournament Info'!$B$11),'Tournament Info'!$B$11&lt;&gt;4),"",INDIRECT(ADDRESS(ROW(),3,1,1,"Optimal Seating "&amp;'Tournament Info'!$B$11-1&amp;"R+F")))</f>
        <v/>
      </c>
      <c r="B189" s="76" t="str">
        <f ca="1">IF(ISNUMBER(A189),VLOOKUP(A189,Methuselahs!$A$7:$E$306,2,FALSE),"")</f>
        <v/>
      </c>
      <c r="C189" s="156" t="str">
        <f ca="1">IF(ISNUMBER(A189),VLOOKUP(A189,Methuselahs!$A$7:$E$306,3,FALSE),"")</f>
        <v/>
      </c>
      <c r="D189" s="157" t="str">
        <f t="shared" ca="1" si="60"/>
        <v/>
      </c>
      <c r="E189" s="158"/>
      <c r="F189" s="77">
        <f t="shared" si="61"/>
        <v>0</v>
      </c>
      <c r="G189" s="159" t="str">
        <f t="shared" ca="1" si="62"/>
        <v/>
      </c>
      <c r="H189" s="160" t="str">
        <f ca="1">IF(ISNUMBER(A189),IF(OR($S189=$U189,NOT(ISNA(MATCH($D189*5+$V$4,Override!$C$6:$C$125,0)))),$Q189,0),"")</f>
        <v/>
      </c>
      <c r="I189" s="80" t="str">
        <f t="shared" ca="1" si="63"/>
        <v/>
      </c>
      <c r="J189" s="161">
        <f ca="1">COUNT(A187:A191)</f>
        <v>0</v>
      </c>
      <c r="K189" s="162" t="str">
        <f ca="1">IF(ISNUMBER(A189),RANK(F189,F187:F191),"")</f>
        <v/>
      </c>
      <c r="L189" s="75">
        <f ca="1">IF(J189=5,VLOOKUP(K189,TPMatrix!$A$6:$B$10,2,FALSE),IF(J189=4,VLOOKUP(K189,TPMatrix!$D$6:$E$9,2,FALSE),0))</f>
        <v>0</v>
      </c>
      <c r="M189" s="75">
        <f ca="1">IF(COUNTIF(K187:K191,K189)&gt;=2,IF(J189=5,VLOOKUP(K189+1,TPMatrix!$A$6:$B$10,2,FALSE),IF(J189=4,VLOOKUP(K189+1,TPMatrix!$D$6:$E$9,2,FALSE),0)),"")</f>
        <v>0</v>
      </c>
      <c r="N189" s="75">
        <f ca="1">IF(COUNTIF(K187:K191,K189)&gt;=3,IF(J189=5,VLOOKUP(K189+2,TPMatrix!$A$6:$B$10,2,FALSE),IF(J189=4,VLOOKUP(K189+2,TPMatrix!$D$6:$E$9,2,FALSE),0)),"")</f>
        <v>0</v>
      </c>
      <c r="O189" s="75">
        <f ca="1">IF(COUNTIF(K187:K191,K189)&gt;=4,IF(J189=5,VLOOKUP(K189+3,TPMatrix!$A$6:$B$10,2,FALSE),IF(J189=4,VLOOKUP(K189+3,TPMatrix!$D$6:$E$9,2,FALSE),0)),"")</f>
        <v>0</v>
      </c>
      <c r="P189" s="75">
        <f ca="1">IF(COUNTIF(K187:K191,K189)&gt;=5,IF(J189=5,VLOOKUP(K189+4,TPMatrix!$A$6:$B$10,2,FALSE),IF(J189=4,VLOOKUP(K189+4,TPMatrix!$D$6:$E$9,2,FALSE),0)),"")</f>
        <v>0</v>
      </c>
      <c r="Q189" s="75">
        <f t="shared" ca="1" si="64"/>
        <v>0</v>
      </c>
      <c r="R189" s="163">
        <f t="shared" ca="1" si="65"/>
        <v>5</v>
      </c>
      <c r="S189" s="162">
        <f t="shared" ca="1" si="66"/>
        <v>0</v>
      </c>
      <c r="T189" s="75">
        <f t="shared" si="67"/>
        <v>0</v>
      </c>
      <c r="U189" s="163">
        <f t="shared" ca="1" si="68"/>
        <v>0</v>
      </c>
      <c r="W189" s="3" t="str">
        <f t="shared" ca="1" si="69"/>
        <v/>
      </c>
      <c r="X189" s="3" t="str">
        <f ca="1">IF(ISNUMBER($A189),$W189*(Methuselahs!$A$4+1)+$A189,"")</f>
        <v/>
      </c>
      <c r="Y189" s="3" t="str">
        <f t="shared" ca="1" si="70"/>
        <v/>
      </c>
      <c r="Z189" s="3" t="str">
        <f ca="1">IF(ISNUMBER($A189),VLOOKUP($A189,Methuselahs!$A$7:$X$306,5),"")</f>
        <v/>
      </c>
      <c r="AA189" s="3" t="str">
        <f t="shared" ca="1" si="71"/>
        <v/>
      </c>
    </row>
    <row r="190" spans="1:27" ht="13.15" customHeight="1" x14ac:dyDescent="0.2">
      <c r="A190" s="164" t="str">
        <f ca="1">IF(OR(ISBLANK('Tournament Info'!$B$11),'Tournament Info'!$B$11&lt;&gt;4),"",INDIRECT(ADDRESS(ROW(),3,1,1,"Optimal Seating "&amp;'Tournament Info'!$B$11-1&amp;"R+F")))</f>
        <v/>
      </c>
      <c r="B190" s="165" t="str">
        <f ca="1">IF(ISNUMBER(A190),VLOOKUP(A190,Methuselahs!$A$7:$E$306,2,FALSE),"")</f>
        <v/>
      </c>
      <c r="C190" s="166" t="str">
        <f ca="1">IF(ISNUMBER(A190),VLOOKUP(A190,Methuselahs!$A$7:$E$306,3,FALSE),"")</f>
        <v/>
      </c>
      <c r="D190" s="167" t="str">
        <f t="shared" ca="1" si="60"/>
        <v/>
      </c>
      <c r="E190" s="168"/>
      <c r="F190" s="188">
        <f t="shared" si="61"/>
        <v>0</v>
      </c>
      <c r="G190" s="150" t="str">
        <f t="shared" ca="1" si="62"/>
        <v/>
      </c>
      <c r="H190" s="151" t="str">
        <f ca="1">IF(ISNUMBER(A190),IF(OR($S190=$U190,NOT(ISNA(MATCH($D190*5+$V$4,Override!$C$6:$C$125,0)))),$Q190,0),"")</f>
        <v/>
      </c>
      <c r="I190" s="69" t="str">
        <f t="shared" ca="1" si="63"/>
        <v/>
      </c>
      <c r="J190" s="169">
        <f ca="1">COUNT(A187:A191)</f>
        <v>0</v>
      </c>
      <c r="K190" s="153" t="str">
        <f ca="1">IF(ISNUMBER(A190),RANK(F190,F187:F191),"")</f>
        <v/>
      </c>
      <c r="L190" s="154">
        <f ca="1">IF(J190=5,VLOOKUP(K190,TPMatrix!$A$6:$B$10,2,FALSE),IF(J190=4,VLOOKUP(K190,TPMatrix!$D$6:$E$9,2,FALSE),0))</f>
        <v>0</v>
      </c>
      <c r="M190" s="154">
        <f ca="1">IF(COUNTIF(K187:K191,K190)&gt;=2,IF(J190=5,VLOOKUP(K190+1,TPMatrix!$A$6:$B$10,2,FALSE),IF(J190=4,VLOOKUP(K190+1,TPMatrix!$D$6:$E$9,2,FALSE),0)),"")</f>
        <v>0</v>
      </c>
      <c r="N190" s="154">
        <f ca="1">IF(COUNTIF(K187:K191,K190)&gt;=3,IF(J190=5,VLOOKUP(K190+2,TPMatrix!$A$6:$B$10,2,FALSE),IF(J190=4,VLOOKUP(K190+2,TPMatrix!$D$6:$E$9,2,FALSE),0)),"")</f>
        <v>0</v>
      </c>
      <c r="O190" s="154">
        <f ca="1">IF(COUNTIF(K187:K191,K190)&gt;=4,IF(J190=5,VLOOKUP(K190+3,TPMatrix!$A$6:$B$10,2,FALSE),IF(J190=4,VLOOKUP(K190+3,TPMatrix!$D$6:$E$9,2,FALSE),0)),"")</f>
        <v>0</v>
      </c>
      <c r="P190" s="154">
        <f ca="1">IF(COUNTIF(K187:K191,K190)&gt;=5,IF(J190=5,VLOOKUP(K190+4,TPMatrix!$A$6:$B$10,2,FALSE),IF(J190=4,VLOOKUP(K190+4,TPMatrix!$D$6:$E$9,2,FALSE),0)),"")</f>
        <v>0</v>
      </c>
      <c r="Q190" s="154">
        <f t="shared" ca="1" si="64"/>
        <v>0</v>
      </c>
      <c r="R190" s="155">
        <f t="shared" ca="1" si="65"/>
        <v>5</v>
      </c>
      <c r="S190" s="153">
        <f t="shared" ca="1" si="66"/>
        <v>0</v>
      </c>
      <c r="T190" s="154">
        <f t="shared" si="67"/>
        <v>0</v>
      </c>
      <c r="U190" s="155">
        <f t="shared" ca="1" si="68"/>
        <v>0</v>
      </c>
      <c r="W190" s="3" t="str">
        <f t="shared" ca="1" si="69"/>
        <v/>
      </c>
      <c r="X190" s="3" t="str">
        <f ca="1">IF(ISNUMBER($A190),$W190*(Methuselahs!$A$4+1)+$A190,"")</f>
        <v/>
      </c>
      <c r="Y190" s="3" t="str">
        <f t="shared" ca="1" si="70"/>
        <v/>
      </c>
      <c r="Z190" s="3" t="str">
        <f ca="1">IF(ISNUMBER($A190),VLOOKUP($A190,Methuselahs!$A$7:$X$306,5),"")</f>
        <v/>
      </c>
      <c r="AA190" s="3" t="str">
        <f t="shared" ca="1" si="71"/>
        <v/>
      </c>
    </row>
    <row r="191" spans="1:27" ht="13.15" customHeight="1" x14ac:dyDescent="0.2">
      <c r="A191" s="170" t="str">
        <f ca="1">IF(OR(ISBLANK('Tournament Info'!$B$11),'Tournament Info'!$B$11&lt;&gt;4),"",INDIRECT(ADDRESS(ROW(),3,1,1,"Optimal Seating "&amp;'Tournament Info'!$B$11-1&amp;"R+F")))</f>
        <v/>
      </c>
      <c r="B191" s="171" t="str">
        <f ca="1">IF(ISNUMBER(A191),VLOOKUP(A191,Methuselahs!$A$7:$E$306,2,FALSE),"")</f>
        <v/>
      </c>
      <c r="C191" s="172" t="str">
        <f ca="1">IF(ISNUMBER(A191),VLOOKUP(A191,Methuselahs!$A$7:$E$306,3,FALSE),"")</f>
        <v/>
      </c>
      <c r="D191" s="173" t="str">
        <f t="shared" ca="1" si="60"/>
        <v/>
      </c>
      <c r="E191" s="174"/>
      <c r="F191" s="189">
        <f t="shared" si="61"/>
        <v>0</v>
      </c>
      <c r="G191" s="159" t="str">
        <f t="shared" ca="1" si="62"/>
        <v/>
      </c>
      <c r="H191" s="160" t="str">
        <f ca="1">IF(ISNUMBER(A191),IF(OR($S191=$U191,NOT(ISNA(MATCH($D191*5+$V$4,Override!$C$6:$C$125,0)))),$Q191,0),"")</f>
        <v/>
      </c>
      <c r="I191" s="80" t="str">
        <f t="shared" ca="1" si="63"/>
        <v/>
      </c>
      <c r="J191" s="175">
        <f ca="1">COUNT(A187:A191)</f>
        <v>0</v>
      </c>
      <c r="K191" s="176" t="str">
        <f ca="1">IF(ISNUMBER(A191),RANK(F191,F187:F191),"")</f>
        <v/>
      </c>
      <c r="L191" s="177">
        <f ca="1">IF(J191=5,VLOOKUP(K191,TPMatrix!$A$6:$B$10,2,FALSE),IF(J191=4,VLOOKUP(K191,TPMatrix!$D$6:$E$9,2,FALSE),0))</f>
        <v>0</v>
      </c>
      <c r="M191" s="177">
        <f ca="1">IF(COUNTIF(K187:K191,K191)&gt;=2,IF(J191=5,VLOOKUP(K191+1,TPMatrix!$A$6:$B$10,2,FALSE),IF(J191=4,VLOOKUP(K191+1,TPMatrix!$D$6:$E$9,2,FALSE),0)),"")</f>
        <v>0</v>
      </c>
      <c r="N191" s="177">
        <f ca="1">IF(COUNTIF(K187:K191,K191)&gt;=3,IF(J191=5,VLOOKUP(K191+2,TPMatrix!$A$6:$B$10,2,FALSE),IF(J191=4,VLOOKUP(K191+2,TPMatrix!$D$6:$E$9,2,FALSE),0)),"")</f>
        <v>0</v>
      </c>
      <c r="O191" s="177">
        <f ca="1">IF(COUNTIF(K187:K191,K191)&gt;=4,IF(J191=5,VLOOKUP(K191+3,TPMatrix!$A$6:$B$10,2,FALSE),IF(J191=4,VLOOKUP(K191+3,TPMatrix!$D$6:$E$9,2,FALSE),0)),"")</f>
        <v>0</v>
      </c>
      <c r="P191" s="177">
        <f ca="1">IF(COUNTIF(K187:K191,K191)&gt;=5,IF(J191=5,VLOOKUP(K191+4,TPMatrix!$A$6:$B$10,2,FALSE),IF(J191=4,VLOOKUP(K191+4,TPMatrix!$D$6:$E$9,2,FALSE),0)),"")</f>
        <v>0</v>
      </c>
      <c r="Q191" s="177">
        <f t="shared" ca="1" si="64"/>
        <v>0</v>
      </c>
      <c r="R191" s="178">
        <f t="shared" ca="1" si="65"/>
        <v>5</v>
      </c>
      <c r="S191" s="176">
        <f t="shared" ca="1" si="66"/>
        <v>0</v>
      </c>
      <c r="T191" s="177">
        <f t="shared" si="67"/>
        <v>0</v>
      </c>
      <c r="U191" s="178">
        <f t="shared" ca="1" si="68"/>
        <v>0</v>
      </c>
      <c r="W191" s="3" t="str">
        <f t="shared" ca="1" si="69"/>
        <v/>
      </c>
      <c r="X191" s="3" t="str">
        <f ca="1">IF(ISNUMBER($A191),$W191*(Methuselahs!$A$4+1)+$A191,"")</f>
        <v/>
      </c>
      <c r="Y191" s="3" t="str">
        <f t="shared" ca="1" si="70"/>
        <v/>
      </c>
      <c r="Z191" s="3" t="str">
        <f ca="1">IF(ISNUMBER($A191),VLOOKUP($A191,Methuselahs!$A$7:$X$306,5),"")</f>
        <v/>
      </c>
      <c r="AA191" s="3" t="str">
        <f t="shared" ca="1" si="71"/>
        <v/>
      </c>
    </row>
    <row r="192" spans="1:27" ht="13.15" customHeight="1" x14ac:dyDescent="0.2">
      <c r="A192" s="55" t="str">
        <f ca="1">IF(OR(ISBLANK('Tournament Info'!$B$11),'Tournament Info'!$B$11&lt;&gt;4),"",INDIRECT(ADDRESS(ROW(),3,1,1,"Optimal Seating "&amp;'Tournament Info'!$B$11-1&amp;"R+F")))</f>
        <v/>
      </c>
      <c r="B192" s="76" t="str">
        <f ca="1">IF(ISNUMBER(A192),VLOOKUP(A192,Methuselahs!$A$7:$E$306,2,FALSE),"")</f>
        <v/>
      </c>
      <c r="C192" s="136" t="str">
        <f ca="1">IF(ISNUMBER(A192),VLOOKUP(A192,Methuselahs!$A$7:$E$306,3,FALSE),"")</f>
        <v/>
      </c>
      <c r="D192" s="137" t="str">
        <f t="shared" ca="1" si="60"/>
        <v/>
      </c>
      <c r="E192" s="138"/>
      <c r="F192" s="184">
        <f t="shared" si="61"/>
        <v>0</v>
      </c>
      <c r="G192" s="139" t="str">
        <f t="shared" ca="1" si="62"/>
        <v/>
      </c>
      <c r="H192" s="140" t="str">
        <f ca="1">IF(ISNUMBER(A192),IF(OR($S192=$U192,NOT(ISNA(MATCH($D192*5+$V$4,Override!$C$6:$C$125,0)))),$Q192,0),"")</f>
        <v/>
      </c>
      <c r="I192" s="193" t="str">
        <f t="shared" ca="1" si="63"/>
        <v/>
      </c>
      <c r="J192" s="141">
        <f ca="1">COUNT(A192:A196)</f>
        <v>0</v>
      </c>
      <c r="K192" s="142" t="str">
        <f ca="1">IF(ISNUMBER(A192),RANK(F192,F192:F196),"")</f>
        <v/>
      </c>
      <c r="L192" s="58">
        <f ca="1">IF(J192=5,VLOOKUP(K192,TPMatrix!$A$6:$B$10,2,FALSE),IF(J192=4,VLOOKUP(K192,TPMatrix!$D$6:$E$9,2,FALSE),0))</f>
        <v>0</v>
      </c>
      <c r="M192" s="58">
        <f ca="1">IF(COUNTIF(K192:K196,K192)&gt;=2,IF(J192=5,VLOOKUP(K192+1,TPMatrix!$A$6:$B$10,2,FALSE),IF(J192=4,VLOOKUP(K192+1,TPMatrix!$D$6:$E$9,2,FALSE),0)),"")</f>
        <v>0</v>
      </c>
      <c r="N192" s="58">
        <f ca="1">IF(COUNTIF(K192:K196,K192)&gt;=3,IF(J192=5,VLOOKUP(K192+2,TPMatrix!$A$6:$B$10,2,FALSE),IF(J192=4,VLOOKUP(K192+2,TPMatrix!$D$6:$E$9,2,FALSE),0)),"")</f>
        <v>0</v>
      </c>
      <c r="O192" s="58">
        <f ca="1">IF(COUNTIF(K192:K196,K192)&gt;=4,IF(J192=5,VLOOKUP(K192+3,TPMatrix!$A$6:$B$10,2,FALSE),IF(J192=4,VLOOKUP(K192+3,TPMatrix!$D$6:$E$9,2,FALSE),0)),"")</f>
        <v>0</v>
      </c>
      <c r="P192" s="58">
        <f ca="1">IF(COUNTIF(K192:K196,K192)&gt;=5,IF(J192=5,VLOOKUP(K192+4,TPMatrix!$A$6:$B$10,2,FALSE),IF(J192=4,VLOOKUP(K192+4,TPMatrix!$D$6:$E$9,2,FALSE),0)),"")</f>
        <v>0</v>
      </c>
      <c r="Q192" s="58">
        <f t="shared" ca="1" si="64"/>
        <v>0</v>
      </c>
      <c r="R192" s="143">
        <f t="shared" ca="1" si="65"/>
        <v>5</v>
      </c>
      <c r="S192" s="144">
        <f t="shared" ca="1" si="66"/>
        <v>0</v>
      </c>
      <c r="T192" s="145">
        <f t="shared" si="67"/>
        <v>0</v>
      </c>
      <c r="U192" s="146">
        <f t="shared" ca="1" si="68"/>
        <v>0</v>
      </c>
      <c r="W192" s="3" t="str">
        <f t="shared" ca="1" si="69"/>
        <v/>
      </c>
      <c r="X192" s="3" t="str">
        <f ca="1">IF(ISNUMBER($A192),$W192*(Methuselahs!$A$4+1)+$A192,"")</f>
        <v/>
      </c>
      <c r="Y192" s="3" t="str">
        <f t="shared" ca="1" si="70"/>
        <v/>
      </c>
      <c r="Z192" s="3" t="str">
        <f ca="1">IF(ISNUMBER($A192),VLOOKUP($A192,Methuselahs!$A$7:$X$306,5),"")</f>
        <v/>
      </c>
      <c r="AA192" s="3" t="str">
        <f t="shared" ca="1" si="71"/>
        <v/>
      </c>
    </row>
    <row r="193" spans="1:27" ht="13.15" customHeight="1" x14ac:dyDescent="0.2">
      <c r="A193" s="59" t="str">
        <f ca="1">IF(OR(ISBLANK('Tournament Info'!$B$11),'Tournament Info'!$B$11&lt;&gt;4),"",INDIRECT(ADDRESS(ROW(),3,1,1,"Optimal Seating "&amp;'Tournament Info'!$B$11-1&amp;"R+F")))</f>
        <v/>
      </c>
      <c r="B193" s="65" t="str">
        <f ca="1">IF(ISNUMBER(A193),VLOOKUP(A193,Methuselahs!$A$7:$E$306,2,FALSE),"")</f>
        <v/>
      </c>
      <c r="C193" s="147" t="str">
        <f ca="1">IF(ISNUMBER(A193),VLOOKUP(A193,Methuselahs!$A$7:$E$306,3,FALSE),"")</f>
        <v/>
      </c>
      <c r="D193" s="148" t="str">
        <f t="shared" ca="1" si="60"/>
        <v/>
      </c>
      <c r="E193" s="149"/>
      <c r="F193" s="66">
        <f t="shared" si="61"/>
        <v>0</v>
      </c>
      <c r="G193" s="150" t="str">
        <f t="shared" ca="1" si="62"/>
        <v/>
      </c>
      <c r="H193" s="151" t="str">
        <f ca="1">IF(ISNUMBER(A193),IF(OR($S193=$U193,NOT(ISNA(MATCH($D193*5+$V$4,Override!$C$6:$C$125,0)))),$Q193,0),"")</f>
        <v/>
      </c>
      <c r="I193" s="69" t="str">
        <f t="shared" ca="1" si="63"/>
        <v/>
      </c>
      <c r="J193" s="152">
        <f ca="1">COUNT(A192:A196)</f>
        <v>0</v>
      </c>
      <c r="K193" s="153" t="str">
        <f ca="1">IF(ISNUMBER(A193),RANK(F193,F192:F196),"")</f>
        <v/>
      </c>
      <c r="L193" s="154">
        <f ca="1">IF(J193=5,VLOOKUP(K193,TPMatrix!$A$6:$B$10,2,FALSE),IF(J193=4,VLOOKUP(K193,TPMatrix!$D$6:$E$9,2,FALSE),0))</f>
        <v>0</v>
      </c>
      <c r="M193" s="154">
        <f ca="1">IF(COUNTIF(K192:K196,K193)&gt;=2,IF(J193=5,VLOOKUP(K193+1,TPMatrix!$A$6:$B$10,2,FALSE),IF(J193=4,VLOOKUP(K193+1,TPMatrix!$D$6:$E$9,2,FALSE),0)),"")</f>
        <v>0</v>
      </c>
      <c r="N193" s="154">
        <f ca="1">IF(COUNTIF(K192:K196,K193)&gt;=3,IF(J193=5,VLOOKUP(K193+2,TPMatrix!$A$6:$B$10,2,FALSE),IF(J193=4,VLOOKUP(K193+2,TPMatrix!$D$6:$E$9,2,FALSE),0)),"")</f>
        <v>0</v>
      </c>
      <c r="O193" s="154">
        <f ca="1">IF(COUNTIF(K192:K196,K193)&gt;=4,IF(J193=5,VLOOKUP(K193+3,TPMatrix!$A$6:$B$10,2,FALSE),IF(J193=4,VLOOKUP(K193+3,TPMatrix!$D$6:$E$9,2,FALSE),0)),"")</f>
        <v>0</v>
      </c>
      <c r="P193" s="154">
        <f ca="1">IF(COUNTIF(K192:K196,K193)&gt;=5,IF(J193=5,VLOOKUP(K193+4,TPMatrix!$A$6:$B$10,2,FALSE),IF(J193=4,VLOOKUP(K193+4,TPMatrix!$D$6:$E$9,2,FALSE),0)),"")</f>
        <v>0</v>
      </c>
      <c r="Q193" s="154">
        <f t="shared" ca="1" si="64"/>
        <v>0</v>
      </c>
      <c r="R193" s="155">
        <f t="shared" ca="1" si="65"/>
        <v>5</v>
      </c>
      <c r="S193" s="153">
        <f t="shared" ca="1" si="66"/>
        <v>0</v>
      </c>
      <c r="T193" s="154">
        <f t="shared" si="67"/>
        <v>0</v>
      </c>
      <c r="U193" s="155">
        <f t="shared" ca="1" si="68"/>
        <v>0</v>
      </c>
      <c r="W193" s="3" t="str">
        <f t="shared" ca="1" si="69"/>
        <v/>
      </c>
      <c r="X193" s="3" t="str">
        <f ca="1">IF(ISNUMBER($A193),$W193*(Methuselahs!$A$4+1)+$A193,"")</f>
        <v/>
      </c>
      <c r="Y193" s="3" t="str">
        <f t="shared" ca="1" si="70"/>
        <v/>
      </c>
      <c r="Z193" s="3" t="str">
        <f ca="1">IF(ISNUMBER($A193),VLOOKUP($A193,Methuselahs!$A$7:$X$306,5),"")</f>
        <v/>
      </c>
      <c r="AA193" s="3" t="str">
        <f t="shared" ca="1" si="71"/>
        <v/>
      </c>
    </row>
    <row r="194" spans="1:27" ht="13.15" customHeight="1" x14ac:dyDescent="0.2">
      <c r="A194" s="70" t="str">
        <f ca="1">IF(OR(ISBLANK('Tournament Info'!$B$11),'Tournament Info'!$B$11&lt;&gt;4),"",INDIRECT(ADDRESS(ROW(),3,1,1,"Optimal Seating "&amp;'Tournament Info'!$B$11-1&amp;"R+F")))</f>
        <v/>
      </c>
      <c r="B194" s="76" t="str">
        <f ca="1">IF(ISNUMBER(A194),VLOOKUP(A194,Methuselahs!$A$7:$E$306,2,FALSE),"")</f>
        <v/>
      </c>
      <c r="C194" s="156" t="str">
        <f ca="1">IF(ISNUMBER(A194),VLOOKUP(A194,Methuselahs!$A$7:$E$306,3,FALSE),"")</f>
        <v/>
      </c>
      <c r="D194" s="157" t="str">
        <f t="shared" ca="1" si="60"/>
        <v/>
      </c>
      <c r="E194" s="158"/>
      <c r="F194" s="77">
        <f t="shared" si="61"/>
        <v>0</v>
      </c>
      <c r="G194" s="159" t="str">
        <f t="shared" ca="1" si="62"/>
        <v/>
      </c>
      <c r="H194" s="160" t="str">
        <f ca="1">IF(ISNUMBER(A194),IF(OR($S194=$U194,NOT(ISNA(MATCH($D194*5+$V$4,Override!$C$6:$C$125,0)))),$Q194,0),"")</f>
        <v/>
      </c>
      <c r="I194" s="80" t="str">
        <f t="shared" ca="1" si="63"/>
        <v/>
      </c>
      <c r="J194" s="161">
        <f ca="1">COUNT(A192:A196)</f>
        <v>0</v>
      </c>
      <c r="K194" s="162" t="str">
        <f ca="1">IF(ISNUMBER(A194),RANK(F194,F192:F196),"")</f>
        <v/>
      </c>
      <c r="L194" s="75">
        <f ca="1">IF(J194=5,VLOOKUP(K194,TPMatrix!$A$6:$B$10,2,FALSE),IF(J194=4,VLOOKUP(K194,TPMatrix!$D$6:$E$9,2,FALSE),0))</f>
        <v>0</v>
      </c>
      <c r="M194" s="75">
        <f ca="1">IF(COUNTIF(K192:K196,K194)&gt;=2,IF(J194=5,VLOOKUP(K194+1,TPMatrix!$A$6:$B$10,2,FALSE),IF(J194=4,VLOOKUP(K194+1,TPMatrix!$D$6:$E$9,2,FALSE),0)),"")</f>
        <v>0</v>
      </c>
      <c r="N194" s="75">
        <f ca="1">IF(COUNTIF(K192:K196,K194)&gt;=3,IF(J194=5,VLOOKUP(K194+2,TPMatrix!$A$6:$B$10,2,FALSE),IF(J194=4,VLOOKUP(K194+2,TPMatrix!$D$6:$E$9,2,FALSE),0)),"")</f>
        <v>0</v>
      </c>
      <c r="O194" s="75">
        <f ca="1">IF(COUNTIF(K192:K196,K194)&gt;=4,IF(J194=5,VLOOKUP(K194+3,TPMatrix!$A$6:$B$10,2,FALSE),IF(J194=4,VLOOKUP(K194+3,TPMatrix!$D$6:$E$9,2,FALSE),0)),"")</f>
        <v>0</v>
      </c>
      <c r="P194" s="75">
        <f ca="1">IF(COUNTIF(K192:K196,K194)&gt;=5,IF(J194=5,VLOOKUP(K194+4,TPMatrix!$A$6:$B$10,2,FALSE),IF(J194=4,VLOOKUP(K194+4,TPMatrix!$D$6:$E$9,2,FALSE),0)),"")</f>
        <v>0</v>
      </c>
      <c r="Q194" s="75">
        <f t="shared" ca="1" si="64"/>
        <v>0</v>
      </c>
      <c r="R194" s="163">
        <f t="shared" ca="1" si="65"/>
        <v>5</v>
      </c>
      <c r="S194" s="162">
        <f t="shared" ca="1" si="66"/>
        <v>0</v>
      </c>
      <c r="T194" s="75">
        <f t="shared" si="67"/>
        <v>0</v>
      </c>
      <c r="U194" s="163">
        <f t="shared" ca="1" si="68"/>
        <v>0</v>
      </c>
      <c r="W194" s="3" t="str">
        <f t="shared" ca="1" si="69"/>
        <v/>
      </c>
      <c r="X194" s="3" t="str">
        <f ca="1">IF(ISNUMBER($A194),$W194*(Methuselahs!$A$4+1)+$A194,"")</f>
        <v/>
      </c>
      <c r="Y194" s="3" t="str">
        <f t="shared" ca="1" si="70"/>
        <v/>
      </c>
      <c r="Z194" s="3" t="str">
        <f ca="1">IF(ISNUMBER($A194),VLOOKUP($A194,Methuselahs!$A$7:$X$306,5),"")</f>
        <v/>
      </c>
      <c r="AA194" s="3" t="str">
        <f t="shared" ca="1" si="71"/>
        <v/>
      </c>
    </row>
    <row r="195" spans="1:27" ht="13.15" customHeight="1" x14ac:dyDescent="0.2">
      <c r="A195" s="164" t="str">
        <f ca="1">IF(OR(ISBLANK('Tournament Info'!$B$11),'Tournament Info'!$B$11&lt;&gt;4),"",INDIRECT(ADDRESS(ROW(),3,1,1,"Optimal Seating "&amp;'Tournament Info'!$B$11-1&amp;"R+F")))</f>
        <v/>
      </c>
      <c r="B195" s="165" t="str">
        <f ca="1">IF(ISNUMBER(A195),VLOOKUP(A195,Methuselahs!$A$7:$E$306,2,FALSE),"")</f>
        <v/>
      </c>
      <c r="C195" s="166" t="str">
        <f ca="1">IF(ISNUMBER(A195),VLOOKUP(A195,Methuselahs!$A$7:$E$306,3,FALSE),"")</f>
        <v/>
      </c>
      <c r="D195" s="167" t="str">
        <f t="shared" ca="1" si="60"/>
        <v/>
      </c>
      <c r="E195" s="168"/>
      <c r="F195" s="188">
        <f t="shared" si="61"/>
        <v>0</v>
      </c>
      <c r="G195" s="150" t="str">
        <f t="shared" ca="1" si="62"/>
        <v/>
      </c>
      <c r="H195" s="151" t="str">
        <f ca="1">IF(ISNUMBER(A195),IF(OR($S195=$U195,NOT(ISNA(MATCH($D195*5+$V$4,Override!$C$6:$C$125,0)))),$Q195,0),"")</f>
        <v/>
      </c>
      <c r="I195" s="69" t="str">
        <f t="shared" ca="1" si="63"/>
        <v/>
      </c>
      <c r="J195" s="169">
        <f ca="1">COUNT(A192:A196)</f>
        <v>0</v>
      </c>
      <c r="K195" s="153" t="str">
        <f ca="1">IF(ISNUMBER(A195),RANK(F195,F192:F196),"")</f>
        <v/>
      </c>
      <c r="L195" s="154">
        <f ca="1">IF(J195=5,VLOOKUP(K195,TPMatrix!$A$6:$B$10,2,FALSE),IF(J195=4,VLOOKUP(K195,TPMatrix!$D$6:$E$9,2,FALSE),0))</f>
        <v>0</v>
      </c>
      <c r="M195" s="154">
        <f ca="1">IF(COUNTIF(K192:K196,K195)&gt;=2,IF(J195=5,VLOOKUP(K195+1,TPMatrix!$A$6:$B$10,2,FALSE),IF(J195=4,VLOOKUP(K195+1,TPMatrix!$D$6:$E$9,2,FALSE),0)),"")</f>
        <v>0</v>
      </c>
      <c r="N195" s="154">
        <f ca="1">IF(COUNTIF(K192:K196,K195)&gt;=3,IF(J195=5,VLOOKUP(K195+2,TPMatrix!$A$6:$B$10,2,FALSE),IF(J195=4,VLOOKUP(K195+2,TPMatrix!$D$6:$E$9,2,FALSE),0)),"")</f>
        <v>0</v>
      </c>
      <c r="O195" s="154">
        <f ca="1">IF(COUNTIF(K192:K196,K195)&gt;=4,IF(J195=5,VLOOKUP(K195+3,TPMatrix!$A$6:$B$10,2,FALSE),IF(J195=4,VLOOKUP(K195+3,TPMatrix!$D$6:$E$9,2,FALSE),0)),"")</f>
        <v>0</v>
      </c>
      <c r="P195" s="154">
        <f ca="1">IF(COUNTIF(K192:K196,K195)&gt;=5,IF(J195=5,VLOOKUP(K195+4,TPMatrix!$A$6:$B$10,2,FALSE),IF(J195=4,VLOOKUP(K195+4,TPMatrix!$D$6:$E$9,2,FALSE),0)),"")</f>
        <v>0</v>
      </c>
      <c r="Q195" s="154">
        <f t="shared" ca="1" si="64"/>
        <v>0</v>
      </c>
      <c r="R195" s="155">
        <f t="shared" ca="1" si="65"/>
        <v>5</v>
      </c>
      <c r="S195" s="153">
        <f t="shared" ca="1" si="66"/>
        <v>0</v>
      </c>
      <c r="T195" s="154">
        <f t="shared" si="67"/>
        <v>0</v>
      </c>
      <c r="U195" s="155">
        <f t="shared" ca="1" si="68"/>
        <v>0</v>
      </c>
      <c r="W195" s="3" t="str">
        <f t="shared" ca="1" si="69"/>
        <v/>
      </c>
      <c r="X195" s="3" t="str">
        <f ca="1">IF(ISNUMBER($A195),$W195*(Methuselahs!$A$4+1)+$A195,"")</f>
        <v/>
      </c>
      <c r="Y195" s="3" t="str">
        <f t="shared" ca="1" si="70"/>
        <v/>
      </c>
      <c r="Z195" s="3" t="str">
        <f ca="1">IF(ISNUMBER($A195),VLOOKUP($A195,Methuselahs!$A$7:$X$306,5),"")</f>
        <v/>
      </c>
      <c r="AA195" s="3" t="str">
        <f t="shared" ca="1" si="71"/>
        <v/>
      </c>
    </row>
    <row r="196" spans="1:27" ht="13.15" customHeight="1" x14ac:dyDescent="0.2">
      <c r="A196" s="170" t="str">
        <f ca="1">IF(OR(ISBLANK('Tournament Info'!$B$11),'Tournament Info'!$B$11&lt;&gt;4),"",INDIRECT(ADDRESS(ROW(),3,1,1,"Optimal Seating "&amp;'Tournament Info'!$B$11-1&amp;"R+F")))</f>
        <v/>
      </c>
      <c r="B196" s="171" t="str">
        <f ca="1">IF(ISNUMBER(A196),VLOOKUP(A196,Methuselahs!$A$7:$E$306,2,FALSE),"")</f>
        <v/>
      </c>
      <c r="C196" s="172" t="str">
        <f ca="1">IF(ISNUMBER(A196),VLOOKUP(A196,Methuselahs!$A$7:$E$306,3,FALSE),"")</f>
        <v/>
      </c>
      <c r="D196" s="173" t="str">
        <f t="shared" ca="1" si="60"/>
        <v/>
      </c>
      <c r="E196" s="174"/>
      <c r="F196" s="189">
        <f t="shared" si="61"/>
        <v>0</v>
      </c>
      <c r="G196" s="159" t="str">
        <f t="shared" ca="1" si="62"/>
        <v/>
      </c>
      <c r="H196" s="160" t="str">
        <f ca="1">IF(ISNUMBER(A196),IF(OR($S196=$U196,NOT(ISNA(MATCH($D196*5+$V$4,Override!$C$6:$C$125,0)))),$Q196,0),"")</f>
        <v/>
      </c>
      <c r="I196" s="80" t="str">
        <f t="shared" ca="1" si="63"/>
        <v/>
      </c>
      <c r="J196" s="175">
        <f ca="1">COUNT(A192:A196)</f>
        <v>0</v>
      </c>
      <c r="K196" s="176" t="str">
        <f ca="1">IF(ISNUMBER(A196),RANK(F196,F192:F196),"")</f>
        <v/>
      </c>
      <c r="L196" s="177">
        <f ca="1">IF(J196=5,VLOOKUP(K196,TPMatrix!$A$6:$B$10,2,FALSE),IF(J196=4,VLOOKUP(K196,TPMatrix!$D$6:$E$9,2,FALSE),0))</f>
        <v>0</v>
      </c>
      <c r="M196" s="177">
        <f ca="1">IF(COUNTIF(K192:K196,K196)&gt;=2,IF(J196=5,VLOOKUP(K196+1,TPMatrix!$A$6:$B$10,2,FALSE),IF(J196=4,VLOOKUP(K196+1,TPMatrix!$D$6:$E$9,2,FALSE),0)),"")</f>
        <v>0</v>
      </c>
      <c r="N196" s="177">
        <f ca="1">IF(COUNTIF(K192:K196,K196)&gt;=3,IF(J196=5,VLOOKUP(K196+2,TPMatrix!$A$6:$B$10,2,FALSE),IF(J196=4,VLOOKUP(K196+2,TPMatrix!$D$6:$E$9,2,FALSE),0)),"")</f>
        <v>0</v>
      </c>
      <c r="O196" s="177">
        <f ca="1">IF(COUNTIF(K192:K196,K196)&gt;=4,IF(J196=5,VLOOKUP(K196+3,TPMatrix!$A$6:$B$10,2,FALSE),IF(J196=4,VLOOKUP(K196+3,TPMatrix!$D$6:$E$9,2,FALSE),0)),"")</f>
        <v>0</v>
      </c>
      <c r="P196" s="177">
        <f ca="1">IF(COUNTIF(K192:K196,K196)&gt;=5,IF(J196=5,VLOOKUP(K196+4,TPMatrix!$A$6:$B$10,2,FALSE),IF(J196=4,VLOOKUP(K196+4,TPMatrix!$D$6:$E$9,2,FALSE),0)),"")</f>
        <v>0</v>
      </c>
      <c r="Q196" s="177">
        <f t="shared" ca="1" si="64"/>
        <v>0</v>
      </c>
      <c r="R196" s="178">
        <f t="shared" ca="1" si="65"/>
        <v>5</v>
      </c>
      <c r="S196" s="176">
        <f t="shared" ca="1" si="66"/>
        <v>0</v>
      </c>
      <c r="T196" s="177">
        <f t="shared" si="67"/>
        <v>0</v>
      </c>
      <c r="U196" s="178">
        <f t="shared" ca="1" si="68"/>
        <v>0</v>
      </c>
      <c r="W196" s="3" t="str">
        <f t="shared" ca="1" si="69"/>
        <v/>
      </c>
      <c r="X196" s="3" t="str">
        <f ca="1">IF(ISNUMBER($A196),$W196*(Methuselahs!$A$4+1)+$A196,"")</f>
        <v/>
      </c>
      <c r="Y196" s="3" t="str">
        <f t="shared" ca="1" si="70"/>
        <v/>
      </c>
      <c r="Z196" s="3" t="str">
        <f ca="1">IF(ISNUMBER($A196),VLOOKUP($A196,Methuselahs!$A$7:$X$306,5),"")</f>
        <v/>
      </c>
      <c r="AA196" s="3" t="str">
        <f t="shared" ca="1" si="71"/>
        <v/>
      </c>
    </row>
    <row r="197" spans="1:27" ht="13.15" customHeight="1" x14ac:dyDescent="0.2">
      <c r="A197" s="55" t="str">
        <f ca="1">IF(OR(ISBLANK('Tournament Info'!$B$11),'Tournament Info'!$B$11&lt;&gt;4),"",INDIRECT(ADDRESS(ROW(),3,1,1,"Optimal Seating "&amp;'Tournament Info'!$B$11-1&amp;"R+F")))</f>
        <v/>
      </c>
      <c r="B197" s="76" t="str">
        <f ca="1">IF(ISNUMBER(A197),VLOOKUP(A197,Methuselahs!$A$7:$E$306,2,FALSE),"")</f>
        <v/>
      </c>
      <c r="C197" s="136" t="str">
        <f ca="1">IF(ISNUMBER(A197),VLOOKUP(A197,Methuselahs!$A$7:$E$306,3,FALSE),"")</f>
        <v/>
      </c>
      <c r="D197" s="137" t="str">
        <f t="shared" ca="1" si="60"/>
        <v/>
      </c>
      <c r="E197" s="138"/>
      <c r="F197" s="184">
        <f t="shared" si="61"/>
        <v>0</v>
      </c>
      <c r="G197" s="139" t="str">
        <f t="shared" ca="1" si="62"/>
        <v/>
      </c>
      <c r="H197" s="140" t="str">
        <f ca="1">IF(ISNUMBER(A197),IF(OR($S197=$U197,NOT(ISNA(MATCH($D197*5+$V$4,Override!$C$6:$C$125,0)))),$Q197,0),"")</f>
        <v/>
      </c>
      <c r="I197" s="193" t="str">
        <f t="shared" ca="1" si="63"/>
        <v/>
      </c>
      <c r="J197" s="141">
        <f ca="1">COUNT(A197:A201)</f>
        <v>0</v>
      </c>
      <c r="K197" s="142" t="str">
        <f ca="1">IF(ISNUMBER(A197),RANK(F197,F197:F201),"")</f>
        <v/>
      </c>
      <c r="L197" s="58">
        <f ca="1">IF(J197=5,VLOOKUP(K197,TPMatrix!$A$6:$B$10,2,FALSE),IF(J197=4,VLOOKUP(K197,TPMatrix!$D$6:$E$9,2,FALSE),0))</f>
        <v>0</v>
      </c>
      <c r="M197" s="58">
        <f ca="1">IF(COUNTIF(K197:K201,K197)&gt;=2,IF(J197=5,VLOOKUP(K197+1,TPMatrix!$A$6:$B$10,2,FALSE),IF(J197=4,VLOOKUP(K197+1,TPMatrix!$D$6:$E$9,2,FALSE),0)),"")</f>
        <v>0</v>
      </c>
      <c r="N197" s="58">
        <f ca="1">IF(COUNTIF(K197:K201,K197)&gt;=3,IF(J197=5,VLOOKUP(K197+2,TPMatrix!$A$6:$B$10,2,FALSE),IF(J197=4,VLOOKUP(K197+2,TPMatrix!$D$6:$E$9,2,FALSE),0)),"")</f>
        <v>0</v>
      </c>
      <c r="O197" s="58">
        <f ca="1">IF(COUNTIF(K197:K201,K197)&gt;=4,IF(J197=5,VLOOKUP(K197+3,TPMatrix!$A$6:$B$10,2,FALSE),IF(J197=4,VLOOKUP(K197+3,TPMatrix!$D$6:$E$9,2,FALSE),0)),"")</f>
        <v>0</v>
      </c>
      <c r="P197" s="58">
        <f ca="1">IF(COUNTIF(K197:K201,K197)&gt;=5,IF(J197=5,VLOOKUP(K197+4,TPMatrix!$A$6:$B$10,2,FALSE),IF(J197=4,VLOOKUP(K197+4,TPMatrix!$D$6:$E$9,2,FALSE),0)),"")</f>
        <v>0</v>
      </c>
      <c r="Q197" s="58">
        <f t="shared" ca="1" si="64"/>
        <v>0</v>
      </c>
      <c r="R197" s="143">
        <f t="shared" ca="1" si="65"/>
        <v>5</v>
      </c>
      <c r="S197" s="144">
        <f t="shared" ca="1" si="66"/>
        <v>0</v>
      </c>
      <c r="T197" s="145">
        <f t="shared" si="67"/>
        <v>0</v>
      </c>
      <c r="U197" s="146">
        <f t="shared" ca="1" si="68"/>
        <v>0</v>
      </c>
      <c r="W197" s="3" t="str">
        <f t="shared" ca="1" si="69"/>
        <v/>
      </c>
      <c r="X197" s="3" t="str">
        <f ca="1">IF(ISNUMBER($A197),$W197*(Methuselahs!$A$4+1)+$A197,"")</f>
        <v/>
      </c>
      <c r="Y197" s="3" t="str">
        <f t="shared" ca="1" si="70"/>
        <v/>
      </c>
      <c r="Z197" s="3" t="str">
        <f ca="1">IF(ISNUMBER($A197),VLOOKUP($A197,Methuselahs!$A$7:$X$306,5),"")</f>
        <v/>
      </c>
      <c r="AA197" s="3" t="str">
        <f t="shared" ca="1" si="71"/>
        <v/>
      </c>
    </row>
    <row r="198" spans="1:27" ht="13.15" customHeight="1" x14ac:dyDescent="0.2">
      <c r="A198" s="59" t="str">
        <f ca="1">IF(OR(ISBLANK('Tournament Info'!$B$11),'Tournament Info'!$B$11&lt;&gt;4),"",INDIRECT(ADDRESS(ROW(),3,1,1,"Optimal Seating "&amp;'Tournament Info'!$B$11-1&amp;"R+F")))</f>
        <v/>
      </c>
      <c r="B198" s="65" t="str">
        <f ca="1">IF(ISNUMBER(A198),VLOOKUP(A198,Methuselahs!$A$7:$E$306,2,FALSE),"")</f>
        <v/>
      </c>
      <c r="C198" s="147" t="str">
        <f ca="1">IF(ISNUMBER(A198),VLOOKUP(A198,Methuselahs!$A$7:$E$306,3,FALSE),"")</f>
        <v/>
      </c>
      <c r="D198" s="148" t="str">
        <f t="shared" ca="1" si="60"/>
        <v/>
      </c>
      <c r="E198" s="149"/>
      <c r="F198" s="66">
        <f t="shared" si="61"/>
        <v>0</v>
      </c>
      <c r="G198" s="150" t="str">
        <f t="shared" ca="1" si="62"/>
        <v/>
      </c>
      <c r="H198" s="151" t="str">
        <f ca="1">IF(ISNUMBER(A198),IF(OR($S198=$U198,NOT(ISNA(MATCH($D198*5+$V$4,Override!$C$6:$C$125,0)))),$Q198,0),"")</f>
        <v/>
      </c>
      <c r="I198" s="69" t="str">
        <f t="shared" ca="1" si="63"/>
        <v/>
      </c>
      <c r="J198" s="152">
        <f ca="1">COUNT(A197:A201)</f>
        <v>0</v>
      </c>
      <c r="K198" s="153" t="str">
        <f ca="1">IF(ISNUMBER(A198),RANK(F198,F197:F201),"")</f>
        <v/>
      </c>
      <c r="L198" s="154">
        <f ca="1">IF(J198=5,VLOOKUP(K198,TPMatrix!$A$6:$B$10,2,FALSE),IF(J198=4,VLOOKUP(K198,TPMatrix!$D$6:$E$9,2,FALSE),0))</f>
        <v>0</v>
      </c>
      <c r="M198" s="154">
        <f ca="1">IF(COUNTIF(K197:K201,K198)&gt;=2,IF(J198=5,VLOOKUP(K198+1,TPMatrix!$A$6:$B$10,2,FALSE),IF(J198=4,VLOOKUP(K198+1,TPMatrix!$D$6:$E$9,2,FALSE),0)),"")</f>
        <v>0</v>
      </c>
      <c r="N198" s="154">
        <f ca="1">IF(COUNTIF(K197:K201,K198)&gt;=3,IF(J198=5,VLOOKUP(K198+2,TPMatrix!$A$6:$B$10,2,FALSE),IF(J198=4,VLOOKUP(K198+2,TPMatrix!$D$6:$E$9,2,FALSE),0)),"")</f>
        <v>0</v>
      </c>
      <c r="O198" s="154">
        <f ca="1">IF(COUNTIF(K197:K201,K198)&gt;=4,IF(J198=5,VLOOKUP(K198+3,TPMatrix!$A$6:$B$10,2,FALSE),IF(J198=4,VLOOKUP(K198+3,TPMatrix!$D$6:$E$9,2,FALSE),0)),"")</f>
        <v>0</v>
      </c>
      <c r="P198" s="154">
        <f ca="1">IF(COUNTIF(K197:K201,K198)&gt;=5,IF(J198=5,VLOOKUP(K198+4,TPMatrix!$A$6:$B$10,2,FALSE),IF(J198=4,VLOOKUP(K198+4,TPMatrix!$D$6:$E$9,2,FALSE),0)),"")</f>
        <v>0</v>
      </c>
      <c r="Q198" s="154">
        <f t="shared" ca="1" si="64"/>
        <v>0</v>
      </c>
      <c r="R198" s="155">
        <f t="shared" ca="1" si="65"/>
        <v>5</v>
      </c>
      <c r="S198" s="153">
        <f t="shared" ca="1" si="66"/>
        <v>0</v>
      </c>
      <c r="T198" s="154">
        <f t="shared" si="67"/>
        <v>0</v>
      </c>
      <c r="U198" s="155">
        <f t="shared" ca="1" si="68"/>
        <v>0</v>
      </c>
      <c r="W198" s="3" t="str">
        <f t="shared" ca="1" si="69"/>
        <v/>
      </c>
      <c r="X198" s="3" t="str">
        <f ca="1">IF(ISNUMBER($A198),$W198*(Methuselahs!$A$4+1)+$A198,"")</f>
        <v/>
      </c>
      <c r="Y198" s="3" t="str">
        <f t="shared" ca="1" si="70"/>
        <v/>
      </c>
      <c r="Z198" s="3" t="str">
        <f ca="1">IF(ISNUMBER($A198),VLOOKUP($A198,Methuselahs!$A$7:$X$306,5),"")</f>
        <v/>
      </c>
      <c r="AA198" s="3" t="str">
        <f t="shared" ca="1" si="71"/>
        <v/>
      </c>
    </row>
    <row r="199" spans="1:27" ht="13.15" customHeight="1" x14ac:dyDescent="0.2">
      <c r="A199" s="70" t="str">
        <f ca="1">IF(OR(ISBLANK('Tournament Info'!$B$11),'Tournament Info'!$B$11&lt;&gt;4),"",INDIRECT(ADDRESS(ROW(),3,1,1,"Optimal Seating "&amp;'Tournament Info'!$B$11-1&amp;"R+F")))</f>
        <v/>
      </c>
      <c r="B199" s="76" t="str">
        <f ca="1">IF(ISNUMBER(A199),VLOOKUP(A199,Methuselahs!$A$7:$E$306,2,FALSE),"")</f>
        <v/>
      </c>
      <c r="C199" s="156" t="str">
        <f ca="1">IF(ISNUMBER(A199),VLOOKUP(A199,Methuselahs!$A$7:$E$306,3,FALSE),"")</f>
        <v/>
      </c>
      <c r="D199" s="157" t="str">
        <f t="shared" ref="D199:D208" ca="1" si="72">IF(ISNUMBER(A199),FLOOR((ROW()-ROW($A$7))/5,1)+1,"")</f>
        <v/>
      </c>
      <c r="E199" s="158"/>
      <c r="F199" s="77">
        <f t="shared" ref="F199:F208" si="73">IF(ISNUMBER(E199),E199,0)</f>
        <v>0</v>
      </c>
      <c r="G199" s="159" t="str">
        <f t="shared" ref="G199:G262" ca="1" si="74">IF(ISNUMBER($A199),IF(AND($F199&gt;=2,$H199=60),1,0),"")</f>
        <v/>
      </c>
      <c r="H199" s="160" t="str">
        <f ca="1">IF(ISNUMBER(A199),IF(OR($S199=$U199,NOT(ISNA(MATCH($D199*5+$V$4,Override!$C$6:$C$125,0)))),$Q199,0),"")</f>
        <v/>
      </c>
      <c r="I199" s="80" t="str">
        <f t="shared" ref="I199:I208" ca="1" si="75">IF(ISNUMBER(A199),IF(J199=5,K199,IF(AND(J199=4,OR(K199=4,K199=3)),K199+1,K199)),"")</f>
        <v/>
      </c>
      <c r="J199" s="161">
        <f ca="1">COUNT(A197:A201)</f>
        <v>0</v>
      </c>
      <c r="K199" s="162" t="str">
        <f ca="1">IF(ISNUMBER(A199),RANK(F199,F197:F201),"")</f>
        <v/>
      </c>
      <c r="L199" s="75">
        <f ca="1">IF(J199=5,VLOOKUP(K199,TPMatrix!$A$6:$B$10,2,FALSE),IF(J199=4,VLOOKUP(K199,TPMatrix!$D$6:$E$9,2,FALSE),0))</f>
        <v>0</v>
      </c>
      <c r="M199" s="75">
        <f ca="1">IF(COUNTIF(K197:K201,K199)&gt;=2,IF(J199=5,VLOOKUP(K199+1,TPMatrix!$A$6:$B$10,2,FALSE),IF(J199=4,VLOOKUP(K199+1,TPMatrix!$D$6:$E$9,2,FALSE),0)),"")</f>
        <v>0</v>
      </c>
      <c r="N199" s="75">
        <f ca="1">IF(COUNTIF(K197:K201,K199)&gt;=3,IF(J199=5,VLOOKUP(K199+2,TPMatrix!$A$6:$B$10,2,FALSE),IF(J199=4,VLOOKUP(K199+2,TPMatrix!$D$6:$E$9,2,FALSE),0)),"")</f>
        <v>0</v>
      </c>
      <c r="O199" s="75">
        <f ca="1">IF(COUNTIF(K197:K201,K199)&gt;=4,IF(J199=5,VLOOKUP(K199+3,TPMatrix!$A$6:$B$10,2,FALSE),IF(J199=4,VLOOKUP(K199+3,TPMatrix!$D$6:$E$9,2,FALSE),0)),"")</f>
        <v>0</v>
      </c>
      <c r="P199" s="75">
        <f ca="1">IF(COUNTIF(K197:K201,K199)&gt;=5,IF(J199=5,VLOOKUP(K199+4,TPMatrix!$A$6:$B$10,2,FALSE),IF(J199=4,VLOOKUP(K199+4,TPMatrix!$D$6:$E$9,2,FALSE),0)),"")</f>
        <v>0</v>
      </c>
      <c r="Q199" s="75">
        <f t="shared" ref="Q199:Q208" ca="1" si="76">SUM(L199:P199)/COUNT(L199:P199)</f>
        <v>0</v>
      </c>
      <c r="R199" s="163">
        <f t="shared" ref="R199:R208" ca="1" si="77">COUNT(L199:P199)</f>
        <v>5</v>
      </c>
      <c r="S199" s="162">
        <f t="shared" ref="S199:S262" ca="1" si="78">IF(ISNUMBER($A199),COUNTIF($D$7:$D$306,$D199),0)</f>
        <v>0</v>
      </c>
      <c r="T199" s="75">
        <f t="shared" ref="T199:T262" si="79">CEILING($F199,1)</f>
        <v>0</v>
      </c>
      <c r="U199" s="163">
        <f t="shared" ref="U199:U208" ca="1" si="80">SUM(OFFSET(T199,-MOD(ROW()-ROW($U$7),5),0,5,1))</f>
        <v>0</v>
      </c>
      <c r="W199" s="3" t="str">
        <f t="shared" ref="W199:W262" ca="1" si="81">$I199</f>
        <v/>
      </c>
      <c r="X199" s="3" t="str">
        <f ca="1">IF(ISNUMBER($A199),$W199*(Methuselahs!$A$4+1)+$A199,"")</f>
        <v/>
      </c>
      <c r="Y199" s="3" t="str">
        <f t="shared" ref="Y199:Y262" ca="1" si="82">IF(ISNUMBER($A199),RANK($X199,$X199:$X203,1),"")</f>
        <v/>
      </c>
      <c r="Z199" s="3" t="str">
        <f ca="1">IF(ISNUMBER($A199),VLOOKUP($A199,Methuselahs!$A$7:$X$306,5),"")</f>
        <v/>
      </c>
      <c r="AA199" s="3" t="str">
        <f t="shared" ref="AA199:AA262" ca="1" si="83">$I199</f>
        <v/>
      </c>
    </row>
    <row r="200" spans="1:27" ht="13.15" customHeight="1" x14ac:dyDescent="0.2">
      <c r="A200" s="164" t="str">
        <f ca="1">IF(OR(ISBLANK('Tournament Info'!$B$11),'Tournament Info'!$B$11&lt;&gt;4),"",INDIRECT(ADDRESS(ROW(),3,1,1,"Optimal Seating "&amp;'Tournament Info'!$B$11-1&amp;"R+F")))</f>
        <v/>
      </c>
      <c r="B200" s="165" t="str">
        <f ca="1">IF(ISNUMBER(A200),VLOOKUP(A200,Methuselahs!$A$7:$E$306,2,FALSE),"")</f>
        <v/>
      </c>
      <c r="C200" s="166" t="str">
        <f ca="1">IF(ISNUMBER(A200),VLOOKUP(A200,Methuselahs!$A$7:$E$306,3,FALSE),"")</f>
        <v/>
      </c>
      <c r="D200" s="167" t="str">
        <f t="shared" ca="1" si="72"/>
        <v/>
      </c>
      <c r="E200" s="168"/>
      <c r="F200" s="188">
        <f t="shared" si="73"/>
        <v>0</v>
      </c>
      <c r="G200" s="150" t="str">
        <f t="shared" ca="1" si="74"/>
        <v/>
      </c>
      <c r="H200" s="151" t="str">
        <f ca="1">IF(ISNUMBER(A200),IF(OR($S200=$U200,NOT(ISNA(MATCH($D200*5+$V$4,Override!$C$6:$C$125,0)))),$Q200,0),"")</f>
        <v/>
      </c>
      <c r="I200" s="69" t="str">
        <f t="shared" ca="1" si="75"/>
        <v/>
      </c>
      <c r="J200" s="169">
        <f ca="1">COUNT(A197:A201)</f>
        <v>0</v>
      </c>
      <c r="K200" s="153" t="str">
        <f ca="1">IF(ISNUMBER(A200),RANK(F200,F197:F201),"")</f>
        <v/>
      </c>
      <c r="L200" s="154">
        <f ca="1">IF(J200=5,VLOOKUP(K200,TPMatrix!$A$6:$B$10,2,FALSE),IF(J200=4,VLOOKUP(K200,TPMatrix!$D$6:$E$9,2,FALSE),0))</f>
        <v>0</v>
      </c>
      <c r="M200" s="154">
        <f ca="1">IF(COUNTIF(K197:K201,K200)&gt;=2,IF(J200=5,VLOOKUP(K200+1,TPMatrix!$A$6:$B$10,2,FALSE),IF(J200=4,VLOOKUP(K200+1,TPMatrix!$D$6:$E$9,2,FALSE),0)),"")</f>
        <v>0</v>
      </c>
      <c r="N200" s="154">
        <f ca="1">IF(COUNTIF(K197:K201,K200)&gt;=3,IF(J200=5,VLOOKUP(K200+2,TPMatrix!$A$6:$B$10,2,FALSE),IF(J200=4,VLOOKUP(K200+2,TPMatrix!$D$6:$E$9,2,FALSE),0)),"")</f>
        <v>0</v>
      </c>
      <c r="O200" s="154">
        <f ca="1">IF(COUNTIF(K197:K201,K200)&gt;=4,IF(J200=5,VLOOKUP(K200+3,TPMatrix!$A$6:$B$10,2,FALSE),IF(J200=4,VLOOKUP(K200+3,TPMatrix!$D$6:$E$9,2,FALSE),0)),"")</f>
        <v>0</v>
      </c>
      <c r="P200" s="154">
        <f ca="1">IF(COUNTIF(K197:K201,K200)&gt;=5,IF(J200=5,VLOOKUP(K200+4,TPMatrix!$A$6:$B$10,2,FALSE),IF(J200=4,VLOOKUP(K200+4,TPMatrix!$D$6:$E$9,2,FALSE),0)),"")</f>
        <v>0</v>
      </c>
      <c r="Q200" s="154">
        <f t="shared" ca="1" si="76"/>
        <v>0</v>
      </c>
      <c r="R200" s="155">
        <f t="shared" ca="1" si="77"/>
        <v>5</v>
      </c>
      <c r="S200" s="153">
        <f t="shared" ca="1" si="78"/>
        <v>0</v>
      </c>
      <c r="T200" s="154">
        <f t="shared" si="79"/>
        <v>0</v>
      </c>
      <c r="U200" s="155">
        <f t="shared" ca="1" si="80"/>
        <v>0</v>
      </c>
      <c r="W200" s="3" t="str">
        <f t="shared" ca="1" si="81"/>
        <v/>
      </c>
      <c r="X200" s="3" t="str">
        <f ca="1">IF(ISNUMBER($A200),$W200*(Methuselahs!$A$4+1)+$A200,"")</f>
        <v/>
      </c>
      <c r="Y200" s="3" t="str">
        <f t="shared" ca="1" si="82"/>
        <v/>
      </c>
      <c r="Z200" s="3" t="str">
        <f ca="1">IF(ISNUMBER($A200),VLOOKUP($A200,Methuselahs!$A$7:$X$306,5),"")</f>
        <v/>
      </c>
      <c r="AA200" s="3" t="str">
        <f t="shared" ca="1" si="83"/>
        <v/>
      </c>
    </row>
    <row r="201" spans="1:27" ht="13.15" customHeight="1" thickBot="1" x14ac:dyDescent="0.25">
      <c r="A201" s="170" t="str">
        <f ca="1">IF(OR(ISBLANK('Tournament Info'!$B$11),'Tournament Info'!$B$11&lt;&gt;4),"",INDIRECT(ADDRESS(ROW(),3,1,1,"Optimal Seating "&amp;'Tournament Info'!$B$11-1&amp;"R+F")))</f>
        <v/>
      </c>
      <c r="B201" s="171" t="str">
        <f ca="1">IF(ISNUMBER(A201),VLOOKUP(A201,Methuselahs!$A$7:$E$306,2,FALSE),"")</f>
        <v/>
      </c>
      <c r="C201" s="172" t="str">
        <f ca="1">IF(ISNUMBER(A201),VLOOKUP(A201,Methuselahs!$A$7:$E$306,3,FALSE),"")</f>
        <v/>
      </c>
      <c r="D201" s="173" t="str">
        <f t="shared" ca="1" si="72"/>
        <v/>
      </c>
      <c r="E201" s="174"/>
      <c r="F201" s="189">
        <f t="shared" si="73"/>
        <v>0</v>
      </c>
      <c r="G201" s="159" t="str">
        <f t="shared" ca="1" si="74"/>
        <v/>
      </c>
      <c r="H201" s="160" t="str">
        <f ca="1">IF(ISNUMBER(A201),IF(OR($S201=$U201,NOT(ISNA(MATCH($D201*5+$V$4,Override!$C$6:$C$125,0)))),$Q201,0),"")</f>
        <v/>
      </c>
      <c r="I201" s="80" t="str">
        <f t="shared" ca="1" si="75"/>
        <v/>
      </c>
      <c r="J201" s="175">
        <f ca="1">COUNT(A197:A201)</f>
        <v>0</v>
      </c>
      <c r="K201" s="176" t="str">
        <f ca="1">IF(ISNUMBER(A201),RANK(F201,F197:F201),"")</f>
        <v/>
      </c>
      <c r="L201" s="177">
        <f ca="1">IF(J201=5,VLOOKUP(K201,TPMatrix!$A$6:$B$10,2,FALSE),IF(J201=4,VLOOKUP(K201,TPMatrix!$D$6:$E$9,2,FALSE),0))</f>
        <v>0</v>
      </c>
      <c r="M201" s="177">
        <f ca="1">IF(COUNTIF(K197:K201,K201)&gt;=2,IF(J201=5,VLOOKUP(K201+1,TPMatrix!$A$6:$B$10,2,FALSE),IF(J201=4,VLOOKUP(K201+1,TPMatrix!$D$6:$E$9,2,FALSE),0)),"")</f>
        <v>0</v>
      </c>
      <c r="N201" s="177">
        <f ca="1">IF(COUNTIF(K197:K201,K201)&gt;=3,IF(J201=5,VLOOKUP(K201+2,TPMatrix!$A$6:$B$10,2,FALSE),IF(J201=4,VLOOKUP(K201+2,TPMatrix!$D$6:$E$9,2,FALSE),0)),"")</f>
        <v>0</v>
      </c>
      <c r="O201" s="177">
        <f ca="1">IF(COUNTIF(K197:K201,K201)&gt;=4,IF(J201=5,VLOOKUP(K201+3,TPMatrix!$A$6:$B$10,2,FALSE),IF(J201=4,VLOOKUP(K201+3,TPMatrix!$D$6:$E$9,2,FALSE),0)),"")</f>
        <v>0</v>
      </c>
      <c r="P201" s="177">
        <f ca="1">IF(COUNTIF(K197:K201,K201)&gt;=5,IF(J201=5,VLOOKUP(K201+4,TPMatrix!$A$6:$B$10,2,FALSE),IF(J201=4,VLOOKUP(K201+4,TPMatrix!$D$6:$E$9,2,FALSE),0)),"")</f>
        <v>0</v>
      </c>
      <c r="Q201" s="177">
        <f t="shared" ca="1" si="76"/>
        <v>0</v>
      </c>
      <c r="R201" s="178">
        <f t="shared" ca="1" si="77"/>
        <v>5</v>
      </c>
      <c r="S201" s="176">
        <f t="shared" ca="1" si="78"/>
        <v>0</v>
      </c>
      <c r="T201" s="177">
        <f t="shared" si="79"/>
        <v>0</v>
      </c>
      <c r="U201" s="178">
        <f t="shared" ca="1" si="80"/>
        <v>0</v>
      </c>
      <c r="W201" s="3" t="str">
        <f t="shared" ca="1" si="81"/>
        <v/>
      </c>
      <c r="X201" s="3" t="str">
        <f ca="1">IF(ISNUMBER($A201),$W201*(Methuselahs!$A$4+1)+$A201,"")</f>
        <v/>
      </c>
      <c r="Y201" s="3" t="str">
        <f t="shared" ca="1" si="82"/>
        <v/>
      </c>
      <c r="Z201" s="3" t="str">
        <f ca="1">IF(ISNUMBER($A201),VLOOKUP($A201,Methuselahs!$A$7:$X$306,5),"")</f>
        <v/>
      </c>
      <c r="AA201" s="3" t="str">
        <f t="shared" ca="1" si="83"/>
        <v/>
      </c>
    </row>
    <row r="202" spans="1:27" ht="13.15" customHeight="1" thickTop="1" x14ac:dyDescent="0.2">
      <c r="A202" s="55" t="str">
        <f ca="1">IF(OR(ISBLANK('Tournament Info'!$B$11),'Tournament Info'!$B$11&lt;&gt;4),"",INDIRECT(ADDRESS(ROW(),3,1,1,"Optimal Seating "&amp;'Tournament Info'!$B$11-1&amp;"R+F")))</f>
        <v/>
      </c>
      <c r="B202" s="57" t="str">
        <f ca="1">IF(ISNUMBER(A202),VLOOKUP(A202,Methuselahs!$A$7:$E$306,2,FALSE),"")</f>
        <v/>
      </c>
      <c r="C202" s="136" t="str">
        <f ca="1">IF(ISNUMBER(A202),VLOOKUP(A202,Methuselahs!$A$7:$E$306,3,FALSE),"")</f>
        <v/>
      </c>
      <c r="D202" s="137" t="str">
        <f t="shared" ca="1" si="72"/>
        <v/>
      </c>
      <c r="E202" s="138"/>
      <c r="F202" s="184">
        <f t="shared" si="73"/>
        <v>0</v>
      </c>
      <c r="G202" s="139" t="str">
        <f t="shared" ca="1" si="74"/>
        <v/>
      </c>
      <c r="H202" s="140" t="str">
        <f ca="1">IF(ISNUMBER(A202),IF(OR($S202=$U202,NOT(ISNA(MATCH($D202*5+$V$4,Override!$C$6:$C$125,0)))),$Q202,0),"")</f>
        <v/>
      </c>
      <c r="I202" s="193" t="str">
        <f t="shared" ca="1" si="75"/>
        <v/>
      </c>
      <c r="J202" s="141">
        <f ca="1">COUNT(A202:A206)</f>
        <v>0</v>
      </c>
      <c r="K202" s="142" t="str">
        <f ca="1">IF(ISNUMBER(A202),RANK(F202,F202:F206),"")</f>
        <v/>
      </c>
      <c r="L202" s="58">
        <f ca="1">IF(J202=5,VLOOKUP(K202,TPMatrix!$A$6:$B$10,2,FALSE),IF(J202=4,VLOOKUP(K202,TPMatrix!$D$6:$E$9,2,FALSE),0))</f>
        <v>0</v>
      </c>
      <c r="M202" s="58">
        <f ca="1">IF(COUNTIF(K202:K206,K202)&gt;=2,IF(J202=5,VLOOKUP(K202+1,TPMatrix!$A$6:$B$10,2,FALSE),IF(J202=4,VLOOKUP(K202+1,TPMatrix!$D$6:$E$9,2,FALSE),0)),"")</f>
        <v>0</v>
      </c>
      <c r="N202" s="58">
        <f ca="1">IF(COUNTIF(K202:K206,K202)&gt;=3,IF(J202=5,VLOOKUP(K202+2,TPMatrix!$A$6:$B$10,2,FALSE),IF(J202=4,VLOOKUP(K202+2,TPMatrix!$D$6:$E$9,2,FALSE),0)),"")</f>
        <v>0</v>
      </c>
      <c r="O202" s="58">
        <f ca="1">IF(COUNTIF(K202:K206,K202)&gt;=4,IF(J202=5,VLOOKUP(K202+3,TPMatrix!$A$6:$B$10,2,FALSE),IF(J202=4,VLOOKUP(K202+3,TPMatrix!$D$6:$E$9,2,FALSE),0)),"")</f>
        <v>0</v>
      </c>
      <c r="P202" s="58">
        <f ca="1">IF(COUNTIF(K202:K206,K202)&gt;=5,IF(J202=5,VLOOKUP(K202+4,TPMatrix!$A$6:$B$10,2,FALSE),IF(J202=4,VLOOKUP(K202+4,TPMatrix!$D$6:$E$9,2,FALSE),0)),"")</f>
        <v>0</v>
      </c>
      <c r="Q202" s="58">
        <f t="shared" ca="1" si="76"/>
        <v>0</v>
      </c>
      <c r="R202" s="143">
        <f t="shared" ca="1" si="77"/>
        <v>5</v>
      </c>
      <c r="S202" s="144">
        <f t="shared" ca="1" si="78"/>
        <v>0</v>
      </c>
      <c r="T202" s="145">
        <f t="shared" si="79"/>
        <v>0</v>
      </c>
      <c r="U202" s="146">
        <f t="shared" ca="1" si="80"/>
        <v>0</v>
      </c>
      <c r="W202" s="3" t="str">
        <f t="shared" ca="1" si="81"/>
        <v/>
      </c>
      <c r="X202" s="3" t="str">
        <f ca="1">IF(ISNUMBER($A202),$W202*(Methuselahs!$A$4+1)+$A202,"")</f>
        <v/>
      </c>
      <c r="Y202" s="3" t="str">
        <f t="shared" ca="1" si="82"/>
        <v/>
      </c>
      <c r="Z202" s="3" t="str">
        <f ca="1">IF(ISNUMBER($A202),VLOOKUP($A202,Methuselahs!$A$7:$X$306,5),"")</f>
        <v/>
      </c>
      <c r="AA202" s="3" t="str">
        <f t="shared" ca="1" si="83"/>
        <v/>
      </c>
    </row>
    <row r="203" spans="1:27" ht="13.15" customHeight="1" x14ac:dyDescent="0.2">
      <c r="A203" s="59" t="str">
        <f ca="1">IF(OR(ISBLANK('Tournament Info'!$B$11),'Tournament Info'!$B$11&lt;&gt;4),"",INDIRECT(ADDRESS(ROW(),3,1,1,"Optimal Seating "&amp;'Tournament Info'!$B$11-1&amp;"R+F")))</f>
        <v/>
      </c>
      <c r="B203" s="65" t="str">
        <f ca="1">IF(ISNUMBER(A203),VLOOKUP(A203,Methuselahs!$A$7:$E$306,2,FALSE),"")</f>
        <v/>
      </c>
      <c r="C203" s="147" t="str">
        <f ca="1">IF(ISNUMBER(A203),VLOOKUP(A203,Methuselahs!$A$7:$E$306,3,FALSE),"")</f>
        <v/>
      </c>
      <c r="D203" s="148" t="str">
        <f t="shared" ca="1" si="72"/>
        <v/>
      </c>
      <c r="E203" s="149"/>
      <c r="F203" s="66">
        <f t="shared" si="73"/>
        <v>0</v>
      </c>
      <c r="G203" s="150" t="str">
        <f t="shared" ca="1" si="74"/>
        <v/>
      </c>
      <c r="H203" s="151" t="str">
        <f ca="1">IF(ISNUMBER(A203),IF(OR($S203=$U203,NOT(ISNA(MATCH($D203*5+$V$4,Override!$C$6:$C$125,0)))),$Q203,0),"")</f>
        <v/>
      </c>
      <c r="I203" s="69" t="str">
        <f t="shared" ca="1" si="75"/>
        <v/>
      </c>
      <c r="J203" s="152">
        <f ca="1">COUNT(A202:A206)</f>
        <v>0</v>
      </c>
      <c r="K203" s="153" t="str">
        <f ca="1">IF(ISNUMBER(A203),RANK(F203,F202:F206),"")</f>
        <v/>
      </c>
      <c r="L203" s="154">
        <f ca="1">IF(J203=5,VLOOKUP(K203,TPMatrix!$A$6:$B$10,2,FALSE),IF(J203=4,VLOOKUP(K203,TPMatrix!$D$6:$E$9,2,FALSE),0))</f>
        <v>0</v>
      </c>
      <c r="M203" s="154">
        <f ca="1">IF(COUNTIF(K202:K206,K203)&gt;=2,IF(J203=5,VLOOKUP(K203+1,TPMatrix!$A$6:$B$10,2,FALSE),IF(J203=4,VLOOKUP(K203+1,TPMatrix!$D$6:$E$9,2,FALSE),0)),"")</f>
        <v>0</v>
      </c>
      <c r="N203" s="154">
        <f ca="1">IF(COUNTIF(K202:K206,K203)&gt;=3,IF(J203=5,VLOOKUP(K203+2,TPMatrix!$A$6:$B$10,2,FALSE),IF(J203=4,VLOOKUP(K203+2,TPMatrix!$D$6:$E$9,2,FALSE),0)),"")</f>
        <v>0</v>
      </c>
      <c r="O203" s="154">
        <f ca="1">IF(COUNTIF(K202:K206,K203)&gt;=4,IF(J203=5,VLOOKUP(K203+3,TPMatrix!$A$6:$B$10,2,FALSE),IF(J203=4,VLOOKUP(K203+3,TPMatrix!$D$6:$E$9,2,FALSE),0)),"")</f>
        <v>0</v>
      </c>
      <c r="P203" s="154">
        <f ca="1">IF(COUNTIF(K202:K206,K203)&gt;=5,IF(J203=5,VLOOKUP(K203+4,TPMatrix!$A$6:$B$10,2,FALSE),IF(J203=4,VLOOKUP(K203+4,TPMatrix!$D$6:$E$9,2,FALSE),0)),"")</f>
        <v>0</v>
      </c>
      <c r="Q203" s="154">
        <f t="shared" ca="1" si="76"/>
        <v>0</v>
      </c>
      <c r="R203" s="155">
        <f t="shared" ca="1" si="77"/>
        <v>5</v>
      </c>
      <c r="S203" s="153">
        <f t="shared" ca="1" si="78"/>
        <v>0</v>
      </c>
      <c r="T203" s="154">
        <f t="shared" si="79"/>
        <v>0</v>
      </c>
      <c r="U203" s="155">
        <f t="shared" ca="1" si="80"/>
        <v>0</v>
      </c>
      <c r="W203" s="3" t="str">
        <f t="shared" ca="1" si="81"/>
        <v/>
      </c>
      <c r="X203" s="3" t="str">
        <f ca="1">IF(ISNUMBER($A203),$W203*(Methuselahs!$A$4+1)+$A203,"")</f>
        <v/>
      </c>
      <c r="Y203" s="3" t="str">
        <f t="shared" ca="1" si="82"/>
        <v/>
      </c>
      <c r="Z203" s="3" t="str">
        <f ca="1">IF(ISNUMBER($A203),VLOOKUP($A203,Methuselahs!$A$7:$X$306,5),"")</f>
        <v/>
      </c>
      <c r="AA203" s="3" t="str">
        <f t="shared" ca="1" si="83"/>
        <v/>
      </c>
    </row>
    <row r="204" spans="1:27" ht="13.15" customHeight="1" x14ac:dyDescent="0.2">
      <c r="A204" s="70" t="str">
        <f ca="1">IF(OR(ISBLANK('Tournament Info'!$B$11),'Tournament Info'!$B$11&lt;&gt;4),"",INDIRECT(ADDRESS(ROW(),3,1,1,"Optimal Seating "&amp;'Tournament Info'!$B$11-1&amp;"R+F")))</f>
        <v/>
      </c>
      <c r="B204" s="76" t="str">
        <f ca="1">IF(ISNUMBER(A204),VLOOKUP(A204,Methuselahs!$A$7:$E$306,2,FALSE),"")</f>
        <v/>
      </c>
      <c r="C204" s="156" t="str">
        <f ca="1">IF(ISNUMBER(A204),VLOOKUP(A204,Methuselahs!$A$7:$E$306,3,FALSE),"")</f>
        <v/>
      </c>
      <c r="D204" s="157" t="str">
        <f t="shared" ca="1" si="72"/>
        <v/>
      </c>
      <c r="E204" s="158"/>
      <c r="F204" s="77">
        <f t="shared" si="73"/>
        <v>0</v>
      </c>
      <c r="G204" s="159" t="str">
        <f t="shared" ca="1" si="74"/>
        <v/>
      </c>
      <c r="H204" s="160" t="str">
        <f ca="1">IF(ISNUMBER(A204),IF(OR($S204=$U204,NOT(ISNA(MATCH($D204*5+$V$4,Override!$C$6:$C$125,0)))),$Q204,0),"")</f>
        <v/>
      </c>
      <c r="I204" s="80" t="str">
        <f t="shared" ca="1" si="75"/>
        <v/>
      </c>
      <c r="J204" s="161">
        <f ca="1">COUNT(A202:A206)</f>
        <v>0</v>
      </c>
      <c r="K204" s="162" t="str">
        <f ca="1">IF(ISNUMBER(A204),RANK(F204,F202:F206),"")</f>
        <v/>
      </c>
      <c r="L204" s="75">
        <f ca="1">IF(J204=5,VLOOKUP(K204,TPMatrix!$A$6:$B$10,2,FALSE),IF(J204=4,VLOOKUP(K204,TPMatrix!$D$6:$E$9,2,FALSE),0))</f>
        <v>0</v>
      </c>
      <c r="M204" s="75">
        <f ca="1">IF(COUNTIF(K202:K206,K204)&gt;=2,IF(J204=5,VLOOKUP(K204+1,TPMatrix!$A$6:$B$10,2,FALSE),IF(J204=4,VLOOKUP(K204+1,TPMatrix!$D$6:$E$9,2,FALSE),0)),"")</f>
        <v>0</v>
      </c>
      <c r="N204" s="75">
        <f ca="1">IF(COUNTIF(K202:K206,K204)&gt;=3,IF(J204=5,VLOOKUP(K204+2,TPMatrix!$A$6:$B$10,2,FALSE),IF(J204=4,VLOOKUP(K204+2,TPMatrix!$D$6:$E$9,2,FALSE),0)),"")</f>
        <v>0</v>
      </c>
      <c r="O204" s="75">
        <f ca="1">IF(COUNTIF(K202:K206,K204)&gt;=4,IF(J204=5,VLOOKUP(K204+3,TPMatrix!$A$6:$B$10,2,FALSE),IF(J204=4,VLOOKUP(K204+3,TPMatrix!$D$6:$E$9,2,FALSE),0)),"")</f>
        <v>0</v>
      </c>
      <c r="P204" s="75">
        <f ca="1">IF(COUNTIF(K202:K206,K204)&gt;=5,IF(J204=5,VLOOKUP(K204+4,TPMatrix!$A$6:$B$10,2,FALSE),IF(J204=4,VLOOKUP(K204+4,TPMatrix!$D$6:$E$9,2,FALSE),0)),"")</f>
        <v>0</v>
      </c>
      <c r="Q204" s="75">
        <f t="shared" ca="1" si="76"/>
        <v>0</v>
      </c>
      <c r="R204" s="163">
        <f t="shared" ca="1" si="77"/>
        <v>5</v>
      </c>
      <c r="S204" s="162">
        <f t="shared" ca="1" si="78"/>
        <v>0</v>
      </c>
      <c r="T204" s="75">
        <f t="shared" si="79"/>
        <v>0</v>
      </c>
      <c r="U204" s="163">
        <f t="shared" ca="1" si="80"/>
        <v>0</v>
      </c>
      <c r="W204" s="3" t="str">
        <f t="shared" ca="1" si="81"/>
        <v/>
      </c>
      <c r="X204" s="3" t="str">
        <f ca="1">IF(ISNUMBER($A204),$W204*(Methuselahs!$A$4+1)+$A204,"")</f>
        <v/>
      </c>
      <c r="Y204" s="3" t="str">
        <f t="shared" ca="1" si="82"/>
        <v/>
      </c>
      <c r="Z204" s="3" t="str">
        <f ca="1">IF(ISNUMBER($A204),VLOOKUP($A204,Methuselahs!$A$7:$X$306,5),"")</f>
        <v/>
      </c>
      <c r="AA204" s="3" t="str">
        <f t="shared" ca="1" si="83"/>
        <v/>
      </c>
    </row>
    <row r="205" spans="1:27" ht="13.15" customHeight="1" x14ac:dyDescent="0.2">
      <c r="A205" s="164" t="str">
        <f ca="1">IF(OR(ISBLANK('Tournament Info'!$B$11),'Tournament Info'!$B$11&lt;&gt;4),"",INDIRECT(ADDRESS(ROW(),3,1,1,"Optimal Seating "&amp;'Tournament Info'!$B$11-1&amp;"R+F")))</f>
        <v/>
      </c>
      <c r="B205" s="165" t="str">
        <f ca="1">IF(ISNUMBER(A205),VLOOKUP(A205,Methuselahs!$A$7:$E$306,2,FALSE),"")</f>
        <v/>
      </c>
      <c r="C205" s="166" t="str">
        <f ca="1">IF(ISNUMBER(A205),VLOOKUP(A205,Methuselahs!$A$7:$E$306,3,FALSE),"")</f>
        <v/>
      </c>
      <c r="D205" s="167" t="str">
        <f t="shared" ca="1" si="72"/>
        <v/>
      </c>
      <c r="E205" s="168"/>
      <c r="F205" s="188">
        <f t="shared" si="73"/>
        <v>0</v>
      </c>
      <c r="G205" s="150" t="str">
        <f t="shared" ca="1" si="74"/>
        <v/>
      </c>
      <c r="H205" s="151" t="str">
        <f ca="1">IF(ISNUMBER(A205),IF(OR($S205=$U205,NOT(ISNA(MATCH($D205*5+$V$4,Override!$C$6:$C$125,0)))),$Q205,0),"")</f>
        <v/>
      </c>
      <c r="I205" s="69" t="str">
        <f t="shared" ca="1" si="75"/>
        <v/>
      </c>
      <c r="J205" s="169">
        <f ca="1">COUNT(A202:A206)</f>
        <v>0</v>
      </c>
      <c r="K205" s="153" t="str">
        <f ca="1">IF(ISNUMBER(A205),RANK(F205,F202:F206),"")</f>
        <v/>
      </c>
      <c r="L205" s="154">
        <f ca="1">IF(J205=5,VLOOKUP(K205,TPMatrix!$A$6:$B$10,2,FALSE),IF(J205=4,VLOOKUP(K205,TPMatrix!$D$6:$E$9,2,FALSE),0))</f>
        <v>0</v>
      </c>
      <c r="M205" s="154">
        <f ca="1">IF(COUNTIF(K202:K206,K205)&gt;=2,IF(J205=5,VLOOKUP(K205+1,TPMatrix!$A$6:$B$10,2,FALSE),IF(J205=4,VLOOKUP(K205+1,TPMatrix!$D$6:$E$9,2,FALSE),0)),"")</f>
        <v>0</v>
      </c>
      <c r="N205" s="154">
        <f ca="1">IF(COUNTIF(K202:K206,K205)&gt;=3,IF(J205=5,VLOOKUP(K205+2,TPMatrix!$A$6:$B$10,2,FALSE),IF(J205=4,VLOOKUP(K205+2,TPMatrix!$D$6:$E$9,2,FALSE),0)),"")</f>
        <v>0</v>
      </c>
      <c r="O205" s="154">
        <f ca="1">IF(COUNTIF(K202:K206,K205)&gt;=4,IF(J205=5,VLOOKUP(K205+3,TPMatrix!$A$6:$B$10,2,FALSE),IF(J205=4,VLOOKUP(K205+3,TPMatrix!$D$6:$E$9,2,FALSE),0)),"")</f>
        <v>0</v>
      </c>
      <c r="P205" s="154">
        <f ca="1">IF(COUNTIF(K202:K206,K205)&gt;=5,IF(J205=5,VLOOKUP(K205+4,TPMatrix!$A$6:$B$10,2,FALSE),IF(J205=4,VLOOKUP(K205+4,TPMatrix!$D$6:$E$9,2,FALSE),0)),"")</f>
        <v>0</v>
      </c>
      <c r="Q205" s="154">
        <f t="shared" ca="1" si="76"/>
        <v>0</v>
      </c>
      <c r="R205" s="155">
        <f t="shared" ca="1" si="77"/>
        <v>5</v>
      </c>
      <c r="S205" s="153">
        <f t="shared" ca="1" si="78"/>
        <v>0</v>
      </c>
      <c r="T205" s="154">
        <f t="shared" si="79"/>
        <v>0</v>
      </c>
      <c r="U205" s="155">
        <f t="shared" ca="1" si="80"/>
        <v>0</v>
      </c>
      <c r="W205" s="3" t="str">
        <f t="shared" ca="1" si="81"/>
        <v/>
      </c>
      <c r="X205" s="3" t="str">
        <f ca="1">IF(ISNUMBER($A205),$W205*(Methuselahs!$A$4+1)+$A205,"")</f>
        <v/>
      </c>
      <c r="Y205" s="3" t="str">
        <f t="shared" ca="1" si="82"/>
        <v/>
      </c>
      <c r="Z205" s="3" t="str">
        <f ca="1">IF(ISNUMBER($A205),VLOOKUP($A205,Methuselahs!$A$7:$X$306,5),"")</f>
        <v/>
      </c>
      <c r="AA205" s="3" t="str">
        <f t="shared" ca="1" si="83"/>
        <v/>
      </c>
    </row>
    <row r="206" spans="1:27" ht="13.15" customHeight="1" thickBot="1" x14ac:dyDescent="0.25">
      <c r="A206" s="170" t="str">
        <f ca="1">IF(OR(ISBLANK('Tournament Info'!$B$11),'Tournament Info'!$B$11&lt;&gt;4),"",INDIRECT(ADDRESS(ROW(),3,1,1,"Optimal Seating "&amp;'Tournament Info'!$B$11-1&amp;"R+F")))</f>
        <v/>
      </c>
      <c r="B206" s="171" t="str">
        <f ca="1">IF(ISNUMBER(A206),VLOOKUP(A206,Methuselahs!$A$7:$E$306,2,FALSE),"")</f>
        <v/>
      </c>
      <c r="C206" s="172" t="str">
        <f ca="1">IF(ISNUMBER(A206),VLOOKUP(A206,Methuselahs!$A$7:$E$306,3,FALSE),"")</f>
        <v/>
      </c>
      <c r="D206" s="173" t="str">
        <f t="shared" ca="1" si="72"/>
        <v/>
      </c>
      <c r="E206" s="174"/>
      <c r="F206" s="189">
        <f t="shared" si="73"/>
        <v>0</v>
      </c>
      <c r="G206" s="179" t="str">
        <f t="shared" ca="1" si="74"/>
        <v/>
      </c>
      <c r="H206" s="180" t="str">
        <f ca="1">IF(ISNUMBER(A206),IF(OR($S206=$U206,NOT(ISNA(MATCH($D206*5+$V$4,Override!$C$6:$C$125,0)))),$Q206,0),"")</f>
        <v/>
      </c>
      <c r="I206" s="194" t="str">
        <f t="shared" ca="1" si="75"/>
        <v/>
      </c>
      <c r="J206" s="175">
        <f ca="1">COUNT(A202:A206)</f>
        <v>0</v>
      </c>
      <c r="K206" s="176" t="str">
        <f ca="1">IF(ISNUMBER(A206),RANK(F206,F202:F206),"")</f>
        <v/>
      </c>
      <c r="L206" s="177">
        <f ca="1">IF(J206=5,VLOOKUP(K206,TPMatrix!$A$6:$B$10,2,FALSE),IF(J206=4,VLOOKUP(K206,TPMatrix!$D$6:$E$9,2,FALSE),0))</f>
        <v>0</v>
      </c>
      <c r="M206" s="177">
        <f ca="1">IF(COUNTIF(K202:K206,K206)&gt;=2,IF(J206=5,VLOOKUP(K206+1,TPMatrix!$A$6:$B$10,2,FALSE),IF(J206=4,VLOOKUP(K206+1,TPMatrix!$D$6:$E$9,2,FALSE),0)),"")</f>
        <v>0</v>
      </c>
      <c r="N206" s="177">
        <f ca="1">IF(COUNTIF(K202:K206,K206)&gt;=3,IF(J206=5,VLOOKUP(K206+2,TPMatrix!$A$6:$B$10,2,FALSE),IF(J206=4,VLOOKUP(K206+2,TPMatrix!$D$6:$E$9,2,FALSE),0)),"")</f>
        <v>0</v>
      </c>
      <c r="O206" s="177">
        <f ca="1">IF(COUNTIF(K202:K206,K206)&gt;=4,IF(J206=5,VLOOKUP(K206+3,TPMatrix!$A$6:$B$10,2,FALSE),IF(J206=4,VLOOKUP(K206+3,TPMatrix!$D$6:$E$9,2,FALSE),0)),"")</f>
        <v>0</v>
      </c>
      <c r="P206" s="177">
        <f ca="1">IF(COUNTIF(K202:K206,K206)&gt;=5,IF(J206=5,VLOOKUP(K206+4,TPMatrix!$A$6:$B$10,2,FALSE),IF(J206=4,VLOOKUP(K206+4,TPMatrix!$D$6:$E$9,2,FALSE),0)),"")</f>
        <v>0</v>
      </c>
      <c r="Q206" s="177">
        <f t="shared" ca="1" si="76"/>
        <v>0</v>
      </c>
      <c r="R206" s="178">
        <f t="shared" ca="1" si="77"/>
        <v>5</v>
      </c>
      <c r="S206" s="176">
        <f t="shared" ca="1" si="78"/>
        <v>0</v>
      </c>
      <c r="T206" s="177">
        <f t="shared" si="79"/>
        <v>0</v>
      </c>
      <c r="U206" s="178">
        <f t="shared" ca="1" si="80"/>
        <v>0</v>
      </c>
      <c r="W206" s="3" t="str">
        <f t="shared" ca="1" si="81"/>
        <v/>
      </c>
      <c r="X206" s="3" t="str">
        <f ca="1">IF(ISNUMBER($A206),$W206*(Methuselahs!$A$4+1)+$A206,"")</f>
        <v/>
      </c>
      <c r="Y206" s="3" t="str">
        <f t="shared" ca="1" si="82"/>
        <v/>
      </c>
      <c r="Z206" s="3" t="str">
        <f ca="1">IF(ISNUMBER($A206),VLOOKUP($A206,Methuselahs!$A$7:$X$306,5),"")</f>
        <v/>
      </c>
      <c r="AA206" s="3" t="str">
        <f t="shared" ca="1" si="83"/>
        <v/>
      </c>
    </row>
    <row r="207" spans="1:27" ht="13.5" thickTop="1" x14ac:dyDescent="0.2">
      <c r="A207" s="55" t="str">
        <f ca="1">IF(OR(ISBLANK('Tournament Info'!$B$11),'Tournament Info'!$B$11&lt;&gt;4),"",INDIRECT(ADDRESS(ROW(),3,1,1,"Optimal Seating "&amp;'Tournament Info'!$B$11-1&amp;"R+F")))</f>
        <v/>
      </c>
      <c r="B207" s="76" t="str">
        <f ca="1">IF(ISNUMBER(A207),VLOOKUP(A207,Methuselahs!$A$7:$E$306,2,FALSE),"")</f>
        <v/>
      </c>
      <c r="C207" s="136" t="str">
        <f ca="1">IF(ISNUMBER(A207),VLOOKUP(A207,Methuselahs!$A$7:$E$306,3,FALSE),"")</f>
        <v/>
      </c>
      <c r="D207" s="137" t="str">
        <f t="shared" ca="1" si="72"/>
        <v/>
      </c>
      <c r="E207" s="138"/>
      <c r="F207" s="184">
        <f t="shared" si="73"/>
        <v>0</v>
      </c>
      <c r="G207" s="139" t="str">
        <f t="shared" ca="1" si="74"/>
        <v/>
      </c>
      <c r="H207" s="140" t="str">
        <f ca="1">IF(ISNUMBER(A207),IF(OR($S207=$U207,NOT(ISNA(MATCH($D207*5+$V$4,Override!$C$6:$C$125,0)))),$Q207,0),"")</f>
        <v/>
      </c>
      <c r="I207" s="193" t="str">
        <f t="shared" ca="1" si="75"/>
        <v/>
      </c>
      <c r="J207" s="141">
        <f t="shared" ref="J207" ca="1" si="84">COUNT(A207:A211)</f>
        <v>0</v>
      </c>
      <c r="K207" s="142" t="str">
        <f t="shared" ref="K207" ca="1" si="85">IF(ISNUMBER(A207),RANK(F207,F207:F211),"")</f>
        <v/>
      </c>
      <c r="L207" s="58">
        <f ca="1">IF(J207=5,VLOOKUP(K207,TPMatrix!$A$6:$B$10,2,FALSE),IF(J207=4,VLOOKUP(K207,TPMatrix!$D$6:$E$9,2,FALSE),0))</f>
        <v>0</v>
      </c>
      <c r="M207" s="58">
        <f ca="1">IF(COUNTIF(K207:K211,K207)&gt;=2,IF(J207=5,VLOOKUP(K207+1,TPMatrix!$A$6:$B$10,2,FALSE),IF(J207=4,VLOOKUP(K207+1,TPMatrix!$D$6:$E$9,2,FALSE),0)),"")</f>
        <v>0</v>
      </c>
      <c r="N207" s="58">
        <f ca="1">IF(COUNTIF(K207:K211,K207)&gt;=3,IF(J207=5,VLOOKUP(K207+2,TPMatrix!$A$6:$B$10,2,FALSE),IF(J207=4,VLOOKUP(K207+2,TPMatrix!$D$6:$E$9,2,FALSE),0)),"")</f>
        <v>0</v>
      </c>
      <c r="O207" s="58">
        <f ca="1">IF(COUNTIF(K207:K211,K207)&gt;=4,IF(J207=5,VLOOKUP(K207+3,TPMatrix!$A$6:$B$10,2,FALSE),IF(J207=4,VLOOKUP(K207+3,TPMatrix!$D$6:$E$9,2,FALSE),0)),"")</f>
        <v>0</v>
      </c>
      <c r="P207" s="58">
        <f ca="1">IF(COUNTIF(K207:K211,K207)&gt;=5,IF(J207=5,VLOOKUP(K207+4,TPMatrix!$A$6:$B$10,2,FALSE),IF(J207=4,VLOOKUP(K207+4,TPMatrix!$D$6:$E$9,2,FALSE),0)),"")</f>
        <v>0</v>
      </c>
      <c r="Q207" s="58">
        <f t="shared" ca="1" si="76"/>
        <v>0</v>
      </c>
      <c r="R207" s="143">
        <f t="shared" ca="1" si="77"/>
        <v>5</v>
      </c>
      <c r="S207" s="144">
        <f t="shared" ca="1" si="78"/>
        <v>0</v>
      </c>
      <c r="T207" s="145">
        <f t="shared" si="79"/>
        <v>0</v>
      </c>
      <c r="U207" s="146">
        <f t="shared" ca="1" si="80"/>
        <v>0</v>
      </c>
      <c r="W207" s="3" t="str">
        <f t="shared" ca="1" si="81"/>
        <v/>
      </c>
      <c r="X207" s="3" t="str">
        <f ca="1">IF(ISNUMBER($A207),$W207*(Methuselahs!$A$4+1)+$A207,"")</f>
        <v/>
      </c>
      <c r="Y207" s="3" t="str">
        <f t="shared" ca="1" si="82"/>
        <v/>
      </c>
      <c r="Z207" s="3" t="str">
        <f ca="1">IF(ISNUMBER($A207),VLOOKUP($A207,Methuselahs!$A$7:$X$306,5),"")</f>
        <v/>
      </c>
      <c r="AA207" s="3" t="str">
        <f t="shared" ca="1" si="83"/>
        <v/>
      </c>
    </row>
    <row r="208" spans="1:27" x14ac:dyDescent="0.2">
      <c r="A208" s="59" t="str">
        <f ca="1">IF(OR(ISBLANK('Tournament Info'!$B$11),'Tournament Info'!$B$11&lt;&gt;4),"",INDIRECT(ADDRESS(ROW(),3,1,1,"Optimal Seating "&amp;'Tournament Info'!$B$11-1&amp;"R+F")))</f>
        <v/>
      </c>
      <c r="B208" s="65" t="str">
        <f ca="1">IF(ISNUMBER(A208),VLOOKUP(A208,Methuselahs!$A$7:$E$306,2,FALSE),"")</f>
        <v/>
      </c>
      <c r="C208" s="147" t="str">
        <f ca="1">IF(ISNUMBER(A208),VLOOKUP(A208,Methuselahs!$A$7:$E$306,3,FALSE),"")</f>
        <v/>
      </c>
      <c r="D208" s="148" t="str">
        <f t="shared" ca="1" si="72"/>
        <v/>
      </c>
      <c r="E208" s="149"/>
      <c r="F208" s="66">
        <f t="shared" si="73"/>
        <v>0</v>
      </c>
      <c r="G208" s="150" t="str">
        <f t="shared" ca="1" si="74"/>
        <v/>
      </c>
      <c r="H208" s="151" t="str">
        <f ca="1">IF(ISNUMBER(A208),IF(OR($S208=$U208,NOT(ISNA(MATCH($D208*5+$V$4,Override!$C$6:$C$125,0)))),$Q208,0),"")</f>
        <v/>
      </c>
      <c r="I208" s="69" t="str">
        <f t="shared" ca="1" si="75"/>
        <v/>
      </c>
      <c r="J208" s="152">
        <f t="shared" ref="J208" ca="1" si="86">COUNT(A207:A211)</f>
        <v>0</v>
      </c>
      <c r="K208" s="153" t="str">
        <f t="shared" ref="K208" ca="1" si="87">IF(ISNUMBER(A208),RANK(F208,F207:F211),"")</f>
        <v/>
      </c>
      <c r="L208" s="154">
        <f ca="1">IF(J208=5,VLOOKUP(K208,TPMatrix!$A$6:$B$10,2,FALSE),IF(J208=4,VLOOKUP(K208,TPMatrix!$D$6:$E$9,2,FALSE),0))</f>
        <v>0</v>
      </c>
      <c r="M208" s="154">
        <f ca="1">IF(COUNTIF(K207:K211,K208)&gt;=2,IF(J208=5,VLOOKUP(K208+1,TPMatrix!$A$6:$B$10,2,FALSE),IF(J208=4,VLOOKUP(K208+1,TPMatrix!$D$6:$E$9,2,FALSE),0)),"")</f>
        <v>0</v>
      </c>
      <c r="N208" s="154">
        <f ca="1">IF(COUNTIF(K207:K211,K208)&gt;=3,IF(J208=5,VLOOKUP(K208+2,TPMatrix!$A$6:$B$10,2,FALSE),IF(J208=4,VLOOKUP(K208+2,TPMatrix!$D$6:$E$9,2,FALSE),0)),"")</f>
        <v>0</v>
      </c>
      <c r="O208" s="154">
        <f ca="1">IF(COUNTIF(K207:K211,K208)&gt;=4,IF(J208=5,VLOOKUP(K208+3,TPMatrix!$A$6:$B$10,2,FALSE),IF(J208=4,VLOOKUP(K208+3,TPMatrix!$D$6:$E$9,2,FALSE),0)),"")</f>
        <v>0</v>
      </c>
      <c r="P208" s="154">
        <f ca="1">IF(COUNTIF(K207:K211,K208)&gt;=5,IF(J208=5,VLOOKUP(K208+4,TPMatrix!$A$6:$B$10,2,FALSE),IF(J208=4,VLOOKUP(K208+4,TPMatrix!$D$6:$E$9,2,FALSE),0)),"")</f>
        <v>0</v>
      </c>
      <c r="Q208" s="154">
        <f t="shared" ca="1" si="76"/>
        <v>0</v>
      </c>
      <c r="R208" s="155">
        <f t="shared" ca="1" si="77"/>
        <v>5</v>
      </c>
      <c r="S208" s="153">
        <f t="shared" ca="1" si="78"/>
        <v>0</v>
      </c>
      <c r="T208" s="154">
        <f t="shared" si="79"/>
        <v>0</v>
      </c>
      <c r="U208" s="155">
        <f t="shared" ca="1" si="80"/>
        <v>0</v>
      </c>
      <c r="W208" s="3" t="str">
        <f t="shared" ca="1" si="81"/>
        <v/>
      </c>
      <c r="X208" s="3" t="str">
        <f ca="1">IF(ISNUMBER($A208),$W208*(Methuselahs!$A$4+1)+$A208,"")</f>
        <v/>
      </c>
      <c r="Y208" s="3" t="str">
        <f t="shared" ca="1" si="82"/>
        <v/>
      </c>
      <c r="Z208" s="3" t="str">
        <f ca="1">IF(ISNUMBER($A208),VLOOKUP($A208,Methuselahs!$A$7:$X$306,5),"")</f>
        <v/>
      </c>
      <c r="AA208" s="3" t="str">
        <f t="shared" ca="1" si="83"/>
        <v/>
      </c>
    </row>
    <row r="209" spans="1:27" x14ac:dyDescent="0.2">
      <c r="A209" s="70" t="str">
        <f ca="1">IF(OR(ISBLANK('Tournament Info'!$B$11),'Tournament Info'!$B$11&lt;&gt;4),"",INDIRECT(ADDRESS(ROW(),3,1,1,"Optimal Seating "&amp;'Tournament Info'!$B$11-1&amp;"R+F")))</f>
        <v/>
      </c>
      <c r="B209" s="76" t="str">
        <f ca="1">IF(ISNUMBER(A209),VLOOKUP(A209,Methuselahs!$A$7:$E$306,2,FALSE),"")</f>
        <v/>
      </c>
      <c r="C209" s="156" t="str">
        <f ca="1">IF(ISNUMBER(A209),VLOOKUP(A209,Methuselahs!$A$7:$E$306,3,FALSE),"")</f>
        <v/>
      </c>
      <c r="D209" s="157" t="str">
        <f t="shared" ref="D209:D272" ca="1" si="88">IF(ISNUMBER(A209),FLOOR((ROW()-ROW($A$7))/5,1)+1,"")</f>
        <v/>
      </c>
      <c r="E209" s="158"/>
      <c r="F209" s="77">
        <f t="shared" ref="F209:F272" si="89">IF(ISNUMBER(E209),E209,0)</f>
        <v>0</v>
      </c>
      <c r="G209" s="159" t="str">
        <f t="shared" ca="1" si="74"/>
        <v/>
      </c>
      <c r="H209" s="160" t="str">
        <f ca="1">IF(ISNUMBER(A209),IF(OR($S209=$U209,NOT(ISNA(MATCH($D209*5+$V$4,Override!$C$6:$C$125,0)))),$Q209,0),"")</f>
        <v/>
      </c>
      <c r="I209" s="80" t="str">
        <f t="shared" ref="I209:I272" ca="1" si="90">IF(ISNUMBER(A209),IF(J209=5,K209,IF(AND(J209=4,OR(K209=4,K209=3)),K209+1,K209)),"")</f>
        <v/>
      </c>
      <c r="J209" s="161">
        <f t="shared" ref="J209" ca="1" si="91">COUNT(A207:A211)</f>
        <v>0</v>
      </c>
      <c r="K209" s="162" t="str">
        <f t="shared" ref="K209" ca="1" si="92">IF(ISNUMBER(A209),RANK(F209,F207:F211),"")</f>
        <v/>
      </c>
      <c r="L209" s="75">
        <f ca="1">IF(J209=5,VLOOKUP(K209,TPMatrix!$A$6:$B$10,2,FALSE),IF(J209=4,VLOOKUP(K209,TPMatrix!$D$6:$E$9,2,FALSE),0))</f>
        <v>0</v>
      </c>
      <c r="M209" s="75">
        <f ca="1">IF(COUNTIF(K207:K211,K209)&gt;=2,IF(J209=5,VLOOKUP(K209+1,TPMatrix!$A$6:$B$10,2,FALSE),IF(J209=4,VLOOKUP(K209+1,TPMatrix!$D$6:$E$9,2,FALSE),0)),"")</f>
        <v>0</v>
      </c>
      <c r="N209" s="75">
        <f ca="1">IF(COUNTIF(K207:K211,K209)&gt;=3,IF(J209=5,VLOOKUP(K209+2,TPMatrix!$A$6:$B$10,2,FALSE),IF(J209=4,VLOOKUP(K209+2,TPMatrix!$D$6:$E$9,2,FALSE),0)),"")</f>
        <v>0</v>
      </c>
      <c r="O209" s="75">
        <f ca="1">IF(COUNTIF(K207:K211,K209)&gt;=4,IF(J209=5,VLOOKUP(K209+3,TPMatrix!$A$6:$B$10,2,FALSE),IF(J209=4,VLOOKUP(K209+3,TPMatrix!$D$6:$E$9,2,FALSE),0)),"")</f>
        <v>0</v>
      </c>
      <c r="P209" s="75">
        <f ca="1">IF(COUNTIF(K207:K211,K209)&gt;=5,IF(J209=5,VLOOKUP(K209+4,TPMatrix!$A$6:$B$10,2,FALSE),IF(J209=4,VLOOKUP(K209+4,TPMatrix!$D$6:$E$9,2,FALSE),0)),"")</f>
        <v>0</v>
      </c>
      <c r="Q209" s="75">
        <f t="shared" ref="Q209:Q272" ca="1" si="93">SUM(L209:P209)/COUNT(L209:P209)</f>
        <v>0</v>
      </c>
      <c r="R209" s="163">
        <f t="shared" ref="R209:R272" ca="1" si="94">COUNT(L209:P209)</f>
        <v>5</v>
      </c>
      <c r="S209" s="162">
        <f t="shared" ca="1" si="78"/>
        <v>0</v>
      </c>
      <c r="T209" s="75">
        <f t="shared" si="79"/>
        <v>0</v>
      </c>
      <c r="U209" s="163">
        <f t="shared" ref="U209:U272" ca="1" si="95">SUM(OFFSET(T209,-MOD(ROW()-ROW($U$7),5),0,5,1))</f>
        <v>0</v>
      </c>
      <c r="W209" s="3" t="str">
        <f t="shared" ca="1" si="81"/>
        <v/>
      </c>
      <c r="X209" s="3" t="str">
        <f ca="1">IF(ISNUMBER($A209),$W209*(Methuselahs!$A$4+1)+$A209,"")</f>
        <v/>
      </c>
      <c r="Y209" s="3" t="str">
        <f t="shared" ca="1" si="82"/>
        <v/>
      </c>
      <c r="Z209" s="3" t="str">
        <f ca="1">IF(ISNUMBER($A209),VLOOKUP($A209,Methuselahs!$A$7:$X$306,5),"")</f>
        <v/>
      </c>
      <c r="AA209" s="3" t="str">
        <f t="shared" ca="1" si="83"/>
        <v/>
      </c>
    </row>
    <row r="210" spans="1:27" x14ac:dyDescent="0.2">
      <c r="A210" s="164" t="str">
        <f ca="1">IF(OR(ISBLANK('Tournament Info'!$B$11),'Tournament Info'!$B$11&lt;&gt;4),"",INDIRECT(ADDRESS(ROW(),3,1,1,"Optimal Seating "&amp;'Tournament Info'!$B$11-1&amp;"R+F")))</f>
        <v/>
      </c>
      <c r="B210" s="165" t="str">
        <f ca="1">IF(ISNUMBER(A210),VLOOKUP(A210,Methuselahs!$A$7:$E$306,2,FALSE),"")</f>
        <v/>
      </c>
      <c r="C210" s="166" t="str">
        <f ca="1">IF(ISNUMBER(A210),VLOOKUP(A210,Methuselahs!$A$7:$E$306,3,FALSE),"")</f>
        <v/>
      </c>
      <c r="D210" s="167" t="str">
        <f t="shared" ca="1" si="88"/>
        <v/>
      </c>
      <c r="E210" s="168"/>
      <c r="F210" s="188">
        <f t="shared" si="89"/>
        <v>0</v>
      </c>
      <c r="G210" s="150" t="str">
        <f t="shared" ca="1" si="74"/>
        <v/>
      </c>
      <c r="H210" s="151" t="str">
        <f ca="1">IF(ISNUMBER(A210),IF(OR($S210=$U210,NOT(ISNA(MATCH($D210*5+$V$4,Override!$C$6:$C$125,0)))),$Q210,0),"")</f>
        <v/>
      </c>
      <c r="I210" s="69" t="str">
        <f t="shared" ca="1" si="90"/>
        <v/>
      </c>
      <c r="J210" s="169">
        <f t="shared" ref="J210" ca="1" si="96">COUNT(A207:A211)</f>
        <v>0</v>
      </c>
      <c r="K210" s="153" t="str">
        <f t="shared" ref="K210" ca="1" si="97">IF(ISNUMBER(A210),RANK(F210,F207:F211),"")</f>
        <v/>
      </c>
      <c r="L210" s="154">
        <f ca="1">IF(J210=5,VLOOKUP(K210,TPMatrix!$A$6:$B$10,2,FALSE),IF(J210=4,VLOOKUP(K210,TPMatrix!$D$6:$E$9,2,FALSE),0))</f>
        <v>0</v>
      </c>
      <c r="M210" s="154">
        <f ca="1">IF(COUNTIF(K207:K211,K210)&gt;=2,IF(J210=5,VLOOKUP(K210+1,TPMatrix!$A$6:$B$10,2,FALSE),IF(J210=4,VLOOKUP(K210+1,TPMatrix!$D$6:$E$9,2,FALSE),0)),"")</f>
        <v>0</v>
      </c>
      <c r="N210" s="154">
        <f ca="1">IF(COUNTIF(K207:K211,K210)&gt;=3,IF(J210=5,VLOOKUP(K210+2,TPMatrix!$A$6:$B$10,2,FALSE),IF(J210=4,VLOOKUP(K210+2,TPMatrix!$D$6:$E$9,2,FALSE),0)),"")</f>
        <v>0</v>
      </c>
      <c r="O210" s="154">
        <f ca="1">IF(COUNTIF(K207:K211,K210)&gt;=4,IF(J210=5,VLOOKUP(K210+3,TPMatrix!$A$6:$B$10,2,FALSE),IF(J210=4,VLOOKUP(K210+3,TPMatrix!$D$6:$E$9,2,FALSE),0)),"")</f>
        <v>0</v>
      </c>
      <c r="P210" s="154">
        <f ca="1">IF(COUNTIF(K207:K211,K210)&gt;=5,IF(J210=5,VLOOKUP(K210+4,TPMatrix!$A$6:$B$10,2,FALSE),IF(J210=4,VLOOKUP(K210+4,TPMatrix!$D$6:$E$9,2,FALSE),0)),"")</f>
        <v>0</v>
      </c>
      <c r="Q210" s="154">
        <f t="shared" ca="1" si="93"/>
        <v>0</v>
      </c>
      <c r="R210" s="155">
        <f t="shared" ca="1" si="94"/>
        <v>5</v>
      </c>
      <c r="S210" s="153">
        <f t="shared" ca="1" si="78"/>
        <v>0</v>
      </c>
      <c r="T210" s="154">
        <f t="shared" si="79"/>
        <v>0</v>
      </c>
      <c r="U210" s="155">
        <f t="shared" ca="1" si="95"/>
        <v>0</v>
      </c>
      <c r="W210" s="3" t="str">
        <f t="shared" ca="1" si="81"/>
        <v/>
      </c>
      <c r="X210" s="3" t="str">
        <f ca="1">IF(ISNUMBER($A210),$W210*(Methuselahs!$A$4+1)+$A210,"")</f>
        <v/>
      </c>
      <c r="Y210" s="3" t="str">
        <f t="shared" ca="1" si="82"/>
        <v/>
      </c>
      <c r="Z210" s="3" t="str">
        <f ca="1">IF(ISNUMBER($A210),VLOOKUP($A210,Methuselahs!$A$7:$X$306,5),"")</f>
        <v/>
      </c>
      <c r="AA210" s="3" t="str">
        <f t="shared" ca="1" si="83"/>
        <v/>
      </c>
    </row>
    <row r="211" spans="1:27" ht="13.5" thickBot="1" x14ac:dyDescent="0.25">
      <c r="A211" s="170" t="str">
        <f ca="1">IF(OR(ISBLANK('Tournament Info'!$B$11),'Tournament Info'!$B$11&lt;&gt;4),"",INDIRECT(ADDRESS(ROW(),3,1,1,"Optimal Seating "&amp;'Tournament Info'!$B$11-1&amp;"R+F")))</f>
        <v/>
      </c>
      <c r="B211" s="171" t="str">
        <f ca="1">IF(ISNUMBER(A211),VLOOKUP(A211,Methuselahs!$A$7:$E$306,2,FALSE),"")</f>
        <v/>
      </c>
      <c r="C211" s="172" t="str">
        <f ca="1">IF(ISNUMBER(A211),VLOOKUP(A211,Methuselahs!$A$7:$E$306,3,FALSE),"")</f>
        <v/>
      </c>
      <c r="D211" s="173" t="str">
        <f t="shared" ca="1" si="88"/>
        <v/>
      </c>
      <c r="E211" s="174"/>
      <c r="F211" s="189">
        <f t="shared" si="89"/>
        <v>0</v>
      </c>
      <c r="G211" s="159" t="str">
        <f t="shared" ca="1" si="74"/>
        <v/>
      </c>
      <c r="H211" s="160" t="str">
        <f ca="1">IF(ISNUMBER(A211),IF(OR($S211=$U211,NOT(ISNA(MATCH($D211*5+$V$4,Override!$C$6:$C$125,0)))),$Q211,0),"")</f>
        <v/>
      </c>
      <c r="I211" s="80" t="str">
        <f t="shared" ca="1" si="90"/>
        <v/>
      </c>
      <c r="J211" s="175">
        <f t="shared" ref="J211" ca="1" si="98">COUNT(A207:A211)</f>
        <v>0</v>
      </c>
      <c r="K211" s="176" t="str">
        <f t="shared" ref="K211" ca="1" si="99">IF(ISNUMBER(A211),RANK(F211,F207:F211),"")</f>
        <v/>
      </c>
      <c r="L211" s="177">
        <f ca="1">IF(J211=5,VLOOKUP(K211,TPMatrix!$A$6:$B$10,2,FALSE),IF(J211=4,VLOOKUP(K211,TPMatrix!$D$6:$E$9,2,FALSE),0))</f>
        <v>0</v>
      </c>
      <c r="M211" s="177">
        <f ca="1">IF(COUNTIF(K207:K211,K211)&gt;=2,IF(J211=5,VLOOKUP(K211+1,TPMatrix!$A$6:$B$10,2,FALSE),IF(J211=4,VLOOKUP(K211+1,TPMatrix!$D$6:$E$9,2,FALSE),0)),"")</f>
        <v>0</v>
      </c>
      <c r="N211" s="177">
        <f ca="1">IF(COUNTIF(K207:K211,K211)&gt;=3,IF(J211=5,VLOOKUP(K211+2,TPMatrix!$A$6:$B$10,2,FALSE),IF(J211=4,VLOOKUP(K211+2,TPMatrix!$D$6:$E$9,2,FALSE),0)),"")</f>
        <v>0</v>
      </c>
      <c r="O211" s="177">
        <f ca="1">IF(COUNTIF(K207:K211,K211)&gt;=4,IF(J211=5,VLOOKUP(K211+3,TPMatrix!$A$6:$B$10,2,FALSE),IF(J211=4,VLOOKUP(K211+3,TPMatrix!$D$6:$E$9,2,FALSE),0)),"")</f>
        <v>0</v>
      </c>
      <c r="P211" s="177">
        <f ca="1">IF(COUNTIF(K207:K211,K211)&gt;=5,IF(J211=5,VLOOKUP(K211+4,TPMatrix!$A$6:$B$10,2,FALSE),IF(J211=4,VLOOKUP(K211+4,TPMatrix!$D$6:$E$9,2,FALSE),0)),"")</f>
        <v>0</v>
      </c>
      <c r="Q211" s="177">
        <f t="shared" ca="1" si="93"/>
        <v>0</v>
      </c>
      <c r="R211" s="178">
        <f t="shared" ca="1" si="94"/>
        <v>5</v>
      </c>
      <c r="S211" s="176">
        <f t="shared" ca="1" si="78"/>
        <v>0</v>
      </c>
      <c r="T211" s="177">
        <f t="shared" si="79"/>
        <v>0</v>
      </c>
      <c r="U211" s="178">
        <f t="shared" ca="1" si="95"/>
        <v>0</v>
      </c>
      <c r="W211" s="3" t="str">
        <f t="shared" ca="1" si="81"/>
        <v/>
      </c>
      <c r="X211" s="3" t="str">
        <f ca="1">IF(ISNUMBER($A211),$W211*(Methuselahs!$A$4+1)+$A211,"")</f>
        <v/>
      </c>
      <c r="Y211" s="3" t="str">
        <f t="shared" ca="1" si="82"/>
        <v/>
      </c>
      <c r="Z211" s="3" t="str">
        <f ca="1">IF(ISNUMBER($A211),VLOOKUP($A211,Methuselahs!$A$7:$X$306,5),"")</f>
        <v/>
      </c>
      <c r="AA211" s="3" t="str">
        <f t="shared" ca="1" si="83"/>
        <v/>
      </c>
    </row>
    <row r="212" spans="1:27" ht="13.5" thickTop="1" x14ac:dyDescent="0.2">
      <c r="A212" s="55" t="str">
        <f ca="1">IF(OR(ISBLANK('Tournament Info'!$B$11),'Tournament Info'!$B$11&lt;&gt;4),"",INDIRECT(ADDRESS(ROW(),3,1,1,"Optimal Seating "&amp;'Tournament Info'!$B$11-1&amp;"R+F")))</f>
        <v/>
      </c>
      <c r="B212" s="57" t="str">
        <f ca="1">IF(ISNUMBER(A212),VLOOKUP(A212,Methuselahs!$A$7:$E$306,2,FALSE),"")</f>
        <v/>
      </c>
      <c r="C212" s="136" t="str">
        <f ca="1">IF(ISNUMBER(A212),VLOOKUP(A212,Methuselahs!$A$7:$E$306,3,FALSE),"")</f>
        <v/>
      </c>
      <c r="D212" s="137" t="str">
        <f t="shared" ca="1" si="88"/>
        <v/>
      </c>
      <c r="E212" s="138"/>
      <c r="F212" s="184">
        <f t="shared" si="89"/>
        <v>0</v>
      </c>
      <c r="G212" s="139" t="str">
        <f t="shared" ca="1" si="74"/>
        <v/>
      </c>
      <c r="H212" s="140" t="str">
        <f ca="1">IF(ISNUMBER(A212),IF(OR($S212=$U212,NOT(ISNA(MATCH($D212*5+$V$4,Override!$C$6:$C$125,0)))),$Q212,0),"")</f>
        <v/>
      </c>
      <c r="I212" s="193" t="str">
        <f t="shared" ca="1" si="90"/>
        <v/>
      </c>
      <c r="J212" s="141">
        <f t="shared" ref="J212" ca="1" si="100">COUNT(A212:A216)</f>
        <v>0</v>
      </c>
      <c r="K212" s="142" t="str">
        <f t="shared" ref="K212" ca="1" si="101">IF(ISNUMBER(A212),RANK(F212,F212:F216),"")</f>
        <v/>
      </c>
      <c r="L212" s="58">
        <f ca="1">IF(J212=5,VLOOKUP(K212,TPMatrix!$A$6:$B$10,2,FALSE),IF(J212=4,VLOOKUP(K212,TPMatrix!$D$6:$E$9,2,FALSE),0))</f>
        <v>0</v>
      </c>
      <c r="M212" s="58">
        <f ca="1">IF(COUNTIF(K212:K216,K212)&gt;=2,IF(J212=5,VLOOKUP(K212+1,TPMatrix!$A$6:$B$10,2,FALSE),IF(J212=4,VLOOKUP(K212+1,TPMatrix!$D$6:$E$9,2,FALSE),0)),"")</f>
        <v>0</v>
      </c>
      <c r="N212" s="58">
        <f ca="1">IF(COUNTIF(K212:K216,K212)&gt;=3,IF(J212=5,VLOOKUP(K212+2,TPMatrix!$A$6:$B$10,2,FALSE),IF(J212=4,VLOOKUP(K212+2,TPMatrix!$D$6:$E$9,2,FALSE),0)),"")</f>
        <v>0</v>
      </c>
      <c r="O212" s="58">
        <f ca="1">IF(COUNTIF(K212:K216,K212)&gt;=4,IF(J212=5,VLOOKUP(K212+3,TPMatrix!$A$6:$B$10,2,FALSE),IF(J212=4,VLOOKUP(K212+3,TPMatrix!$D$6:$E$9,2,FALSE),0)),"")</f>
        <v>0</v>
      </c>
      <c r="P212" s="58">
        <f ca="1">IF(COUNTIF(K212:K216,K212)&gt;=5,IF(J212=5,VLOOKUP(K212+4,TPMatrix!$A$6:$B$10,2,FALSE),IF(J212=4,VLOOKUP(K212+4,TPMatrix!$D$6:$E$9,2,FALSE),0)),"")</f>
        <v>0</v>
      </c>
      <c r="Q212" s="58">
        <f t="shared" ca="1" si="93"/>
        <v>0</v>
      </c>
      <c r="R212" s="143">
        <f t="shared" ca="1" si="94"/>
        <v>5</v>
      </c>
      <c r="S212" s="144">
        <f t="shared" ca="1" si="78"/>
        <v>0</v>
      </c>
      <c r="T212" s="145">
        <f t="shared" si="79"/>
        <v>0</v>
      </c>
      <c r="U212" s="146">
        <f t="shared" ca="1" si="95"/>
        <v>0</v>
      </c>
      <c r="W212" s="3" t="str">
        <f t="shared" ca="1" si="81"/>
        <v/>
      </c>
      <c r="X212" s="3" t="str">
        <f ca="1">IF(ISNUMBER($A212),$W212*(Methuselahs!$A$4+1)+$A212,"")</f>
        <v/>
      </c>
      <c r="Y212" s="3" t="str">
        <f t="shared" ca="1" si="82"/>
        <v/>
      </c>
      <c r="Z212" s="3" t="str">
        <f ca="1">IF(ISNUMBER($A212),VLOOKUP($A212,Methuselahs!$A$7:$X$306,5),"")</f>
        <v/>
      </c>
      <c r="AA212" s="3" t="str">
        <f t="shared" ca="1" si="83"/>
        <v/>
      </c>
    </row>
    <row r="213" spans="1:27" x14ac:dyDescent="0.2">
      <c r="A213" s="59" t="str">
        <f ca="1">IF(OR(ISBLANK('Tournament Info'!$B$11),'Tournament Info'!$B$11&lt;&gt;4),"",INDIRECT(ADDRESS(ROW(),3,1,1,"Optimal Seating "&amp;'Tournament Info'!$B$11-1&amp;"R+F")))</f>
        <v/>
      </c>
      <c r="B213" s="65" t="str">
        <f ca="1">IF(ISNUMBER(A213),VLOOKUP(A213,Methuselahs!$A$7:$E$306,2,FALSE),"")</f>
        <v/>
      </c>
      <c r="C213" s="147" t="str">
        <f ca="1">IF(ISNUMBER(A213),VLOOKUP(A213,Methuselahs!$A$7:$E$306,3,FALSE),"")</f>
        <v/>
      </c>
      <c r="D213" s="148" t="str">
        <f t="shared" ca="1" si="88"/>
        <v/>
      </c>
      <c r="E213" s="149"/>
      <c r="F213" s="66">
        <f t="shared" si="89"/>
        <v>0</v>
      </c>
      <c r="G213" s="150" t="str">
        <f t="shared" ca="1" si="74"/>
        <v/>
      </c>
      <c r="H213" s="151" t="str">
        <f ca="1">IF(ISNUMBER(A213),IF(OR($S213=$U213,NOT(ISNA(MATCH($D213*5+$V$4,Override!$C$6:$C$125,0)))),$Q213,0),"")</f>
        <v/>
      </c>
      <c r="I213" s="69" t="str">
        <f t="shared" ca="1" si="90"/>
        <v/>
      </c>
      <c r="J213" s="152">
        <f t="shared" ref="J213" ca="1" si="102">COUNT(A212:A216)</f>
        <v>0</v>
      </c>
      <c r="K213" s="153" t="str">
        <f t="shared" ref="K213" ca="1" si="103">IF(ISNUMBER(A213),RANK(F213,F212:F216),"")</f>
        <v/>
      </c>
      <c r="L213" s="154">
        <f ca="1">IF(J213=5,VLOOKUP(K213,TPMatrix!$A$6:$B$10,2,FALSE),IF(J213=4,VLOOKUP(K213,TPMatrix!$D$6:$E$9,2,FALSE),0))</f>
        <v>0</v>
      </c>
      <c r="M213" s="154">
        <f ca="1">IF(COUNTIF(K212:K216,K213)&gt;=2,IF(J213=5,VLOOKUP(K213+1,TPMatrix!$A$6:$B$10,2,FALSE),IF(J213=4,VLOOKUP(K213+1,TPMatrix!$D$6:$E$9,2,FALSE),0)),"")</f>
        <v>0</v>
      </c>
      <c r="N213" s="154">
        <f ca="1">IF(COUNTIF(K212:K216,K213)&gt;=3,IF(J213=5,VLOOKUP(K213+2,TPMatrix!$A$6:$B$10,2,FALSE),IF(J213=4,VLOOKUP(K213+2,TPMatrix!$D$6:$E$9,2,FALSE),0)),"")</f>
        <v>0</v>
      </c>
      <c r="O213" s="154">
        <f ca="1">IF(COUNTIF(K212:K216,K213)&gt;=4,IF(J213=5,VLOOKUP(K213+3,TPMatrix!$A$6:$B$10,2,FALSE),IF(J213=4,VLOOKUP(K213+3,TPMatrix!$D$6:$E$9,2,FALSE),0)),"")</f>
        <v>0</v>
      </c>
      <c r="P213" s="154">
        <f ca="1">IF(COUNTIF(K212:K216,K213)&gt;=5,IF(J213=5,VLOOKUP(K213+4,TPMatrix!$A$6:$B$10,2,FALSE),IF(J213=4,VLOOKUP(K213+4,TPMatrix!$D$6:$E$9,2,FALSE),0)),"")</f>
        <v>0</v>
      </c>
      <c r="Q213" s="154">
        <f t="shared" ca="1" si="93"/>
        <v>0</v>
      </c>
      <c r="R213" s="155">
        <f t="shared" ca="1" si="94"/>
        <v>5</v>
      </c>
      <c r="S213" s="153">
        <f t="shared" ca="1" si="78"/>
        <v>0</v>
      </c>
      <c r="T213" s="154">
        <f t="shared" si="79"/>
        <v>0</v>
      </c>
      <c r="U213" s="155">
        <f t="shared" ca="1" si="95"/>
        <v>0</v>
      </c>
      <c r="W213" s="3" t="str">
        <f t="shared" ca="1" si="81"/>
        <v/>
      </c>
      <c r="X213" s="3" t="str">
        <f ca="1">IF(ISNUMBER($A213),$W213*(Methuselahs!$A$4+1)+$A213,"")</f>
        <v/>
      </c>
      <c r="Y213" s="3" t="str">
        <f t="shared" ca="1" si="82"/>
        <v/>
      </c>
      <c r="Z213" s="3" t="str">
        <f ca="1">IF(ISNUMBER($A213),VLOOKUP($A213,Methuselahs!$A$7:$X$306,5),"")</f>
        <v/>
      </c>
      <c r="AA213" s="3" t="str">
        <f t="shared" ca="1" si="83"/>
        <v/>
      </c>
    </row>
    <row r="214" spans="1:27" x14ac:dyDescent="0.2">
      <c r="A214" s="70" t="str">
        <f ca="1">IF(OR(ISBLANK('Tournament Info'!$B$11),'Tournament Info'!$B$11&lt;&gt;4),"",INDIRECT(ADDRESS(ROW(),3,1,1,"Optimal Seating "&amp;'Tournament Info'!$B$11-1&amp;"R+F")))</f>
        <v/>
      </c>
      <c r="B214" s="76" t="str">
        <f ca="1">IF(ISNUMBER(A214),VLOOKUP(A214,Methuselahs!$A$7:$E$306,2,FALSE),"")</f>
        <v/>
      </c>
      <c r="C214" s="156" t="str">
        <f ca="1">IF(ISNUMBER(A214),VLOOKUP(A214,Methuselahs!$A$7:$E$306,3,FALSE),"")</f>
        <v/>
      </c>
      <c r="D214" s="157" t="str">
        <f t="shared" ca="1" si="88"/>
        <v/>
      </c>
      <c r="E214" s="158"/>
      <c r="F214" s="77">
        <f t="shared" si="89"/>
        <v>0</v>
      </c>
      <c r="G214" s="159" t="str">
        <f t="shared" ca="1" si="74"/>
        <v/>
      </c>
      <c r="H214" s="160" t="str">
        <f ca="1">IF(ISNUMBER(A214),IF(OR($S214=$U214,NOT(ISNA(MATCH($D214*5+$V$4,Override!$C$6:$C$125,0)))),$Q214,0),"")</f>
        <v/>
      </c>
      <c r="I214" s="80" t="str">
        <f t="shared" ca="1" si="90"/>
        <v/>
      </c>
      <c r="J214" s="161">
        <f t="shared" ref="J214" ca="1" si="104">COUNT(A212:A216)</f>
        <v>0</v>
      </c>
      <c r="K214" s="162" t="str">
        <f t="shared" ref="K214" ca="1" si="105">IF(ISNUMBER(A214),RANK(F214,F212:F216),"")</f>
        <v/>
      </c>
      <c r="L214" s="75">
        <f ca="1">IF(J214=5,VLOOKUP(K214,TPMatrix!$A$6:$B$10,2,FALSE),IF(J214=4,VLOOKUP(K214,TPMatrix!$D$6:$E$9,2,FALSE),0))</f>
        <v>0</v>
      </c>
      <c r="M214" s="75">
        <f ca="1">IF(COUNTIF(K212:K216,K214)&gt;=2,IF(J214=5,VLOOKUP(K214+1,TPMatrix!$A$6:$B$10,2,FALSE),IF(J214=4,VLOOKUP(K214+1,TPMatrix!$D$6:$E$9,2,FALSE),0)),"")</f>
        <v>0</v>
      </c>
      <c r="N214" s="75">
        <f ca="1">IF(COUNTIF(K212:K216,K214)&gt;=3,IF(J214=5,VLOOKUP(K214+2,TPMatrix!$A$6:$B$10,2,FALSE),IF(J214=4,VLOOKUP(K214+2,TPMatrix!$D$6:$E$9,2,FALSE),0)),"")</f>
        <v>0</v>
      </c>
      <c r="O214" s="75">
        <f ca="1">IF(COUNTIF(K212:K216,K214)&gt;=4,IF(J214=5,VLOOKUP(K214+3,TPMatrix!$A$6:$B$10,2,FALSE),IF(J214=4,VLOOKUP(K214+3,TPMatrix!$D$6:$E$9,2,FALSE),0)),"")</f>
        <v>0</v>
      </c>
      <c r="P214" s="75">
        <f ca="1">IF(COUNTIF(K212:K216,K214)&gt;=5,IF(J214=5,VLOOKUP(K214+4,TPMatrix!$A$6:$B$10,2,FALSE),IF(J214=4,VLOOKUP(K214+4,TPMatrix!$D$6:$E$9,2,FALSE),0)),"")</f>
        <v>0</v>
      </c>
      <c r="Q214" s="75">
        <f t="shared" ca="1" si="93"/>
        <v>0</v>
      </c>
      <c r="R214" s="163">
        <f t="shared" ca="1" si="94"/>
        <v>5</v>
      </c>
      <c r="S214" s="162">
        <f t="shared" ca="1" si="78"/>
        <v>0</v>
      </c>
      <c r="T214" s="75">
        <f t="shared" si="79"/>
        <v>0</v>
      </c>
      <c r="U214" s="163">
        <f t="shared" ca="1" si="95"/>
        <v>0</v>
      </c>
      <c r="W214" s="3" t="str">
        <f t="shared" ca="1" si="81"/>
        <v/>
      </c>
      <c r="X214" s="3" t="str">
        <f ca="1">IF(ISNUMBER($A214),$W214*(Methuselahs!$A$4+1)+$A214,"")</f>
        <v/>
      </c>
      <c r="Y214" s="3" t="str">
        <f t="shared" ca="1" si="82"/>
        <v/>
      </c>
      <c r="Z214" s="3" t="str">
        <f ca="1">IF(ISNUMBER($A214),VLOOKUP($A214,Methuselahs!$A$7:$X$306,5),"")</f>
        <v/>
      </c>
      <c r="AA214" s="3" t="str">
        <f t="shared" ca="1" si="83"/>
        <v/>
      </c>
    </row>
    <row r="215" spans="1:27" x14ac:dyDescent="0.2">
      <c r="A215" s="164" t="str">
        <f ca="1">IF(OR(ISBLANK('Tournament Info'!$B$11),'Tournament Info'!$B$11&lt;&gt;4),"",INDIRECT(ADDRESS(ROW(),3,1,1,"Optimal Seating "&amp;'Tournament Info'!$B$11-1&amp;"R+F")))</f>
        <v/>
      </c>
      <c r="B215" s="165" t="str">
        <f ca="1">IF(ISNUMBER(A215),VLOOKUP(A215,Methuselahs!$A$7:$E$306,2,FALSE),"")</f>
        <v/>
      </c>
      <c r="C215" s="166" t="str">
        <f ca="1">IF(ISNUMBER(A215),VLOOKUP(A215,Methuselahs!$A$7:$E$306,3,FALSE),"")</f>
        <v/>
      </c>
      <c r="D215" s="167" t="str">
        <f t="shared" ca="1" si="88"/>
        <v/>
      </c>
      <c r="E215" s="168"/>
      <c r="F215" s="188">
        <f t="shared" si="89"/>
        <v>0</v>
      </c>
      <c r="G215" s="150" t="str">
        <f t="shared" ca="1" si="74"/>
        <v/>
      </c>
      <c r="H215" s="151" t="str">
        <f ca="1">IF(ISNUMBER(A215),IF(OR($S215=$U215,NOT(ISNA(MATCH($D215*5+$V$4,Override!$C$6:$C$125,0)))),$Q215,0),"")</f>
        <v/>
      </c>
      <c r="I215" s="69" t="str">
        <f t="shared" ca="1" si="90"/>
        <v/>
      </c>
      <c r="J215" s="169">
        <f t="shared" ref="J215" ca="1" si="106">COUNT(A212:A216)</f>
        <v>0</v>
      </c>
      <c r="K215" s="153" t="str">
        <f t="shared" ref="K215" ca="1" si="107">IF(ISNUMBER(A215),RANK(F215,F212:F216),"")</f>
        <v/>
      </c>
      <c r="L215" s="154">
        <f ca="1">IF(J215=5,VLOOKUP(K215,TPMatrix!$A$6:$B$10,2,FALSE),IF(J215=4,VLOOKUP(K215,TPMatrix!$D$6:$E$9,2,FALSE),0))</f>
        <v>0</v>
      </c>
      <c r="M215" s="154">
        <f ca="1">IF(COUNTIF(K212:K216,K215)&gt;=2,IF(J215=5,VLOOKUP(K215+1,TPMatrix!$A$6:$B$10,2,FALSE),IF(J215=4,VLOOKUP(K215+1,TPMatrix!$D$6:$E$9,2,FALSE),0)),"")</f>
        <v>0</v>
      </c>
      <c r="N215" s="154">
        <f ca="1">IF(COUNTIF(K212:K216,K215)&gt;=3,IF(J215=5,VLOOKUP(K215+2,TPMatrix!$A$6:$B$10,2,FALSE),IF(J215=4,VLOOKUP(K215+2,TPMatrix!$D$6:$E$9,2,FALSE),0)),"")</f>
        <v>0</v>
      </c>
      <c r="O215" s="154">
        <f ca="1">IF(COUNTIF(K212:K216,K215)&gt;=4,IF(J215=5,VLOOKUP(K215+3,TPMatrix!$A$6:$B$10,2,FALSE),IF(J215=4,VLOOKUP(K215+3,TPMatrix!$D$6:$E$9,2,FALSE),0)),"")</f>
        <v>0</v>
      </c>
      <c r="P215" s="154">
        <f ca="1">IF(COUNTIF(K212:K216,K215)&gt;=5,IF(J215=5,VLOOKUP(K215+4,TPMatrix!$A$6:$B$10,2,FALSE),IF(J215=4,VLOOKUP(K215+4,TPMatrix!$D$6:$E$9,2,FALSE),0)),"")</f>
        <v>0</v>
      </c>
      <c r="Q215" s="154">
        <f t="shared" ca="1" si="93"/>
        <v>0</v>
      </c>
      <c r="R215" s="155">
        <f t="shared" ca="1" si="94"/>
        <v>5</v>
      </c>
      <c r="S215" s="153">
        <f t="shared" ca="1" si="78"/>
        <v>0</v>
      </c>
      <c r="T215" s="154">
        <f t="shared" si="79"/>
        <v>0</v>
      </c>
      <c r="U215" s="155">
        <f t="shared" ca="1" si="95"/>
        <v>0</v>
      </c>
      <c r="W215" s="3" t="str">
        <f t="shared" ca="1" si="81"/>
        <v/>
      </c>
      <c r="X215" s="3" t="str">
        <f ca="1">IF(ISNUMBER($A215),$W215*(Methuselahs!$A$4+1)+$A215,"")</f>
        <v/>
      </c>
      <c r="Y215" s="3" t="str">
        <f t="shared" ca="1" si="82"/>
        <v/>
      </c>
      <c r="Z215" s="3" t="str">
        <f ca="1">IF(ISNUMBER($A215),VLOOKUP($A215,Methuselahs!$A$7:$X$306,5),"")</f>
        <v/>
      </c>
      <c r="AA215" s="3" t="str">
        <f t="shared" ca="1" si="83"/>
        <v/>
      </c>
    </row>
    <row r="216" spans="1:27" ht="13.5" thickBot="1" x14ac:dyDescent="0.25">
      <c r="A216" s="170" t="str">
        <f ca="1">IF(OR(ISBLANK('Tournament Info'!$B$11),'Tournament Info'!$B$11&lt;&gt;4),"",INDIRECT(ADDRESS(ROW(),3,1,1,"Optimal Seating "&amp;'Tournament Info'!$B$11-1&amp;"R+F")))</f>
        <v/>
      </c>
      <c r="B216" s="171" t="str">
        <f ca="1">IF(ISNUMBER(A216),VLOOKUP(A216,Methuselahs!$A$7:$E$306,2,FALSE),"")</f>
        <v/>
      </c>
      <c r="C216" s="172" t="str">
        <f ca="1">IF(ISNUMBER(A216),VLOOKUP(A216,Methuselahs!$A$7:$E$306,3,FALSE),"")</f>
        <v/>
      </c>
      <c r="D216" s="173" t="str">
        <f t="shared" ca="1" si="88"/>
        <v/>
      </c>
      <c r="E216" s="174"/>
      <c r="F216" s="189">
        <f t="shared" si="89"/>
        <v>0</v>
      </c>
      <c r="G216" s="179" t="str">
        <f t="shared" ca="1" si="74"/>
        <v/>
      </c>
      <c r="H216" s="180" t="str">
        <f ca="1">IF(ISNUMBER(A216),IF(OR($S216=$U216,NOT(ISNA(MATCH($D216*5+$V$4,Override!$C$6:$C$125,0)))),$Q216,0),"")</f>
        <v/>
      </c>
      <c r="I216" s="194" t="str">
        <f t="shared" ca="1" si="90"/>
        <v/>
      </c>
      <c r="J216" s="175">
        <f t="shared" ref="J216" ca="1" si="108">COUNT(A212:A216)</f>
        <v>0</v>
      </c>
      <c r="K216" s="176" t="str">
        <f t="shared" ref="K216" ca="1" si="109">IF(ISNUMBER(A216),RANK(F216,F212:F216),"")</f>
        <v/>
      </c>
      <c r="L216" s="177">
        <f ca="1">IF(J216=5,VLOOKUP(K216,TPMatrix!$A$6:$B$10,2,FALSE),IF(J216=4,VLOOKUP(K216,TPMatrix!$D$6:$E$9,2,FALSE),0))</f>
        <v>0</v>
      </c>
      <c r="M216" s="177">
        <f ca="1">IF(COUNTIF(K212:K216,K216)&gt;=2,IF(J216=5,VLOOKUP(K216+1,TPMatrix!$A$6:$B$10,2,FALSE),IF(J216=4,VLOOKUP(K216+1,TPMatrix!$D$6:$E$9,2,FALSE),0)),"")</f>
        <v>0</v>
      </c>
      <c r="N216" s="177">
        <f ca="1">IF(COUNTIF(K212:K216,K216)&gt;=3,IF(J216=5,VLOOKUP(K216+2,TPMatrix!$A$6:$B$10,2,FALSE),IF(J216=4,VLOOKUP(K216+2,TPMatrix!$D$6:$E$9,2,FALSE),0)),"")</f>
        <v>0</v>
      </c>
      <c r="O216" s="177">
        <f ca="1">IF(COUNTIF(K212:K216,K216)&gt;=4,IF(J216=5,VLOOKUP(K216+3,TPMatrix!$A$6:$B$10,2,FALSE),IF(J216=4,VLOOKUP(K216+3,TPMatrix!$D$6:$E$9,2,FALSE),0)),"")</f>
        <v>0</v>
      </c>
      <c r="P216" s="177">
        <f ca="1">IF(COUNTIF(K212:K216,K216)&gt;=5,IF(J216=5,VLOOKUP(K216+4,TPMatrix!$A$6:$B$10,2,FALSE),IF(J216=4,VLOOKUP(K216+4,TPMatrix!$D$6:$E$9,2,FALSE),0)),"")</f>
        <v>0</v>
      </c>
      <c r="Q216" s="177">
        <f t="shared" ca="1" si="93"/>
        <v>0</v>
      </c>
      <c r="R216" s="178">
        <f t="shared" ca="1" si="94"/>
        <v>5</v>
      </c>
      <c r="S216" s="176">
        <f t="shared" ca="1" si="78"/>
        <v>0</v>
      </c>
      <c r="T216" s="177">
        <f t="shared" si="79"/>
        <v>0</v>
      </c>
      <c r="U216" s="178">
        <f t="shared" ca="1" si="95"/>
        <v>0</v>
      </c>
      <c r="W216" s="3" t="str">
        <f t="shared" ca="1" si="81"/>
        <v/>
      </c>
      <c r="X216" s="3" t="str">
        <f ca="1">IF(ISNUMBER($A216),$W216*(Methuselahs!$A$4+1)+$A216,"")</f>
        <v/>
      </c>
      <c r="Y216" s="3" t="str">
        <f t="shared" ca="1" si="82"/>
        <v/>
      </c>
      <c r="Z216" s="3" t="str">
        <f ca="1">IF(ISNUMBER($A216),VLOOKUP($A216,Methuselahs!$A$7:$X$306,5),"")</f>
        <v/>
      </c>
      <c r="AA216" s="3" t="str">
        <f t="shared" ca="1" si="83"/>
        <v/>
      </c>
    </row>
    <row r="217" spans="1:27" ht="13.5" thickTop="1" x14ac:dyDescent="0.2">
      <c r="A217" s="55" t="str">
        <f ca="1">IF(OR(ISBLANK('Tournament Info'!$B$11),'Tournament Info'!$B$11&lt;&gt;4),"",INDIRECT(ADDRESS(ROW(),3,1,1,"Optimal Seating "&amp;'Tournament Info'!$B$11-1&amp;"R+F")))</f>
        <v/>
      </c>
      <c r="B217" s="76" t="str">
        <f ca="1">IF(ISNUMBER(A217),VLOOKUP(A217,Methuselahs!$A$7:$E$306,2,FALSE),"")</f>
        <v/>
      </c>
      <c r="C217" s="136" t="str">
        <f ca="1">IF(ISNUMBER(A217),VLOOKUP(A217,Methuselahs!$A$7:$E$306,3,FALSE),"")</f>
        <v/>
      </c>
      <c r="D217" s="137" t="str">
        <f t="shared" ca="1" si="88"/>
        <v/>
      </c>
      <c r="E217" s="138"/>
      <c r="F217" s="184">
        <f t="shared" si="89"/>
        <v>0</v>
      </c>
      <c r="G217" s="139" t="str">
        <f t="shared" ca="1" si="74"/>
        <v/>
      </c>
      <c r="H217" s="140" t="str">
        <f ca="1">IF(ISNUMBER(A217),IF(OR($S217=$U217,NOT(ISNA(MATCH($D217*5+$V$4,Override!$C$6:$C$125,0)))),$Q217,0),"")</f>
        <v/>
      </c>
      <c r="I217" s="193" t="str">
        <f t="shared" ca="1" si="90"/>
        <v/>
      </c>
      <c r="J217" s="141">
        <f t="shared" ref="J217" ca="1" si="110">COUNT(A217:A221)</f>
        <v>0</v>
      </c>
      <c r="K217" s="142" t="str">
        <f t="shared" ref="K217" ca="1" si="111">IF(ISNUMBER(A217),RANK(F217,F217:F221),"")</f>
        <v/>
      </c>
      <c r="L217" s="58">
        <f ca="1">IF(J217=5,VLOOKUP(K217,TPMatrix!$A$6:$B$10,2,FALSE),IF(J217=4,VLOOKUP(K217,TPMatrix!$D$6:$E$9,2,FALSE),0))</f>
        <v>0</v>
      </c>
      <c r="M217" s="58">
        <f ca="1">IF(COUNTIF(K217:K221,K217)&gt;=2,IF(J217=5,VLOOKUP(K217+1,TPMatrix!$A$6:$B$10,2,FALSE),IF(J217=4,VLOOKUP(K217+1,TPMatrix!$D$6:$E$9,2,FALSE),0)),"")</f>
        <v>0</v>
      </c>
      <c r="N217" s="58">
        <f ca="1">IF(COUNTIF(K217:K221,K217)&gt;=3,IF(J217=5,VLOOKUP(K217+2,TPMatrix!$A$6:$B$10,2,FALSE),IF(J217=4,VLOOKUP(K217+2,TPMatrix!$D$6:$E$9,2,FALSE),0)),"")</f>
        <v>0</v>
      </c>
      <c r="O217" s="58">
        <f ca="1">IF(COUNTIF(K217:K221,K217)&gt;=4,IF(J217=5,VLOOKUP(K217+3,TPMatrix!$A$6:$B$10,2,FALSE),IF(J217=4,VLOOKUP(K217+3,TPMatrix!$D$6:$E$9,2,FALSE),0)),"")</f>
        <v>0</v>
      </c>
      <c r="P217" s="58">
        <f ca="1">IF(COUNTIF(K217:K221,K217)&gt;=5,IF(J217=5,VLOOKUP(K217+4,TPMatrix!$A$6:$B$10,2,FALSE),IF(J217=4,VLOOKUP(K217+4,TPMatrix!$D$6:$E$9,2,FALSE),0)),"")</f>
        <v>0</v>
      </c>
      <c r="Q217" s="58">
        <f t="shared" ca="1" si="93"/>
        <v>0</v>
      </c>
      <c r="R217" s="143">
        <f t="shared" ca="1" si="94"/>
        <v>5</v>
      </c>
      <c r="S217" s="144">
        <f t="shared" ca="1" si="78"/>
        <v>0</v>
      </c>
      <c r="T217" s="145">
        <f t="shared" si="79"/>
        <v>0</v>
      </c>
      <c r="U217" s="146">
        <f t="shared" ca="1" si="95"/>
        <v>0</v>
      </c>
      <c r="W217" s="3" t="str">
        <f t="shared" ca="1" si="81"/>
        <v/>
      </c>
      <c r="X217" s="3" t="str">
        <f ca="1">IF(ISNUMBER($A217),$W217*(Methuselahs!$A$4+1)+$A217,"")</f>
        <v/>
      </c>
      <c r="Y217" s="3" t="str">
        <f t="shared" ca="1" si="82"/>
        <v/>
      </c>
      <c r="Z217" s="3" t="str">
        <f ca="1">IF(ISNUMBER($A217),VLOOKUP($A217,Methuselahs!$A$7:$X$306,5),"")</f>
        <v/>
      </c>
      <c r="AA217" s="3" t="str">
        <f t="shared" ca="1" si="83"/>
        <v/>
      </c>
    </row>
    <row r="218" spans="1:27" x14ac:dyDescent="0.2">
      <c r="A218" s="59" t="str">
        <f ca="1">IF(OR(ISBLANK('Tournament Info'!$B$11),'Tournament Info'!$B$11&lt;&gt;4),"",INDIRECT(ADDRESS(ROW(),3,1,1,"Optimal Seating "&amp;'Tournament Info'!$B$11-1&amp;"R+F")))</f>
        <v/>
      </c>
      <c r="B218" s="65" t="str">
        <f ca="1">IF(ISNUMBER(A218),VLOOKUP(A218,Methuselahs!$A$7:$E$306,2,FALSE),"")</f>
        <v/>
      </c>
      <c r="C218" s="147" t="str">
        <f ca="1">IF(ISNUMBER(A218),VLOOKUP(A218,Methuselahs!$A$7:$E$306,3,FALSE),"")</f>
        <v/>
      </c>
      <c r="D218" s="148" t="str">
        <f t="shared" ca="1" si="88"/>
        <v/>
      </c>
      <c r="E218" s="149"/>
      <c r="F218" s="66">
        <f t="shared" si="89"/>
        <v>0</v>
      </c>
      <c r="G218" s="150" t="str">
        <f t="shared" ca="1" si="74"/>
        <v/>
      </c>
      <c r="H218" s="151" t="str">
        <f ca="1">IF(ISNUMBER(A218),IF(OR($S218=$U218,NOT(ISNA(MATCH($D218*5+$V$4,Override!$C$6:$C$125,0)))),$Q218,0),"")</f>
        <v/>
      </c>
      <c r="I218" s="69" t="str">
        <f t="shared" ca="1" si="90"/>
        <v/>
      </c>
      <c r="J218" s="152">
        <f t="shared" ref="J218" ca="1" si="112">COUNT(A217:A221)</f>
        <v>0</v>
      </c>
      <c r="K218" s="153" t="str">
        <f t="shared" ref="K218" ca="1" si="113">IF(ISNUMBER(A218),RANK(F218,F217:F221),"")</f>
        <v/>
      </c>
      <c r="L218" s="154">
        <f ca="1">IF(J218=5,VLOOKUP(K218,TPMatrix!$A$6:$B$10,2,FALSE),IF(J218=4,VLOOKUP(K218,TPMatrix!$D$6:$E$9,2,FALSE),0))</f>
        <v>0</v>
      </c>
      <c r="M218" s="154">
        <f ca="1">IF(COUNTIF(K217:K221,K218)&gt;=2,IF(J218=5,VLOOKUP(K218+1,TPMatrix!$A$6:$B$10,2,FALSE),IF(J218=4,VLOOKUP(K218+1,TPMatrix!$D$6:$E$9,2,FALSE),0)),"")</f>
        <v>0</v>
      </c>
      <c r="N218" s="154">
        <f ca="1">IF(COUNTIF(K217:K221,K218)&gt;=3,IF(J218=5,VLOOKUP(K218+2,TPMatrix!$A$6:$B$10,2,FALSE),IF(J218=4,VLOOKUP(K218+2,TPMatrix!$D$6:$E$9,2,FALSE),0)),"")</f>
        <v>0</v>
      </c>
      <c r="O218" s="154">
        <f ca="1">IF(COUNTIF(K217:K221,K218)&gt;=4,IF(J218=5,VLOOKUP(K218+3,TPMatrix!$A$6:$B$10,2,FALSE),IF(J218=4,VLOOKUP(K218+3,TPMatrix!$D$6:$E$9,2,FALSE),0)),"")</f>
        <v>0</v>
      </c>
      <c r="P218" s="154">
        <f ca="1">IF(COUNTIF(K217:K221,K218)&gt;=5,IF(J218=5,VLOOKUP(K218+4,TPMatrix!$A$6:$B$10,2,FALSE),IF(J218=4,VLOOKUP(K218+4,TPMatrix!$D$6:$E$9,2,FALSE),0)),"")</f>
        <v>0</v>
      </c>
      <c r="Q218" s="154">
        <f t="shared" ca="1" si="93"/>
        <v>0</v>
      </c>
      <c r="R218" s="155">
        <f t="shared" ca="1" si="94"/>
        <v>5</v>
      </c>
      <c r="S218" s="153">
        <f t="shared" ca="1" si="78"/>
        <v>0</v>
      </c>
      <c r="T218" s="154">
        <f t="shared" si="79"/>
        <v>0</v>
      </c>
      <c r="U218" s="155">
        <f t="shared" ca="1" si="95"/>
        <v>0</v>
      </c>
      <c r="W218" s="3" t="str">
        <f t="shared" ca="1" si="81"/>
        <v/>
      </c>
      <c r="X218" s="3" t="str">
        <f ca="1">IF(ISNUMBER($A218),$W218*(Methuselahs!$A$4+1)+$A218,"")</f>
        <v/>
      </c>
      <c r="Y218" s="3" t="str">
        <f t="shared" ca="1" si="82"/>
        <v/>
      </c>
      <c r="Z218" s="3" t="str">
        <f ca="1">IF(ISNUMBER($A218),VLOOKUP($A218,Methuselahs!$A$7:$X$306,5),"")</f>
        <v/>
      </c>
      <c r="AA218" s="3" t="str">
        <f t="shared" ca="1" si="83"/>
        <v/>
      </c>
    </row>
    <row r="219" spans="1:27" x14ac:dyDescent="0.2">
      <c r="A219" s="70" t="str">
        <f ca="1">IF(OR(ISBLANK('Tournament Info'!$B$11),'Tournament Info'!$B$11&lt;&gt;4),"",INDIRECT(ADDRESS(ROW(),3,1,1,"Optimal Seating "&amp;'Tournament Info'!$B$11-1&amp;"R+F")))</f>
        <v/>
      </c>
      <c r="B219" s="76" t="str">
        <f ca="1">IF(ISNUMBER(A219),VLOOKUP(A219,Methuselahs!$A$7:$E$306,2,FALSE),"")</f>
        <v/>
      </c>
      <c r="C219" s="156" t="str">
        <f ca="1">IF(ISNUMBER(A219),VLOOKUP(A219,Methuselahs!$A$7:$E$306,3,FALSE),"")</f>
        <v/>
      </c>
      <c r="D219" s="157" t="str">
        <f t="shared" ca="1" si="88"/>
        <v/>
      </c>
      <c r="E219" s="158"/>
      <c r="F219" s="77">
        <f t="shared" si="89"/>
        <v>0</v>
      </c>
      <c r="G219" s="159" t="str">
        <f t="shared" ca="1" si="74"/>
        <v/>
      </c>
      <c r="H219" s="160" t="str">
        <f ca="1">IF(ISNUMBER(A219),IF(OR($S219=$U219,NOT(ISNA(MATCH($D219*5+$V$4,Override!$C$6:$C$125,0)))),$Q219,0),"")</f>
        <v/>
      </c>
      <c r="I219" s="80" t="str">
        <f t="shared" ca="1" si="90"/>
        <v/>
      </c>
      <c r="J219" s="161">
        <f t="shared" ref="J219" ca="1" si="114">COUNT(A217:A221)</f>
        <v>0</v>
      </c>
      <c r="K219" s="162" t="str">
        <f t="shared" ref="K219" ca="1" si="115">IF(ISNUMBER(A219),RANK(F219,F217:F221),"")</f>
        <v/>
      </c>
      <c r="L219" s="75">
        <f ca="1">IF(J219=5,VLOOKUP(K219,TPMatrix!$A$6:$B$10,2,FALSE),IF(J219=4,VLOOKUP(K219,TPMatrix!$D$6:$E$9,2,FALSE),0))</f>
        <v>0</v>
      </c>
      <c r="M219" s="75">
        <f ca="1">IF(COUNTIF(K217:K221,K219)&gt;=2,IF(J219=5,VLOOKUP(K219+1,TPMatrix!$A$6:$B$10,2,FALSE),IF(J219=4,VLOOKUP(K219+1,TPMatrix!$D$6:$E$9,2,FALSE),0)),"")</f>
        <v>0</v>
      </c>
      <c r="N219" s="75">
        <f ca="1">IF(COUNTIF(K217:K221,K219)&gt;=3,IF(J219=5,VLOOKUP(K219+2,TPMatrix!$A$6:$B$10,2,FALSE),IF(J219=4,VLOOKUP(K219+2,TPMatrix!$D$6:$E$9,2,FALSE),0)),"")</f>
        <v>0</v>
      </c>
      <c r="O219" s="75">
        <f ca="1">IF(COUNTIF(K217:K221,K219)&gt;=4,IF(J219=5,VLOOKUP(K219+3,TPMatrix!$A$6:$B$10,2,FALSE),IF(J219=4,VLOOKUP(K219+3,TPMatrix!$D$6:$E$9,2,FALSE),0)),"")</f>
        <v>0</v>
      </c>
      <c r="P219" s="75">
        <f ca="1">IF(COUNTIF(K217:K221,K219)&gt;=5,IF(J219=5,VLOOKUP(K219+4,TPMatrix!$A$6:$B$10,2,FALSE),IF(J219=4,VLOOKUP(K219+4,TPMatrix!$D$6:$E$9,2,FALSE),0)),"")</f>
        <v>0</v>
      </c>
      <c r="Q219" s="75">
        <f t="shared" ca="1" si="93"/>
        <v>0</v>
      </c>
      <c r="R219" s="163">
        <f t="shared" ca="1" si="94"/>
        <v>5</v>
      </c>
      <c r="S219" s="162">
        <f t="shared" ca="1" si="78"/>
        <v>0</v>
      </c>
      <c r="T219" s="75">
        <f t="shared" si="79"/>
        <v>0</v>
      </c>
      <c r="U219" s="163">
        <f t="shared" ca="1" si="95"/>
        <v>0</v>
      </c>
      <c r="W219" s="3" t="str">
        <f t="shared" ca="1" si="81"/>
        <v/>
      </c>
      <c r="X219" s="3" t="str">
        <f ca="1">IF(ISNUMBER($A219),$W219*(Methuselahs!$A$4+1)+$A219,"")</f>
        <v/>
      </c>
      <c r="Y219" s="3" t="str">
        <f t="shared" ca="1" si="82"/>
        <v/>
      </c>
      <c r="Z219" s="3" t="str">
        <f ca="1">IF(ISNUMBER($A219),VLOOKUP($A219,Methuselahs!$A$7:$X$306,5),"")</f>
        <v/>
      </c>
      <c r="AA219" s="3" t="str">
        <f t="shared" ca="1" si="83"/>
        <v/>
      </c>
    </row>
    <row r="220" spans="1:27" x14ac:dyDescent="0.2">
      <c r="A220" s="164" t="str">
        <f ca="1">IF(OR(ISBLANK('Tournament Info'!$B$11),'Tournament Info'!$B$11&lt;&gt;4),"",INDIRECT(ADDRESS(ROW(),3,1,1,"Optimal Seating "&amp;'Tournament Info'!$B$11-1&amp;"R+F")))</f>
        <v/>
      </c>
      <c r="B220" s="165" t="str">
        <f ca="1">IF(ISNUMBER(A220),VLOOKUP(A220,Methuselahs!$A$7:$E$306,2,FALSE),"")</f>
        <v/>
      </c>
      <c r="C220" s="166" t="str">
        <f ca="1">IF(ISNUMBER(A220),VLOOKUP(A220,Methuselahs!$A$7:$E$306,3,FALSE),"")</f>
        <v/>
      </c>
      <c r="D220" s="167" t="str">
        <f t="shared" ca="1" si="88"/>
        <v/>
      </c>
      <c r="E220" s="168"/>
      <c r="F220" s="188">
        <f t="shared" si="89"/>
        <v>0</v>
      </c>
      <c r="G220" s="150" t="str">
        <f t="shared" ca="1" si="74"/>
        <v/>
      </c>
      <c r="H220" s="151" t="str">
        <f ca="1">IF(ISNUMBER(A220),IF(OR($S220=$U220,NOT(ISNA(MATCH($D220*5+$V$4,Override!$C$6:$C$125,0)))),$Q220,0),"")</f>
        <v/>
      </c>
      <c r="I220" s="69" t="str">
        <f t="shared" ca="1" si="90"/>
        <v/>
      </c>
      <c r="J220" s="169">
        <f t="shared" ref="J220" ca="1" si="116">COUNT(A217:A221)</f>
        <v>0</v>
      </c>
      <c r="K220" s="153" t="str">
        <f t="shared" ref="K220" ca="1" si="117">IF(ISNUMBER(A220),RANK(F220,F217:F221),"")</f>
        <v/>
      </c>
      <c r="L220" s="154">
        <f ca="1">IF(J220=5,VLOOKUP(K220,TPMatrix!$A$6:$B$10,2,FALSE),IF(J220=4,VLOOKUP(K220,TPMatrix!$D$6:$E$9,2,FALSE),0))</f>
        <v>0</v>
      </c>
      <c r="M220" s="154">
        <f ca="1">IF(COUNTIF(K217:K221,K220)&gt;=2,IF(J220=5,VLOOKUP(K220+1,TPMatrix!$A$6:$B$10,2,FALSE),IF(J220=4,VLOOKUP(K220+1,TPMatrix!$D$6:$E$9,2,FALSE),0)),"")</f>
        <v>0</v>
      </c>
      <c r="N220" s="154">
        <f ca="1">IF(COUNTIF(K217:K221,K220)&gt;=3,IF(J220=5,VLOOKUP(K220+2,TPMatrix!$A$6:$B$10,2,FALSE),IF(J220=4,VLOOKUP(K220+2,TPMatrix!$D$6:$E$9,2,FALSE),0)),"")</f>
        <v>0</v>
      </c>
      <c r="O220" s="154">
        <f ca="1">IF(COUNTIF(K217:K221,K220)&gt;=4,IF(J220=5,VLOOKUP(K220+3,TPMatrix!$A$6:$B$10,2,FALSE),IF(J220=4,VLOOKUP(K220+3,TPMatrix!$D$6:$E$9,2,FALSE),0)),"")</f>
        <v>0</v>
      </c>
      <c r="P220" s="154">
        <f ca="1">IF(COUNTIF(K217:K221,K220)&gt;=5,IF(J220=5,VLOOKUP(K220+4,TPMatrix!$A$6:$B$10,2,FALSE),IF(J220=4,VLOOKUP(K220+4,TPMatrix!$D$6:$E$9,2,FALSE),0)),"")</f>
        <v>0</v>
      </c>
      <c r="Q220" s="154">
        <f t="shared" ca="1" si="93"/>
        <v>0</v>
      </c>
      <c r="R220" s="155">
        <f t="shared" ca="1" si="94"/>
        <v>5</v>
      </c>
      <c r="S220" s="153">
        <f t="shared" ca="1" si="78"/>
        <v>0</v>
      </c>
      <c r="T220" s="154">
        <f t="shared" si="79"/>
        <v>0</v>
      </c>
      <c r="U220" s="155">
        <f t="shared" ca="1" si="95"/>
        <v>0</v>
      </c>
      <c r="W220" s="3" t="str">
        <f t="shared" ca="1" si="81"/>
        <v/>
      </c>
      <c r="X220" s="3" t="str">
        <f ca="1">IF(ISNUMBER($A220),$W220*(Methuselahs!$A$4+1)+$A220,"")</f>
        <v/>
      </c>
      <c r="Y220" s="3" t="str">
        <f t="shared" ca="1" si="82"/>
        <v/>
      </c>
      <c r="Z220" s="3" t="str">
        <f ca="1">IF(ISNUMBER($A220),VLOOKUP($A220,Methuselahs!$A$7:$X$306,5),"")</f>
        <v/>
      </c>
      <c r="AA220" s="3" t="str">
        <f t="shared" ca="1" si="83"/>
        <v/>
      </c>
    </row>
    <row r="221" spans="1:27" ht="13.5" thickBot="1" x14ac:dyDescent="0.25">
      <c r="A221" s="170" t="str">
        <f ca="1">IF(OR(ISBLANK('Tournament Info'!$B$11),'Tournament Info'!$B$11&lt;&gt;4),"",INDIRECT(ADDRESS(ROW(),3,1,1,"Optimal Seating "&amp;'Tournament Info'!$B$11-1&amp;"R+F")))</f>
        <v/>
      </c>
      <c r="B221" s="171" t="str">
        <f ca="1">IF(ISNUMBER(A221),VLOOKUP(A221,Methuselahs!$A$7:$E$306,2,FALSE),"")</f>
        <v/>
      </c>
      <c r="C221" s="172" t="str">
        <f ca="1">IF(ISNUMBER(A221),VLOOKUP(A221,Methuselahs!$A$7:$E$306,3,FALSE),"")</f>
        <v/>
      </c>
      <c r="D221" s="173" t="str">
        <f t="shared" ca="1" si="88"/>
        <v/>
      </c>
      <c r="E221" s="174"/>
      <c r="F221" s="189">
        <f t="shared" si="89"/>
        <v>0</v>
      </c>
      <c r="G221" s="159" t="str">
        <f t="shared" ca="1" si="74"/>
        <v/>
      </c>
      <c r="H221" s="160" t="str">
        <f ca="1">IF(ISNUMBER(A221),IF(OR($S221=$U221,NOT(ISNA(MATCH($D221*5+$V$4,Override!$C$6:$C$125,0)))),$Q221,0),"")</f>
        <v/>
      </c>
      <c r="I221" s="80" t="str">
        <f t="shared" ca="1" si="90"/>
        <v/>
      </c>
      <c r="J221" s="175">
        <f t="shared" ref="J221" ca="1" si="118">COUNT(A217:A221)</f>
        <v>0</v>
      </c>
      <c r="K221" s="176" t="str">
        <f t="shared" ref="K221" ca="1" si="119">IF(ISNUMBER(A221),RANK(F221,F217:F221),"")</f>
        <v/>
      </c>
      <c r="L221" s="177">
        <f ca="1">IF(J221=5,VLOOKUP(K221,TPMatrix!$A$6:$B$10,2,FALSE),IF(J221=4,VLOOKUP(K221,TPMatrix!$D$6:$E$9,2,FALSE),0))</f>
        <v>0</v>
      </c>
      <c r="M221" s="177">
        <f ca="1">IF(COUNTIF(K217:K221,K221)&gt;=2,IF(J221=5,VLOOKUP(K221+1,TPMatrix!$A$6:$B$10,2,FALSE),IF(J221=4,VLOOKUP(K221+1,TPMatrix!$D$6:$E$9,2,FALSE),0)),"")</f>
        <v>0</v>
      </c>
      <c r="N221" s="177">
        <f ca="1">IF(COUNTIF(K217:K221,K221)&gt;=3,IF(J221=5,VLOOKUP(K221+2,TPMatrix!$A$6:$B$10,2,FALSE),IF(J221=4,VLOOKUP(K221+2,TPMatrix!$D$6:$E$9,2,FALSE),0)),"")</f>
        <v>0</v>
      </c>
      <c r="O221" s="177">
        <f ca="1">IF(COUNTIF(K217:K221,K221)&gt;=4,IF(J221=5,VLOOKUP(K221+3,TPMatrix!$A$6:$B$10,2,FALSE),IF(J221=4,VLOOKUP(K221+3,TPMatrix!$D$6:$E$9,2,FALSE),0)),"")</f>
        <v>0</v>
      </c>
      <c r="P221" s="177">
        <f ca="1">IF(COUNTIF(K217:K221,K221)&gt;=5,IF(J221=5,VLOOKUP(K221+4,TPMatrix!$A$6:$B$10,2,FALSE),IF(J221=4,VLOOKUP(K221+4,TPMatrix!$D$6:$E$9,2,FALSE),0)),"")</f>
        <v>0</v>
      </c>
      <c r="Q221" s="177">
        <f t="shared" ca="1" si="93"/>
        <v>0</v>
      </c>
      <c r="R221" s="178">
        <f t="shared" ca="1" si="94"/>
        <v>5</v>
      </c>
      <c r="S221" s="176">
        <f t="shared" ca="1" si="78"/>
        <v>0</v>
      </c>
      <c r="T221" s="177">
        <f t="shared" si="79"/>
        <v>0</v>
      </c>
      <c r="U221" s="178">
        <f t="shared" ca="1" si="95"/>
        <v>0</v>
      </c>
      <c r="W221" s="3" t="str">
        <f t="shared" ca="1" si="81"/>
        <v/>
      </c>
      <c r="X221" s="3" t="str">
        <f ca="1">IF(ISNUMBER($A221),$W221*(Methuselahs!$A$4+1)+$A221,"")</f>
        <v/>
      </c>
      <c r="Y221" s="3" t="str">
        <f t="shared" ca="1" si="82"/>
        <v/>
      </c>
      <c r="Z221" s="3" t="str">
        <f ca="1">IF(ISNUMBER($A221),VLOOKUP($A221,Methuselahs!$A$7:$X$306,5),"")</f>
        <v/>
      </c>
      <c r="AA221" s="3" t="str">
        <f t="shared" ca="1" si="83"/>
        <v/>
      </c>
    </row>
    <row r="222" spans="1:27" ht="13.5" thickTop="1" x14ac:dyDescent="0.2">
      <c r="A222" s="55" t="str">
        <f ca="1">IF(OR(ISBLANK('Tournament Info'!$B$11),'Tournament Info'!$B$11&lt;&gt;4),"",INDIRECT(ADDRESS(ROW(),3,1,1,"Optimal Seating "&amp;'Tournament Info'!$B$11-1&amp;"R+F")))</f>
        <v/>
      </c>
      <c r="B222" s="57" t="str">
        <f ca="1">IF(ISNUMBER(A222),VLOOKUP(A222,Methuselahs!$A$7:$E$306,2,FALSE),"")</f>
        <v/>
      </c>
      <c r="C222" s="136" t="str">
        <f ca="1">IF(ISNUMBER(A222),VLOOKUP(A222,Methuselahs!$A$7:$E$306,3,FALSE),"")</f>
        <v/>
      </c>
      <c r="D222" s="137" t="str">
        <f t="shared" ca="1" si="88"/>
        <v/>
      </c>
      <c r="E222" s="138"/>
      <c r="F222" s="184">
        <f t="shared" si="89"/>
        <v>0</v>
      </c>
      <c r="G222" s="139" t="str">
        <f t="shared" ca="1" si="74"/>
        <v/>
      </c>
      <c r="H222" s="140" t="str">
        <f ca="1">IF(ISNUMBER(A222),IF(OR($S222=$U222,NOT(ISNA(MATCH($D222*5+$V$4,Override!$C$6:$C$125,0)))),$Q222,0),"")</f>
        <v/>
      </c>
      <c r="I222" s="193" t="str">
        <f t="shared" ca="1" si="90"/>
        <v/>
      </c>
      <c r="J222" s="141">
        <f t="shared" ref="J222" ca="1" si="120">COUNT(A222:A226)</f>
        <v>0</v>
      </c>
      <c r="K222" s="142" t="str">
        <f t="shared" ref="K222" ca="1" si="121">IF(ISNUMBER(A222),RANK(F222,F222:F226),"")</f>
        <v/>
      </c>
      <c r="L222" s="58">
        <f ca="1">IF(J222=5,VLOOKUP(K222,TPMatrix!$A$6:$B$10,2,FALSE),IF(J222=4,VLOOKUP(K222,TPMatrix!$D$6:$E$9,2,FALSE),0))</f>
        <v>0</v>
      </c>
      <c r="M222" s="58">
        <f ca="1">IF(COUNTIF(K222:K226,K222)&gt;=2,IF(J222=5,VLOOKUP(K222+1,TPMatrix!$A$6:$B$10,2,FALSE),IF(J222=4,VLOOKUP(K222+1,TPMatrix!$D$6:$E$9,2,FALSE),0)),"")</f>
        <v>0</v>
      </c>
      <c r="N222" s="58">
        <f ca="1">IF(COUNTIF(K222:K226,K222)&gt;=3,IF(J222=5,VLOOKUP(K222+2,TPMatrix!$A$6:$B$10,2,FALSE),IF(J222=4,VLOOKUP(K222+2,TPMatrix!$D$6:$E$9,2,FALSE),0)),"")</f>
        <v>0</v>
      </c>
      <c r="O222" s="58">
        <f ca="1">IF(COUNTIF(K222:K226,K222)&gt;=4,IF(J222=5,VLOOKUP(K222+3,TPMatrix!$A$6:$B$10,2,FALSE),IF(J222=4,VLOOKUP(K222+3,TPMatrix!$D$6:$E$9,2,FALSE),0)),"")</f>
        <v>0</v>
      </c>
      <c r="P222" s="58">
        <f ca="1">IF(COUNTIF(K222:K226,K222)&gt;=5,IF(J222=5,VLOOKUP(K222+4,TPMatrix!$A$6:$B$10,2,FALSE),IF(J222=4,VLOOKUP(K222+4,TPMatrix!$D$6:$E$9,2,FALSE),0)),"")</f>
        <v>0</v>
      </c>
      <c r="Q222" s="58">
        <f t="shared" ca="1" si="93"/>
        <v>0</v>
      </c>
      <c r="R222" s="143">
        <f t="shared" ca="1" si="94"/>
        <v>5</v>
      </c>
      <c r="S222" s="144">
        <f t="shared" ca="1" si="78"/>
        <v>0</v>
      </c>
      <c r="T222" s="145">
        <f t="shared" si="79"/>
        <v>0</v>
      </c>
      <c r="U222" s="146">
        <f t="shared" ca="1" si="95"/>
        <v>0</v>
      </c>
      <c r="W222" s="3" t="str">
        <f t="shared" ca="1" si="81"/>
        <v/>
      </c>
      <c r="X222" s="3" t="str">
        <f ca="1">IF(ISNUMBER($A222),$W222*(Methuselahs!$A$4+1)+$A222,"")</f>
        <v/>
      </c>
      <c r="Y222" s="3" t="str">
        <f t="shared" ca="1" si="82"/>
        <v/>
      </c>
      <c r="Z222" s="3" t="str">
        <f ca="1">IF(ISNUMBER($A222),VLOOKUP($A222,Methuselahs!$A$7:$X$306,5),"")</f>
        <v/>
      </c>
      <c r="AA222" s="3" t="str">
        <f t="shared" ca="1" si="83"/>
        <v/>
      </c>
    </row>
    <row r="223" spans="1:27" x14ac:dyDescent="0.2">
      <c r="A223" s="59" t="str">
        <f ca="1">IF(OR(ISBLANK('Tournament Info'!$B$11),'Tournament Info'!$B$11&lt;&gt;4),"",INDIRECT(ADDRESS(ROW(),3,1,1,"Optimal Seating "&amp;'Tournament Info'!$B$11-1&amp;"R+F")))</f>
        <v/>
      </c>
      <c r="B223" s="65" t="str">
        <f ca="1">IF(ISNUMBER(A223),VLOOKUP(A223,Methuselahs!$A$7:$E$306,2,FALSE),"")</f>
        <v/>
      </c>
      <c r="C223" s="147" t="str">
        <f ca="1">IF(ISNUMBER(A223),VLOOKUP(A223,Methuselahs!$A$7:$E$306,3,FALSE),"")</f>
        <v/>
      </c>
      <c r="D223" s="148" t="str">
        <f t="shared" ca="1" si="88"/>
        <v/>
      </c>
      <c r="E223" s="149"/>
      <c r="F223" s="66">
        <f t="shared" si="89"/>
        <v>0</v>
      </c>
      <c r="G223" s="150" t="str">
        <f t="shared" ca="1" si="74"/>
        <v/>
      </c>
      <c r="H223" s="151" t="str">
        <f ca="1">IF(ISNUMBER(A223),IF(OR($S223=$U223,NOT(ISNA(MATCH($D223*5+$V$4,Override!$C$6:$C$125,0)))),$Q223,0),"")</f>
        <v/>
      </c>
      <c r="I223" s="69" t="str">
        <f t="shared" ca="1" si="90"/>
        <v/>
      </c>
      <c r="J223" s="152">
        <f t="shared" ref="J223" ca="1" si="122">COUNT(A222:A226)</f>
        <v>0</v>
      </c>
      <c r="K223" s="153" t="str">
        <f t="shared" ref="K223" ca="1" si="123">IF(ISNUMBER(A223),RANK(F223,F222:F226),"")</f>
        <v/>
      </c>
      <c r="L223" s="154">
        <f ca="1">IF(J223=5,VLOOKUP(K223,TPMatrix!$A$6:$B$10,2,FALSE),IF(J223=4,VLOOKUP(K223,TPMatrix!$D$6:$E$9,2,FALSE),0))</f>
        <v>0</v>
      </c>
      <c r="M223" s="154">
        <f ca="1">IF(COUNTIF(K222:K226,K223)&gt;=2,IF(J223=5,VLOOKUP(K223+1,TPMatrix!$A$6:$B$10,2,FALSE),IF(J223=4,VLOOKUP(K223+1,TPMatrix!$D$6:$E$9,2,FALSE),0)),"")</f>
        <v>0</v>
      </c>
      <c r="N223" s="154">
        <f ca="1">IF(COUNTIF(K222:K226,K223)&gt;=3,IF(J223=5,VLOOKUP(K223+2,TPMatrix!$A$6:$B$10,2,FALSE),IF(J223=4,VLOOKUP(K223+2,TPMatrix!$D$6:$E$9,2,FALSE),0)),"")</f>
        <v>0</v>
      </c>
      <c r="O223" s="154">
        <f ca="1">IF(COUNTIF(K222:K226,K223)&gt;=4,IF(J223=5,VLOOKUP(K223+3,TPMatrix!$A$6:$B$10,2,FALSE),IF(J223=4,VLOOKUP(K223+3,TPMatrix!$D$6:$E$9,2,FALSE),0)),"")</f>
        <v>0</v>
      </c>
      <c r="P223" s="154">
        <f ca="1">IF(COUNTIF(K222:K226,K223)&gt;=5,IF(J223=5,VLOOKUP(K223+4,TPMatrix!$A$6:$B$10,2,FALSE),IF(J223=4,VLOOKUP(K223+4,TPMatrix!$D$6:$E$9,2,FALSE),0)),"")</f>
        <v>0</v>
      </c>
      <c r="Q223" s="154">
        <f t="shared" ca="1" si="93"/>
        <v>0</v>
      </c>
      <c r="R223" s="155">
        <f t="shared" ca="1" si="94"/>
        <v>5</v>
      </c>
      <c r="S223" s="153">
        <f t="shared" ca="1" si="78"/>
        <v>0</v>
      </c>
      <c r="T223" s="154">
        <f t="shared" si="79"/>
        <v>0</v>
      </c>
      <c r="U223" s="155">
        <f t="shared" ca="1" si="95"/>
        <v>0</v>
      </c>
      <c r="W223" s="3" t="str">
        <f t="shared" ca="1" si="81"/>
        <v/>
      </c>
      <c r="X223" s="3" t="str">
        <f ca="1">IF(ISNUMBER($A223),$W223*(Methuselahs!$A$4+1)+$A223,"")</f>
        <v/>
      </c>
      <c r="Y223" s="3" t="str">
        <f t="shared" ca="1" si="82"/>
        <v/>
      </c>
      <c r="Z223" s="3" t="str">
        <f ca="1">IF(ISNUMBER($A223),VLOOKUP($A223,Methuselahs!$A$7:$X$306,5),"")</f>
        <v/>
      </c>
      <c r="AA223" s="3" t="str">
        <f t="shared" ca="1" si="83"/>
        <v/>
      </c>
    </row>
    <row r="224" spans="1:27" x14ac:dyDescent="0.2">
      <c r="A224" s="70" t="str">
        <f ca="1">IF(OR(ISBLANK('Tournament Info'!$B$11),'Tournament Info'!$B$11&lt;&gt;4),"",INDIRECT(ADDRESS(ROW(),3,1,1,"Optimal Seating "&amp;'Tournament Info'!$B$11-1&amp;"R+F")))</f>
        <v/>
      </c>
      <c r="B224" s="76" t="str">
        <f ca="1">IF(ISNUMBER(A224),VLOOKUP(A224,Methuselahs!$A$7:$E$306,2,FALSE),"")</f>
        <v/>
      </c>
      <c r="C224" s="156" t="str">
        <f ca="1">IF(ISNUMBER(A224),VLOOKUP(A224,Methuselahs!$A$7:$E$306,3,FALSE),"")</f>
        <v/>
      </c>
      <c r="D224" s="157" t="str">
        <f t="shared" ca="1" si="88"/>
        <v/>
      </c>
      <c r="E224" s="158"/>
      <c r="F224" s="77">
        <f t="shared" si="89"/>
        <v>0</v>
      </c>
      <c r="G224" s="159" t="str">
        <f t="shared" ca="1" si="74"/>
        <v/>
      </c>
      <c r="H224" s="160" t="str">
        <f ca="1">IF(ISNUMBER(A224),IF(OR($S224=$U224,NOT(ISNA(MATCH($D224*5+$V$4,Override!$C$6:$C$125,0)))),$Q224,0),"")</f>
        <v/>
      </c>
      <c r="I224" s="80" t="str">
        <f t="shared" ca="1" si="90"/>
        <v/>
      </c>
      <c r="J224" s="161">
        <f t="shared" ref="J224" ca="1" si="124">COUNT(A222:A226)</f>
        <v>0</v>
      </c>
      <c r="K224" s="162" t="str">
        <f t="shared" ref="K224" ca="1" si="125">IF(ISNUMBER(A224),RANK(F224,F222:F226),"")</f>
        <v/>
      </c>
      <c r="L224" s="75">
        <f ca="1">IF(J224=5,VLOOKUP(K224,TPMatrix!$A$6:$B$10,2,FALSE),IF(J224=4,VLOOKUP(K224,TPMatrix!$D$6:$E$9,2,FALSE),0))</f>
        <v>0</v>
      </c>
      <c r="M224" s="75">
        <f ca="1">IF(COUNTIF(K222:K226,K224)&gt;=2,IF(J224=5,VLOOKUP(K224+1,TPMatrix!$A$6:$B$10,2,FALSE),IF(J224=4,VLOOKUP(K224+1,TPMatrix!$D$6:$E$9,2,FALSE),0)),"")</f>
        <v>0</v>
      </c>
      <c r="N224" s="75">
        <f ca="1">IF(COUNTIF(K222:K226,K224)&gt;=3,IF(J224=5,VLOOKUP(K224+2,TPMatrix!$A$6:$B$10,2,FALSE),IF(J224=4,VLOOKUP(K224+2,TPMatrix!$D$6:$E$9,2,FALSE),0)),"")</f>
        <v>0</v>
      </c>
      <c r="O224" s="75">
        <f ca="1">IF(COUNTIF(K222:K226,K224)&gt;=4,IF(J224=5,VLOOKUP(K224+3,TPMatrix!$A$6:$B$10,2,FALSE),IF(J224=4,VLOOKUP(K224+3,TPMatrix!$D$6:$E$9,2,FALSE),0)),"")</f>
        <v>0</v>
      </c>
      <c r="P224" s="75">
        <f ca="1">IF(COUNTIF(K222:K226,K224)&gt;=5,IF(J224=5,VLOOKUP(K224+4,TPMatrix!$A$6:$B$10,2,FALSE),IF(J224=4,VLOOKUP(K224+4,TPMatrix!$D$6:$E$9,2,FALSE),0)),"")</f>
        <v>0</v>
      </c>
      <c r="Q224" s="75">
        <f t="shared" ca="1" si="93"/>
        <v>0</v>
      </c>
      <c r="R224" s="163">
        <f t="shared" ca="1" si="94"/>
        <v>5</v>
      </c>
      <c r="S224" s="162">
        <f t="shared" ca="1" si="78"/>
        <v>0</v>
      </c>
      <c r="T224" s="75">
        <f t="shared" si="79"/>
        <v>0</v>
      </c>
      <c r="U224" s="163">
        <f t="shared" ca="1" si="95"/>
        <v>0</v>
      </c>
      <c r="W224" s="3" t="str">
        <f t="shared" ca="1" si="81"/>
        <v/>
      </c>
      <c r="X224" s="3" t="str">
        <f ca="1">IF(ISNUMBER($A224),$W224*(Methuselahs!$A$4+1)+$A224,"")</f>
        <v/>
      </c>
      <c r="Y224" s="3" t="str">
        <f t="shared" ca="1" si="82"/>
        <v/>
      </c>
      <c r="Z224" s="3" t="str">
        <f ca="1">IF(ISNUMBER($A224),VLOOKUP($A224,Methuselahs!$A$7:$X$306,5),"")</f>
        <v/>
      </c>
      <c r="AA224" s="3" t="str">
        <f t="shared" ca="1" si="83"/>
        <v/>
      </c>
    </row>
    <row r="225" spans="1:27" x14ac:dyDescent="0.2">
      <c r="A225" s="164" t="str">
        <f ca="1">IF(OR(ISBLANK('Tournament Info'!$B$11),'Tournament Info'!$B$11&lt;&gt;4),"",INDIRECT(ADDRESS(ROW(),3,1,1,"Optimal Seating "&amp;'Tournament Info'!$B$11-1&amp;"R+F")))</f>
        <v/>
      </c>
      <c r="B225" s="165" t="str">
        <f ca="1">IF(ISNUMBER(A225),VLOOKUP(A225,Methuselahs!$A$7:$E$306,2,FALSE),"")</f>
        <v/>
      </c>
      <c r="C225" s="166" t="str">
        <f ca="1">IF(ISNUMBER(A225),VLOOKUP(A225,Methuselahs!$A$7:$E$306,3,FALSE),"")</f>
        <v/>
      </c>
      <c r="D225" s="167" t="str">
        <f t="shared" ca="1" si="88"/>
        <v/>
      </c>
      <c r="E225" s="168"/>
      <c r="F225" s="188">
        <f t="shared" si="89"/>
        <v>0</v>
      </c>
      <c r="G225" s="150" t="str">
        <f t="shared" ca="1" si="74"/>
        <v/>
      </c>
      <c r="H225" s="151" t="str">
        <f ca="1">IF(ISNUMBER(A225),IF(OR($S225=$U225,NOT(ISNA(MATCH($D225*5+$V$4,Override!$C$6:$C$125,0)))),$Q225,0),"")</f>
        <v/>
      </c>
      <c r="I225" s="69" t="str">
        <f t="shared" ca="1" si="90"/>
        <v/>
      </c>
      <c r="J225" s="169">
        <f t="shared" ref="J225" ca="1" si="126">COUNT(A222:A226)</f>
        <v>0</v>
      </c>
      <c r="K225" s="153" t="str">
        <f t="shared" ref="K225" ca="1" si="127">IF(ISNUMBER(A225),RANK(F225,F222:F226),"")</f>
        <v/>
      </c>
      <c r="L225" s="154">
        <f ca="1">IF(J225=5,VLOOKUP(K225,TPMatrix!$A$6:$B$10,2,FALSE),IF(J225=4,VLOOKUP(K225,TPMatrix!$D$6:$E$9,2,FALSE),0))</f>
        <v>0</v>
      </c>
      <c r="M225" s="154">
        <f ca="1">IF(COUNTIF(K222:K226,K225)&gt;=2,IF(J225=5,VLOOKUP(K225+1,TPMatrix!$A$6:$B$10,2,FALSE),IF(J225=4,VLOOKUP(K225+1,TPMatrix!$D$6:$E$9,2,FALSE),0)),"")</f>
        <v>0</v>
      </c>
      <c r="N225" s="154">
        <f ca="1">IF(COUNTIF(K222:K226,K225)&gt;=3,IF(J225=5,VLOOKUP(K225+2,TPMatrix!$A$6:$B$10,2,FALSE),IF(J225=4,VLOOKUP(K225+2,TPMatrix!$D$6:$E$9,2,FALSE),0)),"")</f>
        <v>0</v>
      </c>
      <c r="O225" s="154">
        <f ca="1">IF(COUNTIF(K222:K226,K225)&gt;=4,IF(J225=5,VLOOKUP(K225+3,TPMatrix!$A$6:$B$10,2,FALSE),IF(J225=4,VLOOKUP(K225+3,TPMatrix!$D$6:$E$9,2,FALSE),0)),"")</f>
        <v>0</v>
      </c>
      <c r="P225" s="154">
        <f ca="1">IF(COUNTIF(K222:K226,K225)&gt;=5,IF(J225=5,VLOOKUP(K225+4,TPMatrix!$A$6:$B$10,2,FALSE),IF(J225=4,VLOOKUP(K225+4,TPMatrix!$D$6:$E$9,2,FALSE),0)),"")</f>
        <v>0</v>
      </c>
      <c r="Q225" s="154">
        <f t="shared" ca="1" si="93"/>
        <v>0</v>
      </c>
      <c r="R225" s="155">
        <f t="shared" ca="1" si="94"/>
        <v>5</v>
      </c>
      <c r="S225" s="153">
        <f t="shared" ca="1" si="78"/>
        <v>0</v>
      </c>
      <c r="T225" s="154">
        <f t="shared" si="79"/>
        <v>0</v>
      </c>
      <c r="U225" s="155">
        <f t="shared" ca="1" si="95"/>
        <v>0</v>
      </c>
      <c r="W225" s="3" t="str">
        <f t="shared" ca="1" si="81"/>
        <v/>
      </c>
      <c r="X225" s="3" t="str">
        <f ca="1">IF(ISNUMBER($A225),$W225*(Methuselahs!$A$4+1)+$A225,"")</f>
        <v/>
      </c>
      <c r="Y225" s="3" t="str">
        <f t="shared" ca="1" si="82"/>
        <v/>
      </c>
      <c r="Z225" s="3" t="str">
        <f ca="1">IF(ISNUMBER($A225),VLOOKUP($A225,Methuselahs!$A$7:$X$306,5),"")</f>
        <v/>
      </c>
      <c r="AA225" s="3" t="str">
        <f t="shared" ca="1" si="83"/>
        <v/>
      </c>
    </row>
    <row r="226" spans="1:27" ht="13.5" thickBot="1" x14ac:dyDescent="0.25">
      <c r="A226" s="170" t="str">
        <f ca="1">IF(OR(ISBLANK('Tournament Info'!$B$11),'Tournament Info'!$B$11&lt;&gt;4),"",INDIRECT(ADDRESS(ROW(),3,1,1,"Optimal Seating "&amp;'Tournament Info'!$B$11-1&amp;"R+F")))</f>
        <v/>
      </c>
      <c r="B226" s="171" t="str">
        <f ca="1">IF(ISNUMBER(A226),VLOOKUP(A226,Methuselahs!$A$7:$E$306,2,FALSE),"")</f>
        <v/>
      </c>
      <c r="C226" s="172" t="str">
        <f ca="1">IF(ISNUMBER(A226),VLOOKUP(A226,Methuselahs!$A$7:$E$306,3,FALSE),"")</f>
        <v/>
      </c>
      <c r="D226" s="173" t="str">
        <f t="shared" ca="1" si="88"/>
        <v/>
      </c>
      <c r="E226" s="174"/>
      <c r="F226" s="189">
        <f t="shared" si="89"/>
        <v>0</v>
      </c>
      <c r="G226" s="179" t="str">
        <f t="shared" ca="1" si="74"/>
        <v/>
      </c>
      <c r="H226" s="180" t="str">
        <f ca="1">IF(ISNUMBER(A226),IF(OR($S226=$U226,NOT(ISNA(MATCH($D226*5+$V$4,Override!$C$6:$C$125,0)))),$Q226,0),"")</f>
        <v/>
      </c>
      <c r="I226" s="194" t="str">
        <f t="shared" ca="1" si="90"/>
        <v/>
      </c>
      <c r="J226" s="175">
        <f t="shared" ref="J226" ca="1" si="128">COUNT(A222:A226)</f>
        <v>0</v>
      </c>
      <c r="K226" s="176" t="str">
        <f t="shared" ref="K226" ca="1" si="129">IF(ISNUMBER(A226),RANK(F226,F222:F226),"")</f>
        <v/>
      </c>
      <c r="L226" s="177">
        <f ca="1">IF(J226=5,VLOOKUP(K226,TPMatrix!$A$6:$B$10,2,FALSE),IF(J226=4,VLOOKUP(K226,TPMatrix!$D$6:$E$9,2,FALSE),0))</f>
        <v>0</v>
      </c>
      <c r="M226" s="177">
        <f ca="1">IF(COUNTIF(K222:K226,K226)&gt;=2,IF(J226=5,VLOOKUP(K226+1,TPMatrix!$A$6:$B$10,2,FALSE),IF(J226=4,VLOOKUP(K226+1,TPMatrix!$D$6:$E$9,2,FALSE),0)),"")</f>
        <v>0</v>
      </c>
      <c r="N226" s="177">
        <f ca="1">IF(COUNTIF(K222:K226,K226)&gt;=3,IF(J226=5,VLOOKUP(K226+2,TPMatrix!$A$6:$B$10,2,FALSE),IF(J226=4,VLOOKUP(K226+2,TPMatrix!$D$6:$E$9,2,FALSE),0)),"")</f>
        <v>0</v>
      </c>
      <c r="O226" s="177">
        <f ca="1">IF(COUNTIF(K222:K226,K226)&gt;=4,IF(J226=5,VLOOKUP(K226+3,TPMatrix!$A$6:$B$10,2,FALSE),IF(J226=4,VLOOKUP(K226+3,TPMatrix!$D$6:$E$9,2,FALSE),0)),"")</f>
        <v>0</v>
      </c>
      <c r="P226" s="177">
        <f ca="1">IF(COUNTIF(K222:K226,K226)&gt;=5,IF(J226=5,VLOOKUP(K226+4,TPMatrix!$A$6:$B$10,2,FALSE),IF(J226=4,VLOOKUP(K226+4,TPMatrix!$D$6:$E$9,2,FALSE),0)),"")</f>
        <v>0</v>
      </c>
      <c r="Q226" s="177">
        <f t="shared" ca="1" si="93"/>
        <v>0</v>
      </c>
      <c r="R226" s="178">
        <f t="shared" ca="1" si="94"/>
        <v>5</v>
      </c>
      <c r="S226" s="176">
        <f t="shared" ca="1" si="78"/>
        <v>0</v>
      </c>
      <c r="T226" s="177">
        <f t="shared" si="79"/>
        <v>0</v>
      </c>
      <c r="U226" s="178">
        <f t="shared" ca="1" si="95"/>
        <v>0</v>
      </c>
      <c r="W226" s="3" t="str">
        <f t="shared" ca="1" si="81"/>
        <v/>
      </c>
      <c r="X226" s="3" t="str">
        <f ca="1">IF(ISNUMBER($A226),$W226*(Methuselahs!$A$4+1)+$A226,"")</f>
        <v/>
      </c>
      <c r="Y226" s="3" t="str">
        <f t="shared" ca="1" si="82"/>
        <v/>
      </c>
      <c r="Z226" s="3" t="str">
        <f ca="1">IF(ISNUMBER($A226),VLOOKUP($A226,Methuselahs!$A$7:$X$306,5),"")</f>
        <v/>
      </c>
      <c r="AA226" s="3" t="str">
        <f t="shared" ca="1" si="83"/>
        <v/>
      </c>
    </row>
    <row r="227" spans="1:27" ht="13.5" thickTop="1" x14ac:dyDescent="0.2">
      <c r="A227" s="55" t="str">
        <f ca="1">IF(OR(ISBLANK('Tournament Info'!$B$11),'Tournament Info'!$B$11&lt;&gt;4),"",INDIRECT(ADDRESS(ROW(),3,1,1,"Optimal Seating "&amp;'Tournament Info'!$B$11-1&amp;"R+F")))</f>
        <v/>
      </c>
      <c r="B227" s="76" t="str">
        <f ca="1">IF(ISNUMBER(A227),VLOOKUP(A227,Methuselahs!$A$7:$E$306,2,FALSE),"")</f>
        <v/>
      </c>
      <c r="C227" s="136" t="str">
        <f ca="1">IF(ISNUMBER(A227),VLOOKUP(A227,Methuselahs!$A$7:$E$306,3,FALSE),"")</f>
        <v/>
      </c>
      <c r="D227" s="137" t="str">
        <f t="shared" ca="1" si="88"/>
        <v/>
      </c>
      <c r="E227" s="138"/>
      <c r="F227" s="184">
        <f t="shared" si="89"/>
        <v>0</v>
      </c>
      <c r="G227" s="139" t="str">
        <f t="shared" ca="1" si="74"/>
        <v/>
      </c>
      <c r="H227" s="140" t="str">
        <f ca="1">IF(ISNUMBER(A227),IF(OR($S227=$U227,NOT(ISNA(MATCH($D227*5+$V$4,Override!$C$6:$C$125,0)))),$Q227,0),"")</f>
        <v/>
      </c>
      <c r="I227" s="193" t="str">
        <f t="shared" ca="1" si="90"/>
        <v/>
      </c>
      <c r="J227" s="141">
        <f t="shared" ref="J227" ca="1" si="130">COUNT(A227:A231)</f>
        <v>0</v>
      </c>
      <c r="K227" s="142" t="str">
        <f t="shared" ref="K227" ca="1" si="131">IF(ISNUMBER(A227),RANK(F227,F227:F231),"")</f>
        <v/>
      </c>
      <c r="L227" s="58">
        <f ca="1">IF(J227=5,VLOOKUP(K227,TPMatrix!$A$6:$B$10,2,FALSE),IF(J227=4,VLOOKUP(K227,TPMatrix!$D$6:$E$9,2,FALSE),0))</f>
        <v>0</v>
      </c>
      <c r="M227" s="58">
        <f ca="1">IF(COUNTIF(K227:K231,K227)&gt;=2,IF(J227=5,VLOOKUP(K227+1,TPMatrix!$A$6:$B$10,2,FALSE),IF(J227=4,VLOOKUP(K227+1,TPMatrix!$D$6:$E$9,2,FALSE),0)),"")</f>
        <v>0</v>
      </c>
      <c r="N227" s="58">
        <f ca="1">IF(COUNTIF(K227:K231,K227)&gt;=3,IF(J227=5,VLOOKUP(K227+2,TPMatrix!$A$6:$B$10,2,FALSE),IF(J227=4,VLOOKUP(K227+2,TPMatrix!$D$6:$E$9,2,FALSE),0)),"")</f>
        <v>0</v>
      </c>
      <c r="O227" s="58">
        <f ca="1">IF(COUNTIF(K227:K231,K227)&gt;=4,IF(J227=5,VLOOKUP(K227+3,TPMatrix!$A$6:$B$10,2,FALSE),IF(J227=4,VLOOKUP(K227+3,TPMatrix!$D$6:$E$9,2,FALSE),0)),"")</f>
        <v>0</v>
      </c>
      <c r="P227" s="58">
        <f ca="1">IF(COUNTIF(K227:K231,K227)&gt;=5,IF(J227=5,VLOOKUP(K227+4,TPMatrix!$A$6:$B$10,2,FALSE),IF(J227=4,VLOOKUP(K227+4,TPMatrix!$D$6:$E$9,2,FALSE),0)),"")</f>
        <v>0</v>
      </c>
      <c r="Q227" s="58">
        <f t="shared" ca="1" si="93"/>
        <v>0</v>
      </c>
      <c r="R227" s="143">
        <f t="shared" ca="1" si="94"/>
        <v>5</v>
      </c>
      <c r="S227" s="144">
        <f t="shared" ca="1" si="78"/>
        <v>0</v>
      </c>
      <c r="T227" s="145">
        <f t="shared" si="79"/>
        <v>0</v>
      </c>
      <c r="U227" s="146">
        <f t="shared" ca="1" si="95"/>
        <v>0</v>
      </c>
      <c r="W227" s="3" t="str">
        <f t="shared" ca="1" si="81"/>
        <v/>
      </c>
      <c r="X227" s="3" t="str">
        <f ca="1">IF(ISNUMBER($A227),$W227*(Methuselahs!$A$4+1)+$A227,"")</f>
        <v/>
      </c>
      <c r="Y227" s="3" t="str">
        <f t="shared" ca="1" si="82"/>
        <v/>
      </c>
      <c r="Z227" s="3" t="str">
        <f ca="1">IF(ISNUMBER($A227),VLOOKUP($A227,Methuselahs!$A$7:$X$306,5),"")</f>
        <v/>
      </c>
      <c r="AA227" s="3" t="str">
        <f t="shared" ca="1" si="83"/>
        <v/>
      </c>
    </row>
    <row r="228" spans="1:27" x14ac:dyDescent="0.2">
      <c r="A228" s="59" t="str">
        <f ca="1">IF(OR(ISBLANK('Tournament Info'!$B$11),'Tournament Info'!$B$11&lt;&gt;4),"",INDIRECT(ADDRESS(ROW(),3,1,1,"Optimal Seating "&amp;'Tournament Info'!$B$11-1&amp;"R+F")))</f>
        <v/>
      </c>
      <c r="B228" s="65" t="str">
        <f ca="1">IF(ISNUMBER(A228),VLOOKUP(A228,Methuselahs!$A$7:$E$306,2,FALSE),"")</f>
        <v/>
      </c>
      <c r="C228" s="147" t="str">
        <f ca="1">IF(ISNUMBER(A228),VLOOKUP(A228,Methuselahs!$A$7:$E$306,3,FALSE),"")</f>
        <v/>
      </c>
      <c r="D228" s="148" t="str">
        <f t="shared" ca="1" si="88"/>
        <v/>
      </c>
      <c r="E228" s="149"/>
      <c r="F228" s="66">
        <f t="shared" si="89"/>
        <v>0</v>
      </c>
      <c r="G228" s="150" t="str">
        <f t="shared" ca="1" si="74"/>
        <v/>
      </c>
      <c r="H228" s="151" t="str">
        <f ca="1">IF(ISNUMBER(A228),IF(OR($S228=$U228,NOT(ISNA(MATCH($D228*5+$V$4,Override!$C$6:$C$125,0)))),$Q228,0),"")</f>
        <v/>
      </c>
      <c r="I228" s="69" t="str">
        <f t="shared" ca="1" si="90"/>
        <v/>
      </c>
      <c r="J228" s="152">
        <f t="shared" ref="J228" ca="1" si="132">COUNT(A227:A231)</f>
        <v>0</v>
      </c>
      <c r="K228" s="153" t="str">
        <f t="shared" ref="K228" ca="1" si="133">IF(ISNUMBER(A228),RANK(F228,F227:F231),"")</f>
        <v/>
      </c>
      <c r="L228" s="154">
        <f ca="1">IF(J228=5,VLOOKUP(K228,TPMatrix!$A$6:$B$10,2,FALSE),IF(J228=4,VLOOKUP(K228,TPMatrix!$D$6:$E$9,2,FALSE),0))</f>
        <v>0</v>
      </c>
      <c r="M228" s="154">
        <f ca="1">IF(COUNTIF(K227:K231,K228)&gt;=2,IF(J228=5,VLOOKUP(K228+1,TPMatrix!$A$6:$B$10,2,FALSE),IF(J228=4,VLOOKUP(K228+1,TPMatrix!$D$6:$E$9,2,FALSE),0)),"")</f>
        <v>0</v>
      </c>
      <c r="N228" s="154">
        <f ca="1">IF(COUNTIF(K227:K231,K228)&gt;=3,IF(J228=5,VLOOKUP(K228+2,TPMatrix!$A$6:$B$10,2,FALSE),IF(J228=4,VLOOKUP(K228+2,TPMatrix!$D$6:$E$9,2,FALSE),0)),"")</f>
        <v>0</v>
      </c>
      <c r="O228" s="154">
        <f ca="1">IF(COUNTIF(K227:K231,K228)&gt;=4,IF(J228=5,VLOOKUP(K228+3,TPMatrix!$A$6:$B$10,2,FALSE),IF(J228=4,VLOOKUP(K228+3,TPMatrix!$D$6:$E$9,2,FALSE),0)),"")</f>
        <v>0</v>
      </c>
      <c r="P228" s="154">
        <f ca="1">IF(COUNTIF(K227:K231,K228)&gt;=5,IF(J228=5,VLOOKUP(K228+4,TPMatrix!$A$6:$B$10,2,FALSE),IF(J228=4,VLOOKUP(K228+4,TPMatrix!$D$6:$E$9,2,FALSE),0)),"")</f>
        <v>0</v>
      </c>
      <c r="Q228" s="154">
        <f t="shared" ca="1" si="93"/>
        <v>0</v>
      </c>
      <c r="R228" s="155">
        <f t="shared" ca="1" si="94"/>
        <v>5</v>
      </c>
      <c r="S228" s="153">
        <f t="shared" ca="1" si="78"/>
        <v>0</v>
      </c>
      <c r="T228" s="154">
        <f t="shared" si="79"/>
        <v>0</v>
      </c>
      <c r="U228" s="155">
        <f t="shared" ca="1" si="95"/>
        <v>0</v>
      </c>
      <c r="W228" s="3" t="str">
        <f t="shared" ca="1" si="81"/>
        <v/>
      </c>
      <c r="X228" s="3" t="str">
        <f ca="1">IF(ISNUMBER($A228),$W228*(Methuselahs!$A$4+1)+$A228,"")</f>
        <v/>
      </c>
      <c r="Y228" s="3" t="str">
        <f t="shared" ca="1" si="82"/>
        <v/>
      </c>
      <c r="Z228" s="3" t="str">
        <f ca="1">IF(ISNUMBER($A228),VLOOKUP($A228,Methuselahs!$A$7:$X$306,5),"")</f>
        <v/>
      </c>
      <c r="AA228" s="3" t="str">
        <f t="shared" ca="1" si="83"/>
        <v/>
      </c>
    </row>
    <row r="229" spans="1:27" x14ac:dyDescent="0.2">
      <c r="A229" s="70" t="str">
        <f ca="1">IF(OR(ISBLANK('Tournament Info'!$B$11),'Tournament Info'!$B$11&lt;&gt;4),"",INDIRECT(ADDRESS(ROW(),3,1,1,"Optimal Seating "&amp;'Tournament Info'!$B$11-1&amp;"R+F")))</f>
        <v/>
      </c>
      <c r="B229" s="76" t="str">
        <f ca="1">IF(ISNUMBER(A229),VLOOKUP(A229,Methuselahs!$A$7:$E$306,2,FALSE),"")</f>
        <v/>
      </c>
      <c r="C229" s="156" t="str">
        <f ca="1">IF(ISNUMBER(A229),VLOOKUP(A229,Methuselahs!$A$7:$E$306,3,FALSE),"")</f>
        <v/>
      </c>
      <c r="D229" s="157" t="str">
        <f t="shared" ca="1" si="88"/>
        <v/>
      </c>
      <c r="E229" s="158"/>
      <c r="F229" s="77">
        <f t="shared" si="89"/>
        <v>0</v>
      </c>
      <c r="G229" s="159" t="str">
        <f t="shared" ca="1" si="74"/>
        <v/>
      </c>
      <c r="H229" s="160" t="str">
        <f ca="1">IF(ISNUMBER(A229),IF(OR($S229=$U229,NOT(ISNA(MATCH($D229*5+$V$4,Override!$C$6:$C$125,0)))),$Q229,0),"")</f>
        <v/>
      </c>
      <c r="I229" s="80" t="str">
        <f t="shared" ca="1" si="90"/>
        <v/>
      </c>
      <c r="J229" s="161">
        <f t="shared" ref="J229" ca="1" si="134">COUNT(A227:A231)</f>
        <v>0</v>
      </c>
      <c r="K229" s="162" t="str">
        <f t="shared" ref="K229" ca="1" si="135">IF(ISNUMBER(A229),RANK(F229,F227:F231),"")</f>
        <v/>
      </c>
      <c r="L229" s="75">
        <f ca="1">IF(J229=5,VLOOKUP(K229,TPMatrix!$A$6:$B$10,2,FALSE),IF(J229=4,VLOOKUP(K229,TPMatrix!$D$6:$E$9,2,FALSE),0))</f>
        <v>0</v>
      </c>
      <c r="M229" s="75">
        <f ca="1">IF(COUNTIF(K227:K231,K229)&gt;=2,IF(J229=5,VLOOKUP(K229+1,TPMatrix!$A$6:$B$10,2,FALSE),IF(J229=4,VLOOKUP(K229+1,TPMatrix!$D$6:$E$9,2,FALSE),0)),"")</f>
        <v>0</v>
      </c>
      <c r="N229" s="75">
        <f ca="1">IF(COUNTIF(K227:K231,K229)&gt;=3,IF(J229=5,VLOOKUP(K229+2,TPMatrix!$A$6:$B$10,2,FALSE),IF(J229=4,VLOOKUP(K229+2,TPMatrix!$D$6:$E$9,2,FALSE),0)),"")</f>
        <v>0</v>
      </c>
      <c r="O229" s="75">
        <f ca="1">IF(COUNTIF(K227:K231,K229)&gt;=4,IF(J229=5,VLOOKUP(K229+3,TPMatrix!$A$6:$B$10,2,FALSE),IF(J229=4,VLOOKUP(K229+3,TPMatrix!$D$6:$E$9,2,FALSE),0)),"")</f>
        <v>0</v>
      </c>
      <c r="P229" s="75">
        <f ca="1">IF(COUNTIF(K227:K231,K229)&gt;=5,IF(J229=5,VLOOKUP(K229+4,TPMatrix!$A$6:$B$10,2,FALSE),IF(J229=4,VLOOKUP(K229+4,TPMatrix!$D$6:$E$9,2,FALSE),0)),"")</f>
        <v>0</v>
      </c>
      <c r="Q229" s="75">
        <f t="shared" ca="1" si="93"/>
        <v>0</v>
      </c>
      <c r="R229" s="163">
        <f t="shared" ca="1" si="94"/>
        <v>5</v>
      </c>
      <c r="S229" s="162">
        <f t="shared" ca="1" si="78"/>
        <v>0</v>
      </c>
      <c r="T229" s="75">
        <f t="shared" si="79"/>
        <v>0</v>
      </c>
      <c r="U229" s="163">
        <f t="shared" ca="1" si="95"/>
        <v>0</v>
      </c>
      <c r="W229" s="3" t="str">
        <f t="shared" ca="1" si="81"/>
        <v/>
      </c>
      <c r="X229" s="3" t="str">
        <f ca="1">IF(ISNUMBER($A229),$W229*(Methuselahs!$A$4+1)+$A229,"")</f>
        <v/>
      </c>
      <c r="Y229" s="3" t="str">
        <f t="shared" ca="1" si="82"/>
        <v/>
      </c>
      <c r="Z229" s="3" t="str">
        <f ca="1">IF(ISNUMBER($A229),VLOOKUP($A229,Methuselahs!$A$7:$X$306,5),"")</f>
        <v/>
      </c>
      <c r="AA229" s="3" t="str">
        <f t="shared" ca="1" si="83"/>
        <v/>
      </c>
    </row>
    <row r="230" spans="1:27" x14ac:dyDescent="0.2">
      <c r="A230" s="164" t="str">
        <f ca="1">IF(OR(ISBLANK('Tournament Info'!$B$11),'Tournament Info'!$B$11&lt;&gt;4),"",INDIRECT(ADDRESS(ROW(),3,1,1,"Optimal Seating "&amp;'Tournament Info'!$B$11-1&amp;"R+F")))</f>
        <v/>
      </c>
      <c r="B230" s="165" t="str">
        <f ca="1">IF(ISNUMBER(A230),VLOOKUP(A230,Methuselahs!$A$7:$E$306,2,FALSE),"")</f>
        <v/>
      </c>
      <c r="C230" s="166" t="str">
        <f ca="1">IF(ISNUMBER(A230),VLOOKUP(A230,Methuselahs!$A$7:$E$306,3,FALSE),"")</f>
        <v/>
      </c>
      <c r="D230" s="167" t="str">
        <f t="shared" ca="1" si="88"/>
        <v/>
      </c>
      <c r="E230" s="168"/>
      <c r="F230" s="188">
        <f t="shared" si="89"/>
        <v>0</v>
      </c>
      <c r="G230" s="150" t="str">
        <f t="shared" ca="1" si="74"/>
        <v/>
      </c>
      <c r="H230" s="151" t="str">
        <f ca="1">IF(ISNUMBER(A230),IF(OR($S230=$U230,NOT(ISNA(MATCH($D230*5+$V$4,Override!$C$6:$C$125,0)))),$Q230,0),"")</f>
        <v/>
      </c>
      <c r="I230" s="69" t="str">
        <f t="shared" ca="1" si="90"/>
        <v/>
      </c>
      <c r="J230" s="169">
        <f t="shared" ref="J230" ca="1" si="136">COUNT(A227:A231)</f>
        <v>0</v>
      </c>
      <c r="K230" s="153" t="str">
        <f t="shared" ref="K230" ca="1" si="137">IF(ISNUMBER(A230),RANK(F230,F227:F231),"")</f>
        <v/>
      </c>
      <c r="L230" s="154">
        <f ca="1">IF(J230=5,VLOOKUP(K230,TPMatrix!$A$6:$B$10,2,FALSE),IF(J230=4,VLOOKUP(K230,TPMatrix!$D$6:$E$9,2,FALSE),0))</f>
        <v>0</v>
      </c>
      <c r="M230" s="154">
        <f ca="1">IF(COUNTIF(K227:K231,K230)&gt;=2,IF(J230=5,VLOOKUP(K230+1,TPMatrix!$A$6:$B$10,2,FALSE),IF(J230=4,VLOOKUP(K230+1,TPMatrix!$D$6:$E$9,2,FALSE),0)),"")</f>
        <v>0</v>
      </c>
      <c r="N230" s="154">
        <f ca="1">IF(COUNTIF(K227:K231,K230)&gt;=3,IF(J230=5,VLOOKUP(K230+2,TPMatrix!$A$6:$B$10,2,FALSE),IF(J230=4,VLOOKUP(K230+2,TPMatrix!$D$6:$E$9,2,FALSE),0)),"")</f>
        <v>0</v>
      </c>
      <c r="O230" s="154">
        <f ca="1">IF(COUNTIF(K227:K231,K230)&gt;=4,IF(J230=5,VLOOKUP(K230+3,TPMatrix!$A$6:$B$10,2,FALSE),IF(J230=4,VLOOKUP(K230+3,TPMatrix!$D$6:$E$9,2,FALSE),0)),"")</f>
        <v>0</v>
      </c>
      <c r="P230" s="154">
        <f ca="1">IF(COUNTIF(K227:K231,K230)&gt;=5,IF(J230=5,VLOOKUP(K230+4,TPMatrix!$A$6:$B$10,2,FALSE),IF(J230=4,VLOOKUP(K230+4,TPMatrix!$D$6:$E$9,2,FALSE),0)),"")</f>
        <v>0</v>
      </c>
      <c r="Q230" s="154">
        <f t="shared" ca="1" si="93"/>
        <v>0</v>
      </c>
      <c r="R230" s="155">
        <f t="shared" ca="1" si="94"/>
        <v>5</v>
      </c>
      <c r="S230" s="153">
        <f t="shared" ca="1" si="78"/>
        <v>0</v>
      </c>
      <c r="T230" s="154">
        <f t="shared" si="79"/>
        <v>0</v>
      </c>
      <c r="U230" s="155">
        <f t="shared" ca="1" si="95"/>
        <v>0</v>
      </c>
      <c r="W230" s="3" t="str">
        <f t="shared" ca="1" si="81"/>
        <v/>
      </c>
      <c r="X230" s="3" t="str">
        <f ca="1">IF(ISNUMBER($A230),$W230*(Methuselahs!$A$4+1)+$A230,"")</f>
        <v/>
      </c>
      <c r="Y230" s="3" t="str">
        <f t="shared" ca="1" si="82"/>
        <v/>
      </c>
      <c r="Z230" s="3" t="str">
        <f ca="1">IF(ISNUMBER($A230),VLOOKUP($A230,Methuselahs!$A$7:$X$306,5),"")</f>
        <v/>
      </c>
      <c r="AA230" s="3" t="str">
        <f t="shared" ca="1" si="83"/>
        <v/>
      </c>
    </row>
    <row r="231" spans="1:27" ht="13.5" thickBot="1" x14ac:dyDescent="0.25">
      <c r="A231" s="170" t="str">
        <f ca="1">IF(OR(ISBLANK('Tournament Info'!$B$11),'Tournament Info'!$B$11&lt;&gt;4),"",INDIRECT(ADDRESS(ROW(),3,1,1,"Optimal Seating "&amp;'Tournament Info'!$B$11-1&amp;"R+F")))</f>
        <v/>
      </c>
      <c r="B231" s="171" t="str">
        <f ca="1">IF(ISNUMBER(A231),VLOOKUP(A231,Methuselahs!$A$7:$E$306,2,FALSE),"")</f>
        <v/>
      </c>
      <c r="C231" s="172" t="str">
        <f ca="1">IF(ISNUMBER(A231),VLOOKUP(A231,Methuselahs!$A$7:$E$306,3,FALSE),"")</f>
        <v/>
      </c>
      <c r="D231" s="173" t="str">
        <f t="shared" ca="1" si="88"/>
        <v/>
      </c>
      <c r="E231" s="174"/>
      <c r="F231" s="189">
        <f t="shared" si="89"/>
        <v>0</v>
      </c>
      <c r="G231" s="159" t="str">
        <f t="shared" ca="1" si="74"/>
        <v/>
      </c>
      <c r="H231" s="160" t="str">
        <f ca="1">IF(ISNUMBER(A231),IF(OR($S231=$U231,NOT(ISNA(MATCH($D231*5+$V$4,Override!$C$6:$C$125,0)))),$Q231,0),"")</f>
        <v/>
      </c>
      <c r="I231" s="80" t="str">
        <f t="shared" ca="1" si="90"/>
        <v/>
      </c>
      <c r="J231" s="175">
        <f t="shared" ref="J231" ca="1" si="138">COUNT(A227:A231)</f>
        <v>0</v>
      </c>
      <c r="K231" s="176" t="str">
        <f t="shared" ref="K231" ca="1" si="139">IF(ISNUMBER(A231),RANK(F231,F227:F231),"")</f>
        <v/>
      </c>
      <c r="L231" s="177">
        <f ca="1">IF(J231=5,VLOOKUP(K231,TPMatrix!$A$6:$B$10,2,FALSE),IF(J231=4,VLOOKUP(K231,TPMatrix!$D$6:$E$9,2,FALSE),0))</f>
        <v>0</v>
      </c>
      <c r="M231" s="177">
        <f ca="1">IF(COUNTIF(K227:K231,K231)&gt;=2,IF(J231=5,VLOOKUP(K231+1,TPMatrix!$A$6:$B$10,2,FALSE),IF(J231=4,VLOOKUP(K231+1,TPMatrix!$D$6:$E$9,2,FALSE),0)),"")</f>
        <v>0</v>
      </c>
      <c r="N231" s="177">
        <f ca="1">IF(COUNTIF(K227:K231,K231)&gt;=3,IF(J231=5,VLOOKUP(K231+2,TPMatrix!$A$6:$B$10,2,FALSE),IF(J231=4,VLOOKUP(K231+2,TPMatrix!$D$6:$E$9,2,FALSE),0)),"")</f>
        <v>0</v>
      </c>
      <c r="O231" s="177">
        <f ca="1">IF(COUNTIF(K227:K231,K231)&gt;=4,IF(J231=5,VLOOKUP(K231+3,TPMatrix!$A$6:$B$10,2,FALSE),IF(J231=4,VLOOKUP(K231+3,TPMatrix!$D$6:$E$9,2,FALSE),0)),"")</f>
        <v>0</v>
      </c>
      <c r="P231" s="177">
        <f ca="1">IF(COUNTIF(K227:K231,K231)&gt;=5,IF(J231=5,VLOOKUP(K231+4,TPMatrix!$A$6:$B$10,2,FALSE),IF(J231=4,VLOOKUP(K231+4,TPMatrix!$D$6:$E$9,2,FALSE),0)),"")</f>
        <v>0</v>
      </c>
      <c r="Q231" s="177">
        <f t="shared" ca="1" si="93"/>
        <v>0</v>
      </c>
      <c r="R231" s="178">
        <f t="shared" ca="1" si="94"/>
        <v>5</v>
      </c>
      <c r="S231" s="176">
        <f t="shared" ca="1" si="78"/>
        <v>0</v>
      </c>
      <c r="T231" s="177">
        <f t="shared" si="79"/>
        <v>0</v>
      </c>
      <c r="U231" s="178">
        <f t="shared" ca="1" si="95"/>
        <v>0</v>
      </c>
      <c r="W231" s="3" t="str">
        <f t="shared" ca="1" si="81"/>
        <v/>
      </c>
      <c r="X231" s="3" t="str">
        <f ca="1">IF(ISNUMBER($A231),$W231*(Methuselahs!$A$4+1)+$A231,"")</f>
        <v/>
      </c>
      <c r="Y231" s="3" t="str">
        <f t="shared" ca="1" si="82"/>
        <v/>
      </c>
      <c r="Z231" s="3" t="str">
        <f ca="1">IF(ISNUMBER($A231),VLOOKUP($A231,Methuselahs!$A$7:$X$306,5),"")</f>
        <v/>
      </c>
      <c r="AA231" s="3" t="str">
        <f t="shared" ca="1" si="83"/>
        <v/>
      </c>
    </row>
    <row r="232" spans="1:27" ht="13.5" thickTop="1" x14ac:dyDescent="0.2">
      <c r="A232" s="55" t="str">
        <f ca="1">IF(OR(ISBLANK('Tournament Info'!$B$11),'Tournament Info'!$B$11&lt;&gt;4),"",INDIRECT(ADDRESS(ROW(),3,1,1,"Optimal Seating "&amp;'Tournament Info'!$B$11-1&amp;"R+F")))</f>
        <v/>
      </c>
      <c r="B232" s="57" t="str">
        <f ca="1">IF(ISNUMBER(A232),VLOOKUP(A232,Methuselahs!$A$7:$E$306,2,FALSE),"")</f>
        <v/>
      </c>
      <c r="C232" s="136" t="str">
        <f ca="1">IF(ISNUMBER(A232),VLOOKUP(A232,Methuselahs!$A$7:$E$306,3,FALSE),"")</f>
        <v/>
      </c>
      <c r="D232" s="137" t="str">
        <f t="shared" ca="1" si="88"/>
        <v/>
      </c>
      <c r="E232" s="138"/>
      <c r="F232" s="184">
        <f t="shared" si="89"/>
        <v>0</v>
      </c>
      <c r="G232" s="139" t="str">
        <f t="shared" ca="1" si="74"/>
        <v/>
      </c>
      <c r="H232" s="140" t="str">
        <f ca="1">IF(ISNUMBER(A232),IF(OR($S232=$U232,NOT(ISNA(MATCH($D232*5+$V$4,Override!$C$6:$C$125,0)))),$Q232,0),"")</f>
        <v/>
      </c>
      <c r="I232" s="193" t="str">
        <f t="shared" ca="1" si="90"/>
        <v/>
      </c>
      <c r="J232" s="141">
        <f t="shared" ref="J232" ca="1" si="140">COUNT(A232:A236)</f>
        <v>0</v>
      </c>
      <c r="K232" s="142" t="str">
        <f t="shared" ref="K232" ca="1" si="141">IF(ISNUMBER(A232),RANK(F232,F232:F236),"")</f>
        <v/>
      </c>
      <c r="L232" s="58">
        <f ca="1">IF(J232=5,VLOOKUP(K232,TPMatrix!$A$6:$B$10,2,FALSE),IF(J232=4,VLOOKUP(K232,TPMatrix!$D$6:$E$9,2,FALSE),0))</f>
        <v>0</v>
      </c>
      <c r="M232" s="58">
        <f ca="1">IF(COUNTIF(K232:K236,K232)&gt;=2,IF(J232=5,VLOOKUP(K232+1,TPMatrix!$A$6:$B$10,2,FALSE),IF(J232=4,VLOOKUP(K232+1,TPMatrix!$D$6:$E$9,2,FALSE),0)),"")</f>
        <v>0</v>
      </c>
      <c r="N232" s="58">
        <f ca="1">IF(COUNTIF(K232:K236,K232)&gt;=3,IF(J232=5,VLOOKUP(K232+2,TPMatrix!$A$6:$B$10,2,FALSE),IF(J232=4,VLOOKUP(K232+2,TPMatrix!$D$6:$E$9,2,FALSE),0)),"")</f>
        <v>0</v>
      </c>
      <c r="O232" s="58">
        <f ca="1">IF(COUNTIF(K232:K236,K232)&gt;=4,IF(J232=5,VLOOKUP(K232+3,TPMatrix!$A$6:$B$10,2,FALSE),IF(J232=4,VLOOKUP(K232+3,TPMatrix!$D$6:$E$9,2,FALSE),0)),"")</f>
        <v>0</v>
      </c>
      <c r="P232" s="58">
        <f ca="1">IF(COUNTIF(K232:K236,K232)&gt;=5,IF(J232=5,VLOOKUP(K232+4,TPMatrix!$A$6:$B$10,2,FALSE),IF(J232=4,VLOOKUP(K232+4,TPMatrix!$D$6:$E$9,2,FALSE),0)),"")</f>
        <v>0</v>
      </c>
      <c r="Q232" s="58">
        <f t="shared" ca="1" si="93"/>
        <v>0</v>
      </c>
      <c r="R232" s="143">
        <f t="shared" ca="1" si="94"/>
        <v>5</v>
      </c>
      <c r="S232" s="144">
        <f t="shared" ca="1" si="78"/>
        <v>0</v>
      </c>
      <c r="T232" s="145">
        <f t="shared" si="79"/>
        <v>0</v>
      </c>
      <c r="U232" s="146">
        <f t="shared" ca="1" si="95"/>
        <v>0</v>
      </c>
      <c r="W232" s="3" t="str">
        <f t="shared" ca="1" si="81"/>
        <v/>
      </c>
      <c r="X232" s="3" t="str">
        <f ca="1">IF(ISNUMBER($A232),$W232*(Methuselahs!$A$4+1)+$A232,"")</f>
        <v/>
      </c>
      <c r="Y232" s="3" t="str">
        <f t="shared" ca="1" si="82"/>
        <v/>
      </c>
      <c r="Z232" s="3" t="str">
        <f ca="1">IF(ISNUMBER($A232),VLOOKUP($A232,Methuselahs!$A$7:$X$306,5),"")</f>
        <v/>
      </c>
      <c r="AA232" s="3" t="str">
        <f t="shared" ca="1" si="83"/>
        <v/>
      </c>
    </row>
    <row r="233" spans="1:27" x14ac:dyDescent="0.2">
      <c r="A233" s="59" t="str">
        <f ca="1">IF(OR(ISBLANK('Tournament Info'!$B$11),'Tournament Info'!$B$11&lt;&gt;4),"",INDIRECT(ADDRESS(ROW(),3,1,1,"Optimal Seating "&amp;'Tournament Info'!$B$11-1&amp;"R+F")))</f>
        <v/>
      </c>
      <c r="B233" s="65" t="str">
        <f ca="1">IF(ISNUMBER(A233),VLOOKUP(A233,Methuselahs!$A$7:$E$306,2,FALSE),"")</f>
        <v/>
      </c>
      <c r="C233" s="147" t="str">
        <f ca="1">IF(ISNUMBER(A233),VLOOKUP(A233,Methuselahs!$A$7:$E$306,3,FALSE),"")</f>
        <v/>
      </c>
      <c r="D233" s="148" t="str">
        <f t="shared" ca="1" si="88"/>
        <v/>
      </c>
      <c r="E233" s="149"/>
      <c r="F233" s="66">
        <f t="shared" si="89"/>
        <v>0</v>
      </c>
      <c r="G233" s="150" t="str">
        <f t="shared" ca="1" si="74"/>
        <v/>
      </c>
      <c r="H233" s="151" t="str">
        <f ca="1">IF(ISNUMBER(A233),IF(OR($S233=$U233,NOT(ISNA(MATCH($D233*5+$V$4,Override!$C$6:$C$125,0)))),$Q233,0),"")</f>
        <v/>
      </c>
      <c r="I233" s="69" t="str">
        <f t="shared" ca="1" si="90"/>
        <v/>
      </c>
      <c r="J233" s="152">
        <f t="shared" ref="J233" ca="1" si="142">COUNT(A232:A236)</f>
        <v>0</v>
      </c>
      <c r="K233" s="153" t="str">
        <f t="shared" ref="K233" ca="1" si="143">IF(ISNUMBER(A233),RANK(F233,F232:F236),"")</f>
        <v/>
      </c>
      <c r="L233" s="154">
        <f ca="1">IF(J233=5,VLOOKUP(K233,TPMatrix!$A$6:$B$10,2,FALSE),IF(J233=4,VLOOKUP(K233,TPMatrix!$D$6:$E$9,2,FALSE),0))</f>
        <v>0</v>
      </c>
      <c r="M233" s="154">
        <f ca="1">IF(COUNTIF(K232:K236,K233)&gt;=2,IF(J233=5,VLOOKUP(K233+1,TPMatrix!$A$6:$B$10,2,FALSE),IF(J233=4,VLOOKUP(K233+1,TPMatrix!$D$6:$E$9,2,FALSE),0)),"")</f>
        <v>0</v>
      </c>
      <c r="N233" s="154">
        <f ca="1">IF(COUNTIF(K232:K236,K233)&gt;=3,IF(J233=5,VLOOKUP(K233+2,TPMatrix!$A$6:$B$10,2,FALSE),IF(J233=4,VLOOKUP(K233+2,TPMatrix!$D$6:$E$9,2,FALSE),0)),"")</f>
        <v>0</v>
      </c>
      <c r="O233" s="154">
        <f ca="1">IF(COUNTIF(K232:K236,K233)&gt;=4,IF(J233=5,VLOOKUP(K233+3,TPMatrix!$A$6:$B$10,2,FALSE),IF(J233=4,VLOOKUP(K233+3,TPMatrix!$D$6:$E$9,2,FALSE),0)),"")</f>
        <v>0</v>
      </c>
      <c r="P233" s="154">
        <f ca="1">IF(COUNTIF(K232:K236,K233)&gt;=5,IF(J233=5,VLOOKUP(K233+4,TPMatrix!$A$6:$B$10,2,FALSE),IF(J233=4,VLOOKUP(K233+4,TPMatrix!$D$6:$E$9,2,FALSE),0)),"")</f>
        <v>0</v>
      </c>
      <c r="Q233" s="154">
        <f t="shared" ca="1" si="93"/>
        <v>0</v>
      </c>
      <c r="R233" s="155">
        <f t="shared" ca="1" si="94"/>
        <v>5</v>
      </c>
      <c r="S233" s="153">
        <f t="shared" ca="1" si="78"/>
        <v>0</v>
      </c>
      <c r="T233" s="154">
        <f t="shared" si="79"/>
        <v>0</v>
      </c>
      <c r="U233" s="155">
        <f t="shared" ca="1" si="95"/>
        <v>0</v>
      </c>
      <c r="W233" s="3" t="str">
        <f t="shared" ca="1" si="81"/>
        <v/>
      </c>
      <c r="X233" s="3" t="str">
        <f ca="1">IF(ISNUMBER($A233),$W233*(Methuselahs!$A$4+1)+$A233,"")</f>
        <v/>
      </c>
      <c r="Y233" s="3" t="str">
        <f t="shared" ca="1" si="82"/>
        <v/>
      </c>
      <c r="Z233" s="3" t="str">
        <f ca="1">IF(ISNUMBER($A233),VLOOKUP($A233,Methuselahs!$A$7:$X$306,5),"")</f>
        <v/>
      </c>
      <c r="AA233" s="3" t="str">
        <f t="shared" ca="1" si="83"/>
        <v/>
      </c>
    </row>
    <row r="234" spans="1:27" x14ac:dyDescent="0.2">
      <c r="A234" s="70" t="str">
        <f ca="1">IF(OR(ISBLANK('Tournament Info'!$B$11),'Tournament Info'!$B$11&lt;&gt;4),"",INDIRECT(ADDRESS(ROW(),3,1,1,"Optimal Seating "&amp;'Tournament Info'!$B$11-1&amp;"R+F")))</f>
        <v/>
      </c>
      <c r="B234" s="76" t="str">
        <f ca="1">IF(ISNUMBER(A234),VLOOKUP(A234,Methuselahs!$A$7:$E$306,2,FALSE),"")</f>
        <v/>
      </c>
      <c r="C234" s="156" t="str">
        <f ca="1">IF(ISNUMBER(A234),VLOOKUP(A234,Methuselahs!$A$7:$E$306,3,FALSE),"")</f>
        <v/>
      </c>
      <c r="D234" s="157" t="str">
        <f t="shared" ca="1" si="88"/>
        <v/>
      </c>
      <c r="E234" s="158"/>
      <c r="F234" s="77">
        <f t="shared" si="89"/>
        <v>0</v>
      </c>
      <c r="G234" s="159" t="str">
        <f t="shared" ca="1" si="74"/>
        <v/>
      </c>
      <c r="H234" s="160" t="str">
        <f ca="1">IF(ISNUMBER(A234),IF(OR($S234=$U234,NOT(ISNA(MATCH($D234*5+$V$4,Override!$C$6:$C$125,0)))),$Q234,0),"")</f>
        <v/>
      </c>
      <c r="I234" s="80" t="str">
        <f t="shared" ca="1" si="90"/>
        <v/>
      </c>
      <c r="J234" s="161">
        <f t="shared" ref="J234" ca="1" si="144">COUNT(A232:A236)</f>
        <v>0</v>
      </c>
      <c r="K234" s="162" t="str">
        <f t="shared" ref="K234" ca="1" si="145">IF(ISNUMBER(A234),RANK(F234,F232:F236),"")</f>
        <v/>
      </c>
      <c r="L234" s="75">
        <f ca="1">IF(J234=5,VLOOKUP(K234,TPMatrix!$A$6:$B$10,2,FALSE),IF(J234=4,VLOOKUP(K234,TPMatrix!$D$6:$E$9,2,FALSE),0))</f>
        <v>0</v>
      </c>
      <c r="M234" s="75">
        <f ca="1">IF(COUNTIF(K232:K236,K234)&gt;=2,IF(J234=5,VLOOKUP(K234+1,TPMatrix!$A$6:$B$10,2,FALSE),IF(J234=4,VLOOKUP(K234+1,TPMatrix!$D$6:$E$9,2,FALSE),0)),"")</f>
        <v>0</v>
      </c>
      <c r="N234" s="75">
        <f ca="1">IF(COUNTIF(K232:K236,K234)&gt;=3,IF(J234=5,VLOOKUP(K234+2,TPMatrix!$A$6:$B$10,2,FALSE),IF(J234=4,VLOOKUP(K234+2,TPMatrix!$D$6:$E$9,2,FALSE),0)),"")</f>
        <v>0</v>
      </c>
      <c r="O234" s="75">
        <f ca="1">IF(COUNTIF(K232:K236,K234)&gt;=4,IF(J234=5,VLOOKUP(K234+3,TPMatrix!$A$6:$B$10,2,FALSE),IF(J234=4,VLOOKUP(K234+3,TPMatrix!$D$6:$E$9,2,FALSE),0)),"")</f>
        <v>0</v>
      </c>
      <c r="P234" s="75">
        <f ca="1">IF(COUNTIF(K232:K236,K234)&gt;=5,IF(J234=5,VLOOKUP(K234+4,TPMatrix!$A$6:$B$10,2,FALSE),IF(J234=4,VLOOKUP(K234+4,TPMatrix!$D$6:$E$9,2,FALSE),0)),"")</f>
        <v>0</v>
      </c>
      <c r="Q234" s="75">
        <f t="shared" ca="1" si="93"/>
        <v>0</v>
      </c>
      <c r="R234" s="163">
        <f t="shared" ca="1" si="94"/>
        <v>5</v>
      </c>
      <c r="S234" s="162">
        <f t="shared" ca="1" si="78"/>
        <v>0</v>
      </c>
      <c r="T234" s="75">
        <f t="shared" si="79"/>
        <v>0</v>
      </c>
      <c r="U234" s="163">
        <f t="shared" ca="1" si="95"/>
        <v>0</v>
      </c>
      <c r="W234" s="3" t="str">
        <f t="shared" ca="1" si="81"/>
        <v/>
      </c>
      <c r="X234" s="3" t="str">
        <f ca="1">IF(ISNUMBER($A234),$W234*(Methuselahs!$A$4+1)+$A234,"")</f>
        <v/>
      </c>
      <c r="Y234" s="3" t="str">
        <f t="shared" ca="1" si="82"/>
        <v/>
      </c>
      <c r="Z234" s="3" t="str">
        <f ca="1">IF(ISNUMBER($A234),VLOOKUP($A234,Methuselahs!$A$7:$X$306,5),"")</f>
        <v/>
      </c>
      <c r="AA234" s="3" t="str">
        <f t="shared" ca="1" si="83"/>
        <v/>
      </c>
    </row>
    <row r="235" spans="1:27" x14ac:dyDescent="0.2">
      <c r="A235" s="164" t="str">
        <f ca="1">IF(OR(ISBLANK('Tournament Info'!$B$11),'Tournament Info'!$B$11&lt;&gt;4),"",INDIRECT(ADDRESS(ROW(),3,1,1,"Optimal Seating "&amp;'Tournament Info'!$B$11-1&amp;"R+F")))</f>
        <v/>
      </c>
      <c r="B235" s="165" t="str">
        <f ca="1">IF(ISNUMBER(A235),VLOOKUP(A235,Methuselahs!$A$7:$E$306,2,FALSE),"")</f>
        <v/>
      </c>
      <c r="C235" s="166" t="str">
        <f ca="1">IF(ISNUMBER(A235),VLOOKUP(A235,Methuselahs!$A$7:$E$306,3,FALSE),"")</f>
        <v/>
      </c>
      <c r="D235" s="167" t="str">
        <f t="shared" ca="1" si="88"/>
        <v/>
      </c>
      <c r="E235" s="168"/>
      <c r="F235" s="188">
        <f t="shared" si="89"/>
        <v>0</v>
      </c>
      <c r="G235" s="150" t="str">
        <f t="shared" ca="1" si="74"/>
        <v/>
      </c>
      <c r="H235" s="151" t="str">
        <f ca="1">IF(ISNUMBER(A235),IF(OR($S235=$U235,NOT(ISNA(MATCH($D235*5+$V$4,Override!$C$6:$C$125,0)))),$Q235,0),"")</f>
        <v/>
      </c>
      <c r="I235" s="69" t="str">
        <f t="shared" ca="1" si="90"/>
        <v/>
      </c>
      <c r="J235" s="169">
        <f t="shared" ref="J235" ca="1" si="146">COUNT(A232:A236)</f>
        <v>0</v>
      </c>
      <c r="K235" s="153" t="str">
        <f t="shared" ref="K235" ca="1" si="147">IF(ISNUMBER(A235),RANK(F235,F232:F236),"")</f>
        <v/>
      </c>
      <c r="L235" s="154">
        <f ca="1">IF(J235=5,VLOOKUP(K235,TPMatrix!$A$6:$B$10,2,FALSE),IF(J235=4,VLOOKUP(K235,TPMatrix!$D$6:$E$9,2,FALSE),0))</f>
        <v>0</v>
      </c>
      <c r="M235" s="154">
        <f ca="1">IF(COUNTIF(K232:K236,K235)&gt;=2,IF(J235=5,VLOOKUP(K235+1,TPMatrix!$A$6:$B$10,2,FALSE),IF(J235=4,VLOOKUP(K235+1,TPMatrix!$D$6:$E$9,2,FALSE),0)),"")</f>
        <v>0</v>
      </c>
      <c r="N235" s="154">
        <f ca="1">IF(COUNTIF(K232:K236,K235)&gt;=3,IF(J235=5,VLOOKUP(K235+2,TPMatrix!$A$6:$B$10,2,FALSE),IF(J235=4,VLOOKUP(K235+2,TPMatrix!$D$6:$E$9,2,FALSE),0)),"")</f>
        <v>0</v>
      </c>
      <c r="O235" s="154">
        <f ca="1">IF(COUNTIF(K232:K236,K235)&gt;=4,IF(J235=5,VLOOKUP(K235+3,TPMatrix!$A$6:$B$10,2,FALSE),IF(J235=4,VLOOKUP(K235+3,TPMatrix!$D$6:$E$9,2,FALSE),0)),"")</f>
        <v>0</v>
      </c>
      <c r="P235" s="154">
        <f ca="1">IF(COUNTIF(K232:K236,K235)&gt;=5,IF(J235=5,VLOOKUP(K235+4,TPMatrix!$A$6:$B$10,2,FALSE),IF(J235=4,VLOOKUP(K235+4,TPMatrix!$D$6:$E$9,2,FALSE),0)),"")</f>
        <v>0</v>
      </c>
      <c r="Q235" s="154">
        <f t="shared" ca="1" si="93"/>
        <v>0</v>
      </c>
      <c r="R235" s="155">
        <f t="shared" ca="1" si="94"/>
        <v>5</v>
      </c>
      <c r="S235" s="153">
        <f t="shared" ca="1" si="78"/>
        <v>0</v>
      </c>
      <c r="T235" s="154">
        <f t="shared" si="79"/>
        <v>0</v>
      </c>
      <c r="U235" s="155">
        <f t="shared" ca="1" si="95"/>
        <v>0</v>
      </c>
      <c r="W235" s="3" t="str">
        <f t="shared" ca="1" si="81"/>
        <v/>
      </c>
      <c r="X235" s="3" t="str">
        <f ca="1">IF(ISNUMBER($A235),$W235*(Methuselahs!$A$4+1)+$A235,"")</f>
        <v/>
      </c>
      <c r="Y235" s="3" t="str">
        <f t="shared" ca="1" si="82"/>
        <v/>
      </c>
      <c r="Z235" s="3" t="str">
        <f ca="1">IF(ISNUMBER($A235),VLOOKUP($A235,Methuselahs!$A$7:$X$306,5),"")</f>
        <v/>
      </c>
      <c r="AA235" s="3" t="str">
        <f t="shared" ca="1" si="83"/>
        <v/>
      </c>
    </row>
    <row r="236" spans="1:27" ht="13.5" thickBot="1" x14ac:dyDescent="0.25">
      <c r="A236" s="170" t="str">
        <f ca="1">IF(OR(ISBLANK('Tournament Info'!$B$11),'Tournament Info'!$B$11&lt;&gt;4),"",INDIRECT(ADDRESS(ROW(),3,1,1,"Optimal Seating "&amp;'Tournament Info'!$B$11-1&amp;"R+F")))</f>
        <v/>
      </c>
      <c r="B236" s="171" t="str">
        <f ca="1">IF(ISNUMBER(A236),VLOOKUP(A236,Methuselahs!$A$7:$E$306,2,FALSE),"")</f>
        <v/>
      </c>
      <c r="C236" s="172" t="str">
        <f ca="1">IF(ISNUMBER(A236),VLOOKUP(A236,Methuselahs!$A$7:$E$306,3,FALSE),"")</f>
        <v/>
      </c>
      <c r="D236" s="173" t="str">
        <f t="shared" ca="1" si="88"/>
        <v/>
      </c>
      <c r="E236" s="174"/>
      <c r="F236" s="189">
        <f t="shared" si="89"/>
        <v>0</v>
      </c>
      <c r="G236" s="179" t="str">
        <f t="shared" ca="1" si="74"/>
        <v/>
      </c>
      <c r="H236" s="180" t="str">
        <f ca="1">IF(ISNUMBER(A236),IF(OR($S236=$U236,NOT(ISNA(MATCH($D236*5+$V$4,Override!$C$6:$C$125,0)))),$Q236,0),"")</f>
        <v/>
      </c>
      <c r="I236" s="194" t="str">
        <f t="shared" ca="1" si="90"/>
        <v/>
      </c>
      <c r="J236" s="175">
        <f t="shared" ref="J236" ca="1" si="148">COUNT(A232:A236)</f>
        <v>0</v>
      </c>
      <c r="K236" s="176" t="str">
        <f t="shared" ref="K236" ca="1" si="149">IF(ISNUMBER(A236),RANK(F236,F232:F236),"")</f>
        <v/>
      </c>
      <c r="L236" s="177">
        <f ca="1">IF(J236=5,VLOOKUP(K236,TPMatrix!$A$6:$B$10,2,FALSE),IF(J236=4,VLOOKUP(K236,TPMatrix!$D$6:$E$9,2,FALSE),0))</f>
        <v>0</v>
      </c>
      <c r="M236" s="177">
        <f ca="1">IF(COUNTIF(K232:K236,K236)&gt;=2,IF(J236=5,VLOOKUP(K236+1,TPMatrix!$A$6:$B$10,2,FALSE),IF(J236=4,VLOOKUP(K236+1,TPMatrix!$D$6:$E$9,2,FALSE),0)),"")</f>
        <v>0</v>
      </c>
      <c r="N236" s="177">
        <f ca="1">IF(COUNTIF(K232:K236,K236)&gt;=3,IF(J236=5,VLOOKUP(K236+2,TPMatrix!$A$6:$B$10,2,FALSE),IF(J236=4,VLOOKUP(K236+2,TPMatrix!$D$6:$E$9,2,FALSE),0)),"")</f>
        <v>0</v>
      </c>
      <c r="O236" s="177">
        <f ca="1">IF(COUNTIF(K232:K236,K236)&gt;=4,IF(J236=5,VLOOKUP(K236+3,TPMatrix!$A$6:$B$10,2,FALSE),IF(J236=4,VLOOKUP(K236+3,TPMatrix!$D$6:$E$9,2,FALSE),0)),"")</f>
        <v>0</v>
      </c>
      <c r="P236" s="177">
        <f ca="1">IF(COUNTIF(K232:K236,K236)&gt;=5,IF(J236=5,VLOOKUP(K236+4,TPMatrix!$A$6:$B$10,2,FALSE),IF(J236=4,VLOOKUP(K236+4,TPMatrix!$D$6:$E$9,2,FALSE),0)),"")</f>
        <v>0</v>
      </c>
      <c r="Q236" s="177">
        <f t="shared" ca="1" si="93"/>
        <v>0</v>
      </c>
      <c r="R236" s="178">
        <f t="shared" ca="1" si="94"/>
        <v>5</v>
      </c>
      <c r="S236" s="176">
        <f t="shared" ca="1" si="78"/>
        <v>0</v>
      </c>
      <c r="T236" s="177">
        <f t="shared" si="79"/>
        <v>0</v>
      </c>
      <c r="U236" s="178">
        <f t="shared" ca="1" si="95"/>
        <v>0</v>
      </c>
      <c r="W236" s="3" t="str">
        <f t="shared" ca="1" si="81"/>
        <v/>
      </c>
      <c r="X236" s="3" t="str">
        <f ca="1">IF(ISNUMBER($A236),$W236*(Methuselahs!$A$4+1)+$A236,"")</f>
        <v/>
      </c>
      <c r="Y236" s="3" t="str">
        <f t="shared" ca="1" si="82"/>
        <v/>
      </c>
      <c r="Z236" s="3" t="str">
        <f ca="1">IF(ISNUMBER($A236),VLOOKUP($A236,Methuselahs!$A$7:$X$306,5),"")</f>
        <v/>
      </c>
      <c r="AA236" s="3" t="str">
        <f t="shared" ca="1" si="83"/>
        <v/>
      </c>
    </row>
    <row r="237" spans="1:27" ht="13.5" thickTop="1" x14ac:dyDescent="0.2">
      <c r="A237" s="55" t="str">
        <f ca="1">IF(OR(ISBLANK('Tournament Info'!$B$11),'Tournament Info'!$B$11&lt;&gt;4),"",INDIRECT(ADDRESS(ROW(),3,1,1,"Optimal Seating "&amp;'Tournament Info'!$B$11-1&amp;"R+F")))</f>
        <v/>
      </c>
      <c r="B237" s="76" t="str">
        <f ca="1">IF(ISNUMBER(A237),VLOOKUP(A237,Methuselahs!$A$7:$E$306,2,FALSE),"")</f>
        <v/>
      </c>
      <c r="C237" s="136" t="str">
        <f ca="1">IF(ISNUMBER(A237),VLOOKUP(A237,Methuselahs!$A$7:$E$306,3,FALSE),"")</f>
        <v/>
      </c>
      <c r="D237" s="137" t="str">
        <f t="shared" ca="1" si="88"/>
        <v/>
      </c>
      <c r="E237" s="138"/>
      <c r="F237" s="184">
        <f t="shared" si="89"/>
        <v>0</v>
      </c>
      <c r="G237" s="139" t="str">
        <f t="shared" ca="1" si="74"/>
        <v/>
      </c>
      <c r="H237" s="140" t="str">
        <f ca="1">IF(ISNUMBER(A237),IF(OR($S237=$U237,NOT(ISNA(MATCH($D237*5+$V$4,Override!$C$6:$C$125,0)))),$Q237,0),"")</f>
        <v/>
      </c>
      <c r="I237" s="193" t="str">
        <f t="shared" ca="1" si="90"/>
        <v/>
      </c>
      <c r="J237" s="141">
        <f t="shared" ref="J237" ca="1" si="150">COUNT(A237:A241)</f>
        <v>0</v>
      </c>
      <c r="K237" s="142" t="str">
        <f t="shared" ref="K237" ca="1" si="151">IF(ISNUMBER(A237),RANK(F237,F237:F241),"")</f>
        <v/>
      </c>
      <c r="L237" s="58">
        <f ca="1">IF(J237=5,VLOOKUP(K237,TPMatrix!$A$6:$B$10,2,FALSE),IF(J237=4,VLOOKUP(K237,TPMatrix!$D$6:$E$9,2,FALSE),0))</f>
        <v>0</v>
      </c>
      <c r="M237" s="58">
        <f ca="1">IF(COUNTIF(K237:K241,K237)&gt;=2,IF(J237=5,VLOOKUP(K237+1,TPMatrix!$A$6:$B$10,2,FALSE),IF(J237=4,VLOOKUP(K237+1,TPMatrix!$D$6:$E$9,2,FALSE),0)),"")</f>
        <v>0</v>
      </c>
      <c r="N237" s="58">
        <f ca="1">IF(COUNTIF(K237:K241,K237)&gt;=3,IF(J237=5,VLOOKUP(K237+2,TPMatrix!$A$6:$B$10,2,FALSE),IF(J237=4,VLOOKUP(K237+2,TPMatrix!$D$6:$E$9,2,FALSE),0)),"")</f>
        <v>0</v>
      </c>
      <c r="O237" s="58">
        <f ca="1">IF(COUNTIF(K237:K241,K237)&gt;=4,IF(J237=5,VLOOKUP(K237+3,TPMatrix!$A$6:$B$10,2,FALSE),IF(J237=4,VLOOKUP(K237+3,TPMatrix!$D$6:$E$9,2,FALSE),0)),"")</f>
        <v>0</v>
      </c>
      <c r="P237" s="58">
        <f ca="1">IF(COUNTIF(K237:K241,K237)&gt;=5,IF(J237=5,VLOOKUP(K237+4,TPMatrix!$A$6:$B$10,2,FALSE),IF(J237=4,VLOOKUP(K237+4,TPMatrix!$D$6:$E$9,2,FALSE),0)),"")</f>
        <v>0</v>
      </c>
      <c r="Q237" s="58">
        <f t="shared" ca="1" si="93"/>
        <v>0</v>
      </c>
      <c r="R237" s="143">
        <f t="shared" ca="1" si="94"/>
        <v>5</v>
      </c>
      <c r="S237" s="144">
        <f t="shared" ca="1" si="78"/>
        <v>0</v>
      </c>
      <c r="T237" s="145">
        <f t="shared" si="79"/>
        <v>0</v>
      </c>
      <c r="U237" s="146">
        <f t="shared" ca="1" si="95"/>
        <v>0</v>
      </c>
      <c r="W237" s="3" t="str">
        <f t="shared" ca="1" si="81"/>
        <v/>
      </c>
      <c r="X237" s="3" t="str">
        <f ca="1">IF(ISNUMBER($A237),$W237*(Methuselahs!$A$4+1)+$A237,"")</f>
        <v/>
      </c>
      <c r="Y237" s="3" t="str">
        <f t="shared" ca="1" si="82"/>
        <v/>
      </c>
      <c r="Z237" s="3" t="str">
        <f ca="1">IF(ISNUMBER($A237),VLOOKUP($A237,Methuselahs!$A$7:$X$306,5),"")</f>
        <v/>
      </c>
      <c r="AA237" s="3" t="str">
        <f t="shared" ca="1" si="83"/>
        <v/>
      </c>
    </row>
    <row r="238" spans="1:27" x14ac:dyDescent="0.2">
      <c r="A238" s="59" t="str">
        <f ca="1">IF(OR(ISBLANK('Tournament Info'!$B$11),'Tournament Info'!$B$11&lt;&gt;4),"",INDIRECT(ADDRESS(ROW(),3,1,1,"Optimal Seating "&amp;'Tournament Info'!$B$11-1&amp;"R+F")))</f>
        <v/>
      </c>
      <c r="B238" s="65" t="str">
        <f ca="1">IF(ISNUMBER(A238),VLOOKUP(A238,Methuselahs!$A$7:$E$306,2,FALSE),"")</f>
        <v/>
      </c>
      <c r="C238" s="147" t="str">
        <f ca="1">IF(ISNUMBER(A238),VLOOKUP(A238,Methuselahs!$A$7:$E$306,3,FALSE),"")</f>
        <v/>
      </c>
      <c r="D238" s="148" t="str">
        <f t="shared" ca="1" si="88"/>
        <v/>
      </c>
      <c r="E238" s="149"/>
      <c r="F238" s="66">
        <f t="shared" si="89"/>
        <v>0</v>
      </c>
      <c r="G238" s="150" t="str">
        <f t="shared" ca="1" si="74"/>
        <v/>
      </c>
      <c r="H238" s="151" t="str">
        <f ca="1">IF(ISNUMBER(A238),IF(OR($S238=$U238,NOT(ISNA(MATCH($D238*5+$V$4,Override!$C$6:$C$125,0)))),$Q238,0),"")</f>
        <v/>
      </c>
      <c r="I238" s="69" t="str">
        <f t="shared" ca="1" si="90"/>
        <v/>
      </c>
      <c r="J238" s="152">
        <f t="shared" ref="J238" ca="1" si="152">COUNT(A237:A241)</f>
        <v>0</v>
      </c>
      <c r="K238" s="153" t="str">
        <f t="shared" ref="K238" ca="1" si="153">IF(ISNUMBER(A238),RANK(F238,F237:F241),"")</f>
        <v/>
      </c>
      <c r="L238" s="154">
        <f ca="1">IF(J238=5,VLOOKUP(K238,TPMatrix!$A$6:$B$10,2,FALSE),IF(J238=4,VLOOKUP(K238,TPMatrix!$D$6:$E$9,2,FALSE),0))</f>
        <v>0</v>
      </c>
      <c r="M238" s="154">
        <f ca="1">IF(COUNTIF(K237:K241,K238)&gt;=2,IF(J238=5,VLOOKUP(K238+1,TPMatrix!$A$6:$B$10,2,FALSE),IF(J238=4,VLOOKUP(K238+1,TPMatrix!$D$6:$E$9,2,FALSE),0)),"")</f>
        <v>0</v>
      </c>
      <c r="N238" s="154">
        <f ca="1">IF(COUNTIF(K237:K241,K238)&gt;=3,IF(J238=5,VLOOKUP(K238+2,TPMatrix!$A$6:$B$10,2,FALSE),IF(J238=4,VLOOKUP(K238+2,TPMatrix!$D$6:$E$9,2,FALSE),0)),"")</f>
        <v>0</v>
      </c>
      <c r="O238" s="154">
        <f ca="1">IF(COUNTIF(K237:K241,K238)&gt;=4,IF(J238=5,VLOOKUP(K238+3,TPMatrix!$A$6:$B$10,2,FALSE),IF(J238=4,VLOOKUP(K238+3,TPMatrix!$D$6:$E$9,2,FALSE),0)),"")</f>
        <v>0</v>
      </c>
      <c r="P238" s="154">
        <f ca="1">IF(COUNTIF(K237:K241,K238)&gt;=5,IF(J238=5,VLOOKUP(K238+4,TPMatrix!$A$6:$B$10,2,FALSE),IF(J238=4,VLOOKUP(K238+4,TPMatrix!$D$6:$E$9,2,FALSE),0)),"")</f>
        <v>0</v>
      </c>
      <c r="Q238" s="154">
        <f t="shared" ca="1" si="93"/>
        <v>0</v>
      </c>
      <c r="R238" s="155">
        <f t="shared" ca="1" si="94"/>
        <v>5</v>
      </c>
      <c r="S238" s="153">
        <f t="shared" ca="1" si="78"/>
        <v>0</v>
      </c>
      <c r="T238" s="154">
        <f t="shared" si="79"/>
        <v>0</v>
      </c>
      <c r="U238" s="155">
        <f t="shared" ca="1" si="95"/>
        <v>0</v>
      </c>
      <c r="W238" s="3" t="str">
        <f t="shared" ca="1" si="81"/>
        <v/>
      </c>
      <c r="X238" s="3" t="str">
        <f ca="1">IF(ISNUMBER($A238),$W238*(Methuselahs!$A$4+1)+$A238,"")</f>
        <v/>
      </c>
      <c r="Y238" s="3" t="str">
        <f t="shared" ca="1" si="82"/>
        <v/>
      </c>
      <c r="Z238" s="3" t="str">
        <f ca="1">IF(ISNUMBER($A238),VLOOKUP($A238,Methuselahs!$A$7:$X$306,5),"")</f>
        <v/>
      </c>
      <c r="AA238" s="3" t="str">
        <f t="shared" ca="1" si="83"/>
        <v/>
      </c>
    </row>
    <row r="239" spans="1:27" x14ac:dyDescent="0.2">
      <c r="A239" s="70" t="str">
        <f ca="1">IF(OR(ISBLANK('Tournament Info'!$B$11),'Tournament Info'!$B$11&lt;&gt;4),"",INDIRECT(ADDRESS(ROW(),3,1,1,"Optimal Seating "&amp;'Tournament Info'!$B$11-1&amp;"R+F")))</f>
        <v/>
      </c>
      <c r="B239" s="76" t="str">
        <f ca="1">IF(ISNUMBER(A239),VLOOKUP(A239,Methuselahs!$A$7:$E$306,2,FALSE),"")</f>
        <v/>
      </c>
      <c r="C239" s="156" t="str">
        <f ca="1">IF(ISNUMBER(A239),VLOOKUP(A239,Methuselahs!$A$7:$E$306,3,FALSE),"")</f>
        <v/>
      </c>
      <c r="D239" s="157" t="str">
        <f t="shared" ca="1" si="88"/>
        <v/>
      </c>
      <c r="E239" s="158"/>
      <c r="F239" s="77">
        <f t="shared" si="89"/>
        <v>0</v>
      </c>
      <c r="G239" s="159" t="str">
        <f t="shared" ca="1" si="74"/>
        <v/>
      </c>
      <c r="H239" s="160" t="str">
        <f ca="1">IF(ISNUMBER(A239),IF(OR($S239=$U239,NOT(ISNA(MATCH($D239*5+$V$4,Override!$C$6:$C$125,0)))),$Q239,0),"")</f>
        <v/>
      </c>
      <c r="I239" s="80" t="str">
        <f t="shared" ca="1" si="90"/>
        <v/>
      </c>
      <c r="J239" s="161">
        <f t="shared" ref="J239" ca="1" si="154">COUNT(A237:A241)</f>
        <v>0</v>
      </c>
      <c r="K239" s="162" t="str">
        <f t="shared" ref="K239" ca="1" si="155">IF(ISNUMBER(A239),RANK(F239,F237:F241),"")</f>
        <v/>
      </c>
      <c r="L239" s="75">
        <f ca="1">IF(J239=5,VLOOKUP(K239,TPMatrix!$A$6:$B$10,2,FALSE),IF(J239=4,VLOOKUP(K239,TPMatrix!$D$6:$E$9,2,FALSE),0))</f>
        <v>0</v>
      </c>
      <c r="M239" s="75">
        <f ca="1">IF(COUNTIF(K237:K241,K239)&gt;=2,IF(J239=5,VLOOKUP(K239+1,TPMatrix!$A$6:$B$10,2,FALSE),IF(J239=4,VLOOKUP(K239+1,TPMatrix!$D$6:$E$9,2,FALSE),0)),"")</f>
        <v>0</v>
      </c>
      <c r="N239" s="75">
        <f ca="1">IF(COUNTIF(K237:K241,K239)&gt;=3,IF(J239=5,VLOOKUP(K239+2,TPMatrix!$A$6:$B$10,2,FALSE),IF(J239=4,VLOOKUP(K239+2,TPMatrix!$D$6:$E$9,2,FALSE),0)),"")</f>
        <v>0</v>
      </c>
      <c r="O239" s="75">
        <f ca="1">IF(COUNTIF(K237:K241,K239)&gt;=4,IF(J239=5,VLOOKUP(K239+3,TPMatrix!$A$6:$B$10,2,FALSE),IF(J239=4,VLOOKUP(K239+3,TPMatrix!$D$6:$E$9,2,FALSE),0)),"")</f>
        <v>0</v>
      </c>
      <c r="P239" s="75">
        <f ca="1">IF(COUNTIF(K237:K241,K239)&gt;=5,IF(J239=5,VLOOKUP(K239+4,TPMatrix!$A$6:$B$10,2,FALSE),IF(J239=4,VLOOKUP(K239+4,TPMatrix!$D$6:$E$9,2,FALSE),0)),"")</f>
        <v>0</v>
      </c>
      <c r="Q239" s="75">
        <f t="shared" ca="1" si="93"/>
        <v>0</v>
      </c>
      <c r="R239" s="163">
        <f t="shared" ca="1" si="94"/>
        <v>5</v>
      </c>
      <c r="S239" s="162">
        <f t="shared" ca="1" si="78"/>
        <v>0</v>
      </c>
      <c r="T239" s="75">
        <f t="shared" si="79"/>
        <v>0</v>
      </c>
      <c r="U239" s="163">
        <f t="shared" ca="1" si="95"/>
        <v>0</v>
      </c>
      <c r="W239" s="3" t="str">
        <f t="shared" ca="1" si="81"/>
        <v/>
      </c>
      <c r="X239" s="3" t="str">
        <f ca="1">IF(ISNUMBER($A239),$W239*(Methuselahs!$A$4+1)+$A239,"")</f>
        <v/>
      </c>
      <c r="Y239" s="3" t="str">
        <f t="shared" ca="1" si="82"/>
        <v/>
      </c>
      <c r="Z239" s="3" t="str">
        <f ca="1">IF(ISNUMBER($A239),VLOOKUP($A239,Methuselahs!$A$7:$X$306,5),"")</f>
        <v/>
      </c>
      <c r="AA239" s="3" t="str">
        <f t="shared" ca="1" si="83"/>
        <v/>
      </c>
    </row>
    <row r="240" spans="1:27" x14ac:dyDescent="0.2">
      <c r="A240" s="164" t="str">
        <f ca="1">IF(OR(ISBLANK('Tournament Info'!$B$11),'Tournament Info'!$B$11&lt;&gt;4),"",INDIRECT(ADDRESS(ROW(),3,1,1,"Optimal Seating "&amp;'Tournament Info'!$B$11-1&amp;"R+F")))</f>
        <v/>
      </c>
      <c r="B240" s="165" t="str">
        <f ca="1">IF(ISNUMBER(A240),VLOOKUP(A240,Methuselahs!$A$7:$E$306,2,FALSE),"")</f>
        <v/>
      </c>
      <c r="C240" s="166" t="str">
        <f ca="1">IF(ISNUMBER(A240),VLOOKUP(A240,Methuselahs!$A$7:$E$306,3,FALSE),"")</f>
        <v/>
      </c>
      <c r="D240" s="167" t="str">
        <f t="shared" ca="1" si="88"/>
        <v/>
      </c>
      <c r="E240" s="168"/>
      <c r="F240" s="188">
        <f t="shared" si="89"/>
        <v>0</v>
      </c>
      <c r="G240" s="150" t="str">
        <f t="shared" ca="1" si="74"/>
        <v/>
      </c>
      <c r="H240" s="151" t="str">
        <f ca="1">IF(ISNUMBER(A240),IF(OR($S240=$U240,NOT(ISNA(MATCH($D240*5+$V$4,Override!$C$6:$C$125,0)))),$Q240,0),"")</f>
        <v/>
      </c>
      <c r="I240" s="69" t="str">
        <f t="shared" ca="1" si="90"/>
        <v/>
      </c>
      <c r="J240" s="169">
        <f t="shared" ref="J240" ca="1" si="156">COUNT(A237:A241)</f>
        <v>0</v>
      </c>
      <c r="K240" s="153" t="str">
        <f t="shared" ref="K240" ca="1" si="157">IF(ISNUMBER(A240),RANK(F240,F237:F241),"")</f>
        <v/>
      </c>
      <c r="L240" s="154">
        <f ca="1">IF(J240=5,VLOOKUP(K240,TPMatrix!$A$6:$B$10,2,FALSE),IF(J240=4,VLOOKUP(K240,TPMatrix!$D$6:$E$9,2,FALSE),0))</f>
        <v>0</v>
      </c>
      <c r="M240" s="154">
        <f ca="1">IF(COUNTIF(K237:K241,K240)&gt;=2,IF(J240=5,VLOOKUP(K240+1,TPMatrix!$A$6:$B$10,2,FALSE),IF(J240=4,VLOOKUP(K240+1,TPMatrix!$D$6:$E$9,2,FALSE),0)),"")</f>
        <v>0</v>
      </c>
      <c r="N240" s="154">
        <f ca="1">IF(COUNTIF(K237:K241,K240)&gt;=3,IF(J240=5,VLOOKUP(K240+2,TPMatrix!$A$6:$B$10,2,FALSE),IF(J240=4,VLOOKUP(K240+2,TPMatrix!$D$6:$E$9,2,FALSE),0)),"")</f>
        <v>0</v>
      </c>
      <c r="O240" s="154">
        <f ca="1">IF(COUNTIF(K237:K241,K240)&gt;=4,IF(J240=5,VLOOKUP(K240+3,TPMatrix!$A$6:$B$10,2,FALSE),IF(J240=4,VLOOKUP(K240+3,TPMatrix!$D$6:$E$9,2,FALSE),0)),"")</f>
        <v>0</v>
      </c>
      <c r="P240" s="154">
        <f ca="1">IF(COUNTIF(K237:K241,K240)&gt;=5,IF(J240=5,VLOOKUP(K240+4,TPMatrix!$A$6:$B$10,2,FALSE),IF(J240=4,VLOOKUP(K240+4,TPMatrix!$D$6:$E$9,2,FALSE),0)),"")</f>
        <v>0</v>
      </c>
      <c r="Q240" s="154">
        <f t="shared" ca="1" si="93"/>
        <v>0</v>
      </c>
      <c r="R240" s="155">
        <f t="shared" ca="1" si="94"/>
        <v>5</v>
      </c>
      <c r="S240" s="153">
        <f t="shared" ca="1" si="78"/>
        <v>0</v>
      </c>
      <c r="T240" s="154">
        <f t="shared" si="79"/>
        <v>0</v>
      </c>
      <c r="U240" s="155">
        <f t="shared" ca="1" si="95"/>
        <v>0</v>
      </c>
      <c r="W240" s="3" t="str">
        <f t="shared" ca="1" si="81"/>
        <v/>
      </c>
      <c r="X240" s="3" t="str">
        <f ca="1">IF(ISNUMBER($A240),$W240*(Methuselahs!$A$4+1)+$A240,"")</f>
        <v/>
      </c>
      <c r="Y240" s="3" t="str">
        <f t="shared" ca="1" si="82"/>
        <v/>
      </c>
      <c r="Z240" s="3" t="str">
        <f ca="1">IF(ISNUMBER($A240),VLOOKUP($A240,Methuselahs!$A$7:$X$306,5),"")</f>
        <v/>
      </c>
      <c r="AA240" s="3" t="str">
        <f t="shared" ca="1" si="83"/>
        <v/>
      </c>
    </row>
    <row r="241" spans="1:27" ht="13.5" thickBot="1" x14ac:dyDescent="0.25">
      <c r="A241" s="170" t="str">
        <f ca="1">IF(OR(ISBLANK('Tournament Info'!$B$11),'Tournament Info'!$B$11&lt;&gt;4),"",INDIRECT(ADDRESS(ROW(),3,1,1,"Optimal Seating "&amp;'Tournament Info'!$B$11-1&amp;"R+F")))</f>
        <v/>
      </c>
      <c r="B241" s="171" t="str">
        <f ca="1">IF(ISNUMBER(A241),VLOOKUP(A241,Methuselahs!$A$7:$E$306,2,FALSE),"")</f>
        <v/>
      </c>
      <c r="C241" s="172" t="str">
        <f ca="1">IF(ISNUMBER(A241),VLOOKUP(A241,Methuselahs!$A$7:$E$306,3,FALSE),"")</f>
        <v/>
      </c>
      <c r="D241" s="173" t="str">
        <f t="shared" ca="1" si="88"/>
        <v/>
      </c>
      <c r="E241" s="174"/>
      <c r="F241" s="189">
        <f t="shared" si="89"/>
        <v>0</v>
      </c>
      <c r="G241" s="159" t="str">
        <f t="shared" ca="1" si="74"/>
        <v/>
      </c>
      <c r="H241" s="160" t="str">
        <f ca="1">IF(ISNUMBER(A241),IF(OR($S241=$U241,NOT(ISNA(MATCH($D241*5+$V$4,Override!$C$6:$C$125,0)))),$Q241,0),"")</f>
        <v/>
      </c>
      <c r="I241" s="80" t="str">
        <f t="shared" ca="1" si="90"/>
        <v/>
      </c>
      <c r="J241" s="175">
        <f t="shared" ref="J241" ca="1" si="158">COUNT(A237:A241)</f>
        <v>0</v>
      </c>
      <c r="K241" s="176" t="str">
        <f t="shared" ref="K241" ca="1" si="159">IF(ISNUMBER(A241),RANK(F241,F237:F241),"")</f>
        <v/>
      </c>
      <c r="L241" s="177">
        <f ca="1">IF(J241=5,VLOOKUP(K241,TPMatrix!$A$6:$B$10,2,FALSE),IF(J241=4,VLOOKUP(K241,TPMatrix!$D$6:$E$9,2,FALSE),0))</f>
        <v>0</v>
      </c>
      <c r="M241" s="177">
        <f ca="1">IF(COUNTIF(K237:K241,K241)&gt;=2,IF(J241=5,VLOOKUP(K241+1,TPMatrix!$A$6:$B$10,2,FALSE),IF(J241=4,VLOOKUP(K241+1,TPMatrix!$D$6:$E$9,2,FALSE),0)),"")</f>
        <v>0</v>
      </c>
      <c r="N241" s="177">
        <f ca="1">IF(COUNTIF(K237:K241,K241)&gt;=3,IF(J241=5,VLOOKUP(K241+2,TPMatrix!$A$6:$B$10,2,FALSE),IF(J241=4,VLOOKUP(K241+2,TPMatrix!$D$6:$E$9,2,FALSE),0)),"")</f>
        <v>0</v>
      </c>
      <c r="O241" s="177">
        <f ca="1">IF(COUNTIF(K237:K241,K241)&gt;=4,IF(J241=5,VLOOKUP(K241+3,TPMatrix!$A$6:$B$10,2,FALSE),IF(J241=4,VLOOKUP(K241+3,TPMatrix!$D$6:$E$9,2,FALSE),0)),"")</f>
        <v>0</v>
      </c>
      <c r="P241" s="177">
        <f ca="1">IF(COUNTIF(K237:K241,K241)&gt;=5,IF(J241=5,VLOOKUP(K241+4,TPMatrix!$A$6:$B$10,2,FALSE),IF(J241=4,VLOOKUP(K241+4,TPMatrix!$D$6:$E$9,2,FALSE),0)),"")</f>
        <v>0</v>
      </c>
      <c r="Q241" s="177">
        <f t="shared" ca="1" si="93"/>
        <v>0</v>
      </c>
      <c r="R241" s="178">
        <f t="shared" ca="1" si="94"/>
        <v>5</v>
      </c>
      <c r="S241" s="176">
        <f t="shared" ca="1" si="78"/>
        <v>0</v>
      </c>
      <c r="T241" s="177">
        <f t="shared" si="79"/>
        <v>0</v>
      </c>
      <c r="U241" s="178">
        <f t="shared" ca="1" si="95"/>
        <v>0</v>
      </c>
      <c r="W241" s="3" t="str">
        <f t="shared" ca="1" si="81"/>
        <v/>
      </c>
      <c r="X241" s="3" t="str">
        <f ca="1">IF(ISNUMBER($A241),$W241*(Methuselahs!$A$4+1)+$A241,"")</f>
        <v/>
      </c>
      <c r="Y241" s="3" t="str">
        <f t="shared" ca="1" si="82"/>
        <v/>
      </c>
      <c r="Z241" s="3" t="str">
        <f ca="1">IF(ISNUMBER($A241),VLOOKUP($A241,Methuselahs!$A$7:$X$306,5),"")</f>
        <v/>
      </c>
      <c r="AA241" s="3" t="str">
        <f t="shared" ca="1" si="83"/>
        <v/>
      </c>
    </row>
    <row r="242" spans="1:27" ht="13.5" thickTop="1" x14ac:dyDescent="0.2">
      <c r="A242" s="55" t="str">
        <f ca="1">IF(OR(ISBLANK('Tournament Info'!$B$11),'Tournament Info'!$B$11&lt;&gt;4),"",INDIRECT(ADDRESS(ROW(),3,1,1,"Optimal Seating "&amp;'Tournament Info'!$B$11-1&amp;"R+F")))</f>
        <v/>
      </c>
      <c r="B242" s="57" t="str">
        <f ca="1">IF(ISNUMBER(A242),VLOOKUP(A242,Methuselahs!$A$7:$E$306,2,FALSE),"")</f>
        <v/>
      </c>
      <c r="C242" s="136" t="str">
        <f ca="1">IF(ISNUMBER(A242),VLOOKUP(A242,Methuselahs!$A$7:$E$306,3,FALSE),"")</f>
        <v/>
      </c>
      <c r="D242" s="137" t="str">
        <f t="shared" ca="1" si="88"/>
        <v/>
      </c>
      <c r="E242" s="138"/>
      <c r="F242" s="184">
        <f t="shared" si="89"/>
        <v>0</v>
      </c>
      <c r="G242" s="139" t="str">
        <f t="shared" ca="1" si="74"/>
        <v/>
      </c>
      <c r="H242" s="140" t="str">
        <f ca="1">IF(ISNUMBER(A242),IF(OR($S242=$U242,NOT(ISNA(MATCH($D242*5+$V$4,Override!$C$6:$C$125,0)))),$Q242,0),"")</f>
        <v/>
      </c>
      <c r="I242" s="193" t="str">
        <f t="shared" ca="1" si="90"/>
        <v/>
      </c>
      <c r="J242" s="141">
        <f t="shared" ref="J242" ca="1" si="160">COUNT(A242:A246)</f>
        <v>0</v>
      </c>
      <c r="K242" s="142" t="str">
        <f t="shared" ref="K242" ca="1" si="161">IF(ISNUMBER(A242),RANK(F242,F242:F246),"")</f>
        <v/>
      </c>
      <c r="L242" s="58">
        <f ca="1">IF(J242=5,VLOOKUP(K242,TPMatrix!$A$6:$B$10,2,FALSE),IF(J242=4,VLOOKUP(K242,TPMatrix!$D$6:$E$9,2,FALSE),0))</f>
        <v>0</v>
      </c>
      <c r="M242" s="58">
        <f ca="1">IF(COUNTIF(K242:K246,K242)&gt;=2,IF(J242=5,VLOOKUP(K242+1,TPMatrix!$A$6:$B$10,2,FALSE),IF(J242=4,VLOOKUP(K242+1,TPMatrix!$D$6:$E$9,2,FALSE),0)),"")</f>
        <v>0</v>
      </c>
      <c r="N242" s="58">
        <f ca="1">IF(COUNTIF(K242:K246,K242)&gt;=3,IF(J242=5,VLOOKUP(K242+2,TPMatrix!$A$6:$B$10,2,FALSE),IF(J242=4,VLOOKUP(K242+2,TPMatrix!$D$6:$E$9,2,FALSE),0)),"")</f>
        <v>0</v>
      </c>
      <c r="O242" s="58">
        <f ca="1">IF(COUNTIF(K242:K246,K242)&gt;=4,IF(J242=5,VLOOKUP(K242+3,TPMatrix!$A$6:$B$10,2,FALSE),IF(J242=4,VLOOKUP(K242+3,TPMatrix!$D$6:$E$9,2,FALSE),0)),"")</f>
        <v>0</v>
      </c>
      <c r="P242" s="58">
        <f ca="1">IF(COUNTIF(K242:K246,K242)&gt;=5,IF(J242=5,VLOOKUP(K242+4,TPMatrix!$A$6:$B$10,2,FALSE),IF(J242=4,VLOOKUP(K242+4,TPMatrix!$D$6:$E$9,2,FALSE),0)),"")</f>
        <v>0</v>
      </c>
      <c r="Q242" s="58">
        <f t="shared" ca="1" si="93"/>
        <v>0</v>
      </c>
      <c r="R242" s="143">
        <f t="shared" ca="1" si="94"/>
        <v>5</v>
      </c>
      <c r="S242" s="144">
        <f t="shared" ca="1" si="78"/>
        <v>0</v>
      </c>
      <c r="T242" s="145">
        <f t="shared" si="79"/>
        <v>0</v>
      </c>
      <c r="U242" s="146">
        <f t="shared" ca="1" si="95"/>
        <v>0</v>
      </c>
      <c r="W242" s="3" t="str">
        <f t="shared" ca="1" si="81"/>
        <v/>
      </c>
      <c r="X242" s="3" t="str">
        <f ca="1">IF(ISNUMBER($A242),$W242*(Methuselahs!$A$4+1)+$A242,"")</f>
        <v/>
      </c>
      <c r="Y242" s="3" t="str">
        <f t="shared" ca="1" si="82"/>
        <v/>
      </c>
      <c r="Z242" s="3" t="str">
        <f ca="1">IF(ISNUMBER($A242),VLOOKUP($A242,Methuselahs!$A$7:$X$306,5),"")</f>
        <v/>
      </c>
      <c r="AA242" s="3" t="str">
        <f t="shared" ca="1" si="83"/>
        <v/>
      </c>
    </row>
    <row r="243" spans="1:27" x14ac:dyDescent="0.2">
      <c r="A243" s="59" t="str">
        <f ca="1">IF(OR(ISBLANK('Tournament Info'!$B$11),'Tournament Info'!$B$11&lt;&gt;4),"",INDIRECT(ADDRESS(ROW(),3,1,1,"Optimal Seating "&amp;'Tournament Info'!$B$11-1&amp;"R+F")))</f>
        <v/>
      </c>
      <c r="B243" s="65" t="str">
        <f ca="1">IF(ISNUMBER(A243),VLOOKUP(A243,Methuselahs!$A$7:$E$306,2,FALSE),"")</f>
        <v/>
      </c>
      <c r="C243" s="147" t="str">
        <f ca="1">IF(ISNUMBER(A243),VLOOKUP(A243,Methuselahs!$A$7:$E$306,3,FALSE),"")</f>
        <v/>
      </c>
      <c r="D243" s="148" t="str">
        <f t="shared" ca="1" si="88"/>
        <v/>
      </c>
      <c r="E243" s="149"/>
      <c r="F243" s="66">
        <f t="shared" si="89"/>
        <v>0</v>
      </c>
      <c r="G243" s="150" t="str">
        <f t="shared" ca="1" si="74"/>
        <v/>
      </c>
      <c r="H243" s="151" t="str">
        <f ca="1">IF(ISNUMBER(A243),IF(OR($S243=$U243,NOT(ISNA(MATCH($D243*5+$V$4,Override!$C$6:$C$125,0)))),$Q243,0),"")</f>
        <v/>
      </c>
      <c r="I243" s="69" t="str">
        <f t="shared" ca="1" si="90"/>
        <v/>
      </c>
      <c r="J243" s="152">
        <f t="shared" ref="J243" ca="1" si="162">COUNT(A242:A246)</f>
        <v>0</v>
      </c>
      <c r="K243" s="153" t="str">
        <f t="shared" ref="K243" ca="1" si="163">IF(ISNUMBER(A243),RANK(F243,F242:F246),"")</f>
        <v/>
      </c>
      <c r="L243" s="154">
        <f ca="1">IF(J243=5,VLOOKUP(K243,TPMatrix!$A$6:$B$10,2,FALSE),IF(J243=4,VLOOKUP(K243,TPMatrix!$D$6:$E$9,2,FALSE),0))</f>
        <v>0</v>
      </c>
      <c r="M243" s="154">
        <f ca="1">IF(COUNTIF(K242:K246,K243)&gt;=2,IF(J243=5,VLOOKUP(K243+1,TPMatrix!$A$6:$B$10,2,FALSE),IF(J243=4,VLOOKUP(K243+1,TPMatrix!$D$6:$E$9,2,FALSE),0)),"")</f>
        <v>0</v>
      </c>
      <c r="N243" s="154">
        <f ca="1">IF(COUNTIF(K242:K246,K243)&gt;=3,IF(J243=5,VLOOKUP(K243+2,TPMatrix!$A$6:$B$10,2,FALSE),IF(J243=4,VLOOKUP(K243+2,TPMatrix!$D$6:$E$9,2,FALSE),0)),"")</f>
        <v>0</v>
      </c>
      <c r="O243" s="154">
        <f ca="1">IF(COUNTIF(K242:K246,K243)&gt;=4,IF(J243=5,VLOOKUP(K243+3,TPMatrix!$A$6:$B$10,2,FALSE),IF(J243=4,VLOOKUP(K243+3,TPMatrix!$D$6:$E$9,2,FALSE),0)),"")</f>
        <v>0</v>
      </c>
      <c r="P243" s="154">
        <f ca="1">IF(COUNTIF(K242:K246,K243)&gt;=5,IF(J243=5,VLOOKUP(K243+4,TPMatrix!$A$6:$B$10,2,FALSE),IF(J243=4,VLOOKUP(K243+4,TPMatrix!$D$6:$E$9,2,FALSE),0)),"")</f>
        <v>0</v>
      </c>
      <c r="Q243" s="154">
        <f t="shared" ca="1" si="93"/>
        <v>0</v>
      </c>
      <c r="R243" s="155">
        <f t="shared" ca="1" si="94"/>
        <v>5</v>
      </c>
      <c r="S243" s="153">
        <f t="shared" ca="1" si="78"/>
        <v>0</v>
      </c>
      <c r="T243" s="154">
        <f t="shared" si="79"/>
        <v>0</v>
      </c>
      <c r="U243" s="155">
        <f t="shared" ca="1" si="95"/>
        <v>0</v>
      </c>
      <c r="W243" s="3" t="str">
        <f t="shared" ca="1" si="81"/>
        <v/>
      </c>
      <c r="X243" s="3" t="str">
        <f ca="1">IF(ISNUMBER($A243),$W243*(Methuselahs!$A$4+1)+$A243,"")</f>
        <v/>
      </c>
      <c r="Y243" s="3" t="str">
        <f t="shared" ca="1" si="82"/>
        <v/>
      </c>
      <c r="Z243" s="3" t="str">
        <f ca="1">IF(ISNUMBER($A243),VLOOKUP($A243,Methuselahs!$A$7:$X$306,5),"")</f>
        <v/>
      </c>
      <c r="AA243" s="3" t="str">
        <f t="shared" ca="1" si="83"/>
        <v/>
      </c>
    </row>
    <row r="244" spans="1:27" x14ac:dyDescent="0.2">
      <c r="A244" s="70" t="str">
        <f ca="1">IF(OR(ISBLANK('Tournament Info'!$B$11),'Tournament Info'!$B$11&lt;&gt;4),"",INDIRECT(ADDRESS(ROW(),3,1,1,"Optimal Seating "&amp;'Tournament Info'!$B$11-1&amp;"R+F")))</f>
        <v/>
      </c>
      <c r="B244" s="76" t="str">
        <f ca="1">IF(ISNUMBER(A244),VLOOKUP(A244,Methuselahs!$A$7:$E$306,2,FALSE),"")</f>
        <v/>
      </c>
      <c r="C244" s="156" t="str">
        <f ca="1">IF(ISNUMBER(A244),VLOOKUP(A244,Methuselahs!$A$7:$E$306,3,FALSE),"")</f>
        <v/>
      </c>
      <c r="D244" s="157" t="str">
        <f t="shared" ca="1" si="88"/>
        <v/>
      </c>
      <c r="E244" s="158"/>
      <c r="F244" s="77">
        <f t="shared" si="89"/>
        <v>0</v>
      </c>
      <c r="G244" s="159" t="str">
        <f t="shared" ca="1" si="74"/>
        <v/>
      </c>
      <c r="H244" s="160" t="str">
        <f ca="1">IF(ISNUMBER(A244),IF(OR($S244=$U244,NOT(ISNA(MATCH($D244*5+$V$4,Override!$C$6:$C$125,0)))),$Q244,0),"")</f>
        <v/>
      </c>
      <c r="I244" s="80" t="str">
        <f t="shared" ca="1" si="90"/>
        <v/>
      </c>
      <c r="J244" s="161">
        <f t="shared" ref="J244" ca="1" si="164">COUNT(A242:A246)</f>
        <v>0</v>
      </c>
      <c r="K244" s="162" t="str">
        <f t="shared" ref="K244" ca="1" si="165">IF(ISNUMBER(A244),RANK(F244,F242:F246),"")</f>
        <v/>
      </c>
      <c r="L244" s="75">
        <f ca="1">IF(J244=5,VLOOKUP(K244,TPMatrix!$A$6:$B$10,2,FALSE),IF(J244=4,VLOOKUP(K244,TPMatrix!$D$6:$E$9,2,FALSE),0))</f>
        <v>0</v>
      </c>
      <c r="M244" s="75">
        <f ca="1">IF(COUNTIF(K242:K246,K244)&gt;=2,IF(J244=5,VLOOKUP(K244+1,TPMatrix!$A$6:$B$10,2,FALSE),IF(J244=4,VLOOKUP(K244+1,TPMatrix!$D$6:$E$9,2,FALSE),0)),"")</f>
        <v>0</v>
      </c>
      <c r="N244" s="75">
        <f ca="1">IF(COUNTIF(K242:K246,K244)&gt;=3,IF(J244=5,VLOOKUP(K244+2,TPMatrix!$A$6:$B$10,2,FALSE),IF(J244=4,VLOOKUP(K244+2,TPMatrix!$D$6:$E$9,2,FALSE),0)),"")</f>
        <v>0</v>
      </c>
      <c r="O244" s="75">
        <f ca="1">IF(COUNTIF(K242:K246,K244)&gt;=4,IF(J244=5,VLOOKUP(K244+3,TPMatrix!$A$6:$B$10,2,FALSE),IF(J244=4,VLOOKUP(K244+3,TPMatrix!$D$6:$E$9,2,FALSE),0)),"")</f>
        <v>0</v>
      </c>
      <c r="P244" s="75">
        <f ca="1">IF(COUNTIF(K242:K246,K244)&gt;=5,IF(J244=5,VLOOKUP(K244+4,TPMatrix!$A$6:$B$10,2,FALSE),IF(J244=4,VLOOKUP(K244+4,TPMatrix!$D$6:$E$9,2,FALSE),0)),"")</f>
        <v>0</v>
      </c>
      <c r="Q244" s="75">
        <f t="shared" ca="1" si="93"/>
        <v>0</v>
      </c>
      <c r="R244" s="163">
        <f t="shared" ca="1" si="94"/>
        <v>5</v>
      </c>
      <c r="S244" s="162">
        <f t="shared" ca="1" si="78"/>
        <v>0</v>
      </c>
      <c r="T244" s="75">
        <f t="shared" si="79"/>
        <v>0</v>
      </c>
      <c r="U244" s="163">
        <f t="shared" ca="1" si="95"/>
        <v>0</v>
      </c>
      <c r="W244" s="3" t="str">
        <f t="shared" ca="1" si="81"/>
        <v/>
      </c>
      <c r="X244" s="3" t="str">
        <f ca="1">IF(ISNUMBER($A244),$W244*(Methuselahs!$A$4+1)+$A244,"")</f>
        <v/>
      </c>
      <c r="Y244" s="3" t="str">
        <f t="shared" ca="1" si="82"/>
        <v/>
      </c>
      <c r="Z244" s="3" t="str">
        <f ca="1">IF(ISNUMBER($A244),VLOOKUP($A244,Methuselahs!$A$7:$X$306,5),"")</f>
        <v/>
      </c>
      <c r="AA244" s="3" t="str">
        <f t="shared" ca="1" si="83"/>
        <v/>
      </c>
    </row>
    <row r="245" spans="1:27" x14ac:dyDescent="0.2">
      <c r="A245" s="164" t="str">
        <f ca="1">IF(OR(ISBLANK('Tournament Info'!$B$11),'Tournament Info'!$B$11&lt;&gt;4),"",INDIRECT(ADDRESS(ROW(),3,1,1,"Optimal Seating "&amp;'Tournament Info'!$B$11-1&amp;"R+F")))</f>
        <v/>
      </c>
      <c r="B245" s="165" t="str">
        <f ca="1">IF(ISNUMBER(A245),VLOOKUP(A245,Methuselahs!$A$7:$E$306,2,FALSE),"")</f>
        <v/>
      </c>
      <c r="C245" s="166" t="str">
        <f ca="1">IF(ISNUMBER(A245),VLOOKUP(A245,Methuselahs!$A$7:$E$306,3,FALSE),"")</f>
        <v/>
      </c>
      <c r="D245" s="167" t="str">
        <f t="shared" ca="1" si="88"/>
        <v/>
      </c>
      <c r="E245" s="168"/>
      <c r="F245" s="188">
        <f t="shared" si="89"/>
        <v>0</v>
      </c>
      <c r="G245" s="150" t="str">
        <f t="shared" ca="1" si="74"/>
        <v/>
      </c>
      <c r="H245" s="151" t="str">
        <f ca="1">IF(ISNUMBER(A245),IF(OR($S245=$U245,NOT(ISNA(MATCH($D245*5+$V$4,Override!$C$6:$C$125,0)))),$Q245,0),"")</f>
        <v/>
      </c>
      <c r="I245" s="69" t="str">
        <f t="shared" ca="1" si="90"/>
        <v/>
      </c>
      <c r="J245" s="169">
        <f t="shared" ref="J245" ca="1" si="166">COUNT(A242:A246)</f>
        <v>0</v>
      </c>
      <c r="K245" s="153" t="str">
        <f t="shared" ref="K245" ca="1" si="167">IF(ISNUMBER(A245),RANK(F245,F242:F246),"")</f>
        <v/>
      </c>
      <c r="L245" s="154">
        <f ca="1">IF(J245=5,VLOOKUP(K245,TPMatrix!$A$6:$B$10,2,FALSE),IF(J245=4,VLOOKUP(K245,TPMatrix!$D$6:$E$9,2,FALSE),0))</f>
        <v>0</v>
      </c>
      <c r="M245" s="154">
        <f ca="1">IF(COUNTIF(K242:K246,K245)&gt;=2,IF(J245=5,VLOOKUP(K245+1,TPMatrix!$A$6:$B$10,2,FALSE),IF(J245=4,VLOOKUP(K245+1,TPMatrix!$D$6:$E$9,2,FALSE),0)),"")</f>
        <v>0</v>
      </c>
      <c r="N245" s="154">
        <f ca="1">IF(COUNTIF(K242:K246,K245)&gt;=3,IF(J245=5,VLOOKUP(K245+2,TPMatrix!$A$6:$B$10,2,FALSE),IF(J245=4,VLOOKUP(K245+2,TPMatrix!$D$6:$E$9,2,FALSE),0)),"")</f>
        <v>0</v>
      </c>
      <c r="O245" s="154">
        <f ca="1">IF(COUNTIF(K242:K246,K245)&gt;=4,IF(J245=5,VLOOKUP(K245+3,TPMatrix!$A$6:$B$10,2,FALSE),IF(J245=4,VLOOKUP(K245+3,TPMatrix!$D$6:$E$9,2,FALSE),0)),"")</f>
        <v>0</v>
      </c>
      <c r="P245" s="154">
        <f ca="1">IF(COUNTIF(K242:K246,K245)&gt;=5,IF(J245=5,VLOOKUP(K245+4,TPMatrix!$A$6:$B$10,2,FALSE),IF(J245=4,VLOOKUP(K245+4,TPMatrix!$D$6:$E$9,2,FALSE),0)),"")</f>
        <v>0</v>
      </c>
      <c r="Q245" s="154">
        <f t="shared" ca="1" si="93"/>
        <v>0</v>
      </c>
      <c r="R245" s="155">
        <f t="shared" ca="1" si="94"/>
        <v>5</v>
      </c>
      <c r="S245" s="153">
        <f t="shared" ca="1" si="78"/>
        <v>0</v>
      </c>
      <c r="T245" s="154">
        <f t="shared" si="79"/>
        <v>0</v>
      </c>
      <c r="U245" s="155">
        <f t="shared" ca="1" si="95"/>
        <v>0</v>
      </c>
      <c r="W245" s="3" t="str">
        <f t="shared" ca="1" si="81"/>
        <v/>
      </c>
      <c r="X245" s="3" t="str">
        <f ca="1">IF(ISNUMBER($A245),$W245*(Methuselahs!$A$4+1)+$A245,"")</f>
        <v/>
      </c>
      <c r="Y245" s="3" t="str">
        <f t="shared" ca="1" si="82"/>
        <v/>
      </c>
      <c r="Z245" s="3" t="str">
        <f ca="1">IF(ISNUMBER($A245),VLOOKUP($A245,Methuselahs!$A$7:$X$306,5),"")</f>
        <v/>
      </c>
      <c r="AA245" s="3" t="str">
        <f t="shared" ca="1" si="83"/>
        <v/>
      </c>
    </row>
    <row r="246" spans="1:27" ht="13.5" thickBot="1" x14ac:dyDescent="0.25">
      <c r="A246" s="170" t="str">
        <f ca="1">IF(OR(ISBLANK('Tournament Info'!$B$11),'Tournament Info'!$B$11&lt;&gt;4),"",INDIRECT(ADDRESS(ROW(),3,1,1,"Optimal Seating "&amp;'Tournament Info'!$B$11-1&amp;"R+F")))</f>
        <v/>
      </c>
      <c r="B246" s="171" t="str">
        <f ca="1">IF(ISNUMBER(A246),VLOOKUP(A246,Methuselahs!$A$7:$E$306,2,FALSE),"")</f>
        <v/>
      </c>
      <c r="C246" s="172" t="str">
        <f ca="1">IF(ISNUMBER(A246),VLOOKUP(A246,Methuselahs!$A$7:$E$306,3,FALSE),"")</f>
        <v/>
      </c>
      <c r="D246" s="173" t="str">
        <f t="shared" ca="1" si="88"/>
        <v/>
      </c>
      <c r="E246" s="174"/>
      <c r="F246" s="189">
        <f t="shared" si="89"/>
        <v>0</v>
      </c>
      <c r="G246" s="179" t="str">
        <f t="shared" ca="1" si="74"/>
        <v/>
      </c>
      <c r="H246" s="180" t="str">
        <f ca="1">IF(ISNUMBER(A246),IF(OR($S246=$U246,NOT(ISNA(MATCH($D246*5+$V$4,Override!$C$6:$C$125,0)))),$Q246,0),"")</f>
        <v/>
      </c>
      <c r="I246" s="194" t="str">
        <f t="shared" ca="1" si="90"/>
        <v/>
      </c>
      <c r="J246" s="175">
        <f t="shared" ref="J246" ca="1" si="168">COUNT(A242:A246)</f>
        <v>0</v>
      </c>
      <c r="K246" s="176" t="str">
        <f t="shared" ref="K246" ca="1" si="169">IF(ISNUMBER(A246),RANK(F246,F242:F246),"")</f>
        <v/>
      </c>
      <c r="L246" s="177">
        <f ca="1">IF(J246=5,VLOOKUP(K246,TPMatrix!$A$6:$B$10,2,FALSE),IF(J246=4,VLOOKUP(K246,TPMatrix!$D$6:$E$9,2,FALSE),0))</f>
        <v>0</v>
      </c>
      <c r="M246" s="177">
        <f ca="1">IF(COUNTIF(K242:K246,K246)&gt;=2,IF(J246=5,VLOOKUP(K246+1,TPMatrix!$A$6:$B$10,2,FALSE),IF(J246=4,VLOOKUP(K246+1,TPMatrix!$D$6:$E$9,2,FALSE),0)),"")</f>
        <v>0</v>
      </c>
      <c r="N246" s="177">
        <f ca="1">IF(COUNTIF(K242:K246,K246)&gt;=3,IF(J246=5,VLOOKUP(K246+2,TPMatrix!$A$6:$B$10,2,FALSE),IF(J246=4,VLOOKUP(K246+2,TPMatrix!$D$6:$E$9,2,FALSE),0)),"")</f>
        <v>0</v>
      </c>
      <c r="O246" s="177">
        <f ca="1">IF(COUNTIF(K242:K246,K246)&gt;=4,IF(J246=5,VLOOKUP(K246+3,TPMatrix!$A$6:$B$10,2,FALSE),IF(J246=4,VLOOKUP(K246+3,TPMatrix!$D$6:$E$9,2,FALSE),0)),"")</f>
        <v>0</v>
      </c>
      <c r="P246" s="177">
        <f ca="1">IF(COUNTIF(K242:K246,K246)&gt;=5,IF(J246=5,VLOOKUP(K246+4,TPMatrix!$A$6:$B$10,2,FALSE),IF(J246=4,VLOOKUP(K246+4,TPMatrix!$D$6:$E$9,2,FALSE),0)),"")</f>
        <v>0</v>
      </c>
      <c r="Q246" s="177">
        <f t="shared" ca="1" si="93"/>
        <v>0</v>
      </c>
      <c r="R246" s="178">
        <f t="shared" ca="1" si="94"/>
        <v>5</v>
      </c>
      <c r="S246" s="176">
        <f t="shared" ca="1" si="78"/>
        <v>0</v>
      </c>
      <c r="T246" s="177">
        <f t="shared" si="79"/>
        <v>0</v>
      </c>
      <c r="U246" s="178">
        <f t="shared" ca="1" si="95"/>
        <v>0</v>
      </c>
      <c r="W246" s="3" t="str">
        <f t="shared" ca="1" si="81"/>
        <v/>
      </c>
      <c r="X246" s="3" t="str">
        <f ca="1">IF(ISNUMBER($A246),$W246*(Methuselahs!$A$4+1)+$A246,"")</f>
        <v/>
      </c>
      <c r="Y246" s="3" t="str">
        <f t="shared" ca="1" si="82"/>
        <v/>
      </c>
      <c r="Z246" s="3" t="str">
        <f ca="1">IF(ISNUMBER($A246),VLOOKUP($A246,Methuselahs!$A$7:$X$306,5),"")</f>
        <v/>
      </c>
      <c r="AA246" s="3" t="str">
        <f t="shared" ca="1" si="83"/>
        <v/>
      </c>
    </row>
    <row r="247" spans="1:27" ht="13.5" thickTop="1" x14ac:dyDescent="0.2">
      <c r="A247" s="55" t="str">
        <f ca="1">IF(OR(ISBLANK('Tournament Info'!$B$11),'Tournament Info'!$B$11&lt;&gt;4),"",INDIRECT(ADDRESS(ROW(),3,1,1,"Optimal Seating "&amp;'Tournament Info'!$B$11-1&amp;"R+F")))</f>
        <v/>
      </c>
      <c r="B247" s="76" t="str">
        <f ca="1">IF(ISNUMBER(A247),VLOOKUP(A247,Methuselahs!$A$7:$E$306,2,FALSE),"")</f>
        <v/>
      </c>
      <c r="C247" s="136" t="str">
        <f ca="1">IF(ISNUMBER(A247),VLOOKUP(A247,Methuselahs!$A$7:$E$306,3,FALSE),"")</f>
        <v/>
      </c>
      <c r="D247" s="137" t="str">
        <f t="shared" ca="1" si="88"/>
        <v/>
      </c>
      <c r="E247" s="138"/>
      <c r="F247" s="184">
        <f t="shared" si="89"/>
        <v>0</v>
      </c>
      <c r="G247" s="139" t="str">
        <f t="shared" ca="1" si="74"/>
        <v/>
      </c>
      <c r="H247" s="140" t="str">
        <f ca="1">IF(ISNUMBER(A247),IF(OR($S247=$U247,NOT(ISNA(MATCH($D247*5+$V$4,Override!$C$6:$C$125,0)))),$Q247,0),"")</f>
        <v/>
      </c>
      <c r="I247" s="193" t="str">
        <f t="shared" ca="1" si="90"/>
        <v/>
      </c>
      <c r="J247" s="141">
        <f t="shared" ref="J247" ca="1" si="170">COUNT(A247:A251)</f>
        <v>0</v>
      </c>
      <c r="K247" s="142" t="str">
        <f t="shared" ref="K247" ca="1" si="171">IF(ISNUMBER(A247),RANK(F247,F247:F251),"")</f>
        <v/>
      </c>
      <c r="L247" s="58">
        <f ca="1">IF(J247=5,VLOOKUP(K247,TPMatrix!$A$6:$B$10,2,FALSE),IF(J247=4,VLOOKUP(K247,TPMatrix!$D$6:$E$9,2,FALSE),0))</f>
        <v>0</v>
      </c>
      <c r="M247" s="58">
        <f ca="1">IF(COUNTIF(K247:K251,K247)&gt;=2,IF(J247=5,VLOOKUP(K247+1,TPMatrix!$A$6:$B$10,2,FALSE),IF(J247=4,VLOOKUP(K247+1,TPMatrix!$D$6:$E$9,2,FALSE),0)),"")</f>
        <v>0</v>
      </c>
      <c r="N247" s="58">
        <f ca="1">IF(COUNTIF(K247:K251,K247)&gt;=3,IF(J247=5,VLOOKUP(K247+2,TPMatrix!$A$6:$B$10,2,FALSE),IF(J247=4,VLOOKUP(K247+2,TPMatrix!$D$6:$E$9,2,FALSE),0)),"")</f>
        <v>0</v>
      </c>
      <c r="O247" s="58">
        <f ca="1">IF(COUNTIF(K247:K251,K247)&gt;=4,IF(J247=5,VLOOKUP(K247+3,TPMatrix!$A$6:$B$10,2,FALSE),IF(J247=4,VLOOKUP(K247+3,TPMatrix!$D$6:$E$9,2,FALSE),0)),"")</f>
        <v>0</v>
      </c>
      <c r="P247" s="58">
        <f ca="1">IF(COUNTIF(K247:K251,K247)&gt;=5,IF(J247=5,VLOOKUP(K247+4,TPMatrix!$A$6:$B$10,2,FALSE),IF(J247=4,VLOOKUP(K247+4,TPMatrix!$D$6:$E$9,2,FALSE),0)),"")</f>
        <v>0</v>
      </c>
      <c r="Q247" s="58">
        <f t="shared" ca="1" si="93"/>
        <v>0</v>
      </c>
      <c r="R247" s="143">
        <f t="shared" ca="1" si="94"/>
        <v>5</v>
      </c>
      <c r="S247" s="144">
        <f t="shared" ca="1" si="78"/>
        <v>0</v>
      </c>
      <c r="T247" s="145">
        <f t="shared" si="79"/>
        <v>0</v>
      </c>
      <c r="U247" s="146">
        <f t="shared" ca="1" si="95"/>
        <v>0</v>
      </c>
      <c r="W247" s="3" t="str">
        <f t="shared" ca="1" si="81"/>
        <v/>
      </c>
      <c r="X247" s="3" t="str">
        <f ca="1">IF(ISNUMBER($A247),$W247*(Methuselahs!$A$4+1)+$A247,"")</f>
        <v/>
      </c>
      <c r="Y247" s="3" t="str">
        <f t="shared" ca="1" si="82"/>
        <v/>
      </c>
      <c r="Z247" s="3" t="str">
        <f ca="1">IF(ISNUMBER($A247),VLOOKUP($A247,Methuselahs!$A$7:$X$306,5),"")</f>
        <v/>
      </c>
      <c r="AA247" s="3" t="str">
        <f t="shared" ca="1" si="83"/>
        <v/>
      </c>
    </row>
    <row r="248" spans="1:27" x14ac:dyDescent="0.2">
      <c r="A248" s="59" t="str">
        <f ca="1">IF(OR(ISBLANK('Tournament Info'!$B$11),'Tournament Info'!$B$11&lt;&gt;4),"",INDIRECT(ADDRESS(ROW(),3,1,1,"Optimal Seating "&amp;'Tournament Info'!$B$11-1&amp;"R+F")))</f>
        <v/>
      </c>
      <c r="B248" s="65" t="str">
        <f ca="1">IF(ISNUMBER(A248),VLOOKUP(A248,Methuselahs!$A$7:$E$306,2,FALSE),"")</f>
        <v/>
      </c>
      <c r="C248" s="147" t="str">
        <f ca="1">IF(ISNUMBER(A248),VLOOKUP(A248,Methuselahs!$A$7:$E$306,3,FALSE),"")</f>
        <v/>
      </c>
      <c r="D248" s="148" t="str">
        <f t="shared" ca="1" si="88"/>
        <v/>
      </c>
      <c r="E248" s="149"/>
      <c r="F248" s="66">
        <f t="shared" si="89"/>
        <v>0</v>
      </c>
      <c r="G248" s="150" t="str">
        <f t="shared" ca="1" si="74"/>
        <v/>
      </c>
      <c r="H248" s="151" t="str">
        <f ca="1">IF(ISNUMBER(A248),IF(OR($S248=$U248,NOT(ISNA(MATCH($D248*5+$V$4,Override!$C$6:$C$125,0)))),$Q248,0),"")</f>
        <v/>
      </c>
      <c r="I248" s="69" t="str">
        <f t="shared" ca="1" si="90"/>
        <v/>
      </c>
      <c r="J248" s="152">
        <f t="shared" ref="J248" ca="1" si="172">COUNT(A247:A251)</f>
        <v>0</v>
      </c>
      <c r="K248" s="153" t="str">
        <f t="shared" ref="K248" ca="1" si="173">IF(ISNUMBER(A248),RANK(F248,F247:F251),"")</f>
        <v/>
      </c>
      <c r="L248" s="154">
        <f ca="1">IF(J248=5,VLOOKUP(K248,TPMatrix!$A$6:$B$10,2,FALSE),IF(J248=4,VLOOKUP(K248,TPMatrix!$D$6:$E$9,2,FALSE),0))</f>
        <v>0</v>
      </c>
      <c r="M248" s="154">
        <f ca="1">IF(COUNTIF(K247:K251,K248)&gt;=2,IF(J248=5,VLOOKUP(K248+1,TPMatrix!$A$6:$B$10,2,FALSE),IF(J248=4,VLOOKUP(K248+1,TPMatrix!$D$6:$E$9,2,FALSE),0)),"")</f>
        <v>0</v>
      </c>
      <c r="N248" s="154">
        <f ca="1">IF(COUNTIF(K247:K251,K248)&gt;=3,IF(J248=5,VLOOKUP(K248+2,TPMatrix!$A$6:$B$10,2,FALSE),IF(J248=4,VLOOKUP(K248+2,TPMatrix!$D$6:$E$9,2,FALSE),0)),"")</f>
        <v>0</v>
      </c>
      <c r="O248" s="154">
        <f ca="1">IF(COUNTIF(K247:K251,K248)&gt;=4,IF(J248=5,VLOOKUP(K248+3,TPMatrix!$A$6:$B$10,2,FALSE),IF(J248=4,VLOOKUP(K248+3,TPMatrix!$D$6:$E$9,2,FALSE),0)),"")</f>
        <v>0</v>
      </c>
      <c r="P248" s="154">
        <f ca="1">IF(COUNTIF(K247:K251,K248)&gt;=5,IF(J248=5,VLOOKUP(K248+4,TPMatrix!$A$6:$B$10,2,FALSE),IF(J248=4,VLOOKUP(K248+4,TPMatrix!$D$6:$E$9,2,FALSE),0)),"")</f>
        <v>0</v>
      </c>
      <c r="Q248" s="154">
        <f t="shared" ca="1" si="93"/>
        <v>0</v>
      </c>
      <c r="R248" s="155">
        <f t="shared" ca="1" si="94"/>
        <v>5</v>
      </c>
      <c r="S248" s="153">
        <f t="shared" ca="1" si="78"/>
        <v>0</v>
      </c>
      <c r="T248" s="154">
        <f t="shared" si="79"/>
        <v>0</v>
      </c>
      <c r="U248" s="155">
        <f t="shared" ca="1" si="95"/>
        <v>0</v>
      </c>
      <c r="W248" s="3" t="str">
        <f t="shared" ca="1" si="81"/>
        <v/>
      </c>
      <c r="X248" s="3" t="str">
        <f ca="1">IF(ISNUMBER($A248),$W248*(Methuselahs!$A$4+1)+$A248,"")</f>
        <v/>
      </c>
      <c r="Y248" s="3" t="str">
        <f t="shared" ca="1" si="82"/>
        <v/>
      </c>
      <c r="Z248" s="3" t="str">
        <f ca="1">IF(ISNUMBER($A248),VLOOKUP($A248,Methuselahs!$A$7:$X$306,5),"")</f>
        <v/>
      </c>
      <c r="AA248" s="3" t="str">
        <f t="shared" ca="1" si="83"/>
        <v/>
      </c>
    </row>
    <row r="249" spans="1:27" x14ac:dyDescent="0.2">
      <c r="A249" s="70" t="str">
        <f ca="1">IF(OR(ISBLANK('Tournament Info'!$B$11),'Tournament Info'!$B$11&lt;&gt;4),"",INDIRECT(ADDRESS(ROW(),3,1,1,"Optimal Seating "&amp;'Tournament Info'!$B$11-1&amp;"R+F")))</f>
        <v/>
      </c>
      <c r="B249" s="76" t="str">
        <f ca="1">IF(ISNUMBER(A249),VLOOKUP(A249,Methuselahs!$A$7:$E$306,2,FALSE),"")</f>
        <v/>
      </c>
      <c r="C249" s="156" t="str">
        <f ca="1">IF(ISNUMBER(A249),VLOOKUP(A249,Methuselahs!$A$7:$E$306,3,FALSE),"")</f>
        <v/>
      </c>
      <c r="D249" s="157" t="str">
        <f t="shared" ca="1" si="88"/>
        <v/>
      </c>
      <c r="E249" s="158"/>
      <c r="F249" s="77">
        <f t="shared" si="89"/>
        <v>0</v>
      </c>
      <c r="G249" s="159" t="str">
        <f t="shared" ca="1" si="74"/>
        <v/>
      </c>
      <c r="H249" s="160" t="str">
        <f ca="1">IF(ISNUMBER(A249),IF(OR($S249=$U249,NOT(ISNA(MATCH($D249*5+$V$4,Override!$C$6:$C$125,0)))),$Q249,0),"")</f>
        <v/>
      </c>
      <c r="I249" s="80" t="str">
        <f t="shared" ca="1" si="90"/>
        <v/>
      </c>
      <c r="J249" s="161">
        <f t="shared" ref="J249" ca="1" si="174">COUNT(A247:A251)</f>
        <v>0</v>
      </c>
      <c r="K249" s="162" t="str">
        <f t="shared" ref="K249" ca="1" si="175">IF(ISNUMBER(A249),RANK(F249,F247:F251),"")</f>
        <v/>
      </c>
      <c r="L249" s="75">
        <f ca="1">IF(J249=5,VLOOKUP(K249,TPMatrix!$A$6:$B$10,2,FALSE),IF(J249=4,VLOOKUP(K249,TPMatrix!$D$6:$E$9,2,FALSE),0))</f>
        <v>0</v>
      </c>
      <c r="M249" s="75">
        <f ca="1">IF(COUNTIF(K247:K251,K249)&gt;=2,IF(J249=5,VLOOKUP(K249+1,TPMatrix!$A$6:$B$10,2,FALSE),IF(J249=4,VLOOKUP(K249+1,TPMatrix!$D$6:$E$9,2,FALSE),0)),"")</f>
        <v>0</v>
      </c>
      <c r="N249" s="75">
        <f ca="1">IF(COUNTIF(K247:K251,K249)&gt;=3,IF(J249=5,VLOOKUP(K249+2,TPMatrix!$A$6:$B$10,2,FALSE),IF(J249=4,VLOOKUP(K249+2,TPMatrix!$D$6:$E$9,2,FALSE),0)),"")</f>
        <v>0</v>
      </c>
      <c r="O249" s="75">
        <f ca="1">IF(COUNTIF(K247:K251,K249)&gt;=4,IF(J249=5,VLOOKUP(K249+3,TPMatrix!$A$6:$B$10,2,FALSE),IF(J249=4,VLOOKUP(K249+3,TPMatrix!$D$6:$E$9,2,FALSE),0)),"")</f>
        <v>0</v>
      </c>
      <c r="P249" s="75">
        <f ca="1">IF(COUNTIF(K247:K251,K249)&gt;=5,IF(J249=5,VLOOKUP(K249+4,TPMatrix!$A$6:$B$10,2,FALSE),IF(J249=4,VLOOKUP(K249+4,TPMatrix!$D$6:$E$9,2,FALSE),0)),"")</f>
        <v>0</v>
      </c>
      <c r="Q249" s="75">
        <f t="shared" ca="1" si="93"/>
        <v>0</v>
      </c>
      <c r="R249" s="163">
        <f t="shared" ca="1" si="94"/>
        <v>5</v>
      </c>
      <c r="S249" s="162">
        <f t="shared" ca="1" si="78"/>
        <v>0</v>
      </c>
      <c r="T249" s="75">
        <f t="shared" si="79"/>
        <v>0</v>
      </c>
      <c r="U249" s="163">
        <f t="shared" ca="1" si="95"/>
        <v>0</v>
      </c>
      <c r="W249" s="3" t="str">
        <f t="shared" ca="1" si="81"/>
        <v/>
      </c>
      <c r="X249" s="3" t="str">
        <f ca="1">IF(ISNUMBER($A249),$W249*(Methuselahs!$A$4+1)+$A249,"")</f>
        <v/>
      </c>
      <c r="Y249" s="3" t="str">
        <f t="shared" ca="1" si="82"/>
        <v/>
      </c>
      <c r="Z249" s="3" t="str">
        <f ca="1">IF(ISNUMBER($A249),VLOOKUP($A249,Methuselahs!$A$7:$X$306,5),"")</f>
        <v/>
      </c>
      <c r="AA249" s="3" t="str">
        <f t="shared" ca="1" si="83"/>
        <v/>
      </c>
    </row>
    <row r="250" spans="1:27" x14ac:dyDescent="0.2">
      <c r="A250" s="164" t="str">
        <f ca="1">IF(OR(ISBLANK('Tournament Info'!$B$11),'Tournament Info'!$B$11&lt;&gt;4),"",INDIRECT(ADDRESS(ROW(),3,1,1,"Optimal Seating "&amp;'Tournament Info'!$B$11-1&amp;"R+F")))</f>
        <v/>
      </c>
      <c r="B250" s="165" t="str">
        <f ca="1">IF(ISNUMBER(A250),VLOOKUP(A250,Methuselahs!$A$7:$E$306,2,FALSE),"")</f>
        <v/>
      </c>
      <c r="C250" s="166" t="str">
        <f ca="1">IF(ISNUMBER(A250),VLOOKUP(A250,Methuselahs!$A$7:$E$306,3,FALSE),"")</f>
        <v/>
      </c>
      <c r="D250" s="167" t="str">
        <f t="shared" ca="1" si="88"/>
        <v/>
      </c>
      <c r="E250" s="168"/>
      <c r="F250" s="188">
        <f t="shared" si="89"/>
        <v>0</v>
      </c>
      <c r="G250" s="150" t="str">
        <f t="shared" ca="1" si="74"/>
        <v/>
      </c>
      <c r="H250" s="151" t="str">
        <f ca="1">IF(ISNUMBER(A250),IF(OR($S250=$U250,NOT(ISNA(MATCH($D250*5+$V$4,Override!$C$6:$C$125,0)))),$Q250,0),"")</f>
        <v/>
      </c>
      <c r="I250" s="69" t="str">
        <f t="shared" ca="1" si="90"/>
        <v/>
      </c>
      <c r="J250" s="169">
        <f t="shared" ref="J250" ca="1" si="176">COUNT(A247:A251)</f>
        <v>0</v>
      </c>
      <c r="K250" s="153" t="str">
        <f t="shared" ref="K250" ca="1" si="177">IF(ISNUMBER(A250),RANK(F250,F247:F251),"")</f>
        <v/>
      </c>
      <c r="L250" s="154">
        <f ca="1">IF(J250=5,VLOOKUP(K250,TPMatrix!$A$6:$B$10,2,FALSE),IF(J250=4,VLOOKUP(K250,TPMatrix!$D$6:$E$9,2,FALSE),0))</f>
        <v>0</v>
      </c>
      <c r="M250" s="154">
        <f ca="1">IF(COUNTIF(K247:K251,K250)&gt;=2,IF(J250=5,VLOOKUP(K250+1,TPMatrix!$A$6:$B$10,2,FALSE),IF(J250=4,VLOOKUP(K250+1,TPMatrix!$D$6:$E$9,2,FALSE),0)),"")</f>
        <v>0</v>
      </c>
      <c r="N250" s="154">
        <f ca="1">IF(COUNTIF(K247:K251,K250)&gt;=3,IF(J250=5,VLOOKUP(K250+2,TPMatrix!$A$6:$B$10,2,FALSE),IF(J250=4,VLOOKUP(K250+2,TPMatrix!$D$6:$E$9,2,FALSE),0)),"")</f>
        <v>0</v>
      </c>
      <c r="O250" s="154">
        <f ca="1">IF(COUNTIF(K247:K251,K250)&gt;=4,IF(J250=5,VLOOKUP(K250+3,TPMatrix!$A$6:$B$10,2,FALSE),IF(J250=4,VLOOKUP(K250+3,TPMatrix!$D$6:$E$9,2,FALSE),0)),"")</f>
        <v>0</v>
      </c>
      <c r="P250" s="154">
        <f ca="1">IF(COUNTIF(K247:K251,K250)&gt;=5,IF(J250=5,VLOOKUP(K250+4,TPMatrix!$A$6:$B$10,2,FALSE),IF(J250=4,VLOOKUP(K250+4,TPMatrix!$D$6:$E$9,2,FALSE),0)),"")</f>
        <v>0</v>
      </c>
      <c r="Q250" s="154">
        <f t="shared" ca="1" si="93"/>
        <v>0</v>
      </c>
      <c r="R250" s="155">
        <f t="shared" ca="1" si="94"/>
        <v>5</v>
      </c>
      <c r="S250" s="153">
        <f t="shared" ca="1" si="78"/>
        <v>0</v>
      </c>
      <c r="T250" s="154">
        <f t="shared" si="79"/>
        <v>0</v>
      </c>
      <c r="U250" s="155">
        <f t="shared" ca="1" si="95"/>
        <v>0</v>
      </c>
      <c r="W250" s="3" t="str">
        <f t="shared" ca="1" si="81"/>
        <v/>
      </c>
      <c r="X250" s="3" t="str">
        <f ca="1">IF(ISNUMBER($A250),$W250*(Methuselahs!$A$4+1)+$A250,"")</f>
        <v/>
      </c>
      <c r="Y250" s="3" t="str">
        <f t="shared" ca="1" si="82"/>
        <v/>
      </c>
      <c r="Z250" s="3" t="str">
        <f ca="1">IF(ISNUMBER($A250),VLOOKUP($A250,Methuselahs!$A$7:$X$306,5),"")</f>
        <v/>
      </c>
      <c r="AA250" s="3" t="str">
        <f t="shared" ca="1" si="83"/>
        <v/>
      </c>
    </row>
    <row r="251" spans="1:27" ht="13.5" thickBot="1" x14ac:dyDescent="0.25">
      <c r="A251" s="170" t="str">
        <f ca="1">IF(OR(ISBLANK('Tournament Info'!$B$11),'Tournament Info'!$B$11&lt;&gt;4),"",INDIRECT(ADDRESS(ROW(),3,1,1,"Optimal Seating "&amp;'Tournament Info'!$B$11-1&amp;"R+F")))</f>
        <v/>
      </c>
      <c r="B251" s="171" t="str">
        <f ca="1">IF(ISNUMBER(A251),VLOOKUP(A251,Methuselahs!$A$7:$E$306,2,FALSE),"")</f>
        <v/>
      </c>
      <c r="C251" s="172" t="str">
        <f ca="1">IF(ISNUMBER(A251),VLOOKUP(A251,Methuselahs!$A$7:$E$306,3,FALSE),"")</f>
        <v/>
      </c>
      <c r="D251" s="173" t="str">
        <f t="shared" ca="1" si="88"/>
        <v/>
      </c>
      <c r="E251" s="174"/>
      <c r="F251" s="189">
        <f t="shared" si="89"/>
        <v>0</v>
      </c>
      <c r="G251" s="159" t="str">
        <f t="shared" ca="1" si="74"/>
        <v/>
      </c>
      <c r="H251" s="160" t="str">
        <f ca="1">IF(ISNUMBER(A251),IF(OR($S251=$U251,NOT(ISNA(MATCH($D251*5+$V$4,Override!$C$6:$C$125,0)))),$Q251,0),"")</f>
        <v/>
      </c>
      <c r="I251" s="80" t="str">
        <f t="shared" ca="1" si="90"/>
        <v/>
      </c>
      <c r="J251" s="175">
        <f t="shared" ref="J251" ca="1" si="178">COUNT(A247:A251)</f>
        <v>0</v>
      </c>
      <c r="K251" s="176" t="str">
        <f t="shared" ref="K251" ca="1" si="179">IF(ISNUMBER(A251),RANK(F251,F247:F251),"")</f>
        <v/>
      </c>
      <c r="L251" s="177">
        <f ca="1">IF(J251=5,VLOOKUP(K251,TPMatrix!$A$6:$B$10,2,FALSE),IF(J251=4,VLOOKUP(K251,TPMatrix!$D$6:$E$9,2,FALSE),0))</f>
        <v>0</v>
      </c>
      <c r="M251" s="177">
        <f ca="1">IF(COUNTIF(K247:K251,K251)&gt;=2,IF(J251=5,VLOOKUP(K251+1,TPMatrix!$A$6:$B$10,2,FALSE),IF(J251=4,VLOOKUP(K251+1,TPMatrix!$D$6:$E$9,2,FALSE),0)),"")</f>
        <v>0</v>
      </c>
      <c r="N251" s="177">
        <f ca="1">IF(COUNTIF(K247:K251,K251)&gt;=3,IF(J251=5,VLOOKUP(K251+2,TPMatrix!$A$6:$B$10,2,FALSE),IF(J251=4,VLOOKUP(K251+2,TPMatrix!$D$6:$E$9,2,FALSE),0)),"")</f>
        <v>0</v>
      </c>
      <c r="O251" s="177">
        <f ca="1">IF(COUNTIF(K247:K251,K251)&gt;=4,IF(J251=5,VLOOKUP(K251+3,TPMatrix!$A$6:$B$10,2,FALSE),IF(J251=4,VLOOKUP(K251+3,TPMatrix!$D$6:$E$9,2,FALSE),0)),"")</f>
        <v>0</v>
      </c>
      <c r="P251" s="177">
        <f ca="1">IF(COUNTIF(K247:K251,K251)&gt;=5,IF(J251=5,VLOOKUP(K251+4,TPMatrix!$A$6:$B$10,2,FALSE),IF(J251=4,VLOOKUP(K251+4,TPMatrix!$D$6:$E$9,2,FALSE),0)),"")</f>
        <v>0</v>
      </c>
      <c r="Q251" s="177">
        <f t="shared" ca="1" si="93"/>
        <v>0</v>
      </c>
      <c r="R251" s="178">
        <f t="shared" ca="1" si="94"/>
        <v>5</v>
      </c>
      <c r="S251" s="176">
        <f t="shared" ca="1" si="78"/>
        <v>0</v>
      </c>
      <c r="T251" s="177">
        <f t="shared" si="79"/>
        <v>0</v>
      </c>
      <c r="U251" s="178">
        <f t="shared" ca="1" si="95"/>
        <v>0</v>
      </c>
      <c r="W251" s="3" t="str">
        <f t="shared" ca="1" si="81"/>
        <v/>
      </c>
      <c r="X251" s="3" t="str">
        <f ca="1">IF(ISNUMBER($A251),$W251*(Methuselahs!$A$4+1)+$A251,"")</f>
        <v/>
      </c>
      <c r="Y251" s="3" t="str">
        <f t="shared" ca="1" si="82"/>
        <v/>
      </c>
      <c r="Z251" s="3" t="str">
        <f ca="1">IF(ISNUMBER($A251),VLOOKUP($A251,Methuselahs!$A$7:$X$306,5),"")</f>
        <v/>
      </c>
      <c r="AA251" s="3" t="str">
        <f t="shared" ca="1" si="83"/>
        <v/>
      </c>
    </row>
    <row r="252" spans="1:27" ht="13.5" thickTop="1" x14ac:dyDescent="0.2">
      <c r="A252" s="55" t="str">
        <f ca="1">IF(OR(ISBLANK('Tournament Info'!$B$11),'Tournament Info'!$B$11&lt;&gt;4),"",INDIRECT(ADDRESS(ROW(),3,1,1,"Optimal Seating "&amp;'Tournament Info'!$B$11-1&amp;"R+F")))</f>
        <v/>
      </c>
      <c r="B252" s="57" t="str">
        <f ca="1">IF(ISNUMBER(A252),VLOOKUP(A252,Methuselahs!$A$7:$E$306,2,FALSE),"")</f>
        <v/>
      </c>
      <c r="C252" s="136" t="str">
        <f ca="1">IF(ISNUMBER(A252),VLOOKUP(A252,Methuselahs!$A$7:$E$306,3,FALSE),"")</f>
        <v/>
      </c>
      <c r="D252" s="137" t="str">
        <f t="shared" ca="1" si="88"/>
        <v/>
      </c>
      <c r="E252" s="138"/>
      <c r="F252" s="184">
        <f t="shared" si="89"/>
        <v>0</v>
      </c>
      <c r="G252" s="139" t="str">
        <f t="shared" ca="1" si="74"/>
        <v/>
      </c>
      <c r="H252" s="140" t="str">
        <f ca="1">IF(ISNUMBER(A252),IF(OR($S252=$U252,NOT(ISNA(MATCH($D252*5+$V$4,Override!$C$6:$C$125,0)))),$Q252,0),"")</f>
        <v/>
      </c>
      <c r="I252" s="193" t="str">
        <f t="shared" ca="1" si="90"/>
        <v/>
      </c>
      <c r="J252" s="141">
        <f t="shared" ref="J252" ca="1" si="180">COUNT(A252:A256)</f>
        <v>0</v>
      </c>
      <c r="K252" s="142" t="str">
        <f t="shared" ref="K252" ca="1" si="181">IF(ISNUMBER(A252),RANK(F252,F252:F256),"")</f>
        <v/>
      </c>
      <c r="L252" s="58">
        <f ca="1">IF(J252=5,VLOOKUP(K252,TPMatrix!$A$6:$B$10,2,FALSE),IF(J252=4,VLOOKUP(K252,TPMatrix!$D$6:$E$9,2,FALSE),0))</f>
        <v>0</v>
      </c>
      <c r="M252" s="58">
        <f ca="1">IF(COUNTIF(K252:K256,K252)&gt;=2,IF(J252=5,VLOOKUP(K252+1,TPMatrix!$A$6:$B$10,2,FALSE),IF(J252=4,VLOOKUP(K252+1,TPMatrix!$D$6:$E$9,2,FALSE),0)),"")</f>
        <v>0</v>
      </c>
      <c r="N252" s="58">
        <f ca="1">IF(COUNTIF(K252:K256,K252)&gt;=3,IF(J252=5,VLOOKUP(K252+2,TPMatrix!$A$6:$B$10,2,FALSE),IF(J252=4,VLOOKUP(K252+2,TPMatrix!$D$6:$E$9,2,FALSE),0)),"")</f>
        <v>0</v>
      </c>
      <c r="O252" s="58">
        <f ca="1">IF(COUNTIF(K252:K256,K252)&gt;=4,IF(J252=5,VLOOKUP(K252+3,TPMatrix!$A$6:$B$10,2,FALSE),IF(J252=4,VLOOKUP(K252+3,TPMatrix!$D$6:$E$9,2,FALSE),0)),"")</f>
        <v>0</v>
      </c>
      <c r="P252" s="58">
        <f ca="1">IF(COUNTIF(K252:K256,K252)&gt;=5,IF(J252=5,VLOOKUP(K252+4,TPMatrix!$A$6:$B$10,2,FALSE),IF(J252=4,VLOOKUP(K252+4,TPMatrix!$D$6:$E$9,2,FALSE),0)),"")</f>
        <v>0</v>
      </c>
      <c r="Q252" s="58">
        <f t="shared" ca="1" si="93"/>
        <v>0</v>
      </c>
      <c r="R252" s="143">
        <f t="shared" ca="1" si="94"/>
        <v>5</v>
      </c>
      <c r="S252" s="144">
        <f t="shared" ca="1" si="78"/>
        <v>0</v>
      </c>
      <c r="T252" s="145">
        <f t="shared" si="79"/>
        <v>0</v>
      </c>
      <c r="U252" s="146">
        <f t="shared" ca="1" si="95"/>
        <v>0</v>
      </c>
      <c r="W252" s="3" t="str">
        <f t="shared" ca="1" si="81"/>
        <v/>
      </c>
      <c r="X252" s="3" t="str">
        <f ca="1">IF(ISNUMBER($A252),$W252*(Methuselahs!$A$4+1)+$A252,"")</f>
        <v/>
      </c>
      <c r="Y252" s="3" t="str">
        <f t="shared" ca="1" si="82"/>
        <v/>
      </c>
      <c r="Z252" s="3" t="str">
        <f ca="1">IF(ISNUMBER($A252),VLOOKUP($A252,Methuselahs!$A$7:$X$306,5),"")</f>
        <v/>
      </c>
      <c r="AA252" s="3" t="str">
        <f t="shared" ca="1" si="83"/>
        <v/>
      </c>
    </row>
    <row r="253" spans="1:27" x14ac:dyDescent="0.2">
      <c r="A253" s="59" t="str">
        <f ca="1">IF(OR(ISBLANK('Tournament Info'!$B$11),'Tournament Info'!$B$11&lt;&gt;4),"",INDIRECT(ADDRESS(ROW(),3,1,1,"Optimal Seating "&amp;'Tournament Info'!$B$11-1&amp;"R+F")))</f>
        <v/>
      </c>
      <c r="B253" s="65" t="str">
        <f ca="1">IF(ISNUMBER(A253),VLOOKUP(A253,Methuselahs!$A$7:$E$306,2,FALSE),"")</f>
        <v/>
      </c>
      <c r="C253" s="147" t="str">
        <f ca="1">IF(ISNUMBER(A253),VLOOKUP(A253,Methuselahs!$A$7:$E$306,3,FALSE),"")</f>
        <v/>
      </c>
      <c r="D253" s="148" t="str">
        <f t="shared" ca="1" si="88"/>
        <v/>
      </c>
      <c r="E253" s="149"/>
      <c r="F253" s="66">
        <f t="shared" si="89"/>
        <v>0</v>
      </c>
      <c r="G253" s="150" t="str">
        <f t="shared" ca="1" si="74"/>
        <v/>
      </c>
      <c r="H253" s="151" t="str">
        <f ca="1">IF(ISNUMBER(A253),IF(OR($S253=$U253,NOT(ISNA(MATCH($D253*5+$V$4,Override!$C$6:$C$125,0)))),$Q253,0),"")</f>
        <v/>
      </c>
      <c r="I253" s="69" t="str">
        <f t="shared" ca="1" si="90"/>
        <v/>
      </c>
      <c r="J253" s="152">
        <f t="shared" ref="J253" ca="1" si="182">COUNT(A252:A256)</f>
        <v>0</v>
      </c>
      <c r="K253" s="153" t="str">
        <f t="shared" ref="K253" ca="1" si="183">IF(ISNUMBER(A253),RANK(F253,F252:F256),"")</f>
        <v/>
      </c>
      <c r="L253" s="154">
        <f ca="1">IF(J253=5,VLOOKUP(K253,TPMatrix!$A$6:$B$10,2,FALSE),IF(J253=4,VLOOKUP(K253,TPMatrix!$D$6:$E$9,2,FALSE),0))</f>
        <v>0</v>
      </c>
      <c r="M253" s="154">
        <f ca="1">IF(COUNTIF(K252:K256,K253)&gt;=2,IF(J253=5,VLOOKUP(K253+1,TPMatrix!$A$6:$B$10,2,FALSE),IF(J253=4,VLOOKUP(K253+1,TPMatrix!$D$6:$E$9,2,FALSE),0)),"")</f>
        <v>0</v>
      </c>
      <c r="N253" s="154">
        <f ca="1">IF(COUNTIF(K252:K256,K253)&gt;=3,IF(J253=5,VLOOKUP(K253+2,TPMatrix!$A$6:$B$10,2,FALSE),IF(J253=4,VLOOKUP(K253+2,TPMatrix!$D$6:$E$9,2,FALSE),0)),"")</f>
        <v>0</v>
      </c>
      <c r="O253" s="154">
        <f ca="1">IF(COUNTIF(K252:K256,K253)&gt;=4,IF(J253=5,VLOOKUP(K253+3,TPMatrix!$A$6:$B$10,2,FALSE),IF(J253=4,VLOOKUP(K253+3,TPMatrix!$D$6:$E$9,2,FALSE),0)),"")</f>
        <v>0</v>
      </c>
      <c r="P253" s="154">
        <f ca="1">IF(COUNTIF(K252:K256,K253)&gt;=5,IF(J253=5,VLOOKUP(K253+4,TPMatrix!$A$6:$B$10,2,FALSE),IF(J253=4,VLOOKUP(K253+4,TPMatrix!$D$6:$E$9,2,FALSE),0)),"")</f>
        <v>0</v>
      </c>
      <c r="Q253" s="154">
        <f t="shared" ca="1" si="93"/>
        <v>0</v>
      </c>
      <c r="R253" s="155">
        <f t="shared" ca="1" si="94"/>
        <v>5</v>
      </c>
      <c r="S253" s="153">
        <f t="shared" ca="1" si="78"/>
        <v>0</v>
      </c>
      <c r="T253" s="154">
        <f t="shared" si="79"/>
        <v>0</v>
      </c>
      <c r="U253" s="155">
        <f t="shared" ca="1" si="95"/>
        <v>0</v>
      </c>
      <c r="W253" s="3" t="str">
        <f t="shared" ca="1" si="81"/>
        <v/>
      </c>
      <c r="X253" s="3" t="str">
        <f ca="1">IF(ISNUMBER($A253),$W253*(Methuselahs!$A$4+1)+$A253,"")</f>
        <v/>
      </c>
      <c r="Y253" s="3" t="str">
        <f t="shared" ca="1" si="82"/>
        <v/>
      </c>
      <c r="Z253" s="3" t="str">
        <f ca="1">IF(ISNUMBER($A253),VLOOKUP($A253,Methuselahs!$A$7:$X$306,5),"")</f>
        <v/>
      </c>
      <c r="AA253" s="3" t="str">
        <f t="shared" ca="1" si="83"/>
        <v/>
      </c>
    </row>
    <row r="254" spans="1:27" x14ac:dyDescent="0.2">
      <c r="A254" s="70" t="str">
        <f ca="1">IF(OR(ISBLANK('Tournament Info'!$B$11),'Tournament Info'!$B$11&lt;&gt;4),"",INDIRECT(ADDRESS(ROW(),3,1,1,"Optimal Seating "&amp;'Tournament Info'!$B$11-1&amp;"R+F")))</f>
        <v/>
      </c>
      <c r="B254" s="76" t="str">
        <f ca="1">IF(ISNUMBER(A254),VLOOKUP(A254,Methuselahs!$A$7:$E$306,2,FALSE),"")</f>
        <v/>
      </c>
      <c r="C254" s="156" t="str">
        <f ca="1">IF(ISNUMBER(A254),VLOOKUP(A254,Methuselahs!$A$7:$E$306,3,FALSE),"")</f>
        <v/>
      </c>
      <c r="D254" s="157" t="str">
        <f t="shared" ca="1" si="88"/>
        <v/>
      </c>
      <c r="E254" s="158"/>
      <c r="F254" s="77">
        <f t="shared" si="89"/>
        <v>0</v>
      </c>
      <c r="G254" s="159" t="str">
        <f t="shared" ca="1" si="74"/>
        <v/>
      </c>
      <c r="H254" s="160" t="str">
        <f ca="1">IF(ISNUMBER(A254),IF(OR($S254=$U254,NOT(ISNA(MATCH($D254*5+$V$4,Override!$C$6:$C$125,0)))),$Q254,0),"")</f>
        <v/>
      </c>
      <c r="I254" s="80" t="str">
        <f t="shared" ca="1" si="90"/>
        <v/>
      </c>
      <c r="J254" s="161">
        <f t="shared" ref="J254" ca="1" si="184">COUNT(A252:A256)</f>
        <v>0</v>
      </c>
      <c r="K254" s="162" t="str">
        <f t="shared" ref="K254" ca="1" si="185">IF(ISNUMBER(A254),RANK(F254,F252:F256),"")</f>
        <v/>
      </c>
      <c r="L254" s="75">
        <f ca="1">IF(J254=5,VLOOKUP(K254,TPMatrix!$A$6:$B$10,2,FALSE),IF(J254=4,VLOOKUP(K254,TPMatrix!$D$6:$E$9,2,FALSE),0))</f>
        <v>0</v>
      </c>
      <c r="M254" s="75">
        <f ca="1">IF(COUNTIF(K252:K256,K254)&gt;=2,IF(J254=5,VLOOKUP(K254+1,TPMatrix!$A$6:$B$10,2,FALSE),IF(J254=4,VLOOKUP(K254+1,TPMatrix!$D$6:$E$9,2,FALSE),0)),"")</f>
        <v>0</v>
      </c>
      <c r="N254" s="75">
        <f ca="1">IF(COUNTIF(K252:K256,K254)&gt;=3,IF(J254=5,VLOOKUP(K254+2,TPMatrix!$A$6:$B$10,2,FALSE),IF(J254=4,VLOOKUP(K254+2,TPMatrix!$D$6:$E$9,2,FALSE),0)),"")</f>
        <v>0</v>
      </c>
      <c r="O254" s="75">
        <f ca="1">IF(COUNTIF(K252:K256,K254)&gt;=4,IF(J254=5,VLOOKUP(K254+3,TPMatrix!$A$6:$B$10,2,FALSE),IF(J254=4,VLOOKUP(K254+3,TPMatrix!$D$6:$E$9,2,FALSE),0)),"")</f>
        <v>0</v>
      </c>
      <c r="P254" s="75">
        <f ca="1">IF(COUNTIF(K252:K256,K254)&gt;=5,IF(J254=5,VLOOKUP(K254+4,TPMatrix!$A$6:$B$10,2,FALSE),IF(J254=4,VLOOKUP(K254+4,TPMatrix!$D$6:$E$9,2,FALSE),0)),"")</f>
        <v>0</v>
      </c>
      <c r="Q254" s="75">
        <f t="shared" ca="1" si="93"/>
        <v>0</v>
      </c>
      <c r="R254" s="163">
        <f t="shared" ca="1" si="94"/>
        <v>5</v>
      </c>
      <c r="S254" s="162">
        <f t="shared" ca="1" si="78"/>
        <v>0</v>
      </c>
      <c r="T254" s="75">
        <f t="shared" si="79"/>
        <v>0</v>
      </c>
      <c r="U254" s="163">
        <f t="shared" ca="1" si="95"/>
        <v>0</v>
      </c>
      <c r="W254" s="3" t="str">
        <f t="shared" ca="1" si="81"/>
        <v/>
      </c>
      <c r="X254" s="3" t="str">
        <f ca="1">IF(ISNUMBER($A254),$W254*(Methuselahs!$A$4+1)+$A254,"")</f>
        <v/>
      </c>
      <c r="Y254" s="3" t="str">
        <f t="shared" ca="1" si="82"/>
        <v/>
      </c>
      <c r="Z254" s="3" t="str">
        <f ca="1">IF(ISNUMBER($A254),VLOOKUP($A254,Methuselahs!$A$7:$X$306,5),"")</f>
        <v/>
      </c>
      <c r="AA254" s="3" t="str">
        <f t="shared" ca="1" si="83"/>
        <v/>
      </c>
    </row>
    <row r="255" spans="1:27" x14ac:dyDescent="0.2">
      <c r="A255" s="164" t="str">
        <f ca="1">IF(OR(ISBLANK('Tournament Info'!$B$11),'Tournament Info'!$B$11&lt;&gt;4),"",INDIRECT(ADDRESS(ROW(),3,1,1,"Optimal Seating "&amp;'Tournament Info'!$B$11-1&amp;"R+F")))</f>
        <v/>
      </c>
      <c r="B255" s="165" t="str">
        <f ca="1">IF(ISNUMBER(A255),VLOOKUP(A255,Methuselahs!$A$7:$E$306,2,FALSE),"")</f>
        <v/>
      </c>
      <c r="C255" s="166" t="str">
        <f ca="1">IF(ISNUMBER(A255),VLOOKUP(A255,Methuselahs!$A$7:$E$306,3,FALSE),"")</f>
        <v/>
      </c>
      <c r="D255" s="167" t="str">
        <f t="shared" ca="1" si="88"/>
        <v/>
      </c>
      <c r="E255" s="168"/>
      <c r="F255" s="188">
        <f t="shared" si="89"/>
        <v>0</v>
      </c>
      <c r="G255" s="150" t="str">
        <f t="shared" ca="1" si="74"/>
        <v/>
      </c>
      <c r="H255" s="151" t="str">
        <f ca="1">IF(ISNUMBER(A255),IF(OR($S255=$U255,NOT(ISNA(MATCH($D255*5+$V$4,Override!$C$6:$C$125,0)))),$Q255,0),"")</f>
        <v/>
      </c>
      <c r="I255" s="69" t="str">
        <f t="shared" ca="1" si="90"/>
        <v/>
      </c>
      <c r="J255" s="169">
        <f t="shared" ref="J255" ca="1" si="186">COUNT(A252:A256)</f>
        <v>0</v>
      </c>
      <c r="K255" s="153" t="str">
        <f t="shared" ref="K255" ca="1" si="187">IF(ISNUMBER(A255),RANK(F255,F252:F256),"")</f>
        <v/>
      </c>
      <c r="L255" s="154">
        <f ca="1">IF(J255=5,VLOOKUP(K255,TPMatrix!$A$6:$B$10,2,FALSE),IF(J255=4,VLOOKUP(K255,TPMatrix!$D$6:$E$9,2,FALSE),0))</f>
        <v>0</v>
      </c>
      <c r="M255" s="154">
        <f ca="1">IF(COUNTIF(K252:K256,K255)&gt;=2,IF(J255=5,VLOOKUP(K255+1,TPMatrix!$A$6:$B$10,2,FALSE),IF(J255=4,VLOOKUP(K255+1,TPMatrix!$D$6:$E$9,2,FALSE),0)),"")</f>
        <v>0</v>
      </c>
      <c r="N255" s="154">
        <f ca="1">IF(COUNTIF(K252:K256,K255)&gt;=3,IF(J255=5,VLOOKUP(K255+2,TPMatrix!$A$6:$B$10,2,FALSE),IF(J255=4,VLOOKUP(K255+2,TPMatrix!$D$6:$E$9,2,FALSE),0)),"")</f>
        <v>0</v>
      </c>
      <c r="O255" s="154">
        <f ca="1">IF(COUNTIF(K252:K256,K255)&gt;=4,IF(J255=5,VLOOKUP(K255+3,TPMatrix!$A$6:$B$10,2,FALSE),IF(J255=4,VLOOKUP(K255+3,TPMatrix!$D$6:$E$9,2,FALSE),0)),"")</f>
        <v>0</v>
      </c>
      <c r="P255" s="154">
        <f ca="1">IF(COUNTIF(K252:K256,K255)&gt;=5,IF(J255=5,VLOOKUP(K255+4,TPMatrix!$A$6:$B$10,2,FALSE),IF(J255=4,VLOOKUP(K255+4,TPMatrix!$D$6:$E$9,2,FALSE),0)),"")</f>
        <v>0</v>
      </c>
      <c r="Q255" s="154">
        <f t="shared" ca="1" si="93"/>
        <v>0</v>
      </c>
      <c r="R255" s="155">
        <f t="shared" ca="1" si="94"/>
        <v>5</v>
      </c>
      <c r="S255" s="153">
        <f t="shared" ca="1" si="78"/>
        <v>0</v>
      </c>
      <c r="T255" s="154">
        <f t="shared" si="79"/>
        <v>0</v>
      </c>
      <c r="U255" s="155">
        <f t="shared" ca="1" si="95"/>
        <v>0</v>
      </c>
      <c r="W255" s="3" t="str">
        <f t="shared" ca="1" si="81"/>
        <v/>
      </c>
      <c r="X255" s="3" t="str">
        <f ca="1">IF(ISNUMBER($A255),$W255*(Methuselahs!$A$4+1)+$A255,"")</f>
        <v/>
      </c>
      <c r="Y255" s="3" t="str">
        <f t="shared" ca="1" si="82"/>
        <v/>
      </c>
      <c r="Z255" s="3" t="str">
        <f ca="1">IF(ISNUMBER($A255),VLOOKUP($A255,Methuselahs!$A$7:$X$306,5),"")</f>
        <v/>
      </c>
      <c r="AA255" s="3" t="str">
        <f t="shared" ca="1" si="83"/>
        <v/>
      </c>
    </row>
    <row r="256" spans="1:27" ht="13.5" thickBot="1" x14ac:dyDescent="0.25">
      <c r="A256" s="170" t="str">
        <f ca="1">IF(OR(ISBLANK('Tournament Info'!$B$11),'Tournament Info'!$B$11&lt;&gt;4),"",INDIRECT(ADDRESS(ROW(),3,1,1,"Optimal Seating "&amp;'Tournament Info'!$B$11-1&amp;"R+F")))</f>
        <v/>
      </c>
      <c r="B256" s="171" t="str">
        <f ca="1">IF(ISNUMBER(A256),VLOOKUP(A256,Methuselahs!$A$7:$E$306,2,FALSE),"")</f>
        <v/>
      </c>
      <c r="C256" s="172" t="str">
        <f ca="1">IF(ISNUMBER(A256),VLOOKUP(A256,Methuselahs!$A$7:$E$306,3,FALSE),"")</f>
        <v/>
      </c>
      <c r="D256" s="173" t="str">
        <f t="shared" ca="1" si="88"/>
        <v/>
      </c>
      <c r="E256" s="174"/>
      <c r="F256" s="189">
        <f t="shared" si="89"/>
        <v>0</v>
      </c>
      <c r="G256" s="179" t="str">
        <f t="shared" ca="1" si="74"/>
        <v/>
      </c>
      <c r="H256" s="180" t="str">
        <f ca="1">IF(ISNUMBER(A256),IF(OR($S256=$U256,NOT(ISNA(MATCH($D256*5+$V$4,Override!$C$6:$C$125,0)))),$Q256,0),"")</f>
        <v/>
      </c>
      <c r="I256" s="194" t="str">
        <f t="shared" ca="1" si="90"/>
        <v/>
      </c>
      <c r="J256" s="175">
        <f t="shared" ref="J256" ca="1" si="188">COUNT(A252:A256)</f>
        <v>0</v>
      </c>
      <c r="K256" s="176" t="str">
        <f t="shared" ref="K256" ca="1" si="189">IF(ISNUMBER(A256),RANK(F256,F252:F256),"")</f>
        <v/>
      </c>
      <c r="L256" s="177">
        <f ca="1">IF(J256=5,VLOOKUP(K256,TPMatrix!$A$6:$B$10,2,FALSE),IF(J256=4,VLOOKUP(K256,TPMatrix!$D$6:$E$9,2,FALSE),0))</f>
        <v>0</v>
      </c>
      <c r="M256" s="177">
        <f ca="1">IF(COUNTIF(K252:K256,K256)&gt;=2,IF(J256=5,VLOOKUP(K256+1,TPMatrix!$A$6:$B$10,2,FALSE),IF(J256=4,VLOOKUP(K256+1,TPMatrix!$D$6:$E$9,2,FALSE),0)),"")</f>
        <v>0</v>
      </c>
      <c r="N256" s="177">
        <f ca="1">IF(COUNTIF(K252:K256,K256)&gt;=3,IF(J256=5,VLOOKUP(K256+2,TPMatrix!$A$6:$B$10,2,FALSE),IF(J256=4,VLOOKUP(K256+2,TPMatrix!$D$6:$E$9,2,FALSE),0)),"")</f>
        <v>0</v>
      </c>
      <c r="O256" s="177">
        <f ca="1">IF(COUNTIF(K252:K256,K256)&gt;=4,IF(J256=5,VLOOKUP(K256+3,TPMatrix!$A$6:$B$10,2,FALSE),IF(J256=4,VLOOKUP(K256+3,TPMatrix!$D$6:$E$9,2,FALSE),0)),"")</f>
        <v>0</v>
      </c>
      <c r="P256" s="177">
        <f ca="1">IF(COUNTIF(K252:K256,K256)&gt;=5,IF(J256=5,VLOOKUP(K256+4,TPMatrix!$A$6:$B$10,2,FALSE),IF(J256=4,VLOOKUP(K256+4,TPMatrix!$D$6:$E$9,2,FALSE),0)),"")</f>
        <v>0</v>
      </c>
      <c r="Q256" s="177">
        <f t="shared" ca="1" si="93"/>
        <v>0</v>
      </c>
      <c r="R256" s="178">
        <f t="shared" ca="1" si="94"/>
        <v>5</v>
      </c>
      <c r="S256" s="176">
        <f t="shared" ca="1" si="78"/>
        <v>0</v>
      </c>
      <c r="T256" s="177">
        <f t="shared" si="79"/>
        <v>0</v>
      </c>
      <c r="U256" s="178">
        <f t="shared" ca="1" si="95"/>
        <v>0</v>
      </c>
      <c r="W256" s="3" t="str">
        <f t="shared" ca="1" si="81"/>
        <v/>
      </c>
      <c r="X256" s="3" t="str">
        <f ca="1">IF(ISNUMBER($A256),$W256*(Methuselahs!$A$4+1)+$A256,"")</f>
        <v/>
      </c>
      <c r="Y256" s="3" t="str">
        <f t="shared" ca="1" si="82"/>
        <v/>
      </c>
      <c r="Z256" s="3" t="str">
        <f ca="1">IF(ISNUMBER($A256),VLOOKUP($A256,Methuselahs!$A$7:$X$306,5),"")</f>
        <v/>
      </c>
      <c r="AA256" s="3" t="str">
        <f t="shared" ca="1" si="83"/>
        <v/>
      </c>
    </row>
    <row r="257" spans="1:27" ht="13.5" thickTop="1" x14ac:dyDescent="0.2">
      <c r="A257" s="55" t="str">
        <f ca="1">IF(OR(ISBLANK('Tournament Info'!$B$11),'Tournament Info'!$B$11&lt;&gt;4),"",INDIRECT(ADDRESS(ROW(),3,1,1,"Optimal Seating "&amp;'Tournament Info'!$B$11-1&amp;"R+F")))</f>
        <v/>
      </c>
      <c r="B257" s="76" t="str">
        <f ca="1">IF(ISNUMBER(A257),VLOOKUP(A257,Methuselahs!$A$7:$E$306,2,FALSE),"")</f>
        <v/>
      </c>
      <c r="C257" s="136" t="str">
        <f ca="1">IF(ISNUMBER(A257),VLOOKUP(A257,Methuselahs!$A$7:$E$306,3,FALSE),"")</f>
        <v/>
      </c>
      <c r="D257" s="137" t="str">
        <f t="shared" ca="1" si="88"/>
        <v/>
      </c>
      <c r="E257" s="138"/>
      <c r="F257" s="184">
        <f t="shared" si="89"/>
        <v>0</v>
      </c>
      <c r="G257" s="139" t="str">
        <f t="shared" ca="1" si="74"/>
        <v/>
      </c>
      <c r="H257" s="140" t="str">
        <f ca="1">IF(ISNUMBER(A257),IF(OR($S257=$U257,NOT(ISNA(MATCH($D257*5+$V$4,Override!$C$6:$C$125,0)))),$Q257,0),"")</f>
        <v/>
      </c>
      <c r="I257" s="193" t="str">
        <f t="shared" ca="1" si="90"/>
        <v/>
      </c>
      <c r="J257" s="141">
        <f t="shared" ref="J257" ca="1" si="190">COUNT(A257:A261)</f>
        <v>0</v>
      </c>
      <c r="K257" s="142" t="str">
        <f t="shared" ref="K257" ca="1" si="191">IF(ISNUMBER(A257),RANK(F257,F257:F261),"")</f>
        <v/>
      </c>
      <c r="L257" s="58">
        <f ca="1">IF(J257=5,VLOOKUP(K257,TPMatrix!$A$6:$B$10,2,FALSE),IF(J257=4,VLOOKUP(K257,TPMatrix!$D$6:$E$9,2,FALSE),0))</f>
        <v>0</v>
      </c>
      <c r="M257" s="58">
        <f ca="1">IF(COUNTIF(K257:K261,K257)&gt;=2,IF(J257=5,VLOOKUP(K257+1,TPMatrix!$A$6:$B$10,2,FALSE),IF(J257=4,VLOOKUP(K257+1,TPMatrix!$D$6:$E$9,2,FALSE),0)),"")</f>
        <v>0</v>
      </c>
      <c r="N257" s="58">
        <f ca="1">IF(COUNTIF(K257:K261,K257)&gt;=3,IF(J257=5,VLOOKUP(K257+2,TPMatrix!$A$6:$B$10,2,FALSE),IF(J257=4,VLOOKUP(K257+2,TPMatrix!$D$6:$E$9,2,FALSE),0)),"")</f>
        <v>0</v>
      </c>
      <c r="O257" s="58">
        <f ca="1">IF(COUNTIF(K257:K261,K257)&gt;=4,IF(J257=5,VLOOKUP(K257+3,TPMatrix!$A$6:$B$10,2,FALSE),IF(J257=4,VLOOKUP(K257+3,TPMatrix!$D$6:$E$9,2,FALSE),0)),"")</f>
        <v>0</v>
      </c>
      <c r="P257" s="58">
        <f ca="1">IF(COUNTIF(K257:K261,K257)&gt;=5,IF(J257=5,VLOOKUP(K257+4,TPMatrix!$A$6:$B$10,2,FALSE),IF(J257=4,VLOOKUP(K257+4,TPMatrix!$D$6:$E$9,2,FALSE),0)),"")</f>
        <v>0</v>
      </c>
      <c r="Q257" s="58">
        <f t="shared" ca="1" si="93"/>
        <v>0</v>
      </c>
      <c r="R257" s="143">
        <f t="shared" ca="1" si="94"/>
        <v>5</v>
      </c>
      <c r="S257" s="144">
        <f t="shared" ca="1" si="78"/>
        <v>0</v>
      </c>
      <c r="T257" s="145">
        <f t="shared" si="79"/>
        <v>0</v>
      </c>
      <c r="U257" s="146">
        <f t="shared" ca="1" si="95"/>
        <v>0</v>
      </c>
      <c r="W257" s="3" t="str">
        <f t="shared" ca="1" si="81"/>
        <v/>
      </c>
      <c r="X257" s="3" t="str">
        <f ca="1">IF(ISNUMBER($A257),$W257*(Methuselahs!$A$4+1)+$A257,"")</f>
        <v/>
      </c>
      <c r="Y257" s="3" t="str">
        <f t="shared" ca="1" si="82"/>
        <v/>
      </c>
      <c r="Z257" s="3" t="str">
        <f ca="1">IF(ISNUMBER($A257),VLOOKUP($A257,Methuselahs!$A$7:$X$306,5),"")</f>
        <v/>
      </c>
      <c r="AA257" s="3" t="str">
        <f t="shared" ca="1" si="83"/>
        <v/>
      </c>
    </row>
    <row r="258" spans="1:27" x14ac:dyDescent="0.2">
      <c r="A258" s="59" t="str">
        <f ca="1">IF(OR(ISBLANK('Tournament Info'!$B$11),'Tournament Info'!$B$11&lt;&gt;4),"",INDIRECT(ADDRESS(ROW(),3,1,1,"Optimal Seating "&amp;'Tournament Info'!$B$11-1&amp;"R+F")))</f>
        <v/>
      </c>
      <c r="B258" s="65" t="str">
        <f ca="1">IF(ISNUMBER(A258),VLOOKUP(A258,Methuselahs!$A$7:$E$306,2,FALSE),"")</f>
        <v/>
      </c>
      <c r="C258" s="147" t="str">
        <f ca="1">IF(ISNUMBER(A258),VLOOKUP(A258,Methuselahs!$A$7:$E$306,3,FALSE),"")</f>
        <v/>
      </c>
      <c r="D258" s="148" t="str">
        <f t="shared" ca="1" si="88"/>
        <v/>
      </c>
      <c r="E258" s="149"/>
      <c r="F258" s="66">
        <f t="shared" si="89"/>
        <v>0</v>
      </c>
      <c r="G258" s="150" t="str">
        <f t="shared" ca="1" si="74"/>
        <v/>
      </c>
      <c r="H258" s="151" t="str">
        <f ca="1">IF(ISNUMBER(A258),IF(OR($S258=$U258,NOT(ISNA(MATCH($D258*5+$V$4,Override!$C$6:$C$125,0)))),$Q258,0),"")</f>
        <v/>
      </c>
      <c r="I258" s="69" t="str">
        <f t="shared" ca="1" si="90"/>
        <v/>
      </c>
      <c r="J258" s="152">
        <f t="shared" ref="J258" ca="1" si="192">COUNT(A257:A261)</f>
        <v>0</v>
      </c>
      <c r="K258" s="153" t="str">
        <f t="shared" ref="K258" ca="1" si="193">IF(ISNUMBER(A258),RANK(F258,F257:F261),"")</f>
        <v/>
      </c>
      <c r="L258" s="154">
        <f ca="1">IF(J258=5,VLOOKUP(K258,TPMatrix!$A$6:$B$10,2,FALSE),IF(J258=4,VLOOKUP(K258,TPMatrix!$D$6:$E$9,2,FALSE),0))</f>
        <v>0</v>
      </c>
      <c r="M258" s="154">
        <f ca="1">IF(COUNTIF(K257:K261,K258)&gt;=2,IF(J258=5,VLOOKUP(K258+1,TPMatrix!$A$6:$B$10,2,FALSE),IF(J258=4,VLOOKUP(K258+1,TPMatrix!$D$6:$E$9,2,FALSE),0)),"")</f>
        <v>0</v>
      </c>
      <c r="N258" s="154">
        <f ca="1">IF(COUNTIF(K257:K261,K258)&gt;=3,IF(J258=5,VLOOKUP(K258+2,TPMatrix!$A$6:$B$10,2,FALSE),IF(J258=4,VLOOKUP(K258+2,TPMatrix!$D$6:$E$9,2,FALSE),0)),"")</f>
        <v>0</v>
      </c>
      <c r="O258" s="154">
        <f ca="1">IF(COUNTIF(K257:K261,K258)&gt;=4,IF(J258=5,VLOOKUP(K258+3,TPMatrix!$A$6:$B$10,2,FALSE),IF(J258=4,VLOOKUP(K258+3,TPMatrix!$D$6:$E$9,2,FALSE),0)),"")</f>
        <v>0</v>
      </c>
      <c r="P258" s="154">
        <f ca="1">IF(COUNTIF(K257:K261,K258)&gt;=5,IF(J258=5,VLOOKUP(K258+4,TPMatrix!$A$6:$B$10,2,FALSE),IF(J258=4,VLOOKUP(K258+4,TPMatrix!$D$6:$E$9,2,FALSE),0)),"")</f>
        <v>0</v>
      </c>
      <c r="Q258" s="154">
        <f t="shared" ca="1" si="93"/>
        <v>0</v>
      </c>
      <c r="R258" s="155">
        <f t="shared" ca="1" si="94"/>
        <v>5</v>
      </c>
      <c r="S258" s="153">
        <f t="shared" ca="1" si="78"/>
        <v>0</v>
      </c>
      <c r="T258" s="154">
        <f t="shared" si="79"/>
        <v>0</v>
      </c>
      <c r="U258" s="155">
        <f t="shared" ca="1" si="95"/>
        <v>0</v>
      </c>
      <c r="W258" s="3" t="str">
        <f t="shared" ca="1" si="81"/>
        <v/>
      </c>
      <c r="X258" s="3" t="str">
        <f ca="1">IF(ISNUMBER($A258),$W258*(Methuselahs!$A$4+1)+$A258,"")</f>
        <v/>
      </c>
      <c r="Y258" s="3" t="str">
        <f t="shared" ca="1" si="82"/>
        <v/>
      </c>
      <c r="Z258" s="3" t="str">
        <f ca="1">IF(ISNUMBER($A258),VLOOKUP($A258,Methuselahs!$A$7:$X$306,5),"")</f>
        <v/>
      </c>
      <c r="AA258" s="3" t="str">
        <f t="shared" ca="1" si="83"/>
        <v/>
      </c>
    </row>
    <row r="259" spans="1:27" x14ac:dyDescent="0.2">
      <c r="A259" s="70" t="str">
        <f ca="1">IF(OR(ISBLANK('Tournament Info'!$B$11),'Tournament Info'!$B$11&lt;&gt;4),"",INDIRECT(ADDRESS(ROW(),3,1,1,"Optimal Seating "&amp;'Tournament Info'!$B$11-1&amp;"R+F")))</f>
        <v/>
      </c>
      <c r="B259" s="76" t="str">
        <f ca="1">IF(ISNUMBER(A259),VLOOKUP(A259,Methuselahs!$A$7:$E$306,2,FALSE),"")</f>
        <v/>
      </c>
      <c r="C259" s="156" t="str">
        <f ca="1">IF(ISNUMBER(A259),VLOOKUP(A259,Methuselahs!$A$7:$E$306,3,FALSE),"")</f>
        <v/>
      </c>
      <c r="D259" s="157" t="str">
        <f t="shared" ca="1" si="88"/>
        <v/>
      </c>
      <c r="E259" s="158"/>
      <c r="F259" s="77">
        <f t="shared" si="89"/>
        <v>0</v>
      </c>
      <c r="G259" s="159" t="str">
        <f t="shared" ca="1" si="74"/>
        <v/>
      </c>
      <c r="H259" s="160" t="str">
        <f ca="1">IF(ISNUMBER(A259),IF(OR($S259=$U259,NOT(ISNA(MATCH($D259*5+$V$4,Override!$C$6:$C$125,0)))),$Q259,0),"")</f>
        <v/>
      </c>
      <c r="I259" s="80" t="str">
        <f t="shared" ca="1" si="90"/>
        <v/>
      </c>
      <c r="J259" s="161">
        <f t="shared" ref="J259" ca="1" si="194">COUNT(A257:A261)</f>
        <v>0</v>
      </c>
      <c r="K259" s="162" t="str">
        <f t="shared" ref="K259" ca="1" si="195">IF(ISNUMBER(A259),RANK(F259,F257:F261),"")</f>
        <v/>
      </c>
      <c r="L259" s="75">
        <f ca="1">IF(J259=5,VLOOKUP(K259,TPMatrix!$A$6:$B$10,2,FALSE),IF(J259=4,VLOOKUP(K259,TPMatrix!$D$6:$E$9,2,FALSE),0))</f>
        <v>0</v>
      </c>
      <c r="M259" s="75">
        <f ca="1">IF(COUNTIF(K257:K261,K259)&gt;=2,IF(J259=5,VLOOKUP(K259+1,TPMatrix!$A$6:$B$10,2,FALSE),IF(J259=4,VLOOKUP(K259+1,TPMatrix!$D$6:$E$9,2,FALSE),0)),"")</f>
        <v>0</v>
      </c>
      <c r="N259" s="75">
        <f ca="1">IF(COUNTIF(K257:K261,K259)&gt;=3,IF(J259=5,VLOOKUP(K259+2,TPMatrix!$A$6:$B$10,2,FALSE),IF(J259=4,VLOOKUP(K259+2,TPMatrix!$D$6:$E$9,2,FALSE),0)),"")</f>
        <v>0</v>
      </c>
      <c r="O259" s="75">
        <f ca="1">IF(COUNTIF(K257:K261,K259)&gt;=4,IF(J259=5,VLOOKUP(K259+3,TPMatrix!$A$6:$B$10,2,FALSE),IF(J259=4,VLOOKUP(K259+3,TPMatrix!$D$6:$E$9,2,FALSE),0)),"")</f>
        <v>0</v>
      </c>
      <c r="P259" s="75">
        <f ca="1">IF(COUNTIF(K257:K261,K259)&gt;=5,IF(J259=5,VLOOKUP(K259+4,TPMatrix!$A$6:$B$10,2,FALSE),IF(J259=4,VLOOKUP(K259+4,TPMatrix!$D$6:$E$9,2,FALSE),0)),"")</f>
        <v>0</v>
      </c>
      <c r="Q259" s="75">
        <f t="shared" ca="1" si="93"/>
        <v>0</v>
      </c>
      <c r="R259" s="163">
        <f t="shared" ca="1" si="94"/>
        <v>5</v>
      </c>
      <c r="S259" s="162">
        <f t="shared" ca="1" si="78"/>
        <v>0</v>
      </c>
      <c r="T259" s="75">
        <f t="shared" si="79"/>
        <v>0</v>
      </c>
      <c r="U259" s="163">
        <f t="shared" ca="1" si="95"/>
        <v>0</v>
      </c>
      <c r="W259" s="3" t="str">
        <f t="shared" ca="1" si="81"/>
        <v/>
      </c>
      <c r="X259" s="3" t="str">
        <f ca="1">IF(ISNUMBER($A259),$W259*(Methuselahs!$A$4+1)+$A259,"")</f>
        <v/>
      </c>
      <c r="Y259" s="3" t="str">
        <f t="shared" ca="1" si="82"/>
        <v/>
      </c>
      <c r="Z259" s="3" t="str">
        <f ca="1">IF(ISNUMBER($A259),VLOOKUP($A259,Methuselahs!$A$7:$X$306,5),"")</f>
        <v/>
      </c>
      <c r="AA259" s="3" t="str">
        <f t="shared" ca="1" si="83"/>
        <v/>
      </c>
    </row>
    <row r="260" spans="1:27" x14ac:dyDescent="0.2">
      <c r="A260" s="164" t="str">
        <f ca="1">IF(OR(ISBLANK('Tournament Info'!$B$11),'Tournament Info'!$B$11&lt;&gt;4),"",INDIRECT(ADDRESS(ROW(),3,1,1,"Optimal Seating "&amp;'Tournament Info'!$B$11-1&amp;"R+F")))</f>
        <v/>
      </c>
      <c r="B260" s="165" t="str">
        <f ca="1">IF(ISNUMBER(A260),VLOOKUP(A260,Methuselahs!$A$7:$E$306,2,FALSE),"")</f>
        <v/>
      </c>
      <c r="C260" s="166" t="str">
        <f ca="1">IF(ISNUMBER(A260),VLOOKUP(A260,Methuselahs!$A$7:$E$306,3,FALSE),"")</f>
        <v/>
      </c>
      <c r="D260" s="167" t="str">
        <f t="shared" ca="1" si="88"/>
        <v/>
      </c>
      <c r="E260" s="168"/>
      <c r="F260" s="188">
        <f t="shared" si="89"/>
        <v>0</v>
      </c>
      <c r="G260" s="150" t="str">
        <f t="shared" ca="1" si="74"/>
        <v/>
      </c>
      <c r="H260" s="151" t="str">
        <f ca="1">IF(ISNUMBER(A260),IF(OR($S260=$U260,NOT(ISNA(MATCH($D260*5+$V$4,Override!$C$6:$C$125,0)))),$Q260,0),"")</f>
        <v/>
      </c>
      <c r="I260" s="69" t="str">
        <f t="shared" ca="1" si="90"/>
        <v/>
      </c>
      <c r="J260" s="169">
        <f t="shared" ref="J260" ca="1" si="196">COUNT(A257:A261)</f>
        <v>0</v>
      </c>
      <c r="K260" s="153" t="str">
        <f t="shared" ref="K260" ca="1" si="197">IF(ISNUMBER(A260),RANK(F260,F257:F261),"")</f>
        <v/>
      </c>
      <c r="L260" s="154">
        <f ca="1">IF(J260=5,VLOOKUP(K260,TPMatrix!$A$6:$B$10,2,FALSE),IF(J260=4,VLOOKUP(K260,TPMatrix!$D$6:$E$9,2,FALSE),0))</f>
        <v>0</v>
      </c>
      <c r="M260" s="154">
        <f ca="1">IF(COUNTIF(K257:K261,K260)&gt;=2,IF(J260=5,VLOOKUP(K260+1,TPMatrix!$A$6:$B$10,2,FALSE),IF(J260=4,VLOOKUP(K260+1,TPMatrix!$D$6:$E$9,2,FALSE),0)),"")</f>
        <v>0</v>
      </c>
      <c r="N260" s="154">
        <f ca="1">IF(COUNTIF(K257:K261,K260)&gt;=3,IF(J260=5,VLOOKUP(K260+2,TPMatrix!$A$6:$B$10,2,FALSE),IF(J260=4,VLOOKUP(K260+2,TPMatrix!$D$6:$E$9,2,FALSE),0)),"")</f>
        <v>0</v>
      </c>
      <c r="O260" s="154">
        <f ca="1">IF(COUNTIF(K257:K261,K260)&gt;=4,IF(J260=5,VLOOKUP(K260+3,TPMatrix!$A$6:$B$10,2,FALSE),IF(J260=4,VLOOKUP(K260+3,TPMatrix!$D$6:$E$9,2,FALSE),0)),"")</f>
        <v>0</v>
      </c>
      <c r="P260" s="154">
        <f ca="1">IF(COUNTIF(K257:K261,K260)&gt;=5,IF(J260=5,VLOOKUP(K260+4,TPMatrix!$A$6:$B$10,2,FALSE),IF(J260=4,VLOOKUP(K260+4,TPMatrix!$D$6:$E$9,2,FALSE),0)),"")</f>
        <v>0</v>
      </c>
      <c r="Q260" s="154">
        <f t="shared" ca="1" si="93"/>
        <v>0</v>
      </c>
      <c r="R260" s="155">
        <f t="shared" ca="1" si="94"/>
        <v>5</v>
      </c>
      <c r="S260" s="153">
        <f t="shared" ca="1" si="78"/>
        <v>0</v>
      </c>
      <c r="T260" s="154">
        <f t="shared" si="79"/>
        <v>0</v>
      </c>
      <c r="U260" s="155">
        <f t="shared" ca="1" si="95"/>
        <v>0</v>
      </c>
      <c r="W260" s="3" t="str">
        <f t="shared" ca="1" si="81"/>
        <v/>
      </c>
      <c r="X260" s="3" t="str">
        <f ca="1">IF(ISNUMBER($A260),$W260*(Methuselahs!$A$4+1)+$A260,"")</f>
        <v/>
      </c>
      <c r="Y260" s="3" t="str">
        <f t="shared" ca="1" si="82"/>
        <v/>
      </c>
      <c r="Z260" s="3" t="str">
        <f ca="1">IF(ISNUMBER($A260),VLOOKUP($A260,Methuselahs!$A$7:$X$306,5),"")</f>
        <v/>
      </c>
      <c r="AA260" s="3" t="str">
        <f t="shared" ca="1" si="83"/>
        <v/>
      </c>
    </row>
    <row r="261" spans="1:27" ht="13.5" thickBot="1" x14ac:dyDescent="0.25">
      <c r="A261" s="170" t="str">
        <f ca="1">IF(OR(ISBLANK('Tournament Info'!$B$11),'Tournament Info'!$B$11&lt;&gt;4),"",INDIRECT(ADDRESS(ROW(),3,1,1,"Optimal Seating "&amp;'Tournament Info'!$B$11-1&amp;"R+F")))</f>
        <v/>
      </c>
      <c r="B261" s="171" t="str">
        <f ca="1">IF(ISNUMBER(A261),VLOOKUP(A261,Methuselahs!$A$7:$E$306,2,FALSE),"")</f>
        <v/>
      </c>
      <c r="C261" s="172" t="str">
        <f ca="1">IF(ISNUMBER(A261),VLOOKUP(A261,Methuselahs!$A$7:$E$306,3,FALSE),"")</f>
        <v/>
      </c>
      <c r="D261" s="173" t="str">
        <f t="shared" ca="1" si="88"/>
        <v/>
      </c>
      <c r="E261" s="174"/>
      <c r="F261" s="189">
        <f t="shared" si="89"/>
        <v>0</v>
      </c>
      <c r="G261" s="159" t="str">
        <f t="shared" ca="1" si="74"/>
        <v/>
      </c>
      <c r="H261" s="160" t="str">
        <f ca="1">IF(ISNUMBER(A261),IF(OR($S261=$U261,NOT(ISNA(MATCH($D261*5+$V$4,Override!$C$6:$C$125,0)))),$Q261,0),"")</f>
        <v/>
      </c>
      <c r="I261" s="80" t="str">
        <f t="shared" ca="1" si="90"/>
        <v/>
      </c>
      <c r="J261" s="175">
        <f t="shared" ref="J261" ca="1" si="198">COUNT(A257:A261)</f>
        <v>0</v>
      </c>
      <c r="K261" s="176" t="str">
        <f t="shared" ref="K261" ca="1" si="199">IF(ISNUMBER(A261),RANK(F261,F257:F261),"")</f>
        <v/>
      </c>
      <c r="L261" s="177">
        <f ca="1">IF(J261=5,VLOOKUP(K261,TPMatrix!$A$6:$B$10,2,FALSE),IF(J261=4,VLOOKUP(K261,TPMatrix!$D$6:$E$9,2,FALSE),0))</f>
        <v>0</v>
      </c>
      <c r="M261" s="177">
        <f ca="1">IF(COUNTIF(K257:K261,K261)&gt;=2,IF(J261=5,VLOOKUP(K261+1,TPMatrix!$A$6:$B$10,2,FALSE),IF(J261=4,VLOOKUP(K261+1,TPMatrix!$D$6:$E$9,2,FALSE),0)),"")</f>
        <v>0</v>
      </c>
      <c r="N261" s="177">
        <f ca="1">IF(COUNTIF(K257:K261,K261)&gt;=3,IF(J261=5,VLOOKUP(K261+2,TPMatrix!$A$6:$B$10,2,FALSE),IF(J261=4,VLOOKUP(K261+2,TPMatrix!$D$6:$E$9,2,FALSE),0)),"")</f>
        <v>0</v>
      </c>
      <c r="O261" s="177">
        <f ca="1">IF(COUNTIF(K257:K261,K261)&gt;=4,IF(J261=5,VLOOKUP(K261+3,TPMatrix!$A$6:$B$10,2,FALSE),IF(J261=4,VLOOKUP(K261+3,TPMatrix!$D$6:$E$9,2,FALSE),0)),"")</f>
        <v>0</v>
      </c>
      <c r="P261" s="177">
        <f ca="1">IF(COUNTIF(K257:K261,K261)&gt;=5,IF(J261=5,VLOOKUP(K261+4,TPMatrix!$A$6:$B$10,2,FALSE),IF(J261=4,VLOOKUP(K261+4,TPMatrix!$D$6:$E$9,2,FALSE),0)),"")</f>
        <v>0</v>
      </c>
      <c r="Q261" s="177">
        <f t="shared" ca="1" si="93"/>
        <v>0</v>
      </c>
      <c r="R261" s="178">
        <f t="shared" ca="1" si="94"/>
        <v>5</v>
      </c>
      <c r="S261" s="176">
        <f t="shared" ca="1" si="78"/>
        <v>0</v>
      </c>
      <c r="T261" s="177">
        <f t="shared" si="79"/>
        <v>0</v>
      </c>
      <c r="U261" s="178">
        <f t="shared" ca="1" si="95"/>
        <v>0</v>
      </c>
      <c r="W261" s="3" t="str">
        <f t="shared" ca="1" si="81"/>
        <v/>
      </c>
      <c r="X261" s="3" t="str">
        <f ca="1">IF(ISNUMBER($A261),$W261*(Methuselahs!$A$4+1)+$A261,"")</f>
        <v/>
      </c>
      <c r="Y261" s="3" t="str">
        <f t="shared" ca="1" si="82"/>
        <v/>
      </c>
      <c r="Z261" s="3" t="str">
        <f ca="1">IF(ISNUMBER($A261),VLOOKUP($A261,Methuselahs!$A$7:$X$306,5),"")</f>
        <v/>
      </c>
      <c r="AA261" s="3" t="str">
        <f t="shared" ca="1" si="83"/>
        <v/>
      </c>
    </row>
    <row r="262" spans="1:27" ht="13.5" thickTop="1" x14ac:dyDescent="0.2">
      <c r="A262" s="55" t="str">
        <f ca="1">IF(OR(ISBLANK('Tournament Info'!$B$11),'Tournament Info'!$B$11&lt;&gt;4),"",INDIRECT(ADDRESS(ROW(),3,1,1,"Optimal Seating "&amp;'Tournament Info'!$B$11-1&amp;"R+F")))</f>
        <v/>
      </c>
      <c r="B262" s="57" t="str">
        <f ca="1">IF(ISNUMBER(A262),VLOOKUP(A262,Methuselahs!$A$7:$E$306,2,FALSE),"")</f>
        <v/>
      </c>
      <c r="C262" s="136" t="str">
        <f ca="1">IF(ISNUMBER(A262),VLOOKUP(A262,Methuselahs!$A$7:$E$306,3,FALSE),"")</f>
        <v/>
      </c>
      <c r="D262" s="137" t="str">
        <f t="shared" ca="1" si="88"/>
        <v/>
      </c>
      <c r="E262" s="138"/>
      <c r="F262" s="184">
        <f t="shared" si="89"/>
        <v>0</v>
      </c>
      <c r="G262" s="139" t="str">
        <f t="shared" ca="1" si="74"/>
        <v/>
      </c>
      <c r="H262" s="140" t="str">
        <f ca="1">IF(ISNUMBER(A262),IF(OR($S262=$U262,NOT(ISNA(MATCH($D262*5+$V$4,Override!$C$6:$C$125,0)))),$Q262,0),"")</f>
        <v/>
      </c>
      <c r="I262" s="193" t="str">
        <f t="shared" ca="1" si="90"/>
        <v/>
      </c>
      <c r="J262" s="141">
        <f t="shared" ref="J262" ca="1" si="200">COUNT(A262:A266)</f>
        <v>0</v>
      </c>
      <c r="K262" s="142" t="str">
        <f t="shared" ref="K262" ca="1" si="201">IF(ISNUMBER(A262),RANK(F262,F262:F266),"")</f>
        <v/>
      </c>
      <c r="L262" s="58">
        <f ca="1">IF(J262=5,VLOOKUP(K262,TPMatrix!$A$6:$B$10,2,FALSE),IF(J262=4,VLOOKUP(K262,TPMatrix!$D$6:$E$9,2,FALSE),0))</f>
        <v>0</v>
      </c>
      <c r="M262" s="58">
        <f ca="1">IF(COUNTIF(K262:K266,K262)&gt;=2,IF(J262=5,VLOOKUP(K262+1,TPMatrix!$A$6:$B$10,2,FALSE),IF(J262=4,VLOOKUP(K262+1,TPMatrix!$D$6:$E$9,2,FALSE),0)),"")</f>
        <v>0</v>
      </c>
      <c r="N262" s="58">
        <f ca="1">IF(COUNTIF(K262:K266,K262)&gt;=3,IF(J262=5,VLOOKUP(K262+2,TPMatrix!$A$6:$B$10,2,FALSE),IF(J262=4,VLOOKUP(K262+2,TPMatrix!$D$6:$E$9,2,FALSE),0)),"")</f>
        <v>0</v>
      </c>
      <c r="O262" s="58">
        <f ca="1">IF(COUNTIF(K262:K266,K262)&gt;=4,IF(J262=5,VLOOKUP(K262+3,TPMatrix!$A$6:$B$10,2,FALSE),IF(J262=4,VLOOKUP(K262+3,TPMatrix!$D$6:$E$9,2,FALSE),0)),"")</f>
        <v>0</v>
      </c>
      <c r="P262" s="58">
        <f ca="1">IF(COUNTIF(K262:K266,K262)&gt;=5,IF(J262=5,VLOOKUP(K262+4,TPMatrix!$A$6:$B$10,2,FALSE),IF(J262=4,VLOOKUP(K262+4,TPMatrix!$D$6:$E$9,2,FALSE),0)),"")</f>
        <v>0</v>
      </c>
      <c r="Q262" s="58">
        <f t="shared" ca="1" si="93"/>
        <v>0</v>
      </c>
      <c r="R262" s="143">
        <f t="shared" ca="1" si="94"/>
        <v>5</v>
      </c>
      <c r="S262" s="144">
        <f t="shared" ca="1" si="78"/>
        <v>0</v>
      </c>
      <c r="T262" s="145">
        <f t="shared" si="79"/>
        <v>0</v>
      </c>
      <c r="U262" s="146">
        <f t="shared" ca="1" si="95"/>
        <v>0</v>
      </c>
      <c r="W262" s="3" t="str">
        <f t="shared" ca="1" si="81"/>
        <v/>
      </c>
      <c r="X262" s="3" t="str">
        <f ca="1">IF(ISNUMBER($A262),$W262*(Methuselahs!$A$4+1)+$A262,"")</f>
        <v/>
      </c>
      <c r="Y262" s="3" t="str">
        <f t="shared" ca="1" si="82"/>
        <v/>
      </c>
      <c r="Z262" s="3" t="str">
        <f ca="1">IF(ISNUMBER($A262),VLOOKUP($A262,Methuselahs!$A$7:$X$306,5),"")</f>
        <v/>
      </c>
      <c r="AA262" s="3" t="str">
        <f t="shared" ca="1" si="83"/>
        <v/>
      </c>
    </row>
    <row r="263" spans="1:27" x14ac:dyDescent="0.2">
      <c r="A263" s="59" t="str">
        <f ca="1">IF(OR(ISBLANK('Tournament Info'!$B$11),'Tournament Info'!$B$11&lt;&gt;4),"",INDIRECT(ADDRESS(ROW(),3,1,1,"Optimal Seating "&amp;'Tournament Info'!$B$11-1&amp;"R+F")))</f>
        <v/>
      </c>
      <c r="B263" s="65" t="str">
        <f ca="1">IF(ISNUMBER(A263),VLOOKUP(A263,Methuselahs!$A$7:$E$306,2,FALSE),"")</f>
        <v/>
      </c>
      <c r="C263" s="147" t="str">
        <f ca="1">IF(ISNUMBER(A263),VLOOKUP(A263,Methuselahs!$A$7:$E$306,3,FALSE),"")</f>
        <v/>
      </c>
      <c r="D263" s="148" t="str">
        <f t="shared" ca="1" si="88"/>
        <v/>
      </c>
      <c r="E263" s="149"/>
      <c r="F263" s="66">
        <f t="shared" si="89"/>
        <v>0</v>
      </c>
      <c r="G263" s="150" t="str">
        <f t="shared" ref="G263:G306" ca="1" si="202">IF(ISNUMBER($A263),IF(AND($F263&gt;=2,$H263=60),1,0),"")</f>
        <v/>
      </c>
      <c r="H263" s="151" t="str">
        <f ca="1">IF(ISNUMBER(A263),IF(OR($S263=$U263,NOT(ISNA(MATCH($D263*5+$V$4,Override!$C$6:$C$125,0)))),$Q263,0),"")</f>
        <v/>
      </c>
      <c r="I263" s="69" t="str">
        <f t="shared" ca="1" si="90"/>
        <v/>
      </c>
      <c r="J263" s="152">
        <f t="shared" ref="J263" ca="1" si="203">COUNT(A262:A266)</f>
        <v>0</v>
      </c>
      <c r="K263" s="153" t="str">
        <f t="shared" ref="K263" ca="1" si="204">IF(ISNUMBER(A263),RANK(F263,F262:F266),"")</f>
        <v/>
      </c>
      <c r="L263" s="154">
        <f ca="1">IF(J263=5,VLOOKUP(K263,TPMatrix!$A$6:$B$10,2,FALSE),IF(J263=4,VLOOKUP(K263,TPMatrix!$D$6:$E$9,2,FALSE),0))</f>
        <v>0</v>
      </c>
      <c r="M263" s="154">
        <f ca="1">IF(COUNTIF(K262:K266,K263)&gt;=2,IF(J263=5,VLOOKUP(K263+1,TPMatrix!$A$6:$B$10,2,FALSE),IF(J263=4,VLOOKUP(K263+1,TPMatrix!$D$6:$E$9,2,FALSE),0)),"")</f>
        <v>0</v>
      </c>
      <c r="N263" s="154">
        <f ca="1">IF(COUNTIF(K262:K266,K263)&gt;=3,IF(J263=5,VLOOKUP(K263+2,TPMatrix!$A$6:$B$10,2,FALSE),IF(J263=4,VLOOKUP(K263+2,TPMatrix!$D$6:$E$9,2,FALSE),0)),"")</f>
        <v>0</v>
      </c>
      <c r="O263" s="154">
        <f ca="1">IF(COUNTIF(K262:K266,K263)&gt;=4,IF(J263=5,VLOOKUP(K263+3,TPMatrix!$A$6:$B$10,2,FALSE),IF(J263=4,VLOOKUP(K263+3,TPMatrix!$D$6:$E$9,2,FALSE),0)),"")</f>
        <v>0</v>
      </c>
      <c r="P263" s="154">
        <f ca="1">IF(COUNTIF(K262:K266,K263)&gt;=5,IF(J263=5,VLOOKUP(K263+4,TPMatrix!$A$6:$B$10,2,FALSE),IF(J263=4,VLOOKUP(K263+4,TPMatrix!$D$6:$E$9,2,FALSE),0)),"")</f>
        <v>0</v>
      </c>
      <c r="Q263" s="154">
        <f t="shared" ca="1" si="93"/>
        <v>0</v>
      </c>
      <c r="R263" s="155">
        <f t="shared" ca="1" si="94"/>
        <v>5</v>
      </c>
      <c r="S263" s="153">
        <f t="shared" ref="S263:S306" ca="1" si="205">IF(ISNUMBER($A263),COUNTIF($D$7:$D$306,$D263),0)</f>
        <v>0</v>
      </c>
      <c r="T263" s="154">
        <f t="shared" ref="T263:T306" si="206">CEILING($F263,1)</f>
        <v>0</v>
      </c>
      <c r="U263" s="155">
        <f t="shared" ca="1" si="95"/>
        <v>0</v>
      </c>
      <c r="W263" s="3" t="str">
        <f t="shared" ref="W263:W306" ca="1" si="207">$I263</f>
        <v/>
      </c>
      <c r="X263" s="3" t="str">
        <f ca="1">IF(ISNUMBER($A263),$W263*(Methuselahs!$A$4+1)+$A263,"")</f>
        <v/>
      </c>
      <c r="Y263" s="3" t="str">
        <f t="shared" ref="Y263:Y306" ca="1" si="208">IF(ISNUMBER($A263),RANK($X263,$X263:$X267,1),"")</f>
        <v/>
      </c>
      <c r="Z263" s="3" t="str">
        <f ca="1">IF(ISNUMBER($A263),VLOOKUP($A263,Methuselahs!$A$7:$X$306,5),"")</f>
        <v/>
      </c>
      <c r="AA263" s="3" t="str">
        <f t="shared" ref="AA263:AA306" ca="1" si="209">$I263</f>
        <v/>
      </c>
    </row>
    <row r="264" spans="1:27" x14ac:dyDescent="0.2">
      <c r="A264" s="70" t="str">
        <f ca="1">IF(OR(ISBLANK('Tournament Info'!$B$11),'Tournament Info'!$B$11&lt;&gt;4),"",INDIRECT(ADDRESS(ROW(),3,1,1,"Optimal Seating "&amp;'Tournament Info'!$B$11-1&amp;"R+F")))</f>
        <v/>
      </c>
      <c r="B264" s="76" t="str">
        <f ca="1">IF(ISNUMBER(A264),VLOOKUP(A264,Methuselahs!$A$7:$E$306,2,FALSE),"")</f>
        <v/>
      </c>
      <c r="C264" s="156" t="str">
        <f ca="1">IF(ISNUMBER(A264),VLOOKUP(A264,Methuselahs!$A$7:$E$306,3,FALSE),"")</f>
        <v/>
      </c>
      <c r="D264" s="157" t="str">
        <f t="shared" ca="1" si="88"/>
        <v/>
      </c>
      <c r="E264" s="158"/>
      <c r="F264" s="77">
        <f t="shared" si="89"/>
        <v>0</v>
      </c>
      <c r="G264" s="159" t="str">
        <f t="shared" ca="1" si="202"/>
        <v/>
      </c>
      <c r="H264" s="160" t="str">
        <f ca="1">IF(ISNUMBER(A264),IF(OR($S264=$U264,NOT(ISNA(MATCH($D264*5+$V$4,Override!$C$6:$C$125,0)))),$Q264,0),"")</f>
        <v/>
      </c>
      <c r="I264" s="80" t="str">
        <f t="shared" ca="1" si="90"/>
        <v/>
      </c>
      <c r="J264" s="161">
        <f t="shared" ref="J264" ca="1" si="210">COUNT(A262:A266)</f>
        <v>0</v>
      </c>
      <c r="K264" s="162" t="str">
        <f t="shared" ref="K264" ca="1" si="211">IF(ISNUMBER(A264),RANK(F264,F262:F266),"")</f>
        <v/>
      </c>
      <c r="L264" s="75">
        <f ca="1">IF(J264=5,VLOOKUP(K264,TPMatrix!$A$6:$B$10,2,FALSE),IF(J264=4,VLOOKUP(K264,TPMatrix!$D$6:$E$9,2,FALSE),0))</f>
        <v>0</v>
      </c>
      <c r="M264" s="75">
        <f ca="1">IF(COUNTIF(K262:K266,K264)&gt;=2,IF(J264=5,VLOOKUP(K264+1,TPMatrix!$A$6:$B$10,2,FALSE),IF(J264=4,VLOOKUP(K264+1,TPMatrix!$D$6:$E$9,2,FALSE),0)),"")</f>
        <v>0</v>
      </c>
      <c r="N264" s="75">
        <f ca="1">IF(COUNTIF(K262:K266,K264)&gt;=3,IF(J264=5,VLOOKUP(K264+2,TPMatrix!$A$6:$B$10,2,FALSE),IF(J264=4,VLOOKUP(K264+2,TPMatrix!$D$6:$E$9,2,FALSE),0)),"")</f>
        <v>0</v>
      </c>
      <c r="O264" s="75">
        <f ca="1">IF(COUNTIF(K262:K266,K264)&gt;=4,IF(J264=5,VLOOKUP(K264+3,TPMatrix!$A$6:$B$10,2,FALSE),IF(J264=4,VLOOKUP(K264+3,TPMatrix!$D$6:$E$9,2,FALSE),0)),"")</f>
        <v>0</v>
      </c>
      <c r="P264" s="75">
        <f ca="1">IF(COUNTIF(K262:K266,K264)&gt;=5,IF(J264=5,VLOOKUP(K264+4,TPMatrix!$A$6:$B$10,2,FALSE),IF(J264=4,VLOOKUP(K264+4,TPMatrix!$D$6:$E$9,2,FALSE),0)),"")</f>
        <v>0</v>
      </c>
      <c r="Q264" s="75">
        <f t="shared" ca="1" si="93"/>
        <v>0</v>
      </c>
      <c r="R264" s="163">
        <f t="shared" ca="1" si="94"/>
        <v>5</v>
      </c>
      <c r="S264" s="162">
        <f t="shared" ca="1" si="205"/>
        <v>0</v>
      </c>
      <c r="T264" s="75">
        <f t="shared" si="206"/>
        <v>0</v>
      </c>
      <c r="U264" s="163">
        <f t="shared" ca="1" si="95"/>
        <v>0</v>
      </c>
      <c r="W264" s="3" t="str">
        <f t="shared" ca="1" si="207"/>
        <v/>
      </c>
      <c r="X264" s="3" t="str">
        <f ca="1">IF(ISNUMBER($A264),$W264*(Methuselahs!$A$4+1)+$A264,"")</f>
        <v/>
      </c>
      <c r="Y264" s="3" t="str">
        <f t="shared" ca="1" si="208"/>
        <v/>
      </c>
      <c r="Z264" s="3" t="str">
        <f ca="1">IF(ISNUMBER($A264),VLOOKUP($A264,Methuselahs!$A$7:$X$306,5),"")</f>
        <v/>
      </c>
      <c r="AA264" s="3" t="str">
        <f t="shared" ca="1" si="209"/>
        <v/>
      </c>
    </row>
    <row r="265" spans="1:27" x14ac:dyDescent="0.2">
      <c r="A265" s="164" t="str">
        <f ca="1">IF(OR(ISBLANK('Tournament Info'!$B$11),'Tournament Info'!$B$11&lt;&gt;4),"",INDIRECT(ADDRESS(ROW(),3,1,1,"Optimal Seating "&amp;'Tournament Info'!$B$11-1&amp;"R+F")))</f>
        <v/>
      </c>
      <c r="B265" s="165" t="str">
        <f ca="1">IF(ISNUMBER(A265),VLOOKUP(A265,Methuselahs!$A$7:$E$306,2,FALSE),"")</f>
        <v/>
      </c>
      <c r="C265" s="166" t="str">
        <f ca="1">IF(ISNUMBER(A265),VLOOKUP(A265,Methuselahs!$A$7:$E$306,3,FALSE),"")</f>
        <v/>
      </c>
      <c r="D265" s="167" t="str">
        <f t="shared" ca="1" si="88"/>
        <v/>
      </c>
      <c r="E265" s="168"/>
      <c r="F265" s="188">
        <f t="shared" si="89"/>
        <v>0</v>
      </c>
      <c r="G265" s="150" t="str">
        <f t="shared" ca="1" si="202"/>
        <v/>
      </c>
      <c r="H265" s="151" t="str">
        <f ca="1">IF(ISNUMBER(A265),IF(OR($S265=$U265,NOT(ISNA(MATCH($D265*5+$V$4,Override!$C$6:$C$125,0)))),$Q265,0),"")</f>
        <v/>
      </c>
      <c r="I265" s="69" t="str">
        <f t="shared" ca="1" si="90"/>
        <v/>
      </c>
      <c r="J265" s="169">
        <f t="shared" ref="J265" ca="1" si="212">COUNT(A262:A266)</f>
        <v>0</v>
      </c>
      <c r="K265" s="153" t="str">
        <f t="shared" ref="K265" ca="1" si="213">IF(ISNUMBER(A265),RANK(F265,F262:F266),"")</f>
        <v/>
      </c>
      <c r="L265" s="154">
        <f ca="1">IF(J265=5,VLOOKUP(K265,TPMatrix!$A$6:$B$10,2,FALSE),IF(J265=4,VLOOKUP(K265,TPMatrix!$D$6:$E$9,2,FALSE),0))</f>
        <v>0</v>
      </c>
      <c r="M265" s="154">
        <f ca="1">IF(COUNTIF(K262:K266,K265)&gt;=2,IF(J265=5,VLOOKUP(K265+1,TPMatrix!$A$6:$B$10,2,FALSE),IF(J265=4,VLOOKUP(K265+1,TPMatrix!$D$6:$E$9,2,FALSE),0)),"")</f>
        <v>0</v>
      </c>
      <c r="N265" s="154">
        <f ca="1">IF(COUNTIF(K262:K266,K265)&gt;=3,IF(J265=5,VLOOKUP(K265+2,TPMatrix!$A$6:$B$10,2,FALSE),IF(J265=4,VLOOKUP(K265+2,TPMatrix!$D$6:$E$9,2,FALSE),0)),"")</f>
        <v>0</v>
      </c>
      <c r="O265" s="154">
        <f ca="1">IF(COUNTIF(K262:K266,K265)&gt;=4,IF(J265=5,VLOOKUP(K265+3,TPMatrix!$A$6:$B$10,2,FALSE),IF(J265=4,VLOOKUP(K265+3,TPMatrix!$D$6:$E$9,2,FALSE),0)),"")</f>
        <v>0</v>
      </c>
      <c r="P265" s="154">
        <f ca="1">IF(COUNTIF(K262:K266,K265)&gt;=5,IF(J265=5,VLOOKUP(K265+4,TPMatrix!$A$6:$B$10,2,FALSE),IF(J265=4,VLOOKUP(K265+4,TPMatrix!$D$6:$E$9,2,FALSE),0)),"")</f>
        <v>0</v>
      </c>
      <c r="Q265" s="154">
        <f t="shared" ca="1" si="93"/>
        <v>0</v>
      </c>
      <c r="R265" s="155">
        <f t="shared" ca="1" si="94"/>
        <v>5</v>
      </c>
      <c r="S265" s="153">
        <f t="shared" ca="1" si="205"/>
        <v>0</v>
      </c>
      <c r="T265" s="154">
        <f t="shared" si="206"/>
        <v>0</v>
      </c>
      <c r="U265" s="155">
        <f t="shared" ca="1" si="95"/>
        <v>0</v>
      </c>
      <c r="W265" s="3" t="str">
        <f t="shared" ca="1" si="207"/>
        <v/>
      </c>
      <c r="X265" s="3" t="str">
        <f ca="1">IF(ISNUMBER($A265),$W265*(Methuselahs!$A$4+1)+$A265,"")</f>
        <v/>
      </c>
      <c r="Y265" s="3" t="str">
        <f t="shared" ca="1" si="208"/>
        <v/>
      </c>
      <c r="Z265" s="3" t="str">
        <f ca="1">IF(ISNUMBER($A265),VLOOKUP($A265,Methuselahs!$A$7:$X$306,5),"")</f>
        <v/>
      </c>
      <c r="AA265" s="3" t="str">
        <f t="shared" ca="1" si="209"/>
        <v/>
      </c>
    </row>
    <row r="266" spans="1:27" ht="13.5" thickBot="1" x14ac:dyDescent="0.25">
      <c r="A266" s="170" t="str">
        <f ca="1">IF(OR(ISBLANK('Tournament Info'!$B$11),'Tournament Info'!$B$11&lt;&gt;4),"",INDIRECT(ADDRESS(ROW(),3,1,1,"Optimal Seating "&amp;'Tournament Info'!$B$11-1&amp;"R+F")))</f>
        <v/>
      </c>
      <c r="B266" s="171" t="str">
        <f ca="1">IF(ISNUMBER(A266),VLOOKUP(A266,Methuselahs!$A$7:$E$306,2,FALSE),"")</f>
        <v/>
      </c>
      <c r="C266" s="172" t="str">
        <f ca="1">IF(ISNUMBER(A266),VLOOKUP(A266,Methuselahs!$A$7:$E$306,3,FALSE),"")</f>
        <v/>
      </c>
      <c r="D266" s="173" t="str">
        <f t="shared" ca="1" si="88"/>
        <v/>
      </c>
      <c r="E266" s="174"/>
      <c r="F266" s="189">
        <f t="shared" si="89"/>
        <v>0</v>
      </c>
      <c r="G266" s="179" t="str">
        <f t="shared" ca="1" si="202"/>
        <v/>
      </c>
      <c r="H266" s="180" t="str">
        <f ca="1">IF(ISNUMBER(A266),IF(OR($S266=$U266,NOT(ISNA(MATCH($D266*5+$V$4,Override!$C$6:$C$125,0)))),$Q266,0),"")</f>
        <v/>
      </c>
      <c r="I266" s="194" t="str">
        <f t="shared" ca="1" si="90"/>
        <v/>
      </c>
      <c r="J266" s="175">
        <f t="shared" ref="J266" ca="1" si="214">COUNT(A262:A266)</f>
        <v>0</v>
      </c>
      <c r="K266" s="176" t="str">
        <f t="shared" ref="K266" ca="1" si="215">IF(ISNUMBER(A266),RANK(F266,F262:F266),"")</f>
        <v/>
      </c>
      <c r="L266" s="177">
        <f ca="1">IF(J266=5,VLOOKUP(K266,TPMatrix!$A$6:$B$10,2,FALSE),IF(J266=4,VLOOKUP(K266,TPMatrix!$D$6:$E$9,2,FALSE),0))</f>
        <v>0</v>
      </c>
      <c r="M266" s="177">
        <f ca="1">IF(COUNTIF(K262:K266,K266)&gt;=2,IF(J266=5,VLOOKUP(K266+1,TPMatrix!$A$6:$B$10,2,FALSE),IF(J266=4,VLOOKUP(K266+1,TPMatrix!$D$6:$E$9,2,FALSE),0)),"")</f>
        <v>0</v>
      </c>
      <c r="N266" s="177">
        <f ca="1">IF(COUNTIF(K262:K266,K266)&gt;=3,IF(J266=5,VLOOKUP(K266+2,TPMatrix!$A$6:$B$10,2,FALSE),IF(J266=4,VLOOKUP(K266+2,TPMatrix!$D$6:$E$9,2,FALSE),0)),"")</f>
        <v>0</v>
      </c>
      <c r="O266" s="177">
        <f ca="1">IF(COUNTIF(K262:K266,K266)&gt;=4,IF(J266=5,VLOOKUP(K266+3,TPMatrix!$A$6:$B$10,2,FALSE),IF(J266=4,VLOOKUP(K266+3,TPMatrix!$D$6:$E$9,2,FALSE),0)),"")</f>
        <v>0</v>
      </c>
      <c r="P266" s="177">
        <f ca="1">IF(COUNTIF(K262:K266,K266)&gt;=5,IF(J266=5,VLOOKUP(K266+4,TPMatrix!$A$6:$B$10,2,FALSE),IF(J266=4,VLOOKUP(K266+4,TPMatrix!$D$6:$E$9,2,FALSE),0)),"")</f>
        <v>0</v>
      </c>
      <c r="Q266" s="177">
        <f t="shared" ca="1" si="93"/>
        <v>0</v>
      </c>
      <c r="R266" s="178">
        <f t="shared" ca="1" si="94"/>
        <v>5</v>
      </c>
      <c r="S266" s="176">
        <f t="shared" ca="1" si="205"/>
        <v>0</v>
      </c>
      <c r="T266" s="177">
        <f t="shared" si="206"/>
        <v>0</v>
      </c>
      <c r="U266" s="178">
        <f t="shared" ca="1" si="95"/>
        <v>0</v>
      </c>
      <c r="W266" s="3" t="str">
        <f t="shared" ca="1" si="207"/>
        <v/>
      </c>
      <c r="X266" s="3" t="str">
        <f ca="1">IF(ISNUMBER($A266),$W266*(Methuselahs!$A$4+1)+$A266,"")</f>
        <v/>
      </c>
      <c r="Y266" s="3" t="str">
        <f t="shared" ca="1" si="208"/>
        <v/>
      </c>
      <c r="Z266" s="3" t="str">
        <f ca="1">IF(ISNUMBER($A266),VLOOKUP($A266,Methuselahs!$A$7:$X$306,5),"")</f>
        <v/>
      </c>
      <c r="AA266" s="3" t="str">
        <f t="shared" ca="1" si="209"/>
        <v/>
      </c>
    </row>
    <row r="267" spans="1:27" ht="13.5" thickTop="1" x14ac:dyDescent="0.2">
      <c r="A267" s="55" t="str">
        <f ca="1">IF(OR(ISBLANK('Tournament Info'!$B$11),'Tournament Info'!$B$11&lt;&gt;4),"",INDIRECT(ADDRESS(ROW(),3,1,1,"Optimal Seating "&amp;'Tournament Info'!$B$11-1&amp;"R+F")))</f>
        <v/>
      </c>
      <c r="B267" s="76" t="str">
        <f ca="1">IF(ISNUMBER(A267),VLOOKUP(A267,Methuselahs!$A$7:$E$306,2,FALSE),"")</f>
        <v/>
      </c>
      <c r="C267" s="136" t="str">
        <f ca="1">IF(ISNUMBER(A267),VLOOKUP(A267,Methuselahs!$A$7:$E$306,3,FALSE),"")</f>
        <v/>
      </c>
      <c r="D267" s="137" t="str">
        <f t="shared" ca="1" si="88"/>
        <v/>
      </c>
      <c r="E267" s="138"/>
      <c r="F267" s="184">
        <f t="shared" si="89"/>
        <v>0</v>
      </c>
      <c r="G267" s="139" t="str">
        <f t="shared" ca="1" si="202"/>
        <v/>
      </c>
      <c r="H267" s="140" t="str">
        <f ca="1">IF(ISNUMBER(A267),IF(OR($S267=$U267,NOT(ISNA(MATCH($D267*5+$V$4,Override!$C$6:$C$125,0)))),$Q267,0),"")</f>
        <v/>
      </c>
      <c r="I267" s="193" t="str">
        <f t="shared" ca="1" si="90"/>
        <v/>
      </c>
      <c r="J267" s="141">
        <f t="shared" ref="J267" ca="1" si="216">COUNT(A267:A271)</f>
        <v>0</v>
      </c>
      <c r="K267" s="142" t="str">
        <f t="shared" ref="K267" ca="1" si="217">IF(ISNUMBER(A267),RANK(F267,F267:F271),"")</f>
        <v/>
      </c>
      <c r="L267" s="58">
        <f ca="1">IF(J267=5,VLOOKUP(K267,TPMatrix!$A$6:$B$10,2,FALSE),IF(J267=4,VLOOKUP(K267,TPMatrix!$D$6:$E$9,2,FALSE),0))</f>
        <v>0</v>
      </c>
      <c r="M267" s="58">
        <f ca="1">IF(COUNTIF(K267:K271,K267)&gt;=2,IF(J267=5,VLOOKUP(K267+1,TPMatrix!$A$6:$B$10,2,FALSE),IF(J267=4,VLOOKUP(K267+1,TPMatrix!$D$6:$E$9,2,FALSE),0)),"")</f>
        <v>0</v>
      </c>
      <c r="N267" s="58">
        <f ca="1">IF(COUNTIF(K267:K271,K267)&gt;=3,IF(J267=5,VLOOKUP(K267+2,TPMatrix!$A$6:$B$10,2,FALSE),IF(J267=4,VLOOKUP(K267+2,TPMatrix!$D$6:$E$9,2,FALSE),0)),"")</f>
        <v>0</v>
      </c>
      <c r="O267" s="58">
        <f ca="1">IF(COUNTIF(K267:K271,K267)&gt;=4,IF(J267=5,VLOOKUP(K267+3,TPMatrix!$A$6:$B$10,2,FALSE),IF(J267=4,VLOOKUP(K267+3,TPMatrix!$D$6:$E$9,2,FALSE),0)),"")</f>
        <v>0</v>
      </c>
      <c r="P267" s="58">
        <f ca="1">IF(COUNTIF(K267:K271,K267)&gt;=5,IF(J267=5,VLOOKUP(K267+4,TPMatrix!$A$6:$B$10,2,FALSE),IF(J267=4,VLOOKUP(K267+4,TPMatrix!$D$6:$E$9,2,FALSE),0)),"")</f>
        <v>0</v>
      </c>
      <c r="Q267" s="58">
        <f t="shared" ca="1" si="93"/>
        <v>0</v>
      </c>
      <c r="R267" s="143">
        <f t="shared" ca="1" si="94"/>
        <v>5</v>
      </c>
      <c r="S267" s="144">
        <f t="shared" ca="1" si="205"/>
        <v>0</v>
      </c>
      <c r="T267" s="145">
        <f t="shared" si="206"/>
        <v>0</v>
      </c>
      <c r="U267" s="146">
        <f t="shared" ca="1" si="95"/>
        <v>0</v>
      </c>
      <c r="W267" s="3" t="str">
        <f t="shared" ca="1" si="207"/>
        <v/>
      </c>
      <c r="X267" s="3" t="str">
        <f ca="1">IF(ISNUMBER($A267),$W267*(Methuselahs!$A$4+1)+$A267,"")</f>
        <v/>
      </c>
      <c r="Y267" s="3" t="str">
        <f t="shared" ca="1" si="208"/>
        <v/>
      </c>
      <c r="Z267" s="3" t="str">
        <f ca="1">IF(ISNUMBER($A267),VLOOKUP($A267,Methuselahs!$A$7:$X$306,5),"")</f>
        <v/>
      </c>
      <c r="AA267" s="3" t="str">
        <f t="shared" ca="1" si="209"/>
        <v/>
      </c>
    </row>
    <row r="268" spans="1:27" x14ac:dyDescent="0.2">
      <c r="A268" s="59" t="str">
        <f ca="1">IF(OR(ISBLANK('Tournament Info'!$B$11),'Tournament Info'!$B$11&lt;&gt;4),"",INDIRECT(ADDRESS(ROW(),3,1,1,"Optimal Seating "&amp;'Tournament Info'!$B$11-1&amp;"R+F")))</f>
        <v/>
      </c>
      <c r="B268" s="65" t="str">
        <f ca="1">IF(ISNUMBER(A268),VLOOKUP(A268,Methuselahs!$A$7:$E$306,2,FALSE),"")</f>
        <v/>
      </c>
      <c r="C268" s="147" t="str">
        <f ca="1">IF(ISNUMBER(A268),VLOOKUP(A268,Methuselahs!$A$7:$E$306,3,FALSE),"")</f>
        <v/>
      </c>
      <c r="D268" s="148" t="str">
        <f t="shared" ca="1" si="88"/>
        <v/>
      </c>
      <c r="E268" s="149"/>
      <c r="F268" s="66">
        <f t="shared" si="89"/>
        <v>0</v>
      </c>
      <c r="G268" s="150" t="str">
        <f t="shared" ca="1" si="202"/>
        <v/>
      </c>
      <c r="H268" s="151" t="str">
        <f ca="1">IF(ISNUMBER(A268),IF(OR($S268=$U268,NOT(ISNA(MATCH($D268*5+$V$4,Override!$C$6:$C$125,0)))),$Q268,0),"")</f>
        <v/>
      </c>
      <c r="I268" s="69" t="str">
        <f t="shared" ca="1" si="90"/>
        <v/>
      </c>
      <c r="J268" s="152">
        <f t="shared" ref="J268" ca="1" si="218">COUNT(A267:A271)</f>
        <v>0</v>
      </c>
      <c r="K268" s="153" t="str">
        <f t="shared" ref="K268" ca="1" si="219">IF(ISNUMBER(A268),RANK(F268,F267:F271),"")</f>
        <v/>
      </c>
      <c r="L268" s="154">
        <f ca="1">IF(J268=5,VLOOKUP(K268,TPMatrix!$A$6:$B$10,2,FALSE),IF(J268=4,VLOOKUP(K268,TPMatrix!$D$6:$E$9,2,FALSE),0))</f>
        <v>0</v>
      </c>
      <c r="M268" s="154">
        <f ca="1">IF(COUNTIF(K267:K271,K268)&gt;=2,IF(J268=5,VLOOKUP(K268+1,TPMatrix!$A$6:$B$10,2,FALSE),IF(J268=4,VLOOKUP(K268+1,TPMatrix!$D$6:$E$9,2,FALSE),0)),"")</f>
        <v>0</v>
      </c>
      <c r="N268" s="154">
        <f ca="1">IF(COUNTIF(K267:K271,K268)&gt;=3,IF(J268=5,VLOOKUP(K268+2,TPMatrix!$A$6:$B$10,2,FALSE),IF(J268=4,VLOOKUP(K268+2,TPMatrix!$D$6:$E$9,2,FALSE),0)),"")</f>
        <v>0</v>
      </c>
      <c r="O268" s="154">
        <f ca="1">IF(COUNTIF(K267:K271,K268)&gt;=4,IF(J268=5,VLOOKUP(K268+3,TPMatrix!$A$6:$B$10,2,FALSE),IF(J268=4,VLOOKUP(K268+3,TPMatrix!$D$6:$E$9,2,FALSE),0)),"")</f>
        <v>0</v>
      </c>
      <c r="P268" s="154">
        <f ca="1">IF(COUNTIF(K267:K271,K268)&gt;=5,IF(J268=5,VLOOKUP(K268+4,TPMatrix!$A$6:$B$10,2,FALSE),IF(J268=4,VLOOKUP(K268+4,TPMatrix!$D$6:$E$9,2,FALSE),0)),"")</f>
        <v>0</v>
      </c>
      <c r="Q268" s="154">
        <f t="shared" ca="1" si="93"/>
        <v>0</v>
      </c>
      <c r="R268" s="155">
        <f t="shared" ca="1" si="94"/>
        <v>5</v>
      </c>
      <c r="S268" s="153">
        <f t="shared" ca="1" si="205"/>
        <v>0</v>
      </c>
      <c r="T268" s="154">
        <f t="shared" si="206"/>
        <v>0</v>
      </c>
      <c r="U268" s="155">
        <f t="shared" ca="1" si="95"/>
        <v>0</v>
      </c>
      <c r="W268" s="3" t="str">
        <f t="shared" ca="1" si="207"/>
        <v/>
      </c>
      <c r="X268" s="3" t="str">
        <f ca="1">IF(ISNUMBER($A268),$W268*(Methuselahs!$A$4+1)+$A268,"")</f>
        <v/>
      </c>
      <c r="Y268" s="3" t="str">
        <f t="shared" ca="1" si="208"/>
        <v/>
      </c>
      <c r="Z268" s="3" t="str">
        <f ca="1">IF(ISNUMBER($A268),VLOOKUP($A268,Methuselahs!$A$7:$X$306,5),"")</f>
        <v/>
      </c>
      <c r="AA268" s="3" t="str">
        <f t="shared" ca="1" si="209"/>
        <v/>
      </c>
    </row>
    <row r="269" spans="1:27" x14ac:dyDescent="0.2">
      <c r="A269" s="70" t="str">
        <f ca="1">IF(OR(ISBLANK('Tournament Info'!$B$11),'Tournament Info'!$B$11&lt;&gt;4),"",INDIRECT(ADDRESS(ROW(),3,1,1,"Optimal Seating "&amp;'Tournament Info'!$B$11-1&amp;"R+F")))</f>
        <v/>
      </c>
      <c r="B269" s="76" t="str">
        <f ca="1">IF(ISNUMBER(A269),VLOOKUP(A269,Methuselahs!$A$7:$E$306,2,FALSE),"")</f>
        <v/>
      </c>
      <c r="C269" s="156" t="str">
        <f ca="1">IF(ISNUMBER(A269),VLOOKUP(A269,Methuselahs!$A$7:$E$306,3,FALSE),"")</f>
        <v/>
      </c>
      <c r="D269" s="157" t="str">
        <f t="shared" ca="1" si="88"/>
        <v/>
      </c>
      <c r="E269" s="158"/>
      <c r="F269" s="77">
        <f t="shared" si="89"/>
        <v>0</v>
      </c>
      <c r="G269" s="159" t="str">
        <f t="shared" ca="1" si="202"/>
        <v/>
      </c>
      <c r="H269" s="160" t="str">
        <f ca="1">IF(ISNUMBER(A269),IF(OR($S269=$U269,NOT(ISNA(MATCH($D269*5+$V$4,Override!$C$6:$C$125,0)))),$Q269,0),"")</f>
        <v/>
      </c>
      <c r="I269" s="80" t="str">
        <f t="shared" ca="1" si="90"/>
        <v/>
      </c>
      <c r="J269" s="161">
        <f t="shared" ref="J269" ca="1" si="220">COUNT(A267:A271)</f>
        <v>0</v>
      </c>
      <c r="K269" s="162" t="str">
        <f t="shared" ref="K269" ca="1" si="221">IF(ISNUMBER(A269),RANK(F269,F267:F271),"")</f>
        <v/>
      </c>
      <c r="L269" s="75">
        <f ca="1">IF(J269=5,VLOOKUP(K269,TPMatrix!$A$6:$B$10,2,FALSE),IF(J269=4,VLOOKUP(K269,TPMatrix!$D$6:$E$9,2,FALSE),0))</f>
        <v>0</v>
      </c>
      <c r="M269" s="75">
        <f ca="1">IF(COUNTIF(K267:K271,K269)&gt;=2,IF(J269=5,VLOOKUP(K269+1,TPMatrix!$A$6:$B$10,2,FALSE),IF(J269=4,VLOOKUP(K269+1,TPMatrix!$D$6:$E$9,2,FALSE),0)),"")</f>
        <v>0</v>
      </c>
      <c r="N269" s="75">
        <f ca="1">IF(COUNTIF(K267:K271,K269)&gt;=3,IF(J269=5,VLOOKUP(K269+2,TPMatrix!$A$6:$B$10,2,FALSE),IF(J269=4,VLOOKUP(K269+2,TPMatrix!$D$6:$E$9,2,FALSE),0)),"")</f>
        <v>0</v>
      </c>
      <c r="O269" s="75">
        <f ca="1">IF(COUNTIF(K267:K271,K269)&gt;=4,IF(J269=5,VLOOKUP(K269+3,TPMatrix!$A$6:$B$10,2,FALSE),IF(J269=4,VLOOKUP(K269+3,TPMatrix!$D$6:$E$9,2,FALSE),0)),"")</f>
        <v>0</v>
      </c>
      <c r="P269" s="75">
        <f ca="1">IF(COUNTIF(K267:K271,K269)&gt;=5,IF(J269=5,VLOOKUP(K269+4,TPMatrix!$A$6:$B$10,2,FALSE),IF(J269=4,VLOOKUP(K269+4,TPMatrix!$D$6:$E$9,2,FALSE),0)),"")</f>
        <v>0</v>
      </c>
      <c r="Q269" s="75">
        <f t="shared" ca="1" si="93"/>
        <v>0</v>
      </c>
      <c r="R269" s="163">
        <f t="shared" ca="1" si="94"/>
        <v>5</v>
      </c>
      <c r="S269" s="162">
        <f t="shared" ca="1" si="205"/>
        <v>0</v>
      </c>
      <c r="T269" s="75">
        <f t="shared" si="206"/>
        <v>0</v>
      </c>
      <c r="U269" s="163">
        <f t="shared" ca="1" si="95"/>
        <v>0</v>
      </c>
      <c r="W269" s="3" t="str">
        <f t="shared" ca="1" si="207"/>
        <v/>
      </c>
      <c r="X269" s="3" t="str">
        <f ca="1">IF(ISNUMBER($A269),$W269*(Methuselahs!$A$4+1)+$A269,"")</f>
        <v/>
      </c>
      <c r="Y269" s="3" t="str">
        <f t="shared" ca="1" si="208"/>
        <v/>
      </c>
      <c r="Z269" s="3" t="str">
        <f ca="1">IF(ISNUMBER($A269),VLOOKUP($A269,Methuselahs!$A$7:$X$306,5),"")</f>
        <v/>
      </c>
      <c r="AA269" s="3" t="str">
        <f t="shared" ca="1" si="209"/>
        <v/>
      </c>
    </row>
    <row r="270" spans="1:27" x14ac:dyDescent="0.2">
      <c r="A270" s="164" t="str">
        <f ca="1">IF(OR(ISBLANK('Tournament Info'!$B$11),'Tournament Info'!$B$11&lt;&gt;4),"",INDIRECT(ADDRESS(ROW(),3,1,1,"Optimal Seating "&amp;'Tournament Info'!$B$11-1&amp;"R+F")))</f>
        <v/>
      </c>
      <c r="B270" s="165" t="str">
        <f ca="1">IF(ISNUMBER(A270),VLOOKUP(A270,Methuselahs!$A$7:$E$306,2,FALSE),"")</f>
        <v/>
      </c>
      <c r="C270" s="166" t="str">
        <f ca="1">IF(ISNUMBER(A270),VLOOKUP(A270,Methuselahs!$A$7:$E$306,3,FALSE),"")</f>
        <v/>
      </c>
      <c r="D270" s="167" t="str">
        <f t="shared" ca="1" si="88"/>
        <v/>
      </c>
      <c r="E270" s="168"/>
      <c r="F270" s="188">
        <f t="shared" si="89"/>
        <v>0</v>
      </c>
      <c r="G270" s="150" t="str">
        <f t="shared" ca="1" si="202"/>
        <v/>
      </c>
      <c r="H270" s="151" t="str">
        <f ca="1">IF(ISNUMBER(A270),IF(OR($S270=$U270,NOT(ISNA(MATCH($D270*5+$V$4,Override!$C$6:$C$125,0)))),$Q270,0),"")</f>
        <v/>
      </c>
      <c r="I270" s="69" t="str">
        <f t="shared" ca="1" si="90"/>
        <v/>
      </c>
      <c r="J270" s="169">
        <f t="shared" ref="J270" ca="1" si="222">COUNT(A267:A271)</f>
        <v>0</v>
      </c>
      <c r="K270" s="153" t="str">
        <f t="shared" ref="K270" ca="1" si="223">IF(ISNUMBER(A270),RANK(F270,F267:F271),"")</f>
        <v/>
      </c>
      <c r="L270" s="154">
        <f ca="1">IF(J270=5,VLOOKUP(K270,TPMatrix!$A$6:$B$10,2,FALSE),IF(J270=4,VLOOKUP(K270,TPMatrix!$D$6:$E$9,2,FALSE),0))</f>
        <v>0</v>
      </c>
      <c r="M270" s="154">
        <f ca="1">IF(COUNTIF(K267:K271,K270)&gt;=2,IF(J270=5,VLOOKUP(K270+1,TPMatrix!$A$6:$B$10,2,FALSE),IF(J270=4,VLOOKUP(K270+1,TPMatrix!$D$6:$E$9,2,FALSE),0)),"")</f>
        <v>0</v>
      </c>
      <c r="N270" s="154">
        <f ca="1">IF(COUNTIF(K267:K271,K270)&gt;=3,IF(J270=5,VLOOKUP(K270+2,TPMatrix!$A$6:$B$10,2,FALSE),IF(J270=4,VLOOKUP(K270+2,TPMatrix!$D$6:$E$9,2,FALSE),0)),"")</f>
        <v>0</v>
      </c>
      <c r="O270" s="154">
        <f ca="1">IF(COUNTIF(K267:K271,K270)&gt;=4,IF(J270=5,VLOOKUP(K270+3,TPMatrix!$A$6:$B$10,2,FALSE),IF(J270=4,VLOOKUP(K270+3,TPMatrix!$D$6:$E$9,2,FALSE),0)),"")</f>
        <v>0</v>
      </c>
      <c r="P270" s="154">
        <f ca="1">IF(COUNTIF(K267:K271,K270)&gt;=5,IF(J270=5,VLOOKUP(K270+4,TPMatrix!$A$6:$B$10,2,FALSE),IF(J270=4,VLOOKUP(K270+4,TPMatrix!$D$6:$E$9,2,FALSE),0)),"")</f>
        <v>0</v>
      </c>
      <c r="Q270" s="154">
        <f t="shared" ca="1" si="93"/>
        <v>0</v>
      </c>
      <c r="R270" s="155">
        <f t="shared" ca="1" si="94"/>
        <v>5</v>
      </c>
      <c r="S270" s="153">
        <f t="shared" ca="1" si="205"/>
        <v>0</v>
      </c>
      <c r="T270" s="154">
        <f t="shared" si="206"/>
        <v>0</v>
      </c>
      <c r="U270" s="155">
        <f t="shared" ca="1" si="95"/>
        <v>0</v>
      </c>
      <c r="W270" s="3" t="str">
        <f t="shared" ca="1" si="207"/>
        <v/>
      </c>
      <c r="X270" s="3" t="str">
        <f ca="1">IF(ISNUMBER($A270),$W270*(Methuselahs!$A$4+1)+$A270,"")</f>
        <v/>
      </c>
      <c r="Y270" s="3" t="str">
        <f t="shared" ca="1" si="208"/>
        <v/>
      </c>
      <c r="Z270" s="3" t="str">
        <f ca="1">IF(ISNUMBER($A270),VLOOKUP($A270,Methuselahs!$A$7:$X$306,5),"")</f>
        <v/>
      </c>
      <c r="AA270" s="3" t="str">
        <f t="shared" ca="1" si="209"/>
        <v/>
      </c>
    </row>
    <row r="271" spans="1:27" ht="13.5" thickBot="1" x14ac:dyDescent="0.25">
      <c r="A271" s="170" t="str">
        <f ca="1">IF(OR(ISBLANK('Tournament Info'!$B$11),'Tournament Info'!$B$11&lt;&gt;4),"",INDIRECT(ADDRESS(ROW(),3,1,1,"Optimal Seating "&amp;'Tournament Info'!$B$11-1&amp;"R+F")))</f>
        <v/>
      </c>
      <c r="B271" s="171" t="str">
        <f ca="1">IF(ISNUMBER(A271),VLOOKUP(A271,Methuselahs!$A$7:$E$306,2,FALSE),"")</f>
        <v/>
      </c>
      <c r="C271" s="172" t="str">
        <f ca="1">IF(ISNUMBER(A271),VLOOKUP(A271,Methuselahs!$A$7:$E$306,3,FALSE),"")</f>
        <v/>
      </c>
      <c r="D271" s="173" t="str">
        <f t="shared" ca="1" si="88"/>
        <v/>
      </c>
      <c r="E271" s="174"/>
      <c r="F271" s="189">
        <f t="shared" si="89"/>
        <v>0</v>
      </c>
      <c r="G271" s="159" t="str">
        <f t="shared" ca="1" si="202"/>
        <v/>
      </c>
      <c r="H271" s="160" t="str">
        <f ca="1">IF(ISNUMBER(A271),IF(OR($S271=$U271,NOT(ISNA(MATCH($D271*5+$V$4,Override!$C$6:$C$125,0)))),$Q271,0),"")</f>
        <v/>
      </c>
      <c r="I271" s="80" t="str">
        <f t="shared" ca="1" si="90"/>
        <v/>
      </c>
      <c r="J271" s="175">
        <f t="shared" ref="J271" ca="1" si="224">COUNT(A267:A271)</f>
        <v>0</v>
      </c>
      <c r="K271" s="176" t="str">
        <f t="shared" ref="K271" ca="1" si="225">IF(ISNUMBER(A271),RANK(F271,F267:F271),"")</f>
        <v/>
      </c>
      <c r="L271" s="177">
        <f ca="1">IF(J271=5,VLOOKUP(K271,TPMatrix!$A$6:$B$10,2,FALSE),IF(J271=4,VLOOKUP(K271,TPMatrix!$D$6:$E$9,2,FALSE),0))</f>
        <v>0</v>
      </c>
      <c r="M271" s="177">
        <f ca="1">IF(COUNTIF(K267:K271,K271)&gt;=2,IF(J271=5,VLOOKUP(K271+1,TPMatrix!$A$6:$B$10,2,FALSE),IF(J271=4,VLOOKUP(K271+1,TPMatrix!$D$6:$E$9,2,FALSE),0)),"")</f>
        <v>0</v>
      </c>
      <c r="N271" s="177">
        <f ca="1">IF(COUNTIF(K267:K271,K271)&gt;=3,IF(J271=5,VLOOKUP(K271+2,TPMatrix!$A$6:$B$10,2,FALSE),IF(J271=4,VLOOKUP(K271+2,TPMatrix!$D$6:$E$9,2,FALSE),0)),"")</f>
        <v>0</v>
      </c>
      <c r="O271" s="177">
        <f ca="1">IF(COUNTIF(K267:K271,K271)&gt;=4,IF(J271=5,VLOOKUP(K271+3,TPMatrix!$A$6:$B$10,2,FALSE),IF(J271=4,VLOOKUP(K271+3,TPMatrix!$D$6:$E$9,2,FALSE),0)),"")</f>
        <v>0</v>
      </c>
      <c r="P271" s="177">
        <f ca="1">IF(COUNTIF(K267:K271,K271)&gt;=5,IF(J271=5,VLOOKUP(K271+4,TPMatrix!$A$6:$B$10,2,FALSE),IF(J271=4,VLOOKUP(K271+4,TPMatrix!$D$6:$E$9,2,FALSE),0)),"")</f>
        <v>0</v>
      </c>
      <c r="Q271" s="177">
        <f t="shared" ca="1" si="93"/>
        <v>0</v>
      </c>
      <c r="R271" s="178">
        <f t="shared" ca="1" si="94"/>
        <v>5</v>
      </c>
      <c r="S271" s="176">
        <f t="shared" ca="1" si="205"/>
        <v>0</v>
      </c>
      <c r="T271" s="177">
        <f t="shared" si="206"/>
        <v>0</v>
      </c>
      <c r="U271" s="178">
        <f t="shared" ca="1" si="95"/>
        <v>0</v>
      </c>
      <c r="W271" s="3" t="str">
        <f t="shared" ca="1" si="207"/>
        <v/>
      </c>
      <c r="X271" s="3" t="str">
        <f ca="1">IF(ISNUMBER($A271),$W271*(Methuselahs!$A$4+1)+$A271,"")</f>
        <v/>
      </c>
      <c r="Y271" s="3" t="str">
        <f t="shared" ca="1" si="208"/>
        <v/>
      </c>
      <c r="Z271" s="3" t="str">
        <f ca="1">IF(ISNUMBER($A271),VLOOKUP($A271,Methuselahs!$A$7:$X$306,5),"")</f>
        <v/>
      </c>
      <c r="AA271" s="3" t="str">
        <f t="shared" ca="1" si="209"/>
        <v/>
      </c>
    </row>
    <row r="272" spans="1:27" ht="13.5" thickTop="1" x14ac:dyDescent="0.2">
      <c r="A272" s="55" t="str">
        <f ca="1">IF(OR(ISBLANK('Tournament Info'!$B$11),'Tournament Info'!$B$11&lt;&gt;4),"",INDIRECT(ADDRESS(ROW(),3,1,1,"Optimal Seating "&amp;'Tournament Info'!$B$11-1&amp;"R+F")))</f>
        <v/>
      </c>
      <c r="B272" s="57" t="str">
        <f ca="1">IF(ISNUMBER(A272),VLOOKUP(A272,Methuselahs!$A$7:$E$306,2,FALSE),"")</f>
        <v/>
      </c>
      <c r="C272" s="136" t="str">
        <f ca="1">IF(ISNUMBER(A272),VLOOKUP(A272,Methuselahs!$A$7:$E$306,3,FALSE),"")</f>
        <v/>
      </c>
      <c r="D272" s="137" t="str">
        <f t="shared" ca="1" si="88"/>
        <v/>
      </c>
      <c r="E272" s="138"/>
      <c r="F272" s="184">
        <f t="shared" si="89"/>
        <v>0</v>
      </c>
      <c r="G272" s="139" t="str">
        <f t="shared" ca="1" si="202"/>
        <v/>
      </c>
      <c r="H272" s="140" t="str">
        <f ca="1">IF(ISNUMBER(A272),IF(OR($S272=$U272,NOT(ISNA(MATCH($D272*5+$V$4,Override!$C$6:$C$125,0)))),$Q272,0),"")</f>
        <v/>
      </c>
      <c r="I272" s="193" t="str">
        <f t="shared" ca="1" si="90"/>
        <v/>
      </c>
      <c r="J272" s="141">
        <f t="shared" ref="J272" ca="1" si="226">COUNT(A272:A276)</f>
        <v>0</v>
      </c>
      <c r="K272" s="142" t="str">
        <f t="shared" ref="K272" ca="1" si="227">IF(ISNUMBER(A272),RANK(F272,F272:F276),"")</f>
        <v/>
      </c>
      <c r="L272" s="58">
        <f ca="1">IF(J272=5,VLOOKUP(K272,TPMatrix!$A$6:$B$10,2,FALSE),IF(J272=4,VLOOKUP(K272,TPMatrix!$D$6:$E$9,2,FALSE),0))</f>
        <v>0</v>
      </c>
      <c r="M272" s="58">
        <f ca="1">IF(COUNTIF(K272:K276,K272)&gt;=2,IF(J272=5,VLOOKUP(K272+1,TPMatrix!$A$6:$B$10,2,FALSE),IF(J272=4,VLOOKUP(K272+1,TPMatrix!$D$6:$E$9,2,FALSE),0)),"")</f>
        <v>0</v>
      </c>
      <c r="N272" s="58">
        <f ca="1">IF(COUNTIF(K272:K276,K272)&gt;=3,IF(J272=5,VLOOKUP(K272+2,TPMatrix!$A$6:$B$10,2,FALSE),IF(J272=4,VLOOKUP(K272+2,TPMatrix!$D$6:$E$9,2,FALSE),0)),"")</f>
        <v>0</v>
      </c>
      <c r="O272" s="58">
        <f ca="1">IF(COUNTIF(K272:K276,K272)&gt;=4,IF(J272=5,VLOOKUP(K272+3,TPMatrix!$A$6:$B$10,2,FALSE),IF(J272=4,VLOOKUP(K272+3,TPMatrix!$D$6:$E$9,2,FALSE),0)),"")</f>
        <v>0</v>
      </c>
      <c r="P272" s="58">
        <f ca="1">IF(COUNTIF(K272:K276,K272)&gt;=5,IF(J272=5,VLOOKUP(K272+4,TPMatrix!$A$6:$B$10,2,FALSE),IF(J272=4,VLOOKUP(K272+4,TPMatrix!$D$6:$E$9,2,FALSE),0)),"")</f>
        <v>0</v>
      </c>
      <c r="Q272" s="58">
        <f t="shared" ca="1" si="93"/>
        <v>0</v>
      </c>
      <c r="R272" s="143">
        <f t="shared" ca="1" si="94"/>
        <v>5</v>
      </c>
      <c r="S272" s="144">
        <f t="shared" ca="1" si="205"/>
        <v>0</v>
      </c>
      <c r="T272" s="145">
        <f t="shared" si="206"/>
        <v>0</v>
      </c>
      <c r="U272" s="146">
        <f t="shared" ca="1" si="95"/>
        <v>0</v>
      </c>
      <c r="W272" s="3" t="str">
        <f t="shared" ca="1" si="207"/>
        <v/>
      </c>
      <c r="X272" s="3" t="str">
        <f ca="1">IF(ISNUMBER($A272),$W272*(Methuselahs!$A$4+1)+$A272,"")</f>
        <v/>
      </c>
      <c r="Y272" s="3" t="str">
        <f t="shared" ca="1" si="208"/>
        <v/>
      </c>
      <c r="Z272" s="3" t="str">
        <f ca="1">IF(ISNUMBER($A272),VLOOKUP($A272,Methuselahs!$A$7:$X$306,5),"")</f>
        <v/>
      </c>
      <c r="AA272" s="3" t="str">
        <f t="shared" ca="1" si="209"/>
        <v/>
      </c>
    </row>
    <row r="273" spans="1:27" x14ac:dyDescent="0.2">
      <c r="A273" s="59" t="str">
        <f ca="1">IF(OR(ISBLANK('Tournament Info'!$B$11),'Tournament Info'!$B$11&lt;&gt;4),"",INDIRECT(ADDRESS(ROW(),3,1,1,"Optimal Seating "&amp;'Tournament Info'!$B$11-1&amp;"R+F")))</f>
        <v/>
      </c>
      <c r="B273" s="65" t="str">
        <f ca="1">IF(ISNUMBER(A273),VLOOKUP(A273,Methuselahs!$A$7:$E$306,2,FALSE),"")</f>
        <v/>
      </c>
      <c r="C273" s="147" t="str">
        <f ca="1">IF(ISNUMBER(A273),VLOOKUP(A273,Methuselahs!$A$7:$E$306,3,FALSE),"")</f>
        <v/>
      </c>
      <c r="D273" s="148" t="str">
        <f t="shared" ref="D273:D306" ca="1" si="228">IF(ISNUMBER(A273),FLOOR((ROW()-ROW($A$7))/5,1)+1,"")</f>
        <v/>
      </c>
      <c r="E273" s="149"/>
      <c r="F273" s="66">
        <f t="shared" ref="F273:F306" si="229">IF(ISNUMBER(E273),E273,0)</f>
        <v>0</v>
      </c>
      <c r="G273" s="150" t="str">
        <f t="shared" ca="1" si="202"/>
        <v/>
      </c>
      <c r="H273" s="151" t="str">
        <f ca="1">IF(ISNUMBER(A273),IF(OR($S273=$U273,NOT(ISNA(MATCH($D273*5+$V$4,Override!$C$6:$C$125,0)))),$Q273,0),"")</f>
        <v/>
      </c>
      <c r="I273" s="69" t="str">
        <f t="shared" ref="I273:I306" ca="1" si="230">IF(ISNUMBER(A273),IF(J273=5,K273,IF(AND(J273=4,OR(K273=4,K273=3)),K273+1,K273)),"")</f>
        <v/>
      </c>
      <c r="J273" s="152">
        <f t="shared" ref="J273" ca="1" si="231">COUNT(A272:A276)</f>
        <v>0</v>
      </c>
      <c r="K273" s="153" t="str">
        <f t="shared" ref="K273" ca="1" si="232">IF(ISNUMBER(A273),RANK(F273,F272:F276),"")</f>
        <v/>
      </c>
      <c r="L273" s="154">
        <f ca="1">IF(J273=5,VLOOKUP(K273,TPMatrix!$A$6:$B$10,2,FALSE),IF(J273=4,VLOOKUP(K273,TPMatrix!$D$6:$E$9,2,FALSE),0))</f>
        <v>0</v>
      </c>
      <c r="M273" s="154">
        <f ca="1">IF(COUNTIF(K272:K276,K273)&gt;=2,IF(J273=5,VLOOKUP(K273+1,TPMatrix!$A$6:$B$10,2,FALSE),IF(J273=4,VLOOKUP(K273+1,TPMatrix!$D$6:$E$9,2,FALSE),0)),"")</f>
        <v>0</v>
      </c>
      <c r="N273" s="154">
        <f ca="1">IF(COUNTIF(K272:K276,K273)&gt;=3,IF(J273=5,VLOOKUP(K273+2,TPMatrix!$A$6:$B$10,2,FALSE),IF(J273=4,VLOOKUP(K273+2,TPMatrix!$D$6:$E$9,2,FALSE),0)),"")</f>
        <v>0</v>
      </c>
      <c r="O273" s="154">
        <f ca="1">IF(COUNTIF(K272:K276,K273)&gt;=4,IF(J273=5,VLOOKUP(K273+3,TPMatrix!$A$6:$B$10,2,FALSE),IF(J273=4,VLOOKUP(K273+3,TPMatrix!$D$6:$E$9,2,FALSE),0)),"")</f>
        <v>0</v>
      </c>
      <c r="P273" s="154">
        <f ca="1">IF(COUNTIF(K272:K276,K273)&gt;=5,IF(J273=5,VLOOKUP(K273+4,TPMatrix!$A$6:$B$10,2,FALSE),IF(J273=4,VLOOKUP(K273+4,TPMatrix!$D$6:$E$9,2,FALSE),0)),"")</f>
        <v>0</v>
      </c>
      <c r="Q273" s="154">
        <f t="shared" ref="Q273:Q306" ca="1" si="233">SUM(L273:P273)/COUNT(L273:P273)</f>
        <v>0</v>
      </c>
      <c r="R273" s="155">
        <f t="shared" ref="R273:R306" ca="1" si="234">COUNT(L273:P273)</f>
        <v>5</v>
      </c>
      <c r="S273" s="153">
        <f t="shared" ca="1" si="205"/>
        <v>0</v>
      </c>
      <c r="T273" s="154">
        <f t="shared" si="206"/>
        <v>0</v>
      </c>
      <c r="U273" s="155">
        <f t="shared" ref="U273:U306" ca="1" si="235">SUM(OFFSET(T273,-MOD(ROW()-ROW($U$7),5),0,5,1))</f>
        <v>0</v>
      </c>
      <c r="W273" s="3" t="str">
        <f t="shared" ca="1" si="207"/>
        <v/>
      </c>
      <c r="X273" s="3" t="str">
        <f ca="1">IF(ISNUMBER($A273),$W273*(Methuselahs!$A$4+1)+$A273,"")</f>
        <v/>
      </c>
      <c r="Y273" s="3" t="str">
        <f t="shared" ca="1" si="208"/>
        <v/>
      </c>
      <c r="Z273" s="3" t="str">
        <f ca="1">IF(ISNUMBER($A273),VLOOKUP($A273,Methuselahs!$A$7:$X$306,5),"")</f>
        <v/>
      </c>
      <c r="AA273" s="3" t="str">
        <f t="shared" ca="1" si="209"/>
        <v/>
      </c>
    </row>
    <row r="274" spans="1:27" x14ac:dyDescent="0.2">
      <c r="A274" s="70" t="str">
        <f ca="1">IF(OR(ISBLANK('Tournament Info'!$B$11),'Tournament Info'!$B$11&lt;&gt;4),"",INDIRECT(ADDRESS(ROW(),3,1,1,"Optimal Seating "&amp;'Tournament Info'!$B$11-1&amp;"R+F")))</f>
        <v/>
      </c>
      <c r="B274" s="76" t="str">
        <f ca="1">IF(ISNUMBER(A274),VLOOKUP(A274,Methuselahs!$A$7:$E$306,2,FALSE),"")</f>
        <v/>
      </c>
      <c r="C274" s="156" t="str">
        <f ca="1">IF(ISNUMBER(A274),VLOOKUP(A274,Methuselahs!$A$7:$E$306,3,FALSE),"")</f>
        <v/>
      </c>
      <c r="D274" s="157" t="str">
        <f t="shared" ca="1" si="228"/>
        <v/>
      </c>
      <c r="E274" s="158"/>
      <c r="F274" s="77">
        <f t="shared" si="229"/>
        <v>0</v>
      </c>
      <c r="G274" s="159" t="str">
        <f t="shared" ca="1" si="202"/>
        <v/>
      </c>
      <c r="H274" s="160" t="str">
        <f ca="1">IF(ISNUMBER(A274),IF(OR($S274=$U274,NOT(ISNA(MATCH($D274*5+$V$4,Override!$C$6:$C$125,0)))),$Q274,0),"")</f>
        <v/>
      </c>
      <c r="I274" s="80" t="str">
        <f t="shared" ca="1" si="230"/>
        <v/>
      </c>
      <c r="J274" s="161">
        <f t="shared" ref="J274" ca="1" si="236">COUNT(A272:A276)</f>
        <v>0</v>
      </c>
      <c r="K274" s="162" t="str">
        <f t="shared" ref="K274" ca="1" si="237">IF(ISNUMBER(A274),RANK(F274,F272:F276),"")</f>
        <v/>
      </c>
      <c r="L274" s="75">
        <f ca="1">IF(J274=5,VLOOKUP(K274,TPMatrix!$A$6:$B$10,2,FALSE),IF(J274=4,VLOOKUP(K274,TPMatrix!$D$6:$E$9,2,FALSE),0))</f>
        <v>0</v>
      </c>
      <c r="M274" s="75">
        <f ca="1">IF(COUNTIF(K272:K276,K274)&gt;=2,IF(J274=5,VLOOKUP(K274+1,TPMatrix!$A$6:$B$10,2,FALSE),IF(J274=4,VLOOKUP(K274+1,TPMatrix!$D$6:$E$9,2,FALSE),0)),"")</f>
        <v>0</v>
      </c>
      <c r="N274" s="75">
        <f ca="1">IF(COUNTIF(K272:K276,K274)&gt;=3,IF(J274=5,VLOOKUP(K274+2,TPMatrix!$A$6:$B$10,2,FALSE),IF(J274=4,VLOOKUP(K274+2,TPMatrix!$D$6:$E$9,2,FALSE),0)),"")</f>
        <v>0</v>
      </c>
      <c r="O274" s="75">
        <f ca="1">IF(COUNTIF(K272:K276,K274)&gt;=4,IF(J274=5,VLOOKUP(K274+3,TPMatrix!$A$6:$B$10,2,FALSE),IF(J274=4,VLOOKUP(K274+3,TPMatrix!$D$6:$E$9,2,FALSE),0)),"")</f>
        <v>0</v>
      </c>
      <c r="P274" s="75">
        <f ca="1">IF(COUNTIF(K272:K276,K274)&gt;=5,IF(J274=5,VLOOKUP(K274+4,TPMatrix!$A$6:$B$10,2,FALSE),IF(J274=4,VLOOKUP(K274+4,TPMatrix!$D$6:$E$9,2,FALSE),0)),"")</f>
        <v>0</v>
      </c>
      <c r="Q274" s="75">
        <f t="shared" ca="1" si="233"/>
        <v>0</v>
      </c>
      <c r="R274" s="163">
        <f t="shared" ca="1" si="234"/>
        <v>5</v>
      </c>
      <c r="S274" s="162">
        <f t="shared" ca="1" si="205"/>
        <v>0</v>
      </c>
      <c r="T274" s="75">
        <f t="shared" si="206"/>
        <v>0</v>
      </c>
      <c r="U274" s="163">
        <f t="shared" ca="1" si="235"/>
        <v>0</v>
      </c>
      <c r="W274" s="3" t="str">
        <f t="shared" ca="1" si="207"/>
        <v/>
      </c>
      <c r="X274" s="3" t="str">
        <f ca="1">IF(ISNUMBER($A274),$W274*(Methuselahs!$A$4+1)+$A274,"")</f>
        <v/>
      </c>
      <c r="Y274" s="3" t="str">
        <f t="shared" ca="1" si="208"/>
        <v/>
      </c>
      <c r="Z274" s="3" t="str">
        <f ca="1">IF(ISNUMBER($A274),VLOOKUP($A274,Methuselahs!$A$7:$X$306,5),"")</f>
        <v/>
      </c>
      <c r="AA274" s="3" t="str">
        <f t="shared" ca="1" si="209"/>
        <v/>
      </c>
    </row>
    <row r="275" spans="1:27" x14ac:dyDescent="0.2">
      <c r="A275" s="164" t="str">
        <f ca="1">IF(OR(ISBLANK('Tournament Info'!$B$11),'Tournament Info'!$B$11&lt;&gt;4),"",INDIRECT(ADDRESS(ROW(),3,1,1,"Optimal Seating "&amp;'Tournament Info'!$B$11-1&amp;"R+F")))</f>
        <v/>
      </c>
      <c r="B275" s="165" t="str">
        <f ca="1">IF(ISNUMBER(A275),VLOOKUP(A275,Methuselahs!$A$7:$E$306,2,FALSE),"")</f>
        <v/>
      </c>
      <c r="C275" s="166" t="str">
        <f ca="1">IF(ISNUMBER(A275),VLOOKUP(A275,Methuselahs!$A$7:$E$306,3,FALSE),"")</f>
        <v/>
      </c>
      <c r="D275" s="167" t="str">
        <f t="shared" ca="1" si="228"/>
        <v/>
      </c>
      <c r="E275" s="168"/>
      <c r="F275" s="188">
        <f t="shared" si="229"/>
        <v>0</v>
      </c>
      <c r="G275" s="150" t="str">
        <f t="shared" ca="1" si="202"/>
        <v/>
      </c>
      <c r="H275" s="151" t="str">
        <f ca="1">IF(ISNUMBER(A275),IF(OR($S275=$U275,NOT(ISNA(MATCH($D275*5+$V$4,Override!$C$6:$C$125,0)))),$Q275,0),"")</f>
        <v/>
      </c>
      <c r="I275" s="69" t="str">
        <f t="shared" ca="1" si="230"/>
        <v/>
      </c>
      <c r="J275" s="169">
        <f t="shared" ref="J275" ca="1" si="238">COUNT(A272:A276)</f>
        <v>0</v>
      </c>
      <c r="K275" s="153" t="str">
        <f t="shared" ref="K275" ca="1" si="239">IF(ISNUMBER(A275),RANK(F275,F272:F276),"")</f>
        <v/>
      </c>
      <c r="L275" s="154">
        <f ca="1">IF(J275=5,VLOOKUP(K275,TPMatrix!$A$6:$B$10,2,FALSE),IF(J275=4,VLOOKUP(K275,TPMatrix!$D$6:$E$9,2,FALSE),0))</f>
        <v>0</v>
      </c>
      <c r="M275" s="154">
        <f ca="1">IF(COUNTIF(K272:K276,K275)&gt;=2,IF(J275=5,VLOOKUP(K275+1,TPMatrix!$A$6:$B$10,2,FALSE),IF(J275=4,VLOOKUP(K275+1,TPMatrix!$D$6:$E$9,2,FALSE),0)),"")</f>
        <v>0</v>
      </c>
      <c r="N275" s="154">
        <f ca="1">IF(COUNTIF(K272:K276,K275)&gt;=3,IF(J275=5,VLOOKUP(K275+2,TPMatrix!$A$6:$B$10,2,FALSE),IF(J275=4,VLOOKUP(K275+2,TPMatrix!$D$6:$E$9,2,FALSE),0)),"")</f>
        <v>0</v>
      </c>
      <c r="O275" s="154">
        <f ca="1">IF(COUNTIF(K272:K276,K275)&gt;=4,IF(J275=5,VLOOKUP(K275+3,TPMatrix!$A$6:$B$10,2,FALSE),IF(J275=4,VLOOKUP(K275+3,TPMatrix!$D$6:$E$9,2,FALSE),0)),"")</f>
        <v>0</v>
      </c>
      <c r="P275" s="154">
        <f ca="1">IF(COUNTIF(K272:K276,K275)&gt;=5,IF(J275=5,VLOOKUP(K275+4,TPMatrix!$A$6:$B$10,2,FALSE),IF(J275=4,VLOOKUP(K275+4,TPMatrix!$D$6:$E$9,2,FALSE),0)),"")</f>
        <v>0</v>
      </c>
      <c r="Q275" s="154">
        <f t="shared" ca="1" si="233"/>
        <v>0</v>
      </c>
      <c r="R275" s="155">
        <f t="shared" ca="1" si="234"/>
        <v>5</v>
      </c>
      <c r="S275" s="153">
        <f t="shared" ca="1" si="205"/>
        <v>0</v>
      </c>
      <c r="T275" s="154">
        <f t="shared" si="206"/>
        <v>0</v>
      </c>
      <c r="U275" s="155">
        <f t="shared" ca="1" si="235"/>
        <v>0</v>
      </c>
      <c r="W275" s="3" t="str">
        <f t="shared" ca="1" si="207"/>
        <v/>
      </c>
      <c r="X275" s="3" t="str">
        <f ca="1">IF(ISNUMBER($A275),$W275*(Methuselahs!$A$4+1)+$A275,"")</f>
        <v/>
      </c>
      <c r="Y275" s="3" t="str">
        <f t="shared" ca="1" si="208"/>
        <v/>
      </c>
      <c r="Z275" s="3" t="str">
        <f ca="1">IF(ISNUMBER($A275),VLOOKUP($A275,Methuselahs!$A$7:$X$306,5),"")</f>
        <v/>
      </c>
      <c r="AA275" s="3" t="str">
        <f t="shared" ca="1" si="209"/>
        <v/>
      </c>
    </row>
    <row r="276" spans="1:27" ht="13.5" thickBot="1" x14ac:dyDescent="0.25">
      <c r="A276" s="170" t="str">
        <f ca="1">IF(OR(ISBLANK('Tournament Info'!$B$11),'Tournament Info'!$B$11&lt;&gt;4),"",INDIRECT(ADDRESS(ROW(),3,1,1,"Optimal Seating "&amp;'Tournament Info'!$B$11-1&amp;"R+F")))</f>
        <v/>
      </c>
      <c r="B276" s="171" t="str">
        <f ca="1">IF(ISNUMBER(A276),VLOOKUP(A276,Methuselahs!$A$7:$E$306,2,FALSE),"")</f>
        <v/>
      </c>
      <c r="C276" s="172" t="str">
        <f ca="1">IF(ISNUMBER(A276),VLOOKUP(A276,Methuselahs!$A$7:$E$306,3,FALSE),"")</f>
        <v/>
      </c>
      <c r="D276" s="173" t="str">
        <f t="shared" ca="1" si="228"/>
        <v/>
      </c>
      <c r="E276" s="174"/>
      <c r="F276" s="189">
        <f t="shared" si="229"/>
        <v>0</v>
      </c>
      <c r="G276" s="179" t="str">
        <f t="shared" ca="1" si="202"/>
        <v/>
      </c>
      <c r="H276" s="180" t="str">
        <f ca="1">IF(ISNUMBER(A276),IF(OR($S276=$U276,NOT(ISNA(MATCH($D276*5+$V$4,Override!$C$6:$C$125,0)))),$Q276,0),"")</f>
        <v/>
      </c>
      <c r="I276" s="194" t="str">
        <f t="shared" ca="1" si="230"/>
        <v/>
      </c>
      <c r="J276" s="175">
        <f t="shared" ref="J276" ca="1" si="240">COUNT(A272:A276)</f>
        <v>0</v>
      </c>
      <c r="K276" s="176" t="str">
        <f t="shared" ref="K276" ca="1" si="241">IF(ISNUMBER(A276),RANK(F276,F272:F276),"")</f>
        <v/>
      </c>
      <c r="L276" s="177">
        <f ca="1">IF(J276=5,VLOOKUP(K276,TPMatrix!$A$6:$B$10,2,FALSE),IF(J276=4,VLOOKUP(K276,TPMatrix!$D$6:$E$9,2,FALSE),0))</f>
        <v>0</v>
      </c>
      <c r="M276" s="177">
        <f ca="1">IF(COUNTIF(K272:K276,K276)&gt;=2,IF(J276=5,VLOOKUP(K276+1,TPMatrix!$A$6:$B$10,2,FALSE),IF(J276=4,VLOOKUP(K276+1,TPMatrix!$D$6:$E$9,2,FALSE),0)),"")</f>
        <v>0</v>
      </c>
      <c r="N276" s="177">
        <f ca="1">IF(COUNTIF(K272:K276,K276)&gt;=3,IF(J276=5,VLOOKUP(K276+2,TPMatrix!$A$6:$B$10,2,FALSE),IF(J276=4,VLOOKUP(K276+2,TPMatrix!$D$6:$E$9,2,FALSE),0)),"")</f>
        <v>0</v>
      </c>
      <c r="O276" s="177">
        <f ca="1">IF(COUNTIF(K272:K276,K276)&gt;=4,IF(J276=5,VLOOKUP(K276+3,TPMatrix!$A$6:$B$10,2,FALSE),IF(J276=4,VLOOKUP(K276+3,TPMatrix!$D$6:$E$9,2,FALSE),0)),"")</f>
        <v>0</v>
      </c>
      <c r="P276" s="177">
        <f ca="1">IF(COUNTIF(K272:K276,K276)&gt;=5,IF(J276=5,VLOOKUP(K276+4,TPMatrix!$A$6:$B$10,2,FALSE),IF(J276=4,VLOOKUP(K276+4,TPMatrix!$D$6:$E$9,2,FALSE),0)),"")</f>
        <v>0</v>
      </c>
      <c r="Q276" s="177">
        <f t="shared" ca="1" si="233"/>
        <v>0</v>
      </c>
      <c r="R276" s="178">
        <f t="shared" ca="1" si="234"/>
        <v>5</v>
      </c>
      <c r="S276" s="176">
        <f t="shared" ca="1" si="205"/>
        <v>0</v>
      </c>
      <c r="T276" s="177">
        <f t="shared" si="206"/>
        <v>0</v>
      </c>
      <c r="U276" s="178">
        <f t="shared" ca="1" si="235"/>
        <v>0</v>
      </c>
      <c r="W276" s="3" t="str">
        <f t="shared" ca="1" si="207"/>
        <v/>
      </c>
      <c r="X276" s="3" t="str">
        <f ca="1">IF(ISNUMBER($A276),$W276*(Methuselahs!$A$4+1)+$A276,"")</f>
        <v/>
      </c>
      <c r="Y276" s="3" t="str">
        <f t="shared" ca="1" si="208"/>
        <v/>
      </c>
      <c r="Z276" s="3" t="str">
        <f ca="1">IF(ISNUMBER($A276),VLOOKUP($A276,Methuselahs!$A$7:$X$306,5),"")</f>
        <v/>
      </c>
      <c r="AA276" s="3" t="str">
        <f t="shared" ca="1" si="209"/>
        <v/>
      </c>
    </row>
    <row r="277" spans="1:27" ht="13.5" thickTop="1" x14ac:dyDescent="0.2">
      <c r="A277" s="55" t="str">
        <f ca="1">IF(OR(ISBLANK('Tournament Info'!$B$11),'Tournament Info'!$B$11&lt;&gt;4),"",INDIRECT(ADDRESS(ROW(),3,1,1,"Optimal Seating "&amp;'Tournament Info'!$B$11-1&amp;"R+F")))</f>
        <v/>
      </c>
      <c r="B277" s="76" t="str">
        <f ca="1">IF(ISNUMBER(A277),VLOOKUP(A277,Methuselahs!$A$7:$E$306,2,FALSE),"")</f>
        <v/>
      </c>
      <c r="C277" s="136" t="str">
        <f ca="1">IF(ISNUMBER(A277),VLOOKUP(A277,Methuselahs!$A$7:$E$306,3,FALSE),"")</f>
        <v/>
      </c>
      <c r="D277" s="137" t="str">
        <f t="shared" ca="1" si="228"/>
        <v/>
      </c>
      <c r="E277" s="138"/>
      <c r="F277" s="184">
        <f t="shared" si="229"/>
        <v>0</v>
      </c>
      <c r="G277" s="139" t="str">
        <f t="shared" ca="1" si="202"/>
        <v/>
      </c>
      <c r="H277" s="140" t="str">
        <f ca="1">IF(ISNUMBER(A277),IF(OR($S277=$U277,NOT(ISNA(MATCH($D277*5+$V$4,Override!$C$6:$C$125,0)))),$Q277,0),"")</f>
        <v/>
      </c>
      <c r="I277" s="193" t="str">
        <f t="shared" ca="1" si="230"/>
        <v/>
      </c>
      <c r="J277" s="141">
        <f t="shared" ref="J277" ca="1" si="242">COUNT(A277:A281)</f>
        <v>0</v>
      </c>
      <c r="K277" s="142" t="str">
        <f t="shared" ref="K277" ca="1" si="243">IF(ISNUMBER(A277),RANK(F277,F277:F281),"")</f>
        <v/>
      </c>
      <c r="L277" s="58">
        <f ca="1">IF(J277=5,VLOOKUP(K277,TPMatrix!$A$6:$B$10,2,FALSE),IF(J277=4,VLOOKUP(K277,TPMatrix!$D$6:$E$9,2,FALSE),0))</f>
        <v>0</v>
      </c>
      <c r="M277" s="58">
        <f ca="1">IF(COUNTIF(K277:K281,K277)&gt;=2,IF(J277=5,VLOOKUP(K277+1,TPMatrix!$A$6:$B$10,2,FALSE),IF(J277=4,VLOOKUP(K277+1,TPMatrix!$D$6:$E$9,2,FALSE),0)),"")</f>
        <v>0</v>
      </c>
      <c r="N277" s="58">
        <f ca="1">IF(COUNTIF(K277:K281,K277)&gt;=3,IF(J277=5,VLOOKUP(K277+2,TPMatrix!$A$6:$B$10,2,FALSE),IF(J277=4,VLOOKUP(K277+2,TPMatrix!$D$6:$E$9,2,FALSE),0)),"")</f>
        <v>0</v>
      </c>
      <c r="O277" s="58">
        <f ca="1">IF(COUNTIF(K277:K281,K277)&gt;=4,IF(J277=5,VLOOKUP(K277+3,TPMatrix!$A$6:$B$10,2,FALSE),IF(J277=4,VLOOKUP(K277+3,TPMatrix!$D$6:$E$9,2,FALSE),0)),"")</f>
        <v>0</v>
      </c>
      <c r="P277" s="58">
        <f ca="1">IF(COUNTIF(K277:K281,K277)&gt;=5,IF(J277=5,VLOOKUP(K277+4,TPMatrix!$A$6:$B$10,2,FALSE),IF(J277=4,VLOOKUP(K277+4,TPMatrix!$D$6:$E$9,2,FALSE),0)),"")</f>
        <v>0</v>
      </c>
      <c r="Q277" s="58">
        <f t="shared" ca="1" si="233"/>
        <v>0</v>
      </c>
      <c r="R277" s="143">
        <f t="shared" ca="1" si="234"/>
        <v>5</v>
      </c>
      <c r="S277" s="144">
        <f t="shared" ca="1" si="205"/>
        <v>0</v>
      </c>
      <c r="T277" s="145">
        <f t="shared" si="206"/>
        <v>0</v>
      </c>
      <c r="U277" s="146">
        <f t="shared" ca="1" si="235"/>
        <v>0</v>
      </c>
      <c r="W277" s="3" t="str">
        <f t="shared" ca="1" si="207"/>
        <v/>
      </c>
      <c r="X277" s="3" t="str">
        <f ca="1">IF(ISNUMBER($A277),$W277*(Methuselahs!$A$4+1)+$A277,"")</f>
        <v/>
      </c>
      <c r="Y277" s="3" t="str">
        <f t="shared" ca="1" si="208"/>
        <v/>
      </c>
      <c r="Z277" s="3" t="str">
        <f ca="1">IF(ISNUMBER($A277),VLOOKUP($A277,Methuselahs!$A$7:$X$306,5),"")</f>
        <v/>
      </c>
      <c r="AA277" s="3" t="str">
        <f t="shared" ca="1" si="209"/>
        <v/>
      </c>
    </row>
    <row r="278" spans="1:27" x14ac:dyDescent="0.2">
      <c r="A278" s="59" t="str">
        <f ca="1">IF(OR(ISBLANK('Tournament Info'!$B$11),'Tournament Info'!$B$11&lt;&gt;4),"",INDIRECT(ADDRESS(ROW(),3,1,1,"Optimal Seating "&amp;'Tournament Info'!$B$11-1&amp;"R+F")))</f>
        <v/>
      </c>
      <c r="B278" s="65" t="str">
        <f ca="1">IF(ISNUMBER(A278),VLOOKUP(A278,Methuselahs!$A$7:$E$306,2,FALSE),"")</f>
        <v/>
      </c>
      <c r="C278" s="147" t="str">
        <f ca="1">IF(ISNUMBER(A278),VLOOKUP(A278,Methuselahs!$A$7:$E$306,3,FALSE),"")</f>
        <v/>
      </c>
      <c r="D278" s="148" t="str">
        <f t="shared" ca="1" si="228"/>
        <v/>
      </c>
      <c r="E278" s="149"/>
      <c r="F278" s="66">
        <f t="shared" si="229"/>
        <v>0</v>
      </c>
      <c r="G278" s="150" t="str">
        <f t="shared" ca="1" si="202"/>
        <v/>
      </c>
      <c r="H278" s="151" t="str">
        <f ca="1">IF(ISNUMBER(A278),IF(OR($S278=$U278,NOT(ISNA(MATCH($D278*5+$V$4,Override!$C$6:$C$125,0)))),$Q278,0),"")</f>
        <v/>
      </c>
      <c r="I278" s="69" t="str">
        <f t="shared" ca="1" si="230"/>
        <v/>
      </c>
      <c r="J278" s="152">
        <f t="shared" ref="J278" ca="1" si="244">COUNT(A277:A281)</f>
        <v>0</v>
      </c>
      <c r="K278" s="153" t="str">
        <f t="shared" ref="K278" ca="1" si="245">IF(ISNUMBER(A278),RANK(F278,F277:F281),"")</f>
        <v/>
      </c>
      <c r="L278" s="154">
        <f ca="1">IF(J278=5,VLOOKUP(K278,TPMatrix!$A$6:$B$10,2,FALSE),IF(J278=4,VLOOKUP(K278,TPMatrix!$D$6:$E$9,2,FALSE),0))</f>
        <v>0</v>
      </c>
      <c r="M278" s="154">
        <f ca="1">IF(COUNTIF(K277:K281,K278)&gt;=2,IF(J278=5,VLOOKUP(K278+1,TPMatrix!$A$6:$B$10,2,FALSE),IF(J278=4,VLOOKUP(K278+1,TPMatrix!$D$6:$E$9,2,FALSE),0)),"")</f>
        <v>0</v>
      </c>
      <c r="N278" s="154">
        <f ca="1">IF(COUNTIF(K277:K281,K278)&gt;=3,IF(J278=5,VLOOKUP(K278+2,TPMatrix!$A$6:$B$10,2,FALSE),IF(J278=4,VLOOKUP(K278+2,TPMatrix!$D$6:$E$9,2,FALSE),0)),"")</f>
        <v>0</v>
      </c>
      <c r="O278" s="154">
        <f ca="1">IF(COUNTIF(K277:K281,K278)&gt;=4,IF(J278=5,VLOOKUP(K278+3,TPMatrix!$A$6:$B$10,2,FALSE),IF(J278=4,VLOOKUP(K278+3,TPMatrix!$D$6:$E$9,2,FALSE),0)),"")</f>
        <v>0</v>
      </c>
      <c r="P278" s="154">
        <f ca="1">IF(COUNTIF(K277:K281,K278)&gt;=5,IF(J278=5,VLOOKUP(K278+4,TPMatrix!$A$6:$B$10,2,FALSE),IF(J278=4,VLOOKUP(K278+4,TPMatrix!$D$6:$E$9,2,FALSE),0)),"")</f>
        <v>0</v>
      </c>
      <c r="Q278" s="154">
        <f t="shared" ca="1" si="233"/>
        <v>0</v>
      </c>
      <c r="R278" s="155">
        <f t="shared" ca="1" si="234"/>
        <v>5</v>
      </c>
      <c r="S278" s="153">
        <f t="shared" ca="1" si="205"/>
        <v>0</v>
      </c>
      <c r="T278" s="154">
        <f t="shared" si="206"/>
        <v>0</v>
      </c>
      <c r="U278" s="155">
        <f t="shared" ca="1" si="235"/>
        <v>0</v>
      </c>
      <c r="W278" s="3" t="str">
        <f t="shared" ca="1" si="207"/>
        <v/>
      </c>
      <c r="X278" s="3" t="str">
        <f ca="1">IF(ISNUMBER($A278),$W278*(Methuselahs!$A$4+1)+$A278,"")</f>
        <v/>
      </c>
      <c r="Y278" s="3" t="str">
        <f t="shared" ca="1" si="208"/>
        <v/>
      </c>
      <c r="Z278" s="3" t="str">
        <f ca="1">IF(ISNUMBER($A278),VLOOKUP($A278,Methuselahs!$A$7:$X$306,5),"")</f>
        <v/>
      </c>
      <c r="AA278" s="3" t="str">
        <f t="shared" ca="1" si="209"/>
        <v/>
      </c>
    </row>
    <row r="279" spans="1:27" x14ac:dyDescent="0.2">
      <c r="A279" s="70" t="str">
        <f ca="1">IF(OR(ISBLANK('Tournament Info'!$B$11),'Tournament Info'!$B$11&lt;&gt;4),"",INDIRECT(ADDRESS(ROW(),3,1,1,"Optimal Seating "&amp;'Tournament Info'!$B$11-1&amp;"R+F")))</f>
        <v/>
      </c>
      <c r="B279" s="76" t="str">
        <f ca="1">IF(ISNUMBER(A279),VLOOKUP(A279,Methuselahs!$A$7:$E$306,2,FALSE),"")</f>
        <v/>
      </c>
      <c r="C279" s="156" t="str">
        <f ca="1">IF(ISNUMBER(A279),VLOOKUP(A279,Methuselahs!$A$7:$E$306,3,FALSE),"")</f>
        <v/>
      </c>
      <c r="D279" s="157" t="str">
        <f t="shared" ca="1" si="228"/>
        <v/>
      </c>
      <c r="E279" s="158"/>
      <c r="F279" s="77">
        <f t="shared" si="229"/>
        <v>0</v>
      </c>
      <c r="G279" s="159" t="str">
        <f t="shared" ca="1" si="202"/>
        <v/>
      </c>
      <c r="H279" s="160" t="str">
        <f ca="1">IF(ISNUMBER(A279),IF(OR($S279=$U279,NOT(ISNA(MATCH($D279*5+$V$4,Override!$C$6:$C$125,0)))),$Q279,0),"")</f>
        <v/>
      </c>
      <c r="I279" s="80" t="str">
        <f t="shared" ca="1" si="230"/>
        <v/>
      </c>
      <c r="J279" s="161">
        <f t="shared" ref="J279" ca="1" si="246">COUNT(A277:A281)</f>
        <v>0</v>
      </c>
      <c r="K279" s="162" t="str">
        <f t="shared" ref="K279" ca="1" si="247">IF(ISNUMBER(A279),RANK(F279,F277:F281),"")</f>
        <v/>
      </c>
      <c r="L279" s="75">
        <f ca="1">IF(J279=5,VLOOKUP(K279,TPMatrix!$A$6:$B$10,2,FALSE),IF(J279=4,VLOOKUP(K279,TPMatrix!$D$6:$E$9,2,FALSE),0))</f>
        <v>0</v>
      </c>
      <c r="M279" s="75">
        <f ca="1">IF(COUNTIF(K277:K281,K279)&gt;=2,IF(J279=5,VLOOKUP(K279+1,TPMatrix!$A$6:$B$10,2,FALSE),IF(J279=4,VLOOKUP(K279+1,TPMatrix!$D$6:$E$9,2,FALSE),0)),"")</f>
        <v>0</v>
      </c>
      <c r="N279" s="75">
        <f ca="1">IF(COUNTIF(K277:K281,K279)&gt;=3,IF(J279=5,VLOOKUP(K279+2,TPMatrix!$A$6:$B$10,2,FALSE),IF(J279=4,VLOOKUP(K279+2,TPMatrix!$D$6:$E$9,2,FALSE),0)),"")</f>
        <v>0</v>
      </c>
      <c r="O279" s="75">
        <f ca="1">IF(COUNTIF(K277:K281,K279)&gt;=4,IF(J279=5,VLOOKUP(K279+3,TPMatrix!$A$6:$B$10,2,FALSE),IF(J279=4,VLOOKUP(K279+3,TPMatrix!$D$6:$E$9,2,FALSE),0)),"")</f>
        <v>0</v>
      </c>
      <c r="P279" s="75">
        <f ca="1">IF(COUNTIF(K277:K281,K279)&gt;=5,IF(J279=5,VLOOKUP(K279+4,TPMatrix!$A$6:$B$10,2,FALSE),IF(J279=4,VLOOKUP(K279+4,TPMatrix!$D$6:$E$9,2,FALSE),0)),"")</f>
        <v>0</v>
      </c>
      <c r="Q279" s="75">
        <f t="shared" ca="1" si="233"/>
        <v>0</v>
      </c>
      <c r="R279" s="163">
        <f t="shared" ca="1" si="234"/>
        <v>5</v>
      </c>
      <c r="S279" s="162">
        <f t="shared" ca="1" si="205"/>
        <v>0</v>
      </c>
      <c r="T279" s="75">
        <f t="shared" si="206"/>
        <v>0</v>
      </c>
      <c r="U279" s="163">
        <f t="shared" ca="1" si="235"/>
        <v>0</v>
      </c>
      <c r="W279" s="3" t="str">
        <f t="shared" ca="1" si="207"/>
        <v/>
      </c>
      <c r="X279" s="3" t="str">
        <f ca="1">IF(ISNUMBER($A279),$W279*(Methuselahs!$A$4+1)+$A279,"")</f>
        <v/>
      </c>
      <c r="Y279" s="3" t="str">
        <f t="shared" ca="1" si="208"/>
        <v/>
      </c>
      <c r="Z279" s="3" t="str">
        <f ca="1">IF(ISNUMBER($A279),VLOOKUP($A279,Methuselahs!$A$7:$X$306,5),"")</f>
        <v/>
      </c>
      <c r="AA279" s="3" t="str">
        <f t="shared" ca="1" si="209"/>
        <v/>
      </c>
    </row>
    <row r="280" spans="1:27" x14ac:dyDescent="0.2">
      <c r="A280" s="164" t="str">
        <f ca="1">IF(OR(ISBLANK('Tournament Info'!$B$11),'Tournament Info'!$B$11&lt;&gt;4),"",INDIRECT(ADDRESS(ROW(),3,1,1,"Optimal Seating "&amp;'Tournament Info'!$B$11-1&amp;"R+F")))</f>
        <v/>
      </c>
      <c r="B280" s="165" t="str">
        <f ca="1">IF(ISNUMBER(A280),VLOOKUP(A280,Methuselahs!$A$7:$E$306,2,FALSE),"")</f>
        <v/>
      </c>
      <c r="C280" s="166" t="str">
        <f ca="1">IF(ISNUMBER(A280),VLOOKUP(A280,Methuselahs!$A$7:$E$306,3,FALSE),"")</f>
        <v/>
      </c>
      <c r="D280" s="167" t="str">
        <f t="shared" ca="1" si="228"/>
        <v/>
      </c>
      <c r="E280" s="168"/>
      <c r="F280" s="188">
        <f t="shared" si="229"/>
        <v>0</v>
      </c>
      <c r="G280" s="150" t="str">
        <f t="shared" ca="1" si="202"/>
        <v/>
      </c>
      <c r="H280" s="151" t="str">
        <f ca="1">IF(ISNUMBER(A280),IF(OR($S280=$U280,NOT(ISNA(MATCH($D280*5+$V$4,Override!$C$6:$C$125,0)))),$Q280,0),"")</f>
        <v/>
      </c>
      <c r="I280" s="69" t="str">
        <f t="shared" ca="1" si="230"/>
        <v/>
      </c>
      <c r="J280" s="169">
        <f t="shared" ref="J280" ca="1" si="248">COUNT(A277:A281)</f>
        <v>0</v>
      </c>
      <c r="K280" s="153" t="str">
        <f t="shared" ref="K280" ca="1" si="249">IF(ISNUMBER(A280),RANK(F280,F277:F281),"")</f>
        <v/>
      </c>
      <c r="L280" s="154">
        <f ca="1">IF(J280=5,VLOOKUP(K280,TPMatrix!$A$6:$B$10,2,FALSE),IF(J280=4,VLOOKUP(K280,TPMatrix!$D$6:$E$9,2,FALSE),0))</f>
        <v>0</v>
      </c>
      <c r="M280" s="154">
        <f ca="1">IF(COUNTIF(K277:K281,K280)&gt;=2,IF(J280=5,VLOOKUP(K280+1,TPMatrix!$A$6:$B$10,2,FALSE),IF(J280=4,VLOOKUP(K280+1,TPMatrix!$D$6:$E$9,2,FALSE),0)),"")</f>
        <v>0</v>
      </c>
      <c r="N280" s="154">
        <f ca="1">IF(COUNTIF(K277:K281,K280)&gt;=3,IF(J280=5,VLOOKUP(K280+2,TPMatrix!$A$6:$B$10,2,FALSE),IF(J280=4,VLOOKUP(K280+2,TPMatrix!$D$6:$E$9,2,FALSE),0)),"")</f>
        <v>0</v>
      </c>
      <c r="O280" s="154">
        <f ca="1">IF(COUNTIF(K277:K281,K280)&gt;=4,IF(J280=5,VLOOKUP(K280+3,TPMatrix!$A$6:$B$10,2,FALSE),IF(J280=4,VLOOKUP(K280+3,TPMatrix!$D$6:$E$9,2,FALSE),0)),"")</f>
        <v>0</v>
      </c>
      <c r="P280" s="154">
        <f ca="1">IF(COUNTIF(K277:K281,K280)&gt;=5,IF(J280=5,VLOOKUP(K280+4,TPMatrix!$A$6:$B$10,2,FALSE),IF(J280=4,VLOOKUP(K280+4,TPMatrix!$D$6:$E$9,2,FALSE),0)),"")</f>
        <v>0</v>
      </c>
      <c r="Q280" s="154">
        <f t="shared" ca="1" si="233"/>
        <v>0</v>
      </c>
      <c r="R280" s="155">
        <f t="shared" ca="1" si="234"/>
        <v>5</v>
      </c>
      <c r="S280" s="153">
        <f t="shared" ca="1" si="205"/>
        <v>0</v>
      </c>
      <c r="T280" s="154">
        <f t="shared" si="206"/>
        <v>0</v>
      </c>
      <c r="U280" s="155">
        <f t="shared" ca="1" si="235"/>
        <v>0</v>
      </c>
      <c r="W280" s="3" t="str">
        <f t="shared" ca="1" si="207"/>
        <v/>
      </c>
      <c r="X280" s="3" t="str">
        <f ca="1">IF(ISNUMBER($A280),$W280*(Methuselahs!$A$4+1)+$A280,"")</f>
        <v/>
      </c>
      <c r="Y280" s="3" t="str">
        <f t="shared" ca="1" si="208"/>
        <v/>
      </c>
      <c r="Z280" s="3" t="str">
        <f ca="1">IF(ISNUMBER($A280),VLOOKUP($A280,Methuselahs!$A$7:$X$306,5),"")</f>
        <v/>
      </c>
      <c r="AA280" s="3" t="str">
        <f t="shared" ca="1" si="209"/>
        <v/>
      </c>
    </row>
    <row r="281" spans="1:27" ht="13.5" thickBot="1" x14ac:dyDescent="0.25">
      <c r="A281" s="170" t="str">
        <f ca="1">IF(OR(ISBLANK('Tournament Info'!$B$11),'Tournament Info'!$B$11&lt;&gt;4),"",INDIRECT(ADDRESS(ROW(),3,1,1,"Optimal Seating "&amp;'Tournament Info'!$B$11-1&amp;"R+F")))</f>
        <v/>
      </c>
      <c r="B281" s="171" t="str">
        <f ca="1">IF(ISNUMBER(A281),VLOOKUP(A281,Methuselahs!$A$7:$E$306,2,FALSE),"")</f>
        <v/>
      </c>
      <c r="C281" s="172" t="str">
        <f ca="1">IF(ISNUMBER(A281),VLOOKUP(A281,Methuselahs!$A$7:$E$306,3,FALSE),"")</f>
        <v/>
      </c>
      <c r="D281" s="173" t="str">
        <f t="shared" ca="1" si="228"/>
        <v/>
      </c>
      <c r="E281" s="174"/>
      <c r="F281" s="189">
        <f t="shared" si="229"/>
        <v>0</v>
      </c>
      <c r="G281" s="159" t="str">
        <f t="shared" ca="1" si="202"/>
        <v/>
      </c>
      <c r="H281" s="160" t="str">
        <f ca="1">IF(ISNUMBER(A281),IF(OR($S281=$U281,NOT(ISNA(MATCH($D281*5+$V$4,Override!$C$6:$C$125,0)))),$Q281,0),"")</f>
        <v/>
      </c>
      <c r="I281" s="80" t="str">
        <f t="shared" ca="1" si="230"/>
        <v/>
      </c>
      <c r="J281" s="175">
        <f t="shared" ref="J281" ca="1" si="250">COUNT(A277:A281)</f>
        <v>0</v>
      </c>
      <c r="K281" s="176" t="str">
        <f t="shared" ref="K281" ca="1" si="251">IF(ISNUMBER(A281),RANK(F281,F277:F281),"")</f>
        <v/>
      </c>
      <c r="L281" s="177">
        <f ca="1">IF(J281=5,VLOOKUP(K281,TPMatrix!$A$6:$B$10,2,FALSE),IF(J281=4,VLOOKUP(K281,TPMatrix!$D$6:$E$9,2,FALSE),0))</f>
        <v>0</v>
      </c>
      <c r="M281" s="177">
        <f ca="1">IF(COUNTIF(K277:K281,K281)&gt;=2,IF(J281=5,VLOOKUP(K281+1,TPMatrix!$A$6:$B$10,2,FALSE),IF(J281=4,VLOOKUP(K281+1,TPMatrix!$D$6:$E$9,2,FALSE),0)),"")</f>
        <v>0</v>
      </c>
      <c r="N281" s="177">
        <f ca="1">IF(COUNTIF(K277:K281,K281)&gt;=3,IF(J281=5,VLOOKUP(K281+2,TPMatrix!$A$6:$B$10,2,FALSE),IF(J281=4,VLOOKUP(K281+2,TPMatrix!$D$6:$E$9,2,FALSE),0)),"")</f>
        <v>0</v>
      </c>
      <c r="O281" s="177">
        <f ca="1">IF(COUNTIF(K277:K281,K281)&gt;=4,IF(J281=5,VLOOKUP(K281+3,TPMatrix!$A$6:$B$10,2,FALSE),IF(J281=4,VLOOKUP(K281+3,TPMatrix!$D$6:$E$9,2,FALSE),0)),"")</f>
        <v>0</v>
      </c>
      <c r="P281" s="177">
        <f ca="1">IF(COUNTIF(K277:K281,K281)&gt;=5,IF(J281=5,VLOOKUP(K281+4,TPMatrix!$A$6:$B$10,2,FALSE),IF(J281=4,VLOOKUP(K281+4,TPMatrix!$D$6:$E$9,2,FALSE),0)),"")</f>
        <v>0</v>
      </c>
      <c r="Q281" s="177">
        <f t="shared" ca="1" si="233"/>
        <v>0</v>
      </c>
      <c r="R281" s="178">
        <f t="shared" ca="1" si="234"/>
        <v>5</v>
      </c>
      <c r="S281" s="176">
        <f t="shared" ca="1" si="205"/>
        <v>0</v>
      </c>
      <c r="T281" s="177">
        <f t="shared" si="206"/>
        <v>0</v>
      </c>
      <c r="U281" s="178">
        <f t="shared" ca="1" si="235"/>
        <v>0</v>
      </c>
      <c r="W281" s="3" t="str">
        <f t="shared" ca="1" si="207"/>
        <v/>
      </c>
      <c r="X281" s="3" t="str">
        <f ca="1">IF(ISNUMBER($A281),$W281*(Methuselahs!$A$4+1)+$A281,"")</f>
        <v/>
      </c>
      <c r="Y281" s="3" t="str">
        <f t="shared" ca="1" si="208"/>
        <v/>
      </c>
      <c r="Z281" s="3" t="str">
        <f ca="1">IF(ISNUMBER($A281),VLOOKUP($A281,Methuselahs!$A$7:$X$306,5),"")</f>
        <v/>
      </c>
      <c r="AA281" s="3" t="str">
        <f t="shared" ca="1" si="209"/>
        <v/>
      </c>
    </row>
    <row r="282" spans="1:27" ht="13.5" thickTop="1" x14ac:dyDescent="0.2">
      <c r="A282" s="55" t="str">
        <f ca="1">IF(OR(ISBLANK('Tournament Info'!$B$11),'Tournament Info'!$B$11&lt;&gt;4),"",INDIRECT(ADDRESS(ROW(),3,1,1,"Optimal Seating "&amp;'Tournament Info'!$B$11-1&amp;"R+F")))</f>
        <v/>
      </c>
      <c r="B282" s="57" t="str">
        <f ca="1">IF(ISNUMBER(A282),VLOOKUP(A282,Methuselahs!$A$7:$E$306,2,FALSE),"")</f>
        <v/>
      </c>
      <c r="C282" s="136" t="str">
        <f ca="1">IF(ISNUMBER(A282),VLOOKUP(A282,Methuselahs!$A$7:$E$306,3,FALSE),"")</f>
        <v/>
      </c>
      <c r="D282" s="137" t="str">
        <f t="shared" ca="1" si="228"/>
        <v/>
      </c>
      <c r="E282" s="138"/>
      <c r="F282" s="184">
        <f t="shared" si="229"/>
        <v>0</v>
      </c>
      <c r="G282" s="139" t="str">
        <f t="shared" ca="1" si="202"/>
        <v/>
      </c>
      <c r="H282" s="140" t="str">
        <f ca="1">IF(ISNUMBER(A282),IF(OR($S282=$U282,NOT(ISNA(MATCH($D282*5+$V$4,Override!$C$6:$C$125,0)))),$Q282,0),"")</f>
        <v/>
      </c>
      <c r="I282" s="193" t="str">
        <f t="shared" ca="1" si="230"/>
        <v/>
      </c>
      <c r="J282" s="141">
        <f t="shared" ref="J282" ca="1" si="252">COUNT(A282:A286)</f>
        <v>0</v>
      </c>
      <c r="K282" s="142" t="str">
        <f t="shared" ref="K282" ca="1" si="253">IF(ISNUMBER(A282),RANK(F282,F282:F286),"")</f>
        <v/>
      </c>
      <c r="L282" s="58">
        <f ca="1">IF(J282=5,VLOOKUP(K282,TPMatrix!$A$6:$B$10,2,FALSE),IF(J282=4,VLOOKUP(K282,TPMatrix!$D$6:$E$9,2,FALSE),0))</f>
        <v>0</v>
      </c>
      <c r="M282" s="58">
        <f ca="1">IF(COUNTIF(K282:K286,K282)&gt;=2,IF(J282=5,VLOOKUP(K282+1,TPMatrix!$A$6:$B$10,2,FALSE),IF(J282=4,VLOOKUP(K282+1,TPMatrix!$D$6:$E$9,2,FALSE),0)),"")</f>
        <v>0</v>
      </c>
      <c r="N282" s="58">
        <f ca="1">IF(COUNTIF(K282:K286,K282)&gt;=3,IF(J282=5,VLOOKUP(K282+2,TPMatrix!$A$6:$B$10,2,FALSE),IF(J282=4,VLOOKUP(K282+2,TPMatrix!$D$6:$E$9,2,FALSE),0)),"")</f>
        <v>0</v>
      </c>
      <c r="O282" s="58">
        <f ca="1">IF(COUNTIF(K282:K286,K282)&gt;=4,IF(J282=5,VLOOKUP(K282+3,TPMatrix!$A$6:$B$10,2,FALSE),IF(J282=4,VLOOKUP(K282+3,TPMatrix!$D$6:$E$9,2,FALSE),0)),"")</f>
        <v>0</v>
      </c>
      <c r="P282" s="58">
        <f ca="1">IF(COUNTIF(K282:K286,K282)&gt;=5,IF(J282=5,VLOOKUP(K282+4,TPMatrix!$A$6:$B$10,2,FALSE),IF(J282=4,VLOOKUP(K282+4,TPMatrix!$D$6:$E$9,2,FALSE),0)),"")</f>
        <v>0</v>
      </c>
      <c r="Q282" s="58">
        <f t="shared" ca="1" si="233"/>
        <v>0</v>
      </c>
      <c r="R282" s="143">
        <f t="shared" ca="1" si="234"/>
        <v>5</v>
      </c>
      <c r="S282" s="144">
        <f t="shared" ca="1" si="205"/>
        <v>0</v>
      </c>
      <c r="T282" s="145">
        <f t="shared" si="206"/>
        <v>0</v>
      </c>
      <c r="U282" s="146">
        <f t="shared" ca="1" si="235"/>
        <v>0</v>
      </c>
      <c r="W282" s="3" t="str">
        <f t="shared" ca="1" si="207"/>
        <v/>
      </c>
      <c r="X282" s="3" t="str">
        <f ca="1">IF(ISNUMBER($A282),$W282*(Methuselahs!$A$4+1)+$A282,"")</f>
        <v/>
      </c>
      <c r="Y282" s="3" t="str">
        <f t="shared" ca="1" si="208"/>
        <v/>
      </c>
      <c r="Z282" s="3" t="str">
        <f ca="1">IF(ISNUMBER($A282),VLOOKUP($A282,Methuselahs!$A$7:$X$306,5),"")</f>
        <v/>
      </c>
      <c r="AA282" s="3" t="str">
        <f t="shared" ca="1" si="209"/>
        <v/>
      </c>
    </row>
    <row r="283" spans="1:27" x14ac:dyDescent="0.2">
      <c r="A283" s="59" t="str">
        <f ca="1">IF(OR(ISBLANK('Tournament Info'!$B$11),'Tournament Info'!$B$11&lt;&gt;4),"",INDIRECT(ADDRESS(ROW(),3,1,1,"Optimal Seating "&amp;'Tournament Info'!$B$11-1&amp;"R+F")))</f>
        <v/>
      </c>
      <c r="B283" s="65" t="str">
        <f ca="1">IF(ISNUMBER(A283),VLOOKUP(A283,Methuselahs!$A$7:$E$306,2,FALSE),"")</f>
        <v/>
      </c>
      <c r="C283" s="147" t="str">
        <f ca="1">IF(ISNUMBER(A283),VLOOKUP(A283,Methuselahs!$A$7:$E$306,3,FALSE),"")</f>
        <v/>
      </c>
      <c r="D283" s="148" t="str">
        <f t="shared" ca="1" si="228"/>
        <v/>
      </c>
      <c r="E283" s="149"/>
      <c r="F283" s="66">
        <f t="shared" si="229"/>
        <v>0</v>
      </c>
      <c r="G283" s="150" t="str">
        <f t="shared" ca="1" si="202"/>
        <v/>
      </c>
      <c r="H283" s="151" t="str">
        <f ca="1">IF(ISNUMBER(A283),IF(OR($S283=$U283,NOT(ISNA(MATCH($D283*5+$V$4,Override!$C$6:$C$125,0)))),$Q283,0),"")</f>
        <v/>
      </c>
      <c r="I283" s="69" t="str">
        <f t="shared" ca="1" si="230"/>
        <v/>
      </c>
      <c r="J283" s="152">
        <f t="shared" ref="J283" ca="1" si="254">COUNT(A282:A286)</f>
        <v>0</v>
      </c>
      <c r="K283" s="153" t="str">
        <f t="shared" ref="K283" ca="1" si="255">IF(ISNUMBER(A283),RANK(F283,F282:F286),"")</f>
        <v/>
      </c>
      <c r="L283" s="154">
        <f ca="1">IF(J283=5,VLOOKUP(K283,TPMatrix!$A$6:$B$10,2,FALSE),IF(J283=4,VLOOKUP(K283,TPMatrix!$D$6:$E$9,2,FALSE),0))</f>
        <v>0</v>
      </c>
      <c r="M283" s="154">
        <f ca="1">IF(COUNTIF(K282:K286,K283)&gt;=2,IF(J283=5,VLOOKUP(K283+1,TPMatrix!$A$6:$B$10,2,FALSE),IF(J283=4,VLOOKUP(K283+1,TPMatrix!$D$6:$E$9,2,FALSE),0)),"")</f>
        <v>0</v>
      </c>
      <c r="N283" s="154">
        <f ca="1">IF(COUNTIF(K282:K286,K283)&gt;=3,IF(J283=5,VLOOKUP(K283+2,TPMatrix!$A$6:$B$10,2,FALSE),IF(J283=4,VLOOKUP(K283+2,TPMatrix!$D$6:$E$9,2,FALSE),0)),"")</f>
        <v>0</v>
      </c>
      <c r="O283" s="154">
        <f ca="1">IF(COUNTIF(K282:K286,K283)&gt;=4,IF(J283=5,VLOOKUP(K283+3,TPMatrix!$A$6:$B$10,2,FALSE),IF(J283=4,VLOOKUP(K283+3,TPMatrix!$D$6:$E$9,2,FALSE),0)),"")</f>
        <v>0</v>
      </c>
      <c r="P283" s="154">
        <f ca="1">IF(COUNTIF(K282:K286,K283)&gt;=5,IF(J283=5,VLOOKUP(K283+4,TPMatrix!$A$6:$B$10,2,FALSE),IF(J283=4,VLOOKUP(K283+4,TPMatrix!$D$6:$E$9,2,FALSE),0)),"")</f>
        <v>0</v>
      </c>
      <c r="Q283" s="154">
        <f t="shared" ca="1" si="233"/>
        <v>0</v>
      </c>
      <c r="R283" s="155">
        <f t="shared" ca="1" si="234"/>
        <v>5</v>
      </c>
      <c r="S283" s="153">
        <f t="shared" ca="1" si="205"/>
        <v>0</v>
      </c>
      <c r="T283" s="154">
        <f t="shared" si="206"/>
        <v>0</v>
      </c>
      <c r="U283" s="155">
        <f t="shared" ca="1" si="235"/>
        <v>0</v>
      </c>
      <c r="W283" s="3" t="str">
        <f t="shared" ca="1" si="207"/>
        <v/>
      </c>
      <c r="X283" s="3" t="str">
        <f ca="1">IF(ISNUMBER($A283),$W283*(Methuselahs!$A$4+1)+$A283,"")</f>
        <v/>
      </c>
      <c r="Y283" s="3" t="str">
        <f t="shared" ca="1" si="208"/>
        <v/>
      </c>
      <c r="Z283" s="3" t="str">
        <f ca="1">IF(ISNUMBER($A283),VLOOKUP($A283,Methuselahs!$A$7:$X$306,5),"")</f>
        <v/>
      </c>
      <c r="AA283" s="3" t="str">
        <f t="shared" ca="1" si="209"/>
        <v/>
      </c>
    </row>
    <row r="284" spans="1:27" x14ac:dyDescent="0.2">
      <c r="A284" s="70" t="str">
        <f ca="1">IF(OR(ISBLANK('Tournament Info'!$B$11),'Tournament Info'!$B$11&lt;&gt;4),"",INDIRECT(ADDRESS(ROW(),3,1,1,"Optimal Seating "&amp;'Tournament Info'!$B$11-1&amp;"R+F")))</f>
        <v/>
      </c>
      <c r="B284" s="76" t="str">
        <f ca="1">IF(ISNUMBER(A284),VLOOKUP(A284,Methuselahs!$A$7:$E$306,2,FALSE),"")</f>
        <v/>
      </c>
      <c r="C284" s="156" t="str">
        <f ca="1">IF(ISNUMBER(A284),VLOOKUP(A284,Methuselahs!$A$7:$E$306,3,FALSE),"")</f>
        <v/>
      </c>
      <c r="D284" s="157" t="str">
        <f t="shared" ca="1" si="228"/>
        <v/>
      </c>
      <c r="E284" s="158"/>
      <c r="F284" s="77">
        <f t="shared" si="229"/>
        <v>0</v>
      </c>
      <c r="G284" s="159" t="str">
        <f t="shared" ca="1" si="202"/>
        <v/>
      </c>
      <c r="H284" s="160" t="str">
        <f ca="1">IF(ISNUMBER(A284),IF(OR($S284=$U284,NOT(ISNA(MATCH($D284*5+$V$4,Override!$C$6:$C$125,0)))),$Q284,0),"")</f>
        <v/>
      </c>
      <c r="I284" s="80" t="str">
        <f t="shared" ca="1" si="230"/>
        <v/>
      </c>
      <c r="J284" s="161">
        <f t="shared" ref="J284" ca="1" si="256">COUNT(A282:A286)</f>
        <v>0</v>
      </c>
      <c r="K284" s="162" t="str">
        <f t="shared" ref="K284" ca="1" si="257">IF(ISNUMBER(A284),RANK(F284,F282:F286),"")</f>
        <v/>
      </c>
      <c r="L284" s="75">
        <f ca="1">IF(J284=5,VLOOKUP(K284,TPMatrix!$A$6:$B$10,2,FALSE),IF(J284=4,VLOOKUP(K284,TPMatrix!$D$6:$E$9,2,FALSE),0))</f>
        <v>0</v>
      </c>
      <c r="M284" s="75">
        <f ca="1">IF(COUNTIF(K282:K286,K284)&gt;=2,IF(J284=5,VLOOKUP(K284+1,TPMatrix!$A$6:$B$10,2,FALSE),IF(J284=4,VLOOKUP(K284+1,TPMatrix!$D$6:$E$9,2,FALSE),0)),"")</f>
        <v>0</v>
      </c>
      <c r="N284" s="75">
        <f ca="1">IF(COUNTIF(K282:K286,K284)&gt;=3,IF(J284=5,VLOOKUP(K284+2,TPMatrix!$A$6:$B$10,2,FALSE),IF(J284=4,VLOOKUP(K284+2,TPMatrix!$D$6:$E$9,2,FALSE),0)),"")</f>
        <v>0</v>
      </c>
      <c r="O284" s="75">
        <f ca="1">IF(COUNTIF(K282:K286,K284)&gt;=4,IF(J284=5,VLOOKUP(K284+3,TPMatrix!$A$6:$B$10,2,FALSE),IF(J284=4,VLOOKUP(K284+3,TPMatrix!$D$6:$E$9,2,FALSE),0)),"")</f>
        <v>0</v>
      </c>
      <c r="P284" s="75">
        <f ca="1">IF(COUNTIF(K282:K286,K284)&gt;=5,IF(J284=5,VLOOKUP(K284+4,TPMatrix!$A$6:$B$10,2,FALSE),IF(J284=4,VLOOKUP(K284+4,TPMatrix!$D$6:$E$9,2,FALSE),0)),"")</f>
        <v>0</v>
      </c>
      <c r="Q284" s="75">
        <f t="shared" ca="1" si="233"/>
        <v>0</v>
      </c>
      <c r="R284" s="163">
        <f t="shared" ca="1" si="234"/>
        <v>5</v>
      </c>
      <c r="S284" s="162">
        <f t="shared" ca="1" si="205"/>
        <v>0</v>
      </c>
      <c r="T284" s="75">
        <f t="shared" si="206"/>
        <v>0</v>
      </c>
      <c r="U284" s="163">
        <f t="shared" ca="1" si="235"/>
        <v>0</v>
      </c>
      <c r="W284" s="3" t="str">
        <f t="shared" ca="1" si="207"/>
        <v/>
      </c>
      <c r="X284" s="3" t="str">
        <f ca="1">IF(ISNUMBER($A284),$W284*(Methuselahs!$A$4+1)+$A284,"")</f>
        <v/>
      </c>
      <c r="Y284" s="3" t="str">
        <f t="shared" ca="1" si="208"/>
        <v/>
      </c>
      <c r="Z284" s="3" t="str">
        <f ca="1">IF(ISNUMBER($A284),VLOOKUP($A284,Methuselahs!$A$7:$X$306,5),"")</f>
        <v/>
      </c>
      <c r="AA284" s="3" t="str">
        <f t="shared" ca="1" si="209"/>
        <v/>
      </c>
    </row>
    <row r="285" spans="1:27" x14ac:dyDescent="0.2">
      <c r="A285" s="164" t="str">
        <f ca="1">IF(OR(ISBLANK('Tournament Info'!$B$11),'Tournament Info'!$B$11&lt;&gt;4),"",INDIRECT(ADDRESS(ROW(),3,1,1,"Optimal Seating "&amp;'Tournament Info'!$B$11-1&amp;"R+F")))</f>
        <v/>
      </c>
      <c r="B285" s="165" t="str">
        <f ca="1">IF(ISNUMBER(A285),VLOOKUP(A285,Methuselahs!$A$7:$E$306,2,FALSE),"")</f>
        <v/>
      </c>
      <c r="C285" s="166" t="str">
        <f ca="1">IF(ISNUMBER(A285),VLOOKUP(A285,Methuselahs!$A$7:$E$306,3,FALSE),"")</f>
        <v/>
      </c>
      <c r="D285" s="167" t="str">
        <f t="shared" ca="1" si="228"/>
        <v/>
      </c>
      <c r="E285" s="168"/>
      <c r="F285" s="188">
        <f t="shared" si="229"/>
        <v>0</v>
      </c>
      <c r="G285" s="150" t="str">
        <f t="shared" ca="1" si="202"/>
        <v/>
      </c>
      <c r="H285" s="151" t="str">
        <f ca="1">IF(ISNUMBER(A285),IF(OR($S285=$U285,NOT(ISNA(MATCH($D285*5+$V$4,Override!$C$6:$C$125,0)))),$Q285,0),"")</f>
        <v/>
      </c>
      <c r="I285" s="69" t="str">
        <f t="shared" ca="1" si="230"/>
        <v/>
      </c>
      <c r="J285" s="169">
        <f t="shared" ref="J285" ca="1" si="258">COUNT(A282:A286)</f>
        <v>0</v>
      </c>
      <c r="K285" s="153" t="str">
        <f t="shared" ref="K285" ca="1" si="259">IF(ISNUMBER(A285),RANK(F285,F282:F286),"")</f>
        <v/>
      </c>
      <c r="L285" s="154">
        <f ca="1">IF(J285=5,VLOOKUP(K285,TPMatrix!$A$6:$B$10,2,FALSE),IF(J285=4,VLOOKUP(K285,TPMatrix!$D$6:$E$9,2,FALSE),0))</f>
        <v>0</v>
      </c>
      <c r="M285" s="154">
        <f ca="1">IF(COUNTIF(K282:K286,K285)&gt;=2,IF(J285=5,VLOOKUP(K285+1,TPMatrix!$A$6:$B$10,2,FALSE),IF(J285=4,VLOOKUP(K285+1,TPMatrix!$D$6:$E$9,2,FALSE),0)),"")</f>
        <v>0</v>
      </c>
      <c r="N285" s="154">
        <f ca="1">IF(COUNTIF(K282:K286,K285)&gt;=3,IF(J285=5,VLOOKUP(K285+2,TPMatrix!$A$6:$B$10,2,FALSE),IF(J285=4,VLOOKUP(K285+2,TPMatrix!$D$6:$E$9,2,FALSE),0)),"")</f>
        <v>0</v>
      </c>
      <c r="O285" s="154">
        <f ca="1">IF(COUNTIF(K282:K286,K285)&gt;=4,IF(J285=5,VLOOKUP(K285+3,TPMatrix!$A$6:$B$10,2,FALSE),IF(J285=4,VLOOKUP(K285+3,TPMatrix!$D$6:$E$9,2,FALSE),0)),"")</f>
        <v>0</v>
      </c>
      <c r="P285" s="154">
        <f ca="1">IF(COUNTIF(K282:K286,K285)&gt;=5,IF(J285=5,VLOOKUP(K285+4,TPMatrix!$A$6:$B$10,2,FALSE),IF(J285=4,VLOOKUP(K285+4,TPMatrix!$D$6:$E$9,2,FALSE),0)),"")</f>
        <v>0</v>
      </c>
      <c r="Q285" s="154">
        <f t="shared" ca="1" si="233"/>
        <v>0</v>
      </c>
      <c r="R285" s="155">
        <f t="shared" ca="1" si="234"/>
        <v>5</v>
      </c>
      <c r="S285" s="153">
        <f t="shared" ca="1" si="205"/>
        <v>0</v>
      </c>
      <c r="T285" s="154">
        <f t="shared" si="206"/>
        <v>0</v>
      </c>
      <c r="U285" s="155">
        <f t="shared" ca="1" si="235"/>
        <v>0</v>
      </c>
      <c r="W285" s="3" t="str">
        <f t="shared" ca="1" si="207"/>
        <v/>
      </c>
      <c r="X285" s="3" t="str">
        <f ca="1">IF(ISNUMBER($A285),$W285*(Methuselahs!$A$4+1)+$A285,"")</f>
        <v/>
      </c>
      <c r="Y285" s="3" t="str">
        <f t="shared" ca="1" si="208"/>
        <v/>
      </c>
      <c r="Z285" s="3" t="str">
        <f ca="1">IF(ISNUMBER($A285),VLOOKUP($A285,Methuselahs!$A$7:$X$306,5),"")</f>
        <v/>
      </c>
      <c r="AA285" s="3" t="str">
        <f t="shared" ca="1" si="209"/>
        <v/>
      </c>
    </row>
    <row r="286" spans="1:27" ht="13.5" thickBot="1" x14ac:dyDescent="0.25">
      <c r="A286" s="170" t="str">
        <f ca="1">IF(OR(ISBLANK('Tournament Info'!$B$11),'Tournament Info'!$B$11&lt;&gt;4),"",INDIRECT(ADDRESS(ROW(),3,1,1,"Optimal Seating "&amp;'Tournament Info'!$B$11-1&amp;"R+F")))</f>
        <v/>
      </c>
      <c r="B286" s="171" t="str">
        <f ca="1">IF(ISNUMBER(A286),VLOOKUP(A286,Methuselahs!$A$7:$E$306,2,FALSE),"")</f>
        <v/>
      </c>
      <c r="C286" s="172" t="str">
        <f ca="1">IF(ISNUMBER(A286),VLOOKUP(A286,Methuselahs!$A$7:$E$306,3,FALSE),"")</f>
        <v/>
      </c>
      <c r="D286" s="173" t="str">
        <f t="shared" ca="1" si="228"/>
        <v/>
      </c>
      <c r="E286" s="174"/>
      <c r="F286" s="189">
        <f t="shared" si="229"/>
        <v>0</v>
      </c>
      <c r="G286" s="179" t="str">
        <f t="shared" ca="1" si="202"/>
        <v/>
      </c>
      <c r="H286" s="180" t="str">
        <f ca="1">IF(ISNUMBER(A286),IF(OR($S286=$U286,NOT(ISNA(MATCH($D286*5+$V$4,Override!$C$6:$C$125,0)))),$Q286,0),"")</f>
        <v/>
      </c>
      <c r="I286" s="194" t="str">
        <f t="shared" ca="1" si="230"/>
        <v/>
      </c>
      <c r="J286" s="175">
        <f t="shared" ref="J286" ca="1" si="260">COUNT(A282:A286)</f>
        <v>0</v>
      </c>
      <c r="K286" s="176" t="str">
        <f t="shared" ref="K286" ca="1" si="261">IF(ISNUMBER(A286),RANK(F286,F282:F286),"")</f>
        <v/>
      </c>
      <c r="L286" s="177">
        <f ca="1">IF(J286=5,VLOOKUP(K286,TPMatrix!$A$6:$B$10,2,FALSE),IF(J286=4,VLOOKUP(K286,TPMatrix!$D$6:$E$9,2,FALSE),0))</f>
        <v>0</v>
      </c>
      <c r="M286" s="177">
        <f ca="1">IF(COUNTIF(K282:K286,K286)&gt;=2,IF(J286=5,VLOOKUP(K286+1,TPMatrix!$A$6:$B$10,2,FALSE),IF(J286=4,VLOOKUP(K286+1,TPMatrix!$D$6:$E$9,2,FALSE),0)),"")</f>
        <v>0</v>
      </c>
      <c r="N286" s="177">
        <f ca="1">IF(COUNTIF(K282:K286,K286)&gt;=3,IF(J286=5,VLOOKUP(K286+2,TPMatrix!$A$6:$B$10,2,FALSE),IF(J286=4,VLOOKUP(K286+2,TPMatrix!$D$6:$E$9,2,FALSE),0)),"")</f>
        <v>0</v>
      </c>
      <c r="O286" s="177">
        <f ca="1">IF(COUNTIF(K282:K286,K286)&gt;=4,IF(J286=5,VLOOKUP(K286+3,TPMatrix!$A$6:$B$10,2,FALSE),IF(J286=4,VLOOKUP(K286+3,TPMatrix!$D$6:$E$9,2,FALSE),0)),"")</f>
        <v>0</v>
      </c>
      <c r="P286" s="177">
        <f ca="1">IF(COUNTIF(K282:K286,K286)&gt;=5,IF(J286=5,VLOOKUP(K286+4,TPMatrix!$A$6:$B$10,2,FALSE),IF(J286=4,VLOOKUP(K286+4,TPMatrix!$D$6:$E$9,2,FALSE),0)),"")</f>
        <v>0</v>
      </c>
      <c r="Q286" s="177">
        <f t="shared" ca="1" si="233"/>
        <v>0</v>
      </c>
      <c r="R286" s="178">
        <f t="shared" ca="1" si="234"/>
        <v>5</v>
      </c>
      <c r="S286" s="176">
        <f t="shared" ca="1" si="205"/>
        <v>0</v>
      </c>
      <c r="T286" s="177">
        <f t="shared" si="206"/>
        <v>0</v>
      </c>
      <c r="U286" s="178">
        <f t="shared" ca="1" si="235"/>
        <v>0</v>
      </c>
      <c r="W286" s="3" t="str">
        <f t="shared" ca="1" si="207"/>
        <v/>
      </c>
      <c r="X286" s="3" t="str">
        <f ca="1">IF(ISNUMBER($A286),$W286*(Methuselahs!$A$4+1)+$A286,"")</f>
        <v/>
      </c>
      <c r="Y286" s="3" t="str">
        <f t="shared" ca="1" si="208"/>
        <v/>
      </c>
      <c r="Z286" s="3" t="str">
        <f ca="1">IF(ISNUMBER($A286),VLOOKUP($A286,Methuselahs!$A$7:$X$306,5),"")</f>
        <v/>
      </c>
      <c r="AA286" s="3" t="str">
        <f t="shared" ca="1" si="209"/>
        <v/>
      </c>
    </row>
    <row r="287" spans="1:27" ht="13.5" thickTop="1" x14ac:dyDescent="0.2">
      <c r="A287" s="55" t="str">
        <f ca="1">IF(OR(ISBLANK('Tournament Info'!$B$11),'Tournament Info'!$B$11&lt;&gt;4),"",INDIRECT(ADDRESS(ROW(),3,1,1,"Optimal Seating "&amp;'Tournament Info'!$B$11-1&amp;"R+F")))</f>
        <v/>
      </c>
      <c r="B287" s="76" t="str">
        <f ca="1">IF(ISNUMBER(A287),VLOOKUP(A287,Methuselahs!$A$7:$E$306,2,FALSE),"")</f>
        <v/>
      </c>
      <c r="C287" s="136" t="str">
        <f ca="1">IF(ISNUMBER(A287),VLOOKUP(A287,Methuselahs!$A$7:$E$306,3,FALSE),"")</f>
        <v/>
      </c>
      <c r="D287" s="137" t="str">
        <f t="shared" ca="1" si="228"/>
        <v/>
      </c>
      <c r="E287" s="138"/>
      <c r="F287" s="184">
        <f t="shared" si="229"/>
        <v>0</v>
      </c>
      <c r="G287" s="139" t="str">
        <f t="shared" ca="1" si="202"/>
        <v/>
      </c>
      <c r="H287" s="140" t="str">
        <f ca="1">IF(ISNUMBER(A287),IF(OR($S287=$U287,NOT(ISNA(MATCH($D287*5+$V$4,Override!$C$6:$C$125,0)))),$Q287,0),"")</f>
        <v/>
      </c>
      <c r="I287" s="193" t="str">
        <f t="shared" ca="1" si="230"/>
        <v/>
      </c>
      <c r="J287" s="141">
        <f t="shared" ref="J287" ca="1" si="262">COUNT(A287:A291)</f>
        <v>0</v>
      </c>
      <c r="K287" s="142" t="str">
        <f t="shared" ref="K287" ca="1" si="263">IF(ISNUMBER(A287),RANK(F287,F287:F291),"")</f>
        <v/>
      </c>
      <c r="L287" s="58">
        <f ca="1">IF(J287=5,VLOOKUP(K287,TPMatrix!$A$6:$B$10,2,FALSE),IF(J287=4,VLOOKUP(K287,TPMatrix!$D$6:$E$9,2,FALSE),0))</f>
        <v>0</v>
      </c>
      <c r="M287" s="58">
        <f ca="1">IF(COUNTIF(K287:K291,K287)&gt;=2,IF(J287=5,VLOOKUP(K287+1,TPMatrix!$A$6:$B$10,2,FALSE),IF(J287=4,VLOOKUP(K287+1,TPMatrix!$D$6:$E$9,2,FALSE),0)),"")</f>
        <v>0</v>
      </c>
      <c r="N287" s="58">
        <f ca="1">IF(COUNTIF(K287:K291,K287)&gt;=3,IF(J287=5,VLOOKUP(K287+2,TPMatrix!$A$6:$B$10,2,FALSE),IF(J287=4,VLOOKUP(K287+2,TPMatrix!$D$6:$E$9,2,FALSE),0)),"")</f>
        <v>0</v>
      </c>
      <c r="O287" s="58">
        <f ca="1">IF(COUNTIF(K287:K291,K287)&gt;=4,IF(J287=5,VLOOKUP(K287+3,TPMatrix!$A$6:$B$10,2,FALSE),IF(J287=4,VLOOKUP(K287+3,TPMatrix!$D$6:$E$9,2,FALSE),0)),"")</f>
        <v>0</v>
      </c>
      <c r="P287" s="58">
        <f ca="1">IF(COUNTIF(K287:K291,K287)&gt;=5,IF(J287=5,VLOOKUP(K287+4,TPMatrix!$A$6:$B$10,2,FALSE),IF(J287=4,VLOOKUP(K287+4,TPMatrix!$D$6:$E$9,2,FALSE),0)),"")</f>
        <v>0</v>
      </c>
      <c r="Q287" s="58">
        <f t="shared" ca="1" si="233"/>
        <v>0</v>
      </c>
      <c r="R287" s="143">
        <f t="shared" ca="1" si="234"/>
        <v>5</v>
      </c>
      <c r="S287" s="144">
        <f t="shared" ca="1" si="205"/>
        <v>0</v>
      </c>
      <c r="T287" s="145">
        <f t="shared" si="206"/>
        <v>0</v>
      </c>
      <c r="U287" s="146">
        <f t="shared" ca="1" si="235"/>
        <v>0</v>
      </c>
      <c r="W287" s="3" t="str">
        <f t="shared" ca="1" si="207"/>
        <v/>
      </c>
      <c r="X287" s="3" t="str">
        <f ca="1">IF(ISNUMBER($A287),$W287*(Methuselahs!$A$4+1)+$A287,"")</f>
        <v/>
      </c>
      <c r="Y287" s="3" t="str">
        <f t="shared" ca="1" si="208"/>
        <v/>
      </c>
      <c r="Z287" s="3" t="str">
        <f ca="1">IF(ISNUMBER($A287),VLOOKUP($A287,Methuselahs!$A$7:$X$306,5),"")</f>
        <v/>
      </c>
      <c r="AA287" s="3" t="str">
        <f t="shared" ca="1" si="209"/>
        <v/>
      </c>
    </row>
    <row r="288" spans="1:27" x14ac:dyDescent="0.2">
      <c r="A288" s="59" t="str">
        <f ca="1">IF(OR(ISBLANK('Tournament Info'!$B$11),'Tournament Info'!$B$11&lt;&gt;4),"",INDIRECT(ADDRESS(ROW(),3,1,1,"Optimal Seating "&amp;'Tournament Info'!$B$11-1&amp;"R+F")))</f>
        <v/>
      </c>
      <c r="B288" s="65" t="str">
        <f ca="1">IF(ISNUMBER(A288),VLOOKUP(A288,Methuselahs!$A$7:$E$306,2,FALSE),"")</f>
        <v/>
      </c>
      <c r="C288" s="147" t="str">
        <f ca="1">IF(ISNUMBER(A288),VLOOKUP(A288,Methuselahs!$A$7:$E$306,3,FALSE),"")</f>
        <v/>
      </c>
      <c r="D288" s="148" t="str">
        <f t="shared" ca="1" si="228"/>
        <v/>
      </c>
      <c r="E288" s="149"/>
      <c r="F288" s="66">
        <f t="shared" si="229"/>
        <v>0</v>
      </c>
      <c r="G288" s="150" t="str">
        <f t="shared" ca="1" si="202"/>
        <v/>
      </c>
      <c r="H288" s="151" t="str">
        <f ca="1">IF(ISNUMBER(A288),IF(OR($S288=$U288,NOT(ISNA(MATCH($D288*5+$V$4,Override!$C$6:$C$125,0)))),$Q288,0),"")</f>
        <v/>
      </c>
      <c r="I288" s="69" t="str">
        <f t="shared" ca="1" si="230"/>
        <v/>
      </c>
      <c r="J288" s="152">
        <f t="shared" ref="J288" ca="1" si="264">COUNT(A287:A291)</f>
        <v>0</v>
      </c>
      <c r="K288" s="153" t="str">
        <f t="shared" ref="K288" ca="1" si="265">IF(ISNUMBER(A288),RANK(F288,F287:F291),"")</f>
        <v/>
      </c>
      <c r="L288" s="154">
        <f ca="1">IF(J288=5,VLOOKUP(K288,TPMatrix!$A$6:$B$10,2,FALSE),IF(J288=4,VLOOKUP(K288,TPMatrix!$D$6:$E$9,2,FALSE),0))</f>
        <v>0</v>
      </c>
      <c r="M288" s="154">
        <f ca="1">IF(COUNTIF(K287:K291,K288)&gt;=2,IF(J288=5,VLOOKUP(K288+1,TPMatrix!$A$6:$B$10,2,FALSE),IF(J288=4,VLOOKUP(K288+1,TPMatrix!$D$6:$E$9,2,FALSE),0)),"")</f>
        <v>0</v>
      </c>
      <c r="N288" s="154">
        <f ca="1">IF(COUNTIF(K287:K291,K288)&gt;=3,IF(J288=5,VLOOKUP(K288+2,TPMatrix!$A$6:$B$10,2,FALSE),IF(J288=4,VLOOKUP(K288+2,TPMatrix!$D$6:$E$9,2,FALSE),0)),"")</f>
        <v>0</v>
      </c>
      <c r="O288" s="154">
        <f ca="1">IF(COUNTIF(K287:K291,K288)&gt;=4,IF(J288=5,VLOOKUP(K288+3,TPMatrix!$A$6:$B$10,2,FALSE),IF(J288=4,VLOOKUP(K288+3,TPMatrix!$D$6:$E$9,2,FALSE),0)),"")</f>
        <v>0</v>
      </c>
      <c r="P288" s="154">
        <f ca="1">IF(COUNTIF(K287:K291,K288)&gt;=5,IF(J288=5,VLOOKUP(K288+4,TPMatrix!$A$6:$B$10,2,FALSE),IF(J288=4,VLOOKUP(K288+4,TPMatrix!$D$6:$E$9,2,FALSE),0)),"")</f>
        <v>0</v>
      </c>
      <c r="Q288" s="154">
        <f t="shared" ca="1" si="233"/>
        <v>0</v>
      </c>
      <c r="R288" s="155">
        <f t="shared" ca="1" si="234"/>
        <v>5</v>
      </c>
      <c r="S288" s="153">
        <f t="shared" ca="1" si="205"/>
        <v>0</v>
      </c>
      <c r="T288" s="154">
        <f t="shared" si="206"/>
        <v>0</v>
      </c>
      <c r="U288" s="155">
        <f t="shared" ca="1" si="235"/>
        <v>0</v>
      </c>
      <c r="W288" s="3" t="str">
        <f t="shared" ca="1" si="207"/>
        <v/>
      </c>
      <c r="X288" s="3" t="str">
        <f ca="1">IF(ISNUMBER($A288),$W288*(Methuselahs!$A$4+1)+$A288,"")</f>
        <v/>
      </c>
      <c r="Y288" s="3" t="str">
        <f t="shared" ca="1" si="208"/>
        <v/>
      </c>
      <c r="Z288" s="3" t="str">
        <f ca="1">IF(ISNUMBER($A288),VLOOKUP($A288,Methuselahs!$A$7:$X$306,5),"")</f>
        <v/>
      </c>
      <c r="AA288" s="3" t="str">
        <f t="shared" ca="1" si="209"/>
        <v/>
      </c>
    </row>
    <row r="289" spans="1:27" x14ac:dyDescent="0.2">
      <c r="A289" s="70" t="str">
        <f ca="1">IF(OR(ISBLANK('Tournament Info'!$B$11),'Tournament Info'!$B$11&lt;&gt;4),"",INDIRECT(ADDRESS(ROW(),3,1,1,"Optimal Seating "&amp;'Tournament Info'!$B$11-1&amp;"R+F")))</f>
        <v/>
      </c>
      <c r="B289" s="76" t="str">
        <f ca="1">IF(ISNUMBER(A289),VLOOKUP(A289,Methuselahs!$A$7:$E$306,2,FALSE),"")</f>
        <v/>
      </c>
      <c r="C289" s="156" t="str">
        <f ca="1">IF(ISNUMBER(A289),VLOOKUP(A289,Methuselahs!$A$7:$E$306,3,FALSE),"")</f>
        <v/>
      </c>
      <c r="D289" s="157" t="str">
        <f t="shared" ca="1" si="228"/>
        <v/>
      </c>
      <c r="E289" s="158"/>
      <c r="F289" s="77">
        <f t="shared" si="229"/>
        <v>0</v>
      </c>
      <c r="G289" s="159" t="str">
        <f t="shared" ca="1" si="202"/>
        <v/>
      </c>
      <c r="H289" s="160" t="str">
        <f ca="1">IF(ISNUMBER(A289),IF(OR($S289=$U289,NOT(ISNA(MATCH($D289*5+$V$4,Override!$C$6:$C$125,0)))),$Q289,0),"")</f>
        <v/>
      </c>
      <c r="I289" s="80" t="str">
        <f t="shared" ca="1" si="230"/>
        <v/>
      </c>
      <c r="J289" s="161">
        <f t="shared" ref="J289" ca="1" si="266">COUNT(A287:A291)</f>
        <v>0</v>
      </c>
      <c r="K289" s="162" t="str">
        <f t="shared" ref="K289" ca="1" si="267">IF(ISNUMBER(A289),RANK(F289,F287:F291),"")</f>
        <v/>
      </c>
      <c r="L289" s="75">
        <f ca="1">IF(J289=5,VLOOKUP(K289,TPMatrix!$A$6:$B$10,2,FALSE),IF(J289=4,VLOOKUP(K289,TPMatrix!$D$6:$E$9,2,FALSE),0))</f>
        <v>0</v>
      </c>
      <c r="M289" s="75">
        <f ca="1">IF(COUNTIF(K287:K291,K289)&gt;=2,IF(J289=5,VLOOKUP(K289+1,TPMatrix!$A$6:$B$10,2,FALSE),IF(J289=4,VLOOKUP(K289+1,TPMatrix!$D$6:$E$9,2,FALSE),0)),"")</f>
        <v>0</v>
      </c>
      <c r="N289" s="75">
        <f ca="1">IF(COUNTIF(K287:K291,K289)&gt;=3,IF(J289=5,VLOOKUP(K289+2,TPMatrix!$A$6:$B$10,2,FALSE),IF(J289=4,VLOOKUP(K289+2,TPMatrix!$D$6:$E$9,2,FALSE),0)),"")</f>
        <v>0</v>
      </c>
      <c r="O289" s="75">
        <f ca="1">IF(COUNTIF(K287:K291,K289)&gt;=4,IF(J289=5,VLOOKUP(K289+3,TPMatrix!$A$6:$B$10,2,FALSE),IF(J289=4,VLOOKUP(K289+3,TPMatrix!$D$6:$E$9,2,FALSE),0)),"")</f>
        <v>0</v>
      </c>
      <c r="P289" s="75">
        <f ca="1">IF(COUNTIF(K287:K291,K289)&gt;=5,IF(J289=5,VLOOKUP(K289+4,TPMatrix!$A$6:$B$10,2,FALSE),IF(J289=4,VLOOKUP(K289+4,TPMatrix!$D$6:$E$9,2,FALSE),0)),"")</f>
        <v>0</v>
      </c>
      <c r="Q289" s="75">
        <f t="shared" ca="1" si="233"/>
        <v>0</v>
      </c>
      <c r="R289" s="163">
        <f t="shared" ca="1" si="234"/>
        <v>5</v>
      </c>
      <c r="S289" s="162">
        <f t="shared" ca="1" si="205"/>
        <v>0</v>
      </c>
      <c r="T289" s="75">
        <f t="shared" si="206"/>
        <v>0</v>
      </c>
      <c r="U289" s="163">
        <f t="shared" ca="1" si="235"/>
        <v>0</v>
      </c>
      <c r="W289" s="3" t="str">
        <f t="shared" ca="1" si="207"/>
        <v/>
      </c>
      <c r="X289" s="3" t="str">
        <f ca="1">IF(ISNUMBER($A289),$W289*(Methuselahs!$A$4+1)+$A289,"")</f>
        <v/>
      </c>
      <c r="Y289" s="3" t="str">
        <f t="shared" ca="1" si="208"/>
        <v/>
      </c>
      <c r="Z289" s="3" t="str">
        <f ca="1">IF(ISNUMBER($A289),VLOOKUP($A289,Methuselahs!$A$7:$X$306,5),"")</f>
        <v/>
      </c>
      <c r="AA289" s="3" t="str">
        <f t="shared" ca="1" si="209"/>
        <v/>
      </c>
    </row>
    <row r="290" spans="1:27" x14ac:dyDescent="0.2">
      <c r="A290" s="164" t="str">
        <f ca="1">IF(OR(ISBLANK('Tournament Info'!$B$11),'Tournament Info'!$B$11&lt;&gt;4),"",INDIRECT(ADDRESS(ROW(),3,1,1,"Optimal Seating "&amp;'Tournament Info'!$B$11-1&amp;"R+F")))</f>
        <v/>
      </c>
      <c r="B290" s="165" t="str">
        <f ca="1">IF(ISNUMBER(A290),VLOOKUP(A290,Methuselahs!$A$7:$E$306,2,FALSE),"")</f>
        <v/>
      </c>
      <c r="C290" s="166" t="str">
        <f ca="1">IF(ISNUMBER(A290),VLOOKUP(A290,Methuselahs!$A$7:$E$306,3,FALSE),"")</f>
        <v/>
      </c>
      <c r="D290" s="167" t="str">
        <f t="shared" ca="1" si="228"/>
        <v/>
      </c>
      <c r="E290" s="168"/>
      <c r="F290" s="188">
        <f t="shared" si="229"/>
        <v>0</v>
      </c>
      <c r="G290" s="150" t="str">
        <f t="shared" ca="1" si="202"/>
        <v/>
      </c>
      <c r="H290" s="151" t="str">
        <f ca="1">IF(ISNUMBER(A290),IF(OR($S290=$U290,NOT(ISNA(MATCH($D290*5+$V$4,Override!$C$6:$C$125,0)))),$Q290,0),"")</f>
        <v/>
      </c>
      <c r="I290" s="69" t="str">
        <f t="shared" ca="1" si="230"/>
        <v/>
      </c>
      <c r="J290" s="169">
        <f t="shared" ref="J290" ca="1" si="268">COUNT(A287:A291)</f>
        <v>0</v>
      </c>
      <c r="K290" s="153" t="str">
        <f t="shared" ref="K290" ca="1" si="269">IF(ISNUMBER(A290),RANK(F290,F287:F291),"")</f>
        <v/>
      </c>
      <c r="L290" s="154">
        <f ca="1">IF(J290=5,VLOOKUP(K290,TPMatrix!$A$6:$B$10,2,FALSE),IF(J290=4,VLOOKUP(K290,TPMatrix!$D$6:$E$9,2,FALSE),0))</f>
        <v>0</v>
      </c>
      <c r="M290" s="154">
        <f ca="1">IF(COUNTIF(K287:K291,K290)&gt;=2,IF(J290=5,VLOOKUP(K290+1,TPMatrix!$A$6:$B$10,2,FALSE),IF(J290=4,VLOOKUP(K290+1,TPMatrix!$D$6:$E$9,2,FALSE),0)),"")</f>
        <v>0</v>
      </c>
      <c r="N290" s="154">
        <f ca="1">IF(COUNTIF(K287:K291,K290)&gt;=3,IF(J290=5,VLOOKUP(K290+2,TPMatrix!$A$6:$B$10,2,FALSE),IF(J290=4,VLOOKUP(K290+2,TPMatrix!$D$6:$E$9,2,FALSE),0)),"")</f>
        <v>0</v>
      </c>
      <c r="O290" s="154">
        <f ca="1">IF(COUNTIF(K287:K291,K290)&gt;=4,IF(J290=5,VLOOKUP(K290+3,TPMatrix!$A$6:$B$10,2,FALSE),IF(J290=4,VLOOKUP(K290+3,TPMatrix!$D$6:$E$9,2,FALSE),0)),"")</f>
        <v>0</v>
      </c>
      <c r="P290" s="154">
        <f ca="1">IF(COUNTIF(K287:K291,K290)&gt;=5,IF(J290=5,VLOOKUP(K290+4,TPMatrix!$A$6:$B$10,2,FALSE),IF(J290=4,VLOOKUP(K290+4,TPMatrix!$D$6:$E$9,2,FALSE),0)),"")</f>
        <v>0</v>
      </c>
      <c r="Q290" s="154">
        <f t="shared" ca="1" si="233"/>
        <v>0</v>
      </c>
      <c r="R290" s="155">
        <f t="shared" ca="1" si="234"/>
        <v>5</v>
      </c>
      <c r="S290" s="153">
        <f t="shared" ca="1" si="205"/>
        <v>0</v>
      </c>
      <c r="T290" s="154">
        <f t="shared" si="206"/>
        <v>0</v>
      </c>
      <c r="U290" s="155">
        <f t="shared" ca="1" si="235"/>
        <v>0</v>
      </c>
      <c r="W290" s="3" t="str">
        <f t="shared" ca="1" si="207"/>
        <v/>
      </c>
      <c r="X290" s="3" t="str">
        <f ca="1">IF(ISNUMBER($A290),$W290*(Methuselahs!$A$4+1)+$A290,"")</f>
        <v/>
      </c>
      <c r="Y290" s="3" t="str">
        <f t="shared" ca="1" si="208"/>
        <v/>
      </c>
      <c r="Z290" s="3" t="str">
        <f ca="1">IF(ISNUMBER($A290),VLOOKUP($A290,Methuselahs!$A$7:$X$306,5),"")</f>
        <v/>
      </c>
      <c r="AA290" s="3" t="str">
        <f t="shared" ca="1" si="209"/>
        <v/>
      </c>
    </row>
    <row r="291" spans="1:27" ht="13.5" thickBot="1" x14ac:dyDescent="0.25">
      <c r="A291" s="170" t="str">
        <f ca="1">IF(OR(ISBLANK('Tournament Info'!$B$11),'Tournament Info'!$B$11&lt;&gt;4),"",INDIRECT(ADDRESS(ROW(),3,1,1,"Optimal Seating "&amp;'Tournament Info'!$B$11-1&amp;"R+F")))</f>
        <v/>
      </c>
      <c r="B291" s="171" t="str">
        <f ca="1">IF(ISNUMBER(A291),VLOOKUP(A291,Methuselahs!$A$7:$E$306,2,FALSE),"")</f>
        <v/>
      </c>
      <c r="C291" s="172" t="str">
        <f ca="1">IF(ISNUMBER(A291),VLOOKUP(A291,Methuselahs!$A$7:$E$306,3,FALSE),"")</f>
        <v/>
      </c>
      <c r="D291" s="173" t="str">
        <f t="shared" ca="1" si="228"/>
        <v/>
      </c>
      <c r="E291" s="174"/>
      <c r="F291" s="189">
        <f t="shared" si="229"/>
        <v>0</v>
      </c>
      <c r="G291" s="159" t="str">
        <f t="shared" ca="1" si="202"/>
        <v/>
      </c>
      <c r="H291" s="160" t="str">
        <f ca="1">IF(ISNUMBER(A291),IF(OR($S291=$U291,NOT(ISNA(MATCH($D291*5+$V$4,Override!$C$6:$C$125,0)))),$Q291,0),"")</f>
        <v/>
      </c>
      <c r="I291" s="80" t="str">
        <f t="shared" ca="1" si="230"/>
        <v/>
      </c>
      <c r="J291" s="175">
        <f t="shared" ref="J291" ca="1" si="270">COUNT(A287:A291)</f>
        <v>0</v>
      </c>
      <c r="K291" s="176" t="str">
        <f t="shared" ref="K291" ca="1" si="271">IF(ISNUMBER(A291),RANK(F291,F287:F291),"")</f>
        <v/>
      </c>
      <c r="L291" s="177">
        <f ca="1">IF(J291=5,VLOOKUP(K291,TPMatrix!$A$6:$B$10,2,FALSE),IF(J291=4,VLOOKUP(K291,TPMatrix!$D$6:$E$9,2,FALSE),0))</f>
        <v>0</v>
      </c>
      <c r="M291" s="177">
        <f ca="1">IF(COUNTIF(K287:K291,K291)&gt;=2,IF(J291=5,VLOOKUP(K291+1,TPMatrix!$A$6:$B$10,2,FALSE),IF(J291=4,VLOOKUP(K291+1,TPMatrix!$D$6:$E$9,2,FALSE),0)),"")</f>
        <v>0</v>
      </c>
      <c r="N291" s="177">
        <f ca="1">IF(COUNTIF(K287:K291,K291)&gt;=3,IF(J291=5,VLOOKUP(K291+2,TPMatrix!$A$6:$B$10,2,FALSE),IF(J291=4,VLOOKUP(K291+2,TPMatrix!$D$6:$E$9,2,FALSE),0)),"")</f>
        <v>0</v>
      </c>
      <c r="O291" s="177">
        <f ca="1">IF(COUNTIF(K287:K291,K291)&gt;=4,IF(J291=5,VLOOKUP(K291+3,TPMatrix!$A$6:$B$10,2,FALSE),IF(J291=4,VLOOKUP(K291+3,TPMatrix!$D$6:$E$9,2,FALSE),0)),"")</f>
        <v>0</v>
      </c>
      <c r="P291" s="177">
        <f ca="1">IF(COUNTIF(K287:K291,K291)&gt;=5,IF(J291=5,VLOOKUP(K291+4,TPMatrix!$A$6:$B$10,2,FALSE),IF(J291=4,VLOOKUP(K291+4,TPMatrix!$D$6:$E$9,2,FALSE),0)),"")</f>
        <v>0</v>
      </c>
      <c r="Q291" s="177">
        <f t="shared" ca="1" si="233"/>
        <v>0</v>
      </c>
      <c r="R291" s="178">
        <f t="shared" ca="1" si="234"/>
        <v>5</v>
      </c>
      <c r="S291" s="176">
        <f t="shared" ca="1" si="205"/>
        <v>0</v>
      </c>
      <c r="T291" s="177">
        <f t="shared" si="206"/>
        <v>0</v>
      </c>
      <c r="U291" s="178">
        <f t="shared" ca="1" si="235"/>
        <v>0</v>
      </c>
      <c r="W291" s="3" t="str">
        <f t="shared" ca="1" si="207"/>
        <v/>
      </c>
      <c r="X291" s="3" t="str">
        <f ca="1">IF(ISNUMBER($A291),$W291*(Methuselahs!$A$4+1)+$A291,"")</f>
        <v/>
      </c>
      <c r="Y291" s="3" t="str">
        <f t="shared" ca="1" si="208"/>
        <v/>
      </c>
      <c r="Z291" s="3" t="str">
        <f ca="1">IF(ISNUMBER($A291),VLOOKUP($A291,Methuselahs!$A$7:$X$306,5),"")</f>
        <v/>
      </c>
      <c r="AA291" s="3" t="str">
        <f t="shared" ca="1" si="209"/>
        <v/>
      </c>
    </row>
    <row r="292" spans="1:27" ht="13.5" thickTop="1" x14ac:dyDescent="0.2">
      <c r="A292" s="55" t="str">
        <f ca="1">IF(OR(ISBLANK('Tournament Info'!$B$11),'Tournament Info'!$B$11&lt;&gt;4),"",INDIRECT(ADDRESS(ROW(),3,1,1,"Optimal Seating "&amp;'Tournament Info'!$B$11-1&amp;"R+F")))</f>
        <v/>
      </c>
      <c r="B292" s="57" t="str">
        <f ca="1">IF(ISNUMBER(A292),VLOOKUP(A292,Methuselahs!$A$7:$E$306,2,FALSE),"")</f>
        <v/>
      </c>
      <c r="C292" s="136" t="str">
        <f ca="1">IF(ISNUMBER(A292),VLOOKUP(A292,Methuselahs!$A$7:$E$306,3,FALSE),"")</f>
        <v/>
      </c>
      <c r="D292" s="137" t="str">
        <f t="shared" ca="1" si="228"/>
        <v/>
      </c>
      <c r="E292" s="138"/>
      <c r="F292" s="184">
        <f t="shared" si="229"/>
        <v>0</v>
      </c>
      <c r="G292" s="139" t="str">
        <f t="shared" ca="1" si="202"/>
        <v/>
      </c>
      <c r="H292" s="140" t="str">
        <f ca="1">IF(ISNUMBER(A292),IF(OR($S292=$U292,NOT(ISNA(MATCH($D292*5+$V$4,Override!$C$6:$C$125,0)))),$Q292,0),"")</f>
        <v/>
      </c>
      <c r="I292" s="193" t="str">
        <f t="shared" ca="1" si="230"/>
        <v/>
      </c>
      <c r="J292" s="141">
        <f t="shared" ref="J292" ca="1" si="272">COUNT(A292:A296)</f>
        <v>0</v>
      </c>
      <c r="K292" s="142" t="str">
        <f t="shared" ref="K292" ca="1" si="273">IF(ISNUMBER(A292),RANK(F292,F292:F296),"")</f>
        <v/>
      </c>
      <c r="L292" s="58">
        <f ca="1">IF(J292=5,VLOOKUP(K292,TPMatrix!$A$6:$B$10,2,FALSE),IF(J292=4,VLOOKUP(K292,TPMatrix!$D$6:$E$9,2,FALSE),0))</f>
        <v>0</v>
      </c>
      <c r="M292" s="58">
        <f ca="1">IF(COUNTIF(K292:K296,K292)&gt;=2,IF(J292=5,VLOOKUP(K292+1,TPMatrix!$A$6:$B$10,2,FALSE),IF(J292=4,VLOOKUP(K292+1,TPMatrix!$D$6:$E$9,2,FALSE),0)),"")</f>
        <v>0</v>
      </c>
      <c r="N292" s="58">
        <f ca="1">IF(COUNTIF(K292:K296,K292)&gt;=3,IF(J292=5,VLOOKUP(K292+2,TPMatrix!$A$6:$B$10,2,FALSE),IF(J292=4,VLOOKUP(K292+2,TPMatrix!$D$6:$E$9,2,FALSE),0)),"")</f>
        <v>0</v>
      </c>
      <c r="O292" s="58">
        <f ca="1">IF(COUNTIF(K292:K296,K292)&gt;=4,IF(J292=5,VLOOKUP(K292+3,TPMatrix!$A$6:$B$10,2,FALSE),IF(J292=4,VLOOKUP(K292+3,TPMatrix!$D$6:$E$9,2,FALSE),0)),"")</f>
        <v>0</v>
      </c>
      <c r="P292" s="58">
        <f ca="1">IF(COUNTIF(K292:K296,K292)&gt;=5,IF(J292=5,VLOOKUP(K292+4,TPMatrix!$A$6:$B$10,2,FALSE),IF(J292=4,VLOOKUP(K292+4,TPMatrix!$D$6:$E$9,2,FALSE),0)),"")</f>
        <v>0</v>
      </c>
      <c r="Q292" s="58">
        <f t="shared" ca="1" si="233"/>
        <v>0</v>
      </c>
      <c r="R292" s="143">
        <f t="shared" ca="1" si="234"/>
        <v>5</v>
      </c>
      <c r="S292" s="144">
        <f t="shared" ca="1" si="205"/>
        <v>0</v>
      </c>
      <c r="T292" s="145">
        <f t="shared" si="206"/>
        <v>0</v>
      </c>
      <c r="U292" s="146">
        <f t="shared" ca="1" si="235"/>
        <v>0</v>
      </c>
      <c r="W292" s="3" t="str">
        <f t="shared" ca="1" si="207"/>
        <v/>
      </c>
      <c r="X292" s="3" t="str">
        <f ca="1">IF(ISNUMBER($A292),$W292*(Methuselahs!$A$4+1)+$A292,"")</f>
        <v/>
      </c>
      <c r="Y292" s="3" t="str">
        <f t="shared" ca="1" si="208"/>
        <v/>
      </c>
      <c r="Z292" s="3" t="str">
        <f ca="1">IF(ISNUMBER($A292),VLOOKUP($A292,Methuselahs!$A$7:$X$306,5),"")</f>
        <v/>
      </c>
      <c r="AA292" s="3" t="str">
        <f t="shared" ca="1" si="209"/>
        <v/>
      </c>
    </row>
    <row r="293" spans="1:27" x14ac:dyDescent="0.2">
      <c r="A293" s="59" t="str">
        <f ca="1">IF(OR(ISBLANK('Tournament Info'!$B$11),'Tournament Info'!$B$11&lt;&gt;4),"",INDIRECT(ADDRESS(ROW(),3,1,1,"Optimal Seating "&amp;'Tournament Info'!$B$11-1&amp;"R+F")))</f>
        <v/>
      </c>
      <c r="B293" s="65" t="str">
        <f ca="1">IF(ISNUMBER(A293),VLOOKUP(A293,Methuselahs!$A$7:$E$306,2,FALSE),"")</f>
        <v/>
      </c>
      <c r="C293" s="147" t="str">
        <f ca="1">IF(ISNUMBER(A293),VLOOKUP(A293,Methuselahs!$A$7:$E$306,3,FALSE),"")</f>
        <v/>
      </c>
      <c r="D293" s="148" t="str">
        <f t="shared" ca="1" si="228"/>
        <v/>
      </c>
      <c r="E293" s="149"/>
      <c r="F293" s="66">
        <f t="shared" si="229"/>
        <v>0</v>
      </c>
      <c r="G293" s="150" t="str">
        <f t="shared" ca="1" si="202"/>
        <v/>
      </c>
      <c r="H293" s="151" t="str">
        <f ca="1">IF(ISNUMBER(A293),IF(OR($S293=$U293,NOT(ISNA(MATCH($D293*5+$V$4,Override!$C$6:$C$125,0)))),$Q293,0),"")</f>
        <v/>
      </c>
      <c r="I293" s="69" t="str">
        <f t="shared" ca="1" si="230"/>
        <v/>
      </c>
      <c r="J293" s="152">
        <f t="shared" ref="J293" ca="1" si="274">COUNT(A292:A296)</f>
        <v>0</v>
      </c>
      <c r="K293" s="153" t="str">
        <f t="shared" ref="K293" ca="1" si="275">IF(ISNUMBER(A293),RANK(F293,F292:F296),"")</f>
        <v/>
      </c>
      <c r="L293" s="154">
        <f ca="1">IF(J293=5,VLOOKUP(K293,TPMatrix!$A$6:$B$10,2,FALSE),IF(J293=4,VLOOKUP(K293,TPMatrix!$D$6:$E$9,2,FALSE),0))</f>
        <v>0</v>
      </c>
      <c r="M293" s="154">
        <f ca="1">IF(COUNTIF(K292:K296,K293)&gt;=2,IF(J293=5,VLOOKUP(K293+1,TPMatrix!$A$6:$B$10,2,FALSE),IF(J293=4,VLOOKUP(K293+1,TPMatrix!$D$6:$E$9,2,FALSE),0)),"")</f>
        <v>0</v>
      </c>
      <c r="N293" s="154">
        <f ca="1">IF(COUNTIF(K292:K296,K293)&gt;=3,IF(J293=5,VLOOKUP(K293+2,TPMatrix!$A$6:$B$10,2,FALSE),IF(J293=4,VLOOKUP(K293+2,TPMatrix!$D$6:$E$9,2,FALSE),0)),"")</f>
        <v>0</v>
      </c>
      <c r="O293" s="154">
        <f ca="1">IF(COUNTIF(K292:K296,K293)&gt;=4,IF(J293=5,VLOOKUP(K293+3,TPMatrix!$A$6:$B$10,2,FALSE),IF(J293=4,VLOOKUP(K293+3,TPMatrix!$D$6:$E$9,2,FALSE),0)),"")</f>
        <v>0</v>
      </c>
      <c r="P293" s="154">
        <f ca="1">IF(COUNTIF(K292:K296,K293)&gt;=5,IF(J293=5,VLOOKUP(K293+4,TPMatrix!$A$6:$B$10,2,FALSE),IF(J293=4,VLOOKUP(K293+4,TPMatrix!$D$6:$E$9,2,FALSE),0)),"")</f>
        <v>0</v>
      </c>
      <c r="Q293" s="154">
        <f t="shared" ca="1" si="233"/>
        <v>0</v>
      </c>
      <c r="R293" s="155">
        <f t="shared" ca="1" si="234"/>
        <v>5</v>
      </c>
      <c r="S293" s="153">
        <f t="shared" ca="1" si="205"/>
        <v>0</v>
      </c>
      <c r="T293" s="154">
        <f t="shared" si="206"/>
        <v>0</v>
      </c>
      <c r="U293" s="155">
        <f t="shared" ca="1" si="235"/>
        <v>0</v>
      </c>
      <c r="W293" s="3" t="str">
        <f t="shared" ca="1" si="207"/>
        <v/>
      </c>
      <c r="X293" s="3" t="str">
        <f ca="1">IF(ISNUMBER($A293),$W293*(Methuselahs!$A$4+1)+$A293,"")</f>
        <v/>
      </c>
      <c r="Y293" s="3" t="str">
        <f t="shared" ca="1" si="208"/>
        <v/>
      </c>
      <c r="Z293" s="3" t="str">
        <f ca="1">IF(ISNUMBER($A293),VLOOKUP($A293,Methuselahs!$A$7:$X$306,5),"")</f>
        <v/>
      </c>
      <c r="AA293" s="3" t="str">
        <f t="shared" ca="1" si="209"/>
        <v/>
      </c>
    </row>
    <row r="294" spans="1:27" x14ac:dyDescent="0.2">
      <c r="A294" s="70" t="str">
        <f ca="1">IF(OR(ISBLANK('Tournament Info'!$B$11),'Tournament Info'!$B$11&lt;&gt;4),"",INDIRECT(ADDRESS(ROW(),3,1,1,"Optimal Seating "&amp;'Tournament Info'!$B$11-1&amp;"R+F")))</f>
        <v/>
      </c>
      <c r="B294" s="76" t="str">
        <f ca="1">IF(ISNUMBER(A294),VLOOKUP(A294,Methuselahs!$A$7:$E$306,2,FALSE),"")</f>
        <v/>
      </c>
      <c r="C294" s="156" t="str">
        <f ca="1">IF(ISNUMBER(A294),VLOOKUP(A294,Methuselahs!$A$7:$E$306,3,FALSE),"")</f>
        <v/>
      </c>
      <c r="D294" s="157" t="str">
        <f t="shared" ca="1" si="228"/>
        <v/>
      </c>
      <c r="E294" s="158"/>
      <c r="F294" s="77">
        <f t="shared" si="229"/>
        <v>0</v>
      </c>
      <c r="G294" s="159" t="str">
        <f t="shared" ca="1" si="202"/>
        <v/>
      </c>
      <c r="H294" s="160" t="str">
        <f ca="1">IF(ISNUMBER(A294),IF(OR($S294=$U294,NOT(ISNA(MATCH($D294*5+$V$4,Override!$C$6:$C$125,0)))),$Q294,0),"")</f>
        <v/>
      </c>
      <c r="I294" s="80" t="str">
        <f t="shared" ca="1" si="230"/>
        <v/>
      </c>
      <c r="J294" s="161">
        <f t="shared" ref="J294" ca="1" si="276">COUNT(A292:A296)</f>
        <v>0</v>
      </c>
      <c r="K294" s="162" t="str">
        <f t="shared" ref="K294" ca="1" si="277">IF(ISNUMBER(A294),RANK(F294,F292:F296),"")</f>
        <v/>
      </c>
      <c r="L294" s="75">
        <f ca="1">IF(J294=5,VLOOKUP(K294,TPMatrix!$A$6:$B$10,2,FALSE),IF(J294=4,VLOOKUP(K294,TPMatrix!$D$6:$E$9,2,FALSE),0))</f>
        <v>0</v>
      </c>
      <c r="M294" s="75">
        <f ca="1">IF(COUNTIF(K292:K296,K294)&gt;=2,IF(J294=5,VLOOKUP(K294+1,TPMatrix!$A$6:$B$10,2,FALSE),IF(J294=4,VLOOKUP(K294+1,TPMatrix!$D$6:$E$9,2,FALSE),0)),"")</f>
        <v>0</v>
      </c>
      <c r="N294" s="75">
        <f ca="1">IF(COUNTIF(K292:K296,K294)&gt;=3,IF(J294=5,VLOOKUP(K294+2,TPMatrix!$A$6:$B$10,2,FALSE),IF(J294=4,VLOOKUP(K294+2,TPMatrix!$D$6:$E$9,2,FALSE),0)),"")</f>
        <v>0</v>
      </c>
      <c r="O294" s="75">
        <f ca="1">IF(COUNTIF(K292:K296,K294)&gt;=4,IF(J294=5,VLOOKUP(K294+3,TPMatrix!$A$6:$B$10,2,FALSE),IF(J294=4,VLOOKUP(K294+3,TPMatrix!$D$6:$E$9,2,FALSE),0)),"")</f>
        <v>0</v>
      </c>
      <c r="P294" s="75">
        <f ca="1">IF(COUNTIF(K292:K296,K294)&gt;=5,IF(J294=5,VLOOKUP(K294+4,TPMatrix!$A$6:$B$10,2,FALSE),IF(J294=4,VLOOKUP(K294+4,TPMatrix!$D$6:$E$9,2,FALSE),0)),"")</f>
        <v>0</v>
      </c>
      <c r="Q294" s="75">
        <f t="shared" ca="1" si="233"/>
        <v>0</v>
      </c>
      <c r="R294" s="163">
        <f t="shared" ca="1" si="234"/>
        <v>5</v>
      </c>
      <c r="S294" s="162">
        <f t="shared" ca="1" si="205"/>
        <v>0</v>
      </c>
      <c r="T294" s="75">
        <f t="shared" si="206"/>
        <v>0</v>
      </c>
      <c r="U294" s="163">
        <f t="shared" ca="1" si="235"/>
        <v>0</v>
      </c>
      <c r="W294" s="3" t="str">
        <f t="shared" ca="1" si="207"/>
        <v/>
      </c>
      <c r="X294" s="3" t="str">
        <f ca="1">IF(ISNUMBER($A294),$W294*(Methuselahs!$A$4+1)+$A294,"")</f>
        <v/>
      </c>
      <c r="Y294" s="3" t="str">
        <f t="shared" ca="1" si="208"/>
        <v/>
      </c>
      <c r="Z294" s="3" t="str">
        <f ca="1">IF(ISNUMBER($A294),VLOOKUP($A294,Methuselahs!$A$7:$X$306,5),"")</f>
        <v/>
      </c>
      <c r="AA294" s="3" t="str">
        <f t="shared" ca="1" si="209"/>
        <v/>
      </c>
    </row>
    <row r="295" spans="1:27" x14ac:dyDescent="0.2">
      <c r="A295" s="164" t="str">
        <f ca="1">IF(OR(ISBLANK('Tournament Info'!$B$11),'Tournament Info'!$B$11&lt;&gt;4),"",INDIRECT(ADDRESS(ROW(),3,1,1,"Optimal Seating "&amp;'Tournament Info'!$B$11-1&amp;"R+F")))</f>
        <v/>
      </c>
      <c r="B295" s="165" t="str">
        <f ca="1">IF(ISNUMBER(A295),VLOOKUP(A295,Methuselahs!$A$7:$E$306,2,FALSE),"")</f>
        <v/>
      </c>
      <c r="C295" s="166" t="str">
        <f ca="1">IF(ISNUMBER(A295),VLOOKUP(A295,Methuselahs!$A$7:$E$306,3,FALSE),"")</f>
        <v/>
      </c>
      <c r="D295" s="167" t="str">
        <f t="shared" ca="1" si="228"/>
        <v/>
      </c>
      <c r="E295" s="168"/>
      <c r="F295" s="188">
        <f t="shared" si="229"/>
        <v>0</v>
      </c>
      <c r="G295" s="150" t="str">
        <f t="shared" ca="1" si="202"/>
        <v/>
      </c>
      <c r="H295" s="151" t="str">
        <f ca="1">IF(ISNUMBER(A295),IF(OR($S295=$U295,NOT(ISNA(MATCH($D295*5+$V$4,Override!$C$6:$C$125,0)))),$Q295,0),"")</f>
        <v/>
      </c>
      <c r="I295" s="69" t="str">
        <f t="shared" ca="1" si="230"/>
        <v/>
      </c>
      <c r="J295" s="169">
        <f t="shared" ref="J295" ca="1" si="278">COUNT(A292:A296)</f>
        <v>0</v>
      </c>
      <c r="K295" s="153" t="str">
        <f t="shared" ref="K295" ca="1" si="279">IF(ISNUMBER(A295),RANK(F295,F292:F296),"")</f>
        <v/>
      </c>
      <c r="L295" s="154">
        <f ca="1">IF(J295=5,VLOOKUP(K295,TPMatrix!$A$6:$B$10,2,FALSE),IF(J295=4,VLOOKUP(K295,TPMatrix!$D$6:$E$9,2,FALSE),0))</f>
        <v>0</v>
      </c>
      <c r="M295" s="154">
        <f ca="1">IF(COUNTIF(K292:K296,K295)&gt;=2,IF(J295=5,VLOOKUP(K295+1,TPMatrix!$A$6:$B$10,2,FALSE),IF(J295=4,VLOOKUP(K295+1,TPMatrix!$D$6:$E$9,2,FALSE),0)),"")</f>
        <v>0</v>
      </c>
      <c r="N295" s="154">
        <f ca="1">IF(COUNTIF(K292:K296,K295)&gt;=3,IF(J295=5,VLOOKUP(K295+2,TPMatrix!$A$6:$B$10,2,FALSE),IF(J295=4,VLOOKUP(K295+2,TPMatrix!$D$6:$E$9,2,FALSE),0)),"")</f>
        <v>0</v>
      </c>
      <c r="O295" s="154">
        <f ca="1">IF(COUNTIF(K292:K296,K295)&gt;=4,IF(J295=5,VLOOKUP(K295+3,TPMatrix!$A$6:$B$10,2,FALSE),IF(J295=4,VLOOKUP(K295+3,TPMatrix!$D$6:$E$9,2,FALSE),0)),"")</f>
        <v>0</v>
      </c>
      <c r="P295" s="154">
        <f ca="1">IF(COUNTIF(K292:K296,K295)&gt;=5,IF(J295=5,VLOOKUP(K295+4,TPMatrix!$A$6:$B$10,2,FALSE),IF(J295=4,VLOOKUP(K295+4,TPMatrix!$D$6:$E$9,2,FALSE),0)),"")</f>
        <v>0</v>
      </c>
      <c r="Q295" s="154">
        <f t="shared" ca="1" si="233"/>
        <v>0</v>
      </c>
      <c r="R295" s="155">
        <f t="shared" ca="1" si="234"/>
        <v>5</v>
      </c>
      <c r="S295" s="153">
        <f t="shared" ca="1" si="205"/>
        <v>0</v>
      </c>
      <c r="T295" s="154">
        <f t="shared" si="206"/>
        <v>0</v>
      </c>
      <c r="U295" s="155">
        <f t="shared" ca="1" si="235"/>
        <v>0</v>
      </c>
      <c r="W295" s="3" t="str">
        <f t="shared" ca="1" si="207"/>
        <v/>
      </c>
      <c r="X295" s="3" t="str">
        <f ca="1">IF(ISNUMBER($A295),$W295*(Methuselahs!$A$4+1)+$A295,"")</f>
        <v/>
      </c>
      <c r="Y295" s="3" t="str">
        <f t="shared" ca="1" si="208"/>
        <v/>
      </c>
      <c r="Z295" s="3" t="str">
        <f ca="1">IF(ISNUMBER($A295),VLOOKUP($A295,Methuselahs!$A$7:$X$306,5),"")</f>
        <v/>
      </c>
      <c r="AA295" s="3" t="str">
        <f t="shared" ca="1" si="209"/>
        <v/>
      </c>
    </row>
    <row r="296" spans="1:27" ht="13.5" thickBot="1" x14ac:dyDescent="0.25">
      <c r="A296" s="170" t="str">
        <f ca="1">IF(OR(ISBLANK('Tournament Info'!$B$11),'Tournament Info'!$B$11&lt;&gt;4),"",INDIRECT(ADDRESS(ROW(),3,1,1,"Optimal Seating "&amp;'Tournament Info'!$B$11-1&amp;"R+F")))</f>
        <v/>
      </c>
      <c r="B296" s="171" t="str">
        <f ca="1">IF(ISNUMBER(A296),VLOOKUP(A296,Methuselahs!$A$7:$E$306,2,FALSE),"")</f>
        <v/>
      </c>
      <c r="C296" s="172" t="str">
        <f ca="1">IF(ISNUMBER(A296),VLOOKUP(A296,Methuselahs!$A$7:$E$306,3,FALSE),"")</f>
        <v/>
      </c>
      <c r="D296" s="173" t="str">
        <f t="shared" ca="1" si="228"/>
        <v/>
      </c>
      <c r="E296" s="174"/>
      <c r="F296" s="189">
        <f t="shared" si="229"/>
        <v>0</v>
      </c>
      <c r="G296" s="179" t="str">
        <f t="shared" ca="1" si="202"/>
        <v/>
      </c>
      <c r="H296" s="180" t="str">
        <f ca="1">IF(ISNUMBER(A296),IF(OR($S296=$U296,NOT(ISNA(MATCH($D296*5+$V$4,Override!$C$6:$C$125,0)))),$Q296,0),"")</f>
        <v/>
      </c>
      <c r="I296" s="194" t="str">
        <f t="shared" ca="1" si="230"/>
        <v/>
      </c>
      <c r="J296" s="175">
        <f t="shared" ref="J296" ca="1" si="280">COUNT(A292:A296)</f>
        <v>0</v>
      </c>
      <c r="K296" s="176" t="str">
        <f t="shared" ref="K296" ca="1" si="281">IF(ISNUMBER(A296),RANK(F296,F292:F296),"")</f>
        <v/>
      </c>
      <c r="L296" s="177">
        <f ca="1">IF(J296=5,VLOOKUP(K296,TPMatrix!$A$6:$B$10,2,FALSE),IF(J296=4,VLOOKUP(K296,TPMatrix!$D$6:$E$9,2,FALSE),0))</f>
        <v>0</v>
      </c>
      <c r="M296" s="177">
        <f ca="1">IF(COUNTIF(K292:K296,K296)&gt;=2,IF(J296=5,VLOOKUP(K296+1,TPMatrix!$A$6:$B$10,2,FALSE),IF(J296=4,VLOOKUP(K296+1,TPMatrix!$D$6:$E$9,2,FALSE),0)),"")</f>
        <v>0</v>
      </c>
      <c r="N296" s="177">
        <f ca="1">IF(COUNTIF(K292:K296,K296)&gt;=3,IF(J296=5,VLOOKUP(K296+2,TPMatrix!$A$6:$B$10,2,FALSE),IF(J296=4,VLOOKUP(K296+2,TPMatrix!$D$6:$E$9,2,FALSE),0)),"")</f>
        <v>0</v>
      </c>
      <c r="O296" s="177">
        <f ca="1">IF(COUNTIF(K292:K296,K296)&gt;=4,IF(J296=5,VLOOKUP(K296+3,TPMatrix!$A$6:$B$10,2,FALSE),IF(J296=4,VLOOKUP(K296+3,TPMatrix!$D$6:$E$9,2,FALSE),0)),"")</f>
        <v>0</v>
      </c>
      <c r="P296" s="177">
        <f ca="1">IF(COUNTIF(K292:K296,K296)&gt;=5,IF(J296=5,VLOOKUP(K296+4,TPMatrix!$A$6:$B$10,2,FALSE),IF(J296=4,VLOOKUP(K296+4,TPMatrix!$D$6:$E$9,2,FALSE),0)),"")</f>
        <v>0</v>
      </c>
      <c r="Q296" s="177">
        <f t="shared" ca="1" si="233"/>
        <v>0</v>
      </c>
      <c r="R296" s="178">
        <f t="shared" ca="1" si="234"/>
        <v>5</v>
      </c>
      <c r="S296" s="176">
        <f t="shared" ca="1" si="205"/>
        <v>0</v>
      </c>
      <c r="T296" s="177">
        <f t="shared" si="206"/>
        <v>0</v>
      </c>
      <c r="U296" s="178">
        <f t="shared" ca="1" si="235"/>
        <v>0</v>
      </c>
      <c r="W296" s="3" t="str">
        <f t="shared" ca="1" si="207"/>
        <v/>
      </c>
      <c r="X296" s="3" t="str">
        <f ca="1">IF(ISNUMBER($A296),$W296*(Methuselahs!$A$4+1)+$A296,"")</f>
        <v/>
      </c>
      <c r="Y296" s="3" t="str">
        <f t="shared" ca="1" si="208"/>
        <v/>
      </c>
      <c r="Z296" s="3" t="str">
        <f ca="1">IF(ISNUMBER($A296),VLOOKUP($A296,Methuselahs!$A$7:$X$306,5),"")</f>
        <v/>
      </c>
      <c r="AA296" s="3" t="str">
        <f t="shared" ca="1" si="209"/>
        <v/>
      </c>
    </row>
    <row r="297" spans="1:27" ht="13.5" thickTop="1" x14ac:dyDescent="0.2">
      <c r="A297" s="55" t="str">
        <f ca="1">IF(OR(ISBLANK('Tournament Info'!$B$11),'Tournament Info'!$B$11&lt;&gt;4),"",INDIRECT(ADDRESS(ROW(),3,1,1,"Optimal Seating "&amp;'Tournament Info'!$B$11-1&amp;"R+F")))</f>
        <v/>
      </c>
      <c r="B297" s="76" t="str">
        <f ca="1">IF(ISNUMBER(A297),VLOOKUP(A297,Methuselahs!$A$7:$E$306,2,FALSE),"")</f>
        <v/>
      </c>
      <c r="C297" s="136" t="str">
        <f ca="1">IF(ISNUMBER(A297),VLOOKUP(A297,Methuselahs!$A$7:$E$306,3,FALSE),"")</f>
        <v/>
      </c>
      <c r="D297" s="137" t="str">
        <f t="shared" ca="1" si="228"/>
        <v/>
      </c>
      <c r="E297" s="138"/>
      <c r="F297" s="184">
        <f t="shared" si="229"/>
        <v>0</v>
      </c>
      <c r="G297" s="139" t="str">
        <f t="shared" ca="1" si="202"/>
        <v/>
      </c>
      <c r="H297" s="140" t="str">
        <f ca="1">IF(ISNUMBER(A297),IF(OR($S297=$U297,NOT(ISNA(MATCH($D297*5+$V$4,Override!$C$6:$C$125,0)))),$Q297,0),"")</f>
        <v/>
      </c>
      <c r="I297" s="193" t="str">
        <f t="shared" ca="1" si="230"/>
        <v/>
      </c>
      <c r="J297" s="141">
        <f t="shared" ref="J297" ca="1" si="282">COUNT(A297:A301)</f>
        <v>0</v>
      </c>
      <c r="K297" s="142" t="str">
        <f t="shared" ref="K297" ca="1" si="283">IF(ISNUMBER(A297),RANK(F297,F297:F301),"")</f>
        <v/>
      </c>
      <c r="L297" s="58">
        <f ca="1">IF(J297=5,VLOOKUP(K297,TPMatrix!$A$6:$B$10,2,FALSE),IF(J297=4,VLOOKUP(K297,TPMatrix!$D$6:$E$9,2,FALSE),0))</f>
        <v>0</v>
      </c>
      <c r="M297" s="58">
        <f ca="1">IF(COUNTIF(K297:K301,K297)&gt;=2,IF(J297=5,VLOOKUP(K297+1,TPMatrix!$A$6:$B$10,2,FALSE),IF(J297=4,VLOOKUP(K297+1,TPMatrix!$D$6:$E$9,2,FALSE),0)),"")</f>
        <v>0</v>
      </c>
      <c r="N297" s="58">
        <f ca="1">IF(COUNTIF(K297:K301,K297)&gt;=3,IF(J297=5,VLOOKUP(K297+2,TPMatrix!$A$6:$B$10,2,FALSE),IF(J297=4,VLOOKUP(K297+2,TPMatrix!$D$6:$E$9,2,FALSE),0)),"")</f>
        <v>0</v>
      </c>
      <c r="O297" s="58">
        <f ca="1">IF(COUNTIF(K297:K301,K297)&gt;=4,IF(J297=5,VLOOKUP(K297+3,TPMatrix!$A$6:$B$10,2,FALSE),IF(J297=4,VLOOKUP(K297+3,TPMatrix!$D$6:$E$9,2,FALSE),0)),"")</f>
        <v>0</v>
      </c>
      <c r="P297" s="58">
        <f ca="1">IF(COUNTIF(K297:K301,K297)&gt;=5,IF(J297=5,VLOOKUP(K297+4,TPMatrix!$A$6:$B$10,2,FALSE),IF(J297=4,VLOOKUP(K297+4,TPMatrix!$D$6:$E$9,2,FALSE),0)),"")</f>
        <v>0</v>
      </c>
      <c r="Q297" s="58">
        <f t="shared" ca="1" si="233"/>
        <v>0</v>
      </c>
      <c r="R297" s="143">
        <f t="shared" ca="1" si="234"/>
        <v>5</v>
      </c>
      <c r="S297" s="144">
        <f t="shared" ca="1" si="205"/>
        <v>0</v>
      </c>
      <c r="T297" s="145">
        <f t="shared" si="206"/>
        <v>0</v>
      </c>
      <c r="U297" s="146">
        <f t="shared" ca="1" si="235"/>
        <v>0</v>
      </c>
      <c r="W297" s="3" t="str">
        <f t="shared" ca="1" si="207"/>
        <v/>
      </c>
      <c r="X297" s="3" t="str">
        <f ca="1">IF(ISNUMBER($A297),$W297*(Methuselahs!$A$4+1)+$A297,"")</f>
        <v/>
      </c>
      <c r="Y297" s="3" t="str">
        <f t="shared" ca="1" si="208"/>
        <v/>
      </c>
      <c r="Z297" s="3" t="str">
        <f ca="1">IF(ISNUMBER($A297),VLOOKUP($A297,Methuselahs!$A$7:$X$306,5),"")</f>
        <v/>
      </c>
      <c r="AA297" s="3" t="str">
        <f t="shared" ca="1" si="209"/>
        <v/>
      </c>
    </row>
    <row r="298" spans="1:27" x14ac:dyDescent="0.2">
      <c r="A298" s="59" t="str">
        <f ca="1">IF(OR(ISBLANK('Tournament Info'!$B$11),'Tournament Info'!$B$11&lt;&gt;4),"",INDIRECT(ADDRESS(ROW(),3,1,1,"Optimal Seating "&amp;'Tournament Info'!$B$11-1&amp;"R+F")))</f>
        <v/>
      </c>
      <c r="B298" s="65" t="str">
        <f ca="1">IF(ISNUMBER(A298),VLOOKUP(A298,Methuselahs!$A$7:$E$306,2,FALSE),"")</f>
        <v/>
      </c>
      <c r="C298" s="147" t="str">
        <f ca="1">IF(ISNUMBER(A298),VLOOKUP(A298,Methuselahs!$A$7:$E$306,3,FALSE),"")</f>
        <v/>
      </c>
      <c r="D298" s="148" t="str">
        <f t="shared" ca="1" si="228"/>
        <v/>
      </c>
      <c r="E298" s="149"/>
      <c r="F298" s="66">
        <f t="shared" si="229"/>
        <v>0</v>
      </c>
      <c r="G298" s="150" t="str">
        <f t="shared" ca="1" si="202"/>
        <v/>
      </c>
      <c r="H298" s="151" t="str">
        <f ca="1">IF(ISNUMBER(A298),IF(OR($S298=$U298,NOT(ISNA(MATCH($D298*5+$V$4,Override!$C$6:$C$125,0)))),$Q298,0),"")</f>
        <v/>
      </c>
      <c r="I298" s="69" t="str">
        <f t="shared" ca="1" si="230"/>
        <v/>
      </c>
      <c r="J298" s="152">
        <f t="shared" ref="J298" ca="1" si="284">COUNT(A297:A301)</f>
        <v>0</v>
      </c>
      <c r="K298" s="153" t="str">
        <f t="shared" ref="K298" ca="1" si="285">IF(ISNUMBER(A298),RANK(F298,F297:F301),"")</f>
        <v/>
      </c>
      <c r="L298" s="154">
        <f ca="1">IF(J298=5,VLOOKUP(K298,TPMatrix!$A$6:$B$10,2,FALSE),IF(J298=4,VLOOKUP(K298,TPMatrix!$D$6:$E$9,2,FALSE),0))</f>
        <v>0</v>
      </c>
      <c r="M298" s="154">
        <f ca="1">IF(COUNTIF(K297:K301,K298)&gt;=2,IF(J298=5,VLOOKUP(K298+1,TPMatrix!$A$6:$B$10,2,FALSE),IF(J298=4,VLOOKUP(K298+1,TPMatrix!$D$6:$E$9,2,FALSE),0)),"")</f>
        <v>0</v>
      </c>
      <c r="N298" s="154">
        <f ca="1">IF(COUNTIF(K297:K301,K298)&gt;=3,IF(J298=5,VLOOKUP(K298+2,TPMatrix!$A$6:$B$10,2,FALSE),IF(J298=4,VLOOKUP(K298+2,TPMatrix!$D$6:$E$9,2,FALSE),0)),"")</f>
        <v>0</v>
      </c>
      <c r="O298" s="154">
        <f ca="1">IF(COUNTIF(K297:K301,K298)&gt;=4,IF(J298=5,VLOOKUP(K298+3,TPMatrix!$A$6:$B$10,2,FALSE),IF(J298=4,VLOOKUP(K298+3,TPMatrix!$D$6:$E$9,2,FALSE),0)),"")</f>
        <v>0</v>
      </c>
      <c r="P298" s="154">
        <f ca="1">IF(COUNTIF(K297:K301,K298)&gt;=5,IF(J298=5,VLOOKUP(K298+4,TPMatrix!$A$6:$B$10,2,FALSE),IF(J298=4,VLOOKUP(K298+4,TPMatrix!$D$6:$E$9,2,FALSE),0)),"")</f>
        <v>0</v>
      </c>
      <c r="Q298" s="154">
        <f t="shared" ca="1" si="233"/>
        <v>0</v>
      </c>
      <c r="R298" s="155">
        <f t="shared" ca="1" si="234"/>
        <v>5</v>
      </c>
      <c r="S298" s="153">
        <f t="shared" ca="1" si="205"/>
        <v>0</v>
      </c>
      <c r="T298" s="154">
        <f t="shared" si="206"/>
        <v>0</v>
      </c>
      <c r="U298" s="155">
        <f t="shared" ca="1" si="235"/>
        <v>0</v>
      </c>
      <c r="W298" s="3" t="str">
        <f t="shared" ca="1" si="207"/>
        <v/>
      </c>
      <c r="X298" s="3" t="str">
        <f ca="1">IF(ISNUMBER($A298),$W298*(Methuselahs!$A$4+1)+$A298,"")</f>
        <v/>
      </c>
      <c r="Y298" s="3" t="str">
        <f t="shared" ca="1" si="208"/>
        <v/>
      </c>
      <c r="Z298" s="3" t="str">
        <f ca="1">IF(ISNUMBER($A298),VLOOKUP($A298,Methuselahs!$A$7:$X$306,5),"")</f>
        <v/>
      </c>
      <c r="AA298" s="3" t="str">
        <f t="shared" ca="1" si="209"/>
        <v/>
      </c>
    </row>
    <row r="299" spans="1:27" x14ac:dyDescent="0.2">
      <c r="A299" s="70" t="str">
        <f ca="1">IF(OR(ISBLANK('Tournament Info'!$B$11),'Tournament Info'!$B$11&lt;&gt;4),"",INDIRECT(ADDRESS(ROW(),3,1,1,"Optimal Seating "&amp;'Tournament Info'!$B$11-1&amp;"R+F")))</f>
        <v/>
      </c>
      <c r="B299" s="76" t="str">
        <f ca="1">IF(ISNUMBER(A299),VLOOKUP(A299,Methuselahs!$A$7:$E$306,2,FALSE),"")</f>
        <v/>
      </c>
      <c r="C299" s="156" t="str">
        <f ca="1">IF(ISNUMBER(A299),VLOOKUP(A299,Methuselahs!$A$7:$E$306,3,FALSE),"")</f>
        <v/>
      </c>
      <c r="D299" s="157" t="str">
        <f t="shared" ca="1" si="228"/>
        <v/>
      </c>
      <c r="E299" s="158"/>
      <c r="F299" s="77">
        <f t="shared" si="229"/>
        <v>0</v>
      </c>
      <c r="G299" s="159" t="str">
        <f t="shared" ca="1" si="202"/>
        <v/>
      </c>
      <c r="H299" s="160" t="str">
        <f ca="1">IF(ISNUMBER(A299),IF(OR($S299=$U299,NOT(ISNA(MATCH($D299*5+$V$4,Override!$C$6:$C$125,0)))),$Q299,0),"")</f>
        <v/>
      </c>
      <c r="I299" s="80" t="str">
        <f t="shared" ca="1" si="230"/>
        <v/>
      </c>
      <c r="J299" s="161">
        <f t="shared" ref="J299" ca="1" si="286">COUNT(A297:A301)</f>
        <v>0</v>
      </c>
      <c r="K299" s="162" t="str">
        <f t="shared" ref="K299" ca="1" si="287">IF(ISNUMBER(A299),RANK(F299,F297:F301),"")</f>
        <v/>
      </c>
      <c r="L299" s="75">
        <f ca="1">IF(J299=5,VLOOKUP(K299,TPMatrix!$A$6:$B$10,2,FALSE),IF(J299=4,VLOOKUP(K299,TPMatrix!$D$6:$E$9,2,FALSE),0))</f>
        <v>0</v>
      </c>
      <c r="M299" s="75">
        <f ca="1">IF(COUNTIF(K297:K301,K299)&gt;=2,IF(J299=5,VLOOKUP(K299+1,TPMatrix!$A$6:$B$10,2,FALSE),IF(J299=4,VLOOKUP(K299+1,TPMatrix!$D$6:$E$9,2,FALSE),0)),"")</f>
        <v>0</v>
      </c>
      <c r="N299" s="75">
        <f ca="1">IF(COUNTIF(K297:K301,K299)&gt;=3,IF(J299=5,VLOOKUP(K299+2,TPMatrix!$A$6:$B$10,2,FALSE),IF(J299=4,VLOOKUP(K299+2,TPMatrix!$D$6:$E$9,2,FALSE),0)),"")</f>
        <v>0</v>
      </c>
      <c r="O299" s="75">
        <f ca="1">IF(COUNTIF(K297:K301,K299)&gt;=4,IF(J299=5,VLOOKUP(K299+3,TPMatrix!$A$6:$B$10,2,FALSE),IF(J299=4,VLOOKUP(K299+3,TPMatrix!$D$6:$E$9,2,FALSE),0)),"")</f>
        <v>0</v>
      </c>
      <c r="P299" s="75">
        <f ca="1">IF(COUNTIF(K297:K301,K299)&gt;=5,IF(J299=5,VLOOKUP(K299+4,TPMatrix!$A$6:$B$10,2,FALSE),IF(J299=4,VLOOKUP(K299+4,TPMatrix!$D$6:$E$9,2,FALSE),0)),"")</f>
        <v>0</v>
      </c>
      <c r="Q299" s="75">
        <f t="shared" ca="1" si="233"/>
        <v>0</v>
      </c>
      <c r="R299" s="163">
        <f t="shared" ca="1" si="234"/>
        <v>5</v>
      </c>
      <c r="S299" s="162">
        <f t="shared" ca="1" si="205"/>
        <v>0</v>
      </c>
      <c r="T299" s="75">
        <f t="shared" si="206"/>
        <v>0</v>
      </c>
      <c r="U299" s="163">
        <f t="shared" ca="1" si="235"/>
        <v>0</v>
      </c>
      <c r="W299" s="3" t="str">
        <f t="shared" ca="1" si="207"/>
        <v/>
      </c>
      <c r="X299" s="3" t="str">
        <f ca="1">IF(ISNUMBER($A299),$W299*(Methuselahs!$A$4+1)+$A299,"")</f>
        <v/>
      </c>
      <c r="Y299" s="3" t="str">
        <f t="shared" ca="1" si="208"/>
        <v/>
      </c>
      <c r="Z299" s="3" t="str">
        <f ca="1">IF(ISNUMBER($A299),VLOOKUP($A299,Methuselahs!$A$7:$X$306,5),"")</f>
        <v/>
      </c>
      <c r="AA299" s="3" t="str">
        <f t="shared" ca="1" si="209"/>
        <v/>
      </c>
    </row>
    <row r="300" spans="1:27" x14ac:dyDescent="0.2">
      <c r="A300" s="164" t="str">
        <f ca="1">IF(OR(ISBLANK('Tournament Info'!$B$11),'Tournament Info'!$B$11&lt;&gt;4),"",INDIRECT(ADDRESS(ROW(),3,1,1,"Optimal Seating "&amp;'Tournament Info'!$B$11-1&amp;"R+F")))</f>
        <v/>
      </c>
      <c r="B300" s="165" t="str">
        <f ca="1">IF(ISNUMBER(A300),VLOOKUP(A300,Methuselahs!$A$7:$E$306,2,FALSE),"")</f>
        <v/>
      </c>
      <c r="C300" s="166" t="str">
        <f ca="1">IF(ISNUMBER(A300),VLOOKUP(A300,Methuselahs!$A$7:$E$306,3,FALSE),"")</f>
        <v/>
      </c>
      <c r="D300" s="167" t="str">
        <f t="shared" ca="1" si="228"/>
        <v/>
      </c>
      <c r="E300" s="168"/>
      <c r="F300" s="188">
        <f t="shared" si="229"/>
        <v>0</v>
      </c>
      <c r="G300" s="150" t="str">
        <f t="shared" ca="1" si="202"/>
        <v/>
      </c>
      <c r="H300" s="151" t="str">
        <f ca="1">IF(ISNUMBER(A300),IF(OR($S300=$U300,NOT(ISNA(MATCH($D300*5+$V$4,Override!$C$6:$C$125,0)))),$Q300,0),"")</f>
        <v/>
      </c>
      <c r="I300" s="69" t="str">
        <f t="shared" ca="1" si="230"/>
        <v/>
      </c>
      <c r="J300" s="169">
        <f t="shared" ref="J300" ca="1" si="288">COUNT(A297:A301)</f>
        <v>0</v>
      </c>
      <c r="K300" s="153" t="str">
        <f t="shared" ref="K300" ca="1" si="289">IF(ISNUMBER(A300),RANK(F300,F297:F301),"")</f>
        <v/>
      </c>
      <c r="L300" s="154">
        <f ca="1">IF(J300=5,VLOOKUP(K300,TPMatrix!$A$6:$B$10,2,FALSE),IF(J300=4,VLOOKUP(K300,TPMatrix!$D$6:$E$9,2,FALSE),0))</f>
        <v>0</v>
      </c>
      <c r="M300" s="154">
        <f ca="1">IF(COUNTIF(K297:K301,K300)&gt;=2,IF(J300=5,VLOOKUP(K300+1,TPMatrix!$A$6:$B$10,2,FALSE),IF(J300=4,VLOOKUP(K300+1,TPMatrix!$D$6:$E$9,2,FALSE),0)),"")</f>
        <v>0</v>
      </c>
      <c r="N300" s="154">
        <f ca="1">IF(COUNTIF(K297:K301,K300)&gt;=3,IF(J300=5,VLOOKUP(K300+2,TPMatrix!$A$6:$B$10,2,FALSE),IF(J300=4,VLOOKUP(K300+2,TPMatrix!$D$6:$E$9,2,FALSE),0)),"")</f>
        <v>0</v>
      </c>
      <c r="O300" s="154">
        <f ca="1">IF(COUNTIF(K297:K301,K300)&gt;=4,IF(J300=5,VLOOKUP(K300+3,TPMatrix!$A$6:$B$10,2,FALSE),IF(J300=4,VLOOKUP(K300+3,TPMatrix!$D$6:$E$9,2,FALSE),0)),"")</f>
        <v>0</v>
      </c>
      <c r="P300" s="154">
        <f ca="1">IF(COUNTIF(K297:K301,K300)&gt;=5,IF(J300=5,VLOOKUP(K300+4,TPMatrix!$A$6:$B$10,2,FALSE),IF(J300=4,VLOOKUP(K300+4,TPMatrix!$D$6:$E$9,2,FALSE),0)),"")</f>
        <v>0</v>
      </c>
      <c r="Q300" s="154">
        <f t="shared" ca="1" si="233"/>
        <v>0</v>
      </c>
      <c r="R300" s="155">
        <f t="shared" ca="1" si="234"/>
        <v>5</v>
      </c>
      <c r="S300" s="153">
        <f t="shared" ca="1" si="205"/>
        <v>0</v>
      </c>
      <c r="T300" s="154">
        <f t="shared" si="206"/>
        <v>0</v>
      </c>
      <c r="U300" s="155">
        <f t="shared" ca="1" si="235"/>
        <v>0</v>
      </c>
      <c r="W300" s="3" t="str">
        <f t="shared" ca="1" si="207"/>
        <v/>
      </c>
      <c r="X300" s="3" t="str">
        <f ca="1">IF(ISNUMBER($A300),$W300*(Methuselahs!$A$4+1)+$A300,"")</f>
        <v/>
      </c>
      <c r="Y300" s="3" t="str">
        <f t="shared" ca="1" si="208"/>
        <v/>
      </c>
      <c r="Z300" s="3" t="str">
        <f ca="1">IF(ISNUMBER($A300),VLOOKUP($A300,Methuselahs!$A$7:$X$306,5),"")</f>
        <v/>
      </c>
      <c r="AA300" s="3" t="str">
        <f t="shared" ca="1" si="209"/>
        <v/>
      </c>
    </row>
    <row r="301" spans="1:27" ht="13.5" thickBot="1" x14ac:dyDescent="0.25">
      <c r="A301" s="170" t="str">
        <f ca="1">IF(OR(ISBLANK('Tournament Info'!$B$11),'Tournament Info'!$B$11&lt;&gt;4),"",INDIRECT(ADDRESS(ROW(),3,1,1,"Optimal Seating "&amp;'Tournament Info'!$B$11-1&amp;"R+F")))</f>
        <v/>
      </c>
      <c r="B301" s="171" t="str">
        <f ca="1">IF(ISNUMBER(A301),VLOOKUP(A301,Methuselahs!$A$7:$E$306,2,FALSE),"")</f>
        <v/>
      </c>
      <c r="C301" s="172" t="str">
        <f ca="1">IF(ISNUMBER(A301),VLOOKUP(A301,Methuselahs!$A$7:$E$306,3,FALSE),"")</f>
        <v/>
      </c>
      <c r="D301" s="173" t="str">
        <f t="shared" ca="1" si="228"/>
        <v/>
      </c>
      <c r="E301" s="174"/>
      <c r="F301" s="189">
        <f t="shared" si="229"/>
        <v>0</v>
      </c>
      <c r="G301" s="159" t="str">
        <f t="shared" ca="1" si="202"/>
        <v/>
      </c>
      <c r="H301" s="160" t="str">
        <f ca="1">IF(ISNUMBER(A301),IF(OR($S301=$U301,NOT(ISNA(MATCH($D301*5+$V$4,Override!$C$6:$C$125,0)))),$Q301,0),"")</f>
        <v/>
      </c>
      <c r="I301" s="80" t="str">
        <f t="shared" ca="1" si="230"/>
        <v/>
      </c>
      <c r="J301" s="175">
        <f t="shared" ref="J301" ca="1" si="290">COUNT(A297:A301)</f>
        <v>0</v>
      </c>
      <c r="K301" s="176" t="str">
        <f t="shared" ref="K301" ca="1" si="291">IF(ISNUMBER(A301),RANK(F301,F297:F301),"")</f>
        <v/>
      </c>
      <c r="L301" s="177">
        <f ca="1">IF(J301=5,VLOOKUP(K301,TPMatrix!$A$6:$B$10,2,FALSE),IF(J301=4,VLOOKUP(K301,TPMatrix!$D$6:$E$9,2,FALSE),0))</f>
        <v>0</v>
      </c>
      <c r="M301" s="177">
        <f ca="1">IF(COUNTIF(K297:K301,K301)&gt;=2,IF(J301=5,VLOOKUP(K301+1,TPMatrix!$A$6:$B$10,2,FALSE),IF(J301=4,VLOOKUP(K301+1,TPMatrix!$D$6:$E$9,2,FALSE),0)),"")</f>
        <v>0</v>
      </c>
      <c r="N301" s="177">
        <f ca="1">IF(COUNTIF(K297:K301,K301)&gt;=3,IF(J301=5,VLOOKUP(K301+2,TPMatrix!$A$6:$B$10,2,FALSE),IF(J301=4,VLOOKUP(K301+2,TPMatrix!$D$6:$E$9,2,FALSE),0)),"")</f>
        <v>0</v>
      </c>
      <c r="O301" s="177">
        <f ca="1">IF(COUNTIF(K297:K301,K301)&gt;=4,IF(J301=5,VLOOKUP(K301+3,TPMatrix!$A$6:$B$10,2,FALSE),IF(J301=4,VLOOKUP(K301+3,TPMatrix!$D$6:$E$9,2,FALSE),0)),"")</f>
        <v>0</v>
      </c>
      <c r="P301" s="177">
        <f ca="1">IF(COUNTIF(K297:K301,K301)&gt;=5,IF(J301=5,VLOOKUP(K301+4,TPMatrix!$A$6:$B$10,2,FALSE),IF(J301=4,VLOOKUP(K301+4,TPMatrix!$D$6:$E$9,2,FALSE),0)),"")</f>
        <v>0</v>
      </c>
      <c r="Q301" s="177">
        <f t="shared" ca="1" si="233"/>
        <v>0</v>
      </c>
      <c r="R301" s="178">
        <f t="shared" ca="1" si="234"/>
        <v>5</v>
      </c>
      <c r="S301" s="176">
        <f t="shared" ca="1" si="205"/>
        <v>0</v>
      </c>
      <c r="T301" s="177">
        <f t="shared" si="206"/>
        <v>0</v>
      </c>
      <c r="U301" s="178">
        <f t="shared" ca="1" si="235"/>
        <v>0</v>
      </c>
      <c r="W301" s="3" t="str">
        <f t="shared" ca="1" si="207"/>
        <v/>
      </c>
      <c r="X301" s="3" t="str">
        <f ca="1">IF(ISNUMBER($A301),$W301*(Methuselahs!$A$4+1)+$A301,"")</f>
        <v/>
      </c>
      <c r="Y301" s="3" t="str">
        <f t="shared" ca="1" si="208"/>
        <v/>
      </c>
      <c r="Z301" s="3" t="str">
        <f ca="1">IF(ISNUMBER($A301),VLOOKUP($A301,Methuselahs!$A$7:$X$306,5),"")</f>
        <v/>
      </c>
      <c r="AA301" s="3" t="str">
        <f t="shared" ca="1" si="209"/>
        <v/>
      </c>
    </row>
    <row r="302" spans="1:27" ht="13.5" thickTop="1" x14ac:dyDescent="0.2">
      <c r="A302" s="55" t="str">
        <f ca="1">IF(OR(ISBLANK('Tournament Info'!$B$11),'Tournament Info'!$B$11&lt;&gt;4),"",INDIRECT(ADDRESS(ROW(),3,1,1,"Optimal Seating "&amp;'Tournament Info'!$B$11-1&amp;"R+F")))</f>
        <v/>
      </c>
      <c r="B302" s="57" t="str">
        <f ca="1">IF(ISNUMBER(A302),VLOOKUP(A302,Methuselahs!$A$7:$E$306,2,FALSE),"")</f>
        <v/>
      </c>
      <c r="C302" s="136" t="str">
        <f ca="1">IF(ISNUMBER(A302),VLOOKUP(A302,Methuselahs!$A$7:$E$306,3,FALSE),"")</f>
        <v/>
      </c>
      <c r="D302" s="137" t="str">
        <f t="shared" ca="1" si="228"/>
        <v/>
      </c>
      <c r="E302" s="138"/>
      <c r="F302" s="184">
        <f t="shared" si="229"/>
        <v>0</v>
      </c>
      <c r="G302" s="139" t="str">
        <f t="shared" ca="1" si="202"/>
        <v/>
      </c>
      <c r="H302" s="140" t="str">
        <f ca="1">IF(ISNUMBER(A302),IF(OR($S302=$U302,NOT(ISNA(MATCH($D302*5+$V$4,Override!$C$6:$C$125,0)))),$Q302,0),"")</f>
        <v/>
      </c>
      <c r="I302" s="193" t="str">
        <f t="shared" ca="1" si="230"/>
        <v/>
      </c>
      <c r="J302" s="141">
        <f t="shared" ref="J302" ca="1" si="292">COUNT(A302:A306)</f>
        <v>0</v>
      </c>
      <c r="K302" s="142" t="str">
        <f t="shared" ref="K302" ca="1" si="293">IF(ISNUMBER(A302),RANK(F302,F302:F306),"")</f>
        <v/>
      </c>
      <c r="L302" s="58">
        <f ca="1">IF(J302=5,VLOOKUP(K302,TPMatrix!$A$6:$B$10,2,FALSE),IF(J302=4,VLOOKUP(K302,TPMatrix!$D$6:$E$9,2,FALSE),0))</f>
        <v>0</v>
      </c>
      <c r="M302" s="58">
        <f ca="1">IF(COUNTIF(K302:K306,K302)&gt;=2,IF(J302=5,VLOOKUP(K302+1,TPMatrix!$A$6:$B$10,2,FALSE),IF(J302=4,VLOOKUP(K302+1,TPMatrix!$D$6:$E$9,2,FALSE),0)),"")</f>
        <v>0</v>
      </c>
      <c r="N302" s="58">
        <f ca="1">IF(COUNTIF(K302:K306,K302)&gt;=3,IF(J302=5,VLOOKUP(K302+2,TPMatrix!$A$6:$B$10,2,FALSE),IF(J302=4,VLOOKUP(K302+2,TPMatrix!$D$6:$E$9,2,FALSE),0)),"")</f>
        <v>0</v>
      </c>
      <c r="O302" s="58">
        <f ca="1">IF(COUNTIF(K302:K306,K302)&gt;=4,IF(J302=5,VLOOKUP(K302+3,TPMatrix!$A$6:$B$10,2,FALSE),IF(J302=4,VLOOKUP(K302+3,TPMatrix!$D$6:$E$9,2,FALSE),0)),"")</f>
        <v>0</v>
      </c>
      <c r="P302" s="58">
        <f ca="1">IF(COUNTIF(K302:K306,K302)&gt;=5,IF(J302=5,VLOOKUP(K302+4,TPMatrix!$A$6:$B$10,2,FALSE),IF(J302=4,VLOOKUP(K302+4,TPMatrix!$D$6:$E$9,2,FALSE),0)),"")</f>
        <v>0</v>
      </c>
      <c r="Q302" s="58">
        <f t="shared" ca="1" si="233"/>
        <v>0</v>
      </c>
      <c r="R302" s="143">
        <f t="shared" ca="1" si="234"/>
        <v>5</v>
      </c>
      <c r="S302" s="144">
        <f t="shared" ca="1" si="205"/>
        <v>0</v>
      </c>
      <c r="T302" s="145">
        <f t="shared" si="206"/>
        <v>0</v>
      </c>
      <c r="U302" s="146">
        <f t="shared" ca="1" si="235"/>
        <v>0</v>
      </c>
      <c r="W302" s="3" t="str">
        <f t="shared" ca="1" si="207"/>
        <v/>
      </c>
      <c r="X302" s="3" t="str">
        <f ca="1">IF(ISNUMBER($A302),$W302*(Methuselahs!$A$4+1)+$A302,"")</f>
        <v/>
      </c>
      <c r="Y302" s="3" t="str">
        <f t="shared" ca="1" si="208"/>
        <v/>
      </c>
      <c r="Z302" s="3" t="str">
        <f ca="1">IF(ISNUMBER($A302),VLOOKUP($A302,Methuselahs!$A$7:$X$306,5),"")</f>
        <v/>
      </c>
      <c r="AA302" s="3" t="str">
        <f t="shared" ca="1" si="209"/>
        <v/>
      </c>
    </row>
    <row r="303" spans="1:27" x14ac:dyDescent="0.2">
      <c r="A303" s="59" t="str">
        <f ca="1">IF(OR(ISBLANK('Tournament Info'!$B$11),'Tournament Info'!$B$11&lt;&gt;4),"",INDIRECT(ADDRESS(ROW(),3,1,1,"Optimal Seating "&amp;'Tournament Info'!$B$11-1&amp;"R+F")))</f>
        <v/>
      </c>
      <c r="B303" s="65" t="str">
        <f ca="1">IF(ISNUMBER(A303),VLOOKUP(A303,Methuselahs!$A$7:$E$306,2,FALSE),"")</f>
        <v/>
      </c>
      <c r="C303" s="147" t="str">
        <f ca="1">IF(ISNUMBER(A303),VLOOKUP(A303,Methuselahs!$A$7:$E$306,3,FALSE),"")</f>
        <v/>
      </c>
      <c r="D303" s="148" t="str">
        <f t="shared" ca="1" si="228"/>
        <v/>
      </c>
      <c r="E303" s="149"/>
      <c r="F303" s="66">
        <f t="shared" si="229"/>
        <v>0</v>
      </c>
      <c r="G303" s="150" t="str">
        <f t="shared" ca="1" si="202"/>
        <v/>
      </c>
      <c r="H303" s="151" t="str">
        <f ca="1">IF(ISNUMBER(A303),IF(OR($S303=$U303,NOT(ISNA(MATCH($D303*5+$V$4,Override!$C$6:$C$125,0)))),$Q303,0),"")</f>
        <v/>
      </c>
      <c r="I303" s="69" t="str">
        <f t="shared" ca="1" si="230"/>
        <v/>
      </c>
      <c r="J303" s="152">
        <f t="shared" ref="J303" ca="1" si="294">COUNT(A302:A306)</f>
        <v>0</v>
      </c>
      <c r="K303" s="153" t="str">
        <f t="shared" ref="K303" ca="1" si="295">IF(ISNUMBER(A303),RANK(F303,F302:F306),"")</f>
        <v/>
      </c>
      <c r="L303" s="154">
        <f ca="1">IF(J303=5,VLOOKUP(K303,TPMatrix!$A$6:$B$10,2,FALSE),IF(J303=4,VLOOKUP(K303,TPMatrix!$D$6:$E$9,2,FALSE),0))</f>
        <v>0</v>
      </c>
      <c r="M303" s="154">
        <f ca="1">IF(COUNTIF(K302:K306,K303)&gt;=2,IF(J303=5,VLOOKUP(K303+1,TPMatrix!$A$6:$B$10,2,FALSE),IF(J303=4,VLOOKUP(K303+1,TPMatrix!$D$6:$E$9,2,FALSE),0)),"")</f>
        <v>0</v>
      </c>
      <c r="N303" s="154">
        <f ca="1">IF(COUNTIF(K302:K306,K303)&gt;=3,IF(J303=5,VLOOKUP(K303+2,TPMatrix!$A$6:$B$10,2,FALSE),IF(J303=4,VLOOKUP(K303+2,TPMatrix!$D$6:$E$9,2,FALSE),0)),"")</f>
        <v>0</v>
      </c>
      <c r="O303" s="154">
        <f ca="1">IF(COUNTIF(K302:K306,K303)&gt;=4,IF(J303=5,VLOOKUP(K303+3,TPMatrix!$A$6:$B$10,2,FALSE),IF(J303=4,VLOOKUP(K303+3,TPMatrix!$D$6:$E$9,2,FALSE),0)),"")</f>
        <v>0</v>
      </c>
      <c r="P303" s="154">
        <f ca="1">IF(COUNTIF(K302:K306,K303)&gt;=5,IF(J303=5,VLOOKUP(K303+4,TPMatrix!$A$6:$B$10,2,FALSE),IF(J303=4,VLOOKUP(K303+4,TPMatrix!$D$6:$E$9,2,FALSE),0)),"")</f>
        <v>0</v>
      </c>
      <c r="Q303" s="154">
        <f t="shared" ca="1" si="233"/>
        <v>0</v>
      </c>
      <c r="R303" s="155">
        <f t="shared" ca="1" si="234"/>
        <v>5</v>
      </c>
      <c r="S303" s="153">
        <f t="shared" ca="1" si="205"/>
        <v>0</v>
      </c>
      <c r="T303" s="154">
        <f t="shared" si="206"/>
        <v>0</v>
      </c>
      <c r="U303" s="155">
        <f t="shared" ca="1" si="235"/>
        <v>0</v>
      </c>
      <c r="W303" s="3" t="str">
        <f t="shared" ca="1" si="207"/>
        <v/>
      </c>
      <c r="X303" s="3" t="str">
        <f ca="1">IF(ISNUMBER($A303),$W303*(Methuselahs!$A$4+1)+$A303,"")</f>
        <v/>
      </c>
      <c r="Y303" s="3" t="str">
        <f t="shared" ca="1" si="208"/>
        <v/>
      </c>
      <c r="Z303" s="3" t="str">
        <f ca="1">IF(ISNUMBER($A303),VLOOKUP($A303,Methuselahs!$A$7:$X$306,5),"")</f>
        <v/>
      </c>
      <c r="AA303" s="3" t="str">
        <f t="shared" ca="1" si="209"/>
        <v/>
      </c>
    </row>
    <row r="304" spans="1:27" x14ac:dyDescent="0.2">
      <c r="A304" s="70" t="str">
        <f ca="1">IF(OR(ISBLANK('Tournament Info'!$B$11),'Tournament Info'!$B$11&lt;&gt;4),"",INDIRECT(ADDRESS(ROW(),3,1,1,"Optimal Seating "&amp;'Tournament Info'!$B$11-1&amp;"R+F")))</f>
        <v/>
      </c>
      <c r="B304" s="76" t="str">
        <f ca="1">IF(ISNUMBER(A304),VLOOKUP(A304,Methuselahs!$A$7:$E$306,2,FALSE),"")</f>
        <v/>
      </c>
      <c r="C304" s="156" t="str">
        <f ca="1">IF(ISNUMBER(A304),VLOOKUP(A304,Methuselahs!$A$7:$E$306,3,FALSE),"")</f>
        <v/>
      </c>
      <c r="D304" s="157" t="str">
        <f t="shared" ca="1" si="228"/>
        <v/>
      </c>
      <c r="E304" s="158"/>
      <c r="F304" s="77">
        <f t="shared" si="229"/>
        <v>0</v>
      </c>
      <c r="G304" s="159" t="str">
        <f t="shared" ca="1" si="202"/>
        <v/>
      </c>
      <c r="H304" s="160" t="str">
        <f ca="1">IF(ISNUMBER(A304),IF(OR($S304=$U304,NOT(ISNA(MATCH($D304*5+$V$4,Override!$C$6:$C$125,0)))),$Q304,0),"")</f>
        <v/>
      </c>
      <c r="I304" s="80" t="str">
        <f t="shared" ca="1" si="230"/>
        <v/>
      </c>
      <c r="J304" s="161">
        <f t="shared" ref="J304" ca="1" si="296">COUNT(A302:A306)</f>
        <v>0</v>
      </c>
      <c r="K304" s="162" t="str">
        <f t="shared" ref="K304" ca="1" si="297">IF(ISNUMBER(A304),RANK(F304,F302:F306),"")</f>
        <v/>
      </c>
      <c r="L304" s="75">
        <f ca="1">IF(J304=5,VLOOKUP(K304,TPMatrix!$A$6:$B$10,2,FALSE),IF(J304=4,VLOOKUP(K304,TPMatrix!$D$6:$E$9,2,FALSE),0))</f>
        <v>0</v>
      </c>
      <c r="M304" s="75">
        <f ca="1">IF(COUNTIF(K302:K306,K304)&gt;=2,IF(J304=5,VLOOKUP(K304+1,TPMatrix!$A$6:$B$10,2,FALSE),IF(J304=4,VLOOKUP(K304+1,TPMatrix!$D$6:$E$9,2,FALSE),0)),"")</f>
        <v>0</v>
      </c>
      <c r="N304" s="75">
        <f ca="1">IF(COUNTIF(K302:K306,K304)&gt;=3,IF(J304=5,VLOOKUP(K304+2,TPMatrix!$A$6:$B$10,2,FALSE),IF(J304=4,VLOOKUP(K304+2,TPMatrix!$D$6:$E$9,2,FALSE),0)),"")</f>
        <v>0</v>
      </c>
      <c r="O304" s="75">
        <f ca="1">IF(COUNTIF(K302:K306,K304)&gt;=4,IF(J304=5,VLOOKUP(K304+3,TPMatrix!$A$6:$B$10,2,FALSE),IF(J304=4,VLOOKUP(K304+3,TPMatrix!$D$6:$E$9,2,FALSE),0)),"")</f>
        <v>0</v>
      </c>
      <c r="P304" s="75">
        <f ca="1">IF(COUNTIF(K302:K306,K304)&gt;=5,IF(J304=5,VLOOKUP(K304+4,TPMatrix!$A$6:$B$10,2,FALSE),IF(J304=4,VLOOKUP(K304+4,TPMatrix!$D$6:$E$9,2,FALSE),0)),"")</f>
        <v>0</v>
      </c>
      <c r="Q304" s="75">
        <f t="shared" ca="1" si="233"/>
        <v>0</v>
      </c>
      <c r="R304" s="163">
        <f t="shared" ca="1" si="234"/>
        <v>5</v>
      </c>
      <c r="S304" s="162">
        <f t="shared" ca="1" si="205"/>
        <v>0</v>
      </c>
      <c r="T304" s="75">
        <f t="shared" si="206"/>
        <v>0</v>
      </c>
      <c r="U304" s="163">
        <f t="shared" ca="1" si="235"/>
        <v>0</v>
      </c>
      <c r="W304" s="3" t="str">
        <f t="shared" ca="1" si="207"/>
        <v/>
      </c>
      <c r="X304" s="3" t="str">
        <f ca="1">IF(ISNUMBER($A304),$W304*(Methuselahs!$A$4+1)+$A304,"")</f>
        <v/>
      </c>
      <c r="Y304" s="3" t="str">
        <f t="shared" ca="1" si="208"/>
        <v/>
      </c>
      <c r="Z304" s="3" t="str">
        <f ca="1">IF(ISNUMBER($A304),VLOOKUP($A304,Methuselahs!$A$7:$X$306,5),"")</f>
        <v/>
      </c>
      <c r="AA304" s="3" t="str">
        <f t="shared" ca="1" si="209"/>
        <v/>
      </c>
    </row>
    <row r="305" spans="1:27" x14ac:dyDescent="0.2">
      <c r="A305" s="164" t="str">
        <f ca="1">IF(OR(ISBLANK('Tournament Info'!$B$11),'Tournament Info'!$B$11&lt;&gt;4),"",INDIRECT(ADDRESS(ROW(),3,1,1,"Optimal Seating "&amp;'Tournament Info'!$B$11-1&amp;"R+F")))</f>
        <v/>
      </c>
      <c r="B305" s="165" t="str">
        <f ca="1">IF(ISNUMBER(A305),VLOOKUP(A305,Methuselahs!$A$7:$E$306,2,FALSE),"")</f>
        <v/>
      </c>
      <c r="C305" s="166" t="str">
        <f ca="1">IF(ISNUMBER(A305),VLOOKUP(A305,Methuselahs!$A$7:$E$306,3,FALSE),"")</f>
        <v/>
      </c>
      <c r="D305" s="167" t="str">
        <f t="shared" ca="1" si="228"/>
        <v/>
      </c>
      <c r="E305" s="168"/>
      <c r="F305" s="188">
        <f t="shared" si="229"/>
        <v>0</v>
      </c>
      <c r="G305" s="150" t="str">
        <f t="shared" ca="1" si="202"/>
        <v/>
      </c>
      <c r="H305" s="151" t="str">
        <f ca="1">IF(ISNUMBER(A305),IF(OR($S305=$U305,NOT(ISNA(MATCH($D305*5+$V$4,Override!$C$6:$C$125,0)))),$Q305,0),"")</f>
        <v/>
      </c>
      <c r="I305" s="69" t="str">
        <f t="shared" ca="1" si="230"/>
        <v/>
      </c>
      <c r="J305" s="169">
        <f t="shared" ref="J305" ca="1" si="298">COUNT(A302:A306)</f>
        <v>0</v>
      </c>
      <c r="K305" s="153" t="str">
        <f t="shared" ref="K305" ca="1" si="299">IF(ISNUMBER(A305),RANK(F305,F302:F306),"")</f>
        <v/>
      </c>
      <c r="L305" s="154">
        <f ca="1">IF(J305=5,VLOOKUP(K305,TPMatrix!$A$6:$B$10,2,FALSE),IF(J305=4,VLOOKUP(K305,TPMatrix!$D$6:$E$9,2,FALSE),0))</f>
        <v>0</v>
      </c>
      <c r="M305" s="154">
        <f ca="1">IF(COUNTIF(K302:K306,K305)&gt;=2,IF(J305=5,VLOOKUP(K305+1,TPMatrix!$A$6:$B$10,2,FALSE),IF(J305=4,VLOOKUP(K305+1,TPMatrix!$D$6:$E$9,2,FALSE),0)),"")</f>
        <v>0</v>
      </c>
      <c r="N305" s="154">
        <f ca="1">IF(COUNTIF(K302:K306,K305)&gt;=3,IF(J305=5,VLOOKUP(K305+2,TPMatrix!$A$6:$B$10,2,FALSE),IF(J305=4,VLOOKUP(K305+2,TPMatrix!$D$6:$E$9,2,FALSE),0)),"")</f>
        <v>0</v>
      </c>
      <c r="O305" s="154">
        <f ca="1">IF(COUNTIF(K302:K306,K305)&gt;=4,IF(J305=5,VLOOKUP(K305+3,TPMatrix!$A$6:$B$10,2,FALSE),IF(J305=4,VLOOKUP(K305+3,TPMatrix!$D$6:$E$9,2,FALSE),0)),"")</f>
        <v>0</v>
      </c>
      <c r="P305" s="154">
        <f ca="1">IF(COUNTIF(K302:K306,K305)&gt;=5,IF(J305=5,VLOOKUP(K305+4,TPMatrix!$A$6:$B$10,2,FALSE),IF(J305=4,VLOOKUP(K305+4,TPMatrix!$D$6:$E$9,2,FALSE),0)),"")</f>
        <v>0</v>
      </c>
      <c r="Q305" s="154">
        <f t="shared" ca="1" si="233"/>
        <v>0</v>
      </c>
      <c r="R305" s="155">
        <f t="shared" ca="1" si="234"/>
        <v>5</v>
      </c>
      <c r="S305" s="153">
        <f t="shared" ca="1" si="205"/>
        <v>0</v>
      </c>
      <c r="T305" s="154">
        <f t="shared" si="206"/>
        <v>0</v>
      </c>
      <c r="U305" s="155">
        <f t="shared" ca="1" si="235"/>
        <v>0</v>
      </c>
      <c r="W305" s="3" t="str">
        <f t="shared" ca="1" si="207"/>
        <v/>
      </c>
      <c r="X305" s="3" t="str">
        <f ca="1">IF(ISNUMBER($A305),$W305*(Methuselahs!$A$4+1)+$A305,"")</f>
        <v/>
      </c>
      <c r="Y305" s="3" t="str">
        <f t="shared" ca="1" si="208"/>
        <v/>
      </c>
      <c r="Z305" s="3" t="str">
        <f ca="1">IF(ISNUMBER($A305),VLOOKUP($A305,Methuselahs!$A$7:$X$306,5),"")</f>
        <v/>
      </c>
      <c r="AA305" s="3" t="str">
        <f t="shared" ca="1" si="209"/>
        <v/>
      </c>
    </row>
    <row r="306" spans="1:27" ht="13.5" thickBot="1" x14ac:dyDescent="0.25">
      <c r="A306" s="170" t="str">
        <f ca="1">IF(OR(ISBLANK('Tournament Info'!$B$11),'Tournament Info'!$B$11&lt;&gt;4),"",INDIRECT(ADDRESS(ROW(),3,1,1,"Optimal Seating "&amp;'Tournament Info'!$B$11-1&amp;"R+F")))</f>
        <v/>
      </c>
      <c r="B306" s="171" t="str">
        <f ca="1">IF(ISNUMBER(A306),VLOOKUP(A306,Methuselahs!$A$7:$E$306,2,FALSE),"")</f>
        <v/>
      </c>
      <c r="C306" s="172" t="str">
        <f ca="1">IF(ISNUMBER(A306),VLOOKUP(A306,Methuselahs!$A$7:$E$306,3,FALSE),"")</f>
        <v/>
      </c>
      <c r="D306" s="173" t="str">
        <f t="shared" ca="1" si="228"/>
        <v/>
      </c>
      <c r="E306" s="174"/>
      <c r="F306" s="189">
        <f t="shared" si="229"/>
        <v>0</v>
      </c>
      <c r="G306" s="179" t="str">
        <f t="shared" ca="1" si="202"/>
        <v/>
      </c>
      <c r="H306" s="180" t="str">
        <f ca="1">IF(ISNUMBER(A306),IF(OR($S306=$U306,NOT(ISNA(MATCH($D306*5+$V$4,Override!$C$6:$C$125,0)))),$Q306,0),"")</f>
        <v/>
      </c>
      <c r="I306" s="194" t="str">
        <f t="shared" ca="1" si="230"/>
        <v/>
      </c>
      <c r="J306" s="175">
        <f t="shared" ref="J306" ca="1" si="300">COUNT(A302:A306)</f>
        <v>0</v>
      </c>
      <c r="K306" s="176" t="str">
        <f t="shared" ref="K306" ca="1" si="301">IF(ISNUMBER(A306),RANK(F306,F302:F306),"")</f>
        <v/>
      </c>
      <c r="L306" s="177">
        <f ca="1">IF(J306=5,VLOOKUP(K306,TPMatrix!$A$6:$B$10,2,FALSE),IF(J306=4,VLOOKUP(K306,TPMatrix!$D$6:$E$9,2,FALSE),0))</f>
        <v>0</v>
      </c>
      <c r="M306" s="177">
        <f ca="1">IF(COUNTIF(K302:K306,K306)&gt;=2,IF(J306=5,VLOOKUP(K306+1,TPMatrix!$A$6:$B$10,2,FALSE),IF(J306=4,VLOOKUP(K306+1,TPMatrix!$D$6:$E$9,2,FALSE),0)),"")</f>
        <v>0</v>
      </c>
      <c r="N306" s="177">
        <f ca="1">IF(COUNTIF(K302:K306,K306)&gt;=3,IF(J306=5,VLOOKUP(K306+2,TPMatrix!$A$6:$B$10,2,FALSE),IF(J306=4,VLOOKUP(K306+2,TPMatrix!$D$6:$E$9,2,FALSE),0)),"")</f>
        <v>0</v>
      </c>
      <c r="O306" s="177">
        <f ca="1">IF(COUNTIF(K302:K306,K306)&gt;=4,IF(J306=5,VLOOKUP(K306+3,TPMatrix!$A$6:$B$10,2,FALSE),IF(J306=4,VLOOKUP(K306+3,TPMatrix!$D$6:$E$9,2,FALSE),0)),"")</f>
        <v>0</v>
      </c>
      <c r="P306" s="177">
        <f ca="1">IF(COUNTIF(K302:K306,K306)&gt;=5,IF(J306=5,VLOOKUP(K306+4,TPMatrix!$A$6:$B$10,2,FALSE),IF(J306=4,VLOOKUP(K306+4,TPMatrix!$D$6:$E$9,2,FALSE),0)),"")</f>
        <v>0</v>
      </c>
      <c r="Q306" s="177">
        <f t="shared" ca="1" si="233"/>
        <v>0</v>
      </c>
      <c r="R306" s="178">
        <f t="shared" ca="1" si="234"/>
        <v>5</v>
      </c>
      <c r="S306" s="176">
        <f t="shared" ca="1" si="205"/>
        <v>0</v>
      </c>
      <c r="T306" s="177">
        <f t="shared" si="206"/>
        <v>0</v>
      </c>
      <c r="U306" s="178">
        <f t="shared" ca="1" si="235"/>
        <v>0</v>
      </c>
      <c r="W306" s="3" t="str">
        <f t="shared" ca="1" si="207"/>
        <v/>
      </c>
      <c r="X306" s="3" t="str">
        <f ca="1">IF(ISNUMBER($A306),$W306*(Methuselahs!$A$4+1)+$A306,"")</f>
        <v/>
      </c>
      <c r="Y306" s="3" t="str">
        <f t="shared" ca="1" si="208"/>
        <v/>
      </c>
      <c r="Z306" s="3" t="str">
        <f ca="1">IF(ISNUMBER($A306),VLOOKUP($A306,Methuselahs!$A$7:$X$306,5),"")</f>
        <v/>
      </c>
      <c r="AA306" s="3" t="str">
        <f t="shared" ca="1" si="209"/>
        <v/>
      </c>
    </row>
    <row r="307" spans="1:27" ht="13.5" thickTop="1" x14ac:dyDescent="0.2"/>
  </sheetData>
  <sheetProtection sheet="1" objects="1" scenarios="1"/>
  <pageMargins left="0.74791666666666667" right="0.74791666666666667" top="0.98402777777777783" bottom="0.98402777777777783" header="0.51180555555555562" footer="0.51180555555555562"/>
  <pageSetup firstPageNumber="0" orientation="landscape" horizontalDpi="300" verticalDpi="300"/>
  <headerFooter alignWithMargins="0"/>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A217"/>
  <sheetViews>
    <sheetView workbookViewId="0">
      <selection activeCell="AD24" sqref="AD24"/>
    </sheetView>
  </sheetViews>
  <sheetFormatPr defaultColWidth="8.7109375" defaultRowHeight="12.75" x14ac:dyDescent="0.2"/>
  <cols>
    <col min="1" max="1" width="3" customWidth="1"/>
    <col min="2" max="2" width="16.7109375" customWidth="1"/>
    <col min="3" max="3" width="18" customWidth="1"/>
    <col min="4" max="4" width="6.7109375" style="100" customWidth="1"/>
    <col min="5" max="5" width="9.28515625" hidden="1" customWidth="1"/>
    <col min="6" max="6" width="9.28515625" customWidth="1"/>
    <col min="7" max="7" width="7.7109375" hidden="1" customWidth="1"/>
    <col min="8" max="9" width="7.7109375" customWidth="1"/>
    <col min="10" max="10" width="9.7109375" customWidth="1"/>
    <col min="11" max="11" width="4" style="13" hidden="1" customWidth="1"/>
    <col min="12" max="17" width="10.7109375" style="3" hidden="1" customWidth="1"/>
    <col min="18" max="18" width="7.28515625" style="3" hidden="1" customWidth="1"/>
    <col min="19" max="19" width="9.7109375" style="3" hidden="1" customWidth="1"/>
    <col min="20" max="21" width="11.7109375" style="3" hidden="1" customWidth="1"/>
    <col min="22" max="22" width="9.28515625" style="3" hidden="1" customWidth="1"/>
    <col min="23" max="24" width="8.7109375" style="3" hidden="1" customWidth="1"/>
    <col min="25" max="25" width="9.28515625" style="3" hidden="1" customWidth="1"/>
    <col min="26" max="27" width="8.7109375" style="3" customWidth="1"/>
    <col min="28" max="28" width="9.28515625" style="3" customWidth="1"/>
    <col min="29" max="16384" width="8.7109375" style="3"/>
  </cols>
  <sheetData>
    <row r="1" spans="1:27" ht="25.5" x14ac:dyDescent="0.35">
      <c r="A1" s="4" t="str">
        <f>IF(ISBLANK('Tournament Info'!B3),"Vampire: The Eternal Struggle Tournament",'Tournament Info'!B3)</f>
        <v>VtES Finnish Nationals 2026</v>
      </c>
      <c r="B1" s="17"/>
      <c r="C1" s="17"/>
      <c r="D1" s="14"/>
      <c r="E1" s="3"/>
      <c r="F1" s="3"/>
      <c r="G1" s="3"/>
      <c r="H1" s="3"/>
      <c r="I1" s="3"/>
      <c r="J1" s="3"/>
      <c r="K1" s="24"/>
    </row>
    <row r="2" spans="1:27" ht="13.9" customHeight="1" x14ac:dyDescent="0.3">
      <c r="A2" s="3"/>
      <c r="B2" s="17"/>
      <c r="C2" s="17"/>
      <c r="D2" s="14"/>
      <c r="E2" s="3"/>
      <c r="F2" s="3"/>
      <c r="I2" s="3"/>
      <c r="J2" s="3" t="s">
        <v>129</v>
      </c>
      <c r="K2" s="24"/>
      <c r="AA2" s="101"/>
    </row>
    <row r="3" spans="1:27" s="20" customFormat="1" ht="15" customHeight="1" x14ac:dyDescent="0.3">
      <c r="A3" s="102" t="s">
        <v>160</v>
      </c>
      <c r="B3" s="103"/>
      <c r="C3" s="103"/>
      <c r="D3" s="104"/>
      <c r="J3" s="20" t="s">
        <v>131</v>
      </c>
      <c r="K3" s="195"/>
      <c r="U3" s="105" t="s">
        <v>158</v>
      </c>
      <c r="W3" s="20" t="s">
        <v>161</v>
      </c>
      <c r="X3" s="20" t="s">
        <v>121</v>
      </c>
      <c r="AA3" s="106"/>
    </row>
    <row r="4" spans="1:27" s="20" customFormat="1" ht="13.15" customHeight="1" x14ac:dyDescent="0.3">
      <c r="A4" s="102"/>
      <c r="B4" s="103"/>
      <c r="C4" s="103"/>
      <c r="D4" s="104"/>
      <c r="K4" s="195"/>
      <c r="U4" s="196">
        <v>4</v>
      </c>
      <c r="X4" s="20">
        <v>90</v>
      </c>
    </row>
    <row r="5" spans="1:27" s="20" customFormat="1" ht="19.5" customHeight="1" x14ac:dyDescent="0.25">
      <c r="A5" s="197" t="str">
        <f ca="1">IF(COUNTIF('Round 3'!$H$7:$H$306,0)&gt;0,"Current Leaders","Finalists")</f>
        <v>Finalists</v>
      </c>
      <c r="B5" s="198"/>
      <c r="C5" s="198"/>
      <c r="D5" s="199" t="s">
        <v>162</v>
      </c>
      <c r="K5" s="195"/>
      <c r="X5" s="20">
        <v>30</v>
      </c>
    </row>
    <row r="6" spans="1:27" s="20" customFormat="1" ht="13.9" customHeight="1" x14ac:dyDescent="0.2">
      <c r="A6" s="142">
        <f ca="1">IF(ISNA(VLOOKUP($D6,Methuselahs!$S$7:$T$306,2,FALSE)),"",VLOOKUP($D6,Methuselahs!$S$7:$T$306,2,FALSE))</f>
        <v>15</v>
      </c>
      <c r="B6" s="76" t="str">
        <f ca="1">IF(ISNUMBER($A6),VLOOKUP($A6,Methuselahs!$A$7:$E$306,2,FALSE),"")</f>
        <v>Tommi</v>
      </c>
      <c r="C6" s="76" t="str">
        <f ca="1">IF(ISNUMBER($A6),VLOOKUP($A6,Methuselahs!$A$7:$E$306,3,FALSE),"")</f>
        <v>Hakomaa</v>
      </c>
      <c r="D6" s="200">
        <v>1</v>
      </c>
      <c r="K6" s="195"/>
      <c r="V6" s="201"/>
      <c r="W6" s="20">
        <f>Methuselahs!$Z$2</f>
        <v>1.9926168578358245</v>
      </c>
      <c r="X6" s="20">
        <v>30</v>
      </c>
      <c r="Y6" s="201"/>
    </row>
    <row r="7" spans="1:27" s="20" customFormat="1" ht="13.9" customHeight="1" x14ac:dyDescent="0.2">
      <c r="A7" s="202">
        <f ca="1">IF(ISNA(VLOOKUP($D7,Methuselahs!$S$7:$T$306,2,FALSE)),"",VLOOKUP($D7,Methuselahs!$S$7:$T$306,2,FALSE))</f>
        <v>28</v>
      </c>
      <c r="B7" s="65" t="str">
        <f ca="1">IF(ISNUMBER($A7),VLOOKUP($A7,Methuselahs!$A$7:$E$306,2,FALSE),"")</f>
        <v>Marko</v>
      </c>
      <c r="C7" s="65" t="str">
        <f ca="1">IF(ISNUMBER($A7),VLOOKUP($A7,Methuselahs!$A$7:$E$306,3,FALSE),"")</f>
        <v>Saari</v>
      </c>
      <c r="D7" s="203">
        <v>2</v>
      </c>
      <c r="K7" s="195"/>
      <c r="X7" s="20">
        <v>30</v>
      </c>
    </row>
    <row r="8" spans="1:27" s="20" customFormat="1" ht="13.9" customHeight="1" x14ac:dyDescent="0.2">
      <c r="A8" s="162">
        <f ca="1">IF(ISNA(VLOOKUP($D8,Methuselahs!$S$7:$T$306,2,FALSE)),"",VLOOKUP($D8,Methuselahs!$S$7:$T$306,2,FALSE))</f>
        <v>23</v>
      </c>
      <c r="B8" s="76" t="str">
        <f ca="1">IF(ISNUMBER($A8),VLOOKUP($A8,Methuselahs!$A$7:$E$306,2,FALSE),"")</f>
        <v>Peitsa</v>
      </c>
      <c r="C8" s="76" t="str">
        <f ca="1">IF(ISNUMBER($A8),VLOOKUP($A8,Methuselahs!$A$7:$E$306,3,FALSE),"")</f>
        <v>Suominen</v>
      </c>
      <c r="D8" s="204">
        <v>3</v>
      </c>
      <c r="K8" s="195"/>
      <c r="V8" s="201"/>
      <c r="W8" s="201"/>
      <c r="X8" s="20">
        <v>30</v>
      </c>
      <c r="Y8" s="201"/>
    </row>
    <row r="9" spans="1:27" s="20" customFormat="1" ht="13.9" customHeight="1" x14ac:dyDescent="0.2">
      <c r="A9" s="153">
        <f ca="1">IF(ISNA(VLOOKUP($D9,Methuselahs!$S$7:$T$306,2,FALSE)),"",VLOOKUP($D9,Methuselahs!$S$7:$T$306,2,FALSE))</f>
        <v>3</v>
      </c>
      <c r="B9" s="165" t="str">
        <f ca="1">IF(ISNUMBER($A9),VLOOKUP($A9,Methuselahs!$A$7:$E$306,2,FALSE),"")</f>
        <v>Michael</v>
      </c>
      <c r="C9" s="165" t="str">
        <f ca="1">IF(ISNUMBER($A9),VLOOKUP($A9,Methuselahs!$A$7:$E$306,3,FALSE),"")</f>
        <v>Holmström</v>
      </c>
      <c r="D9" s="205">
        <v>4</v>
      </c>
      <c r="K9" s="206"/>
    </row>
    <row r="10" spans="1:27" s="20" customFormat="1" ht="13.9" customHeight="1" x14ac:dyDescent="0.2">
      <c r="A10" s="176">
        <f ca="1">IF(ISNA(VLOOKUP($D10,Methuselahs!$S$7:$T$306,2,FALSE)),"",VLOOKUP($D10,Methuselahs!$S$7:$T$306,2,FALSE))</f>
        <v>26</v>
      </c>
      <c r="B10" s="171" t="str">
        <f ca="1">IF(ISNUMBER($A10),VLOOKUP($A10,Methuselahs!$A$7:$E$306,2,FALSE),"")</f>
        <v>Erik</v>
      </c>
      <c r="C10" s="171" t="str">
        <f ca="1">IF(ISNUMBER($A10),VLOOKUP($A10,Methuselahs!$A$7:$E$306,3,FALSE),"")</f>
        <v>Wallgren</v>
      </c>
      <c r="D10" s="207">
        <v>5</v>
      </c>
      <c r="K10" s="195"/>
    </row>
    <row r="11" spans="1:27" ht="13.9" customHeight="1" x14ac:dyDescent="0.3">
      <c r="A11" s="3"/>
      <c r="B11" s="17"/>
      <c r="C11" s="17"/>
      <c r="D11" s="14"/>
      <c r="E11" s="3"/>
      <c r="F11" s="3"/>
      <c r="G11" s="3"/>
      <c r="H11" s="3"/>
      <c r="I11" s="3"/>
      <c r="J11" s="3"/>
      <c r="K11" s="24"/>
      <c r="W11" s="20"/>
      <c r="X11" s="20"/>
    </row>
    <row r="12" spans="1:27" s="263" customFormat="1" ht="20.100000000000001" customHeight="1" x14ac:dyDescent="0.2">
      <c r="A12" s="251" t="s">
        <v>132</v>
      </c>
      <c r="B12" s="252"/>
      <c r="C12" s="252"/>
      <c r="D12" s="253"/>
      <c r="E12" s="254"/>
      <c r="F12" s="250" t="s">
        <v>163</v>
      </c>
      <c r="G12" s="255"/>
      <c r="H12" s="255"/>
      <c r="I12" s="256"/>
      <c r="J12" s="257"/>
      <c r="K12" s="258"/>
      <c r="L12" s="259" t="s">
        <v>134</v>
      </c>
      <c r="M12" s="260"/>
      <c r="N12" s="260"/>
      <c r="O12" s="260"/>
      <c r="P12" s="260"/>
      <c r="Q12" s="260"/>
      <c r="R12" s="260"/>
      <c r="S12" s="261"/>
      <c r="T12" s="262" t="s">
        <v>164</v>
      </c>
      <c r="U12" s="262" t="s">
        <v>151</v>
      </c>
      <c r="Z12" s="264"/>
    </row>
    <row r="13" spans="1:27" s="279" customFormat="1" ht="13.15" customHeight="1" thickTop="1" thickBot="1" x14ac:dyDescent="0.25">
      <c r="A13" s="265" t="s">
        <v>124</v>
      </c>
      <c r="B13" s="266" t="s">
        <v>136</v>
      </c>
      <c r="C13" s="267" t="s">
        <v>137</v>
      </c>
      <c r="D13" s="268" t="s">
        <v>138</v>
      </c>
      <c r="E13" s="269" t="s">
        <v>140</v>
      </c>
      <c r="F13" s="270" t="s">
        <v>106</v>
      </c>
      <c r="G13" s="270" t="s">
        <v>106</v>
      </c>
      <c r="H13" s="270" t="s">
        <v>139</v>
      </c>
      <c r="I13" s="270" t="s">
        <v>107</v>
      </c>
      <c r="J13" s="271" t="s">
        <v>165</v>
      </c>
      <c r="K13" s="272" t="s">
        <v>141</v>
      </c>
      <c r="L13" s="273" t="s">
        <v>142</v>
      </c>
      <c r="M13" s="274" t="s">
        <v>143</v>
      </c>
      <c r="N13" s="274" t="s">
        <v>144</v>
      </c>
      <c r="O13" s="274" t="s">
        <v>145</v>
      </c>
      <c r="P13" s="274" t="s">
        <v>146</v>
      </c>
      <c r="Q13" s="274" t="s">
        <v>147</v>
      </c>
      <c r="R13" s="274" t="s">
        <v>148</v>
      </c>
      <c r="S13" s="275" t="s">
        <v>149</v>
      </c>
      <c r="T13" s="276">
        <v>5</v>
      </c>
      <c r="U13" s="276">
        <f>SUM(U14:U18)</f>
        <v>5</v>
      </c>
      <c r="V13" s="277" t="s">
        <v>153</v>
      </c>
      <c r="W13" s="277"/>
      <c r="X13" s="277"/>
      <c r="Y13" s="277" t="s">
        <v>153</v>
      </c>
      <c r="Z13" s="278" t="s">
        <v>121</v>
      </c>
    </row>
    <row r="14" spans="1:27" s="263" customFormat="1" ht="13.15" customHeight="1" thickTop="1" x14ac:dyDescent="0.2">
      <c r="A14" s="280">
        <v>3</v>
      </c>
      <c r="B14" s="281" t="str">
        <f>IF(ISBLANK(A14),"",VLOOKUP(A14,Methuselahs!$A$7:$E$306,2,FALSE))</f>
        <v>Michael</v>
      </c>
      <c r="C14" s="282" t="str">
        <f>IF(ISBLANK(A14),"",VLOOKUP(A14,Methuselahs!$A$7:$E$306,3,FALSE))</f>
        <v>Holmström</v>
      </c>
      <c r="D14" s="283">
        <f>IF(ISBLANK(A14),"",1)</f>
        <v>1</v>
      </c>
      <c r="E14" s="284">
        <f>IF(ISBLANK(A14),"",IF(K14=5,L14,IF(AND(K14=4,OR(L14=4,L14=3)),L14+1,L14)))</f>
        <v>1</v>
      </c>
      <c r="F14" s="285">
        <v>1.5</v>
      </c>
      <c r="G14" s="286">
        <f>IF(ISNUMBER(F14),F14,0)</f>
        <v>1.5</v>
      </c>
      <c r="H14" s="453">
        <f t="shared" ref="H14:H16" ca="1" si="0">IF(ISNUMBER($A14),IF(OR(AND($F14&gt;=2,$I14=60,$K14=$U$13),$J14=1),1,0),"")</f>
        <v>0</v>
      </c>
      <c r="I14" s="287">
        <f>IF(ISBLANK(A14),"",R14)</f>
        <v>54</v>
      </c>
      <c r="J14" s="288">
        <f ca="1">Y14</f>
        <v>2</v>
      </c>
      <c r="K14" s="289">
        <f>COUNT(A14:A18)</f>
        <v>5</v>
      </c>
      <c r="L14" s="290">
        <f>IF(ISBLANK(A14),"",RANK($G14,$G$14:$G$18))</f>
        <v>1</v>
      </c>
      <c r="M14" s="291">
        <f>IF(K14=5,VLOOKUP(L14,TPMatrix!$A$6:$B$10,2,FALSE),IF(K14=4,VLOOKUP(L14,TPMatrix!$D$6:$E$9,2,FALSE),0))</f>
        <v>60</v>
      </c>
      <c r="N14" s="291">
        <f>IF(COUNTIF(L14:L18,L14)&gt;=2,IF(K14=5,VLOOKUP(L14+1,TPMatrix!$A$6:$B$10,2,FALSE),IF(K14=4,VLOOKUP(L14+1,TPMatrix!$D$6:$E$9,2,FALSE),0)),"")</f>
        <v>48</v>
      </c>
      <c r="O14" s="291" t="str">
        <f>IF(COUNTIF(L14:L18,L14)&gt;=3,IF(K14=5,VLOOKUP(L14+2,TPMatrix!$A$6:$B$10,2,FALSE),IF(K14=4,VLOOKUP(L14+2,TPMatrix!$D$6:$E$9,2,FALSE),0)),"")</f>
        <v/>
      </c>
      <c r="P14" s="291" t="str">
        <f>IF(COUNTIF(L14:L18,L14)&gt;=4,IF(K14=5,VLOOKUP(L14+3,TPMatrix!$A$6:$B$10,2,FALSE),IF(K14=4,VLOOKUP(L14+3,TPMatrix!$D$6:$E$9,2,FALSE),0)),"")</f>
        <v/>
      </c>
      <c r="Q14" s="291" t="str">
        <f>IF(COUNTIF(L14:L18,L14)&gt;=5,IF(K14=5,VLOOKUP(L14+4,TPMatrix!$A$6:$B$10,2,FALSE),IF(K14=4,VLOOKUP(L14+4,TPMatrix!$D$6:$E$9,2,FALSE),0)),"")</f>
        <v/>
      </c>
      <c r="R14" s="291">
        <f>SUM(M14:Q14)/COUNT(M14:Q14)</f>
        <v>54</v>
      </c>
      <c r="S14" s="292">
        <f>COUNT(M14:Q14)</f>
        <v>2</v>
      </c>
      <c r="T14" s="293">
        <f ca="1">IF(ISNUMBER($A14),$G14*$T$13*2+$T$13-VLOOKUP($A14,$A$6:$D$10,4,FALSE),"")</f>
        <v>16</v>
      </c>
      <c r="U14" s="294">
        <f>CEILING($G14,1)</f>
        <v>2</v>
      </c>
      <c r="V14" s="295">
        <f ca="1">IF(ISBLANK($A14),"",RANK($T14,$T$14:$T$18))</f>
        <v>2</v>
      </c>
      <c r="Y14" s="296">
        <f ca="1">IF(ISBLANK($A14),"",MIN($V14,2))</f>
        <v>2</v>
      </c>
      <c r="Z14" s="297">
        <f ca="1">IF(N($J14)&gt;0,INDEX($X$4:$X$8,$J14)*$W$6,"")</f>
        <v>59.778505735074738</v>
      </c>
    </row>
    <row r="15" spans="1:27" s="263" customFormat="1" ht="13.15" customHeight="1" x14ac:dyDescent="0.2">
      <c r="A15" s="298">
        <v>23</v>
      </c>
      <c r="B15" s="299" t="str">
        <f>IF(ISBLANK(A15),"",VLOOKUP(A15,Methuselahs!$A$7:$E$306,2,FALSE))</f>
        <v>Peitsa</v>
      </c>
      <c r="C15" s="300" t="str">
        <f>IF(ISBLANK(A15),"",VLOOKUP(A15,Methuselahs!$A$7:$E$306,3,FALSE))</f>
        <v>Suominen</v>
      </c>
      <c r="D15" s="301">
        <f>IF(ISBLANK(A15),"",1)</f>
        <v>1</v>
      </c>
      <c r="E15" s="302">
        <f>IF(ISBLANK(A15),"",IF(K15=5,L15,IF(AND(K15=4,OR(L15=4,L15=3)),L15+1,L15)))</f>
        <v>3</v>
      </c>
      <c r="F15" s="303">
        <v>1</v>
      </c>
      <c r="G15" s="456">
        <f>IF(ISNUMBER(F15),F15,0)</f>
        <v>1</v>
      </c>
      <c r="H15" s="455">
        <f t="shared" ca="1" si="0"/>
        <v>0</v>
      </c>
      <c r="I15" s="452">
        <f>IF(ISBLANK(A15),"",R15)</f>
        <v>36</v>
      </c>
      <c r="J15" s="304">
        <f ca="1">Y15</f>
        <v>2</v>
      </c>
      <c r="K15" s="305">
        <f>$K$14</f>
        <v>5</v>
      </c>
      <c r="L15" s="306">
        <f>IF(ISBLANK(A15),"",RANK($G15,$G$14:$G$18))</f>
        <v>3</v>
      </c>
      <c r="M15" s="307">
        <f>IF(K15=5,VLOOKUP(L15,TPMatrix!$A$6:$B$10,2,FALSE),IF(K15=4,VLOOKUP(L15,TPMatrix!$D$6:$E$9,2,FALSE),0))</f>
        <v>36</v>
      </c>
      <c r="N15" s="307" t="str">
        <f>IF(COUNTIF(L14:L18,L15)&gt;=2,IF(K15=5,VLOOKUP(L15+1,TPMatrix!$A$6:$B$10,2,FALSE),IF(K15=4,VLOOKUP(L15+1,TPMatrix!$D$6:$E$9,2,FALSE),0)),"")</f>
        <v/>
      </c>
      <c r="O15" s="307" t="str">
        <f>IF(COUNTIF(L14:L18,L15)&gt;=3,IF(K15=5,VLOOKUP(L15+2,TPMatrix!$A$6:$B$10,2,FALSE),IF(K15=4,VLOOKUP(L15+2,TPMatrix!$D$6:$E$9,2,FALSE),0)),"")</f>
        <v/>
      </c>
      <c r="P15" s="307" t="str">
        <f>IF(COUNTIF(L14:L18,L15)&gt;=4,IF(K15=5,VLOOKUP(L15+3,TPMatrix!$A$6:$B$10,2,FALSE),IF(K15=4,VLOOKUP(L15+3,TPMatrix!$D$6:$E$9,2,FALSE),0)),"")</f>
        <v/>
      </c>
      <c r="Q15" s="307" t="str">
        <f>IF(COUNTIF(L14:L18,L15)&gt;=5,IF(K15=5,VLOOKUP(L15+4,TPMatrix!$A$6:$B$10,2,FALSE),IF(K15=4,VLOOKUP(L15+4,TPMatrix!$D$6:$E$9,2,FALSE),0)),"")</f>
        <v/>
      </c>
      <c r="R15" s="307">
        <f>SUM(M15:Q15)/COUNT(M15:Q15)</f>
        <v>36</v>
      </c>
      <c r="S15" s="308">
        <f>COUNT(M15:Q15)</f>
        <v>1</v>
      </c>
      <c r="T15" s="309">
        <f ca="1">IF(ISNUMBER($A15),$G15*$T$13*2+$T$13-VLOOKUP($A15,$A$6:$D$10,4,FALSE),"")</f>
        <v>12</v>
      </c>
      <c r="U15" s="310">
        <f>CEILING($G15,1)</f>
        <v>1</v>
      </c>
      <c r="V15" s="295">
        <f ca="1">IF(ISBLANK($A15),"",RANK($T15,$T$14:$T$18))</f>
        <v>3</v>
      </c>
      <c r="Y15" s="296">
        <f ca="1">IF(ISBLANK($A15),"",MIN($V15,2))</f>
        <v>2</v>
      </c>
      <c r="Z15" s="311">
        <f ca="1">IF(N($J15)&gt;0,INDEX($X$4:$X$8,$J15)*$W$6,"")</f>
        <v>59.778505735074738</v>
      </c>
    </row>
    <row r="16" spans="1:27" s="263" customFormat="1" ht="13.15" customHeight="1" x14ac:dyDescent="0.2">
      <c r="A16" s="312">
        <v>28</v>
      </c>
      <c r="B16" s="281" t="str">
        <f>IF(ISBLANK(A16),"",VLOOKUP(A16,Methuselahs!$A$7:$E$306,2,FALSE))</f>
        <v>Marko</v>
      </c>
      <c r="C16" s="313" t="str">
        <f>IF(ISBLANK(A16),"",VLOOKUP(A16,Methuselahs!$A$7:$E$306,3,FALSE))</f>
        <v>Saari</v>
      </c>
      <c r="D16" s="314">
        <f>IF(ISBLANK(A16),"",1)</f>
        <v>1</v>
      </c>
      <c r="E16" s="315">
        <f>IF(ISBLANK(A16),"",IF(K16=5,L16,IF(AND(K16=4,OR(L16=4,L16=3)),L16+1,L16)))</f>
        <v>4</v>
      </c>
      <c r="F16" s="316"/>
      <c r="G16" s="317">
        <f>IF(ISNUMBER(F16),F16,0)</f>
        <v>0</v>
      </c>
      <c r="H16" s="457">
        <f t="shared" ca="1" si="0"/>
        <v>0</v>
      </c>
      <c r="I16" s="318">
        <f>IF(ISBLANK(A16),"",R16)</f>
        <v>18</v>
      </c>
      <c r="J16" s="319">
        <f ca="1">Y16</f>
        <v>2</v>
      </c>
      <c r="K16" s="320">
        <f>$K$14</f>
        <v>5</v>
      </c>
      <c r="L16" s="321">
        <f>IF(ISBLANK(A16),"",RANK($G16,$G$14:$G$18))</f>
        <v>4</v>
      </c>
      <c r="M16" s="322">
        <f>IF(K16=5,VLOOKUP(L16,TPMatrix!$A$6:$B$10,2,FALSE),IF(K16=4,VLOOKUP(L16,TPMatrix!$D$6:$E$9,2,FALSE),0))</f>
        <v>24</v>
      </c>
      <c r="N16" s="322">
        <f>IF(COUNTIF(L14:L18,L16)&gt;=2,IF(K16=5,VLOOKUP(L16+1,TPMatrix!$A$6:$B$10,2,FALSE),IF(K16=4,VLOOKUP(L16+1,TPMatrix!$D$6:$E$9,2,FALSE),0)),"")</f>
        <v>12</v>
      </c>
      <c r="O16" s="322" t="str">
        <f>IF(COUNTIF(L14:L18,L16)&gt;=3,IF(K16=5,VLOOKUP(L16+2,TPMatrix!$A$6:$B$10,2,FALSE),IF(K16=4,VLOOKUP(L16+2,TPMatrix!$D$6:$E$9,2,FALSE),0)),"")</f>
        <v/>
      </c>
      <c r="P16" s="322" t="str">
        <f>IF(COUNTIF(L14:L18,L16)&gt;=4,IF(K16=5,VLOOKUP(L16+3,TPMatrix!$A$6:$B$10,2,FALSE),IF(K16=4,VLOOKUP(L16+3,TPMatrix!$D$6:$E$9,2,FALSE),0)),"")</f>
        <v/>
      </c>
      <c r="Q16" s="322" t="str">
        <f>IF(COUNTIF(L14:L18,L16)&gt;=5,IF(K16=5,VLOOKUP(L16+4,TPMatrix!$A$6:$B$10,2,FALSE),IF(K16=4,VLOOKUP(L16+4,TPMatrix!$D$6:$E$9,2,FALSE),0)),"")</f>
        <v/>
      </c>
      <c r="R16" s="322">
        <f>SUM(M16:Q16)/COUNT(M16:Q16)</f>
        <v>18</v>
      </c>
      <c r="S16" s="323">
        <f>COUNT(M16:Q16)</f>
        <v>2</v>
      </c>
      <c r="T16" s="324">
        <f ca="1">IF(ISNUMBER($A16),$G16*$T$13*2+$T$13-VLOOKUP($A16,$A$6:$D$10,4,FALSE),"")</f>
        <v>3</v>
      </c>
      <c r="U16" s="325">
        <f>CEILING($G16,1)</f>
        <v>0</v>
      </c>
      <c r="V16" s="295">
        <f ca="1">IF(ISBLANK($A16),"",RANK($T16,$T$14:$T$18))</f>
        <v>4</v>
      </c>
      <c r="Y16" s="296">
        <f ca="1">IF(ISBLANK($A16),"",MIN($V16,2))</f>
        <v>2</v>
      </c>
      <c r="Z16" s="326">
        <f ca="1">IF(N($J16)&gt;0,INDEX($X$4:$X$8,$J16)*$W$6,"")</f>
        <v>59.778505735074738</v>
      </c>
    </row>
    <row r="17" spans="1:26" s="263" customFormat="1" ht="13.15" customHeight="1" x14ac:dyDescent="0.2">
      <c r="A17" s="327">
        <v>15</v>
      </c>
      <c r="B17" s="328" t="str">
        <f>IF(ISBLANK(A17),"",VLOOKUP(A17,Methuselahs!$A$7:$E$306,2,FALSE))</f>
        <v>Tommi</v>
      </c>
      <c r="C17" s="329" t="str">
        <f>IF(ISBLANK(A17),"",VLOOKUP(A17,Methuselahs!$A$7:$E$306,3,FALSE))</f>
        <v>Hakomaa</v>
      </c>
      <c r="D17" s="330">
        <f>IF(ISBLANK(A17),"",1)</f>
        <v>1</v>
      </c>
      <c r="E17" s="302">
        <f>IF(ISBLANK(A17),"",IF(K17=5,L17,IF(AND(K17=4,OR(L17=4,L17=3)),L17+1,L17)))</f>
        <v>1</v>
      </c>
      <c r="F17" s="303">
        <v>1.5</v>
      </c>
      <c r="G17" s="451">
        <f>IF(ISNUMBER(F17),F17,0)</f>
        <v>1.5</v>
      </c>
      <c r="H17" s="455">
        <f ca="1">IF(ISNUMBER($A17),IF(OR(AND($F17&gt;=2,$I17=60,$K17=$U$13),$J17=1),1,0),"")</f>
        <v>1</v>
      </c>
      <c r="I17" s="452">
        <f>IF(ISBLANK(A17),"",R17)</f>
        <v>54</v>
      </c>
      <c r="J17" s="331">
        <f ca="1">Y17</f>
        <v>1</v>
      </c>
      <c r="K17" s="332">
        <f>$K$14</f>
        <v>5</v>
      </c>
      <c r="L17" s="306">
        <f>IF(ISBLANK(A17),"",RANK($G17,$G$14:$G$18))</f>
        <v>1</v>
      </c>
      <c r="M17" s="307">
        <f>IF(K17=5,VLOOKUP(L17,TPMatrix!$A$6:$B$10,2,FALSE),IF(K17=4,VLOOKUP(L17,TPMatrix!$D$6:$E$9,2,FALSE),0))</f>
        <v>60</v>
      </c>
      <c r="N17" s="307">
        <f>IF(COUNTIF(L14:L18,L17)&gt;=2,IF(K17=5,VLOOKUP(L17+1,TPMatrix!$A$6:$B$10,2,FALSE),IF(K17=4,VLOOKUP(L17+1,TPMatrix!$D$6:$E$9,2,FALSE),0)),"")</f>
        <v>48</v>
      </c>
      <c r="O17" s="307" t="str">
        <f>IF(COUNTIF(L14:L18,L17)&gt;=3,IF(K17=5,VLOOKUP(L17+2,TPMatrix!$A$6:$B$10,2,FALSE),IF(K17=4,VLOOKUP(L17+2,TPMatrix!$D$6:$E$9,2,FALSE),0)),"")</f>
        <v/>
      </c>
      <c r="P17" s="307" t="str">
        <f>IF(COUNTIF(L14:L18,L17)&gt;=4,IF(K17=5,VLOOKUP(L17+3,TPMatrix!$A$6:$B$10,2,FALSE),IF(K17=4,VLOOKUP(L17+3,TPMatrix!$D$6:$E$9,2,FALSE),0)),"")</f>
        <v/>
      </c>
      <c r="Q17" s="307" t="str">
        <f>IF(COUNTIF(L14:L18,L17)&gt;=5,IF(K17=5,VLOOKUP(L17+4,TPMatrix!$A$6:$B$10,2,FALSE),IF(K17=4,VLOOKUP(L17+4,TPMatrix!$D$6:$E$9,2,FALSE),0)),"")</f>
        <v/>
      </c>
      <c r="R17" s="307">
        <f>SUM(M17:Q17)/COUNT(M17:Q17)</f>
        <v>54</v>
      </c>
      <c r="S17" s="308">
        <f>COUNT(M17:Q17)</f>
        <v>2</v>
      </c>
      <c r="T17" s="333">
        <f ca="1">IF(ISNUMBER($A17),$G17*$T$13*2+$T$13-VLOOKUP($A17,$A$6:$D$10,4,FALSE),"")</f>
        <v>19</v>
      </c>
      <c r="U17" s="334">
        <f>CEILING($G17,1)</f>
        <v>2</v>
      </c>
      <c r="V17" s="295">
        <f ca="1">IF(ISBLANK($A17),"",RANK($T17,$T$14:$T$18))</f>
        <v>1</v>
      </c>
      <c r="Y17" s="296">
        <f ca="1">IF(ISBLANK($A17),"",MIN($V17,2))</f>
        <v>1</v>
      </c>
      <c r="Z17" s="335">
        <f ca="1">IF(N($J17)&gt;0,INDEX($X$4:$X$8,$J17)*$W$6,"")</f>
        <v>179.33551720522422</v>
      </c>
    </row>
    <row r="18" spans="1:26" s="263" customFormat="1" ht="13.15" customHeight="1" thickBot="1" x14ac:dyDescent="0.25">
      <c r="A18" s="336">
        <v>26</v>
      </c>
      <c r="B18" s="337" t="str">
        <f>IF(ISBLANK(A18),"",VLOOKUP(A18,Methuselahs!$A$7:$E$306,2,FALSE))</f>
        <v>Erik</v>
      </c>
      <c r="C18" s="338" t="str">
        <f>IF(ISBLANK(A18),"",VLOOKUP(A18,Methuselahs!$A$7:$E$306,3,FALSE))</f>
        <v>Wallgren</v>
      </c>
      <c r="D18" s="339">
        <f>IF(ISBLANK(A18),"",1)</f>
        <v>1</v>
      </c>
      <c r="E18" s="340">
        <f>IF(ISBLANK(A18),"",IF(K18=5,L18,IF(AND(K18=4,OR(L18=4,L18=3)),L18+1,L18)))</f>
        <v>4</v>
      </c>
      <c r="F18" s="341"/>
      <c r="G18" s="342">
        <f>IF(ISNUMBER(F18),F18,0)</f>
        <v>0</v>
      </c>
      <c r="H18" s="454">
        <f ca="1">IF(ISNUMBER($A18),IF(OR(AND($F18&gt;=2,$I18=60,$K18=$U$13),$J18=1),1,0),"")</f>
        <v>0</v>
      </c>
      <c r="I18" s="343">
        <f>IF(ISBLANK(A18),"",R18)</f>
        <v>18</v>
      </c>
      <c r="J18" s="344">
        <f ca="1">Y18</f>
        <v>2</v>
      </c>
      <c r="K18" s="345">
        <f>$K$14</f>
        <v>5</v>
      </c>
      <c r="L18" s="346">
        <f>IF(ISBLANK(A18),"",RANK($G18,$G$14:$G$18))</f>
        <v>4</v>
      </c>
      <c r="M18" s="347">
        <f>IF(K18=5,VLOOKUP(L18,TPMatrix!$A$6:$B$10,2,FALSE),IF(K18=4,VLOOKUP(L18,TPMatrix!$D$6:$E$9,2,FALSE),0))</f>
        <v>24</v>
      </c>
      <c r="N18" s="347">
        <f>IF(COUNTIF(L14:L18,L18)&gt;=2,IF(K18=5,VLOOKUP(L18+1,TPMatrix!$A$6:$B$10,2,FALSE),IF(K18=4,VLOOKUP(L18+1,TPMatrix!$D$6:$E$9,2,FALSE),0)),"")</f>
        <v>12</v>
      </c>
      <c r="O18" s="347" t="str">
        <f>IF(COUNTIF(L14:L18,L18)&gt;=3,IF(K18=5,VLOOKUP(L18+2,TPMatrix!$A$6:$B$10,2,FALSE),IF(K18=4,VLOOKUP(L18+2,TPMatrix!$D$6:$E$9,2,FALSE),0)),"")</f>
        <v/>
      </c>
      <c r="P18" s="347" t="str">
        <f>IF(COUNTIF(L14:L18,L18)&gt;=4,IF(K18=5,VLOOKUP(L18+3,TPMatrix!$A$6:$B$10,2,FALSE),IF(K18=4,VLOOKUP(L18+3,TPMatrix!$D$6:$E$9,2,FALSE),0)),"")</f>
        <v/>
      </c>
      <c r="Q18" s="347" t="str">
        <f>IF(COUNTIF(L14:L18,L18)&gt;=5,IF(K18=5,VLOOKUP(L18+4,TPMatrix!$A$6:$B$10,2,FALSE),IF(K18=4,VLOOKUP(L18+4,TPMatrix!$D$6:$E$9,2,FALSE),0)),"")</f>
        <v/>
      </c>
      <c r="R18" s="347">
        <f>SUM(M18:Q18)/COUNT(M18:Q18)</f>
        <v>18</v>
      </c>
      <c r="S18" s="348">
        <f>COUNT(M18:Q18)</f>
        <v>2</v>
      </c>
      <c r="T18" s="349">
        <f ca="1">IF(ISNUMBER($A18),$G18*$T$13*2+$T$13-VLOOKUP($A18,$A$6:$D$10,4,FALSE),"")</f>
        <v>0</v>
      </c>
      <c r="U18" s="350">
        <f>CEILING($G18,1)</f>
        <v>0</v>
      </c>
      <c r="V18" s="295">
        <f ca="1">IF(ISBLANK($A18),"",RANK($T18,$T$14:$T$18))</f>
        <v>5</v>
      </c>
      <c r="Y18" s="296">
        <f ca="1">IF(ISBLANK($A18),"",MIN($V18,2))</f>
        <v>2</v>
      </c>
      <c r="Z18" s="351">
        <f ca="1">IF(N($J18)&gt;0,INDEX($X$4:$X$8,$J18)*$W$6,"")</f>
        <v>59.778505735074738</v>
      </c>
    </row>
    <row r="19" spans="1:26" ht="13.5" thickTop="1" x14ac:dyDescent="0.2">
      <c r="A19" s="3"/>
      <c r="B19" s="3"/>
      <c r="C19" s="3"/>
      <c r="D19" s="3"/>
      <c r="E19" s="3"/>
      <c r="F19" s="3"/>
      <c r="G19" s="3"/>
      <c r="H19" s="3"/>
      <c r="I19" s="3"/>
      <c r="J19" s="3"/>
      <c r="K19" s="3"/>
      <c r="U19" s="208"/>
      <c r="W19" s="20" t="str">
        <f>IF(ISBLANK($A19),"",$V19*(Methuselahs!$A$4+1)+$A19)</f>
        <v/>
      </c>
      <c r="X19" s="20" t="str">
        <f>IF(ISBLANK($A19),"",RANK($W19,$W17:$W21,1))</f>
        <v/>
      </c>
    </row>
    <row r="20" spans="1:26" x14ac:dyDescent="0.2">
      <c r="A20" s="3"/>
      <c r="B20" s="3"/>
      <c r="C20" s="3"/>
      <c r="D20" s="3"/>
      <c r="E20" s="3"/>
      <c r="F20" s="3"/>
      <c r="G20" s="3"/>
      <c r="H20" s="3"/>
      <c r="I20" s="3"/>
      <c r="J20" s="3"/>
      <c r="K20" s="3"/>
      <c r="W20" s="20" t="str">
        <f>IF(ISBLANK($A20),"",$V20*(Methuselahs!$A$4+1)+$A20)</f>
        <v/>
      </c>
      <c r="X20" s="20" t="str">
        <f>IF(ISBLANK($A20),"",RANK($W20,$W17:$W21,1))</f>
        <v/>
      </c>
    </row>
    <row r="21" spans="1:26" x14ac:dyDescent="0.2">
      <c r="A21" s="3"/>
      <c r="B21" s="3"/>
      <c r="C21" s="3"/>
      <c r="D21" s="3"/>
      <c r="E21" s="3"/>
      <c r="F21" s="3"/>
      <c r="G21" s="3"/>
      <c r="H21" s="3"/>
      <c r="I21" s="3"/>
      <c r="J21" s="209"/>
      <c r="K21" s="3"/>
      <c r="W21" s="20" t="str">
        <f>IF(ISBLANK($A21),"",$V21*(Methuselahs!$A$4+1)+$A21)</f>
        <v/>
      </c>
      <c r="X21" s="20" t="str">
        <f>IF(ISBLANK($A21),"",RANK($W21,$W17:$W21,1))</f>
        <v/>
      </c>
    </row>
    <row r="22" spans="1:26" x14ac:dyDescent="0.2">
      <c r="A22" s="3"/>
      <c r="B22" s="3"/>
      <c r="C22" s="3"/>
      <c r="D22" s="3"/>
      <c r="E22" s="3"/>
      <c r="F22" s="3"/>
      <c r="G22" s="3"/>
      <c r="H22" s="3"/>
      <c r="I22" s="3"/>
      <c r="J22" s="3"/>
      <c r="K22" s="3"/>
      <c r="W22" s="20" t="str">
        <f>IF(ISBLANK($A22),"",$V22*(Methuselahs!$A$4+1)+$A22)</f>
        <v/>
      </c>
      <c r="X22" s="20" t="str">
        <f>IF(ISBLANK($A22),"",RANK($W22,$W22:$W26,1))</f>
        <v/>
      </c>
    </row>
    <row r="23" spans="1:26" x14ac:dyDescent="0.2">
      <c r="A23" s="3"/>
      <c r="B23" s="3"/>
      <c r="C23" s="3"/>
      <c r="D23" s="3"/>
      <c r="E23" s="3"/>
      <c r="F23" s="3"/>
      <c r="G23" s="3"/>
      <c r="H23" s="3"/>
      <c r="I23" s="3"/>
      <c r="J23" s="3"/>
      <c r="K23" s="3"/>
      <c r="W23" s="20" t="str">
        <f>IF(ISBLANK($A23),"",$V23*(Methuselahs!$A$4+1)+$A23)</f>
        <v/>
      </c>
      <c r="X23" s="20" t="str">
        <f>IF(ISBLANK($A23),"",RANK($W23,$W22:$W26,1))</f>
        <v/>
      </c>
    </row>
    <row r="24" spans="1:26" x14ac:dyDescent="0.2">
      <c r="A24" s="3"/>
      <c r="B24" s="3"/>
      <c r="C24" s="3"/>
      <c r="D24" s="3"/>
      <c r="E24" s="3"/>
      <c r="F24" s="3"/>
      <c r="G24" s="3"/>
      <c r="H24" s="3"/>
      <c r="I24" s="3"/>
      <c r="J24" s="3"/>
      <c r="K24" s="3"/>
      <c r="W24" s="20" t="str">
        <f>IF(ISBLANK($A24),"",$V24*(Methuselahs!$A$4+1)+$A24)</f>
        <v/>
      </c>
      <c r="X24" s="20" t="str">
        <f>IF(ISBLANK($A24),"",RANK($W24,$W22:$W26,1))</f>
        <v/>
      </c>
    </row>
    <row r="25" spans="1:26" x14ac:dyDescent="0.2">
      <c r="A25" s="3"/>
      <c r="B25" s="3"/>
      <c r="C25" s="3"/>
      <c r="D25" s="3"/>
      <c r="E25" s="3"/>
      <c r="F25" s="3"/>
      <c r="G25" s="3"/>
      <c r="H25" s="3"/>
      <c r="I25" s="3"/>
      <c r="J25" s="3"/>
      <c r="K25" s="3"/>
      <c r="W25" s="20" t="str">
        <f>IF(ISBLANK($A25),"",$V25*(Methuselahs!$A$4+1)+$A25)</f>
        <v/>
      </c>
      <c r="X25" s="20" t="str">
        <f>IF(ISBLANK($A25),"",RANK($W25,$W22:$W26,1))</f>
        <v/>
      </c>
    </row>
    <row r="26" spans="1:26" x14ac:dyDescent="0.2">
      <c r="A26" s="3"/>
      <c r="B26" s="3"/>
      <c r="C26" s="3"/>
      <c r="D26" s="3"/>
      <c r="E26" s="3"/>
      <c r="F26" s="3"/>
      <c r="G26" s="3"/>
      <c r="H26" s="3"/>
      <c r="I26" s="3"/>
      <c r="J26" s="3"/>
      <c r="K26" s="3"/>
      <c r="W26" s="20" t="str">
        <f>IF(ISBLANK($A26),"",$V26*(Methuselahs!$A$4+1)+$A26)</f>
        <v/>
      </c>
      <c r="X26" s="20" t="str">
        <f>IF(ISBLANK($A26),"",RANK($W26,$W22:$W26,1))</f>
        <v/>
      </c>
    </row>
    <row r="27" spans="1:26" x14ac:dyDescent="0.2">
      <c r="A27" s="3"/>
      <c r="B27" s="3"/>
      <c r="C27" s="3"/>
      <c r="D27" s="3"/>
      <c r="E27" s="3"/>
      <c r="F27" s="3"/>
      <c r="G27" s="3"/>
      <c r="H27" s="3"/>
      <c r="I27" s="3"/>
      <c r="J27" s="3"/>
      <c r="K27" s="3"/>
      <c r="W27" s="20" t="str">
        <f>IF(ISBLANK($A27),"",$V27*(Methuselahs!$A$4+1)+$A27)</f>
        <v/>
      </c>
      <c r="X27" s="20" t="str">
        <f>IF(ISBLANK($A27),"",RANK($W27,$W27:$W31,1))</f>
        <v/>
      </c>
    </row>
    <row r="28" spans="1:26" x14ac:dyDescent="0.2">
      <c r="A28" s="3"/>
      <c r="B28" s="3"/>
      <c r="C28" s="3"/>
      <c r="D28" s="3"/>
      <c r="E28" s="3"/>
      <c r="F28" s="3"/>
      <c r="G28" s="3"/>
      <c r="H28" s="3"/>
      <c r="I28" s="3"/>
      <c r="J28" s="3"/>
      <c r="K28" s="3"/>
      <c r="W28" s="20" t="str">
        <f>IF(ISBLANK($A28),"",$V28*(Methuselahs!$A$4+1)+$A28)</f>
        <v/>
      </c>
      <c r="X28" s="20" t="str">
        <f>IF(ISBLANK($A28),"",RANK($W28,$W27:$W31,1))</f>
        <v/>
      </c>
    </row>
    <row r="29" spans="1:26" x14ac:dyDescent="0.2">
      <c r="A29" s="3"/>
      <c r="B29" s="3"/>
      <c r="C29" s="3"/>
      <c r="D29" s="3"/>
      <c r="E29" s="3"/>
      <c r="F29" s="3"/>
      <c r="G29" s="3"/>
      <c r="H29" s="3"/>
      <c r="I29" s="3"/>
      <c r="J29" s="3"/>
      <c r="K29" s="3"/>
      <c r="W29" s="20" t="str">
        <f>IF(ISBLANK($A29),"",$V29*(Methuselahs!$A$4+1)+$A29)</f>
        <v/>
      </c>
      <c r="X29" s="20" t="str">
        <f>IF(ISBLANK($A29),"",RANK($W29,$W27:$W31,1))</f>
        <v/>
      </c>
    </row>
    <row r="30" spans="1:26" x14ac:dyDescent="0.2">
      <c r="A30" s="3"/>
      <c r="B30" s="3"/>
      <c r="C30" s="3"/>
      <c r="D30" s="3"/>
      <c r="E30" s="3"/>
      <c r="F30" s="3"/>
      <c r="G30" s="3"/>
      <c r="H30" s="3"/>
      <c r="I30" s="3"/>
      <c r="J30" s="3"/>
      <c r="K30" s="3"/>
      <c r="W30" s="20" t="str">
        <f>IF(ISBLANK($A30),"",$V30*(Methuselahs!$A$4+1)+$A30)</f>
        <v/>
      </c>
      <c r="X30" s="20" t="str">
        <f>IF(ISBLANK($A30),"",RANK($W30,$W27:$W31,1))</f>
        <v/>
      </c>
    </row>
    <row r="31" spans="1:26" x14ac:dyDescent="0.2">
      <c r="A31" s="3"/>
      <c r="B31" s="3"/>
      <c r="C31" s="3"/>
      <c r="D31" s="3"/>
      <c r="E31" s="3"/>
      <c r="F31" s="3"/>
      <c r="G31" s="3"/>
      <c r="H31" s="3"/>
      <c r="I31" s="3"/>
      <c r="J31" s="3"/>
      <c r="K31" s="3"/>
      <c r="W31" s="20" t="str">
        <f>IF(ISBLANK($A31),"",$V31*(Methuselahs!$A$4+1)+$A31)</f>
        <v/>
      </c>
      <c r="X31" s="20" t="str">
        <f>IF(ISBLANK($A31),"",RANK($W31,$W27:$W31,1))</f>
        <v/>
      </c>
    </row>
    <row r="32" spans="1:26" x14ac:dyDescent="0.2">
      <c r="A32" s="3"/>
      <c r="B32" s="3"/>
      <c r="C32" s="3"/>
      <c r="D32" s="3"/>
      <c r="E32" s="3"/>
      <c r="F32" s="3"/>
      <c r="G32" s="3"/>
      <c r="H32" s="3"/>
      <c r="I32" s="3"/>
      <c r="J32" s="3"/>
      <c r="K32" s="3"/>
      <c r="W32" s="20" t="str">
        <f>IF(ISBLANK($A32),"",$V32*(Methuselahs!$A$4+1)+$A32)</f>
        <v/>
      </c>
      <c r="X32" s="20" t="str">
        <f>IF(ISBLANK($A32),"",RANK($W32,$W32:$W36,1))</f>
        <v/>
      </c>
    </row>
    <row r="33" spans="23:24" s="3" customFormat="1" x14ac:dyDescent="0.2">
      <c r="W33" s="20" t="str">
        <f>IF(ISBLANK($A33),"",$V33*(Methuselahs!$A$4+1)+$A33)</f>
        <v/>
      </c>
      <c r="X33" s="20" t="str">
        <f>IF(ISBLANK($A33),"",RANK($W33,$W32:$W36,1))</f>
        <v/>
      </c>
    </row>
    <row r="34" spans="23:24" s="3" customFormat="1" x14ac:dyDescent="0.2">
      <c r="W34" s="20" t="str">
        <f>IF(ISBLANK($A34),"",$V34*(Methuselahs!$A$4+1)+$A34)</f>
        <v/>
      </c>
      <c r="X34" s="20" t="str">
        <f>IF(ISBLANK($A34),"",RANK($W34,$W32:$W36,1))</f>
        <v/>
      </c>
    </row>
    <row r="35" spans="23:24" s="3" customFormat="1" x14ac:dyDescent="0.2">
      <c r="W35" s="20" t="str">
        <f>IF(ISBLANK($A35),"",$V35*(Methuselahs!$A$4+1)+$A35)</f>
        <v/>
      </c>
      <c r="X35" s="20" t="str">
        <f>IF(ISBLANK($A35),"",RANK($W35,$W32:$W36,1))</f>
        <v/>
      </c>
    </row>
    <row r="36" spans="23:24" s="3" customFormat="1" x14ac:dyDescent="0.2">
      <c r="W36" s="20" t="str">
        <f>IF(ISBLANK($A36),"",$V36*(Methuselahs!$A$4+1)+$A36)</f>
        <v/>
      </c>
      <c r="X36" s="20" t="str">
        <f>IF(ISBLANK($A36),"",RANK($W36,$W32:$W36,1))</f>
        <v/>
      </c>
    </row>
    <row r="37" spans="23:24" s="3" customFormat="1" x14ac:dyDescent="0.2">
      <c r="W37" s="20" t="str">
        <f>IF(ISBLANK($A37),"",$V37*(Methuselahs!$A$4+1)+$A37)</f>
        <v/>
      </c>
      <c r="X37" s="20" t="str">
        <f>IF(ISBLANK($A37),"",RANK($W37,$W37:$W41,1))</f>
        <v/>
      </c>
    </row>
    <row r="38" spans="23:24" s="3" customFormat="1" x14ac:dyDescent="0.2">
      <c r="W38" s="20" t="str">
        <f>IF(ISBLANK($A38),"",$V38*(Methuselahs!$A$4+1)+$A38)</f>
        <v/>
      </c>
      <c r="X38" s="20" t="str">
        <f>IF(ISBLANK($A38),"",RANK($W38,$W37:$W41,1))</f>
        <v/>
      </c>
    </row>
    <row r="39" spans="23:24" s="3" customFormat="1" x14ac:dyDescent="0.2">
      <c r="W39" s="20" t="str">
        <f>IF(ISBLANK($A39),"",$V39*(Methuselahs!$A$4+1)+$A39)</f>
        <v/>
      </c>
      <c r="X39" s="20" t="str">
        <f>IF(ISBLANK($A39),"",RANK($W39,$W37:$W41,1))</f>
        <v/>
      </c>
    </row>
    <row r="40" spans="23:24" s="3" customFormat="1" x14ac:dyDescent="0.2">
      <c r="W40" s="20" t="str">
        <f>IF(ISBLANK($A40),"",$V40*(Methuselahs!$A$4+1)+$A40)</f>
        <v/>
      </c>
      <c r="X40" s="20" t="str">
        <f>IF(ISBLANK($A40),"",RANK($W40,$W37:$W41,1))</f>
        <v/>
      </c>
    </row>
    <row r="41" spans="23:24" s="3" customFormat="1" x14ac:dyDescent="0.2">
      <c r="W41" s="20" t="str">
        <f>IF(ISBLANK($A41),"",$V41*(Methuselahs!$A$4+1)+$A41)</f>
        <v/>
      </c>
      <c r="X41" s="20" t="str">
        <f>IF(ISBLANK($A41),"",RANK($W41,$W37:$W41,1))</f>
        <v/>
      </c>
    </row>
    <row r="42" spans="23:24" s="3" customFormat="1" x14ac:dyDescent="0.2">
      <c r="W42" s="20" t="str">
        <f>IF(ISBLANK($A42),"",$V42*(Methuselahs!$A$4+1)+$A42)</f>
        <v/>
      </c>
      <c r="X42" s="20" t="str">
        <f>IF(ISBLANK($A42),"",RANK($W42,$W42:$W46,1))</f>
        <v/>
      </c>
    </row>
    <row r="43" spans="23:24" s="3" customFormat="1" x14ac:dyDescent="0.2">
      <c r="W43" s="20" t="str">
        <f>IF(ISBLANK($A43),"",$V43*(Methuselahs!$A$4+1)+$A43)</f>
        <v/>
      </c>
      <c r="X43" s="20" t="str">
        <f>IF(ISBLANK($A43),"",RANK($W43,$W42:$W46,1))</f>
        <v/>
      </c>
    </row>
    <row r="44" spans="23:24" s="3" customFormat="1" x14ac:dyDescent="0.2">
      <c r="W44" s="20" t="str">
        <f>IF(ISBLANK($A44),"",$V44*(Methuselahs!$A$4+1)+$A44)</f>
        <v/>
      </c>
      <c r="X44" s="20" t="str">
        <f>IF(ISBLANK($A44),"",RANK($W44,$W42:$W46,1))</f>
        <v/>
      </c>
    </row>
    <row r="45" spans="23:24" s="3" customFormat="1" x14ac:dyDescent="0.2">
      <c r="W45" s="20" t="str">
        <f>IF(ISBLANK($A45),"",$V45*(Methuselahs!$A$4+1)+$A45)</f>
        <v/>
      </c>
      <c r="X45" s="20" t="str">
        <f>IF(ISBLANK($A45),"",RANK($W45,$W42:$W46,1))</f>
        <v/>
      </c>
    </row>
    <row r="46" spans="23:24" s="3" customFormat="1" x14ac:dyDescent="0.2">
      <c r="W46" s="20" t="str">
        <f>IF(ISBLANK($A46),"",$V46*(Methuselahs!$A$4+1)+$A46)</f>
        <v/>
      </c>
      <c r="X46" s="20" t="str">
        <f>IF(ISBLANK($A46),"",RANK($W46,$W42:$W46,1))</f>
        <v/>
      </c>
    </row>
    <row r="47" spans="23:24" s="3" customFormat="1" x14ac:dyDescent="0.2">
      <c r="W47" s="20" t="str">
        <f>IF(ISBLANK($A47),"",$V47*(Methuselahs!$A$4+1)+$A47)</f>
        <v/>
      </c>
      <c r="X47" s="20" t="str">
        <f>IF(ISBLANK($A47),"",RANK($W47,$W47:$W51,1))</f>
        <v/>
      </c>
    </row>
    <row r="48" spans="23:24" s="3" customFormat="1" x14ac:dyDescent="0.2">
      <c r="W48" s="20" t="str">
        <f>IF(ISBLANK($A48),"",$V48*(Methuselahs!$A$4+1)+$A48)</f>
        <v/>
      </c>
      <c r="X48" s="20" t="str">
        <f>IF(ISBLANK($A48),"",RANK($W48,$W47:$W51,1))</f>
        <v/>
      </c>
    </row>
    <row r="49" spans="23:24" s="3" customFormat="1" x14ac:dyDescent="0.2">
      <c r="W49" s="20" t="str">
        <f>IF(ISBLANK($A49),"",$V49*(Methuselahs!$A$4+1)+$A49)</f>
        <v/>
      </c>
      <c r="X49" s="20" t="str">
        <f>IF(ISBLANK($A49),"",RANK($W49,$W47:$W51,1))</f>
        <v/>
      </c>
    </row>
    <row r="50" spans="23:24" s="3" customFormat="1" x14ac:dyDescent="0.2">
      <c r="W50" s="20" t="str">
        <f>IF(ISBLANK($A50),"",$V50*(Methuselahs!$A$4+1)+$A50)</f>
        <v/>
      </c>
      <c r="X50" s="20" t="str">
        <f>IF(ISBLANK($A50),"",RANK($W50,$W47:$W51,1))</f>
        <v/>
      </c>
    </row>
    <row r="51" spans="23:24" s="3" customFormat="1" x14ac:dyDescent="0.2">
      <c r="W51" s="20" t="str">
        <f>IF(ISBLANK($A51),"",$V51*(Methuselahs!$A$4+1)+$A51)</f>
        <v/>
      </c>
      <c r="X51" s="20" t="str">
        <f>IF(ISBLANK($A51),"",RANK($W51,$W47:$W51,1))</f>
        <v/>
      </c>
    </row>
    <row r="52" spans="23:24" s="3" customFormat="1" x14ac:dyDescent="0.2">
      <c r="W52" s="20" t="str">
        <f>IF(ISBLANK($A52),"",$V52*(Methuselahs!$A$4+1)+$A52)</f>
        <v/>
      </c>
      <c r="X52" s="20" t="str">
        <f>IF(ISBLANK($A52),"",RANK($W52,$W52:$W56,1))</f>
        <v/>
      </c>
    </row>
    <row r="53" spans="23:24" s="3" customFormat="1" x14ac:dyDescent="0.2">
      <c r="W53" s="20" t="str">
        <f>IF(ISBLANK($A53),"",$V53*(Methuselahs!$A$4+1)+$A53)</f>
        <v/>
      </c>
      <c r="X53" s="20" t="str">
        <f>IF(ISBLANK($A53),"",RANK($W53,$W52:$W56,1))</f>
        <v/>
      </c>
    </row>
    <row r="54" spans="23:24" s="3" customFormat="1" x14ac:dyDescent="0.2">
      <c r="W54" s="20" t="str">
        <f>IF(ISBLANK($A54),"",$V54*(Methuselahs!$A$4+1)+$A54)</f>
        <v/>
      </c>
      <c r="X54" s="20" t="str">
        <f>IF(ISBLANK($A54),"",RANK($W54,$W52:$W56,1))</f>
        <v/>
      </c>
    </row>
    <row r="55" spans="23:24" s="3" customFormat="1" x14ac:dyDescent="0.2">
      <c r="W55" s="20" t="str">
        <f>IF(ISBLANK($A55),"",$V55*(Methuselahs!$A$4+1)+$A55)</f>
        <v/>
      </c>
      <c r="X55" s="20" t="str">
        <f>IF(ISBLANK($A55),"",RANK($W55,$W52:$W56,1))</f>
        <v/>
      </c>
    </row>
    <row r="56" spans="23:24" s="3" customFormat="1" x14ac:dyDescent="0.2">
      <c r="W56" s="20" t="str">
        <f>IF(ISBLANK($A56),"",$V56*(Methuselahs!$A$4+1)+$A56)</f>
        <v/>
      </c>
      <c r="X56" s="20" t="str">
        <f>IF(ISBLANK($A56),"",RANK($W56,$W52:$W56,1))</f>
        <v/>
      </c>
    </row>
    <row r="57" spans="23:24" s="3" customFormat="1" x14ac:dyDescent="0.2">
      <c r="W57" s="20" t="str">
        <f>IF(ISBLANK($A57),"",$V57*(Methuselahs!$A$4+1)+$A57)</f>
        <v/>
      </c>
      <c r="X57" s="20" t="str">
        <f>IF(ISBLANK($A57),"",RANK($W57,$W57:$W61,1))</f>
        <v/>
      </c>
    </row>
    <row r="58" spans="23:24" s="3" customFormat="1" x14ac:dyDescent="0.2">
      <c r="W58" s="20" t="str">
        <f>IF(ISBLANK($A58),"",$V58*(Methuselahs!$A$4+1)+$A58)</f>
        <v/>
      </c>
      <c r="X58" s="20" t="str">
        <f>IF(ISBLANK($A58),"",RANK($W58,$W57:$W61,1))</f>
        <v/>
      </c>
    </row>
    <row r="59" spans="23:24" s="3" customFormat="1" x14ac:dyDescent="0.2">
      <c r="W59" s="20" t="str">
        <f>IF(ISBLANK($A59),"",$V59*(Methuselahs!$A$4+1)+$A59)</f>
        <v/>
      </c>
      <c r="X59" s="20" t="str">
        <f>IF(ISBLANK($A59),"",RANK($W59,$W57:$W61,1))</f>
        <v/>
      </c>
    </row>
    <row r="60" spans="23:24" s="3" customFormat="1" x14ac:dyDescent="0.2">
      <c r="W60" s="20" t="str">
        <f>IF(ISBLANK($A60),"",$V60*(Methuselahs!$A$4+1)+$A60)</f>
        <v/>
      </c>
      <c r="X60" s="20" t="str">
        <f>IF(ISBLANK($A60),"",RANK($W60,$W57:$W61,1))</f>
        <v/>
      </c>
    </row>
    <row r="61" spans="23:24" s="3" customFormat="1" x14ac:dyDescent="0.2">
      <c r="W61" s="20" t="str">
        <f>IF(ISBLANK($A61),"",$V61*(Methuselahs!$A$4+1)+$A61)</f>
        <v/>
      </c>
      <c r="X61" s="20" t="str">
        <f>IF(ISBLANK($A61),"",RANK($W61,$W57:$W61,1))</f>
        <v/>
      </c>
    </row>
    <row r="62" spans="23:24" s="3" customFormat="1" x14ac:dyDescent="0.2">
      <c r="W62" s="20" t="str">
        <f>IF(ISBLANK($A62),"",$V62*(Methuselahs!$A$4+1)+$A62)</f>
        <v/>
      </c>
      <c r="X62" s="20" t="str">
        <f>IF(ISBLANK($A62),"",RANK($W62,$W62:$W66,1))</f>
        <v/>
      </c>
    </row>
    <row r="63" spans="23:24" s="3" customFormat="1" x14ac:dyDescent="0.2">
      <c r="W63" s="20" t="str">
        <f>IF(ISBLANK($A63),"",$V63*(Methuselahs!$A$4+1)+$A63)</f>
        <v/>
      </c>
      <c r="X63" s="20" t="str">
        <f>IF(ISBLANK($A63),"",RANK($W63,$W62:$W66,1))</f>
        <v/>
      </c>
    </row>
    <row r="64" spans="23:24" s="3" customFormat="1" x14ac:dyDescent="0.2">
      <c r="W64" s="20" t="str">
        <f>IF(ISBLANK($A64),"",$V64*(Methuselahs!$A$4+1)+$A64)</f>
        <v/>
      </c>
      <c r="X64" s="20" t="str">
        <f>IF(ISBLANK($A64),"",RANK($W64,$W62:$W66,1))</f>
        <v/>
      </c>
    </row>
    <row r="65" spans="23:24" s="3" customFormat="1" x14ac:dyDescent="0.2">
      <c r="W65" s="20" t="str">
        <f>IF(ISBLANK($A65),"",$V65*(Methuselahs!$A$4+1)+$A65)</f>
        <v/>
      </c>
      <c r="X65" s="20" t="str">
        <f>IF(ISBLANK($A65),"",RANK($W65,$W62:$W66,1))</f>
        <v/>
      </c>
    </row>
    <row r="66" spans="23:24" s="3" customFormat="1" x14ac:dyDescent="0.2">
      <c r="W66" s="20" t="str">
        <f>IF(ISBLANK($A66),"",$V66*(Methuselahs!$A$4+1)+$A66)</f>
        <v/>
      </c>
      <c r="X66" s="20" t="str">
        <f>IF(ISBLANK($A66),"",RANK($W66,$W62:$W66,1))</f>
        <v/>
      </c>
    </row>
    <row r="67" spans="23:24" s="3" customFormat="1" x14ac:dyDescent="0.2">
      <c r="W67" s="20" t="str">
        <f>IF(ISBLANK($A67),"",$V67*(Methuselahs!$A$4+1)+$A67)</f>
        <v/>
      </c>
      <c r="X67" s="20" t="str">
        <f>IF(ISBLANK($A67),"",RANK($W67,$W67:$W71,1))</f>
        <v/>
      </c>
    </row>
    <row r="68" spans="23:24" s="3" customFormat="1" x14ac:dyDescent="0.2">
      <c r="W68" s="20" t="str">
        <f>IF(ISBLANK($A68),"",$V68*(Methuselahs!$A$4+1)+$A68)</f>
        <v/>
      </c>
      <c r="X68" s="20" t="str">
        <f>IF(ISBLANK($A68),"",RANK($W68,$W67:$W71,1))</f>
        <v/>
      </c>
    </row>
    <row r="69" spans="23:24" s="3" customFormat="1" x14ac:dyDescent="0.2">
      <c r="W69" s="20" t="str">
        <f>IF(ISBLANK($A69),"",$V69*(Methuselahs!$A$4+1)+$A69)</f>
        <v/>
      </c>
      <c r="X69" s="20" t="str">
        <f>IF(ISBLANK($A69),"",RANK($W69,$W67:$W71,1))</f>
        <v/>
      </c>
    </row>
    <row r="70" spans="23:24" s="3" customFormat="1" x14ac:dyDescent="0.2">
      <c r="W70" s="20" t="str">
        <f>IF(ISBLANK($A70),"",$V70*(Methuselahs!$A$4+1)+$A70)</f>
        <v/>
      </c>
      <c r="X70" s="20" t="str">
        <f>IF(ISBLANK($A70),"",RANK($W70,$W67:$W71,1))</f>
        <v/>
      </c>
    </row>
    <row r="71" spans="23:24" s="3" customFormat="1" x14ac:dyDescent="0.2">
      <c r="W71" s="20" t="str">
        <f>IF(ISBLANK($A71),"",$V71*(Methuselahs!$A$4+1)+$A71)</f>
        <v/>
      </c>
      <c r="X71" s="20" t="str">
        <f>IF(ISBLANK($A71),"",RANK($W71,$W67:$W71,1))</f>
        <v/>
      </c>
    </row>
    <row r="72" spans="23:24" s="3" customFormat="1" x14ac:dyDescent="0.2">
      <c r="W72" s="20" t="str">
        <f>IF(ISBLANK($A72),"",$V72*(Methuselahs!$A$4+1)+$A72)</f>
        <v/>
      </c>
      <c r="X72" s="20" t="str">
        <f>IF(ISBLANK($A72),"",RANK($W72,$W72:$W76,1))</f>
        <v/>
      </c>
    </row>
    <row r="73" spans="23:24" s="3" customFormat="1" x14ac:dyDescent="0.2">
      <c r="W73" s="20" t="str">
        <f>IF(ISBLANK($A73),"",$V73*(Methuselahs!$A$4+1)+$A73)</f>
        <v/>
      </c>
      <c r="X73" s="20" t="str">
        <f>IF(ISBLANK($A73),"",RANK($W73,$W72:$W76,1))</f>
        <v/>
      </c>
    </row>
    <row r="74" spans="23:24" s="3" customFormat="1" x14ac:dyDescent="0.2">
      <c r="W74" s="20" t="str">
        <f>IF(ISBLANK($A74),"",$V74*(Methuselahs!$A$4+1)+$A74)</f>
        <v/>
      </c>
      <c r="X74" s="20" t="str">
        <f>IF(ISBLANK($A74),"",RANK($W74,$W72:$W76,1))</f>
        <v/>
      </c>
    </row>
    <row r="75" spans="23:24" s="3" customFormat="1" x14ac:dyDescent="0.2">
      <c r="W75" s="20" t="str">
        <f>IF(ISBLANK($A75),"",$V75*(Methuselahs!$A$4+1)+$A75)</f>
        <v/>
      </c>
      <c r="X75" s="20" t="str">
        <f>IF(ISBLANK($A75),"",RANK($W75,$W72:$W76,1))</f>
        <v/>
      </c>
    </row>
    <row r="76" spans="23:24" s="3" customFormat="1" x14ac:dyDescent="0.2">
      <c r="W76" s="20" t="str">
        <f>IF(ISBLANK($A76),"",$V76*(Methuselahs!$A$4+1)+$A76)</f>
        <v/>
      </c>
      <c r="X76" s="20" t="str">
        <f>IF(ISBLANK($A76),"",RANK($W76,$W72:$W76,1))</f>
        <v/>
      </c>
    </row>
    <row r="77" spans="23:24" s="3" customFormat="1" x14ac:dyDescent="0.2">
      <c r="W77" s="20" t="str">
        <f>IF(ISBLANK($A77),"",$V77*(Methuselahs!$A$4+1)+$A77)</f>
        <v/>
      </c>
      <c r="X77" s="20" t="str">
        <f>IF(ISBLANK($A77),"",RANK($W77,$W77:$W81,1))</f>
        <v/>
      </c>
    </row>
    <row r="78" spans="23:24" s="3" customFormat="1" x14ac:dyDescent="0.2">
      <c r="W78" s="20" t="str">
        <f>IF(ISBLANK($A78),"",$V78*(Methuselahs!$A$4+1)+$A78)</f>
        <v/>
      </c>
      <c r="X78" s="20" t="str">
        <f>IF(ISBLANK($A78),"",RANK($W78,$W77:$W81,1))</f>
        <v/>
      </c>
    </row>
    <row r="79" spans="23:24" s="3" customFormat="1" x14ac:dyDescent="0.2">
      <c r="W79" s="20" t="str">
        <f>IF(ISBLANK($A79),"",$V79*(Methuselahs!$A$4+1)+$A79)</f>
        <v/>
      </c>
      <c r="X79" s="20" t="str">
        <f>IF(ISBLANK($A79),"",RANK($W79,$W77:$W81,1))</f>
        <v/>
      </c>
    </row>
    <row r="80" spans="23:24" s="3" customFormat="1" x14ac:dyDescent="0.2">
      <c r="W80" s="20" t="str">
        <f>IF(ISBLANK($A80),"",$V80*(Methuselahs!$A$4+1)+$A80)</f>
        <v/>
      </c>
      <c r="X80" s="20" t="str">
        <f>IF(ISBLANK($A80),"",RANK($W80,$W77:$W81,1))</f>
        <v/>
      </c>
    </row>
    <row r="81" spans="23:24" s="3" customFormat="1" x14ac:dyDescent="0.2">
      <c r="W81" s="20" t="str">
        <f>IF(ISBLANK($A81),"",$V81*(Methuselahs!$A$4+1)+$A81)</f>
        <v/>
      </c>
      <c r="X81" s="20" t="str">
        <f>IF(ISBLANK($A81),"",RANK($W81,$W77:$W81,1))</f>
        <v/>
      </c>
    </row>
    <row r="82" spans="23:24" s="3" customFormat="1" x14ac:dyDescent="0.2">
      <c r="W82" s="20" t="str">
        <f>IF(ISBLANK($A82),"",$V82*(Methuselahs!$A$4+1)+$A82)</f>
        <v/>
      </c>
      <c r="X82" s="20" t="str">
        <f>IF(ISBLANK($A82),"",RANK($W82,$W82:$W86,1))</f>
        <v/>
      </c>
    </row>
    <row r="83" spans="23:24" s="3" customFormat="1" x14ac:dyDescent="0.2">
      <c r="W83" s="20" t="str">
        <f>IF(ISBLANK($A83),"",$V83*(Methuselahs!$A$4+1)+$A83)</f>
        <v/>
      </c>
      <c r="X83" s="20" t="str">
        <f>IF(ISBLANK($A83),"",RANK($W83,$W82:$W86,1))</f>
        <v/>
      </c>
    </row>
    <row r="84" spans="23:24" s="3" customFormat="1" x14ac:dyDescent="0.2">
      <c r="W84" s="20" t="str">
        <f>IF(ISBLANK($A84),"",$V84*(Methuselahs!$A$4+1)+$A84)</f>
        <v/>
      </c>
      <c r="X84" s="20" t="str">
        <f>IF(ISBLANK($A84),"",RANK($W84,$W82:$W86,1))</f>
        <v/>
      </c>
    </row>
    <row r="85" spans="23:24" s="3" customFormat="1" x14ac:dyDescent="0.2">
      <c r="W85" s="20" t="str">
        <f>IF(ISBLANK($A85),"",$V85*(Methuselahs!$A$4+1)+$A85)</f>
        <v/>
      </c>
      <c r="X85" s="20" t="str">
        <f>IF(ISBLANK($A85),"",RANK($W85,$W82:$W86,1))</f>
        <v/>
      </c>
    </row>
    <row r="86" spans="23:24" s="3" customFormat="1" x14ac:dyDescent="0.2">
      <c r="W86" s="20" t="str">
        <f>IF(ISBLANK($A86),"",$V86*(Methuselahs!$A$4+1)+$A86)</f>
        <v/>
      </c>
      <c r="X86" s="20" t="str">
        <f>IF(ISBLANK($A86),"",RANK($W86,$W82:$W86,1))</f>
        <v/>
      </c>
    </row>
    <row r="87" spans="23:24" s="3" customFormat="1" x14ac:dyDescent="0.2">
      <c r="W87" s="20" t="str">
        <f>IF(ISBLANK($A87),"",$V87*(Methuselahs!$A$4+1)+$A87)</f>
        <v/>
      </c>
      <c r="X87" s="20" t="str">
        <f>IF(ISBLANK($A87),"",RANK($W87,$W87:$W91,1))</f>
        <v/>
      </c>
    </row>
    <row r="88" spans="23:24" s="3" customFormat="1" x14ac:dyDescent="0.2">
      <c r="W88" s="20" t="str">
        <f>IF(ISBLANK($A88),"",$V88*(Methuselahs!$A$4+1)+$A88)</f>
        <v/>
      </c>
      <c r="X88" s="20" t="str">
        <f>IF(ISBLANK($A88),"",RANK($W88,$W87:$W91,1))</f>
        <v/>
      </c>
    </row>
    <row r="89" spans="23:24" s="3" customFormat="1" x14ac:dyDescent="0.2">
      <c r="W89" s="20" t="str">
        <f>IF(ISBLANK($A89),"",$V89*(Methuselahs!$A$4+1)+$A89)</f>
        <v/>
      </c>
      <c r="X89" s="20" t="str">
        <f>IF(ISBLANK($A89),"",RANK($W89,$W87:$W91,1))</f>
        <v/>
      </c>
    </row>
    <row r="90" spans="23:24" s="3" customFormat="1" x14ac:dyDescent="0.2">
      <c r="W90" s="20" t="str">
        <f>IF(ISBLANK($A90),"",$V90*(Methuselahs!$A$4+1)+$A90)</f>
        <v/>
      </c>
      <c r="X90" s="20" t="str">
        <f>IF(ISBLANK($A90),"",RANK($W90,$W87:$W91,1))</f>
        <v/>
      </c>
    </row>
    <row r="91" spans="23:24" s="3" customFormat="1" x14ac:dyDescent="0.2">
      <c r="W91" s="20" t="str">
        <f>IF(ISBLANK($A91),"",$V91*(Methuselahs!$A$4+1)+$A91)</f>
        <v/>
      </c>
      <c r="X91" s="20" t="str">
        <f>IF(ISBLANK($A91),"",RANK($W91,$W87:$W91,1))</f>
        <v/>
      </c>
    </row>
    <row r="92" spans="23:24" s="3" customFormat="1" x14ac:dyDescent="0.2">
      <c r="W92" s="20" t="str">
        <f>IF(ISBLANK($A92),"",$V92*(Methuselahs!$A$4+1)+$A92)</f>
        <v/>
      </c>
      <c r="X92" s="20" t="str">
        <f>IF(ISBLANK($A92),"",RANK($W92,$W92:$W96,1))</f>
        <v/>
      </c>
    </row>
    <row r="93" spans="23:24" s="3" customFormat="1" x14ac:dyDescent="0.2">
      <c r="W93" s="20" t="str">
        <f>IF(ISBLANK($A93),"",$V93*(Methuselahs!$A$4+1)+$A93)</f>
        <v/>
      </c>
      <c r="X93" s="20" t="str">
        <f>IF(ISBLANK($A93),"",RANK($W93,$W92:$W96,1))</f>
        <v/>
      </c>
    </row>
    <row r="94" spans="23:24" s="3" customFormat="1" x14ac:dyDescent="0.2">
      <c r="W94" s="20" t="str">
        <f>IF(ISBLANK($A94),"",$V94*(Methuselahs!$A$4+1)+$A94)</f>
        <v/>
      </c>
      <c r="X94" s="20" t="str">
        <f>IF(ISBLANK($A94),"",RANK($W94,$W92:$W96,1))</f>
        <v/>
      </c>
    </row>
    <row r="95" spans="23:24" s="3" customFormat="1" x14ac:dyDescent="0.2">
      <c r="W95" s="20" t="str">
        <f>IF(ISBLANK($A95),"",$V95*(Methuselahs!$A$4+1)+$A95)</f>
        <v/>
      </c>
      <c r="X95" s="20" t="str">
        <f>IF(ISBLANK($A95),"",RANK($W95,$W92:$W96,1))</f>
        <v/>
      </c>
    </row>
    <row r="96" spans="23:24" s="3" customFormat="1" x14ac:dyDescent="0.2">
      <c r="W96" s="20" t="str">
        <f>IF(ISBLANK($A96),"",$V96*(Methuselahs!$A$4+1)+$A96)</f>
        <v/>
      </c>
      <c r="X96" s="20" t="str">
        <f>IF(ISBLANK($A96),"",RANK($W96,$W92:$W96,1))</f>
        <v/>
      </c>
    </row>
    <row r="97" spans="23:24" s="3" customFormat="1" x14ac:dyDescent="0.2">
      <c r="W97" s="20" t="str">
        <f>IF(ISBLANK($A97),"",$V97*(Methuselahs!$A$4+1)+$A97)</f>
        <v/>
      </c>
      <c r="X97" s="20" t="str">
        <f>IF(ISBLANK($A97),"",RANK($W97,$W97:$W101,1))</f>
        <v/>
      </c>
    </row>
    <row r="98" spans="23:24" s="3" customFormat="1" x14ac:dyDescent="0.2">
      <c r="W98" s="20" t="str">
        <f>IF(ISBLANK($A98),"",$V98*(Methuselahs!$A$4+1)+$A98)</f>
        <v/>
      </c>
      <c r="X98" s="20" t="str">
        <f>IF(ISBLANK($A98),"",RANK($W98,$W97:$W101,1))</f>
        <v/>
      </c>
    </row>
    <row r="99" spans="23:24" s="3" customFormat="1" x14ac:dyDescent="0.2">
      <c r="W99" s="20" t="str">
        <f>IF(ISBLANK($A99),"",$V99*(Methuselahs!$A$4+1)+$A99)</f>
        <v/>
      </c>
      <c r="X99" s="20" t="str">
        <f>IF(ISBLANK($A99),"",RANK($W99,$W97:$W101,1))</f>
        <v/>
      </c>
    </row>
    <row r="100" spans="23:24" s="3" customFormat="1" x14ac:dyDescent="0.2">
      <c r="W100" s="20" t="str">
        <f>IF(ISBLANK($A100),"",$V100*(Methuselahs!$A$4+1)+$A100)</f>
        <v/>
      </c>
      <c r="X100" s="20" t="str">
        <f>IF(ISBLANK($A100),"",RANK($W100,$W97:$W101,1))</f>
        <v/>
      </c>
    </row>
    <row r="101" spans="23:24" s="3" customFormat="1" x14ac:dyDescent="0.2">
      <c r="W101" s="20" t="str">
        <f>IF(ISBLANK($A101),"",$V101*(Methuselahs!$A$4+1)+$A101)</f>
        <v/>
      </c>
      <c r="X101" s="20" t="str">
        <f>IF(ISBLANK($A101),"",RANK($W101,$W97:$W101,1))</f>
        <v/>
      </c>
    </row>
    <row r="102" spans="23:24" s="3" customFormat="1" x14ac:dyDescent="0.2">
      <c r="W102" s="20" t="str">
        <f>IF(ISBLANK($A102),"",$V102*(Methuselahs!$A$4+1)+$A102)</f>
        <v/>
      </c>
      <c r="X102" s="20" t="str">
        <f>IF(ISBLANK($A102),"",RANK($W102,$W102:$W106,1))</f>
        <v/>
      </c>
    </row>
    <row r="103" spans="23:24" s="3" customFormat="1" x14ac:dyDescent="0.2">
      <c r="W103" s="20" t="str">
        <f>IF(ISBLANK($A103),"",$V103*(Methuselahs!$A$4+1)+$A103)</f>
        <v/>
      </c>
      <c r="X103" s="20" t="str">
        <f>IF(ISBLANK($A103),"",RANK($W103,$W102:$W106,1))</f>
        <v/>
      </c>
    </row>
    <row r="104" spans="23:24" s="3" customFormat="1" x14ac:dyDescent="0.2">
      <c r="W104" s="20" t="str">
        <f>IF(ISBLANK($A104),"",$V104*(Methuselahs!$A$4+1)+$A104)</f>
        <v/>
      </c>
      <c r="X104" s="20" t="str">
        <f>IF(ISBLANK($A104),"",RANK($W104,$W102:$W106,1))</f>
        <v/>
      </c>
    </row>
    <row r="105" spans="23:24" s="3" customFormat="1" x14ac:dyDescent="0.2">
      <c r="W105" s="20" t="str">
        <f>IF(ISBLANK($A105),"",$V105*(Methuselahs!$A$4+1)+$A105)</f>
        <v/>
      </c>
      <c r="X105" s="20" t="str">
        <f>IF(ISBLANK($A105),"",RANK($W105,$W102:$W106,1))</f>
        <v/>
      </c>
    </row>
    <row r="106" spans="23:24" s="3" customFormat="1" x14ac:dyDescent="0.2">
      <c r="W106" s="20" t="str">
        <f>IF(ISBLANK($A106),"",$V106*(Methuselahs!$A$4+1)+$A106)</f>
        <v/>
      </c>
      <c r="X106" s="20" t="str">
        <f>IF(ISBLANK($A106),"",RANK($W106,$W102:$W106,1))</f>
        <v/>
      </c>
    </row>
    <row r="107" spans="23:24" s="3" customFormat="1" x14ac:dyDescent="0.2">
      <c r="W107" s="20" t="str">
        <f>IF(ISBLANK($A107),"",$V107*(Methuselahs!$A$4+1)+$A107)</f>
        <v/>
      </c>
      <c r="X107" s="20" t="str">
        <f>IF(ISBLANK($A107),"",RANK($W107,$W107:$W111,1))</f>
        <v/>
      </c>
    </row>
    <row r="108" spans="23:24" s="3" customFormat="1" x14ac:dyDescent="0.2">
      <c r="W108" s="20" t="str">
        <f>IF(ISBLANK($A108),"",$V108*(Methuselahs!$A$4+1)+$A108)</f>
        <v/>
      </c>
      <c r="X108" s="20" t="str">
        <f>IF(ISBLANK($A108),"",RANK($W108,$W107:$W111,1))</f>
        <v/>
      </c>
    </row>
    <row r="109" spans="23:24" s="3" customFormat="1" x14ac:dyDescent="0.2">
      <c r="W109" s="20" t="str">
        <f>IF(ISBLANK($A109),"",$V109*(Methuselahs!$A$4+1)+$A109)</f>
        <v/>
      </c>
      <c r="X109" s="20" t="str">
        <f>IF(ISBLANK($A109),"",RANK($W109,$W107:$W111,1))</f>
        <v/>
      </c>
    </row>
    <row r="110" spans="23:24" s="3" customFormat="1" x14ac:dyDescent="0.2">
      <c r="W110" s="20" t="str">
        <f>IF(ISBLANK($A110),"",$V110*(Methuselahs!$A$4+1)+$A110)</f>
        <v/>
      </c>
      <c r="X110" s="20" t="str">
        <f>IF(ISBLANK($A110),"",RANK($W110,$W107:$W111,1))</f>
        <v/>
      </c>
    </row>
    <row r="111" spans="23:24" s="3" customFormat="1" x14ac:dyDescent="0.2">
      <c r="W111" s="20" t="str">
        <f>IF(ISBLANK($A111),"",$V111*(Methuselahs!$A$4+1)+$A111)</f>
        <v/>
      </c>
      <c r="X111" s="20" t="str">
        <f>IF(ISBLANK($A111),"",RANK($W111,$W107:$W111,1))</f>
        <v/>
      </c>
    </row>
    <row r="112" spans="23:24" s="3" customFormat="1" x14ac:dyDescent="0.2">
      <c r="W112" s="20" t="str">
        <f>IF(ISBLANK($A112),"",$V112*(Methuselahs!$A$4+1)+$A112)</f>
        <v/>
      </c>
      <c r="X112" s="20" t="str">
        <f>IF(ISBLANK($A112),"",RANK($W112,$W112:$W116,1))</f>
        <v/>
      </c>
    </row>
    <row r="113" spans="23:24" s="3" customFormat="1" x14ac:dyDescent="0.2">
      <c r="W113" s="20" t="str">
        <f>IF(ISBLANK($A113),"",$V113*(Methuselahs!$A$4+1)+$A113)</f>
        <v/>
      </c>
      <c r="X113" s="20" t="str">
        <f>IF(ISBLANK($A113),"",RANK($W113,$W112:$W116,1))</f>
        <v/>
      </c>
    </row>
    <row r="114" spans="23:24" s="3" customFormat="1" x14ac:dyDescent="0.2">
      <c r="W114" s="20" t="str">
        <f>IF(ISBLANK($A114),"",$V114*(Methuselahs!$A$4+1)+$A114)</f>
        <v/>
      </c>
      <c r="X114" s="20" t="str">
        <f>IF(ISBLANK($A114),"",RANK($W114,$W112:$W116,1))</f>
        <v/>
      </c>
    </row>
    <row r="115" spans="23:24" s="3" customFormat="1" x14ac:dyDescent="0.2">
      <c r="W115" s="20" t="str">
        <f>IF(ISBLANK($A115),"",$V115*(Methuselahs!$A$4+1)+$A115)</f>
        <v/>
      </c>
      <c r="X115" s="20" t="str">
        <f>IF(ISBLANK($A115),"",RANK($W115,$W112:$W116,1))</f>
        <v/>
      </c>
    </row>
    <row r="116" spans="23:24" s="3" customFormat="1" x14ac:dyDescent="0.2">
      <c r="W116" s="20" t="str">
        <f>IF(ISBLANK($A116),"",$V116*(Methuselahs!$A$4+1)+$A116)</f>
        <v/>
      </c>
      <c r="X116" s="20" t="str">
        <f>IF(ISBLANK($A116),"",RANK($W116,$W112:$W116,1))</f>
        <v/>
      </c>
    </row>
    <row r="117" spans="23:24" s="3" customFormat="1" x14ac:dyDescent="0.2">
      <c r="W117" s="20" t="str">
        <f>IF(ISBLANK($A117),"",$V117*(Methuselahs!$A$4+1)+$A117)</f>
        <v/>
      </c>
      <c r="X117" s="20" t="str">
        <f>IF(ISBLANK($A117),"",RANK($W117,$W117:$W121,1))</f>
        <v/>
      </c>
    </row>
    <row r="118" spans="23:24" s="3" customFormat="1" x14ac:dyDescent="0.2">
      <c r="W118" s="20" t="str">
        <f>IF(ISBLANK($A118),"",$V118*(Methuselahs!$A$4+1)+$A118)</f>
        <v/>
      </c>
      <c r="X118" s="20" t="str">
        <f>IF(ISBLANK($A118),"",RANK($W118,$W117:$W121,1))</f>
        <v/>
      </c>
    </row>
    <row r="119" spans="23:24" s="3" customFormat="1" x14ac:dyDescent="0.2">
      <c r="W119" s="20" t="str">
        <f>IF(ISBLANK($A119),"",$V119*(Methuselahs!$A$4+1)+$A119)</f>
        <v/>
      </c>
      <c r="X119" s="20" t="str">
        <f>IF(ISBLANK($A119),"",RANK($W119,$W117:$W121,1))</f>
        <v/>
      </c>
    </row>
    <row r="120" spans="23:24" s="3" customFormat="1" x14ac:dyDescent="0.2">
      <c r="W120" s="20" t="str">
        <f>IF(ISBLANK($A120),"",$V120*(Methuselahs!$A$4+1)+$A120)</f>
        <v/>
      </c>
      <c r="X120" s="20" t="str">
        <f>IF(ISBLANK($A120),"",RANK($W120,$W117:$W121,1))</f>
        <v/>
      </c>
    </row>
    <row r="121" spans="23:24" s="3" customFormat="1" x14ac:dyDescent="0.2">
      <c r="W121" s="20" t="str">
        <f>IF(ISBLANK($A121),"",$V121*(Methuselahs!$A$4+1)+$A121)</f>
        <v/>
      </c>
      <c r="X121" s="20" t="str">
        <f>IF(ISBLANK($A121),"",RANK($W121,$W117:$W121,1))</f>
        <v/>
      </c>
    </row>
    <row r="122" spans="23:24" s="3" customFormat="1" x14ac:dyDescent="0.2">
      <c r="W122" s="20" t="str">
        <f>IF(ISBLANK($A122),"",$V122*(Methuselahs!$A$4+1)+$A122)</f>
        <v/>
      </c>
      <c r="X122" s="20" t="str">
        <f>IF(ISBLANK($A122),"",RANK($W122,$W122:$W126,1))</f>
        <v/>
      </c>
    </row>
    <row r="123" spans="23:24" s="3" customFormat="1" x14ac:dyDescent="0.2">
      <c r="W123" s="20" t="str">
        <f>IF(ISBLANK($A123),"",$V123*(Methuselahs!$A$4+1)+$A123)</f>
        <v/>
      </c>
      <c r="X123" s="20" t="str">
        <f>IF(ISBLANK($A123),"",RANK($W123,$W122:$W126,1))</f>
        <v/>
      </c>
    </row>
    <row r="124" spans="23:24" s="3" customFormat="1" x14ac:dyDescent="0.2">
      <c r="W124" s="20" t="str">
        <f>IF(ISBLANK($A124),"",$V124*(Methuselahs!$A$4+1)+$A124)</f>
        <v/>
      </c>
      <c r="X124" s="20" t="str">
        <f>IF(ISBLANK($A124),"",RANK($W124,$W122:$W126,1))</f>
        <v/>
      </c>
    </row>
    <row r="125" spans="23:24" s="3" customFormat="1" x14ac:dyDescent="0.2">
      <c r="W125" s="20" t="str">
        <f>IF(ISBLANK($A125),"",$V125*(Methuselahs!$A$4+1)+$A125)</f>
        <v/>
      </c>
      <c r="X125" s="20" t="str">
        <f>IF(ISBLANK($A125),"",RANK($W125,$W122:$W126,1))</f>
        <v/>
      </c>
    </row>
    <row r="126" spans="23:24" s="3" customFormat="1" x14ac:dyDescent="0.2">
      <c r="W126" s="20" t="str">
        <f>IF(ISBLANK($A126),"",$V126*(Methuselahs!$A$4+1)+$A126)</f>
        <v/>
      </c>
      <c r="X126" s="20" t="str">
        <f>IF(ISBLANK($A126),"",RANK($W126,$W122:$W126,1))</f>
        <v/>
      </c>
    </row>
    <row r="127" spans="23:24" s="3" customFormat="1" x14ac:dyDescent="0.2">
      <c r="W127" s="20" t="str">
        <f>IF(ISBLANK($A127),"",$V127*(Methuselahs!$A$4+1)+$A127)</f>
        <v/>
      </c>
      <c r="X127" s="20" t="str">
        <f>IF(ISBLANK($A127),"",RANK($W127,$W127:$W131,1))</f>
        <v/>
      </c>
    </row>
    <row r="128" spans="23:24" s="3" customFormat="1" x14ac:dyDescent="0.2">
      <c r="W128" s="20" t="str">
        <f>IF(ISBLANK($A128),"",$V128*(Methuselahs!$A$4+1)+$A128)</f>
        <v/>
      </c>
      <c r="X128" s="20" t="str">
        <f>IF(ISBLANK($A128),"",RANK($W128,$W127:$W131,1))</f>
        <v/>
      </c>
    </row>
    <row r="129" spans="23:24" s="3" customFormat="1" x14ac:dyDescent="0.2">
      <c r="W129" s="20" t="str">
        <f>IF(ISBLANK($A129),"",$V129*(Methuselahs!$A$4+1)+$A129)</f>
        <v/>
      </c>
      <c r="X129" s="20" t="str">
        <f>IF(ISBLANK($A129),"",RANK($W129,$W127:$W131,1))</f>
        <v/>
      </c>
    </row>
    <row r="130" spans="23:24" s="3" customFormat="1" x14ac:dyDescent="0.2">
      <c r="W130" s="20" t="str">
        <f>IF(ISBLANK($A130),"",$V130*(Methuselahs!$A$4+1)+$A130)</f>
        <v/>
      </c>
      <c r="X130" s="20" t="str">
        <f>IF(ISBLANK($A130),"",RANK($W130,$W127:$W131,1))</f>
        <v/>
      </c>
    </row>
    <row r="131" spans="23:24" s="3" customFormat="1" x14ac:dyDescent="0.2">
      <c r="W131" s="20" t="str">
        <f>IF(ISBLANK($A131),"",$V131*(Methuselahs!$A$4+1)+$A131)</f>
        <v/>
      </c>
      <c r="X131" s="20" t="str">
        <f>IF(ISBLANK($A131),"",RANK($W131,$W127:$W131,1))</f>
        <v/>
      </c>
    </row>
    <row r="132" spans="23:24" s="3" customFormat="1" x14ac:dyDescent="0.2">
      <c r="W132" s="20" t="str">
        <f>IF(ISBLANK($A132),"",$V132*(Methuselahs!$A$4+1)+$A132)</f>
        <v/>
      </c>
      <c r="X132" s="20" t="str">
        <f>IF(ISBLANK($A132),"",RANK($W132,$W132:$W136,1))</f>
        <v/>
      </c>
    </row>
    <row r="133" spans="23:24" s="3" customFormat="1" x14ac:dyDescent="0.2">
      <c r="W133" s="20" t="str">
        <f>IF(ISBLANK($A133),"",$V133*(Methuselahs!$A$4+1)+$A133)</f>
        <v/>
      </c>
      <c r="X133" s="20" t="str">
        <f>IF(ISBLANK($A133),"",RANK($W133,$W132:$W136,1))</f>
        <v/>
      </c>
    </row>
    <row r="134" spans="23:24" s="3" customFormat="1" x14ac:dyDescent="0.2">
      <c r="W134" s="20" t="str">
        <f>IF(ISBLANK($A134),"",$V134*(Methuselahs!$A$4+1)+$A134)</f>
        <v/>
      </c>
      <c r="X134" s="20" t="str">
        <f>IF(ISBLANK($A134),"",RANK($W134,$W132:$W136,1))</f>
        <v/>
      </c>
    </row>
    <row r="135" spans="23:24" s="3" customFormat="1" x14ac:dyDescent="0.2">
      <c r="W135" s="20" t="str">
        <f>IF(ISBLANK($A135),"",$V135*(Methuselahs!$A$4+1)+$A135)</f>
        <v/>
      </c>
      <c r="X135" s="20" t="str">
        <f>IF(ISBLANK($A135),"",RANK($W135,$W132:$W136,1))</f>
        <v/>
      </c>
    </row>
    <row r="136" spans="23:24" s="3" customFormat="1" x14ac:dyDescent="0.2">
      <c r="W136" s="20" t="str">
        <f>IF(ISBLANK($A136),"",$V136*(Methuselahs!$A$4+1)+$A136)</f>
        <v/>
      </c>
      <c r="X136" s="20" t="str">
        <f>IF(ISBLANK($A136),"",RANK($W136,$W132:$W136,1))</f>
        <v/>
      </c>
    </row>
    <row r="137" spans="23:24" s="3" customFormat="1" x14ac:dyDescent="0.2">
      <c r="W137" s="20" t="str">
        <f>IF(ISBLANK($A137),"",$V137*(Methuselahs!$A$4+1)+$A137)</f>
        <v/>
      </c>
      <c r="X137" s="20" t="str">
        <f>IF(ISBLANK($A137),"",RANK($W137,$W137:$W141,1))</f>
        <v/>
      </c>
    </row>
    <row r="138" spans="23:24" s="3" customFormat="1" x14ac:dyDescent="0.2">
      <c r="W138" s="20" t="str">
        <f>IF(ISBLANK($A138),"",$V138*(Methuselahs!$A$4+1)+$A138)</f>
        <v/>
      </c>
      <c r="X138" s="20" t="str">
        <f>IF(ISBLANK($A138),"",RANK($W138,$W137:$W141,1))</f>
        <v/>
      </c>
    </row>
    <row r="139" spans="23:24" s="3" customFormat="1" x14ac:dyDescent="0.2">
      <c r="W139" s="20" t="str">
        <f>IF(ISBLANK($A139),"",$V139*(Methuselahs!$A$4+1)+$A139)</f>
        <v/>
      </c>
      <c r="X139" s="20" t="str">
        <f>IF(ISBLANK($A139),"",RANK($W139,$W137:$W141,1))</f>
        <v/>
      </c>
    </row>
    <row r="140" spans="23:24" s="3" customFormat="1" x14ac:dyDescent="0.2">
      <c r="W140" s="20" t="str">
        <f>IF(ISBLANK($A140),"",$V140*(Methuselahs!$A$4+1)+$A140)</f>
        <v/>
      </c>
      <c r="X140" s="20" t="str">
        <f>IF(ISBLANK($A140),"",RANK($W140,$W137:$W141,1))</f>
        <v/>
      </c>
    </row>
    <row r="141" spans="23:24" s="3" customFormat="1" x14ac:dyDescent="0.2">
      <c r="W141" s="20" t="str">
        <f>IF(ISBLANK($A141),"",$V141*(Methuselahs!$A$4+1)+$A141)</f>
        <v/>
      </c>
      <c r="X141" s="20" t="str">
        <f>IF(ISBLANK($A141),"",RANK($W141,$W137:$W141,1))</f>
        <v/>
      </c>
    </row>
    <row r="142" spans="23:24" s="3" customFormat="1" x14ac:dyDescent="0.2">
      <c r="W142" s="20" t="str">
        <f>IF(ISBLANK($A142),"",$V142*(Methuselahs!$A$4+1)+$A142)</f>
        <v/>
      </c>
      <c r="X142" s="20" t="str">
        <f>IF(ISBLANK($A142),"",RANK($W142,$W142:$W146,1))</f>
        <v/>
      </c>
    </row>
    <row r="143" spans="23:24" s="3" customFormat="1" x14ac:dyDescent="0.2">
      <c r="W143" s="20" t="str">
        <f>IF(ISBLANK($A143),"",$V143*(Methuselahs!$A$4+1)+$A143)</f>
        <v/>
      </c>
      <c r="X143" s="20" t="str">
        <f>IF(ISBLANK($A143),"",RANK($W143,$W142:$W146,1))</f>
        <v/>
      </c>
    </row>
    <row r="144" spans="23:24" s="3" customFormat="1" x14ac:dyDescent="0.2">
      <c r="W144" s="20" t="str">
        <f>IF(ISBLANK($A144),"",$V144*(Methuselahs!$A$4+1)+$A144)</f>
        <v/>
      </c>
      <c r="X144" s="20" t="str">
        <f>IF(ISBLANK($A144),"",RANK($W144,$W142:$W146,1))</f>
        <v/>
      </c>
    </row>
    <row r="145" spans="23:24" s="3" customFormat="1" x14ac:dyDescent="0.2">
      <c r="W145" s="20" t="str">
        <f>IF(ISBLANK($A145),"",$V145*(Methuselahs!$A$4+1)+$A145)</f>
        <v/>
      </c>
      <c r="X145" s="20" t="str">
        <f>IF(ISBLANK($A145),"",RANK($W145,$W142:$W146,1))</f>
        <v/>
      </c>
    </row>
    <row r="146" spans="23:24" s="3" customFormat="1" x14ac:dyDescent="0.2">
      <c r="W146" s="20" t="str">
        <f>IF(ISBLANK($A146),"",$V146*(Methuselahs!$A$4+1)+$A146)</f>
        <v/>
      </c>
      <c r="X146" s="20" t="str">
        <f>IF(ISBLANK($A146),"",RANK($W146,$W142:$W146,1))</f>
        <v/>
      </c>
    </row>
    <row r="147" spans="23:24" s="3" customFormat="1" x14ac:dyDescent="0.2">
      <c r="W147" s="20" t="str">
        <f>IF(ISBLANK($A147),"",$V147*(Methuselahs!$A$4+1)+$A147)</f>
        <v/>
      </c>
      <c r="X147" s="20" t="str">
        <f>IF(ISBLANK($A147),"",RANK($W147,$W147:$W151,1))</f>
        <v/>
      </c>
    </row>
    <row r="148" spans="23:24" s="3" customFormat="1" x14ac:dyDescent="0.2">
      <c r="W148" s="20" t="str">
        <f>IF(ISBLANK($A148),"",$V148*(Methuselahs!$A$4+1)+$A148)</f>
        <v/>
      </c>
      <c r="X148" s="20" t="str">
        <f>IF(ISBLANK($A148),"",RANK($W148,$W147:$W151,1))</f>
        <v/>
      </c>
    </row>
    <row r="149" spans="23:24" s="3" customFormat="1" x14ac:dyDescent="0.2">
      <c r="W149" s="20" t="str">
        <f>IF(ISBLANK($A149),"",$V149*(Methuselahs!$A$4+1)+$A149)</f>
        <v/>
      </c>
      <c r="X149" s="20" t="str">
        <f>IF(ISBLANK($A149),"",RANK($W149,$W147:$W151,1))</f>
        <v/>
      </c>
    </row>
    <row r="150" spans="23:24" s="3" customFormat="1" x14ac:dyDescent="0.2">
      <c r="W150" s="20" t="str">
        <f>IF(ISBLANK($A150),"",$V150*(Methuselahs!$A$4+1)+$A150)</f>
        <v/>
      </c>
      <c r="X150" s="20" t="str">
        <f>IF(ISBLANK($A150),"",RANK($W150,$W147:$W151,1))</f>
        <v/>
      </c>
    </row>
    <row r="151" spans="23:24" s="3" customFormat="1" x14ac:dyDescent="0.2">
      <c r="W151" s="20" t="str">
        <f>IF(ISBLANK($A151),"",$V151*(Methuselahs!$A$4+1)+$A151)</f>
        <v/>
      </c>
      <c r="X151" s="20" t="str">
        <f>IF(ISBLANK($A151),"",RANK($W151,$W147:$W151,1))</f>
        <v/>
      </c>
    </row>
    <row r="152" spans="23:24" s="3" customFormat="1" x14ac:dyDescent="0.2">
      <c r="W152" s="20" t="str">
        <f>IF(ISBLANK($A152),"",$V152*(Methuselahs!$A$4+1)+$A152)</f>
        <v/>
      </c>
      <c r="X152" s="20" t="str">
        <f>IF(ISBLANK($A152),"",RANK($W152,$W152:$W156,1))</f>
        <v/>
      </c>
    </row>
    <row r="153" spans="23:24" s="3" customFormat="1" x14ac:dyDescent="0.2">
      <c r="W153" s="20" t="str">
        <f>IF(ISBLANK($A153),"",$V153*(Methuselahs!$A$4+1)+$A153)</f>
        <v/>
      </c>
      <c r="X153" s="20" t="str">
        <f>IF(ISBLANK($A153),"",RANK($W153,$W152:$W156,1))</f>
        <v/>
      </c>
    </row>
    <row r="154" spans="23:24" s="3" customFormat="1" x14ac:dyDescent="0.2">
      <c r="W154" s="20" t="str">
        <f>IF(ISBLANK($A154),"",$V154*(Methuselahs!$A$4+1)+$A154)</f>
        <v/>
      </c>
      <c r="X154" s="20" t="str">
        <f>IF(ISBLANK($A154),"",RANK($W154,$W152:$W156,1))</f>
        <v/>
      </c>
    </row>
    <row r="155" spans="23:24" s="3" customFormat="1" x14ac:dyDescent="0.2">
      <c r="W155" s="20" t="str">
        <f>IF(ISBLANK($A155),"",$V155*(Methuselahs!$A$4+1)+$A155)</f>
        <v/>
      </c>
      <c r="X155" s="20" t="str">
        <f>IF(ISBLANK($A155),"",RANK($W155,$W152:$W156,1))</f>
        <v/>
      </c>
    </row>
    <row r="156" spans="23:24" s="3" customFormat="1" x14ac:dyDescent="0.2">
      <c r="W156" s="20" t="str">
        <f>IF(ISBLANK($A156),"",$V156*(Methuselahs!$A$4+1)+$A156)</f>
        <v/>
      </c>
      <c r="X156" s="20" t="str">
        <f>IF(ISBLANK($A156),"",RANK($W156,$W152:$W156,1))</f>
        <v/>
      </c>
    </row>
    <row r="157" spans="23:24" s="3" customFormat="1" x14ac:dyDescent="0.2">
      <c r="W157" s="20" t="str">
        <f>IF(ISBLANK($A157),"",$V157*(Methuselahs!$A$4+1)+$A157)</f>
        <v/>
      </c>
      <c r="X157" s="20" t="str">
        <f>IF(ISBLANK($A157),"",RANK($W157,$W157:$W161,1))</f>
        <v/>
      </c>
    </row>
    <row r="158" spans="23:24" s="3" customFormat="1" x14ac:dyDescent="0.2">
      <c r="W158" s="20" t="str">
        <f>IF(ISBLANK($A158),"",$V158*(Methuselahs!$A$4+1)+$A158)</f>
        <v/>
      </c>
      <c r="X158" s="20" t="str">
        <f>IF(ISBLANK($A158),"",RANK($W158,$W157:$W161,1))</f>
        <v/>
      </c>
    </row>
    <row r="159" spans="23:24" s="3" customFormat="1" x14ac:dyDescent="0.2">
      <c r="W159" s="20" t="str">
        <f>IF(ISBLANK($A159),"",$V159*(Methuselahs!$A$4+1)+$A159)</f>
        <v/>
      </c>
      <c r="X159" s="20" t="str">
        <f>IF(ISBLANK($A159),"",RANK($W159,$W157:$W161,1))</f>
        <v/>
      </c>
    </row>
    <row r="160" spans="23:24" s="3" customFormat="1" x14ac:dyDescent="0.2">
      <c r="W160" s="20" t="str">
        <f>IF(ISBLANK($A160),"",$V160*(Methuselahs!$A$4+1)+$A160)</f>
        <v/>
      </c>
      <c r="X160" s="20" t="str">
        <f>IF(ISBLANK($A160),"",RANK($W160,$W157:$W161,1))</f>
        <v/>
      </c>
    </row>
    <row r="161" spans="23:24" s="3" customFormat="1" x14ac:dyDescent="0.2">
      <c r="W161" s="20" t="str">
        <f>IF(ISBLANK($A161),"",$V161*(Methuselahs!$A$4+1)+$A161)</f>
        <v/>
      </c>
      <c r="X161" s="20" t="str">
        <f>IF(ISBLANK($A161),"",RANK($W161,$W157:$W161,1))</f>
        <v/>
      </c>
    </row>
    <row r="162" spans="23:24" s="3" customFormat="1" x14ac:dyDescent="0.2">
      <c r="W162" s="20" t="str">
        <f>IF(ISBLANK($A162),"",$V162*(Methuselahs!$A$4+1)+$A162)</f>
        <v/>
      </c>
      <c r="X162" s="20" t="str">
        <f>IF(ISBLANK($A162),"",RANK($W162,$W162:$W166,1))</f>
        <v/>
      </c>
    </row>
    <row r="163" spans="23:24" s="3" customFormat="1" x14ac:dyDescent="0.2">
      <c r="W163" s="20" t="str">
        <f>IF(ISBLANK($A163),"",$V163*(Methuselahs!$A$4+1)+$A163)</f>
        <v/>
      </c>
      <c r="X163" s="20" t="str">
        <f>IF(ISBLANK($A163),"",RANK($W163,$W162:$W166,1))</f>
        <v/>
      </c>
    </row>
    <row r="164" spans="23:24" s="3" customFormat="1" x14ac:dyDescent="0.2">
      <c r="W164" s="20" t="str">
        <f>IF(ISBLANK($A164),"",$V164*(Methuselahs!$A$4+1)+$A164)</f>
        <v/>
      </c>
      <c r="X164" s="20" t="str">
        <f>IF(ISBLANK($A164),"",RANK($W164,$W162:$W166,1))</f>
        <v/>
      </c>
    </row>
    <row r="165" spans="23:24" s="3" customFormat="1" x14ac:dyDescent="0.2">
      <c r="W165" s="20" t="str">
        <f>IF(ISBLANK($A165),"",$V165*(Methuselahs!$A$4+1)+$A165)</f>
        <v/>
      </c>
      <c r="X165" s="20" t="str">
        <f>IF(ISBLANK($A165),"",RANK($W165,$W162:$W166,1))</f>
        <v/>
      </c>
    </row>
    <row r="166" spans="23:24" s="3" customFormat="1" x14ac:dyDescent="0.2">
      <c r="W166" s="20" t="str">
        <f>IF(ISBLANK($A166),"",$V166*(Methuselahs!$A$4+1)+$A166)</f>
        <v/>
      </c>
      <c r="X166" s="20" t="str">
        <f>IF(ISBLANK($A166),"",RANK($W166,$W162:$W166,1))</f>
        <v/>
      </c>
    </row>
    <row r="167" spans="23:24" s="3" customFormat="1" x14ac:dyDescent="0.2">
      <c r="W167" s="20" t="str">
        <f>IF(ISBLANK($A167),"",$V167*(Methuselahs!$A$4+1)+$A167)</f>
        <v/>
      </c>
      <c r="X167" s="20" t="str">
        <f>IF(ISBLANK($A167),"",RANK($W167,$W167:$W171,1))</f>
        <v/>
      </c>
    </row>
    <row r="168" spans="23:24" s="3" customFormat="1" x14ac:dyDescent="0.2">
      <c r="W168" s="20" t="str">
        <f>IF(ISBLANK($A168),"",$V168*(Methuselahs!$A$4+1)+$A168)</f>
        <v/>
      </c>
      <c r="X168" s="20" t="str">
        <f>IF(ISBLANK($A168),"",RANK($W168,$W167:$W171,1))</f>
        <v/>
      </c>
    </row>
    <row r="169" spans="23:24" s="3" customFormat="1" x14ac:dyDescent="0.2">
      <c r="W169" s="20" t="str">
        <f>IF(ISBLANK($A169),"",$V169*(Methuselahs!$A$4+1)+$A169)</f>
        <v/>
      </c>
      <c r="X169" s="20" t="str">
        <f>IF(ISBLANK($A169),"",RANK($W169,$W167:$W171,1))</f>
        <v/>
      </c>
    </row>
    <row r="170" spans="23:24" s="3" customFormat="1" x14ac:dyDescent="0.2">
      <c r="W170" s="20" t="str">
        <f>IF(ISBLANK($A170),"",$V170*(Methuselahs!$A$4+1)+$A170)</f>
        <v/>
      </c>
      <c r="X170" s="20" t="str">
        <f>IF(ISBLANK($A170),"",RANK($W170,$W167:$W171,1))</f>
        <v/>
      </c>
    </row>
    <row r="171" spans="23:24" s="3" customFormat="1" x14ac:dyDescent="0.2">
      <c r="W171" s="20" t="str">
        <f>IF(ISBLANK($A171),"",$V171*(Methuselahs!$A$4+1)+$A171)</f>
        <v/>
      </c>
      <c r="X171" s="20" t="str">
        <f>IF(ISBLANK($A171),"",RANK($W171,$W167:$W171,1))</f>
        <v/>
      </c>
    </row>
    <row r="172" spans="23:24" s="3" customFormat="1" x14ac:dyDescent="0.2">
      <c r="W172" s="20" t="str">
        <f>IF(ISBLANK($A172),"",$V172*(Methuselahs!$A$4+1)+$A172)</f>
        <v/>
      </c>
      <c r="X172" s="20" t="str">
        <f>IF(ISBLANK($A172),"",RANK($W172,$W172:$W176,1))</f>
        <v/>
      </c>
    </row>
    <row r="173" spans="23:24" s="3" customFormat="1" x14ac:dyDescent="0.2">
      <c r="W173" s="20" t="str">
        <f>IF(ISBLANK($A173),"",$V173*(Methuselahs!$A$4+1)+$A173)</f>
        <v/>
      </c>
      <c r="X173" s="20" t="str">
        <f>IF(ISBLANK($A173),"",RANK($W173,$W172:$W176,1))</f>
        <v/>
      </c>
    </row>
    <row r="174" spans="23:24" s="3" customFormat="1" x14ac:dyDescent="0.2">
      <c r="W174" s="20" t="str">
        <f>IF(ISBLANK($A174),"",$V174*(Methuselahs!$A$4+1)+$A174)</f>
        <v/>
      </c>
      <c r="X174" s="20" t="str">
        <f>IF(ISBLANK($A174),"",RANK($W174,$W172:$W176,1))</f>
        <v/>
      </c>
    </row>
    <row r="175" spans="23:24" s="3" customFormat="1" x14ac:dyDescent="0.2">
      <c r="W175" s="20" t="str">
        <f>IF(ISBLANK($A175),"",$V175*(Methuselahs!$A$4+1)+$A175)</f>
        <v/>
      </c>
      <c r="X175" s="20" t="str">
        <f>IF(ISBLANK($A175),"",RANK($W175,$W172:$W176,1))</f>
        <v/>
      </c>
    </row>
    <row r="176" spans="23:24" s="3" customFormat="1" x14ac:dyDescent="0.2">
      <c r="W176" s="20" t="str">
        <f>IF(ISBLANK($A176),"",$V176*(Methuselahs!$A$4+1)+$A176)</f>
        <v/>
      </c>
      <c r="X176" s="20" t="str">
        <f>IF(ISBLANK($A176),"",RANK($W176,$W172:$W176,1))</f>
        <v/>
      </c>
    </row>
    <row r="177" spans="23:24" s="3" customFormat="1" x14ac:dyDescent="0.2">
      <c r="W177" s="20" t="str">
        <f>IF(ISBLANK($A177),"",$V177*(Methuselahs!$A$4+1)+$A177)</f>
        <v/>
      </c>
      <c r="X177" s="20" t="str">
        <f>IF(ISBLANK($A177),"",RANK($W177,$W177:$W181,1))</f>
        <v/>
      </c>
    </row>
    <row r="178" spans="23:24" s="3" customFormat="1" x14ac:dyDescent="0.2">
      <c r="W178" s="20" t="str">
        <f>IF(ISBLANK($A178),"",$V178*(Methuselahs!$A$4+1)+$A178)</f>
        <v/>
      </c>
      <c r="X178" s="20" t="str">
        <f>IF(ISBLANK($A178),"",RANK($W178,$W177:$W181,1))</f>
        <v/>
      </c>
    </row>
    <row r="179" spans="23:24" s="3" customFormat="1" x14ac:dyDescent="0.2">
      <c r="W179" s="20" t="str">
        <f>IF(ISBLANK($A179),"",$V179*(Methuselahs!$A$4+1)+$A179)</f>
        <v/>
      </c>
      <c r="X179" s="20" t="str">
        <f>IF(ISBLANK($A179),"",RANK($W179,$W177:$W181,1))</f>
        <v/>
      </c>
    </row>
    <row r="180" spans="23:24" s="3" customFormat="1" x14ac:dyDescent="0.2">
      <c r="W180" s="20" t="str">
        <f>IF(ISBLANK($A180),"",$V180*(Methuselahs!$A$4+1)+$A180)</f>
        <v/>
      </c>
      <c r="X180" s="20" t="str">
        <f>IF(ISBLANK($A180),"",RANK($W180,$W177:$W181,1))</f>
        <v/>
      </c>
    </row>
    <row r="181" spans="23:24" s="3" customFormat="1" x14ac:dyDescent="0.2">
      <c r="W181" s="20" t="str">
        <f>IF(ISBLANK($A181),"",$V181*(Methuselahs!$A$4+1)+$A181)</f>
        <v/>
      </c>
      <c r="X181" s="20" t="str">
        <f>IF(ISBLANK($A181),"",RANK($W181,$W177:$W181,1))</f>
        <v/>
      </c>
    </row>
    <row r="182" spans="23:24" s="3" customFormat="1" x14ac:dyDescent="0.2">
      <c r="W182" s="20" t="str">
        <f>IF(ISBLANK($A182),"",$V182*(Methuselahs!$A$4+1)+$A182)</f>
        <v/>
      </c>
      <c r="X182" s="20" t="str">
        <f>IF(ISBLANK($A182),"",RANK($W182,$W182:$W186,1))</f>
        <v/>
      </c>
    </row>
    <row r="183" spans="23:24" s="3" customFormat="1" x14ac:dyDescent="0.2">
      <c r="W183" s="20" t="str">
        <f>IF(ISBLANK($A183),"",$V183*(Methuselahs!$A$4+1)+$A183)</f>
        <v/>
      </c>
      <c r="X183" s="20" t="str">
        <f>IF(ISBLANK($A183),"",RANK($W183,$W182:$W186,1))</f>
        <v/>
      </c>
    </row>
    <row r="184" spans="23:24" s="3" customFormat="1" x14ac:dyDescent="0.2">
      <c r="W184" s="20" t="str">
        <f>IF(ISBLANK($A184),"",$V184*(Methuselahs!$A$4+1)+$A184)</f>
        <v/>
      </c>
      <c r="X184" s="20" t="str">
        <f>IF(ISBLANK($A184),"",RANK($W184,$W182:$W186,1))</f>
        <v/>
      </c>
    </row>
    <row r="185" spans="23:24" s="3" customFormat="1" x14ac:dyDescent="0.2">
      <c r="W185" s="20" t="str">
        <f>IF(ISBLANK($A185),"",$V185*(Methuselahs!$A$4+1)+$A185)</f>
        <v/>
      </c>
      <c r="X185" s="20" t="str">
        <f>IF(ISBLANK($A185),"",RANK($W185,$W182:$W186,1))</f>
        <v/>
      </c>
    </row>
    <row r="186" spans="23:24" s="3" customFormat="1" x14ac:dyDescent="0.2">
      <c r="W186" s="20" t="str">
        <f>IF(ISBLANK($A186),"",$V186*(Methuselahs!$A$4+1)+$A186)</f>
        <v/>
      </c>
      <c r="X186" s="20" t="str">
        <f>IF(ISBLANK($A186),"",RANK($W186,$W182:$W186,1))</f>
        <v/>
      </c>
    </row>
    <row r="187" spans="23:24" s="3" customFormat="1" x14ac:dyDescent="0.2">
      <c r="W187" s="20" t="str">
        <f>IF(ISBLANK($A187),"",$V187*(Methuselahs!$A$4+1)+$A187)</f>
        <v/>
      </c>
      <c r="X187" s="20" t="str">
        <f>IF(ISBLANK($A187),"",RANK($W187,$W187:$W191,1))</f>
        <v/>
      </c>
    </row>
    <row r="188" spans="23:24" s="3" customFormat="1" x14ac:dyDescent="0.2">
      <c r="W188" s="20" t="str">
        <f>IF(ISBLANK($A188),"",$V188*(Methuselahs!$A$4+1)+$A188)</f>
        <v/>
      </c>
      <c r="X188" s="20" t="str">
        <f>IF(ISBLANK($A188),"",RANK($W188,$W187:$W191,1))</f>
        <v/>
      </c>
    </row>
    <row r="189" spans="23:24" s="3" customFormat="1" x14ac:dyDescent="0.2">
      <c r="W189" s="20" t="str">
        <f>IF(ISBLANK($A189),"",$V189*(Methuselahs!$A$4+1)+$A189)</f>
        <v/>
      </c>
      <c r="X189" s="20" t="str">
        <f>IF(ISBLANK($A189),"",RANK($W189,$W187:$W191,1))</f>
        <v/>
      </c>
    </row>
    <row r="190" spans="23:24" s="3" customFormat="1" x14ac:dyDescent="0.2">
      <c r="W190" s="20" t="str">
        <f>IF(ISBLANK($A190),"",$V190*(Methuselahs!$A$4+1)+$A190)</f>
        <v/>
      </c>
      <c r="X190" s="20" t="str">
        <f>IF(ISBLANK($A190),"",RANK($W190,$W187:$W191,1))</f>
        <v/>
      </c>
    </row>
    <row r="191" spans="23:24" s="3" customFormat="1" x14ac:dyDescent="0.2">
      <c r="W191" s="20" t="str">
        <f>IF(ISBLANK($A191),"",$V191*(Methuselahs!$A$4+1)+$A191)</f>
        <v/>
      </c>
      <c r="X191" s="20" t="str">
        <f>IF(ISBLANK($A191),"",RANK($W191,$W187:$W191,1))</f>
        <v/>
      </c>
    </row>
    <row r="192" spans="23:24" s="3" customFormat="1" x14ac:dyDescent="0.2">
      <c r="W192" s="20" t="str">
        <f>IF(ISBLANK($A192),"",$V192*(Methuselahs!$A$4+1)+$A192)</f>
        <v/>
      </c>
      <c r="X192" s="20" t="str">
        <f>IF(ISBLANK($A192),"",RANK($W192,$W192:$W196,1))</f>
        <v/>
      </c>
    </row>
    <row r="193" spans="23:24" s="3" customFormat="1" x14ac:dyDescent="0.2">
      <c r="W193" s="20" t="str">
        <f>IF(ISBLANK($A193),"",$V193*(Methuselahs!$A$4+1)+$A193)</f>
        <v/>
      </c>
      <c r="X193" s="20" t="str">
        <f>IF(ISBLANK($A193),"",RANK($W193,$W192:$W196,1))</f>
        <v/>
      </c>
    </row>
    <row r="194" spans="23:24" s="3" customFormat="1" x14ac:dyDescent="0.2">
      <c r="W194" s="20" t="str">
        <f>IF(ISBLANK($A194),"",$V194*(Methuselahs!$A$4+1)+$A194)</f>
        <v/>
      </c>
      <c r="X194" s="20" t="str">
        <f>IF(ISBLANK($A194),"",RANK($W194,$W192:$W196,1))</f>
        <v/>
      </c>
    </row>
    <row r="195" spans="23:24" s="3" customFormat="1" x14ac:dyDescent="0.2">
      <c r="W195" s="20" t="str">
        <f>IF(ISBLANK($A195),"",$V195*(Methuselahs!$A$4+1)+$A195)</f>
        <v/>
      </c>
      <c r="X195" s="20" t="str">
        <f>IF(ISBLANK($A195),"",RANK($W195,$W192:$W196,1))</f>
        <v/>
      </c>
    </row>
    <row r="196" spans="23:24" s="3" customFormat="1" x14ac:dyDescent="0.2">
      <c r="W196" s="20" t="str">
        <f>IF(ISBLANK($A196),"",$V196*(Methuselahs!$A$4+1)+$A196)</f>
        <v/>
      </c>
      <c r="X196" s="20" t="str">
        <f>IF(ISBLANK($A196),"",RANK($W196,$W192:$W196,1))</f>
        <v/>
      </c>
    </row>
    <row r="197" spans="23:24" s="3" customFormat="1" x14ac:dyDescent="0.2">
      <c r="W197" s="20" t="str">
        <f>IF(ISBLANK($A197),"",$V197*(Methuselahs!$A$4+1)+$A197)</f>
        <v/>
      </c>
      <c r="X197" s="20" t="str">
        <f>IF(ISBLANK($A197),"",RANK($W197,$W197:$W201,1))</f>
        <v/>
      </c>
    </row>
    <row r="198" spans="23:24" s="3" customFormat="1" x14ac:dyDescent="0.2">
      <c r="W198" s="20" t="str">
        <f>IF(ISBLANK($A198),"",$V198*(Methuselahs!$A$4+1)+$A198)</f>
        <v/>
      </c>
      <c r="X198" s="20" t="str">
        <f>IF(ISBLANK($A198),"",RANK($W198,$W197:$W201,1))</f>
        <v/>
      </c>
    </row>
    <row r="199" spans="23:24" s="3" customFormat="1" x14ac:dyDescent="0.2">
      <c r="W199" s="20" t="str">
        <f>IF(ISBLANK($A199),"",$V199*(Methuselahs!$A$4+1)+$A199)</f>
        <v/>
      </c>
      <c r="X199" s="20" t="str">
        <f>IF(ISBLANK($A199),"",RANK($W199,$W197:$W201,1))</f>
        <v/>
      </c>
    </row>
    <row r="200" spans="23:24" s="3" customFormat="1" x14ac:dyDescent="0.2">
      <c r="W200" s="20" t="str">
        <f>IF(ISBLANK($A200),"",$V200*(Methuselahs!$A$4+1)+$A200)</f>
        <v/>
      </c>
      <c r="X200" s="20" t="str">
        <f>IF(ISBLANK($A200),"",RANK($W200,$W197:$W201,1))</f>
        <v/>
      </c>
    </row>
    <row r="201" spans="23:24" s="3" customFormat="1" x14ac:dyDescent="0.2">
      <c r="W201" s="20" t="str">
        <f>IF(ISBLANK($A201),"",$V201*(Methuselahs!$A$4+1)+$A201)</f>
        <v/>
      </c>
      <c r="X201" s="20" t="str">
        <f>IF(ISBLANK($A201),"",RANK($W201,$W197:$W201,1))</f>
        <v/>
      </c>
    </row>
    <row r="202" spans="23:24" s="3" customFormat="1" x14ac:dyDescent="0.2">
      <c r="W202" s="20" t="str">
        <f>IF(ISBLANK($A202),"",$V202*(Methuselahs!$A$4+1)+$A202)</f>
        <v/>
      </c>
      <c r="X202" s="20" t="str">
        <f>IF(ISBLANK($A202),"",RANK($W202,$W202:$W206,1))</f>
        <v/>
      </c>
    </row>
    <row r="203" spans="23:24" s="3" customFormat="1" x14ac:dyDescent="0.2">
      <c r="W203" s="20" t="str">
        <f>IF(ISBLANK($A203),"",$V203*(Methuselahs!$A$4+1)+$A203)</f>
        <v/>
      </c>
      <c r="X203" s="20" t="str">
        <f>IF(ISBLANK($A203),"",RANK($W203,$W202:$W206,1))</f>
        <v/>
      </c>
    </row>
    <row r="204" spans="23:24" s="3" customFormat="1" x14ac:dyDescent="0.2">
      <c r="W204" s="20" t="str">
        <f>IF(ISBLANK($A204),"",$V204*(Methuselahs!$A$4+1)+$A204)</f>
        <v/>
      </c>
      <c r="X204" s="20" t="str">
        <f>IF(ISBLANK($A204),"",RANK($W204,$W202:$W206,1))</f>
        <v/>
      </c>
    </row>
    <row r="205" spans="23:24" s="3" customFormat="1" x14ac:dyDescent="0.2">
      <c r="W205" s="20" t="str">
        <f>IF(ISBLANK($A205),"",$V205*(Methuselahs!$A$4+1)+$A205)</f>
        <v/>
      </c>
      <c r="X205" s="20" t="str">
        <f>IF(ISBLANK($A205),"",RANK($W205,$W202:$W206,1))</f>
        <v/>
      </c>
    </row>
    <row r="206" spans="23:24" s="3" customFormat="1" x14ac:dyDescent="0.2">
      <c r="W206" s="20" t="str">
        <f>IF(ISBLANK($A206),"",$V206*(Methuselahs!$A$4+1)+$A206)</f>
        <v/>
      </c>
      <c r="X206" s="20" t="str">
        <f>IF(ISBLANK($A206),"",RANK($W206,$W202:$W206,1))</f>
        <v/>
      </c>
    </row>
    <row r="207" spans="23:24" s="3" customFormat="1" x14ac:dyDescent="0.2"/>
    <row r="208" spans="23:24" s="3" customFormat="1" x14ac:dyDescent="0.2"/>
    <row r="209" s="3" customFormat="1" x14ac:dyDescent="0.2"/>
    <row r="210" s="3" customFormat="1" x14ac:dyDescent="0.2"/>
    <row r="211" s="3" customFormat="1" x14ac:dyDescent="0.2"/>
    <row r="212" s="3" customFormat="1" x14ac:dyDescent="0.2"/>
    <row r="213" s="3" customFormat="1" x14ac:dyDescent="0.2"/>
    <row r="214" s="3" customFormat="1" x14ac:dyDescent="0.2"/>
    <row r="215" s="3" customFormat="1" x14ac:dyDescent="0.2"/>
    <row r="216" s="3" customFormat="1" x14ac:dyDescent="0.2"/>
    <row r="217" s="3" customFormat="1" x14ac:dyDescent="0.2"/>
  </sheetData>
  <pageMargins left="0.74791666666666667" right="0.74791666666666667" top="0.98402777777777783" bottom="0.98402777777777783" header="0.51180555555555562" footer="0.51180555555555562"/>
  <pageSetup firstPageNumber="0" orientation="landscape" horizontalDpi="300" verticalDpi="300"/>
  <headerFooter alignWithMargins="0"/>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125"/>
  <sheetViews>
    <sheetView workbookViewId="0">
      <selection activeCell="A6" sqref="A6"/>
    </sheetView>
  </sheetViews>
  <sheetFormatPr defaultColWidth="8.7109375" defaultRowHeight="12.75" x14ac:dyDescent="0.2"/>
  <cols>
    <col min="1" max="1" width="9.7109375" customWidth="1"/>
    <col min="2" max="2" width="8.7109375" customWidth="1"/>
    <col min="3" max="3" width="0" hidden="1" customWidth="1"/>
    <col min="4" max="4" width="77.42578125" customWidth="1"/>
  </cols>
  <sheetData>
    <row r="1" spans="1:4" ht="25.5" x14ac:dyDescent="0.35">
      <c r="A1" s="4" t="str">
        <f>IF(ISBLANK('Tournament Info'!B3),"Vampire: The Eternal Struggle Tournament",'Tournament Info'!B3)</f>
        <v>VtES Finnish Nationals 2026</v>
      </c>
    </row>
    <row r="2" spans="1:4" x14ac:dyDescent="0.2">
      <c r="A2" s="3"/>
    </row>
    <row r="3" spans="1:4" ht="20.25" x14ac:dyDescent="0.3">
      <c r="A3" s="210" t="s">
        <v>166</v>
      </c>
      <c r="B3" s="211"/>
      <c r="C3" s="211"/>
      <c r="D3" s="212" t="s">
        <v>167</v>
      </c>
    </row>
    <row r="4" spans="1:4" s="216" customFormat="1" ht="15" x14ac:dyDescent="0.2">
      <c r="A4" s="213" t="s">
        <v>168</v>
      </c>
      <c r="B4" s="214"/>
      <c r="C4" s="214"/>
      <c r="D4" s="215"/>
    </row>
    <row r="5" spans="1:4" s="216" customFormat="1" ht="14.25" customHeight="1" x14ac:dyDescent="0.2">
      <c r="A5" s="217" t="s">
        <v>169</v>
      </c>
      <c r="B5" s="218" t="s">
        <v>170</v>
      </c>
      <c r="C5" s="218" t="s">
        <v>171</v>
      </c>
      <c r="D5" s="219" t="s">
        <v>172</v>
      </c>
    </row>
    <row r="6" spans="1:4" x14ac:dyDescent="0.2">
      <c r="A6" s="220"/>
      <c r="B6" s="221"/>
      <c r="C6" s="222">
        <f t="shared" ref="C6:C37" si="0">IF(A6="F","F",B6*5+A6)</f>
        <v>0</v>
      </c>
      <c r="D6" s="223"/>
    </row>
    <row r="7" spans="1:4" x14ac:dyDescent="0.2">
      <c r="A7" s="224"/>
      <c r="B7" s="225"/>
      <c r="C7" s="226">
        <f t="shared" si="0"/>
        <v>0</v>
      </c>
      <c r="D7" s="227"/>
    </row>
    <row r="8" spans="1:4" x14ac:dyDescent="0.2">
      <c r="A8" s="224"/>
      <c r="B8" s="225"/>
      <c r="C8" s="226">
        <f t="shared" si="0"/>
        <v>0</v>
      </c>
      <c r="D8" s="227"/>
    </row>
    <row r="9" spans="1:4" x14ac:dyDescent="0.2">
      <c r="A9" s="224"/>
      <c r="B9" s="225"/>
      <c r="C9" s="226">
        <f t="shared" si="0"/>
        <v>0</v>
      </c>
      <c r="D9" s="227"/>
    </row>
    <row r="10" spans="1:4" x14ac:dyDescent="0.2">
      <c r="A10" s="224"/>
      <c r="B10" s="225"/>
      <c r="C10" s="226">
        <f t="shared" si="0"/>
        <v>0</v>
      </c>
      <c r="D10" s="227"/>
    </row>
    <row r="11" spans="1:4" x14ac:dyDescent="0.2">
      <c r="A11" s="224"/>
      <c r="B11" s="225"/>
      <c r="C11" s="226">
        <f t="shared" si="0"/>
        <v>0</v>
      </c>
      <c r="D11" s="227"/>
    </row>
    <row r="12" spans="1:4" x14ac:dyDescent="0.2">
      <c r="A12" s="224"/>
      <c r="B12" s="225"/>
      <c r="C12" s="226">
        <f t="shared" si="0"/>
        <v>0</v>
      </c>
      <c r="D12" s="227"/>
    </row>
    <row r="13" spans="1:4" x14ac:dyDescent="0.2">
      <c r="A13" s="224"/>
      <c r="B13" s="225"/>
      <c r="C13" s="226">
        <f t="shared" si="0"/>
        <v>0</v>
      </c>
      <c r="D13" s="227"/>
    </row>
    <row r="14" spans="1:4" x14ac:dyDescent="0.2">
      <c r="A14" s="224"/>
      <c r="B14" s="225"/>
      <c r="C14" s="226">
        <f t="shared" si="0"/>
        <v>0</v>
      </c>
      <c r="D14" s="227"/>
    </row>
    <row r="15" spans="1:4" x14ac:dyDescent="0.2">
      <c r="A15" s="224"/>
      <c r="B15" s="225"/>
      <c r="C15" s="226">
        <f t="shared" si="0"/>
        <v>0</v>
      </c>
      <c r="D15" s="227"/>
    </row>
    <row r="16" spans="1:4" x14ac:dyDescent="0.2">
      <c r="A16" s="224"/>
      <c r="B16" s="225"/>
      <c r="C16" s="226">
        <f t="shared" si="0"/>
        <v>0</v>
      </c>
      <c r="D16" s="227"/>
    </row>
    <row r="17" spans="1:4" x14ac:dyDescent="0.2">
      <c r="A17" s="224"/>
      <c r="B17" s="225"/>
      <c r="C17" s="226">
        <f t="shared" si="0"/>
        <v>0</v>
      </c>
      <c r="D17" s="227"/>
    </row>
    <row r="18" spans="1:4" x14ac:dyDescent="0.2">
      <c r="A18" s="224"/>
      <c r="B18" s="225"/>
      <c r="C18" s="226">
        <f t="shared" si="0"/>
        <v>0</v>
      </c>
      <c r="D18" s="227"/>
    </row>
    <row r="19" spans="1:4" x14ac:dyDescent="0.2">
      <c r="A19" s="224"/>
      <c r="B19" s="225"/>
      <c r="C19" s="226">
        <f t="shared" si="0"/>
        <v>0</v>
      </c>
      <c r="D19" s="227"/>
    </row>
    <row r="20" spans="1:4" x14ac:dyDescent="0.2">
      <c r="A20" s="224"/>
      <c r="B20" s="225"/>
      <c r="C20" s="226">
        <f t="shared" si="0"/>
        <v>0</v>
      </c>
      <c r="D20" s="227"/>
    </row>
    <row r="21" spans="1:4" x14ac:dyDescent="0.2">
      <c r="A21" s="224"/>
      <c r="B21" s="225"/>
      <c r="C21" s="226">
        <f t="shared" si="0"/>
        <v>0</v>
      </c>
      <c r="D21" s="227"/>
    </row>
    <row r="22" spans="1:4" x14ac:dyDescent="0.2">
      <c r="A22" s="224"/>
      <c r="B22" s="225"/>
      <c r="C22" s="226">
        <f t="shared" si="0"/>
        <v>0</v>
      </c>
      <c r="D22" s="227"/>
    </row>
    <row r="23" spans="1:4" x14ac:dyDescent="0.2">
      <c r="A23" s="224"/>
      <c r="B23" s="225"/>
      <c r="C23" s="226">
        <f t="shared" si="0"/>
        <v>0</v>
      </c>
      <c r="D23" s="227"/>
    </row>
    <row r="24" spans="1:4" x14ac:dyDescent="0.2">
      <c r="A24" s="224"/>
      <c r="B24" s="225"/>
      <c r="C24" s="226">
        <f t="shared" si="0"/>
        <v>0</v>
      </c>
      <c r="D24" s="227"/>
    </row>
    <row r="25" spans="1:4" x14ac:dyDescent="0.2">
      <c r="A25" s="224"/>
      <c r="B25" s="225"/>
      <c r="C25" s="226">
        <f t="shared" si="0"/>
        <v>0</v>
      </c>
      <c r="D25" s="227"/>
    </row>
    <row r="26" spans="1:4" x14ac:dyDescent="0.2">
      <c r="A26" s="224"/>
      <c r="B26" s="225"/>
      <c r="C26" s="226">
        <f t="shared" si="0"/>
        <v>0</v>
      </c>
      <c r="D26" s="227"/>
    </row>
    <row r="27" spans="1:4" x14ac:dyDescent="0.2">
      <c r="A27" s="224"/>
      <c r="B27" s="225"/>
      <c r="C27" s="226">
        <f t="shared" si="0"/>
        <v>0</v>
      </c>
      <c r="D27" s="227"/>
    </row>
    <row r="28" spans="1:4" x14ac:dyDescent="0.2">
      <c r="A28" s="224"/>
      <c r="B28" s="225"/>
      <c r="C28" s="226">
        <f t="shared" si="0"/>
        <v>0</v>
      </c>
      <c r="D28" s="227"/>
    </row>
    <row r="29" spans="1:4" x14ac:dyDescent="0.2">
      <c r="A29" s="224"/>
      <c r="B29" s="225"/>
      <c r="C29" s="226">
        <f t="shared" si="0"/>
        <v>0</v>
      </c>
      <c r="D29" s="227"/>
    </row>
    <row r="30" spans="1:4" x14ac:dyDescent="0.2">
      <c r="A30" s="224"/>
      <c r="B30" s="225"/>
      <c r="C30" s="226">
        <f t="shared" si="0"/>
        <v>0</v>
      </c>
      <c r="D30" s="227"/>
    </row>
    <row r="31" spans="1:4" x14ac:dyDescent="0.2">
      <c r="A31" s="224"/>
      <c r="B31" s="225"/>
      <c r="C31" s="226">
        <f t="shared" si="0"/>
        <v>0</v>
      </c>
      <c r="D31" s="227"/>
    </row>
    <row r="32" spans="1:4" x14ac:dyDescent="0.2">
      <c r="A32" s="224"/>
      <c r="B32" s="225"/>
      <c r="C32" s="226">
        <f t="shared" si="0"/>
        <v>0</v>
      </c>
      <c r="D32" s="227"/>
    </row>
    <row r="33" spans="1:4" x14ac:dyDescent="0.2">
      <c r="A33" s="224"/>
      <c r="B33" s="225"/>
      <c r="C33" s="226">
        <f t="shared" si="0"/>
        <v>0</v>
      </c>
      <c r="D33" s="227"/>
    </row>
    <row r="34" spans="1:4" x14ac:dyDescent="0.2">
      <c r="A34" s="224"/>
      <c r="B34" s="225"/>
      <c r="C34" s="226">
        <f t="shared" si="0"/>
        <v>0</v>
      </c>
      <c r="D34" s="227"/>
    </row>
    <row r="35" spans="1:4" x14ac:dyDescent="0.2">
      <c r="A35" s="224"/>
      <c r="B35" s="225"/>
      <c r="C35" s="226">
        <f t="shared" si="0"/>
        <v>0</v>
      </c>
      <c r="D35" s="227"/>
    </row>
    <row r="36" spans="1:4" x14ac:dyDescent="0.2">
      <c r="A36" s="224"/>
      <c r="B36" s="225"/>
      <c r="C36" s="226">
        <f t="shared" si="0"/>
        <v>0</v>
      </c>
      <c r="D36" s="227"/>
    </row>
    <row r="37" spans="1:4" x14ac:dyDescent="0.2">
      <c r="A37" s="224"/>
      <c r="B37" s="225"/>
      <c r="C37" s="226">
        <f t="shared" si="0"/>
        <v>0</v>
      </c>
      <c r="D37" s="227"/>
    </row>
    <row r="38" spans="1:4" x14ac:dyDescent="0.2">
      <c r="A38" s="224"/>
      <c r="B38" s="225"/>
      <c r="C38" s="226">
        <f t="shared" ref="C38:C69" si="1">IF(A38="F","F",B38*5+A38)</f>
        <v>0</v>
      </c>
      <c r="D38" s="227"/>
    </row>
    <row r="39" spans="1:4" x14ac:dyDescent="0.2">
      <c r="A39" s="224"/>
      <c r="B39" s="225"/>
      <c r="C39" s="226">
        <f t="shared" si="1"/>
        <v>0</v>
      </c>
      <c r="D39" s="227"/>
    </row>
    <row r="40" spans="1:4" x14ac:dyDescent="0.2">
      <c r="A40" s="224"/>
      <c r="B40" s="225"/>
      <c r="C40" s="226">
        <f t="shared" si="1"/>
        <v>0</v>
      </c>
      <c r="D40" s="227"/>
    </row>
    <row r="41" spans="1:4" x14ac:dyDescent="0.2">
      <c r="A41" s="224"/>
      <c r="B41" s="225"/>
      <c r="C41" s="226">
        <f t="shared" si="1"/>
        <v>0</v>
      </c>
      <c r="D41" s="227"/>
    </row>
    <row r="42" spans="1:4" x14ac:dyDescent="0.2">
      <c r="A42" s="224"/>
      <c r="B42" s="225"/>
      <c r="C42" s="226">
        <f t="shared" si="1"/>
        <v>0</v>
      </c>
      <c r="D42" s="227"/>
    </row>
    <row r="43" spans="1:4" x14ac:dyDescent="0.2">
      <c r="A43" s="224"/>
      <c r="B43" s="225"/>
      <c r="C43" s="226">
        <f t="shared" si="1"/>
        <v>0</v>
      </c>
      <c r="D43" s="227"/>
    </row>
    <row r="44" spans="1:4" x14ac:dyDescent="0.2">
      <c r="A44" s="224"/>
      <c r="B44" s="225"/>
      <c r="C44" s="226">
        <f t="shared" si="1"/>
        <v>0</v>
      </c>
      <c r="D44" s="227"/>
    </row>
    <row r="45" spans="1:4" x14ac:dyDescent="0.2">
      <c r="A45" s="224"/>
      <c r="B45" s="225"/>
      <c r="C45" s="226">
        <f t="shared" si="1"/>
        <v>0</v>
      </c>
      <c r="D45" s="227"/>
    </row>
    <row r="46" spans="1:4" x14ac:dyDescent="0.2">
      <c r="A46" s="224"/>
      <c r="B46" s="225"/>
      <c r="C46" s="226">
        <f t="shared" si="1"/>
        <v>0</v>
      </c>
      <c r="D46" s="227"/>
    </row>
    <row r="47" spans="1:4" x14ac:dyDescent="0.2">
      <c r="A47" s="224"/>
      <c r="B47" s="225"/>
      <c r="C47" s="226">
        <f t="shared" si="1"/>
        <v>0</v>
      </c>
      <c r="D47" s="227"/>
    </row>
    <row r="48" spans="1:4" x14ac:dyDescent="0.2">
      <c r="A48" s="224"/>
      <c r="B48" s="225"/>
      <c r="C48" s="226">
        <f t="shared" si="1"/>
        <v>0</v>
      </c>
      <c r="D48" s="227"/>
    </row>
    <row r="49" spans="1:4" x14ac:dyDescent="0.2">
      <c r="A49" s="224"/>
      <c r="B49" s="225"/>
      <c r="C49" s="226">
        <f t="shared" si="1"/>
        <v>0</v>
      </c>
      <c r="D49" s="227"/>
    </row>
    <row r="50" spans="1:4" x14ac:dyDescent="0.2">
      <c r="A50" s="224"/>
      <c r="B50" s="225"/>
      <c r="C50" s="226">
        <f t="shared" si="1"/>
        <v>0</v>
      </c>
      <c r="D50" s="227"/>
    </row>
    <row r="51" spans="1:4" x14ac:dyDescent="0.2">
      <c r="A51" s="224"/>
      <c r="B51" s="225"/>
      <c r="C51" s="226">
        <f t="shared" si="1"/>
        <v>0</v>
      </c>
      <c r="D51" s="227"/>
    </row>
    <row r="52" spans="1:4" x14ac:dyDescent="0.2">
      <c r="A52" s="224"/>
      <c r="B52" s="225"/>
      <c r="C52" s="226">
        <f t="shared" si="1"/>
        <v>0</v>
      </c>
      <c r="D52" s="227"/>
    </row>
    <row r="53" spans="1:4" x14ac:dyDescent="0.2">
      <c r="A53" s="224"/>
      <c r="B53" s="225"/>
      <c r="C53" s="226">
        <f t="shared" si="1"/>
        <v>0</v>
      </c>
      <c r="D53" s="227"/>
    </row>
    <row r="54" spans="1:4" x14ac:dyDescent="0.2">
      <c r="A54" s="224"/>
      <c r="B54" s="225"/>
      <c r="C54" s="226">
        <f t="shared" si="1"/>
        <v>0</v>
      </c>
      <c r="D54" s="227"/>
    </row>
    <row r="55" spans="1:4" x14ac:dyDescent="0.2">
      <c r="A55" s="224"/>
      <c r="B55" s="225"/>
      <c r="C55" s="226">
        <f t="shared" si="1"/>
        <v>0</v>
      </c>
      <c r="D55" s="227"/>
    </row>
    <row r="56" spans="1:4" x14ac:dyDescent="0.2">
      <c r="A56" s="224"/>
      <c r="B56" s="225"/>
      <c r="C56" s="226">
        <f t="shared" si="1"/>
        <v>0</v>
      </c>
      <c r="D56" s="227"/>
    </row>
    <row r="57" spans="1:4" x14ac:dyDescent="0.2">
      <c r="A57" s="224"/>
      <c r="B57" s="225"/>
      <c r="C57" s="226">
        <f t="shared" si="1"/>
        <v>0</v>
      </c>
      <c r="D57" s="227"/>
    </row>
    <row r="58" spans="1:4" x14ac:dyDescent="0.2">
      <c r="A58" s="224"/>
      <c r="B58" s="225"/>
      <c r="C58" s="226">
        <f t="shared" si="1"/>
        <v>0</v>
      </c>
      <c r="D58" s="227"/>
    </row>
    <row r="59" spans="1:4" x14ac:dyDescent="0.2">
      <c r="A59" s="224"/>
      <c r="B59" s="225"/>
      <c r="C59" s="226">
        <f t="shared" si="1"/>
        <v>0</v>
      </c>
      <c r="D59" s="227"/>
    </row>
    <row r="60" spans="1:4" x14ac:dyDescent="0.2">
      <c r="A60" s="224"/>
      <c r="B60" s="225"/>
      <c r="C60" s="226">
        <f t="shared" si="1"/>
        <v>0</v>
      </c>
      <c r="D60" s="227"/>
    </row>
    <row r="61" spans="1:4" x14ac:dyDescent="0.2">
      <c r="A61" s="224"/>
      <c r="B61" s="225"/>
      <c r="C61" s="226">
        <f t="shared" si="1"/>
        <v>0</v>
      </c>
      <c r="D61" s="227"/>
    </row>
    <row r="62" spans="1:4" x14ac:dyDescent="0.2">
      <c r="A62" s="224"/>
      <c r="B62" s="225"/>
      <c r="C62" s="226">
        <f t="shared" si="1"/>
        <v>0</v>
      </c>
      <c r="D62" s="227"/>
    </row>
    <row r="63" spans="1:4" x14ac:dyDescent="0.2">
      <c r="A63" s="224"/>
      <c r="B63" s="225"/>
      <c r="C63" s="226">
        <f t="shared" si="1"/>
        <v>0</v>
      </c>
      <c r="D63" s="227"/>
    </row>
    <row r="64" spans="1:4" x14ac:dyDescent="0.2">
      <c r="A64" s="224"/>
      <c r="B64" s="225"/>
      <c r="C64" s="226">
        <f t="shared" si="1"/>
        <v>0</v>
      </c>
      <c r="D64" s="227"/>
    </row>
    <row r="65" spans="1:4" x14ac:dyDescent="0.2">
      <c r="A65" s="224"/>
      <c r="B65" s="225"/>
      <c r="C65" s="226">
        <f t="shared" si="1"/>
        <v>0</v>
      </c>
      <c r="D65" s="227"/>
    </row>
    <row r="66" spans="1:4" x14ac:dyDescent="0.2">
      <c r="A66" s="224"/>
      <c r="B66" s="225"/>
      <c r="C66" s="226">
        <f t="shared" si="1"/>
        <v>0</v>
      </c>
      <c r="D66" s="227"/>
    </row>
    <row r="67" spans="1:4" x14ac:dyDescent="0.2">
      <c r="A67" s="224"/>
      <c r="B67" s="225"/>
      <c r="C67" s="226">
        <f t="shared" si="1"/>
        <v>0</v>
      </c>
      <c r="D67" s="227"/>
    </row>
    <row r="68" spans="1:4" x14ac:dyDescent="0.2">
      <c r="A68" s="224"/>
      <c r="B68" s="225"/>
      <c r="C68" s="226">
        <f t="shared" si="1"/>
        <v>0</v>
      </c>
      <c r="D68" s="227"/>
    </row>
    <row r="69" spans="1:4" x14ac:dyDescent="0.2">
      <c r="A69" s="224"/>
      <c r="B69" s="225"/>
      <c r="C69" s="226">
        <f t="shared" si="1"/>
        <v>0</v>
      </c>
      <c r="D69" s="227"/>
    </row>
    <row r="70" spans="1:4" x14ac:dyDescent="0.2">
      <c r="A70" s="224"/>
      <c r="B70" s="225"/>
      <c r="C70" s="226">
        <f t="shared" ref="C70:C101" si="2">IF(A70="F","F",B70*5+A70)</f>
        <v>0</v>
      </c>
      <c r="D70" s="227"/>
    </row>
    <row r="71" spans="1:4" x14ac:dyDescent="0.2">
      <c r="A71" s="224"/>
      <c r="B71" s="225"/>
      <c r="C71" s="226">
        <f t="shared" si="2"/>
        <v>0</v>
      </c>
      <c r="D71" s="227"/>
    </row>
    <row r="72" spans="1:4" x14ac:dyDescent="0.2">
      <c r="A72" s="224"/>
      <c r="B72" s="225"/>
      <c r="C72" s="226">
        <f t="shared" si="2"/>
        <v>0</v>
      </c>
      <c r="D72" s="227"/>
    </row>
    <row r="73" spans="1:4" x14ac:dyDescent="0.2">
      <c r="A73" s="224"/>
      <c r="B73" s="225"/>
      <c r="C73" s="226">
        <f t="shared" si="2"/>
        <v>0</v>
      </c>
      <c r="D73" s="227"/>
    </row>
    <row r="74" spans="1:4" x14ac:dyDescent="0.2">
      <c r="A74" s="224"/>
      <c r="B74" s="225"/>
      <c r="C74" s="226">
        <f t="shared" si="2"/>
        <v>0</v>
      </c>
      <c r="D74" s="227"/>
    </row>
    <row r="75" spans="1:4" x14ac:dyDescent="0.2">
      <c r="A75" s="224"/>
      <c r="B75" s="225"/>
      <c r="C75" s="226">
        <f t="shared" si="2"/>
        <v>0</v>
      </c>
      <c r="D75" s="227"/>
    </row>
    <row r="76" spans="1:4" x14ac:dyDescent="0.2">
      <c r="A76" s="224"/>
      <c r="B76" s="225"/>
      <c r="C76" s="226">
        <f t="shared" si="2"/>
        <v>0</v>
      </c>
      <c r="D76" s="227"/>
    </row>
    <row r="77" spans="1:4" x14ac:dyDescent="0.2">
      <c r="A77" s="224"/>
      <c r="B77" s="225"/>
      <c r="C77" s="226">
        <f t="shared" si="2"/>
        <v>0</v>
      </c>
      <c r="D77" s="227"/>
    </row>
    <row r="78" spans="1:4" x14ac:dyDescent="0.2">
      <c r="A78" s="224"/>
      <c r="B78" s="225"/>
      <c r="C78" s="226">
        <f t="shared" si="2"/>
        <v>0</v>
      </c>
      <c r="D78" s="227"/>
    </row>
    <row r="79" spans="1:4" x14ac:dyDescent="0.2">
      <c r="A79" s="224"/>
      <c r="B79" s="225"/>
      <c r="C79" s="226">
        <f t="shared" si="2"/>
        <v>0</v>
      </c>
      <c r="D79" s="227"/>
    </row>
    <row r="80" spans="1:4" x14ac:dyDescent="0.2">
      <c r="A80" s="224"/>
      <c r="B80" s="225"/>
      <c r="C80" s="226">
        <f t="shared" si="2"/>
        <v>0</v>
      </c>
      <c r="D80" s="227"/>
    </row>
    <row r="81" spans="1:4" x14ac:dyDescent="0.2">
      <c r="A81" s="224"/>
      <c r="B81" s="225"/>
      <c r="C81" s="226">
        <f t="shared" si="2"/>
        <v>0</v>
      </c>
      <c r="D81" s="227"/>
    </row>
    <row r="82" spans="1:4" x14ac:dyDescent="0.2">
      <c r="A82" s="224"/>
      <c r="B82" s="225"/>
      <c r="C82" s="226">
        <f t="shared" si="2"/>
        <v>0</v>
      </c>
      <c r="D82" s="227"/>
    </row>
    <row r="83" spans="1:4" x14ac:dyDescent="0.2">
      <c r="A83" s="224"/>
      <c r="B83" s="225"/>
      <c r="C83" s="226">
        <f t="shared" si="2"/>
        <v>0</v>
      </c>
      <c r="D83" s="227"/>
    </row>
    <row r="84" spans="1:4" x14ac:dyDescent="0.2">
      <c r="A84" s="224"/>
      <c r="B84" s="225"/>
      <c r="C84" s="226">
        <f t="shared" si="2"/>
        <v>0</v>
      </c>
      <c r="D84" s="227"/>
    </row>
    <row r="85" spans="1:4" x14ac:dyDescent="0.2">
      <c r="A85" s="224"/>
      <c r="B85" s="225"/>
      <c r="C85" s="226">
        <f t="shared" si="2"/>
        <v>0</v>
      </c>
      <c r="D85" s="227"/>
    </row>
    <row r="86" spans="1:4" x14ac:dyDescent="0.2">
      <c r="A86" s="224"/>
      <c r="B86" s="225"/>
      <c r="C86" s="226">
        <f t="shared" si="2"/>
        <v>0</v>
      </c>
      <c r="D86" s="227"/>
    </row>
    <row r="87" spans="1:4" x14ac:dyDescent="0.2">
      <c r="A87" s="224"/>
      <c r="B87" s="225"/>
      <c r="C87" s="226">
        <f t="shared" si="2"/>
        <v>0</v>
      </c>
      <c r="D87" s="227"/>
    </row>
    <row r="88" spans="1:4" x14ac:dyDescent="0.2">
      <c r="A88" s="224"/>
      <c r="B88" s="225"/>
      <c r="C88" s="226">
        <f t="shared" si="2"/>
        <v>0</v>
      </c>
      <c r="D88" s="227"/>
    </row>
    <row r="89" spans="1:4" x14ac:dyDescent="0.2">
      <c r="A89" s="224"/>
      <c r="B89" s="225"/>
      <c r="C89" s="226">
        <f t="shared" si="2"/>
        <v>0</v>
      </c>
      <c r="D89" s="227"/>
    </row>
    <row r="90" spans="1:4" x14ac:dyDescent="0.2">
      <c r="A90" s="224"/>
      <c r="B90" s="225"/>
      <c r="C90" s="226">
        <f t="shared" si="2"/>
        <v>0</v>
      </c>
      <c r="D90" s="227"/>
    </row>
    <row r="91" spans="1:4" x14ac:dyDescent="0.2">
      <c r="A91" s="224"/>
      <c r="B91" s="225"/>
      <c r="C91" s="226">
        <f t="shared" si="2"/>
        <v>0</v>
      </c>
      <c r="D91" s="227"/>
    </row>
    <row r="92" spans="1:4" x14ac:dyDescent="0.2">
      <c r="A92" s="224"/>
      <c r="B92" s="225"/>
      <c r="C92" s="226">
        <f t="shared" si="2"/>
        <v>0</v>
      </c>
      <c r="D92" s="227"/>
    </row>
    <row r="93" spans="1:4" x14ac:dyDescent="0.2">
      <c r="A93" s="224"/>
      <c r="B93" s="225"/>
      <c r="C93" s="226">
        <f t="shared" si="2"/>
        <v>0</v>
      </c>
      <c r="D93" s="227"/>
    </row>
    <row r="94" spans="1:4" x14ac:dyDescent="0.2">
      <c r="A94" s="224"/>
      <c r="B94" s="225"/>
      <c r="C94" s="226">
        <f t="shared" si="2"/>
        <v>0</v>
      </c>
      <c r="D94" s="227"/>
    </row>
    <row r="95" spans="1:4" x14ac:dyDescent="0.2">
      <c r="A95" s="224"/>
      <c r="B95" s="225"/>
      <c r="C95" s="226">
        <f t="shared" si="2"/>
        <v>0</v>
      </c>
      <c r="D95" s="227"/>
    </row>
    <row r="96" spans="1:4" x14ac:dyDescent="0.2">
      <c r="A96" s="224"/>
      <c r="B96" s="225"/>
      <c r="C96" s="226">
        <f t="shared" si="2"/>
        <v>0</v>
      </c>
      <c r="D96" s="227"/>
    </row>
    <row r="97" spans="1:4" x14ac:dyDescent="0.2">
      <c r="A97" s="224"/>
      <c r="B97" s="225"/>
      <c r="C97" s="226">
        <f t="shared" si="2"/>
        <v>0</v>
      </c>
      <c r="D97" s="227"/>
    </row>
    <row r="98" spans="1:4" x14ac:dyDescent="0.2">
      <c r="A98" s="224"/>
      <c r="B98" s="225"/>
      <c r="C98" s="226">
        <f t="shared" si="2"/>
        <v>0</v>
      </c>
      <c r="D98" s="227"/>
    </row>
    <row r="99" spans="1:4" x14ac:dyDescent="0.2">
      <c r="A99" s="224"/>
      <c r="B99" s="225"/>
      <c r="C99" s="226">
        <f t="shared" si="2"/>
        <v>0</v>
      </c>
      <c r="D99" s="227"/>
    </row>
    <row r="100" spans="1:4" x14ac:dyDescent="0.2">
      <c r="A100" s="224"/>
      <c r="B100" s="225"/>
      <c r="C100" s="226">
        <f t="shared" si="2"/>
        <v>0</v>
      </c>
      <c r="D100" s="227"/>
    </row>
    <row r="101" spans="1:4" x14ac:dyDescent="0.2">
      <c r="A101" s="224"/>
      <c r="B101" s="225"/>
      <c r="C101" s="226">
        <f t="shared" si="2"/>
        <v>0</v>
      </c>
      <c r="D101" s="227"/>
    </row>
    <row r="102" spans="1:4" x14ac:dyDescent="0.2">
      <c r="A102" s="224"/>
      <c r="B102" s="225"/>
      <c r="C102" s="226">
        <f t="shared" ref="C102:C125" si="3">IF(A102="F","F",B102*5+A102)</f>
        <v>0</v>
      </c>
      <c r="D102" s="227"/>
    </row>
    <row r="103" spans="1:4" x14ac:dyDescent="0.2">
      <c r="A103" s="224"/>
      <c r="B103" s="225"/>
      <c r="C103" s="226">
        <f t="shared" si="3"/>
        <v>0</v>
      </c>
      <c r="D103" s="227"/>
    </row>
    <row r="104" spans="1:4" x14ac:dyDescent="0.2">
      <c r="A104" s="224"/>
      <c r="B104" s="225"/>
      <c r="C104" s="226">
        <f t="shared" si="3"/>
        <v>0</v>
      </c>
      <c r="D104" s="227"/>
    </row>
    <row r="105" spans="1:4" x14ac:dyDescent="0.2">
      <c r="A105" s="224"/>
      <c r="B105" s="225"/>
      <c r="C105" s="226">
        <f t="shared" si="3"/>
        <v>0</v>
      </c>
      <c r="D105" s="227"/>
    </row>
    <row r="106" spans="1:4" x14ac:dyDescent="0.2">
      <c r="A106" s="224"/>
      <c r="B106" s="225"/>
      <c r="C106" s="226">
        <f t="shared" si="3"/>
        <v>0</v>
      </c>
      <c r="D106" s="227"/>
    </row>
    <row r="107" spans="1:4" x14ac:dyDescent="0.2">
      <c r="A107" s="224"/>
      <c r="B107" s="225"/>
      <c r="C107" s="226">
        <f t="shared" si="3"/>
        <v>0</v>
      </c>
      <c r="D107" s="227"/>
    </row>
    <row r="108" spans="1:4" x14ac:dyDescent="0.2">
      <c r="A108" s="224"/>
      <c r="B108" s="225"/>
      <c r="C108" s="226">
        <f t="shared" si="3"/>
        <v>0</v>
      </c>
      <c r="D108" s="227"/>
    </row>
    <row r="109" spans="1:4" x14ac:dyDescent="0.2">
      <c r="A109" s="224"/>
      <c r="B109" s="225"/>
      <c r="C109" s="226">
        <f t="shared" si="3"/>
        <v>0</v>
      </c>
      <c r="D109" s="227"/>
    </row>
    <row r="110" spans="1:4" x14ac:dyDescent="0.2">
      <c r="A110" s="224"/>
      <c r="B110" s="225"/>
      <c r="C110" s="226">
        <f t="shared" si="3"/>
        <v>0</v>
      </c>
      <c r="D110" s="227"/>
    </row>
    <row r="111" spans="1:4" x14ac:dyDescent="0.2">
      <c r="A111" s="224"/>
      <c r="B111" s="225"/>
      <c r="C111" s="226">
        <f t="shared" si="3"/>
        <v>0</v>
      </c>
      <c r="D111" s="227"/>
    </row>
    <row r="112" spans="1:4" x14ac:dyDescent="0.2">
      <c r="A112" s="224"/>
      <c r="B112" s="225"/>
      <c r="C112" s="226">
        <f t="shared" si="3"/>
        <v>0</v>
      </c>
      <c r="D112" s="227"/>
    </row>
    <row r="113" spans="1:4" x14ac:dyDescent="0.2">
      <c r="A113" s="224"/>
      <c r="B113" s="225"/>
      <c r="C113" s="226">
        <f t="shared" si="3"/>
        <v>0</v>
      </c>
      <c r="D113" s="227"/>
    </row>
    <row r="114" spans="1:4" x14ac:dyDescent="0.2">
      <c r="A114" s="224"/>
      <c r="B114" s="225"/>
      <c r="C114" s="226">
        <f t="shared" si="3"/>
        <v>0</v>
      </c>
      <c r="D114" s="227"/>
    </row>
    <row r="115" spans="1:4" x14ac:dyDescent="0.2">
      <c r="A115" s="224"/>
      <c r="B115" s="225"/>
      <c r="C115" s="226">
        <f t="shared" si="3"/>
        <v>0</v>
      </c>
      <c r="D115" s="227"/>
    </row>
    <row r="116" spans="1:4" x14ac:dyDescent="0.2">
      <c r="A116" s="224"/>
      <c r="B116" s="225"/>
      <c r="C116" s="226">
        <f t="shared" si="3"/>
        <v>0</v>
      </c>
      <c r="D116" s="227"/>
    </row>
    <row r="117" spans="1:4" x14ac:dyDescent="0.2">
      <c r="A117" s="224"/>
      <c r="B117" s="225"/>
      <c r="C117" s="226">
        <f t="shared" si="3"/>
        <v>0</v>
      </c>
      <c r="D117" s="227"/>
    </row>
    <row r="118" spans="1:4" x14ac:dyDescent="0.2">
      <c r="A118" s="224"/>
      <c r="B118" s="225"/>
      <c r="C118" s="226">
        <f t="shared" si="3"/>
        <v>0</v>
      </c>
      <c r="D118" s="227"/>
    </row>
    <row r="119" spans="1:4" x14ac:dyDescent="0.2">
      <c r="A119" s="224"/>
      <c r="B119" s="225"/>
      <c r="C119" s="226">
        <f t="shared" si="3"/>
        <v>0</v>
      </c>
      <c r="D119" s="227"/>
    </row>
    <row r="120" spans="1:4" x14ac:dyDescent="0.2">
      <c r="A120" s="224"/>
      <c r="B120" s="225"/>
      <c r="C120" s="226">
        <f t="shared" si="3"/>
        <v>0</v>
      </c>
      <c r="D120" s="227"/>
    </row>
    <row r="121" spans="1:4" x14ac:dyDescent="0.2">
      <c r="A121" s="224"/>
      <c r="B121" s="225"/>
      <c r="C121" s="226">
        <f t="shared" si="3"/>
        <v>0</v>
      </c>
      <c r="D121" s="227"/>
    </row>
    <row r="122" spans="1:4" x14ac:dyDescent="0.2">
      <c r="A122" s="224"/>
      <c r="B122" s="225"/>
      <c r="C122" s="226">
        <f t="shared" si="3"/>
        <v>0</v>
      </c>
      <c r="D122" s="227"/>
    </row>
    <row r="123" spans="1:4" x14ac:dyDescent="0.2">
      <c r="A123" s="224"/>
      <c r="B123" s="225"/>
      <c r="C123" s="226">
        <f t="shared" si="3"/>
        <v>0</v>
      </c>
      <c r="D123" s="227"/>
    </row>
    <row r="124" spans="1:4" x14ac:dyDescent="0.2">
      <c r="A124" s="224"/>
      <c r="B124" s="225"/>
      <c r="C124" s="226">
        <f t="shared" si="3"/>
        <v>0</v>
      </c>
      <c r="D124" s="227"/>
    </row>
    <row r="125" spans="1:4" x14ac:dyDescent="0.2">
      <c r="A125" s="228"/>
      <c r="B125" s="229"/>
      <c r="C125" s="230">
        <f t="shared" si="3"/>
        <v>0</v>
      </c>
      <c r="D125" s="231"/>
    </row>
  </sheetData>
  <pageMargins left="0.74791666666666667" right="0.74791666666666667" top="0.98402777777777783" bottom="0.98402777777777783" header="0.51180555555555562" footer="0.51180555555555562"/>
  <pageSetup firstPageNumber="0" orientation="portrait" horizontalDpi="300" verticalDpi="300"/>
  <headerFooter alignWithMargins="0"/>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O306"/>
  <sheetViews>
    <sheetView workbookViewId="0">
      <pane ySplit="6" topLeftCell="A7" activePane="bottomLeft" state="frozen"/>
      <selection pane="bottomLeft" activeCell="C7" sqref="C7"/>
    </sheetView>
  </sheetViews>
  <sheetFormatPr defaultColWidth="8.7109375" defaultRowHeight="12.75" x14ac:dyDescent="0.2"/>
  <cols>
    <col min="1" max="1" width="6.7109375" customWidth="1"/>
    <col min="2" max="2" width="13.42578125" customWidth="1"/>
    <col min="3" max="3" width="33.42578125" customWidth="1"/>
    <col min="4" max="6" width="8.7109375" customWidth="1"/>
    <col min="7" max="7" width="11" customWidth="1"/>
  </cols>
  <sheetData>
    <row r="1" spans="1:15" ht="25.5" x14ac:dyDescent="0.35">
      <c r="A1" s="462" t="str">
        <f>IF(ISBLANK('Tournament Info'!B3),"Vampire: The Eternal Struggle Tournament",'Tournament Info'!B3)</f>
        <v>VtES Finnish Nationals 2026</v>
      </c>
      <c r="B1" s="462"/>
      <c r="C1" s="462"/>
      <c r="D1" s="462"/>
      <c r="E1" s="462"/>
      <c r="F1" s="462"/>
      <c r="G1" s="462"/>
      <c r="H1" s="462"/>
      <c r="I1" s="462"/>
      <c r="J1" s="462"/>
      <c r="K1" s="462"/>
      <c r="L1" s="462"/>
      <c r="M1" s="356"/>
      <c r="N1" s="356"/>
      <c r="O1" s="357"/>
    </row>
    <row r="2" spans="1:15" ht="15" x14ac:dyDescent="0.2">
      <c r="A2" s="358"/>
      <c r="B2" s="358"/>
      <c r="C2" s="358"/>
      <c r="D2" s="358"/>
      <c r="E2" s="84"/>
      <c r="F2" s="358"/>
      <c r="G2" s="359"/>
      <c r="H2" s="358"/>
      <c r="I2" s="360"/>
      <c r="J2" s="359"/>
      <c r="K2" s="359"/>
      <c r="L2" s="358"/>
      <c r="M2" s="356"/>
      <c r="N2" s="356"/>
      <c r="O2" s="357"/>
    </row>
    <row r="3" spans="1:15" ht="20.25" x14ac:dyDescent="0.3">
      <c r="A3" s="463" t="str">
        <f>IF( 'Final Round'!$I$14=0, "V:EKN Report (incomplete)", "V:EKN Report")</f>
        <v>V:EKN Report</v>
      </c>
      <c r="B3" s="463"/>
      <c r="C3" s="463"/>
      <c r="D3" s="463"/>
      <c r="E3" s="463"/>
      <c r="F3" s="463"/>
      <c r="G3" s="463"/>
      <c r="H3" s="463"/>
      <c r="I3" s="463"/>
      <c r="J3" s="463"/>
      <c r="K3" s="463"/>
      <c r="L3" s="463"/>
      <c r="M3" s="356"/>
      <c r="N3" s="356"/>
      <c r="O3" s="357"/>
    </row>
    <row r="4" spans="1:15" ht="15.75" thickBot="1" x14ac:dyDescent="0.25">
      <c r="A4" s="358"/>
      <c r="B4" s="358"/>
      <c r="C4" s="358"/>
      <c r="D4" s="358"/>
      <c r="E4" s="358"/>
      <c r="F4" s="359"/>
      <c r="G4" s="359"/>
      <c r="H4" s="358"/>
      <c r="I4" s="360"/>
      <c r="J4" s="359"/>
      <c r="K4" s="359"/>
      <c r="L4" s="358"/>
      <c r="M4" s="356"/>
      <c r="N4" s="356"/>
      <c r="O4" s="357"/>
    </row>
    <row r="5" spans="1:15" ht="18" customHeight="1" thickTop="1" x14ac:dyDescent="0.25">
      <c r="A5" s="232" t="s">
        <v>84</v>
      </c>
      <c r="B5" s="233" t="s">
        <v>85</v>
      </c>
      <c r="C5" s="233"/>
      <c r="D5" s="233" t="s">
        <v>173</v>
      </c>
      <c r="E5" s="233" t="s">
        <v>173</v>
      </c>
      <c r="F5" s="233" t="s">
        <v>18</v>
      </c>
      <c r="G5" s="352"/>
    </row>
    <row r="6" spans="1:15" ht="18" customHeight="1" thickBot="1" x14ac:dyDescent="0.3">
      <c r="A6" s="234" t="s">
        <v>120</v>
      </c>
      <c r="B6" s="235" t="s">
        <v>120</v>
      </c>
      <c r="C6" s="235" t="s">
        <v>125</v>
      </c>
      <c r="D6" s="363" t="s">
        <v>16</v>
      </c>
      <c r="E6" s="235" t="s">
        <v>17</v>
      </c>
      <c r="F6" s="235" t="s">
        <v>106</v>
      </c>
      <c r="G6" s="353" t="s">
        <v>108</v>
      </c>
    </row>
    <row r="7" spans="1:15" ht="13.5" thickTop="1" x14ac:dyDescent="0.2">
      <c r="A7" s="236">
        <f ca="1">IF(ISNUMBER(Standings!$A6),Standings!$C6,"")</f>
        <v>15</v>
      </c>
      <c r="B7" s="237">
        <f ca="1">IF(ISNUMBER($A7),VLOOKUP($A7,Methuselahs!$A$7:$E$306,5,FALSE),"")</f>
        <v>101</v>
      </c>
      <c r="C7" s="361" t="str">
        <f ca="1">Standings!$D6</f>
        <v>Tommi Hakomaa</v>
      </c>
      <c r="D7" s="365">
        <f ca="1">IF(ISNUMBER($A7),VLOOKUP($A7,Methuselahs!$A$7:$F$306,COLUMN(Methuselahs!$F$7),FALSE),"")</f>
        <v>4</v>
      </c>
      <c r="E7" s="362">
        <f ca="1">IF(ISNUMBER($A7),Standings!$E6+IF(Standings!$B$4,1,0),"")</f>
        <v>3</v>
      </c>
      <c r="F7" s="238">
        <f ca="1">IF(ISNUMBER($A7),Standings!$F6+Standings!$G6,"")</f>
        <v>10</v>
      </c>
      <c r="G7" s="354">
        <f ca="1">IF(Standings!$A6&gt;5,"",Standings!$A6)</f>
        <v>1</v>
      </c>
    </row>
    <row r="8" spans="1:15" x14ac:dyDescent="0.2">
      <c r="A8" s="202">
        <f ca="1">IF(ISNUMBER(Standings!$A7),Standings!$C7,"")</f>
        <v>3</v>
      </c>
      <c r="B8" s="65">
        <f ca="1">IF(ISNUMBER($A8),VLOOKUP($A8,Methuselahs!$A$7:$E$306,5,FALSE),"")</f>
        <v>102</v>
      </c>
      <c r="C8" s="147" t="str">
        <f ca="1">Standings!$D7</f>
        <v>Michael Holmström</v>
      </c>
      <c r="D8" s="364">
        <f ca="1">IF(ISNUMBER($A8),VLOOKUP($A8,Methuselahs!$A$7:$F$306,COLUMN(Methuselahs!$F$7),FALSE),"")</f>
        <v>4</v>
      </c>
      <c r="E8" s="64">
        <f ca="1">IF(ISNUMBER($A8),Standings!$E7,"")</f>
        <v>2</v>
      </c>
      <c r="F8" s="203">
        <f ca="1">IF(ISNUMBER($A8),Standings!$F7+Standings!$G7,"")</f>
        <v>8</v>
      </c>
      <c r="G8" s="355">
        <f ca="1">IF(Standings!$A7&gt;5,"",Standings!$A7)</f>
        <v>2</v>
      </c>
    </row>
    <row r="9" spans="1:15" x14ac:dyDescent="0.2">
      <c r="A9" s="202">
        <f ca="1">IF(ISNUMBER(Standings!$A8),Standings!$C8,"")</f>
        <v>23</v>
      </c>
      <c r="B9" s="65">
        <f ca="1">IF(ISNUMBER($A9),VLOOKUP($A9,Methuselahs!$A$7:$E$306,5,FALSE),"")</f>
        <v>103</v>
      </c>
      <c r="C9" s="147" t="str">
        <f ca="1">Standings!$D8</f>
        <v>Peitsa Suominen</v>
      </c>
      <c r="D9" s="364">
        <f ca="1">IF(ISNUMBER($A9),VLOOKUP($A9,Methuselahs!$A$7:$F$306,COLUMN(Methuselahs!$F$7),FALSE),"")</f>
        <v>4</v>
      </c>
      <c r="E9" s="64">
        <f ca="1">IF(ISNUMBER($A9),Standings!$E8,"")</f>
        <v>2</v>
      </c>
      <c r="F9" s="203">
        <f ca="1">IF(ISNUMBER($A9),Standings!$F8+Standings!$G8,"")</f>
        <v>7.5</v>
      </c>
      <c r="G9" s="355">
        <f ca="1">IF(Standings!$A8&gt;5,"",Standings!$A8)</f>
        <v>2</v>
      </c>
    </row>
    <row r="10" spans="1:15" x14ac:dyDescent="0.2">
      <c r="A10" s="202">
        <f ca="1">IF(ISNUMBER(Standings!$A9),Standings!$C9,"")</f>
        <v>26</v>
      </c>
      <c r="B10" s="65">
        <f ca="1">IF(ISNUMBER($A10),VLOOKUP($A10,Methuselahs!$A$7:$E$306,5,FALSE),"")</f>
        <v>104</v>
      </c>
      <c r="C10" s="147" t="str">
        <f ca="1">Standings!$D9</f>
        <v>Erik Wallgren</v>
      </c>
      <c r="D10" s="364">
        <f ca="1">IF(ISNUMBER($A10),VLOOKUP($A10,Methuselahs!$A$7:$F$306,COLUMN(Methuselahs!$F$7),FALSE),"")</f>
        <v>4</v>
      </c>
      <c r="E10" s="64">
        <f ca="1">IF(ISNUMBER($A10),Standings!$E9,"")</f>
        <v>1</v>
      </c>
      <c r="F10" s="203">
        <f ca="1">IF(ISNUMBER($A10),Standings!$F9+Standings!$G9,"")</f>
        <v>6</v>
      </c>
      <c r="G10" s="355">
        <f ca="1">IF(Standings!$A9&gt;5,"",Standings!$A9)</f>
        <v>2</v>
      </c>
    </row>
    <row r="11" spans="1:15" x14ac:dyDescent="0.2">
      <c r="A11" s="202">
        <f ca="1">IF(ISNUMBER(Standings!$A10),Standings!$C10,"")</f>
        <v>28</v>
      </c>
      <c r="B11" s="65">
        <f ca="1">IF(ISNUMBER($A11),VLOOKUP($A11,Methuselahs!$A$7:$E$306,5,FALSE),"")</f>
        <v>105</v>
      </c>
      <c r="C11" s="147" t="str">
        <f ca="1">Standings!$D10</f>
        <v>Marko Saari</v>
      </c>
      <c r="D11" s="364">
        <f ca="1">IF(ISNUMBER($A11),VLOOKUP($A11,Methuselahs!$A$7:$F$306,COLUMN(Methuselahs!$F$7),FALSE),"")</f>
        <v>4</v>
      </c>
      <c r="E11" s="64">
        <f ca="1">IF(ISNUMBER($A11),Standings!$E10,"")</f>
        <v>2</v>
      </c>
      <c r="F11" s="203">
        <f ca="1">IF(ISNUMBER($A11),Standings!$F10+Standings!$G10,"")</f>
        <v>7</v>
      </c>
      <c r="G11" s="355">
        <f ca="1">IF(Standings!$A10&gt;5,"",Standings!$A10)</f>
        <v>2</v>
      </c>
    </row>
    <row r="12" spans="1:15" x14ac:dyDescent="0.2">
      <c r="A12" s="202">
        <f ca="1">IF(ISNUMBER(Standings!$A11),Standings!$C11,"")</f>
        <v>6</v>
      </c>
      <c r="B12" s="65">
        <f ca="1">IF(ISNUMBER($A12),VLOOKUP($A12,Methuselahs!$A$7:$E$306,5,FALSE),"")</f>
        <v>106</v>
      </c>
      <c r="C12" s="147" t="str">
        <f ca="1">Standings!$D11</f>
        <v>Antti Penttilä</v>
      </c>
      <c r="D12" s="364">
        <f ca="1">IF(ISNUMBER($A12),VLOOKUP($A12,Methuselahs!$A$7:$F$306,COLUMN(Methuselahs!$F$7),FALSE),"")</f>
        <v>3</v>
      </c>
      <c r="E12" s="64">
        <f ca="1">IF(ISNUMBER($A12),Standings!$E11,"")</f>
        <v>1</v>
      </c>
      <c r="F12" s="203">
        <f ca="1">IF(ISNUMBER($A12),Standings!$F11+Standings!$G11,"")</f>
        <v>5.5</v>
      </c>
      <c r="G12" s="355" t="str">
        <f ca="1">IF(Standings!$A11&gt;5,"",Standings!$A11)</f>
        <v/>
      </c>
    </row>
    <row r="13" spans="1:15" x14ac:dyDescent="0.2">
      <c r="A13" s="202">
        <f ca="1">IF(ISNUMBER(Standings!$A12),Standings!$C12,"")</f>
        <v>16</v>
      </c>
      <c r="B13" s="65">
        <f ca="1">IF(ISNUMBER($A13),VLOOKUP($A13,Methuselahs!$A$7:$E$306,5,FALSE),"")</f>
        <v>107</v>
      </c>
      <c r="C13" s="147" t="str">
        <f ca="1">Standings!$D12</f>
        <v>Lech Ivanov</v>
      </c>
      <c r="D13" s="364">
        <f ca="1">IF(ISNUMBER($A13),VLOOKUP($A13,Methuselahs!$A$7:$F$306,COLUMN(Methuselahs!$F$7),FALSE),"")</f>
        <v>3</v>
      </c>
      <c r="E13" s="64">
        <f ca="1">IF(ISNUMBER($A13),Standings!$E12,"")</f>
        <v>1</v>
      </c>
      <c r="F13" s="203">
        <f ca="1">IF(ISNUMBER($A13),Standings!$F12+Standings!$G12,"")</f>
        <v>5.5</v>
      </c>
      <c r="G13" s="355" t="str">
        <f ca="1">IF(Standings!$A12&gt;5,"",Standings!$A12)</f>
        <v/>
      </c>
    </row>
    <row r="14" spans="1:15" x14ac:dyDescent="0.2">
      <c r="A14" s="202">
        <f ca="1">IF(ISNUMBER(Standings!$A13),Standings!$C13,"")</f>
        <v>37</v>
      </c>
      <c r="B14" s="65">
        <f ca="1">IF(ISNUMBER($A14),VLOOKUP($A14,Methuselahs!$A$7:$E$306,5,FALSE),"")</f>
        <v>108</v>
      </c>
      <c r="C14" s="147" t="str">
        <f ca="1">Standings!$D13</f>
        <v>Joona Tuominen</v>
      </c>
      <c r="D14" s="364">
        <f ca="1">IF(ISNUMBER($A14),VLOOKUP($A14,Methuselahs!$A$7:$F$306,COLUMN(Methuselahs!$F$7),FALSE),"")</f>
        <v>3</v>
      </c>
      <c r="E14" s="64">
        <f ca="1">IF(ISNUMBER($A14),Standings!$E13,"")</f>
        <v>1</v>
      </c>
      <c r="F14" s="203">
        <f ca="1">IF(ISNUMBER($A14),Standings!$F13+Standings!$G13,"")</f>
        <v>5</v>
      </c>
      <c r="G14" s="355" t="str">
        <f ca="1">IF(Standings!$A13&gt;5,"",Standings!$A13)</f>
        <v/>
      </c>
    </row>
    <row r="15" spans="1:15" x14ac:dyDescent="0.2">
      <c r="A15" s="202">
        <f ca="1">IF(ISNUMBER(Standings!$A14),Standings!$C14,"")</f>
        <v>27</v>
      </c>
      <c r="B15" s="65">
        <f ca="1">IF(ISNUMBER($A15),VLOOKUP($A15,Methuselahs!$A$7:$E$306,5,FALSE),"")</f>
        <v>109</v>
      </c>
      <c r="C15" s="147" t="str">
        <f ca="1">Standings!$D14</f>
        <v>Niina Lindroos</v>
      </c>
      <c r="D15" s="364">
        <f ca="1">IF(ISNUMBER($A15),VLOOKUP($A15,Methuselahs!$A$7:$F$306,COLUMN(Methuselahs!$F$7),FALSE),"")</f>
        <v>3</v>
      </c>
      <c r="E15" s="64">
        <f ca="1">IF(ISNUMBER($A15),Standings!$E14,"")</f>
        <v>1</v>
      </c>
      <c r="F15" s="203">
        <f ca="1">IF(ISNUMBER($A15),Standings!$F14+Standings!$G14,"")</f>
        <v>4.5</v>
      </c>
      <c r="G15" s="355" t="str">
        <f ca="1">IF(Standings!$A14&gt;5,"",Standings!$A14)</f>
        <v/>
      </c>
    </row>
    <row r="16" spans="1:15" x14ac:dyDescent="0.2">
      <c r="A16" s="202">
        <f ca="1">IF(ISNUMBER(Standings!$A15),Standings!$C15,"")</f>
        <v>35</v>
      </c>
      <c r="B16" s="65">
        <f ca="1">IF(ISNUMBER($A16),VLOOKUP($A16,Methuselahs!$A$7:$E$306,5,FALSE),"")</f>
        <v>110</v>
      </c>
      <c r="C16" s="147" t="str">
        <f ca="1">Standings!$D15</f>
        <v>Nerijus Mikalajunas</v>
      </c>
      <c r="D16" s="364">
        <f ca="1">IF(ISNUMBER($A16),VLOOKUP($A16,Methuselahs!$A$7:$F$306,COLUMN(Methuselahs!$F$7),FALSE),"")</f>
        <v>3</v>
      </c>
      <c r="E16" s="64">
        <f ca="1">IF(ISNUMBER($A16),Standings!$E15,"")</f>
        <v>1</v>
      </c>
      <c r="F16" s="203">
        <f ca="1">IF(ISNUMBER($A16),Standings!$F15+Standings!$G15,"")</f>
        <v>4.5</v>
      </c>
      <c r="G16" s="355" t="str">
        <f ca="1">IF(Standings!$A15&gt;5,"",Standings!$A15)</f>
        <v/>
      </c>
    </row>
    <row r="17" spans="1:7" x14ac:dyDescent="0.2">
      <c r="A17" s="202">
        <f ca="1">IF(ISNUMBER(Standings!$A16),Standings!$C16,"")</f>
        <v>10</v>
      </c>
      <c r="B17" s="65">
        <f ca="1">IF(ISNUMBER($A17),VLOOKUP($A17,Methuselahs!$A$7:$E$306,5,FALSE),"")</f>
        <v>111</v>
      </c>
      <c r="C17" s="147" t="str">
        <f ca="1">Standings!$D16</f>
        <v>Janne Lönnqvist</v>
      </c>
      <c r="D17" s="364">
        <f ca="1">IF(ISNUMBER($A17),VLOOKUP($A17,Methuselahs!$A$7:$F$306,COLUMN(Methuselahs!$F$7),FALSE),"")</f>
        <v>3</v>
      </c>
      <c r="E17" s="64">
        <f ca="1">IF(ISNUMBER($A17),Standings!$E16,"")</f>
        <v>1</v>
      </c>
      <c r="F17" s="203">
        <f ca="1">IF(ISNUMBER($A17),Standings!$F16+Standings!$G16,"")</f>
        <v>4.5</v>
      </c>
      <c r="G17" s="355" t="str">
        <f ca="1">IF(Standings!$A16&gt;5,"",Standings!$A16)</f>
        <v/>
      </c>
    </row>
    <row r="18" spans="1:7" x14ac:dyDescent="0.2">
      <c r="A18" s="202">
        <f ca="1">IF(ISNUMBER(Standings!$A17),Standings!$C17,"")</f>
        <v>38</v>
      </c>
      <c r="B18" s="65">
        <f ca="1">IF(ISNUMBER($A18),VLOOKUP($A18,Methuselahs!$A$7:$E$306,5,FALSE),"")</f>
        <v>112</v>
      </c>
      <c r="C18" s="147" t="str">
        <f ca="1">Standings!$D17</f>
        <v>Juha Nyholm</v>
      </c>
      <c r="D18" s="364">
        <f ca="1">IF(ISNUMBER($A18),VLOOKUP($A18,Methuselahs!$A$7:$F$306,COLUMN(Methuselahs!$F$7),FALSE),"")</f>
        <v>3</v>
      </c>
      <c r="E18" s="64">
        <f ca="1">IF(ISNUMBER($A18),Standings!$E17,"")</f>
        <v>1</v>
      </c>
      <c r="F18" s="203">
        <f ca="1">IF(ISNUMBER($A18),Standings!$F17+Standings!$G17,"")</f>
        <v>4</v>
      </c>
      <c r="G18" s="355" t="str">
        <f ca="1">IF(Standings!$A17&gt;5,"",Standings!$A17)</f>
        <v/>
      </c>
    </row>
    <row r="19" spans="1:7" x14ac:dyDescent="0.2">
      <c r="A19" s="202">
        <f ca="1">IF(ISNUMBER(Standings!$A18),Standings!$C18,"")</f>
        <v>5</v>
      </c>
      <c r="B19" s="65">
        <f ca="1">IF(ISNUMBER($A19),VLOOKUP($A19,Methuselahs!$A$7:$E$306,5,FALSE),"")</f>
        <v>113</v>
      </c>
      <c r="C19" s="147" t="str">
        <f ca="1">Standings!$D18</f>
        <v>Otto Kallokoski</v>
      </c>
      <c r="D19" s="364">
        <f ca="1">IF(ISNUMBER($A19),VLOOKUP($A19,Methuselahs!$A$7:$F$306,COLUMN(Methuselahs!$F$7),FALSE),"")</f>
        <v>3</v>
      </c>
      <c r="E19" s="64">
        <f ca="1">IF(ISNUMBER($A19),Standings!$E18,"")</f>
        <v>1</v>
      </c>
      <c r="F19" s="203">
        <f ca="1">IF(ISNUMBER($A19),Standings!$F18+Standings!$G18,"")</f>
        <v>4</v>
      </c>
      <c r="G19" s="355" t="str">
        <f ca="1">IF(Standings!$A18&gt;5,"",Standings!$A18)</f>
        <v/>
      </c>
    </row>
    <row r="20" spans="1:7" x14ac:dyDescent="0.2">
      <c r="A20" s="202">
        <f ca="1">IF(ISNUMBER(Standings!$A19),Standings!$C19,"")</f>
        <v>33</v>
      </c>
      <c r="B20" s="65">
        <f ca="1">IF(ISNUMBER($A20),VLOOKUP($A20,Methuselahs!$A$7:$E$306,5,FALSE),"")</f>
        <v>114</v>
      </c>
      <c r="C20" s="147" t="str">
        <f ca="1">Standings!$D19</f>
        <v>Petri Wessman</v>
      </c>
      <c r="D20" s="364">
        <f ca="1">IF(ISNUMBER($A20),VLOOKUP($A20,Methuselahs!$A$7:$F$306,COLUMN(Methuselahs!$F$7),FALSE),"")</f>
        <v>3</v>
      </c>
      <c r="E20" s="64">
        <f ca="1">IF(ISNUMBER($A20),Standings!$E19,"")</f>
        <v>1</v>
      </c>
      <c r="F20" s="203">
        <f ca="1">IF(ISNUMBER($A20),Standings!$F19+Standings!$G19,"")</f>
        <v>4</v>
      </c>
      <c r="G20" s="355" t="str">
        <f ca="1">IF(Standings!$A19&gt;5,"",Standings!$A19)</f>
        <v/>
      </c>
    </row>
    <row r="21" spans="1:7" x14ac:dyDescent="0.2">
      <c r="A21" s="202">
        <f ca="1">IF(ISNUMBER(Standings!$A20),Standings!$C20,"")</f>
        <v>36</v>
      </c>
      <c r="B21" s="65">
        <f ca="1">IF(ISNUMBER($A21),VLOOKUP($A21,Methuselahs!$A$7:$E$306,5,FALSE),"")</f>
        <v>115</v>
      </c>
      <c r="C21" s="147" t="str">
        <f ca="1">Standings!$D20</f>
        <v>Lasse Pöyry</v>
      </c>
      <c r="D21" s="364">
        <f ca="1">IF(ISNUMBER($A21),VLOOKUP($A21,Methuselahs!$A$7:$F$306,COLUMN(Methuselahs!$F$7),FALSE),"")</f>
        <v>3</v>
      </c>
      <c r="E21" s="64">
        <f ca="1">IF(ISNUMBER($A21),Standings!$E20,"")</f>
        <v>1</v>
      </c>
      <c r="F21" s="203">
        <f ca="1">IF(ISNUMBER($A21),Standings!$F20+Standings!$G20,"")</f>
        <v>3.5</v>
      </c>
      <c r="G21" s="355" t="str">
        <f ca="1">IF(Standings!$A20&gt;5,"",Standings!$A20)</f>
        <v/>
      </c>
    </row>
    <row r="22" spans="1:7" x14ac:dyDescent="0.2">
      <c r="A22" s="202">
        <f ca="1">IF(ISNUMBER(Standings!$A21),Standings!$C21,"")</f>
        <v>1</v>
      </c>
      <c r="B22" s="65">
        <f ca="1">IF(ISNUMBER($A22),VLOOKUP($A22,Methuselahs!$A$7:$E$306,5,FALSE),"")</f>
        <v>116</v>
      </c>
      <c r="C22" s="147" t="str">
        <f ca="1">Standings!$D21</f>
        <v>Tero Aalto</v>
      </c>
      <c r="D22" s="364">
        <f ca="1">IF(ISNUMBER($A22),VLOOKUP($A22,Methuselahs!$A$7:$F$306,COLUMN(Methuselahs!$F$7),FALSE),"")</f>
        <v>3</v>
      </c>
      <c r="E22" s="64">
        <f ca="1">IF(ISNUMBER($A22),Standings!$E21,"")</f>
        <v>1</v>
      </c>
      <c r="F22" s="203">
        <f ca="1">IF(ISNUMBER($A22),Standings!$F21+Standings!$G21,"")</f>
        <v>3.5</v>
      </c>
      <c r="G22" s="355" t="str">
        <f ca="1">IF(Standings!$A21&gt;5,"",Standings!$A21)</f>
        <v/>
      </c>
    </row>
    <row r="23" spans="1:7" x14ac:dyDescent="0.2">
      <c r="A23" s="202">
        <f ca="1">IF(ISNUMBER(Standings!$A22),Standings!$C22,"")</f>
        <v>40</v>
      </c>
      <c r="B23" s="65">
        <f ca="1">IF(ISNUMBER($A23),VLOOKUP($A23,Methuselahs!$A$7:$E$306,5,FALSE),"")</f>
        <v>117</v>
      </c>
      <c r="C23" s="147" t="str">
        <f ca="1">Standings!$D22</f>
        <v>Pasi Karjalainen</v>
      </c>
      <c r="D23" s="364">
        <f ca="1">IF(ISNUMBER($A23),VLOOKUP($A23,Methuselahs!$A$7:$F$306,COLUMN(Methuselahs!$F$7),FALSE),"")</f>
        <v>3</v>
      </c>
      <c r="E23" s="64">
        <f ca="1">IF(ISNUMBER($A23),Standings!$E22,"")</f>
        <v>0</v>
      </c>
      <c r="F23" s="203">
        <f ca="1">IF(ISNUMBER($A23),Standings!$F22+Standings!$G22,"")</f>
        <v>3</v>
      </c>
      <c r="G23" s="355" t="str">
        <f ca="1">IF(Standings!$A22&gt;5,"",Standings!$A22)</f>
        <v/>
      </c>
    </row>
    <row r="24" spans="1:7" x14ac:dyDescent="0.2">
      <c r="A24" s="202">
        <f ca="1">IF(ISNUMBER(Standings!$A23),Standings!$C23,"")</f>
        <v>24</v>
      </c>
      <c r="B24" s="65">
        <f ca="1">IF(ISNUMBER($A24),VLOOKUP($A24,Methuselahs!$A$7:$E$306,5,FALSE),"")</f>
        <v>118</v>
      </c>
      <c r="C24" s="147" t="str">
        <f ca="1">Standings!$D23</f>
        <v>Jonas Ståhle</v>
      </c>
      <c r="D24" s="364">
        <f ca="1">IF(ISNUMBER($A24),VLOOKUP($A24,Methuselahs!$A$7:$F$306,COLUMN(Methuselahs!$F$7),FALSE),"")</f>
        <v>3</v>
      </c>
      <c r="E24" s="64">
        <f ca="1">IF(ISNUMBER($A24),Standings!$E23,"")</f>
        <v>0</v>
      </c>
      <c r="F24" s="203">
        <f ca="1">IF(ISNUMBER($A24),Standings!$F23+Standings!$G23,"")</f>
        <v>3</v>
      </c>
      <c r="G24" s="355" t="str">
        <f ca="1">IF(Standings!$A23&gt;5,"",Standings!$A23)</f>
        <v/>
      </c>
    </row>
    <row r="25" spans="1:7" x14ac:dyDescent="0.2">
      <c r="A25" s="202">
        <f ca="1">IF(ISNUMBER(Standings!$A24),Standings!$C24,"")</f>
        <v>9</v>
      </c>
      <c r="B25" s="65">
        <f ca="1">IF(ISNUMBER($A25),VLOOKUP($A25,Methuselahs!$A$7:$E$306,5,FALSE),"")</f>
        <v>119</v>
      </c>
      <c r="C25" s="147" t="str">
        <f ca="1">Standings!$D24</f>
        <v>Niko Vanhatalo</v>
      </c>
      <c r="D25" s="364">
        <f ca="1">IF(ISNUMBER($A25),VLOOKUP($A25,Methuselahs!$A$7:$F$306,COLUMN(Methuselahs!$F$7),FALSE),"")</f>
        <v>3</v>
      </c>
      <c r="E25" s="64">
        <f ca="1">IF(ISNUMBER($A25),Standings!$E24,"")</f>
        <v>0</v>
      </c>
      <c r="F25" s="203">
        <f ca="1">IF(ISNUMBER($A25),Standings!$F24+Standings!$G24,"")</f>
        <v>2.5</v>
      </c>
      <c r="G25" s="355" t="str">
        <f ca="1">IF(Standings!$A24&gt;5,"",Standings!$A24)</f>
        <v/>
      </c>
    </row>
    <row r="26" spans="1:7" x14ac:dyDescent="0.2">
      <c r="A26" s="202">
        <f ca="1">IF(ISNUMBER(Standings!$A25),Standings!$C25,"")</f>
        <v>34</v>
      </c>
      <c r="B26" s="65">
        <f ca="1">IF(ISNUMBER($A26),VLOOKUP($A26,Methuselahs!$A$7:$E$306,5,FALSE),"")</f>
        <v>120</v>
      </c>
      <c r="C26" s="147" t="str">
        <f ca="1">Standings!$D25</f>
        <v>Aki Puolakka</v>
      </c>
      <c r="D26" s="364">
        <f ca="1">IF(ISNUMBER($A26),VLOOKUP($A26,Methuselahs!$A$7:$F$306,COLUMN(Methuselahs!$F$7),FALSE),"")</f>
        <v>3</v>
      </c>
      <c r="E26" s="64">
        <f ca="1">IF(ISNUMBER($A26),Standings!$E25,"")</f>
        <v>0</v>
      </c>
      <c r="F26" s="203">
        <f ca="1">IF(ISNUMBER($A26),Standings!$F25+Standings!$G25,"")</f>
        <v>2.5</v>
      </c>
      <c r="G26" s="355" t="str">
        <f ca="1">IF(Standings!$A25&gt;5,"",Standings!$A25)</f>
        <v/>
      </c>
    </row>
    <row r="27" spans="1:7" x14ac:dyDescent="0.2">
      <c r="A27" s="202">
        <f ca="1">IF(ISNUMBER(Standings!$A26),Standings!$C26,"")</f>
        <v>17</v>
      </c>
      <c r="B27" s="65">
        <f ca="1">IF(ISNUMBER($A27),VLOOKUP($A27,Methuselahs!$A$7:$E$306,5,FALSE),"")</f>
        <v>121</v>
      </c>
      <c r="C27" s="147" t="str">
        <f ca="1">Standings!$D26</f>
        <v>Magnus Söder</v>
      </c>
      <c r="D27" s="364">
        <f ca="1">IF(ISNUMBER($A27),VLOOKUP($A27,Methuselahs!$A$7:$F$306,COLUMN(Methuselahs!$F$7),FALSE),"")</f>
        <v>3</v>
      </c>
      <c r="E27" s="64">
        <f ca="1">IF(ISNUMBER($A27),Standings!$E26,"")</f>
        <v>0</v>
      </c>
      <c r="F27" s="203">
        <f ca="1">IF(ISNUMBER($A27),Standings!$F26+Standings!$G26,"")</f>
        <v>2</v>
      </c>
      <c r="G27" s="355" t="str">
        <f ca="1">IF(Standings!$A26&gt;5,"",Standings!$A26)</f>
        <v/>
      </c>
    </row>
    <row r="28" spans="1:7" x14ac:dyDescent="0.2">
      <c r="A28" s="202">
        <f ca="1">IF(ISNUMBER(Standings!$A27),Standings!$C27,"")</f>
        <v>25</v>
      </c>
      <c r="B28" s="65">
        <f ca="1">IF(ISNUMBER($A28),VLOOKUP($A28,Methuselahs!$A$7:$E$306,5,FALSE),"")</f>
        <v>122</v>
      </c>
      <c r="C28" s="147" t="str">
        <f ca="1">Standings!$D27</f>
        <v>Akseli Jalava</v>
      </c>
      <c r="D28" s="364">
        <f ca="1">IF(ISNUMBER($A28),VLOOKUP($A28,Methuselahs!$A$7:$F$306,COLUMN(Methuselahs!$F$7),FALSE),"")</f>
        <v>3</v>
      </c>
      <c r="E28" s="64">
        <f ca="1">IF(ISNUMBER($A28),Standings!$E27,"")</f>
        <v>0</v>
      </c>
      <c r="F28" s="203">
        <f ca="1">IF(ISNUMBER($A28),Standings!$F27+Standings!$G27,"")</f>
        <v>2</v>
      </c>
      <c r="G28" s="355" t="str">
        <f ca="1">IF(Standings!$A27&gt;5,"",Standings!$A27)</f>
        <v/>
      </c>
    </row>
    <row r="29" spans="1:7" x14ac:dyDescent="0.2">
      <c r="A29" s="202">
        <f ca="1">IF(ISNUMBER(Standings!$A28),Standings!$C28,"")</f>
        <v>41</v>
      </c>
      <c r="B29" s="65">
        <f ca="1">IF(ISNUMBER($A29),VLOOKUP($A29,Methuselahs!$A$7:$E$306,5,FALSE),"")</f>
        <v>123</v>
      </c>
      <c r="C29" s="147" t="str">
        <f ca="1">Standings!$D28</f>
        <v>Otso Saariluoma</v>
      </c>
      <c r="D29" s="364">
        <f ca="1">IF(ISNUMBER($A29),VLOOKUP($A29,Methuselahs!$A$7:$F$306,COLUMN(Methuselahs!$F$7),FALSE),"")</f>
        <v>3</v>
      </c>
      <c r="E29" s="64">
        <f ca="1">IF(ISNUMBER($A29),Standings!$E28,"")</f>
        <v>0</v>
      </c>
      <c r="F29" s="203">
        <f ca="1">IF(ISNUMBER($A29),Standings!$F28+Standings!$G28,"")</f>
        <v>2</v>
      </c>
      <c r="G29" s="355" t="str">
        <f ca="1">IF(Standings!$A28&gt;5,"",Standings!$A28)</f>
        <v/>
      </c>
    </row>
    <row r="30" spans="1:7" x14ac:dyDescent="0.2">
      <c r="A30" s="202">
        <f ca="1">IF(ISNUMBER(Standings!$A29),Standings!$C29,"")</f>
        <v>4</v>
      </c>
      <c r="B30" s="65">
        <f ca="1">IF(ISNUMBER($A30),VLOOKUP($A30,Methuselahs!$A$7:$E$306,5,FALSE),"")</f>
        <v>124</v>
      </c>
      <c r="C30" s="147" t="str">
        <f ca="1">Standings!$D29</f>
        <v>Motiejus Simonis</v>
      </c>
      <c r="D30" s="364">
        <f ca="1">IF(ISNUMBER($A30),VLOOKUP($A30,Methuselahs!$A$7:$F$306,COLUMN(Methuselahs!$F$7),FALSE),"")</f>
        <v>3</v>
      </c>
      <c r="E30" s="64">
        <f ca="1">IF(ISNUMBER($A30),Standings!$E29,"")</f>
        <v>0</v>
      </c>
      <c r="F30" s="203">
        <f ca="1">IF(ISNUMBER($A30),Standings!$F29+Standings!$G29,"")</f>
        <v>1.5</v>
      </c>
      <c r="G30" s="355" t="str">
        <f ca="1">IF(Standings!$A29&gt;5,"",Standings!$A29)</f>
        <v/>
      </c>
    </row>
    <row r="31" spans="1:7" x14ac:dyDescent="0.2">
      <c r="A31" s="202">
        <f ca="1">IF(ISNUMBER(Standings!$A30),Standings!$C30,"")</f>
        <v>31</v>
      </c>
      <c r="B31" s="65">
        <f ca="1">IF(ISNUMBER($A31),VLOOKUP($A31,Methuselahs!$A$7:$E$306,5,FALSE),"")</f>
        <v>125</v>
      </c>
      <c r="C31" s="147" t="str">
        <f ca="1">Standings!$D30</f>
        <v>Juri Juskevits</v>
      </c>
      <c r="D31" s="364">
        <f ca="1">IF(ISNUMBER($A31),VLOOKUP($A31,Methuselahs!$A$7:$F$306,COLUMN(Methuselahs!$F$7),FALSE),"")</f>
        <v>3</v>
      </c>
      <c r="E31" s="64">
        <f ca="1">IF(ISNUMBER($A31),Standings!$E30,"")</f>
        <v>0</v>
      </c>
      <c r="F31" s="203">
        <f ca="1">IF(ISNUMBER($A31),Standings!$F30+Standings!$G30,"")</f>
        <v>1.5</v>
      </c>
      <c r="G31" s="355" t="str">
        <f ca="1">IF(Standings!$A30&gt;5,"",Standings!$A30)</f>
        <v/>
      </c>
    </row>
    <row r="32" spans="1:7" x14ac:dyDescent="0.2">
      <c r="A32" s="202">
        <f ca="1">IF(ISNUMBER(Standings!$A31),Standings!$C31,"")</f>
        <v>39</v>
      </c>
      <c r="B32" s="65">
        <f ca="1">IF(ISNUMBER($A32),VLOOKUP($A32,Methuselahs!$A$7:$E$306,5,FALSE),"")</f>
        <v>126</v>
      </c>
      <c r="C32" s="147" t="str">
        <f ca="1">Standings!$D31</f>
        <v>Jani Malmi</v>
      </c>
      <c r="D32" s="364">
        <f ca="1">IF(ISNUMBER($A32),VLOOKUP($A32,Methuselahs!$A$7:$F$306,COLUMN(Methuselahs!$F$7),FALSE),"")</f>
        <v>3</v>
      </c>
      <c r="E32" s="64">
        <f ca="1">IF(ISNUMBER($A32),Standings!$E31,"")</f>
        <v>0</v>
      </c>
      <c r="F32" s="203">
        <f ca="1">IF(ISNUMBER($A32),Standings!$F31+Standings!$G31,"")</f>
        <v>1.5</v>
      </c>
      <c r="G32" s="355" t="str">
        <f ca="1">IF(Standings!$A31&gt;5,"",Standings!$A31)</f>
        <v/>
      </c>
    </row>
    <row r="33" spans="1:7" x14ac:dyDescent="0.2">
      <c r="A33" s="202">
        <f ca="1">IF(ISNUMBER(Standings!$A32),Standings!$C32,"")</f>
        <v>20</v>
      </c>
      <c r="B33" s="65">
        <f ca="1">IF(ISNUMBER($A33),VLOOKUP($A33,Methuselahs!$A$7:$E$306,5,FALSE),"")</f>
        <v>127</v>
      </c>
      <c r="C33" s="147" t="str">
        <f ca="1">Standings!$D32</f>
        <v>Teemu Sainomaa</v>
      </c>
      <c r="D33" s="364">
        <f ca="1">IF(ISNUMBER($A33),VLOOKUP($A33,Methuselahs!$A$7:$F$306,COLUMN(Methuselahs!$F$7),FALSE),"")</f>
        <v>3</v>
      </c>
      <c r="E33" s="64">
        <f ca="1">IF(ISNUMBER($A33),Standings!$E32,"")</f>
        <v>0</v>
      </c>
      <c r="F33" s="203">
        <f ca="1">IF(ISNUMBER($A33),Standings!$F32+Standings!$G32,"")</f>
        <v>1</v>
      </c>
      <c r="G33" s="355" t="str">
        <f ca="1">IF(Standings!$A32&gt;5,"",Standings!$A32)</f>
        <v/>
      </c>
    </row>
    <row r="34" spans="1:7" x14ac:dyDescent="0.2">
      <c r="A34" s="202">
        <f ca="1">IF(ISNUMBER(Standings!$A33),Standings!$C33,"")</f>
        <v>30</v>
      </c>
      <c r="B34" s="65">
        <f ca="1">IF(ISNUMBER($A34),VLOOKUP($A34,Methuselahs!$A$7:$E$306,5,FALSE),"")</f>
        <v>128</v>
      </c>
      <c r="C34" s="147" t="str">
        <f ca="1">Standings!$D33</f>
        <v>Santeri Piipponen</v>
      </c>
      <c r="D34" s="364">
        <f ca="1">IF(ISNUMBER($A34),VLOOKUP($A34,Methuselahs!$A$7:$F$306,COLUMN(Methuselahs!$F$7),FALSE),"")</f>
        <v>3</v>
      </c>
      <c r="E34" s="64">
        <f ca="1">IF(ISNUMBER($A34),Standings!$E33,"")</f>
        <v>0</v>
      </c>
      <c r="F34" s="203">
        <f ca="1">IF(ISNUMBER($A34),Standings!$F33+Standings!$G33,"")</f>
        <v>1</v>
      </c>
      <c r="G34" s="355" t="str">
        <f ca="1">IF(Standings!$A33&gt;5,"",Standings!$A33)</f>
        <v/>
      </c>
    </row>
    <row r="35" spans="1:7" x14ac:dyDescent="0.2">
      <c r="A35" s="202">
        <f ca="1">IF(ISNUMBER(Standings!$A34),Standings!$C34,"")</f>
        <v>14</v>
      </c>
      <c r="B35" s="65">
        <f ca="1">IF(ISNUMBER($A35),VLOOKUP($A35,Methuselahs!$A$7:$E$306,5,FALSE),"")</f>
        <v>129</v>
      </c>
      <c r="C35" s="147" t="str">
        <f ca="1">Standings!$D34</f>
        <v>Pekka Kinnunen</v>
      </c>
      <c r="D35" s="364">
        <f ca="1">IF(ISNUMBER($A35),VLOOKUP($A35,Methuselahs!$A$7:$F$306,COLUMN(Methuselahs!$F$7),FALSE),"")</f>
        <v>3</v>
      </c>
      <c r="E35" s="64">
        <f ca="1">IF(ISNUMBER($A35),Standings!$E34,"")</f>
        <v>0</v>
      </c>
      <c r="F35" s="203">
        <f ca="1">IF(ISNUMBER($A35),Standings!$F34+Standings!$G34,"")</f>
        <v>0.5</v>
      </c>
      <c r="G35" s="355" t="str">
        <f ca="1">IF(Standings!$A34&gt;5,"",Standings!$A34)</f>
        <v/>
      </c>
    </row>
    <row r="36" spans="1:7" x14ac:dyDescent="0.2">
      <c r="A36" s="202">
        <f ca="1">IF(ISNUMBER(Standings!$A35),Standings!$C35,"")</f>
        <v>32</v>
      </c>
      <c r="B36" s="65">
        <f ca="1">IF(ISNUMBER($A36),VLOOKUP($A36,Methuselahs!$A$7:$E$306,5,FALSE),"")</f>
        <v>130</v>
      </c>
      <c r="C36" s="147" t="str">
        <f ca="1">Standings!$D35</f>
        <v>Mika Alanen</v>
      </c>
      <c r="D36" s="364">
        <f ca="1">IF(ISNUMBER($A36),VLOOKUP($A36,Methuselahs!$A$7:$F$306,COLUMN(Methuselahs!$F$7),FALSE),"")</f>
        <v>3</v>
      </c>
      <c r="E36" s="64">
        <f ca="1">IF(ISNUMBER($A36),Standings!$E35,"")</f>
        <v>0</v>
      </c>
      <c r="F36" s="203">
        <f ca="1">IF(ISNUMBER($A36),Standings!$F35+Standings!$G35,"")</f>
        <v>0.5</v>
      </c>
      <c r="G36" s="355" t="str">
        <f ca="1">IF(Standings!$A35&gt;5,"",Standings!$A35)</f>
        <v/>
      </c>
    </row>
    <row r="37" spans="1:7" x14ac:dyDescent="0.2">
      <c r="A37" s="202">
        <f ca="1">IF(ISNUMBER(Standings!$A36),Standings!$C36,"")</f>
        <v>2</v>
      </c>
      <c r="B37" s="65">
        <f ca="1">IF(ISNUMBER($A37),VLOOKUP($A37,Methuselahs!$A$7:$E$306,5,FALSE),"")</f>
        <v>131</v>
      </c>
      <c r="C37" s="147" t="str">
        <f ca="1">Standings!$D36</f>
        <v>Christian Nislev</v>
      </c>
      <c r="D37" s="364">
        <f ca="1">IF(ISNUMBER($A37),VLOOKUP($A37,Methuselahs!$A$7:$F$306,COLUMN(Methuselahs!$F$7),FALSE),"")</f>
        <v>3</v>
      </c>
      <c r="E37" s="64">
        <f ca="1">IF(ISNUMBER($A37),Standings!$E36,"")</f>
        <v>0</v>
      </c>
      <c r="F37" s="203">
        <f ca="1">IF(ISNUMBER($A37),Standings!$F36+Standings!$G36,"")</f>
        <v>0.5</v>
      </c>
      <c r="G37" s="355" t="str">
        <f ca="1">IF(Standings!$A36&gt;5,"",Standings!$A36)</f>
        <v/>
      </c>
    </row>
    <row r="38" spans="1:7" x14ac:dyDescent="0.2">
      <c r="A38" s="202">
        <f ca="1">IF(ISNUMBER(Standings!$A37),Standings!$C37,"")</f>
        <v>12</v>
      </c>
      <c r="B38" s="65">
        <f ca="1">IF(ISNUMBER($A38),VLOOKUP($A38,Methuselahs!$A$7:$E$306,5,FALSE),"")</f>
        <v>132</v>
      </c>
      <c r="C38" s="147" t="str">
        <f ca="1">Standings!$D37</f>
        <v>Timo Tahvanainen</v>
      </c>
      <c r="D38" s="364">
        <f ca="1">IF(ISNUMBER($A38),VLOOKUP($A38,Methuselahs!$A$7:$F$306,COLUMN(Methuselahs!$F$7),FALSE),"")</f>
        <v>3</v>
      </c>
      <c r="E38" s="64">
        <f ca="1">IF(ISNUMBER($A38),Standings!$E37,"")</f>
        <v>0</v>
      </c>
      <c r="F38" s="203">
        <f ca="1">IF(ISNUMBER($A38),Standings!$F37+Standings!$G37,"")</f>
        <v>0</v>
      </c>
      <c r="G38" s="355" t="str">
        <f ca="1">IF(Standings!$A37&gt;5,"",Standings!$A37)</f>
        <v/>
      </c>
    </row>
    <row r="39" spans="1:7" x14ac:dyDescent="0.2">
      <c r="A39" s="202">
        <f ca="1">IF(ISNUMBER(Standings!$A38),Standings!$C38,"")</f>
        <v>13</v>
      </c>
      <c r="B39" s="65">
        <f ca="1">IF(ISNUMBER($A39),VLOOKUP($A39,Methuselahs!$A$7:$E$306,5,FALSE),"")</f>
        <v>133</v>
      </c>
      <c r="C39" s="147" t="str">
        <f ca="1">Standings!$D38</f>
        <v>Tommi Ketonen</v>
      </c>
      <c r="D39" s="364">
        <f ca="1">IF(ISNUMBER($A39),VLOOKUP($A39,Methuselahs!$A$7:$F$306,COLUMN(Methuselahs!$F$7),FALSE),"")</f>
        <v>3</v>
      </c>
      <c r="E39" s="64">
        <f ca="1">IF(ISNUMBER($A39),Standings!$E38,"")</f>
        <v>0</v>
      </c>
      <c r="F39" s="203">
        <f ca="1">IF(ISNUMBER($A39),Standings!$F38+Standings!$G38,"")</f>
        <v>0</v>
      </c>
      <c r="G39" s="355" t="str">
        <f ca="1">IF(Standings!$A38&gt;5,"",Standings!$A38)</f>
        <v/>
      </c>
    </row>
    <row r="40" spans="1:7" x14ac:dyDescent="0.2">
      <c r="A40" s="202">
        <f ca="1">IF(ISNUMBER(Standings!$A39),Standings!$C39,"")</f>
        <v>7</v>
      </c>
      <c r="B40" s="65">
        <f ca="1">IF(ISNUMBER($A40),VLOOKUP($A40,Methuselahs!$A$7:$E$306,5,FALSE),"")</f>
        <v>134</v>
      </c>
      <c r="C40" s="147" t="str">
        <f ca="1">Standings!$D39</f>
        <v>Antti Kauhanen</v>
      </c>
      <c r="D40" s="364">
        <f ca="1">IF(ISNUMBER($A40),VLOOKUP($A40,Methuselahs!$A$7:$F$306,COLUMN(Methuselahs!$F$7),FALSE),"")</f>
        <v>3</v>
      </c>
      <c r="E40" s="64">
        <f ca="1">IF(ISNUMBER($A40),Standings!$E39,"")</f>
        <v>0</v>
      </c>
      <c r="F40" s="203">
        <f ca="1">IF(ISNUMBER($A40),Standings!$F39+Standings!$G39,"")</f>
        <v>0</v>
      </c>
      <c r="G40" s="355" t="str">
        <f ca="1">IF(Standings!$A39&gt;5,"",Standings!$A39)</f>
        <v/>
      </c>
    </row>
    <row r="41" spans="1:7" x14ac:dyDescent="0.2">
      <c r="A41" s="202">
        <f ca="1">IF(ISNUMBER(Standings!$A40),Standings!$C40,"")</f>
        <v>8</v>
      </c>
      <c r="B41" s="65">
        <f ca="1">IF(ISNUMBER($A41),VLOOKUP($A41,Methuselahs!$A$7:$E$306,5,FALSE),"")</f>
        <v>135</v>
      </c>
      <c r="C41" s="147" t="str">
        <f ca="1">Standings!$D40</f>
        <v>Aleksi Salonen</v>
      </c>
      <c r="D41" s="364">
        <f ca="1">IF(ISNUMBER($A41),VLOOKUP($A41,Methuselahs!$A$7:$F$306,COLUMN(Methuselahs!$F$7),FALSE),"")</f>
        <v>3</v>
      </c>
      <c r="E41" s="64">
        <f ca="1">IF(ISNUMBER($A41),Standings!$E40,"")</f>
        <v>0</v>
      </c>
      <c r="F41" s="203">
        <f ca="1">IF(ISNUMBER($A41),Standings!$F40+Standings!$G40,"")</f>
        <v>0</v>
      </c>
      <c r="G41" s="355" t="str">
        <f ca="1">IF(Standings!$A40&gt;5,"",Standings!$A40)</f>
        <v/>
      </c>
    </row>
    <row r="42" spans="1:7" x14ac:dyDescent="0.2">
      <c r="A42" s="202">
        <f ca="1">IF(ISNUMBER(Standings!$A41),Standings!$C41,"")</f>
        <v>19</v>
      </c>
      <c r="B42" s="65">
        <f ca="1">IF(ISNUMBER($A42),VLOOKUP($A42,Methuselahs!$A$7:$E$306,5,FALSE),"")</f>
        <v>136</v>
      </c>
      <c r="C42" s="147" t="str">
        <f ca="1">Standings!$D41</f>
        <v>Joel Tikkala</v>
      </c>
      <c r="D42" s="364">
        <f ca="1">IF(ISNUMBER($A42),VLOOKUP($A42,Methuselahs!$A$7:$F$306,COLUMN(Methuselahs!$F$7),FALSE),"")</f>
        <v>3</v>
      </c>
      <c r="E42" s="64">
        <f ca="1">IF(ISNUMBER($A42),Standings!$E41,"")</f>
        <v>0</v>
      </c>
      <c r="F42" s="203">
        <f ca="1">IF(ISNUMBER($A42),Standings!$F41+Standings!$G41,"")</f>
        <v>0</v>
      </c>
      <c r="G42" s="355" t="str">
        <f ca="1">IF(Standings!$A41&gt;5,"",Standings!$A41)</f>
        <v/>
      </c>
    </row>
    <row r="43" spans="1:7" x14ac:dyDescent="0.2">
      <c r="A43" s="202">
        <f ca="1">IF(ISNUMBER(Standings!$A42),Standings!$C42,"")</f>
        <v>22</v>
      </c>
      <c r="B43" s="65">
        <f ca="1">IF(ISNUMBER($A43),VLOOKUP($A43,Methuselahs!$A$7:$E$306,5,FALSE),"")</f>
        <v>137</v>
      </c>
      <c r="C43" s="147" t="str">
        <f ca="1">Standings!$D42</f>
        <v>Teemu Pulkkinen</v>
      </c>
      <c r="D43" s="364">
        <f ca="1">IF(ISNUMBER($A43),VLOOKUP($A43,Methuselahs!$A$7:$F$306,COLUMN(Methuselahs!$F$7),FALSE),"")</f>
        <v>3</v>
      </c>
      <c r="E43" s="64">
        <f ca="1">IF(ISNUMBER($A43),Standings!$E42,"")</f>
        <v>0</v>
      </c>
      <c r="F43" s="203">
        <f ca="1">IF(ISNUMBER($A43),Standings!$F42+Standings!$G42,"")</f>
        <v>0</v>
      </c>
      <c r="G43" s="355" t="str">
        <f ca="1">IF(Standings!$A42&gt;5,"",Standings!$A42)</f>
        <v/>
      </c>
    </row>
    <row r="44" spans="1:7" x14ac:dyDescent="0.2">
      <c r="A44" s="202">
        <f ca="1">IF(ISNUMBER(Standings!$A43),Standings!$C43,"")</f>
        <v>11</v>
      </c>
      <c r="B44" s="65">
        <f ca="1">IF(ISNUMBER($A44),VLOOKUP($A44,Methuselahs!$A$7:$E$306,5,FALSE),"")</f>
        <v>138</v>
      </c>
      <c r="C44" s="147" t="str">
        <f ca="1">Standings!$D43</f>
        <v>Robin Vossen</v>
      </c>
      <c r="D44" s="364">
        <f ca="1">IF(ISNUMBER($A44),VLOOKUP($A44,Methuselahs!$A$7:$F$306,COLUMN(Methuselahs!$F$7),FALSE),"")</f>
        <v>3</v>
      </c>
      <c r="E44" s="64">
        <f ca="1">IF(ISNUMBER($A44),Standings!$E43,"")</f>
        <v>0</v>
      </c>
      <c r="F44" s="203">
        <f ca="1">IF(ISNUMBER($A44),Standings!$F43+Standings!$G43,"")</f>
        <v>0</v>
      </c>
      <c r="G44" s="355" t="str">
        <f ca="1">IF(Standings!$A43&gt;5,"",Standings!$A43)</f>
        <v/>
      </c>
    </row>
    <row r="45" spans="1:7" x14ac:dyDescent="0.2">
      <c r="A45" s="202">
        <f ca="1">IF(ISNUMBER(Standings!$A44),Standings!$C44,"")</f>
        <v>18</v>
      </c>
      <c r="B45" s="65">
        <f ca="1">IF(ISNUMBER($A45),VLOOKUP($A45,Methuselahs!$A$7:$E$306,5,FALSE),"")</f>
        <v>139</v>
      </c>
      <c r="C45" s="147" t="str">
        <f ca="1">Standings!$D44</f>
        <v>Karri Malm</v>
      </c>
      <c r="D45" s="364">
        <f ca="1">IF(ISNUMBER($A45),VLOOKUP($A45,Methuselahs!$A$7:$F$306,COLUMN(Methuselahs!$F$7),FALSE),"")</f>
        <v>3</v>
      </c>
      <c r="E45" s="64">
        <f ca="1">IF(ISNUMBER($A45),Standings!$E44,"")</f>
        <v>0</v>
      </c>
      <c r="F45" s="203">
        <f ca="1">IF(ISNUMBER($A45),Standings!$F44+Standings!$G44,"")</f>
        <v>0</v>
      </c>
      <c r="G45" s="355" t="str">
        <f ca="1">IF(Standings!$A44&gt;5,"",Standings!$A44)</f>
        <v/>
      </c>
    </row>
    <row r="46" spans="1:7" x14ac:dyDescent="0.2">
      <c r="A46" s="202">
        <f ca="1">IF(ISNUMBER(Standings!$A45),Standings!$C45,"")</f>
        <v>21</v>
      </c>
      <c r="B46" s="65">
        <f ca="1">IF(ISNUMBER($A46),VLOOKUP($A46,Methuselahs!$A$7:$E$306,5,FALSE),"")</f>
        <v>140</v>
      </c>
      <c r="C46" s="147" t="str">
        <f ca="1">Standings!$D45</f>
        <v>Jere Laatunen</v>
      </c>
      <c r="D46" s="364">
        <f ca="1">IF(ISNUMBER($A46),VLOOKUP($A46,Methuselahs!$A$7:$F$306,COLUMN(Methuselahs!$F$7),FALSE),"")</f>
        <v>3</v>
      </c>
      <c r="E46" s="64">
        <f ca="1">IF(ISNUMBER($A46),Standings!$E45,"")</f>
        <v>0</v>
      </c>
      <c r="F46" s="203">
        <f ca="1">IF(ISNUMBER($A46),Standings!$F45+Standings!$G45,"")</f>
        <v>0</v>
      </c>
      <c r="G46" s="355" t="str">
        <f ca="1">IF(Standings!$A45&gt;5,"",Standings!$A45)</f>
        <v/>
      </c>
    </row>
    <row r="47" spans="1:7" x14ac:dyDescent="0.2">
      <c r="A47" s="202">
        <f ca="1">IF(ISNUMBER(Standings!$A46),Standings!$C46,"")</f>
        <v>29</v>
      </c>
      <c r="B47" s="65">
        <f ca="1">IF(ISNUMBER($A47),VLOOKUP($A47,Methuselahs!$A$7:$E$306,5,FALSE),"")</f>
        <v>141</v>
      </c>
      <c r="C47" s="147" t="str">
        <f ca="1">Standings!$D46</f>
        <v>Juha Laukkanen</v>
      </c>
      <c r="D47" s="364">
        <f ca="1">IF(ISNUMBER($A47),VLOOKUP($A47,Methuselahs!$A$7:$F$306,COLUMN(Methuselahs!$F$7),FALSE),"")</f>
        <v>3</v>
      </c>
      <c r="E47" s="64">
        <f ca="1">IF(ISNUMBER($A47),Standings!$E46,"")</f>
        <v>0</v>
      </c>
      <c r="F47" s="203">
        <f ca="1">IF(ISNUMBER($A47),Standings!$F46+Standings!$G46,"")</f>
        <v>0</v>
      </c>
      <c r="G47" s="355" t="str">
        <f ca="1">IF(Standings!$A46&gt;5,"",Standings!$A46)</f>
        <v/>
      </c>
    </row>
    <row r="48" spans="1:7" x14ac:dyDescent="0.2">
      <c r="A48" s="202" t="str">
        <f>IF(ISNUMBER(Standings!$A47),Standings!$C47,"")</f>
        <v/>
      </c>
      <c r="B48" s="65" t="str">
        <f>IF(ISNUMBER($A48),VLOOKUP($A48,Methuselahs!$A$7:$E$306,5,FALSE),"")</f>
        <v/>
      </c>
      <c r="C48" s="147" t="str">
        <f>Standings!$D47</f>
        <v/>
      </c>
      <c r="D48" s="364" t="str">
        <f>IF(ISNUMBER($A48),VLOOKUP($A48,Methuselahs!$A$7:$F$306,COLUMN(Methuselahs!$F$7),FALSE),"")</f>
        <v/>
      </c>
      <c r="E48" s="64" t="str">
        <f>IF(ISNUMBER($A48),Standings!$E47,"")</f>
        <v/>
      </c>
      <c r="F48" s="203" t="str">
        <f>IF(ISNUMBER($A48),Standings!$F47+Standings!$G47,"")</f>
        <v/>
      </c>
      <c r="G48" s="355" t="str">
        <f>IF(Standings!$A47&gt;5,"",Standings!$A47)</f>
        <v/>
      </c>
    </row>
    <row r="49" spans="1:7" x14ac:dyDescent="0.2">
      <c r="A49" s="202" t="str">
        <f>IF(ISNUMBER(Standings!$A48),Standings!$C48,"")</f>
        <v/>
      </c>
      <c r="B49" s="65" t="str">
        <f>IF(ISNUMBER($A49),VLOOKUP($A49,Methuselahs!$A$7:$E$306,5,FALSE),"")</f>
        <v/>
      </c>
      <c r="C49" s="147" t="str">
        <f>Standings!$D48</f>
        <v/>
      </c>
      <c r="D49" s="364" t="str">
        <f>IF(ISNUMBER($A49),VLOOKUP($A49,Methuselahs!$A$7:$F$306,COLUMN(Methuselahs!$F$7),FALSE),"")</f>
        <v/>
      </c>
      <c r="E49" s="64" t="str">
        <f>IF(ISNUMBER($A49),Standings!$E48,"")</f>
        <v/>
      </c>
      <c r="F49" s="203" t="str">
        <f>IF(ISNUMBER($A49),Standings!$F48+Standings!$G48,"")</f>
        <v/>
      </c>
      <c r="G49" s="355" t="str">
        <f>IF(Standings!$A48&gt;5,"",Standings!$A48)</f>
        <v/>
      </c>
    </row>
    <row r="50" spans="1:7" x14ac:dyDescent="0.2">
      <c r="A50" s="202" t="str">
        <f>IF(ISNUMBER(Standings!$A49),Standings!$C49,"")</f>
        <v/>
      </c>
      <c r="B50" s="65" t="str">
        <f>IF(ISNUMBER($A50),VLOOKUP($A50,Methuselahs!$A$7:$E$306,5,FALSE),"")</f>
        <v/>
      </c>
      <c r="C50" s="147" t="str">
        <f>Standings!$D49</f>
        <v/>
      </c>
      <c r="D50" s="364" t="str">
        <f>IF(ISNUMBER($A50),VLOOKUP($A50,Methuselahs!$A$7:$F$306,COLUMN(Methuselahs!$F$7),FALSE),"")</f>
        <v/>
      </c>
      <c r="E50" s="64" t="str">
        <f>IF(ISNUMBER($A50),Standings!$E49,"")</f>
        <v/>
      </c>
      <c r="F50" s="203" t="str">
        <f>IF(ISNUMBER($A50),Standings!$F49+Standings!$G49,"")</f>
        <v/>
      </c>
      <c r="G50" s="355" t="str">
        <f>IF(Standings!$A49&gt;5,"",Standings!$A49)</f>
        <v/>
      </c>
    </row>
    <row r="51" spans="1:7" x14ac:dyDescent="0.2">
      <c r="A51" s="202" t="str">
        <f>IF(ISNUMBER(Standings!$A50),Standings!$C50,"")</f>
        <v/>
      </c>
      <c r="B51" s="65" t="str">
        <f>IF(ISNUMBER($A51),VLOOKUP($A51,Methuselahs!$A$7:$E$306,5,FALSE),"")</f>
        <v/>
      </c>
      <c r="C51" s="147" t="str">
        <f>Standings!$D50</f>
        <v/>
      </c>
      <c r="D51" s="364" t="str">
        <f>IF(ISNUMBER($A51),VLOOKUP($A51,Methuselahs!$A$7:$F$306,COLUMN(Methuselahs!$F$7),FALSE),"")</f>
        <v/>
      </c>
      <c r="E51" s="64" t="str">
        <f>IF(ISNUMBER($A51),Standings!$E50,"")</f>
        <v/>
      </c>
      <c r="F51" s="203" t="str">
        <f>IF(ISNUMBER($A51),Standings!$F50+Standings!$G50,"")</f>
        <v/>
      </c>
      <c r="G51" s="355" t="str">
        <f>IF(Standings!$A50&gt;5,"",Standings!$A50)</f>
        <v/>
      </c>
    </row>
    <row r="52" spans="1:7" x14ac:dyDescent="0.2">
      <c r="A52" s="202" t="str">
        <f>IF(ISNUMBER(Standings!$A51),Standings!$C51,"")</f>
        <v/>
      </c>
      <c r="B52" s="65" t="str">
        <f>IF(ISNUMBER($A52),VLOOKUP($A52,Methuselahs!$A$7:$E$306,5,FALSE),"")</f>
        <v/>
      </c>
      <c r="C52" s="147" t="str">
        <f>Standings!$D51</f>
        <v/>
      </c>
      <c r="D52" s="364" t="str">
        <f>IF(ISNUMBER($A52),VLOOKUP($A52,Methuselahs!$A$7:$F$306,COLUMN(Methuselahs!$F$7),FALSE),"")</f>
        <v/>
      </c>
      <c r="E52" s="64" t="str">
        <f>IF(ISNUMBER($A52),Standings!$E51,"")</f>
        <v/>
      </c>
      <c r="F52" s="203" t="str">
        <f>IF(ISNUMBER($A52),Standings!$F51+Standings!$G51,"")</f>
        <v/>
      </c>
      <c r="G52" s="355" t="str">
        <f>IF(Standings!$A51&gt;5,"",Standings!$A51)</f>
        <v/>
      </c>
    </row>
    <row r="53" spans="1:7" x14ac:dyDescent="0.2">
      <c r="A53" s="202" t="str">
        <f>IF(ISNUMBER(Standings!$A52),Standings!$C52,"")</f>
        <v/>
      </c>
      <c r="B53" s="65" t="str">
        <f>IF(ISNUMBER($A53),VLOOKUP($A53,Methuselahs!$A$7:$E$306,5,FALSE),"")</f>
        <v/>
      </c>
      <c r="C53" s="147" t="str">
        <f>Standings!$D52</f>
        <v/>
      </c>
      <c r="D53" s="364" t="str">
        <f>IF(ISNUMBER($A53),VLOOKUP($A53,Methuselahs!$A$7:$F$306,COLUMN(Methuselahs!$F$7),FALSE),"")</f>
        <v/>
      </c>
      <c r="E53" s="64" t="str">
        <f>IF(ISNUMBER($A53),Standings!$E52,"")</f>
        <v/>
      </c>
      <c r="F53" s="203" t="str">
        <f>IF(ISNUMBER($A53),Standings!$F52+Standings!$G52,"")</f>
        <v/>
      </c>
      <c r="G53" s="355" t="str">
        <f>IF(Standings!$A52&gt;5,"",Standings!$A52)</f>
        <v/>
      </c>
    </row>
    <row r="54" spans="1:7" x14ac:dyDescent="0.2">
      <c r="A54" s="202" t="str">
        <f>IF(ISNUMBER(Standings!$A53),Standings!$C53,"")</f>
        <v/>
      </c>
      <c r="B54" s="65" t="str">
        <f>IF(ISNUMBER($A54),VLOOKUP($A54,Methuselahs!$A$7:$E$306,5,FALSE),"")</f>
        <v/>
      </c>
      <c r="C54" s="147" t="str">
        <f>Standings!$D53</f>
        <v/>
      </c>
      <c r="D54" s="364" t="str">
        <f>IF(ISNUMBER($A54),VLOOKUP($A54,Methuselahs!$A$7:$F$306,COLUMN(Methuselahs!$F$7),FALSE),"")</f>
        <v/>
      </c>
      <c r="E54" s="64" t="str">
        <f>IF(ISNUMBER($A54),Standings!$E53,"")</f>
        <v/>
      </c>
      <c r="F54" s="203" t="str">
        <f>IF(ISNUMBER($A54),Standings!$F53+Standings!$G53,"")</f>
        <v/>
      </c>
      <c r="G54" s="355" t="str">
        <f>IF(Standings!$A53&gt;5,"",Standings!$A53)</f>
        <v/>
      </c>
    </row>
    <row r="55" spans="1:7" x14ac:dyDescent="0.2">
      <c r="A55" s="202" t="str">
        <f>IF(ISNUMBER(Standings!$A54),Standings!$C54,"")</f>
        <v/>
      </c>
      <c r="B55" s="65" t="str">
        <f>IF(ISNUMBER($A55),VLOOKUP($A55,Methuselahs!$A$7:$E$306,5,FALSE),"")</f>
        <v/>
      </c>
      <c r="C55" s="147" t="str">
        <f>Standings!$D54</f>
        <v/>
      </c>
      <c r="D55" s="364" t="str">
        <f>IF(ISNUMBER($A55),VLOOKUP($A55,Methuselahs!$A$7:$F$306,COLUMN(Methuselahs!$F$7),FALSE),"")</f>
        <v/>
      </c>
      <c r="E55" s="64" t="str">
        <f>IF(ISNUMBER($A55),Standings!$E54,"")</f>
        <v/>
      </c>
      <c r="F55" s="203" t="str">
        <f>IF(ISNUMBER($A55),Standings!$F54+Standings!$G54,"")</f>
        <v/>
      </c>
      <c r="G55" s="355" t="str">
        <f>IF(Standings!$A54&gt;5,"",Standings!$A54)</f>
        <v/>
      </c>
    </row>
    <row r="56" spans="1:7" x14ac:dyDescent="0.2">
      <c r="A56" s="202" t="str">
        <f>IF(ISNUMBER(Standings!$A55),Standings!$C55,"")</f>
        <v/>
      </c>
      <c r="B56" s="65" t="str">
        <f>IF(ISNUMBER($A56),VLOOKUP($A56,Methuselahs!$A$7:$E$306,5,FALSE),"")</f>
        <v/>
      </c>
      <c r="C56" s="147" t="str">
        <f>Standings!$D55</f>
        <v/>
      </c>
      <c r="D56" s="364" t="str">
        <f>IF(ISNUMBER($A56),VLOOKUP($A56,Methuselahs!$A$7:$F$306,COLUMN(Methuselahs!$F$7),FALSE),"")</f>
        <v/>
      </c>
      <c r="E56" s="64" t="str">
        <f>IF(ISNUMBER($A56),Standings!$E55,"")</f>
        <v/>
      </c>
      <c r="F56" s="203" t="str">
        <f>IF(ISNUMBER($A56),Standings!$F55+Standings!$G55,"")</f>
        <v/>
      </c>
      <c r="G56" s="355" t="str">
        <f>IF(Standings!$A55&gt;5,"",Standings!$A55)</f>
        <v/>
      </c>
    </row>
    <row r="57" spans="1:7" x14ac:dyDescent="0.2">
      <c r="A57" s="202" t="str">
        <f>IF(ISNUMBER(Standings!$A56),Standings!$C56,"")</f>
        <v/>
      </c>
      <c r="B57" s="65" t="str">
        <f>IF(ISNUMBER($A57),VLOOKUP($A57,Methuselahs!$A$7:$E$306,5,FALSE),"")</f>
        <v/>
      </c>
      <c r="C57" s="147" t="str">
        <f>Standings!$D56</f>
        <v/>
      </c>
      <c r="D57" s="364" t="str">
        <f>IF(ISNUMBER($A57),VLOOKUP($A57,Methuselahs!$A$7:$F$306,COLUMN(Methuselahs!$F$7),FALSE),"")</f>
        <v/>
      </c>
      <c r="E57" s="64" t="str">
        <f>IF(ISNUMBER($A57),Standings!$E56,"")</f>
        <v/>
      </c>
      <c r="F57" s="203" t="str">
        <f>IF(ISNUMBER($A57),Standings!$F56+Standings!$G56,"")</f>
        <v/>
      </c>
      <c r="G57" s="355" t="str">
        <f>IF(Standings!$A56&gt;5,"",Standings!$A56)</f>
        <v/>
      </c>
    </row>
    <row r="58" spans="1:7" x14ac:dyDescent="0.2">
      <c r="A58" s="202" t="str">
        <f>IF(ISNUMBER(Standings!$A57),Standings!$C57,"")</f>
        <v/>
      </c>
      <c r="B58" s="65" t="str">
        <f>IF(ISNUMBER($A58),VLOOKUP($A58,Methuselahs!$A$7:$E$306,5,FALSE),"")</f>
        <v/>
      </c>
      <c r="C58" s="147" t="str">
        <f>Standings!$D57</f>
        <v/>
      </c>
      <c r="D58" s="364" t="str">
        <f>IF(ISNUMBER($A58),VLOOKUP($A58,Methuselahs!$A$7:$F$306,COLUMN(Methuselahs!$F$7),FALSE),"")</f>
        <v/>
      </c>
      <c r="E58" s="64" t="str">
        <f>IF(ISNUMBER($A58),Standings!$E57,"")</f>
        <v/>
      </c>
      <c r="F58" s="203" t="str">
        <f>IF(ISNUMBER($A58),Standings!$F57+Standings!$G57,"")</f>
        <v/>
      </c>
      <c r="G58" s="355" t="str">
        <f>IF(Standings!$A57&gt;5,"",Standings!$A57)</f>
        <v/>
      </c>
    </row>
    <row r="59" spans="1:7" x14ac:dyDescent="0.2">
      <c r="A59" s="202" t="str">
        <f>IF(ISNUMBER(Standings!$A58),Standings!$C58,"")</f>
        <v/>
      </c>
      <c r="B59" s="65" t="str">
        <f>IF(ISNUMBER($A59),VLOOKUP($A59,Methuselahs!$A$7:$E$306,5,FALSE),"")</f>
        <v/>
      </c>
      <c r="C59" s="147" t="str">
        <f>Standings!$D58</f>
        <v/>
      </c>
      <c r="D59" s="364" t="str">
        <f>IF(ISNUMBER($A59),VLOOKUP($A59,Methuselahs!$A$7:$F$306,COLUMN(Methuselahs!$F$7),FALSE),"")</f>
        <v/>
      </c>
      <c r="E59" s="64" t="str">
        <f>IF(ISNUMBER($A59),Standings!$E58,"")</f>
        <v/>
      </c>
      <c r="F59" s="203" t="str">
        <f>IF(ISNUMBER($A59),Standings!$F58+Standings!$G58,"")</f>
        <v/>
      </c>
      <c r="G59" s="355" t="str">
        <f>IF(Standings!$A58&gt;5,"",Standings!$A58)</f>
        <v/>
      </c>
    </row>
    <row r="60" spans="1:7" x14ac:dyDescent="0.2">
      <c r="A60" s="202" t="str">
        <f>IF(ISNUMBER(Standings!$A59),Standings!$C59,"")</f>
        <v/>
      </c>
      <c r="B60" s="65" t="str">
        <f>IF(ISNUMBER($A60),VLOOKUP($A60,Methuselahs!$A$7:$E$306,5,FALSE),"")</f>
        <v/>
      </c>
      <c r="C60" s="147" t="str">
        <f>Standings!$D59</f>
        <v/>
      </c>
      <c r="D60" s="364" t="str">
        <f>IF(ISNUMBER($A60),VLOOKUP($A60,Methuselahs!$A$7:$F$306,COLUMN(Methuselahs!$F$7),FALSE),"")</f>
        <v/>
      </c>
      <c r="E60" s="64" t="str">
        <f>IF(ISNUMBER($A60),Standings!$E59,"")</f>
        <v/>
      </c>
      <c r="F60" s="203" t="str">
        <f>IF(ISNUMBER($A60),Standings!$F59+Standings!$G59,"")</f>
        <v/>
      </c>
      <c r="G60" s="355" t="str">
        <f>IF(Standings!$A59&gt;5,"",Standings!$A59)</f>
        <v/>
      </c>
    </row>
    <row r="61" spans="1:7" x14ac:dyDescent="0.2">
      <c r="A61" s="202" t="str">
        <f>IF(ISNUMBER(Standings!$A60),Standings!$C60,"")</f>
        <v/>
      </c>
      <c r="B61" s="65" t="str">
        <f>IF(ISNUMBER($A61),VLOOKUP($A61,Methuselahs!$A$7:$E$306,5,FALSE),"")</f>
        <v/>
      </c>
      <c r="C61" s="147" t="str">
        <f>Standings!$D60</f>
        <v/>
      </c>
      <c r="D61" s="364" t="str">
        <f>IF(ISNUMBER($A61),VLOOKUP($A61,Methuselahs!$A$7:$F$306,COLUMN(Methuselahs!$F$7),FALSE),"")</f>
        <v/>
      </c>
      <c r="E61" s="64" t="str">
        <f>IF(ISNUMBER($A61),Standings!$E60,"")</f>
        <v/>
      </c>
      <c r="F61" s="203" t="str">
        <f>IF(ISNUMBER($A61),Standings!$F60+Standings!$G60,"")</f>
        <v/>
      </c>
      <c r="G61" s="355" t="str">
        <f>IF(Standings!$A60&gt;5,"",Standings!$A60)</f>
        <v/>
      </c>
    </row>
    <row r="62" spans="1:7" x14ac:dyDescent="0.2">
      <c r="A62" s="202" t="str">
        <f>IF(ISNUMBER(Standings!$A61),Standings!$C61,"")</f>
        <v/>
      </c>
      <c r="B62" s="65" t="str">
        <f>IF(ISNUMBER($A62),VLOOKUP($A62,Methuselahs!$A$7:$E$306,5,FALSE),"")</f>
        <v/>
      </c>
      <c r="C62" s="147" t="str">
        <f>Standings!$D61</f>
        <v/>
      </c>
      <c r="D62" s="364" t="str">
        <f>IF(ISNUMBER($A62),VLOOKUP($A62,Methuselahs!$A$7:$F$306,COLUMN(Methuselahs!$F$7),FALSE),"")</f>
        <v/>
      </c>
      <c r="E62" s="64" t="str">
        <f>IF(ISNUMBER($A62),Standings!$E61,"")</f>
        <v/>
      </c>
      <c r="F62" s="203" t="str">
        <f>IF(ISNUMBER($A62),Standings!$F61+Standings!$G61,"")</f>
        <v/>
      </c>
      <c r="G62" s="355" t="str">
        <f>IF(Standings!$A61&gt;5,"",Standings!$A61)</f>
        <v/>
      </c>
    </row>
    <row r="63" spans="1:7" x14ac:dyDescent="0.2">
      <c r="A63" s="202" t="str">
        <f>IF(ISNUMBER(Standings!$A62),Standings!$C62,"")</f>
        <v/>
      </c>
      <c r="B63" s="65" t="str">
        <f>IF(ISNUMBER($A63),VLOOKUP($A63,Methuselahs!$A$7:$E$306,5,FALSE),"")</f>
        <v/>
      </c>
      <c r="C63" s="147" t="str">
        <f>Standings!$D62</f>
        <v/>
      </c>
      <c r="D63" s="364" t="str">
        <f>IF(ISNUMBER($A63),VLOOKUP($A63,Methuselahs!$A$7:$F$306,COLUMN(Methuselahs!$F$7),FALSE),"")</f>
        <v/>
      </c>
      <c r="E63" s="64" t="str">
        <f>IF(ISNUMBER($A63),Standings!$E62,"")</f>
        <v/>
      </c>
      <c r="F63" s="203" t="str">
        <f>IF(ISNUMBER($A63),Standings!$F62+Standings!$G62,"")</f>
        <v/>
      </c>
      <c r="G63" s="355" t="str">
        <f>IF(Standings!$A62&gt;5,"",Standings!$A62)</f>
        <v/>
      </c>
    </row>
    <row r="64" spans="1:7" x14ac:dyDescent="0.2">
      <c r="A64" s="202" t="str">
        <f>IF(ISNUMBER(Standings!$A63),Standings!$C63,"")</f>
        <v/>
      </c>
      <c r="B64" s="65" t="str">
        <f>IF(ISNUMBER($A64),VLOOKUP($A64,Methuselahs!$A$7:$E$306,5,FALSE),"")</f>
        <v/>
      </c>
      <c r="C64" s="147" t="str">
        <f>Standings!$D63</f>
        <v/>
      </c>
      <c r="D64" s="364" t="str">
        <f>IF(ISNUMBER($A64),VLOOKUP($A64,Methuselahs!$A$7:$F$306,COLUMN(Methuselahs!$F$7),FALSE),"")</f>
        <v/>
      </c>
      <c r="E64" s="64" t="str">
        <f>IF(ISNUMBER($A64),Standings!$E63,"")</f>
        <v/>
      </c>
      <c r="F64" s="203" t="str">
        <f>IF(ISNUMBER($A64),Standings!$F63+Standings!$G63,"")</f>
        <v/>
      </c>
      <c r="G64" s="355" t="str">
        <f>IF(Standings!$A63&gt;5,"",Standings!$A63)</f>
        <v/>
      </c>
    </row>
    <row r="65" spans="1:7" x14ac:dyDescent="0.2">
      <c r="A65" s="202" t="str">
        <f>IF(ISNUMBER(Standings!$A64),Standings!$C64,"")</f>
        <v/>
      </c>
      <c r="B65" s="65" t="str">
        <f>IF(ISNUMBER($A65),VLOOKUP($A65,Methuselahs!$A$7:$E$306,5,FALSE),"")</f>
        <v/>
      </c>
      <c r="C65" s="147" t="str">
        <f>Standings!$D64</f>
        <v/>
      </c>
      <c r="D65" s="364" t="str">
        <f>IF(ISNUMBER($A65),VLOOKUP($A65,Methuselahs!$A$7:$F$306,COLUMN(Methuselahs!$F$7),FALSE),"")</f>
        <v/>
      </c>
      <c r="E65" s="64" t="str">
        <f>IF(ISNUMBER($A65),Standings!$E64,"")</f>
        <v/>
      </c>
      <c r="F65" s="203" t="str">
        <f>IF(ISNUMBER($A65),Standings!$F64+Standings!$G64,"")</f>
        <v/>
      </c>
      <c r="G65" s="355" t="str">
        <f>IF(Standings!$A64&gt;5,"",Standings!$A64)</f>
        <v/>
      </c>
    </row>
    <row r="66" spans="1:7" x14ac:dyDescent="0.2">
      <c r="A66" s="202" t="str">
        <f>IF(ISNUMBER(Standings!$A65),Standings!$C65,"")</f>
        <v/>
      </c>
      <c r="B66" s="65" t="str">
        <f>IF(ISNUMBER($A66),VLOOKUP($A66,Methuselahs!$A$7:$E$306,5,FALSE),"")</f>
        <v/>
      </c>
      <c r="C66" s="147" t="str">
        <f>Standings!$D65</f>
        <v/>
      </c>
      <c r="D66" s="364" t="str">
        <f>IF(ISNUMBER($A66),VLOOKUP($A66,Methuselahs!$A$7:$F$306,COLUMN(Methuselahs!$F$7),FALSE),"")</f>
        <v/>
      </c>
      <c r="E66" s="64" t="str">
        <f>IF(ISNUMBER($A66),Standings!$E65,"")</f>
        <v/>
      </c>
      <c r="F66" s="203" t="str">
        <f>IF(ISNUMBER($A66),Standings!$F65+Standings!$G65,"")</f>
        <v/>
      </c>
      <c r="G66" s="355" t="str">
        <f>IF(Standings!$A65&gt;5,"",Standings!$A65)</f>
        <v/>
      </c>
    </row>
    <row r="67" spans="1:7" x14ac:dyDescent="0.2">
      <c r="A67" s="202" t="str">
        <f>IF(ISNUMBER(Standings!$A66),Standings!$C66,"")</f>
        <v/>
      </c>
      <c r="B67" s="65" t="str">
        <f>IF(ISNUMBER($A67),VLOOKUP($A67,Methuselahs!$A$7:$E$306,5,FALSE),"")</f>
        <v/>
      </c>
      <c r="C67" s="147" t="str">
        <f>Standings!$D66</f>
        <v/>
      </c>
      <c r="D67" s="364" t="str">
        <f>IF(ISNUMBER($A67),VLOOKUP($A67,Methuselahs!$A$7:$F$306,COLUMN(Methuselahs!$F$7),FALSE),"")</f>
        <v/>
      </c>
      <c r="E67" s="64" t="str">
        <f>IF(ISNUMBER($A67),Standings!$E66,"")</f>
        <v/>
      </c>
      <c r="F67" s="203" t="str">
        <f>IF(ISNUMBER($A67),Standings!$F66+Standings!$G66,"")</f>
        <v/>
      </c>
      <c r="G67" s="355" t="str">
        <f>IF(Standings!$A66&gt;5,"",Standings!$A66)</f>
        <v/>
      </c>
    </row>
    <row r="68" spans="1:7" x14ac:dyDescent="0.2">
      <c r="A68" s="202" t="str">
        <f>IF(ISNUMBER(Standings!$A67),Standings!$C67,"")</f>
        <v/>
      </c>
      <c r="B68" s="65" t="str">
        <f>IF(ISNUMBER($A68),VLOOKUP($A68,Methuselahs!$A$7:$E$306,5,FALSE),"")</f>
        <v/>
      </c>
      <c r="C68" s="147" t="str">
        <f>Standings!$D67</f>
        <v/>
      </c>
      <c r="D68" s="364" t="str">
        <f>IF(ISNUMBER($A68),VLOOKUP($A68,Methuselahs!$A$7:$F$306,COLUMN(Methuselahs!$F$7),FALSE),"")</f>
        <v/>
      </c>
      <c r="E68" s="64" t="str">
        <f>IF(ISNUMBER($A68),Standings!$E67,"")</f>
        <v/>
      </c>
      <c r="F68" s="203" t="str">
        <f>IF(ISNUMBER($A68),Standings!$F67+Standings!$G67,"")</f>
        <v/>
      </c>
      <c r="G68" s="355" t="str">
        <f>IF(Standings!$A67&gt;5,"",Standings!$A67)</f>
        <v/>
      </c>
    </row>
    <row r="69" spans="1:7" x14ac:dyDescent="0.2">
      <c r="A69" s="202" t="str">
        <f>IF(ISNUMBER(Standings!$A68),Standings!$C68,"")</f>
        <v/>
      </c>
      <c r="B69" s="65" t="str">
        <f>IF(ISNUMBER($A69),VLOOKUP($A69,Methuselahs!$A$7:$E$306,5,FALSE),"")</f>
        <v/>
      </c>
      <c r="C69" s="147" t="str">
        <f>Standings!$D68</f>
        <v/>
      </c>
      <c r="D69" s="364" t="str">
        <f>IF(ISNUMBER($A69),VLOOKUP($A69,Methuselahs!$A$7:$F$306,COLUMN(Methuselahs!$F$7),FALSE),"")</f>
        <v/>
      </c>
      <c r="E69" s="64" t="str">
        <f>IF(ISNUMBER($A69),Standings!$E68,"")</f>
        <v/>
      </c>
      <c r="F69" s="203" t="str">
        <f>IF(ISNUMBER($A69),Standings!$F68+Standings!$G68,"")</f>
        <v/>
      </c>
      <c r="G69" s="355" t="str">
        <f>IF(Standings!$A68&gt;5,"",Standings!$A68)</f>
        <v/>
      </c>
    </row>
    <row r="70" spans="1:7" x14ac:dyDescent="0.2">
      <c r="A70" s="202" t="str">
        <f>IF(ISNUMBER(Standings!$A69),Standings!$C69,"")</f>
        <v/>
      </c>
      <c r="B70" s="65" t="str">
        <f>IF(ISNUMBER($A70),VLOOKUP($A70,Methuselahs!$A$7:$E$306,5,FALSE),"")</f>
        <v/>
      </c>
      <c r="C70" s="147" t="str">
        <f>Standings!$D69</f>
        <v/>
      </c>
      <c r="D70" s="364" t="str">
        <f>IF(ISNUMBER($A70),VLOOKUP($A70,Methuselahs!$A$7:$F$306,COLUMN(Methuselahs!$F$7),FALSE),"")</f>
        <v/>
      </c>
      <c r="E70" s="64" t="str">
        <f>IF(ISNUMBER($A70),Standings!$E69,"")</f>
        <v/>
      </c>
      <c r="F70" s="203" t="str">
        <f>IF(ISNUMBER($A70),Standings!$F69+Standings!$G69,"")</f>
        <v/>
      </c>
      <c r="G70" s="355" t="str">
        <f>IF(Standings!$A69&gt;5,"",Standings!$A69)</f>
        <v/>
      </c>
    </row>
    <row r="71" spans="1:7" x14ac:dyDescent="0.2">
      <c r="A71" s="202" t="str">
        <f>IF(ISNUMBER(Standings!$A70),Standings!$C70,"")</f>
        <v/>
      </c>
      <c r="B71" s="65" t="str">
        <f>IF(ISNUMBER($A71),VLOOKUP($A71,Methuselahs!$A$7:$E$306,5,FALSE),"")</f>
        <v/>
      </c>
      <c r="C71" s="147" t="str">
        <f>Standings!$D70</f>
        <v/>
      </c>
      <c r="D71" s="364" t="str">
        <f>IF(ISNUMBER($A71),VLOOKUP($A71,Methuselahs!$A$7:$F$306,COLUMN(Methuselahs!$F$7),FALSE),"")</f>
        <v/>
      </c>
      <c r="E71" s="64" t="str">
        <f>IF(ISNUMBER($A71),Standings!$E70,"")</f>
        <v/>
      </c>
      <c r="F71" s="203" t="str">
        <f>IF(ISNUMBER($A71),Standings!$F70+Standings!$G70,"")</f>
        <v/>
      </c>
      <c r="G71" s="355" t="str">
        <f>IF(Standings!$A70&gt;5,"",Standings!$A70)</f>
        <v/>
      </c>
    </row>
    <row r="72" spans="1:7" x14ac:dyDescent="0.2">
      <c r="A72" s="202" t="str">
        <f>IF(ISNUMBER(Standings!$A71),Standings!$C71,"")</f>
        <v/>
      </c>
      <c r="B72" s="65" t="str">
        <f>IF(ISNUMBER($A72),VLOOKUP($A72,Methuselahs!$A$7:$E$306,5,FALSE),"")</f>
        <v/>
      </c>
      <c r="C72" s="147" t="str">
        <f>Standings!$D71</f>
        <v/>
      </c>
      <c r="D72" s="364" t="str">
        <f>IF(ISNUMBER($A72),VLOOKUP($A72,Methuselahs!$A$7:$F$306,COLUMN(Methuselahs!$F$7),FALSE),"")</f>
        <v/>
      </c>
      <c r="E72" s="64" t="str">
        <f>IF(ISNUMBER($A72),Standings!$E71,"")</f>
        <v/>
      </c>
      <c r="F72" s="203" t="str">
        <f>IF(ISNUMBER($A72),Standings!$F71+Standings!$G71,"")</f>
        <v/>
      </c>
      <c r="G72" s="355" t="str">
        <f>IF(Standings!$A71&gt;5,"",Standings!$A71)</f>
        <v/>
      </c>
    </row>
    <row r="73" spans="1:7" x14ac:dyDescent="0.2">
      <c r="A73" s="202" t="str">
        <f>IF(ISNUMBER(Standings!$A72),Standings!$C72,"")</f>
        <v/>
      </c>
      <c r="B73" s="65" t="str">
        <f>IF(ISNUMBER($A73),VLOOKUP($A73,Methuselahs!$A$7:$E$306,5,FALSE),"")</f>
        <v/>
      </c>
      <c r="C73" s="147" t="str">
        <f>Standings!$D72</f>
        <v/>
      </c>
      <c r="D73" s="364" t="str">
        <f>IF(ISNUMBER($A73),VLOOKUP($A73,Methuselahs!$A$7:$F$306,COLUMN(Methuselahs!$F$7),FALSE),"")</f>
        <v/>
      </c>
      <c r="E73" s="64" t="str">
        <f>IF(ISNUMBER($A73),Standings!$E72,"")</f>
        <v/>
      </c>
      <c r="F73" s="203" t="str">
        <f>IF(ISNUMBER($A73),Standings!$F72+Standings!$G72,"")</f>
        <v/>
      </c>
      <c r="G73" s="355" t="str">
        <f>IF(Standings!$A72&gt;5,"",Standings!$A72)</f>
        <v/>
      </c>
    </row>
    <row r="74" spans="1:7" x14ac:dyDescent="0.2">
      <c r="A74" s="202" t="str">
        <f>IF(ISNUMBER(Standings!$A73),Standings!$C73,"")</f>
        <v/>
      </c>
      <c r="B74" s="65" t="str">
        <f>IF(ISNUMBER($A74),VLOOKUP($A74,Methuselahs!$A$7:$E$306,5,FALSE),"")</f>
        <v/>
      </c>
      <c r="C74" s="147" t="str">
        <f>Standings!$D73</f>
        <v/>
      </c>
      <c r="D74" s="364" t="str">
        <f>IF(ISNUMBER($A74),VLOOKUP($A74,Methuselahs!$A$7:$F$306,COLUMN(Methuselahs!$F$7),FALSE),"")</f>
        <v/>
      </c>
      <c r="E74" s="64" t="str">
        <f>IF(ISNUMBER($A74),Standings!$E73,"")</f>
        <v/>
      </c>
      <c r="F74" s="203" t="str">
        <f>IF(ISNUMBER($A74),Standings!$F73+Standings!$G73,"")</f>
        <v/>
      </c>
      <c r="G74" s="355" t="str">
        <f>IF(Standings!$A73&gt;5,"",Standings!$A73)</f>
        <v/>
      </c>
    </row>
    <row r="75" spans="1:7" x14ac:dyDescent="0.2">
      <c r="A75" s="202" t="str">
        <f>IF(ISNUMBER(Standings!$A74),Standings!$C74,"")</f>
        <v/>
      </c>
      <c r="B75" s="65" t="str">
        <f>IF(ISNUMBER($A75),VLOOKUP($A75,Methuselahs!$A$7:$E$306,5,FALSE),"")</f>
        <v/>
      </c>
      <c r="C75" s="147" t="str">
        <f>Standings!$D74</f>
        <v/>
      </c>
      <c r="D75" s="364" t="str">
        <f>IF(ISNUMBER($A75),VLOOKUP($A75,Methuselahs!$A$7:$F$306,COLUMN(Methuselahs!$F$7),FALSE),"")</f>
        <v/>
      </c>
      <c r="E75" s="64" t="str">
        <f>IF(ISNUMBER($A75),Standings!$E74,"")</f>
        <v/>
      </c>
      <c r="F75" s="203" t="str">
        <f>IF(ISNUMBER($A75),Standings!$F74+Standings!$G74,"")</f>
        <v/>
      </c>
      <c r="G75" s="355" t="str">
        <f>IF(Standings!$A74&gt;5,"",Standings!$A74)</f>
        <v/>
      </c>
    </row>
    <row r="76" spans="1:7" x14ac:dyDescent="0.2">
      <c r="A76" s="202" t="str">
        <f>IF(ISNUMBER(Standings!$A75),Standings!$C75,"")</f>
        <v/>
      </c>
      <c r="B76" s="65" t="str">
        <f>IF(ISNUMBER($A76),VLOOKUP($A76,Methuselahs!$A$7:$E$306,5,FALSE),"")</f>
        <v/>
      </c>
      <c r="C76" s="147" t="str">
        <f>Standings!$D75</f>
        <v/>
      </c>
      <c r="D76" s="364" t="str">
        <f>IF(ISNUMBER($A76),VLOOKUP($A76,Methuselahs!$A$7:$F$306,COLUMN(Methuselahs!$F$7),FALSE),"")</f>
        <v/>
      </c>
      <c r="E76" s="64" t="str">
        <f>IF(ISNUMBER($A76),Standings!$E75,"")</f>
        <v/>
      </c>
      <c r="F76" s="203" t="str">
        <f>IF(ISNUMBER($A76),Standings!$F75+Standings!$G75,"")</f>
        <v/>
      </c>
      <c r="G76" s="355" t="str">
        <f>IF(Standings!$A75&gt;5,"",Standings!$A75)</f>
        <v/>
      </c>
    </row>
    <row r="77" spans="1:7" x14ac:dyDescent="0.2">
      <c r="A77" s="202" t="str">
        <f>IF(ISNUMBER(Standings!$A76),Standings!$C76,"")</f>
        <v/>
      </c>
      <c r="B77" s="65" t="str">
        <f>IF(ISNUMBER($A77),VLOOKUP($A77,Methuselahs!$A$7:$E$306,5,FALSE),"")</f>
        <v/>
      </c>
      <c r="C77" s="147" t="str">
        <f>Standings!$D76</f>
        <v/>
      </c>
      <c r="D77" s="364" t="str">
        <f>IF(ISNUMBER($A77),VLOOKUP($A77,Methuselahs!$A$7:$F$306,COLUMN(Methuselahs!$F$7),FALSE),"")</f>
        <v/>
      </c>
      <c r="E77" s="64" t="str">
        <f>IF(ISNUMBER($A77),Standings!$E76,"")</f>
        <v/>
      </c>
      <c r="F77" s="203" t="str">
        <f>IF(ISNUMBER($A77),Standings!$F76+Standings!$G76,"")</f>
        <v/>
      </c>
      <c r="G77" s="355" t="str">
        <f>IF(Standings!$A76&gt;5,"",Standings!$A76)</f>
        <v/>
      </c>
    </row>
    <row r="78" spans="1:7" x14ac:dyDescent="0.2">
      <c r="A78" s="202" t="str">
        <f>IF(ISNUMBER(Standings!$A77),Standings!$C77,"")</f>
        <v/>
      </c>
      <c r="B78" s="65" t="str">
        <f>IF(ISNUMBER($A78),VLOOKUP($A78,Methuselahs!$A$7:$E$306,5,FALSE),"")</f>
        <v/>
      </c>
      <c r="C78" s="147" t="str">
        <f>Standings!$D77</f>
        <v/>
      </c>
      <c r="D78" s="364" t="str">
        <f>IF(ISNUMBER($A78),VLOOKUP($A78,Methuselahs!$A$7:$F$306,COLUMN(Methuselahs!$F$7),FALSE),"")</f>
        <v/>
      </c>
      <c r="E78" s="64" t="str">
        <f>IF(ISNUMBER($A78),Standings!$E77,"")</f>
        <v/>
      </c>
      <c r="F78" s="203" t="str">
        <f>IF(ISNUMBER($A78),Standings!$F77+Standings!$G77,"")</f>
        <v/>
      </c>
      <c r="G78" s="355" t="str">
        <f>IF(Standings!$A77&gt;5,"",Standings!$A77)</f>
        <v/>
      </c>
    </row>
    <row r="79" spans="1:7" x14ac:dyDescent="0.2">
      <c r="A79" s="202" t="str">
        <f>IF(ISNUMBER(Standings!$A78),Standings!$C78,"")</f>
        <v/>
      </c>
      <c r="B79" s="65" t="str">
        <f>IF(ISNUMBER($A79),VLOOKUP($A79,Methuselahs!$A$7:$E$306,5,FALSE),"")</f>
        <v/>
      </c>
      <c r="C79" s="147" t="str">
        <f>Standings!$D78</f>
        <v/>
      </c>
      <c r="D79" s="364" t="str">
        <f>IF(ISNUMBER($A79),VLOOKUP($A79,Methuselahs!$A$7:$F$306,COLUMN(Methuselahs!$F$7),FALSE),"")</f>
        <v/>
      </c>
      <c r="E79" s="64" t="str">
        <f>IF(ISNUMBER($A79),Standings!$E78,"")</f>
        <v/>
      </c>
      <c r="F79" s="203" t="str">
        <f>IF(ISNUMBER($A79),Standings!$F78+Standings!$G78,"")</f>
        <v/>
      </c>
      <c r="G79" s="355" t="str">
        <f>IF(Standings!$A78&gt;5,"",Standings!$A78)</f>
        <v/>
      </c>
    </row>
    <row r="80" spans="1:7" x14ac:dyDescent="0.2">
      <c r="A80" s="202" t="str">
        <f>IF(ISNUMBER(Standings!$A79),Standings!$C79,"")</f>
        <v/>
      </c>
      <c r="B80" s="65" t="str">
        <f>IF(ISNUMBER($A80),VLOOKUP($A80,Methuselahs!$A$7:$E$306,5,FALSE),"")</f>
        <v/>
      </c>
      <c r="C80" s="147" t="str">
        <f>Standings!$D79</f>
        <v/>
      </c>
      <c r="D80" s="364" t="str">
        <f>IF(ISNUMBER($A80),VLOOKUP($A80,Methuselahs!$A$7:$F$306,COLUMN(Methuselahs!$F$7),FALSE),"")</f>
        <v/>
      </c>
      <c r="E80" s="64" t="str">
        <f>IF(ISNUMBER($A80),Standings!$E79,"")</f>
        <v/>
      </c>
      <c r="F80" s="203" t="str">
        <f>IF(ISNUMBER($A80),Standings!$F79+Standings!$G79,"")</f>
        <v/>
      </c>
      <c r="G80" s="355" t="str">
        <f>IF(Standings!$A79&gt;5,"",Standings!$A79)</f>
        <v/>
      </c>
    </row>
    <row r="81" spans="1:7" x14ac:dyDescent="0.2">
      <c r="A81" s="202" t="str">
        <f>IF(ISNUMBER(Standings!$A80),Standings!$C80,"")</f>
        <v/>
      </c>
      <c r="B81" s="65" t="str">
        <f>IF(ISNUMBER($A81),VLOOKUP($A81,Methuselahs!$A$7:$E$306,5,FALSE),"")</f>
        <v/>
      </c>
      <c r="C81" s="147" t="str">
        <f>Standings!$D80</f>
        <v/>
      </c>
      <c r="D81" s="364" t="str">
        <f>IF(ISNUMBER($A81),VLOOKUP($A81,Methuselahs!$A$7:$F$306,COLUMN(Methuselahs!$F$7),FALSE),"")</f>
        <v/>
      </c>
      <c r="E81" s="64" t="str">
        <f>IF(ISNUMBER($A81),Standings!$E80,"")</f>
        <v/>
      </c>
      <c r="F81" s="203" t="str">
        <f>IF(ISNUMBER($A81),Standings!$F80+Standings!$G80,"")</f>
        <v/>
      </c>
      <c r="G81" s="355" t="str">
        <f>IF(Standings!$A80&gt;5,"",Standings!$A80)</f>
        <v/>
      </c>
    </row>
    <row r="82" spans="1:7" x14ac:dyDescent="0.2">
      <c r="A82" s="202" t="str">
        <f>IF(ISNUMBER(Standings!$A81),Standings!$C81,"")</f>
        <v/>
      </c>
      <c r="B82" s="65" t="str">
        <f>IF(ISNUMBER($A82),VLOOKUP($A82,Methuselahs!$A$7:$E$306,5,FALSE),"")</f>
        <v/>
      </c>
      <c r="C82" s="147" t="str">
        <f>Standings!$D81</f>
        <v/>
      </c>
      <c r="D82" s="364" t="str">
        <f>IF(ISNUMBER($A82),VLOOKUP($A82,Methuselahs!$A$7:$F$306,COLUMN(Methuselahs!$F$7),FALSE),"")</f>
        <v/>
      </c>
      <c r="E82" s="64" t="str">
        <f>IF(ISNUMBER($A82),Standings!$E81,"")</f>
        <v/>
      </c>
      <c r="F82" s="203" t="str">
        <f>IF(ISNUMBER($A82),Standings!$F81+Standings!$G81,"")</f>
        <v/>
      </c>
      <c r="G82" s="355" t="str">
        <f>IF(Standings!$A81&gt;5,"",Standings!$A81)</f>
        <v/>
      </c>
    </row>
    <row r="83" spans="1:7" x14ac:dyDescent="0.2">
      <c r="A83" s="202" t="str">
        <f>IF(ISNUMBER(Standings!$A82),Standings!$C82,"")</f>
        <v/>
      </c>
      <c r="B83" s="65" t="str">
        <f>IF(ISNUMBER($A83),VLOOKUP($A83,Methuselahs!$A$7:$E$306,5,FALSE),"")</f>
        <v/>
      </c>
      <c r="C83" s="147" t="str">
        <f>Standings!$D82</f>
        <v/>
      </c>
      <c r="D83" s="364" t="str">
        <f>IF(ISNUMBER($A83),VLOOKUP($A83,Methuselahs!$A$7:$F$306,COLUMN(Methuselahs!$F$7),FALSE),"")</f>
        <v/>
      </c>
      <c r="E83" s="64" t="str">
        <f>IF(ISNUMBER($A83),Standings!$E82,"")</f>
        <v/>
      </c>
      <c r="F83" s="203" t="str">
        <f>IF(ISNUMBER($A83),Standings!$F82+Standings!$G82,"")</f>
        <v/>
      </c>
      <c r="G83" s="355" t="str">
        <f>IF(Standings!$A82&gt;5,"",Standings!$A82)</f>
        <v/>
      </c>
    </row>
    <row r="84" spans="1:7" x14ac:dyDescent="0.2">
      <c r="A84" s="202" t="str">
        <f>IF(ISNUMBER(Standings!$A83),Standings!$C83,"")</f>
        <v/>
      </c>
      <c r="B84" s="65" t="str">
        <f>IF(ISNUMBER($A84),VLOOKUP($A84,Methuselahs!$A$7:$E$306,5,FALSE),"")</f>
        <v/>
      </c>
      <c r="C84" s="147" t="str">
        <f>Standings!$D83</f>
        <v/>
      </c>
      <c r="D84" s="364" t="str">
        <f>IF(ISNUMBER($A84),VLOOKUP($A84,Methuselahs!$A$7:$F$306,COLUMN(Methuselahs!$F$7),FALSE),"")</f>
        <v/>
      </c>
      <c r="E84" s="64" t="str">
        <f>IF(ISNUMBER($A84),Standings!$E83,"")</f>
        <v/>
      </c>
      <c r="F84" s="203" t="str">
        <f>IF(ISNUMBER($A84),Standings!$F83+Standings!$G83,"")</f>
        <v/>
      </c>
      <c r="G84" s="355" t="str">
        <f>IF(Standings!$A83&gt;5,"",Standings!$A83)</f>
        <v/>
      </c>
    </row>
    <row r="85" spans="1:7" x14ac:dyDescent="0.2">
      <c r="A85" s="202" t="str">
        <f>IF(ISNUMBER(Standings!$A84),Standings!$C84,"")</f>
        <v/>
      </c>
      <c r="B85" s="65" t="str">
        <f>IF(ISNUMBER($A85),VLOOKUP($A85,Methuselahs!$A$7:$E$306,5,FALSE),"")</f>
        <v/>
      </c>
      <c r="C85" s="147" t="str">
        <f>Standings!$D84</f>
        <v/>
      </c>
      <c r="D85" s="364" t="str">
        <f>IF(ISNUMBER($A85),VLOOKUP($A85,Methuselahs!$A$7:$F$306,COLUMN(Methuselahs!$F$7),FALSE),"")</f>
        <v/>
      </c>
      <c r="E85" s="64" t="str">
        <f>IF(ISNUMBER($A85),Standings!$E84,"")</f>
        <v/>
      </c>
      <c r="F85" s="203" t="str">
        <f>IF(ISNUMBER($A85),Standings!$F84+Standings!$G84,"")</f>
        <v/>
      </c>
      <c r="G85" s="355" t="str">
        <f>IF(Standings!$A84&gt;5,"",Standings!$A84)</f>
        <v/>
      </c>
    </row>
    <row r="86" spans="1:7" x14ac:dyDescent="0.2">
      <c r="A86" s="202" t="str">
        <f>IF(ISNUMBER(Standings!$A85),Standings!$C85,"")</f>
        <v/>
      </c>
      <c r="B86" s="65" t="str">
        <f>IF(ISNUMBER($A86),VLOOKUP($A86,Methuselahs!$A$7:$E$306,5,FALSE),"")</f>
        <v/>
      </c>
      <c r="C86" s="147" t="str">
        <f>Standings!$D85</f>
        <v/>
      </c>
      <c r="D86" s="364" t="str">
        <f>IF(ISNUMBER($A86),VLOOKUP($A86,Methuselahs!$A$7:$F$306,COLUMN(Methuselahs!$F$7),FALSE),"")</f>
        <v/>
      </c>
      <c r="E86" s="64" t="str">
        <f>IF(ISNUMBER($A86),Standings!$E85,"")</f>
        <v/>
      </c>
      <c r="F86" s="203" t="str">
        <f>IF(ISNUMBER($A86),Standings!$F85+Standings!$G85,"")</f>
        <v/>
      </c>
      <c r="G86" s="355" t="str">
        <f>IF(Standings!$A85&gt;5,"",Standings!$A85)</f>
        <v/>
      </c>
    </row>
    <row r="87" spans="1:7" x14ac:dyDescent="0.2">
      <c r="A87" s="202" t="str">
        <f>IF(ISNUMBER(Standings!$A86),Standings!$C86,"")</f>
        <v/>
      </c>
      <c r="B87" s="65" t="str">
        <f>IF(ISNUMBER($A87),VLOOKUP($A87,Methuselahs!$A$7:$E$306,5,FALSE),"")</f>
        <v/>
      </c>
      <c r="C87" s="147" t="str">
        <f>Standings!$D86</f>
        <v/>
      </c>
      <c r="D87" s="364" t="str">
        <f>IF(ISNUMBER($A87),VLOOKUP($A87,Methuselahs!$A$7:$F$306,COLUMN(Methuselahs!$F$7),FALSE),"")</f>
        <v/>
      </c>
      <c r="E87" s="64" t="str">
        <f>IF(ISNUMBER($A87),Standings!$E86,"")</f>
        <v/>
      </c>
      <c r="F87" s="203" t="str">
        <f>IF(ISNUMBER($A87),Standings!$F86+Standings!$G86,"")</f>
        <v/>
      </c>
      <c r="G87" s="355" t="str">
        <f>IF(Standings!$A86&gt;5,"",Standings!$A86)</f>
        <v/>
      </c>
    </row>
    <row r="88" spans="1:7" x14ac:dyDescent="0.2">
      <c r="A88" s="202" t="str">
        <f>IF(ISNUMBER(Standings!$A87),Standings!$C87,"")</f>
        <v/>
      </c>
      <c r="B88" s="65" t="str">
        <f>IF(ISNUMBER($A88),VLOOKUP($A88,Methuselahs!$A$7:$E$306,5,FALSE),"")</f>
        <v/>
      </c>
      <c r="C88" s="147" t="str">
        <f>Standings!$D87</f>
        <v/>
      </c>
      <c r="D88" s="364" t="str">
        <f>IF(ISNUMBER($A88),VLOOKUP($A88,Methuselahs!$A$7:$F$306,COLUMN(Methuselahs!$F$7),FALSE),"")</f>
        <v/>
      </c>
      <c r="E88" s="64" t="str">
        <f>IF(ISNUMBER($A88),Standings!$E87,"")</f>
        <v/>
      </c>
      <c r="F88" s="203" t="str">
        <f>IF(ISNUMBER($A88),Standings!$F87+Standings!$G87,"")</f>
        <v/>
      </c>
      <c r="G88" s="355" t="str">
        <f>IF(Standings!$A87&gt;5,"",Standings!$A87)</f>
        <v/>
      </c>
    </row>
    <row r="89" spans="1:7" x14ac:dyDescent="0.2">
      <c r="A89" s="202" t="str">
        <f>IF(ISNUMBER(Standings!$A88),Standings!$C88,"")</f>
        <v/>
      </c>
      <c r="B89" s="65" t="str">
        <f>IF(ISNUMBER($A89),VLOOKUP($A89,Methuselahs!$A$7:$E$306,5,FALSE),"")</f>
        <v/>
      </c>
      <c r="C89" s="147" t="str">
        <f>Standings!$D88</f>
        <v/>
      </c>
      <c r="D89" s="364" t="str">
        <f>IF(ISNUMBER($A89),VLOOKUP($A89,Methuselahs!$A$7:$F$306,COLUMN(Methuselahs!$F$7),FALSE),"")</f>
        <v/>
      </c>
      <c r="E89" s="64" t="str">
        <f>IF(ISNUMBER($A89),Standings!$E88,"")</f>
        <v/>
      </c>
      <c r="F89" s="203" t="str">
        <f>IF(ISNUMBER($A89),Standings!$F88+Standings!$G88,"")</f>
        <v/>
      </c>
      <c r="G89" s="355" t="str">
        <f>IF(Standings!$A88&gt;5,"",Standings!$A88)</f>
        <v/>
      </c>
    </row>
    <row r="90" spans="1:7" x14ac:dyDescent="0.2">
      <c r="A90" s="202" t="str">
        <f>IF(ISNUMBER(Standings!$A89),Standings!$C89,"")</f>
        <v/>
      </c>
      <c r="B90" s="65" t="str">
        <f>IF(ISNUMBER($A90),VLOOKUP($A90,Methuselahs!$A$7:$E$306,5,FALSE),"")</f>
        <v/>
      </c>
      <c r="C90" s="147" t="str">
        <f>Standings!$D89</f>
        <v/>
      </c>
      <c r="D90" s="364" t="str">
        <f>IF(ISNUMBER($A90),VLOOKUP($A90,Methuselahs!$A$7:$F$306,COLUMN(Methuselahs!$F$7),FALSE),"")</f>
        <v/>
      </c>
      <c r="E90" s="64" t="str">
        <f>IF(ISNUMBER($A90),Standings!$E89,"")</f>
        <v/>
      </c>
      <c r="F90" s="203" t="str">
        <f>IF(ISNUMBER($A90),Standings!$F89+Standings!$G89,"")</f>
        <v/>
      </c>
      <c r="G90" s="355" t="str">
        <f>IF(Standings!$A89&gt;5,"",Standings!$A89)</f>
        <v/>
      </c>
    </row>
    <row r="91" spans="1:7" x14ac:dyDescent="0.2">
      <c r="A91" s="202" t="str">
        <f>IF(ISNUMBER(Standings!$A90),Standings!$C90,"")</f>
        <v/>
      </c>
      <c r="B91" s="65" t="str">
        <f>IF(ISNUMBER($A91),VLOOKUP($A91,Methuselahs!$A$7:$E$306,5,FALSE),"")</f>
        <v/>
      </c>
      <c r="C91" s="147" t="str">
        <f>Standings!$D90</f>
        <v/>
      </c>
      <c r="D91" s="364" t="str">
        <f>IF(ISNUMBER($A91),VLOOKUP($A91,Methuselahs!$A$7:$F$306,COLUMN(Methuselahs!$F$7),FALSE),"")</f>
        <v/>
      </c>
      <c r="E91" s="64" t="str">
        <f>IF(ISNUMBER($A91),Standings!$E90,"")</f>
        <v/>
      </c>
      <c r="F91" s="203" t="str">
        <f>IF(ISNUMBER($A91),Standings!$F90+Standings!$G90,"")</f>
        <v/>
      </c>
      <c r="G91" s="355" t="str">
        <f>IF(Standings!$A90&gt;5,"",Standings!$A90)</f>
        <v/>
      </c>
    </row>
    <row r="92" spans="1:7" x14ac:dyDescent="0.2">
      <c r="A92" s="202" t="str">
        <f>IF(ISNUMBER(Standings!$A91),Standings!$C91,"")</f>
        <v/>
      </c>
      <c r="B92" s="65" t="str">
        <f>IF(ISNUMBER($A92),VLOOKUP($A92,Methuselahs!$A$7:$E$306,5,FALSE),"")</f>
        <v/>
      </c>
      <c r="C92" s="147" t="str">
        <f>Standings!$D91</f>
        <v/>
      </c>
      <c r="D92" s="364" t="str">
        <f>IF(ISNUMBER($A92),VLOOKUP($A92,Methuselahs!$A$7:$F$306,COLUMN(Methuselahs!$F$7),FALSE),"")</f>
        <v/>
      </c>
      <c r="E92" s="64" t="str">
        <f>IF(ISNUMBER($A92),Standings!$E91,"")</f>
        <v/>
      </c>
      <c r="F92" s="203" t="str">
        <f>IF(ISNUMBER($A92),Standings!$F91+Standings!$G91,"")</f>
        <v/>
      </c>
      <c r="G92" s="355" t="str">
        <f>IF(Standings!$A91&gt;5,"",Standings!$A91)</f>
        <v/>
      </c>
    </row>
    <row r="93" spans="1:7" x14ac:dyDescent="0.2">
      <c r="A93" s="202" t="str">
        <f>IF(ISNUMBER(Standings!$A92),Standings!$C92,"")</f>
        <v/>
      </c>
      <c r="B93" s="65" t="str">
        <f>IF(ISNUMBER($A93),VLOOKUP($A93,Methuselahs!$A$7:$E$306,5,FALSE),"")</f>
        <v/>
      </c>
      <c r="C93" s="147" t="str">
        <f>Standings!$D92</f>
        <v/>
      </c>
      <c r="D93" s="364" t="str">
        <f>IF(ISNUMBER($A93),VLOOKUP($A93,Methuselahs!$A$7:$F$306,COLUMN(Methuselahs!$F$7),FALSE),"")</f>
        <v/>
      </c>
      <c r="E93" s="64" t="str">
        <f>IF(ISNUMBER($A93),Standings!$E92,"")</f>
        <v/>
      </c>
      <c r="F93" s="203" t="str">
        <f>IF(ISNUMBER($A93),Standings!$F92+Standings!$G92,"")</f>
        <v/>
      </c>
      <c r="G93" s="355" t="str">
        <f>IF(Standings!$A92&gt;5,"",Standings!$A92)</f>
        <v/>
      </c>
    </row>
    <row r="94" spans="1:7" x14ac:dyDescent="0.2">
      <c r="A94" s="202" t="str">
        <f>IF(ISNUMBER(Standings!$A93),Standings!$C93,"")</f>
        <v/>
      </c>
      <c r="B94" s="65" t="str">
        <f>IF(ISNUMBER($A94),VLOOKUP($A94,Methuselahs!$A$7:$E$306,5,FALSE),"")</f>
        <v/>
      </c>
      <c r="C94" s="147" t="str">
        <f>Standings!$D93</f>
        <v/>
      </c>
      <c r="D94" s="364" t="str">
        <f>IF(ISNUMBER($A94),VLOOKUP($A94,Methuselahs!$A$7:$F$306,COLUMN(Methuselahs!$F$7),FALSE),"")</f>
        <v/>
      </c>
      <c r="E94" s="64" t="str">
        <f>IF(ISNUMBER($A94),Standings!$E93,"")</f>
        <v/>
      </c>
      <c r="F94" s="203" t="str">
        <f>IF(ISNUMBER($A94),Standings!$F93+Standings!$G93,"")</f>
        <v/>
      </c>
      <c r="G94" s="355" t="str">
        <f>IF(Standings!$A93&gt;5,"",Standings!$A93)</f>
        <v/>
      </c>
    </row>
    <row r="95" spans="1:7" x14ac:dyDescent="0.2">
      <c r="A95" s="202" t="str">
        <f>IF(ISNUMBER(Standings!$A94),Standings!$C94,"")</f>
        <v/>
      </c>
      <c r="B95" s="65" t="str">
        <f>IF(ISNUMBER($A95),VLOOKUP($A95,Methuselahs!$A$7:$E$306,5,FALSE),"")</f>
        <v/>
      </c>
      <c r="C95" s="147" t="str">
        <f>Standings!$D94</f>
        <v/>
      </c>
      <c r="D95" s="364" t="str">
        <f>IF(ISNUMBER($A95),VLOOKUP($A95,Methuselahs!$A$7:$F$306,COLUMN(Methuselahs!$F$7),FALSE),"")</f>
        <v/>
      </c>
      <c r="E95" s="64" t="str">
        <f>IF(ISNUMBER($A95),Standings!$E94,"")</f>
        <v/>
      </c>
      <c r="F95" s="203" t="str">
        <f>IF(ISNUMBER($A95),Standings!$F94+Standings!$G94,"")</f>
        <v/>
      </c>
      <c r="G95" s="355" t="str">
        <f>IF(Standings!$A94&gt;5,"",Standings!$A94)</f>
        <v/>
      </c>
    </row>
    <row r="96" spans="1:7" x14ac:dyDescent="0.2">
      <c r="A96" s="202" t="str">
        <f>IF(ISNUMBER(Standings!$A95),Standings!$C95,"")</f>
        <v/>
      </c>
      <c r="B96" s="65" t="str">
        <f>IF(ISNUMBER($A96),VLOOKUP($A96,Methuselahs!$A$7:$E$306,5,FALSE),"")</f>
        <v/>
      </c>
      <c r="C96" s="147" t="str">
        <f>Standings!$D95</f>
        <v/>
      </c>
      <c r="D96" s="364" t="str">
        <f>IF(ISNUMBER($A96),VLOOKUP($A96,Methuselahs!$A$7:$F$306,COLUMN(Methuselahs!$F$7),FALSE),"")</f>
        <v/>
      </c>
      <c r="E96" s="64" t="str">
        <f>IF(ISNUMBER($A96),Standings!$E95,"")</f>
        <v/>
      </c>
      <c r="F96" s="203" t="str">
        <f>IF(ISNUMBER($A96),Standings!$F95+Standings!$G95,"")</f>
        <v/>
      </c>
      <c r="G96" s="355" t="str">
        <f>IF(Standings!$A95&gt;5,"",Standings!$A95)</f>
        <v/>
      </c>
    </row>
    <row r="97" spans="1:7" x14ac:dyDescent="0.2">
      <c r="A97" s="202" t="str">
        <f>IF(ISNUMBER(Standings!$A96),Standings!$C96,"")</f>
        <v/>
      </c>
      <c r="B97" s="65" t="str">
        <f>IF(ISNUMBER($A97),VLOOKUP($A97,Methuselahs!$A$7:$E$306,5,FALSE),"")</f>
        <v/>
      </c>
      <c r="C97" s="147" t="str">
        <f>Standings!$D96</f>
        <v/>
      </c>
      <c r="D97" s="364" t="str">
        <f>IF(ISNUMBER($A97),VLOOKUP($A97,Methuselahs!$A$7:$F$306,COLUMN(Methuselahs!$F$7),FALSE),"")</f>
        <v/>
      </c>
      <c r="E97" s="64" t="str">
        <f>IF(ISNUMBER($A97),Standings!$E96,"")</f>
        <v/>
      </c>
      <c r="F97" s="203" t="str">
        <f>IF(ISNUMBER($A97),Standings!$F96+Standings!$G96,"")</f>
        <v/>
      </c>
      <c r="G97" s="355" t="str">
        <f>IF(Standings!$A96&gt;5,"",Standings!$A96)</f>
        <v/>
      </c>
    </row>
    <row r="98" spans="1:7" x14ac:dyDescent="0.2">
      <c r="A98" s="202" t="str">
        <f>IF(ISNUMBER(Standings!$A97),Standings!$C97,"")</f>
        <v/>
      </c>
      <c r="B98" s="65" t="str">
        <f>IF(ISNUMBER($A98),VLOOKUP($A98,Methuselahs!$A$7:$E$306,5,FALSE),"")</f>
        <v/>
      </c>
      <c r="C98" s="147" t="str">
        <f>Standings!$D97</f>
        <v/>
      </c>
      <c r="D98" s="364" t="str">
        <f>IF(ISNUMBER($A98),VLOOKUP($A98,Methuselahs!$A$7:$F$306,COLUMN(Methuselahs!$F$7),FALSE),"")</f>
        <v/>
      </c>
      <c r="E98" s="64" t="str">
        <f>IF(ISNUMBER($A98),Standings!$E97,"")</f>
        <v/>
      </c>
      <c r="F98" s="203" t="str">
        <f>IF(ISNUMBER($A98),Standings!$F97+Standings!$G97,"")</f>
        <v/>
      </c>
      <c r="G98" s="355" t="str">
        <f>IF(Standings!$A97&gt;5,"",Standings!$A97)</f>
        <v/>
      </c>
    </row>
    <row r="99" spans="1:7" x14ac:dyDescent="0.2">
      <c r="A99" s="202" t="str">
        <f>IF(ISNUMBER(Standings!$A98),Standings!$C98,"")</f>
        <v/>
      </c>
      <c r="B99" s="65" t="str">
        <f>IF(ISNUMBER($A99),VLOOKUP($A99,Methuselahs!$A$7:$E$306,5,FALSE),"")</f>
        <v/>
      </c>
      <c r="C99" s="147" t="str">
        <f>Standings!$D98</f>
        <v/>
      </c>
      <c r="D99" s="364" t="str">
        <f>IF(ISNUMBER($A99),VLOOKUP($A99,Methuselahs!$A$7:$F$306,COLUMN(Methuselahs!$F$7),FALSE),"")</f>
        <v/>
      </c>
      <c r="E99" s="64" t="str">
        <f>IF(ISNUMBER($A99),Standings!$E98,"")</f>
        <v/>
      </c>
      <c r="F99" s="203" t="str">
        <f>IF(ISNUMBER($A99),Standings!$F98+Standings!$G98,"")</f>
        <v/>
      </c>
      <c r="G99" s="355" t="str">
        <f>IF(Standings!$A98&gt;5,"",Standings!$A98)</f>
        <v/>
      </c>
    </row>
    <row r="100" spans="1:7" x14ac:dyDescent="0.2">
      <c r="A100" s="202" t="str">
        <f>IF(ISNUMBER(Standings!$A99),Standings!$C99,"")</f>
        <v/>
      </c>
      <c r="B100" s="65" t="str">
        <f>IF(ISNUMBER($A100),VLOOKUP($A100,Methuselahs!$A$7:$E$306,5,FALSE),"")</f>
        <v/>
      </c>
      <c r="C100" s="147" t="str">
        <f>Standings!$D99</f>
        <v/>
      </c>
      <c r="D100" s="364" t="str">
        <f>IF(ISNUMBER($A100),VLOOKUP($A100,Methuselahs!$A$7:$F$306,COLUMN(Methuselahs!$F$7),FALSE),"")</f>
        <v/>
      </c>
      <c r="E100" s="64" t="str">
        <f>IF(ISNUMBER($A100),Standings!$E99,"")</f>
        <v/>
      </c>
      <c r="F100" s="203" t="str">
        <f>IF(ISNUMBER($A100),Standings!$F99+Standings!$G99,"")</f>
        <v/>
      </c>
      <c r="G100" s="355" t="str">
        <f>IF(Standings!$A99&gt;5,"",Standings!$A99)</f>
        <v/>
      </c>
    </row>
    <row r="101" spans="1:7" x14ac:dyDescent="0.2">
      <c r="A101" s="202" t="str">
        <f>IF(ISNUMBER(Standings!$A100),Standings!$C100,"")</f>
        <v/>
      </c>
      <c r="B101" s="65" t="str">
        <f>IF(ISNUMBER($A101),VLOOKUP($A101,Methuselahs!$A$7:$E$306,5,FALSE),"")</f>
        <v/>
      </c>
      <c r="C101" s="147" t="str">
        <f>Standings!$D100</f>
        <v/>
      </c>
      <c r="D101" s="364" t="str">
        <f>IF(ISNUMBER($A101),VLOOKUP($A101,Methuselahs!$A$7:$F$306,COLUMN(Methuselahs!$F$7),FALSE),"")</f>
        <v/>
      </c>
      <c r="E101" s="64" t="str">
        <f>IF(ISNUMBER($A101),Standings!$E100,"")</f>
        <v/>
      </c>
      <c r="F101" s="203" t="str">
        <f>IF(ISNUMBER($A101),Standings!$F100+Standings!$G100,"")</f>
        <v/>
      </c>
      <c r="G101" s="355" t="str">
        <f>IF(Standings!$A100&gt;5,"",Standings!$A100)</f>
        <v/>
      </c>
    </row>
    <row r="102" spans="1:7" x14ac:dyDescent="0.2">
      <c r="A102" s="202" t="str">
        <f>IF(ISNUMBER(Standings!$A101),Standings!$C101,"")</f>
        <v/>
      </c>
      <c r="B102" s="65" t="str">
        <f>IF(ISNUMBER($A102),VLOOKUP($A102,Methuselahs!$A$7:$E$306,5,FALSE),"")</f>
        <v/>
      </c>
      <c r="C102" s="147" t="str">
        <f>Standings!$D101</f>
        <v/>
      </c>
      <c r="D102" s="364" t="str">
        <f>IF(ISNUMBER($A102),VLOOKUP($A102,Methuselahs!$A$7:$F$306,COLUMN(Methuselahs!$F$7),FALSE),"")</f>
        <v/>
      </c>
      <c r="E102" s="64" t="str">
        <f>IF(ISNUMBER($A102),Standings!$E101,"")</f>
        <v/>
      </c>
      <c r="F102" s="203" t="str">
        <f>IF(ISNUMBER($A102),Standings!$F101+Standings!$G101,"")</f>
        <v/>
      </c>
      <c r="G102" s="355" t="str">
        <f>IF(Standings!$A101&gt;5,"",Standings!$A101)</f>
        <v/>
      </c>
    </row>
    <row r="103" spans="1:7" x14ac:dyDescent="0.2">
      <c r="A103" s="202" t="str">
        <f>IF(ISNUMBER(Standings!$A102),Standings!$C102,"")</f>
        <v/>
      </c>
      <c r="B103" s="65" t="str">
        <f>IF(ISNUMBER($A103),VLOOKUP($A103,Methuselahs!$A$7:$E$306,5,FALSE),"")</f>
        <v/>
      </c>
      <c r="C103" s="147" t="str">
        <f>Standings!$D102</f>
        <v/>
      </c>
      <c r="D103" s="364" t="str">
        <f>IF(ISNUMBER($A103),VLOOKUP($A103,Methuselahs!$A$7:$F$306,COLUMN(Methuselahs!$F$7),FALSE),"")</f>
        <v/>
      </c>
      <c r="E103" s="64" t="str">
        <f>IF(ISNUMBER($A103),Standings!$E102,"")</f>
        <v/>
      </c>
      <c r="F103" s="203" t="str">
        <f>IF(ISNUMBER($A103),Standings!$F102+Standings!$G102,"")</f>
        <v/>
      </c>
      <c r="G103" s="355" t="str">
        <f>IF(Standings!$A102&gt;5,"",Standings!$A102)</f>
        <v/>
      </c>
    </row>
    <row r="104" spans="1:7" x14ac:dyDescent="0.2">
      <c r="A104" s="202" t="str">
        <f>IF(ISNUMBER(Standings!$A103),Standings!$C103,"")</f>
        <v/>
      </c>
      <c r="B104" s="65" t="str">
        <f>IF(ISNUMBER($A104),VLOOKUP($A104,Methuselahs!$A$7:$E$306,5,FALSE),"")</f>
        <v/>
      </c>
      <c r="C104" s="147" t="str">
        <f>Standings!$D103</f>
        <v/>
      </c>
      <c r="D104" s="364" t="str">
        <f>IF(ISNUMBER($A104),VLOOKUP($A104,Methuselahs!$A$7:$F$306,COLUMN(Methuselahs!$F$7),FALSE),"")</f>
        <v/>
      </c>
      <c r="E104" s="64" t="str">
        <f>IF(ISNUMBER($A104),Standings!$E103,"")</f>
        <v/>
      </c>
      <c r="F104" s="203" t="str">
        <f>IF(ISNUMBER($A104),Standings!$F103+Standings!$G103,"")</f>
        <v/>
      </c>
      <c r="G104" s="355" t="str">
        <f>IF(Standings!$A103&gt;5,"",Standings!$A103)</f>
        <v/>
      </c>
    </row>
    <row r="105" spans="1:7" x14ac:dyDescent="0.2">
      <c r="A105" s="202" t="str">
        <f>IF(ISNUMBER(Standings!$A104),Standings!$C104,"")</f>
        <v/>
      </c>
      <c r="B105" s="65" t="str">
        <f>IF(ISNUMBER($A105),VLOOKUP($A105,Methuselahs!$A$7:$E$306,5,FALSE),"")</f>
        <v/>
      </c>
      <c r="C105" s="147" t="str">
        <f>Standings!$D104</f>
        <v/>
      </c>
      <c r="D105" s="364" t="str">
        <f>IF(ISNUMBER($A105),VLOOKUP($A105,Methuselahs!$A$7:$F$306,COLUMN(Methuselahs!$F$7),FALSE),"")</f>
        <v/>
      </c>
      <c r="E105" s="64" t="str">
        <f>IF(ISNUMBER($A105),Standings!$E104,"")</f>
        <v/>
      </c>
      <c r="F105" s="203" t="str">
        <f>IF(ISNUMBER($A105),Standings!$F104+Standings!$G104,"")</f>
        <v/>
      </c>
      <c r="G105" s="355" t="str">
        <f>IF(Standings!$A104&gt;5,"",Standings!$A104)</f>
        <v/>
      </c>
    </row>
    <row r="106" spans="1:7" x14ac:dyDescent="0.2">
      <c r="A106" s="202" t="str">
        <f>IF(ISNUMBER(Standings!$A105),Standings!$C105,"")</f>
        <v/>
      </c>
      <c r="B106" s="65" t="str">
        <f>IF(ISNUMBER($A106),VLOOKUP($A106,Methuselahs!$A$7:$E$306,5,FALSE),"")</f>
        <v/>
      </c>
      <c r="C106" s="147" t="str">
        <f>Standings!$D105</f>
        <v/>
      </c>
      <c r="D106" s="364" t="str">
        <f>IF(ISNUMBER($A106),VLOOKUP($A106,Methuselahs!$A$7:$F$306,COLUMN(Methuselahs!$F$7),FALSE),"")</f>
        <v/>
      </c>
      <c r="E106" s="64" t="str">
        <f>IF(ISNUMBER($A106),Standings!$E105,"")</f>
        <v/>
      </c>
      <c r="F106" s="203" t="str">
        <f>IF(ISNUMBER($A106),Standings!$F105+Standings!$G105,"")</f>
        <v/>
      </c>
      <c r="G106" s="355" t="str">
        <f>IF(Standings!$A105&gt;5,"",Standings!$A105)</f>
        <v/>
      </c>
    </row>
    <row r="107" spans="1:7" x14ac:dyDescent="0.2">
      <c r="A107" s="202" t="str">
        <f>IF(ISNUMBER(Standings!$A106),Standings!$C106,"")</f>
        <v/>
      </c>
      <c r="B107" s="65" t="str">
        <f>IF(ISNUMBER($A107),VLOOKUP($A107,Methuselahs!$A$7:$E$306,5,FALSE),"")</f>
        <v/>
      </c>
      <c r="C107" s="147" t="str">
        <f>Standings!$D106</f>
        <v/>
      </c>
      <c r="D107" s="364" t="str">
        <f>IF(ISNUMBER($A107),VLOOKUP($A107,Methuselahs!$A$7:$F$306,COLUMN(Methuselahs!$F$7),FALSE),"")</f>
        <v/>
      </c>
      <c r="E107" s="64" t="str">
        <f>IF(ISNUMBER($A107),Standings!$E106,"")</f>
        <v/>
      </c>
      <c r="F107" s="203" t="str">
        <f>IF(ISNUMBER($A107),Standings!$F106+Standings!$G106,"")</f>
        <v/>
      </c>
      <c r="G107" s="355" t="str">
        <f>IF(Standings!$A106&gt;5,"",Standings!$A106)</f>
        <v/>
      </c>
    </row>
    <row r="108" spans="1:7" x14ac:dyDescent="0.2">
      <c r="A108" s="202" t="str">
        <f>IF(ISNUMBER(Standings!$A107),Standings!$C107,"")</f>
        <v/>
      </c>
      <c r="B108" s="65" t="str">
        <f>IF(ISNUMBER($A108),VLOOKUP($A108,Methuselahs!$A$7:$E$306,5,FALSE),"")</f>
        <v/>
      </c>
      <c r="C108" s="147" t="str">
        <f>Standings!$D107</f>
        <v/>
      </c>
      <c r="D108" s="364" t="str">
        <f>IF(ISNUMBER($A108),VLOOKUP($A108,Methuselahs!$A$7:$F$306,COLUMN(Methuselahs!$F$7),FALSE),"")</f>
        <v/>
      </c>
      <c r="E108" s="64" t="str">
        <f>IF(ISNUMBER($A108),Standings!$E107,"")</f>
        <v/>
      </c>
      <c r="F108" s="203" t="str">
        <f>IF(ISNUMBER($A108),Standings!$F107+Standings!$G107,"")</f>
        <v/>
      </c>
      <c r="G108" s="355" t="str">
        <f>IF(Standings!$A107&gt;5,"",Standings!$A107)</f>
        <v/>
      </c>
    </row>
    <row r="109" spans="1:7" x14ac:dyDescent="0.2">
      <c r="A109" s="202" t="str">
        <f>IF(ISNUMBER(Standings!$A108),Standings!$C108,"")</f>
        <v/>
      </c>
      <c r="B109" s="65" t="str">
        <f>IF(ISNUMBER($A109),VLOOKUP($A109,Methuselahs!$A$7:$E$306,5,FALSE),"")</f>
        <v/>
      </c>
      <c r="C109" s="147" t="str">
        <f>Standings!$D108</f>
        <v/>
      </c>
      <c r="D109" s="364" t="str">
        <f>IF(ISNUMBER($A109),VLOOKUP($A109,Methuselahs!$A$7:$F$306,COLUMN(Methuselahs!$F$7),FALSE),"")</f>
        <v/>
      </c>
      <c r="E109" s="64" t="str">
        <f>IF(ISNUMBER($A109),Standings!$E108,"")</f>
        <v/>
      </c>
      <c r="F109" s="203" t="str">
        <f>IF(ISNUMBER($A109),Standings!$F108+Standings!$G108,"")</f>
        <v/>
      </c>
      <c r="G109" s="355" t="str">
        <f>IF(Standings!$A108&gt;5,"",Standings!$A108)</f>
        <v/>
      </c>
    </row>
    <row r="110" spans="1:7" x14ac:dyDescent="0.2">
      <c r="A110" s="202" t="str">
        <f>IF(ISNUMBER(Standings!$A109),Standings!$C109,"")</f>
        <v/>
      </c>
      <c r="B110" s="65" t="str">
        <f>IF(ISNUMBER($A110),VLOOKUP($A110,Methuselahs!$A$7:$E$306,5,FALSE),"")</f>
        <v/>
      </c>
      <c r="C110" s="147" t="str">
        <f>Standings!$D109</f>
        <v/>
      </c>
      <c r="D110" s="364" t="str">
        <f>IF(ISNUMBER($A110),VLOOKUP($A110,Methuselahs!$A$7:$F$306,COLUMN(Methuselahs!$F$7),FALSE),"")</f>
        <v/>
      </c>
      <c r="E110" s="64" t="str">
        <f>IF(ISNUMBER($A110),Standings!$E109,"")</f>
        <v/>
      </c>
      <c r="F110" s="203" t="str">
        <f>IF(ISNUMBER($A110),Standings!$F109+Standings!$G109,"")</f>
        <v/>
      </c>
      <c r="G110" s="355" t="str">
        <f>IF(Standings!$A109&gt;5,"",Standings!$A109)</f>
        <v/>
      </c>
    </row>
    <row r="111" spans="1:7" x14ac:dyDescent="0.2">
      <c r="A111" s="202" t="str">
        <f>IF(ISNUMBER(Standings!$A110),Standings!$C110,"")</f>
        <v/>
      </c>
      <c r="B111" s="65" t="str">
        <f>IF(ISNUMBER($A111),VLOOKUP($A111,Methuselahs!$A$7:$E$306,5,FALSE),"")</f>
        <v/>
      </c>
      <c r="C111" s="147" t="str">
        <f>Standings!$D110</f>
        <v/>
      </c>
      <c r="D111" s="364" t="str">
        <f>IF(ISNUMBER($A111),VLOOKUP($A111,Methuselahs!$A$7:$F$306,COLUMN(Methuselahs!$F$7),FALSE),"")</f>
        <v/>
      </c>
      <c r="E111" s="64" t="str">
        <f>IF(ISNUMBER($A111),Standings!$E110,"")</f>
        <v/>
      </c>
      <c r="F111" s="203" t="str">
        <f>IF(ISNUMBER($A111),Standings!$F110+Standings!$G110,"")</f>
        <v/>
      </c>
      <c r="G111" s="355" t="str">
        <f>IF(Standings!$A110&gt;5,"",Standings!$A110)</f>
        <v/>
      </c>
    </row>
    <row r="112" spans="1:7" x14ac:dyDescent="0.2">
      <c r="A112" s="202" t="str">
        <f>IF(ISNUMBER(Standings!$A111),Standings!$C111,"")</f>
        <v/>
      </c>
      <c r="B112" s="65" t="str">
        <f>IF(ISNUMBER($A112),VLOOKUP($A112,Methuselahs!$A$7:$E$306,5,FALSE),"")</f>
        <v/>
      </c>
      <c r="C112" s="147" t="str">
        <f>Standings!$D111</f>
        <v/>
      </c>
      <c r="D112" s="364" t="str">
        <f>IF(ISNUMBER($A112),VLOOKUP($A112,Methuselahs!$A$7:$F$306,COLUMN(Methuselahs!$F$7),FALSE),"")</f>
        <v/>
      </c>
      <c r="E112" s="64" t="str">
        <f>IF(ISNUMBER($A112),Standings!$E111,"")</f>
        <v/>
      </c>
      <c r="F112" s="203" t="str">
        <f>IF(ISNUMBER($A112),Standings!$F111+Standings!$G111,"")</f>
        <v/>
      </c>
      <c r="G112" s="355" t="str">
        <f>IF(Standings!$A111&gt;5,"",Standings!$A111)</f>
        <v/>
      </c>
    </row>
    <row r="113" spans="1:7" x14ac:dyDescent="0.2">
      <c r="A113" s="202" t="str">
        <f>IF(ISNUMBER(Standings!$A112),Standings!$C112,"")</f>
        <v/>
      </c>
      <c r="B113" s="65" t="str">
        <f>IF(ISNUMBER($A113),VLOOKUP($A113,Methuselahs!$A$7:$E$306,5,FALSE),"")</f>
        <v/>
      </c>
      <c r="C113" s="147" t="str">
        <f>Standings!$D112</f>
        <v/>
      </c>
      <c r="D113" s="364" t="str">
        <f>IF(ISNUMBER($A113),VLOOKUP($A113,Methuselahs!$A$7:$F$306,COLUMN(Methuselahs!$F$7),FALSE),"")</f>
        <v/>
      </c>
      <c r="E113" s="64" t="str">
        <f>IF(ISNUMBER($A113),Standings!$E112,"")</f>
        <v/>
      </c>
      <c r="F113" s="203" t="str">
        <f>IF(ISNUMBER($A113),Standings!$F112+Standings!$G112,"")</f>
        <v/>
      </c>
      <c r="G113" s="355" t="str">
        <f>IF(Standings!$A112&gt;5,"",Standings!$A112)</f>
        <v/>
      </c>
    </row>
    <row r="114" spans="1:7" x14ac:dyDescent="0.2">
      <c r="A114" s="202" t="str">
        <f>IF(ISNUMBER(Standings!$A113),Standings!$C113,"")</f>
        <v/>
      </c>
      <c r="B114" s="65" t="str">
        <f>IF(ISNUMBER($A114),VLOOKUP($A114,Methuselahs!$A$7:$E$306,5,FALSE),"")</f>
        <v/>
      </c>
      <c r="C114" s="147" t="str">
        <f>Standings!$D113</f>
        <v/>
      </c>
      <c r="D114" s="364" t="str">
        <f>IF(ISNUMBER($A114),VLOOKUP($A114,Methuselahs!$A$7:$F$306,COLUMN(Methuselahs!$F$7),FALSE),"")</f>
        <v/>
      </c>
      <c r="E114" s="64" t="str">
        <f>IF(ISNUMBER($A114),Standings!$E113,"")</f>
        <v/>
      </c>
      <c r="F114" s="203" t="str">
        <f>IF(ISNUMBER($A114),Standings!$F113+Standings!$G113,"")</f>
        <v/>
      </c>
      <c r="G114" s="355" t="str">
        <f>IF(Standings!$A113&gt;5,"",Standings!$A113)</f>
        <v/>
      </c>
    </row>
    <row r="115" spans="1:7" x14ac:dyDescent="0.2">
      <c r="A115" s="202" t="str">
        <f>IF(ISNUMBER(Standings!$A114),Standings!$C114,"")</f>
        <v/>
      </c>
      <c r="B115" s="65" t="str">
        <f>IF(ISNUMBER($A115),VLOOKUP($A115,Methuselahs!$A$7:$E$306,5,FALSE),"")</f>
        <v/>
      </c>
      <c r="C115" s="147" t="str">
        <f>Standings!$D114</f>
        <v/>
      </c>
      <c r="D115" s="364" t="str">
        <f>IF(ISNUMBER($A115),VLOOKUP($A115,Methuselahs!$A$7:$F$306,COLUMN(Methuselahs!$F$7),FALSE),"")</f>
        <v/>
      </c>
      <c r="E115" s="64" t="str">
        <f>IF(ISNUMBER($A115),Standings!$E114,"")</f>
        <v/>
      </c>
      <c r="F115" s="203" t="str">
        <f>IF(ISNUMBER($A115),Standings!$F114+Standings!$G114,"")</f>
        <v/>
      </c>
      <c r="G115" s="355" t="str">
        <f>IF(Standings!$A114&gt;5,"",Standings!$A114)</f>
        <v/>
      </c>
    </row>
    <row r="116" spans="1:7" x14ac:dyDescent="0.2">
      <c r="A116" s="202" t="str">
        <f>IF(ISNUMBER(Standings!$A115),Standings!$C115,"")</f>
        <v/>
      </c>
      <c r="B116" s="65" t="str">
        <f>IF(ISNUMBER($A116),VLOOKUP($A116,Methuselahs!$A$7:$E$306,5,FALSE),"")</f>
        <v/>
      </c>
      <c r="C116" s="147" t="str">
        <f>Standings!$D115</f>
        <v/>
      </c>
      <c r="D116" s="364" t="str">
        <f>IF(ISNUMBER($A116),VLOOKUP($A116,Methuselahs!$A$7:$F$306,COLUMN(Methuselahs!$F$7),FALSE),"")</f>
        <v/>
      </c>
      <c r="E116" s="64" t="str">
        <f>IF(ISNUMBER($A116),Standings!$E115,"")</f>
        <v/>
      </c>
      <c r="F116" s="203" t="str">
        <f>IF(ISNUMBER($A116),Standings!$F115+Standings!$G115,"")</f>
        <v/>
      </c>
      <c r="G116" s="355" t="str">
        <f>IF(Standings!$A115&gt;5,"",Standings!$A115)</f>
        <v/>
      </c>
    </row>
    <row r="117" spans="1:7" x14ac:dyDescent="0.2">
      <c r="A117" s="202" t="str">
        <f>IF(ISNUMBER(Standings!$A116),Standings!$C116,"")</f>
        <v/>
      </c>
      <c r="B117" s="65" t="str">
        <f>IF(ISNUMBER($A117),VLOOKUP($A117,Methuselahs!$A$7:$E$306,5,FALSE),"")</f>
        <v/>
      </c>
      <c r="C117" s="147" t="str">
        <f>Standings!$D116</f>
        <v/>
      </c>
      <c r="D117" s="364" t="str">
        <f>IF(ISNUMBER($A117),VLOOKUP($A117,Methuselahs!$A$7:$F$306,COLUMN(Methuselahs!$F$7),FALSE),"")</f>
        <v/>
      </c>
      <c r="E117" s="64" t="str">
        <f>IF(ISNUMBER($A117),Standings!$E116,"")</f>
        <v/>
      </c>
      <c r="F117" s="203" t="str">
        <f>IF(ISNUMBER($A117),Standings!$F116+Standings!$G116,"")</f>
        <v/>
      </c>
      <c r="G117" s="355" t="str">
        <f>IF(Standings!$A116&gt;5,"",Standings!$A116)</f>
        <v/>
      </c>
    </row>
    <row r="118" spans="1:7" x14ac:dyDescent="0.2">
      <c r="A118" s="202" t="str">
        <f>IF(ISNUMBER(Standings!$A117),Standings!$C117,"")</f>
        <v/>
      </c>
      <c r="B118" s="65" t="str">
        <f>IF(ISNUMBER($A118),VLOOKUP($A118,Methuselahs!$A$7:$E$306,5,FALSE),"")</f>
        <v/>
      </c>
      <c r="C118" s="147" t="str">
        <f>Standings!$D117</f>
        <v/>
      </c>
      <c r="D118" s="364" t="str">
        <f>IF(ISNUMBER($A118),VLOOKUP($A118,Methuselahs!$A$7:$F$306,COLUMN(Methuselahs!$F$7),FALSE),"")</f>
        <v/>
      </c>
      <c r="E118" s="64" t="str">
        <f>IF(ISNUMBER($A118),Standings!$E117,"")</f>
        <v/>
      </c>
      <c r="F118" s="203" t="str">
        <f>IF(ISNUMBER($A118),Standings!$F117+Standings!$G117,"")</f>
        <v/>
      </c>
      <c r="G118" s="355" t="str">
        <f>IF(Standings!$A117&gt;5,"",Standings!$A117)</f>
        <v/>
      </c>
    </row>
    <row r="119" spans="1:7" x14ac:dyDescent="0.2">
      <c r="A119" s="202" t="str">
        <f>IF(ISNUMBER(Standings!$A118),Standings!$C118,"")</f>
        <v/>
      </c>
      <c r="B119" s="65" t="str">
        <f>IF(ISNUMBER($A119),VLOOKUP($A119,Methuselahs!$A$7:$E$306,5,FALSE),"")</f>
        <v/>
      </c>
      <c r="C119" s="147" t="str">
        <f>Standings!$D118</f>
        <v/>
      </c>
      <c r="D119" s="364" t="str">
        <f>IF(ISNUMBER($A119),VLOOKUP($A119,Methuselahs!$A$7:$F$306,COLUMN(Methuselahs!$F$7),FALSE),"")</f>
        <v/>
      </c>
      <c r="E119" s="64" t="str">
        <f>IF(ISNUMBER($A119),Standings!$E118,"")</f>
        <v/>
      </c>
      <c r="F119" s="203" t="str">
        <f>IF(ISNUMBER($A119),Standings!$F118+Standings!$G118,"")</f>
        <v/>
      </c>
      <c r="G119" s="355" t="str">
        <f>IF(Standings!$A118&gt;5,"",Standings!$A118)</f>
        <v/>
      </c>
    </row>
    <row r="120" spans="1:7" x14ac:dyDescent="0.2">
      <c r="A120" s="202" t="str">
        <f>IF(ISNUMBER(Standings!$A119),Standings!$C119,"")</f>
        <v/>
      </c>
      <c r="B120" s="65" t="str">
        <f>IF(ISNUMBER($A120),VLOOKUP($A120,Methuselahs!$A$7:$E$306,5,FALSE),"")</f>
        <v/>
      </c>
      <c r="C120" s="147" t="str">
        <f>Standings!$D119</f>
        <v/>
      </c>
      <c r="D120" s="364" t="str">
        <f>IF(ISNUMBER($A120),VLOOKUP($A120,Methuselahs!$A$7:$F$306,COLUMN(Methuselahs!$F$7),FALSE),"")</f>
        <v/>
      </c>
      <c r="E120" s="64" t="str">
        <f>IF(ISNUMBER($A120),Standings!$E119,"")</f>
        <v/>
      </c>
      <c r="F120" s="203" t="str">
        <f>IF(ISNUMBER($A120),Standings!$F119+Standings!$G119,"")</f>
        <v/>
      </c>
      <c r="G120" s="355" t="str">
        <f>IF(Standings!$A119&gt;5,"",Standings!$A119)</f>
        <v/>
      </c>
    </row>
    <row r="121" spans="1:7" x14ac:dyDescent="0.2">
      <c r="A121" s="202" t="str">
        <f>IF(ISNUMBER(Standings!$A120),Standings!$C120,"")</f>
        <v/>
      </c>
      <c r="B121" s="65" t="str">
        <f>IF(ISNUMBER($A121),VLOOKUP($A121,Methuselahs!$A$7:$E$306,5,FALSE),"")</f>
        <v/>
      </c>
      <c r="C121" s="147" t="str">
        <f>Standings!$D120</f>
        <v/>
      </c>
      <c r="D121" s="364" t="str">
        <f>IF(ISNUMBER($A121),VLOOKUP($A121,Methuselahs!$A$7:$F$306,COLUMN(Methuselahs!$F$7),FALSE),"")</f>
        <v/>
      </c>
      <c r="E121" s="64" t="str">
        <f>IF(ISNUMBER($A121),Standings!$E120,"")</f>
        <v/>
      </c>
      <c r="F121" s="203" t="str">
        <f>IF(ISNUMBER($A121),Standings!$F120+Standings!$G120,"")</f>
        <v/>
      </c>
      <c r="G121" s="355" t="str">
        <f>IF(Standings!$A120&gt;5,"",Standings!$A120)</f>
        <v/>
      </c>
    </row>
    <row r="122" spans="1:7" x14ac:dyDescent="0.2">
      <c r="A122" s="202" t="str">
        <f>IF(ISNUMBER(Standings!$A121),Standings!$C121,"")</f>
        <v/>
      </c>
      <c r="B122" s="65" t="str">
        <f>IF(ISNUMBER($A122),VLOOKUP($A122,Methuselahs!$A$7:$E$306,5,FALSE),"")</f>
        <v/>
      </c>
      <c r="C122" s="147" t="str">
        <f>Standings!$D121</f>
        <v/>
      </c>
      <c r="D122" s="364" t="str">
        <f>IF(ISNUMBER($A122),VLOOKUP($A122,Methuselahs!$A$7:$F$306,COLUMN(Methuselahs!$F$7),FALSE),"")</f>
        <v/>
      </c>
      <c r="E122" s="64" t="str">
        <f>IF(ISNUMBER($A122),Standings!$E121,"")</f>
        <v/>
      </c>
      <c r="F122" s="203" t="str">
        <f>IF(ISNUMBER($A122),Standings!$F121+Standings!$G121,"")</f>
        <v/>
      </c>
      <c r="G122" s="355" t="str">
        <f>IF(Standings!$A121&gt;5,"",Standings!$A121)</f>
        <v/>
      </c>
    </row>
    <row r="123" spans="1:7" x14ac:dyDescent="0.2">
      <c r="A123" s="202" t="str">
        <f>IF(ISNUMBER(Standings!$A122),Standings!$C122,"")</f>
        <v/>
      </c>
      <c r="B123" s="65" t="str">
        <f>IF(ISNUMBER($A123),VLOOKUP($A123,Methuselahs!$A$7:$E$306,5,FALSE),"")</f>
        <v/>
      </c>
      <c r="C123" s="147" t="str">
        <f>Standings!$D122</f>
        <v/>
      </c>
      <c r="D123" s="364" t="str">
        <f>IF(ISNUMBER($A123),VLOOKUP($A123,Methuselahs!$A$7:$F$306,COLUMN(Methuselahs!$F$7),FALSE),"")</f>
        <v/>
      </c>
      <c r="E123" s="64" t="str">
        <f>IF(ISNUMBER($A123),Standings!$E122,"")</f>
        <v/>
      </c>
      <c r="F123" s="203" t="str">
        <f>IF(ISNUMBER($A123),Standings!$F122+Standings!$G122,"")</f>
        <v/>
      </c>
      <c r="G123" s="355" t="str">
        <f>IF(Standings!$A122&gt;5,"",Standings!$A122)</f>
        <v/>
      </c>
    </row>
    <row r="124" spans="1:7" x14ac:dyDescent="0.2">
      <c r="A124" s="202" t="str">
        <f>IF(ISNUMBER(Standings!$A123),Standings!$C123,"")</f>
        <v/>
      </c>
      <c r="B124" s="65" t="str">
        <f>IF(ISNUMBER($A124),VLOOKUP($A124,Methuselahs!$A$7:$E$306,5,FALSE),"")</f>
        <v/>
      </c>
      <c r="C124" s="147" t="str">
        <f>Standings!$D123</f>
        <v/>
      </c>
      <c r="D124" s="364" t="str">
        <f>IF(ISNUMBER($A124),VLOOKUP($A124,Methuselahs!$A$7:$F$306,COLUMN(Methuselahs!$F$7),FALSE),"")</f>
        <v/>
      </c>
      <c r="E124" s="64" t="str">
        <f>IF(ISNUMBER($A124),Standings!$E123,"")</f>
        <v/>
      </c>
      <c r="F124" s="203" t="str">
        <f>IF(ISNUMBER($A124),Standings!$F123+Standings!$G123,"")</f>
        <v/>
      </c>
      <c r="G124" s="355" t="str">
        <f>IF(Standings!$A123&gt;5,"",Standings!$A123)</f>
        <v/>
      </c>
    </row>
    <row r="125" spans="1:7" x14ac:dyDescent="0.2">
      <c r="A125" s="202" t="str">
        <f>IF(ISNUMBER(Standings!$A124),Standings!$C124,"")</f>
        <v/>
      </c>
      <c r="B125" s="65" t="str">
        <f>IF(ISNUMBER($A125),VLOOKUP($A125,Methuselahs!$A$7:$E$306,5,FALSE),"")</f>
        <v/>
      </c>
      <c r="C125" s="147" t="str">
        <f>Standings!$D124</f>
        <v/>
      </c>
      <c r="D125" s="364" t="str">
        <f>IF(ISNUMBER($A125),VLOOKUP($A125,Methuselahs!$A$7:$F$306,COLUMN(Methuselahs!$F$7),FALSE),"")</f>
        <v/>
      </c>
      <c r="E125" s="64" t="str">
        <f>IF(ISNUMBER($A125),Standings!$E124,"")</f>
        <v/>
      </c>
      <c r="F125" s="203" t="str">
        <f>IF(ISNUMBER($A125),Standings!$F124+Standings!$G124,"")</f>
        <v/>
      </c>
      <c r="G125" s="355" t="str">
        <f>IF(Standings!$A124&gt;5,"",Standings!$A124)</f>
        <v/>
      </c>
    </row>
    <row r="126" spans="1:7" x14ac:dyDescent="0.2">
      <c r="A126" s="202" t="str">
        <f>IF(ISNUMBER(Standings!$A125),Standings!$C125,"")</f>
        <v/>
      </c>
      <c r="B126" s="65" t="str">
        <f>IF(ISNUMBER($A126),VLOOKUP($A126,Methuselahs!$A$7:$E$306,5,FALSE),"")</f>
        <v/>
      </c>
      <c r="C126" s="147" t="str">
        <f>Standings!$D125</f>
        <v/>
      </c>
      <c r="D126" s="364" t="str">
        <f>IF(ISNUMBER($A126),VLOOKUP($A126,Methuselahs!$A$7:$F$306,COLUMN(Methuselahs!$F$7),FALSE),"")</f>
        <v/>
      </c>
      <c r="E126" s="64" t="str">
        <f>IF(ISNUMBER($A126),Standings!$E125,"")</f>
        <v/>
      </c>
      <c r="F126" s="203" t="str">
        <f>IF(ISNUMBER($A126),Standings!$F125+Standings!$G125,"")</f>
        <v/>
      </c>
      <c r="G126" s="355" t="str">
        <f>IF(Standings!$A125&gt;5,"",Standings!$A125)</f>
        <v/>
      </c>
    </row>
    <row r="127" spans="1:7" x14ac:dyDescent="0.2">
      <c r="A127" s="202" t="str">
        <f>IF(ISNUMBER(Standings!$A126),Standings!$C126,"")</f>
        <v/>
      </c>
      <c r="B127" s="65" t="str">
        <f>IF(ISNUMBER($A127),VLOOKUP($A127,Methuselahs!$A$7:$E$306,5,FALSE),"")</f>
        <v/>
      </c>
      <c r="C127" s="147" t="str">
        <f>Standings!$D126</f>
        <v/>
      </c>
      <c r="D127" s="364" t="str">
        <f>IF(ISNUMBER($A127),VLOOKUP($A127,Methuselahs!$A$7:$F$306,COLUMN(Methuselahs!$F$7),FALSE),"")</f>
        <v/>
      </c>
      <c r="E127" s="64" t="str">
        <f>IF(ISNUMBER($A127),Standings!$E126,"")</f>
        <v/>
      </c>
      <c r="F127" s="203" t="str">
        <f>IF(ISNUMBER($A127),Standings!$F126+Standings!$G126,"")</f>
        <v/>
      </c>
      <c r="G127" s="355" t="str">
        <f>IF(Standings!$A126&gt;5,"",Standings!$A126)</f>
        <v/>
      </c>
    </row>
    <row r="128" spans="1:7" x14ac:dyDescent="0.2">
      <c r="A128" s="202" t="str">
        <f>IF(ISNUMBER(Standings!$A127),Standings!$C127,"")</f>
        <v/>
      </c>
      <c r="B128" s="65" t="str">
        <f>IF(ISNUMBER($A128),VLOOKUP($A128,Methuselahs!$A$7:$E$306,5,FALSE),"")</f>
        <v/>
      </c>
      <c r="C128" s="147" t="str">
        <f>Standings!$D127</f>
        <v/>
      </c>
      <c r="D128" s="364" t="str">
        <f>IF(ISNUMBER($A128),VLOOKUP($A128,Methuselahs!$A$7:$F$306,COLUMN(Methuselahs!$F$7),FALSE),"")</f>
        <v/>
      </c>
      <c r="E128" s="64" t="str">
        <f>IF(ISNUMBER($A128),Standings!$E127,"")</f>
        <v/>
      </c>
      <c r="F128" s="203" t="str">
        <f>IF(ISNUMBER($A128),Standings!$F127+Standings!$G127,"")</f>
        <v/>
      </c>
      <c r="G128" s="355" t="str">
        <f>IF(Standings!$A127&gt;5,"",Standings!$A127)</f>
        <v/>
      </c>
    </row>
    <row r="129" spans="1:7" x14ac:dyDescent="0.2">
      <c r="A129" s="202" t="str">
        <f>IF(ISNUMBER(Standings!$A128),Standings!$C128,"")</f>
        <v/>
      </c>
      <c r="B129" s="65" t="str">
        <f>IF(ISNUMBER($A129),VLOOKUP($A129,Methuselahs!$A$7:$E$306,5,FALSE),"")</f>
        <v/>
      </c>
      <c r="C129" s="147" t="str">
        <f>Standings!$D128</f>
        <v/>
      </c>
      <c r="D129" s="364" t="str">
        <f>IF(ISNUMBER($A129),VLOOKUP($A129,Methuselahs!$A$7:$F$306,COLUMN(Methuselahs!$F$7),FALSE),"")</f>
        <v/>
      </c>
      <c r="E129" s="64" t="str">
        <f>IF(ISNUMBER($A129),Standings!$E128,"")</f>
        <v/>
      </c>
      <c r="F129" s="203" t="str">
        <f>IF(ISNUMBER($A129),Standings!$F128+Standings!$G128,"")</f>
        <v/>
      </c>
      <c r="G129" s="355" t="str">
        <f>IF(Standings!$A128&gt;5,"",Standings!$A128)</f>
        <v/>
      </c>
    </row>
    <row r="130" spans="1:7" x14ac:dyDescent="0.2">
      <c r="A130" s="202" t="str">
        <f>IF(ISNUMBER(Standings!$A129),Standings!$C129,"")</f>
        <v/>
      </c>
      <c r="B130" s="65" t="str">
        <f>IF(ISNUMBER($A130),VLOOKUP($A130,Methuselahs!$A$7:$E$306,5,FALSE),"")</f>
        <v/>
      </c>
      <c r="C130" s="147" t="str">
        <f>Standings!$D129</f>
        <v/>
      </c>
      <c r="D130" s="364" t="str">
        <f>IF(ISNUMBER($A130),VLOOKUP($A130,Methuselahs!$A$7:$F$306,COLUMN(Methuselahs!$F$7),FALSE),"")</f>
        <v/>
      </c>
      <c r="E130" s="64" t="str">
        <f>IF(ISNUMBER($A130),Standings!$E129,"")</f>
        <v/>
      </c>
      <c r="F130" s="203" t="str">
        <f>IF(ISNUMBER($A130),Standings!$F129+Standings!$G129,"")</f>
        <v/>
      </c>
      <c r="G130" s="355" t="str">
        <f>IF(Standings!$A129&gt;5,"",Standings!$A129)</f>
        <v/>
      </c>
    </row>
    <row r="131" spans="1:7" x14ac:dyDescent="0.2">
      <c r="A131" s="202" t="str">
        <f>IF(ISNUMBER(Standings!$A130),Standings!$C130,"")</f>
        <v/>
      </c>
      <c r="B131" s="65" t="str">
        <f>IF(ISNUMBER($A131),VLOOKUP($A131,Methuselahs!$A$7:$E$306,5,FALSE),"")</f>
        <v/>
      </c>
      <c r="C131" s="147" t="str">
        <f>Standings!$D130</f>
        <v/>
      </c>
      <c r="D131" s="364" t="str">
        <f>IF(ISNUMBER($A131),VLOOKUP($A131,Methuselahs!$A$7:$F$306,COLUMN(Methuselahs!$F$7),FALSE),"")</f>
        <v/>
      </c>
      <c r="E131" s="64" t="str">
        <f>IF(ISNUMBER($A131),Standings!$E130,"")</f>
        <v/>
      </c>
      <c r="F131" s="203" t="str">
        <f>IF(ISNUMBER($A131),Standings!$F130+Standings!$G130,"")</f>
        <v/>
      </c>
      <c r="G131" s="355" t="str">
        <f>IF(Standings!$A130&gt;5,"",Standings!$A130)</f>
        <v/>
      </c>
    </row>
    <row r="132" spans="1:7" x14ac:dyDescent="0.2">
      <c r="A132" s="202" t="str">
        <f>IF(ISNUMBER(Standings!$A131),Standings!$C131,"")</f>
        <v/>
      </c>
      <c r="B132" s="65" t="str">
        <f>IF(ISNUMBER($A132),VLOOKUP($A132,Methuselahs!$A$7:$E$306,5,FALSE),"")</f>
        <v/>
      </c>
      <c r="C132" s="147" t="str">
        <f>Standings!$D131</f>
        <v/>
      </c>
      <c r="D132" s="364" t="str">
        <f>IF(ISNUMBER($A132),VLOOKUP($A132,Methuselahs!$A$7:$F$306,COLUMN(Methuselahs!$F$7),FALSE),"")</f>
        <v/>
      </c>
      <c r="E132" s="64" t="str">
        <f>IF(ISNUMBER($A132),Standings!$E131,"")</f>
        <v/>
      </c>
      <c r="F132" s="203" t="str">
        <f>IF(ISNUMBER($A132),Standings!$F131+Standings!$G131,"")</f>
        <v/>
      </c>
      <c r="G132" s="355" t="str">
        <f>IF(Standings!$A131&gt;5,"",Standings!$A131)</f>
        <v/>
      </c>
    </row>
    <row r="133" spans="1:7" x14ac:dyDescent="0.2">
      <c r="A133" s="202" t="str">
        <f>IF(ISNUMBER(Standings!$A132),Standings!$C132,"")</f>
        <v/>
      </c>
      <c r="B133" s="65" t="str">
        <f>IF(ISNUMBER($A133),VLOOKUP($A133,Methuselahs!$A$7:$E$306,5,FALSE),"")</f>
        <v/>
      </c>
      <c r="C133" s="147" t="str">
        <f>Standings!$D132</f>
        <v/>
      </c>
      <c r="D133" s="364" t="str">
        <f>IF(ISNUMBER($A133),VLOOKUP($A133,Methuselahs!$A$7:$F$306,COLUMN(Methuselahs!$F$7),FALSE),"")</f>
        <v/>
      </c>
      <c r="E133" s="64" t="str">
        <f>IF(ISNUMBER($A133),Standings!$E132,"")</f>
        <v/>
      </c>
      <c r="F133" s="203" t="str">
        <f>IF(ISNUMBER($A133),Standings!$F132+Standings!$G132,"")</f>
        <v/>
      </c>
      <c r="G133" s="355" t="str">
        <f>IF(Standings!$A132&gt;5,"",Standings!$A132)</f>
        <v/>
      </c>
    </row>
    <row r="134" spans="1:7" x14ac:dyDescent="0.2">
      <c r="A134" s="202" t="str">
        <f>IF(ISNUMBER(Standings!$A133),Standings!$C133,"")</f>
        <v/>
      </c>
      <c r="B134" s="65" t="str">
        <f>IF(ISNUMBER($A134),VLOOKUP($A134,Methuselahs!$A$7:$E$306,5,FALSE),"")</f>
        <v/>
      </c>
      <c r="C134" s="147" t="str">
        <f>Standings!$D133</f>
        <v/>
      </c>
      <c r="D134" s="364" t="str">
        <f>IF(ISNUMBER($A134),VLOOKUP($A134,Methuselahs!$A$7:$F$306,COLUMN(Methuselahs!$F$7),FALSE),"")</f>
        <v/>
      </c>
      <c r="E134" s="64" t="str">
        <f>IF(ISNUMBER($A134),Standings!$E133,"")</f>
        <v/>
      </c>
      <c r="F134" s="203" t="str">
        <f>IF(ISNUMBER($A134),Standings!$F133+Standings!$G133,"")</f>
        <v/>
      </c>
      <c r="G134" s="355" t="str">
        <f>IF(Standings!$A133&gt;5,"",Standings!$A133)</f>
        <v/>
      </c>
    </row>
    <row r="135" spans="1:7" x14ac:dyDescent="0.2">
      <c r="A135" s="202" t="str">
        <f>IF(ISNUMBER(Standings!$A134),Standings!$C134,"")</f>
        <v/>
      </c>
      <c r="B135" s="65" t="str">
        <f>IF(ISNUMBER($A135),VLOOKUP($A135,Methuselahs!$A$7:$E$306,5,FALSE),"")</f>
        <v/>
      </c>
      <c r="C135" s="147" t="str">
        <f>Standings!$D134</f>
        <v/>
      </c>
      <c r="D135" s="364" t="str">
        <f>IF(ISNUMBER($A135),VLOOKUP($A135,Methuselahs!$A$7:$F$306,COLUMN(Methuselahs!$F$7),FALSE),"")</f>
        <v/>
      </c>
      <c r="E135" s="64" t="str">
        <f>IF(ISNUMBER($A135),Standings!$E134,"")</f>
        <v/>
      </c>
      <c r="F135" s="203" t="str">
        <f>IF(ISNUMBER($A135),Standings!$F134+Standings!$G134,"")</f>
        <v/>
      </c>
      <c r="G135" s="355" t="str">
        <f>IF(Standings!$A134&gt;5,"",Standings!$A134)</f>
        <v/>
      </c>
    </row>
    <row r="136" spans="1:7" x14ac:dyDescent="0.2">
      <c r="A136" s="202" t="str">
        <f>IF(ISNUMBER(Standings!$A135),Standings!$C135,"")</f>
        <v/>
      </c>
      <c r="B136" s="65" t="str">
        <f>IF(ISNUMBER($A136),VLOOKUP($A136,Methuselahs!$A$7:$E$306,5,FALSE),"")</f>
        <v/>
      </c>
      <c r="C136" s="147" t="str">
        <f>Standings!$D135</f>
        <v/>
      </c>
      <c r="D136" s="364" t="str">
        <f>IF(ISNUMBER($A136),VLOOKUP($A136,Methuselahs!$A$7:$F$306,COLUMN(Methuselahs!$F$7),FALSE),"")</f>
        <v/>
      </c>
      <c r="E136" s="64" t="str">
        <f>IF(ISNUMBER($A136),Standings!$E135,"")</f>
        <v/>
      </c>
      <c r="F136" s="203" t="str">
        <f>IF(ISNUMBER($A136),Standings!$F135+Standings!$G135,"")</f>
        <v/>
      </c>
      <c r="G136" s="355" t="str">
        <f>IF(Standings!$A135&gt;5,"",Standings!$A135)</f>
        <v/>
      </c>
    </row>
    <row r="137" spans="1:7" x14ac:dyDescent="0.2">
      <c r="A137" s="202" t="str">
        <f>IF(ISNUMBER(Standings!$A136),Standings!$C136,"")</f>
        <v/>
      </c>
      <c r="B137" s="65" t="str">
        <f>IF(ISNUMBER($A137),VLOOKUP($A137,Methuselahs!$A$7:$E$306,5,FALSE),"")</f>
        <v/>
      </c>
      <c r="C137" s="147" t="str">
        <f>Standings!$D136</f>
        <v/>
      </c>
      <c r="D137" s="364" t="str">
        <f>IF(ISNUMBER($A137),VLOOKUP($A137,Methuselahs!$A$7:$F$306,COLUMN(Methuselahs!$F$7),FALSE),"")</f>
        <v/>
      </c>
      <c r="E137" s="64" t="str">
        <f>IF(ISNUMBER($A137),Standings!$E136,"")</f>
        <v/>
      </c>
      <c r="F137" s="203" t="str">
        <f>IF(ISNUMBER($A137),Standings!$F136+Standings!$G136,"")</f>
        <v/>
      </c>
      <c r="G137" s="355" t="str">
        <f>IF(Standings!$A136&gt;5,"",Standings!$A136)</f>
        <v/>
      </c>
    </row>
    <row r="138" spans="1:7" x14ac:dyDescent="0.2">
      <c r="A138" s="202" t="str">
        <f>IF(ISNUMBER(Standings!$A137),Standings!$C137,"")</f>
        <v/>
      </c>
      <c r="B138" s="65" t="str">
        <f>IF(ISNUMBER($A138),VLOOKUP($A138,Methuselahs!$A$7:$E$306,5,FALSE),"")</f>
        <v/>
      </c>
      <c r="C138" s="147" t="str">
        <f>Standings!$D137</f>
        <v/>
      </c>
      <c r="D138" s="364" t="str">
        <f>IF(ISNUMBER($A138),VLOOKUP($A138,Methuselahs!$A$7:$F$306,COLUMN(Methuselahs!$F$7),FALSE),"")</f>
        <v/>
      </c>
      <c r="E138" s="64" t="str">
        <f>IF(ISNUMBER($A138),Standings!$E137,"")</f>
        <v/>
      </c>
      <c r="F138" s="203" t="str">
        <f>IF(ISNUMBER($A138),Standings!$F137+Standings!$G137,"")</f>
        <v/>
      </c>
      <c r="G138" s="355" t="str">
        <f>IF(Standings!$A137&gt;5,"",Standings!$A137)</f>
        <v/>
      </c>
    </row>
    <row r="139" spans="1:7" x14ac:dyDescent="0.2">
      <c r="A139" s="202" t="str">
        <f>IF(ISNUMBER(Standings!$A138),Standings!$C138,"")</f>
        <v/>
      </c>
      <c r="B139" s="65" t="str">
        <f>IF(ISNUMBER($A139),VLOOKUP($A139,Methuselahs!$A$7:$E$306,5,FALSE),"")</f>
        <v/>
      </c>
      <c r="C139" s="147" t="str">
        <f>Standings!$D138</f>
        <v/>
      </c>
      <c r="D139" s="364" t="str">
        <f>IF(ISNUMBER($A139),VLOOKUP($A139,Methuselahs!$A$7:$F$306,COLUMN(Methuselahs!$F$7),FALSE),"")</f>
        <v/>
      </c>
      <c r="E139" s="64" t="str">
        <f>IF(ISNUMBER($A139),Standings!$E138,"")</f>
        <v/>
      </c>
      <c r="F139" s="203" t="str">
        <f>IF(ISNUMBER($A139),Standings!$F138+Standings!$G138,"")</f>
        <v/>
      </c>
      <c r="G139" s="355" t="str">
        <f>IF(Standings!$A138&gt;5,"",Standings!$A138)</f>
        <v/>
      </c>
    </row>
    <row r="140" spans="1:7" x14ac:dyDescent="0.2">
      <c r="A140" s="202" t="str">
        <f>IF(ISNUMBER(Standings!$A139),Standings!$C139,"")</f>
        <v/>
      </c>
      <c r="B140" s="65" t="str">
        <f>IF(ISNUMBER($A140),VLOOKUP($A140,Methuselahs!$A$7:$E$306,5,FALSE),"")</f>
        <v/>
      </c>
      <c r="C140" s="147" t="str">
        <f>Standings!$D139</f>
        <v/>
      </c>
      <c r="D140" s="364" t="str">
        <f>IF(ISNUMBER($A140),VLOOKUP($A140,Methuselahs!$A$7:$F$306,COLUMN(Methuselahs!$F$7),FALSE),"")</f>
        <v/>
      </c>
      <c r="E140" s="64" t="str">
        <f>IF(ISNUMBER($A140),Standings!$E139,"")</f>
        <v/>
      </c>
      <c r="F140" s="203" t="str">
        <f>IF(ISNUMBER($A140),Standings!$F139+Standings!$G139,"")</f>
        <v/>
      </c>
      <c r="G140" s="355" t="str">
        <f>IF(Standings!$A139&gt;5,"",Standings!$A139)</f>
        <v/>
      </c>
    </row>
    <row r="141" spans="1:7" x14ac:dyDescent="0.2">
      <c r="A141" s="202" t="str">
        <f>IF(ISNUMBER(Standings!$A140),Standings!$C140,"")</f>
        <v/>
      </c>
      <c r="B141" s="65" t="str">
        <f>IF(ISNUMBER($A141),VLOOKUP($A141,Methuselahs!$A$7:$E$306,5,FALSE),"")</f>
        <v/>
      </c>
      <c r="C141" s="147" t="str">
        <f>Standings!$D140</f>
        <v/>
      </c>
      <c r="D141" s="364" t="str">
        <f>IF(ISNUMBER($A141),VLOOKUP($A141,Methuselahs!$A$7:$F$306,COLUMN(Methuselahs!$F$7),FALSE),"")</f>
        <v/>
      </c>
      <c r="E141" s="64" t="str">
        <f>IF(ISNUMBER($A141),Standings!$E140,"")</f>
        <v/>
      </c>
      <c r="F141" s="203" t="str">
        <f>IF(ISNUMBER($A141),Standings!$F140+Standings!$G140,"")</f>
        <v/>
      </c>
      <c r="G141" s="355" t="str">
        <f>IF(Standings!$A140&gt;5,"",Standings!$A140)</f>
        <v/>
      </c>
    </row>
    <row r="142" spans="1:7" x14ac:dyDescent="0.2">
      <c r="A142" s="202" t="str">
        <f>IF(ISNUMBER(Standings!$A141),Standings!$C141,"")</f>
        <v/>
      </c>
      <c r="B142" s="65" t="str">
        <f>IF(ISNUMBER($A142),VLOOKUP($A142,Methuselahs!$A$7:$E$306,5,FALSE),"")</f>
        <v/>
      </c>
      <c r="C142" s="147" t="str">
        <f>Standings!$D141</f>
        <v/>
      </c>
      <c r="D142" s="364" t="str">
        <f>IF(ISNUMBER($A142),VLOOKUP($A142,Methuselahs!$A$7:$F$306,COLUMN(Methuselahs!$F$7),FALSE),"")</f>
        <v/>
      </c>
      <c r="E142" s="64" t="str">
        <f>IF(ISNUMBER($A142),Standings!$E141,"")</f>
        <v/>
      </c>
      <c r="F142" s="203" t="str">
        <f>IF(ISNUMBER($A142),Standings!$F141+Standings!$G141,"")</f>
        <v/>
      </c>
      <c r="G142" s="355" t="str">
        <f>IF(Standings!$A141&gt;5,"",Standings!$A141)</f>
        <v/>
      </c>
    </row>
    <row r="143" spans="1:7" x14ac:dyDescent="0.2">
      <c r="A143" s="202" t="str">
        <f>IF(ISNUMBER(Standings!$A142),Standings!$C142,"")</f>
        <v/>
      </c>
      <c r="B143" s="65" t="str">
        <f>IF(ISNUMBER($A143),VLOOKUP($A143,Methuselahs!$A$7:$E$306,5,FALSE),"")</f>
        <v/>
      </c>
      <c r="C143" s="147" t="str">
        <f>Standings!$D142</f>
        <v/>
      </c>
      <c r="D143" s="364" t="str">
        <f>IF(ISNUMBER($A143),VLOOKUP($A143,Methuselahs!$A$7:$F$306,COLUMN(Methuselahs!$F$7),FALSE),"")</f>
        <v/>
      </c>
      <c r="E143" s="64" t="str">
        <f>IF(ISNUMBER($A143),Standings!$E142,"")</f>
        <v/>
      </c>
      <c r="F143" s="203" t="str">
        <f>IF(ISNUMBER($A143),Standings!$F142+Standings!$G142,"")</f>
        <v/>
      </c>
      <c r="G143" s="355" t="str">
        <f>IF(Standings!$A142&gt;5,"",Standings!$A142)</f>
        <v/>
      </c>
    </row>
    <row r="144" spans="1:7" x14ac:dyDescent="0.2">
      <c r="A144" s="202" t="str">
        <f>IF(ISNUMBER(Standings!$A143),Standings!$C143,"")</f>
        <v/>
      </c>
      <c r="B144" s="65" t="str">
        <f>IF(ISNUMBER($A144),VLOOKUP($A144,Methuselahs!$A$7:$E$306,5,FALSE),"")</f>
        <v/>
      </c>
      <c r="C144" s="147" t="str">
        <f>Standings!$D143</f>
        <v/>
      </c>
      <c r="D144" s="364" t="str">
        <f>IF(ISNUMBER($A144),VLOOKUP($A144,Methuselahs!$A$7:$F$306,COLUMN(Methuselahs!$F$7),FALSE),"")</f>
        <v/>
      </c>
      <c r="E144" s="64" t="str">
        <f>IF(ISNUMBER($A144),Standings!$E143,"")</f>
        <v/>
      </c>
      <c r="F144" s="203" t="str">
        <f>IF(ISNUMBER($A144),Standings!$F143+Standings!$G143,"")</f>
        <v/>
      </c>
      <c r="G144" s="355" t="str">
        <f>IF(Standings!$A143&gt;5,"",Standings!$A143)</f>
        <v/>
      </c>
    </row>
    <row r="145" spans="1:7" x14ac:dyDescent="0.2">
      <c r="A145" s="202" t="str">
        <f>IF(ISNUMBER(Standings!$A144),Standings!$C144,"")</f>
        <v/>
      </c>
      <c r="B145" s="65" t="str">
        <f>IF(ISNUMBER($A145),VLOOKUP($A145,Methuselahs!$A$7:$E$306,5,FALSE),"")</f>
        <v/>
      </c>
      <c r="C145" s="147" t="str">
        <f>Standings!$D144</f>
        <v/>
      </c>
      <c r="D145" s="364" t="str">
        <f>IF(ISNUMBER($A145),VLOOKUP($A145,Methuselahs!$A$7:$F$306,COLUMN(Methuselahs!$F$7),FALSE),"")</f>
        <v/>
      </c>
      <c r="E145" s="64" t="str">
        <f>IF(ISNUMBER($A145),Standings!$E144,"")</f>
        <v/>
      </c>
      <c r="F145" s="203" t="str">
        <f>IF(ISNUMBER($A145),Standings!$F144+Standings!$G144,"")</f>
        <v/>
      </c>
      <c r="G145" s="355" t="str">
        <f>IF(Standings!$A144&gt;5,"",Standings!$A144)</f>
        <v/>
      </c>
    </row>
    <row r="146" spans="1:7" x14ac:dyDescent="0.2">
      <c r="A146" s="202" t="str">
        <f>IF(ISNUMBER(Standings!$A145),Standings!$C145,"")</f>
        <v/>
      </c>
      <c r="B146" s="65" t="str">
        <f>IF(ISNUMBER($A146),VLOOKUP($A146,Methuselahs!$A$7:$E$306,5,FALSE),"")</f>
        <v/>
      </c>
      <c r="C146" s="147" t="str">
        <f>Standings!$D145</f>
        <v/>
      </c>
      <c r="D146" s="364" t="str">
        <f>IF(ISNUMBER($A146),VLOOKUP($A146,Methuselahs!$A$7:$F$306,COLUMN(Methuselahs!$F$7),FALSE),"")</f>
        <v/>
      </c>
      <c r="E146" s="64" t="str">
        <f>IF(ISNUMBER($A146),Standings!$E145,"")</f>
        <v/>
      </c>
      <c r="F146" s="203" t="str">
        <f>IF(ISNUMBER($A146),Standings!$F145+Standings!$G145,"")</f>
        <v/>
      </c>
      <c r="G146" s="355" t="str">
        <f>IF(Standings!$A145&gt;5,"",Standings!$A145)</f>
        <v/>
      </c>
    </row>
    <row r="147" spans="1:7" x14ac:dyDescent="0.2">
      <c r="A147" s="202" t="str">
        <f>IF(ISNUMBER(Standings!$A146),Standings!$C146,"")</f>
        <v/>
      </c>
      <c r="B147" s="65" t="str">
        <f>IF(ISNUMBER($A147),VLOOKUP($A147,Methuselahs!$A$7:$E$306,5,FALSE),"")</f>
        <v/>
      </c>
      <c r="C147" s="147" t="str">
        <f>Standings!$D146</f>
        <v/>
      </c>
      <c r="D147" s="364" t="str">
        <f>IF(ISNUMBER($A147),VLOOKUP($A147,Methuselahs!$A$7:$F$306,COLUMN(Methuselahs!$F$7),FALSE),"")</f>
        <v/>
      </c>
      <c r="E147" s="64" t="str">
        <f>IF(ISNUMBER($A147),Standings!$E146,"")</f>
        <v/>
      </c>
      <c r="F147" s="203" t="str">
        <f>IF(ISNUMBER($A147),Standings!$F146+Standings!$G146,"")</f>
        <v/>
      </c>
      <c r="G147" s="355" t="str">
        <f>IF(Standings!$A146&gt;5,"",Standings!$A146)</f>
        <v/>
      </c>
    </row>
    <row r="148" spans="1:7" x14ac:dyDescent="0.2">
      <c r="A148" s="202" t="str">
        <f>IF(ISNUMBER(Standings!$A147),Standings!$C147,"")</f>
        <v/>
      </c>
      <c r="B148" s="65" t="str">
        <f>IF(ISNUMBER($A148),VLOOKUP($A148,Methuselahs!$A$7:$E$306,5,FALSE),"")</f>
        <v/>
      </c>
      <c r="C148" s="147" t="str">
        <f>Standings!$D147</f>
        <v/>
      </c>
      <c r="D148" s="364" t="str">
        <f>IF(ISNUMBER($A148),VLOOKUP($A148,Methuselahs!$A$7:$F$306,COLUMN(Methuselahs!$F$7),FALSE),"")</f>
        <v/>
      </c>
      <c r="E148" s="64" t="str">
        <f>IF(ISNUMBER($A148),Standings!$E147,"")</f>
        <v/>
      </c>
      <c r="F148" s="203" t="str">
        <f>IF(ISNUMBER($A148),Standings!$F147+Standings!$G147,"")</f>
        <v/>
      </c>
      <c r="G148" s="355" t="str">
        <f>IF(Standings!$A147&gt;5,"",Standings!$A147)</f>
        <v/>
      </c>
    </row>
    <row r="149" spans="1:7" x14ac:dyDescent="0.2">
      <c r="A149" s="202" t="str">
        <f>IF(ISNUMBER(Standings!$A148),Standings!$C148,"")</f>
        <v/>
      </c>
      <c r="B149" s="65" t="str">
        <f>IF(ISNUMBER($A149),VLOOKUP($A149,Methuselahs!$A$7:$E$306,5,FALSE),"")</f>
        <v/>
      </c>
      <c r="C149" s="147" t="str">
        <f>Standings!$D148</f>
        <v/>
      </c>
      <c r="D149" s="364" t="str">
        <f>IF(ISNUMBER($A149),VLOOKUP($A149,Methuselahs!$A$7:$F$306,COLUMN(Methuselahs!$F$7),FALSE),"")</f>
        <v/>
      </c>
      <c r="E149" s="64" t="str">
        <f>IF(ISNUMBER($A149),Standings!$E148,"")</f>
        <v/>
      </c>
      <c r="F149" s="203" t="str">
        <f>IF(ISNUMBER($A149),Standings!$F148+Standings!$G148,"")</f>
        <v/>
      </c>
      <c r="G149" s="355" t="str">
        <f>IF(Standings!$A148&gt;5,"",Standings!$A148)</f>
        <v/>
      </c>
    </row>
    <row r="150" spans="1:7" x14ac:dyDescent="0.2">
      <c r="A150" s="202" t="str">
        <f>IF(ISNUMBER(Standings!$A149),Standings!$C149,"")</f>
        <v/>
      </c>
      <c r="B150" s="65" t="str">
        <f>IF(ISNUMBER($A150),VLOOKUP($A150,Methuselahs!$A$7:$E$306,5,FALSE),"")</f>
        <v/>
      </c>
      <c r="C150" s="147" t="str">
        <f>Standings!$D149</f>
        <v/>
      </c>
      <c r="D150" s="364" t="str">
        <f>IF(ISNUMBER($A150),VLOOKUP($A150,Methuselahs!$A$7:$F$306,COLUMN(Methuselahs!$F$7),FALSE),"")</f>
        <v/>
      </c>
      <c r="E150" s="64" t="str">
        <f>IF(ISNUMBER($A150),Standings!$E149,"")</f>
        <v/>
      </c>
      <c r="F150" s="203" t="str">
        <f>IF(ISNUMBER($A150),Standings!$F149+Standings!$G149,"")</f>
        <v/>
      </c>
      <c r="G150" s="355" t="str">
        <f>IF(Standings!$A149&gt;5,"",Standings!$A149)</f>
        <v/>
      </c>
    </row>
    <row r="151" spans="1:7" x14ac:dyDescent="0.2">
      <c r="A151" s="202" t="str">
        <f>IF(ISNUMBER(Standings!$A150),Standings!$C150,"")</f>
        <v/>
      </c>
      <c r="B151" s="65" t="str">
        <f>IF(ISNUMBER($A151),VLOOKUP($A151,Methuselahs!$A$7:$E$306,5,FALSE),"")</f>
        <v/>
      </c>
      <c r="C151" s="147" t="str">
        <f>Standings!$D150</f>
        <v/>
      </c>
      <c r="D151" s="364" t="str">
        <f>IF(ISNUMBER($A151),VLOOKUP($A151,Methuselahs!$A$7:$F$306,COLUMN(Methuselahs!$F$7),FALSE),"")</f>
        <v/>
      </c>
      <c r="E151" s="64" t="str">
        <f>IF(ISNUMBER($A151),Standings!$E150,"")</f>
        <v/>
      </c>
      <c r="F151" s="203" t="str">
        <f>IF(ISNUMBER($A151),Standings!$F150+Standings!$G150,"")</f>
        <v/>
      </c>
      <c r="G151" s="355" t="str">
        <f>IF(Standings!$A150&gt;5,"",Standings!$A150)</f>
        <v/>
      </c>
    </row>
    <row r="152" spans="1:7" x14ac:dyDescent="0.2">
      <c r="A152" s="202" t="str">
        <f>IF(ISNUMBER(Standings!$A151),Standings!$C151,"")</f>
        <v/>
      </c>
      <c r="B152" s="65" t="str">
        <f>IF(ISNUMBER($A152),VLOOKUP($A152,Methuselahs!$A$7:$E$306,5,FALSE),"")</f>
        <v/>
      </c>
      <c r="C152" s="147" t="str">
        <f>Standings!$D151</f>
        <v/>
      </c>
      <c r="D152" s="364" t="str">
        <f>IF(ISNUMBER($A152),VLOOKUP($A152,Methuselahs!$A$7:$F$306,COLUMN(Methuselahs!$F$7),FALSE),"")</f>
        <v/>
      </c>
      <c r="E152" s="64" t="str">
        <f>IF(ISNUMBER($A152),Standings!$E151,"")</f>
        <v/>
      </c>
      <c r="F152" s="203" t="str">
        <f>IF(ISNUMBER($A152),Standings!$F151+Standings!$G151,"")</f>
        <v/>
      </c>
      <c r="G152" s="355" t="str">
        <f>IF(Standings!$A151&gt;5,"",Standings!$A151)</f>
        <v/>
      </c>
    </row>
    <row r="153" spans="1:7" x14ac:dyDescent="0.2">
      <c r="A153" s="202" t="str">
        <f>IF(ISNUMBER(Standings!$A152),Standings!$C152,"")</f>
        <v/>
      </c>
      <c r="B153" s="65" t="str">
        <f>IF(ISNUMBER($A153),VLOOKUP($A153,Methuselahs!$A$7:$E$306,5,FALSE),"")</f>
        <v/>
      </c>
      <c r="C153" s="147" t="str">
        <f>Standings!$D152</f>
        <v/>
      </c>
      <c r="D153" s="364" t="str">
        <f>IF(ISNUMBER($A153),VLOOKUP($A153,Methuselahs!$A$7:$F$306,COLUMN(Methuselahs!$F$7),FALSE),"")</f>
        <v/>
      </c>
      <c r="E153" s="64" t="str">
        <f>IF(ISNUMBER($A153),Standings!$E152,"")</f>
        <v/>
      </c>
      <c r="F153" s="203" t="str">
        <f>IF(ISNUMBER($A153),Standings!$F152+Standings!$G152,"")</f>
        <v/>
      </c>
      <c r="G153" s="355" t="str">
        <f>IF(Standings!$A152&gt;5,"",Standings!$A152)</f>
        <v/>
      </c>
    </row>
    <row r="154" spans="1:7" x14ac:dyDescent="0.2">
      <c r="A154" s="202" t="str">
        <f>IF(ISNUMBER(Standings!$A153),Standings!$C153,"")</f>
        <v/>
      </c>
      <c r="B154" s="65" t="str">
        <f>IF(ISNUMBER($A154),VLOOKUP($A154,Methuselahs!$A$7:$E$306,5,FALSE),"")</f>
        <v/>
      </c>
      <c r="C154" s="147" t="str">
        <f>Standings!$D153</f>
        <v/>
      </c>
      <c r="D154" s="364" t="str">
        <f>IF(ISNUMBER($A154),VLOOKUP($A154,Methuselahs!$A$7:$F$306,COLUMN(Methuselahs!$F$7),FALSE),"")</f>
        <v/>
      </c>
      <c r="E154" s="64" t="str">
        <f>IF(ISNUMBER($A154),Standings!$E153,"")</f>
        <v/>
      </c>
      <c r="F154" s="203" t="str">
        <f>IF(ISNUMBER($A154),Standings!$F153+Standings!$G153,"")</f>
        <v/>
      </c>
      <c r="G154" s="355" t="str">
        <f>IF(Standings!$A153&gt;5,"",Standings!$A153)</f>
        <v/>
      </c>
    </row>
    <row r="155" spans="1:7" x14ac:dyDescent="0.2">
      <c r="A155" s="202" t="str">
        <f>IF(ISNUMBER(Standings!$A154),Standings!$C154,"")</f>
        <v/>
      </c>
      <c r="B155" s="65" t="str">
        <f>IF(ISNUMBER($A155),VLOOKUP($A155,Methuselahs!$A$7:$E$306,5,FALSE),"")</f>
        <v/>
      </c>
      <c r="C155" s="147" t="str">
        <f>Standings!$D154</f>
        <v/>
      </c>
      <c r="D155" s="364" t="str">
        <f>IF(ISNUMBER($A155),VLOOKUP($A155,Methuselahs!$A$7:$F$306,COLUMN(Methuselahs!$F$7),FALSE),"")</f>
        <v/>
      </c>
      <c r="E155" s="64" t="str">
        <f>IF(ISNUMBER($A155),Standings!$E154,"")</f>
        <v/>
      </c>
      <c r="F155" s="203" t="str">
        <f>IF(ISNUMBER($A155),Standings!$F154+Standings!$G154,"")</f>
        <v/>
      </c>
      <c r="G155" s="355" t="str">
        <f>IF(Standings!$A154&gt;5,"",Standings!$A154)</f>
        <v/>
      </c>
    </row>
    <row r="156" spans="1:7" x14ac:dyDescent="0.2">
      <c r="A156" s="202" t="str">
        <f>IF(ISNUMBER(Standings!$A155),Standings!$C155,"")</f>
        <v/>
      </c>
      <c r="B156" s="65" t="str">
        <f>IF(ISNUMBER($A156),VLOOKUP($A156,Methuselahs!$A$7:$E$306,5,FALSE),"")</f>
        <v/>
      </c>
      <c r="C156" s="147" t="str">
        <f>Standings!$D155</f>
        <v/>
      </c>
      <c r="D156" s="364" t="str">
        <f>IF(ISNUMBER($A156),VLOOKUP($A156,Methuselahs!$A$7:$F$306,COLUMN(Methuselahs!$F$7),FALSE),"")</f>
        <v/>
      </c>
      <c r="E156" s="64" t="str">
        <f>IF(ISNUMBER($A156),Standings!$E155,"")</f>
        <v/>
      </c>
      <c r="F156" s="203" t="str">
        <f>IF(ISNUMBER($A156),Standings!$F155+Standings!$G155,"")</f>
        <v/>
      </c>
      <c r="G156" s="355" t="str">
        <f>IF(Standings!$A155&gt;5,"",Standings!$A155)</f>
        <v/>
      </c>
    </row>
    <row r="157" spans="1:7" x14ac:dyDescent="0.2">
      <c r="A157" s="202" t="str">
        <f>IF(ISNUMBER(Standings!$A156),Standings!$C156,"")</f>
        <v/>
      </c>
      <c r="B157" s="65" t="str">
        <f>IF(ISNUMBER($A157),VLOOKUP($A157,Methuselahs!$A$7:$E$306,5,FALSE),"")</f>
        <v/>
      </c>
      <c r="C157" s="147" t="str">
        <f>Standings!$D156</f>
        <v/>
      </c>
      <c r="D157" s="364" t="str">
        <f>IF(ISNUMBER($A157),VLOOKUP($A157,Methuselahs!$A$7:$F$306,COLUMN(Methuselahs!$F$7),FALSE),"")</f>
        <v/>
      </c>
      <c r="E157" s="64" t="str">
        <f>IF(ISNUMBER($A157),Standings!$E156,"")</f>
        <v/>
      </c>
      <c r="F157" s="203" t="str">
        <f>IF(ISNUMBER($A157),Standings!$F156+Standings!$G156,"")</f>
        <v/>
      </c>
      <c r="G157" s="355" t="str">
        <f>IF(Standings!$A156&gt;5,"",Standings!$A156)</f>
        <v/>
      </c>
    </row>
    <row r="158" spans="1:7" x14ac:dyDescent="0.2">
      <c r="A158" s="202" t="str">
        <f>IF(ISNUMBER(Standings!$A157),Standings!$C157,"")</f>
        <v/>
      </c>
      <c r="B158" s="65" t="str">
        <f>IF(ISNUMBER($A158),VLOOKUP($A158,Methuselahs!$A$7:$E$306,5,FALSE),"")</f>
        <v/>
      </c>
      <c r="C158" s="147" t="str">
        <f>Standings!$D157</f>
        <v/>
      </c>
      <c r="D158" s="364" t="str">
        <f>IF(ISNUMBER($A158),VLOOKUP($A158,Methuselahs!$A$7:$F$306,COLUMN(Methuselahs!$F$7),FALSE),"")</f>
        <v/>
      </c>
      <c r="E158" s="64" t="str">
        <f>IF(ISNUMBER($A158),Standings!$E157,"")</f>
        <v/>
      </c>
      <c r="F158" s="203" t="str">
        <f>IF(ISNUMBER($A158),Standings!$F157+Standings!$G157,"")</f>
        <v/>
      </c>
      <c r="G158" s="355" t="str">
        <f>IF(Standings!$A157&gt;5,"",Standings!$A157)</f>
        <v/>
      </c>
    </row>
    <row r="159" spans="1:7" x14ac:dyDescent="0.2">
      <c r="A159" s="202" t="str">
        <f>IF(ISNUMBER(Standings!$A158),Standings!$C158,"")</f>
        <v/>
      </c>
      <c r="B159" s="65" t="str">
        <f>IF(ISNUMBER($A159),VLOOKUP($A159,Methuselahs!$A$7:$E$306,5,FALSE),"")</f>
        <v/>
      </c>
      <c r="C159" s="147" t="str">
        <f>Standings!$D158</f>
        <v/>
      </c>
      <c r="D159" s="364" t="str">
        <f>IF(ISNUMBER($A159),VLOOKUP($A159,Methuselahs!$A$7:$F$306,COLUMN(Methuselahs!$F$7),FALSE),"")</f>
        <v/>
      </c>
      <c r="E159" s="64" t="str">
        <f>IF(ISNUMBER($A159),Standings!$E158,"")</f>
        <v/>
      </c>
      <c r="F159" s="203" t="str">
        <f>IF(ISNUMBER($A159),Standings!$F158+Standings!$G158,"")</f>
        <v/>
      </c>
      <c r="G159" s="355" t="str">
        <f>IF(Standings!$A158&gt;5,"",Standings!$A158)</f>
        <v/>
      </c>
    </row>
    <row r="160" spans="1:7" x14ac:dyDescent="0.2">
      <c r="A160" s="202" t="str">
        <f>IF(ISNUMBER(Standings!$A159),Standings!$C159,"")</f>
        <v/>
      </c>
      <c r="B160" s="65" t="str">
        <f>IF(ISNUMBER($A160),VLOOKUP($A160,Methuselahs!$A$7:$E$306,5,FALSE),"")</f>
        <v/>
      </c>
      <c r="C160" s="147" t="str">
        <f>Standings!$D159</f>
        <v/>
      </c>
      <c r="D160" s="364" t="str">
        <f>IF(ISNUMBER($A160),VLOOKUP($A160,Methuselahs!$A$7:$F$306,COLUMN(Methuselahs!$F$7),FALSE),"")</f>
        <v/>
      </c>
      <c r="E160" s="64" t="str">
        <f>IF(ISNUMBER($A160),Standings!$E159,"")</f>
        <v/>
      </c>
      <c r="F160" s="203" t="str">
        <f>IF(ISNUMBER($A160),Standings!$F159+Standings!$G159,"")</f>
        <v/>
      </c>
      <c r="G160" s="355" t="str">
        <f>IF(Standings!$A159&gt;5,"",Standings!$A159)</f>
        <v/>
      </c>
    </row>
    <row r="161" spans="1:7" x14ac:dyDescent="0.2">
      <c r="A161" s="202" t="str">
        <f>IF(ISNUMBER(Standings!$A160),Standings!$C160,"")</f>
        <v/>
      </c>
      <c r="B161" s="65" t="str">
        <f>IF(ISNUMBER($A161),VLOOKUP($A161,Methuselahs!$A$7:$E$306,5,FALSE),"")</f>
        <v/>
      </c>
      <c r="C161" s="147" t="str">
        <f>Standings!$D160</f>
        <v/>
      </c>
      <c r="D161" s="364" t="str">
        <f>IF(ISNUMBER($A161),VLOOKUP($A161,Methuselahs!$A$7:$F$306,COLUMN(Methuselahs!$F$7),FALSE),"")</f>
        <v/>
      </c>
      <c r="E161" s="64" t="str">
        <f>IF(ISNUMBER($A161),Standings!$E160,"")</f>
        <v/>
      </c>
      <c r="F161" s="203" t="str">
        <f>IF(ISNUMBER($A161),Standings!$F160+Standings!$G160,"")</f>
        <v/>
      </c>
      <c r="G161" s="355" t="str">
        <f>IF(Standings!$A160&gt;5,"",Standings!$A160)</f>
        <v/>
      </c>
    </row>
    <row r="162" spans="1:7" x14ac:dyDescent="0.2">
      <c r="A162" s="202" t="str">
        <f>IF(ISNUMBER(Standings!$A161),Standings!$C161,"")</f>
        <v/>
      </c>
      <c r="B162" s="65" t="str">
        <f>IF(ISNUMBER($A162),VLOOKUP($A162,Methuselahs!$A$7:$E$306,5,FALSE),"")</f>
        <v/>
      </c>
      <c r="C162" s="147" t="str">
        <f>Standings!$D161</f>
        <v/>
      </c>
      <c r="D162" s="364" t="str">
        <f>IF(ISNUMBER($A162),VLOOKUP($A162,Methuselahs!$A$7:$F$306,COLUMN(Methuselahs!$F$7),FALSE),"")</f>
        <v/>
      </c>
      <c r="E162" s="64" t="str">
        <f>IF(ISNUMBER($A162),Standings!$E161,"")</f>
        <v/>
      </c>
      <c r="F162" s="203" t="str">
        <f>IF(ISNUMBER($A162),Standings!$F161+Standings!$G161,"")</f>
        <v/>
      </c>
      <c r="G162" s="355" t="str">
        <f>IF(Standings!$A161&gt;5,"",Standings!$A161)</f>
        <v/>
      </c>
    </row>
    <row r="163" spans="1:7" x14ac:dyDescent="0.2">
      <c r="A163" s="202" t="str">
        <f>IF(ISNUMBER(Standings!$A162),Standings!$C162,"")</f>
        <v/>
      </c>
      <c r="B163" s="65" t="str">
        <f>IF(ISNUMBER($A163),VLOOKUP($A163,Methuselahs!$A$7:$E$306,5,FALSE),"")</f>
        <v/>
      </c>
      <c r="C163" s="147" t="str">
        <f>Standings!$D162</f>
        <v/>
      </c>
      <c r="D163" s="364" t="str">
        <f>IF(ISNUMBER($A163),VLOOKUP($A163,Methuselahs!$A$7:$F$306,COLUMN(Methuselahs!$F$7),FALSE),"")</f>
        <v/>
      </c>
      <c r="E163" s="64" t="str">
        <f>IF(ISNUMBER($A163),Standings!$E162,"")</f>
        <v/>
      </c>
      <c r="F163" s="203" t="str">
        <f>IF(ISNUMBER($A163),Standings!$F162+Standings!$G162,"")</f>
        <v/>
      </c>
      <c r="G163" s="355" t="str">
        <f>IF(Standings!$A162&gt;5,"",Standings!$A162)</f>
        <v/>
      </c>
    </row>
    <row r="164" spans="1:7" x14ac:dyDescent="0.2">
      <c r="A164" s="202" t="str">
        <f>IF(ISNUMBER(Standings!$A163),Standings!$C163,"")</f>
        <v/>
      </c>
      <c r="B164" s="65" t="str">
        <f>IF(ISNUMBER($A164),VLOOKUP($A164,Methuselahs!$A$7:$E$306,5,FALSE),"")</f>
        <v/>
      </c>
      <c r="C164" s="147" t="str">
        <f>Standings!$D163</f>
        <v/>
      </c>
      <c r="D164" s="364" t="str">
        <f>IF(ISNUMBER($A164),VLOOKUP($A164,Methuselahs!$A$7:$F$306,COLUMN(Methuselahs!$F$7),FALSE),"")</f>
        <v/>
      </c>
      <c r="E164" s="64" t="str">
        <f>IF(ISNUMBER($A164),Standings!$E163,"")</f>
        <v/>
      </c>
      <c r="F164" s="203" t="str">
        <f>IF(ISNUMBER($A164),Standings!$F163+Standings!$G163,"")</f>
        <v/>
      </c>
      <c r="G164" s="355" t="str">
        <f>IF(Standings!$A163&gt;5,"",Standings!$A163)</f>
        <v/>
      </c>
    </row>
    <row r="165" spans="1:7" x14ac:dyDescent="0.2">
      <c r="A165" s="202" t="str">
        <f>IF(ISNUMBER(Standings!$A164),Standings!$C164,"")</f>
        <v/>
      </c>
      <c r="B165" s="65" t="str">
        <f>IF(ISNUMBER($A165),VLOOKUP($A165,Methuselahs!$A$7:$E$306,5,FALSE),"")</f>
        <v/>
      </c>
      <c r="C165" s="147" t="str">
        <f>Standings!$D164</f>
        <v/>
      </c>
      <c r="D165" s="364" t="str">
        <f>IF(ISNUMBER($A165),VLOOKUP($A165,Methuselahs!$A$7:$F$306,COLUMN(Methuselahs!$F$7),FALSE),"")</f>
        <v/>
      </c>
      <c r="E165" s="64" t="str">
        <f>IF(ISNUMBER($A165),Standings!$E164,"")</f>
        <v/>
      </c>
      <c r="F165" s="203" t="str">
        <f>IF(ISNUMBER($A165),Standings!$F164+Standings!$G164,"")</f>
        <v/>
      </c>
      <c r="G165" s="355" t="str">
        <f>IF(Standings!$A164&gt;5,"",Standings!$A164)</f>
        <v/>
      </c>
    </row>
    <row r="166" spans="1:7" x14ac:dyDescent="0.2">
      <c r="A166" s="202" t="str">
        <f>IF(ISNUMBER(Standings!$A165),Standings!$C165,"")</f>
        <v/>
      </c>
      <c r="B166" s="65" t="str">
        <f>IF(ISNUMBER($A166),VLOOKUP($A166,Methuselahs!$A$7:$E$306,5,FALSE),"")</f>
        <v/>
      </c>
      <c r="C166" s="147" t="str">
        <f>Standings!$D165</f>
        <v/>
      </c>
      <c r="D166" s="364" t="str">
        <f>IF(ISNUMBER($A166),VLOOKUP($A166,Methuselahs!$A$7:$F$306,COLUMN(Methuselahs!$F$7),FALSE),"")</f>
        <v/>
      </c>
      <c r="E166" s="64" t="str">
        <f>IF(ISNUMBER($A166),Standings!$E165,"")</f>
        <v/>
      </c>
      <c r="F166" s="203" t="str">
        <f>IF(ISNUMBER($A166),Standings!$F165+Standings!$G165,"")</f>
        <v/>
      </c>
      <c r="G166" s="355" t="str">
        <f>IF(Standings!$A165&gt;5,"",Standings!$A165)</f>
        <v/>
      </c>
    </row>
    <row r="167" spans="1:7" x14ac:dyDescent="0.2">
      <c r="A167" s="202" t="str">
        <f>IF(ISNUMBER(Standings!$A166),Standings!$C166,"")</f>
        <v/>
      </c>
      <c r="B167" s="65" t="str">
        <f>IF(ISNUMBER($A167),VLOOKUP($A167,Methuselahs!$A$7:$E$306,5,FALSE),"")</f>
        <v/>
      </c>
      <c r="C167" s="147" t="str">
        <f>Standings!$D166</f>
        <v/>
      </c>
      <c r="D167" s="364" t="str">
        <f>IF(ISNUMBER($A167),VLOOKUP($A167,Methuselahs!$A$7:$F$306,COLUMN(Methuselahs!$F$7),FALSE),"")</f>
        <v/>
      </c>
      <c r="E167" s="64" t="str">
        <f>IF(ISNUMBER($A167),Standings!$E166,"")</f>
        <v/>
      </c>
      <c r="F167" s="203" t="str">
        <f>IF(ISNUMBER($A167),Standings!$F166+Standings!$G166,"")</f>
        <v/>
      </c>
      <c r="G167" s="355" t="str">
        <f>IF(Standings!$A166&gt;5,"",Standings!$A166)</f>
        <v/>
      </c>
    </row>
    <row r="168" spans="1:7" x14ac:dyDescent="0.2">
      <c r="A168" s="202" t="str">
        <f>IF(ISNUMBER(Standings!$A167),Standings!$C167,"")</f>
        <v/>
      </c>
      <c r="B168" s="65" t="str">
        <f>IF(ISNUMBER($A168),VLOOKUP($A168,Methuselahs!$A$7:$E$306,5,FALSE),"")</f>
        <v/>
      </c>
      <c r="C168" s="147" t="str">
        <f>Standings!$D167</f>
        <v/>
      </c>
      <c r="D168" s="364" t="str">
        <f>IF(ISNUMBER($A168),VLOOKUP($A168,Methuselahs!$A$7:$F$306,COLUMN(Methuselahs!$F$7),FALSE),"")</f>
        <v/>
      </c>
      <c r="E168" s="64" t="str">
        <f>IF(ISNUMBER($A168),Standings!$E167,"")</f>
        <v/>
      </c>
      <c r="F168" s="203" t="str">
        <f>IF(ISNUMBER($A168),Standings!$F167+Standings!$G167,"")</f>
        <v/>
      </c>
      <c r="G168" s="355" t="str">
        <f>IF(Standings!$A167&gt;5,"",Standings!$A167)</f>
        <v/>
      </c>
    </row>
    <row r="169" spans="1:7" x14ac:dyDescent="0.2">
      <c r="A169" s="202" t="str">
        <f>IF(ISNUMBER(Standings!$A168),Standings!$C168,"")</f>
        <v/>
      </c>
      <c r="B169" s="65" t="str">
        <f>IF(ISNUMBER($A169),VLOOKUP($A169,Methuselahs!$A$7:$E$306,5,FALSE),"")</f>
        <v/>
      </c>
      <c r="C169" s="147" t="str">
        <f>Standings!$D168</f>
        <v/>
      </c>
      <c r="D169" s="364" t="str">
        <f>IF(ISNUMBER($A169),VLOOKUP($A169,Methuselahs!$A$7:$F$306,COLUMN(Methuselahs!$F$7),FALSE),"")</f>
        <v/>
      </c>
      <c r="E169" s="64" t="str">
        <f>IF(ISNUMBER($A169),Standings!$E168,"")</f>
        <v/>
      </c>
      <c r="F169" s="203" t="str">
        <f>IF(ISNUMBER($A169),Standings!$F168+Standings!$G168,"")</f>
        <v/>
      </c>
      <c r="G169" s="355" t="str">
        <f>IF(Standings!$A168&gt;5,"",Standings!$A168)</f>
        <v/>
      </c>
    </row>
    <row r="170" spans="1:7" x14ac:dyDescent="0.2">
      <c r="A170" s="202" t="str">
        <f>IF(ISNUMBER(Standings!$A169),Standings!$C169,"")</f>
        <v/>
      </c>
      <c r="B170" s="65" t="str">
        <f>IF(ISNUMBER($A170),VLOOKUP($A170,Methuselahs!$A$7:$E$306,5,FALSE),"")</f>
        <v/>
      </c>
      <c r="C170" s="147" t="str">
        <f>Standings!$D169</f>
        <v/>
      </c>
      <c r="D170" s="364" t="str">
        <f>IF(ISNUMBER($A170),VLOOKUP($A170,Methuselahs!$A$7:$F$306,COLUMN(Methuselahs!$F$7),FALSE),"")</f>
        <v/>
      </c>
      <c r="E170" s="64" t="str">
        <f>IF(ISNUMBER($A170),Standings!$E169,"")</f>
        <v/>
      </c>
      <c r="F170" s="203" t="str">
        <f>IF(ISNUMBER($A170),Standings!$F169+Standings!$G169,"")</f>
        <v/>
      </c>
      <c r="G170" s="355" t="str">
        <f>IF(Standings!$A169&gt;5,"",Standings!$A169)</f>
        <v/>
      </c>
    </row>
    <row r="171" spans="1:7" x14ac:dyDescent="0.2">
      <c r="A171" s="202" t="str">
        <f>IF(ISNUMBER(Standings!$A170),Standings!$C170,"")</f>
        <v/>
      </c>
      <c r="B171" s="65" t="str">
        <f>IF(ISNUMBER($A171),VLOOKUP($A171,Methuselahs!$A$7:$E$306,5,FALSE),"")</f>
        <v/>
      </c>
      <c r="C171" s="147" t="str">
        <f>Standings!$D170</f>
        <v/>
      </c>
      <c r="D171" s="364" t="str">
        <f>IF(ISNUMBER($A171),VLOOKUP($A171,Methuselahs!$A$7:$F$306,COLUMN(Methuselahs!$F$7),FALSE),"")</f>
        <v/>
      </c>
      <c r="E171" s="64" t="str">
        <f>IF(ISNUMBER($A171),Standings!$E170,"")</f>
        <v/>
      </c>
      <c r="F171" s="203" t="str">
        <f>IF(ISNUMBER($A171),Standings!$F170+Standings!$G170,"")</f>
        <v/>
      </c>
      <c r="G171" s="355" t="str">
        <f>IF(Standings!$A170&gt;5,"",Standings!$A170)</f>
        <v/>
      </c>
    </row>
    <row r="172" spans="1:7" x14ac:dyDescent="0.2">
      <c r="A172" s="202" t="str">
        <f>IF(ISNUMBER(Standings!$A171),Standings!$C171,"")</f>
        <v/>
      </c>
      <c r="B172" s="65" t="str">
        <f>IF(ISNUMBER($A172),VLOOKUP($A172,Methuselahs!$A$7:$E$306,5,FALSE),"")</f>
        <v/>
      </c>
      <c r="C172" s="147" t="str">
        <f>Standings!$D171</f>
        <v/>
      </c>
      <c r="D172" s="364" t="str">
        <f>IF(ISNUMBER($A172),VLOOKUP($A172,Methuselahs!$A$7:$F$306,COLUMN(Methuselahs!$F$7),FALSE),"")</f>
        <v/>
      </c>
      <c r="E172" s="64" t="str">
        <f>IF(ISNUMBER($A172),Standings!$E171,"")</f>
        <v/>
      </c>
      <c r="F172" s="203" t="str">
        <f>IF(ISNUMBER($A172),Standings!$F171+Standings!$G171,"")</f>
        <v/>
      </c>
      <c r="G172" s="355" t="str">
        <f>IF(Standings!$A171&gt;5,"",Standings!$A171)</f>
        <v/>
      </c>
    </row>
    <row r="173" spans="1:7" x14ac:dyDescent="0.2">
      <c r="A173" s="202" t="str">
        <f>IF(ISNUMBER(Standings!$A172),Standings!$C172,"")</f>
        <v/>
      </c>
      <c r="B173" s="65" t="str">
        <f>IF(ISNUMBER($A173),VLOOKUP($A173,Methuselahs!$A$7:$E$306,5,FALSE),"")</f>
        <v/>
      </c>
      <c r="C173" s="147" t="str">
        <f>Standings!$D172</f>
        <v/>
      </c>
      <c r="D173" s="364" t="str">
        <f>IF(ISNUMBER($A173),VLOOKUP($A173,Methuselahs!$A$7:$F$306,COLUMN(Methuselahs!$F$7),FALSE),"")</f>
        <v/>
      </c>
      <c r="E173" s="64" t="str">
        <f>IF(ISNUMBER($A173),Standings!$E172,"")</f>
        <v/>
      </c>
      <c r="F173" s="203" t="str">
        <f>IF(ISNUMBER($A173),Standings!$F172+Standings!$G172,"")</f>
        <v/>
      </c>
      <c r="G173" s="355" t="str">
        <f>IF(Standings!$A172&gt;5,"",Standings!$A172)</f>
        <v/>
      </c>
    </row>
    <row r="174" spans="1:7" x14ac:dyDescent="0.2">
      <c r="A174" s="202" t="str">
        <f>IF(ISNUMBER(Standings!$A173),Standings!$C173,"")</f>
        <v/>
      </c>
      <c r="B174" s="65" t="str">
        <f>IF(ISNUMBER($A174),VLOOKUP($A174,Methuselahs!$A$7:$E$306,5,FALSE),"")</f>
        <v/>
      </c>
      <c r="C174" s="147" t="str">
        <f>Standings!$D173</f>
        <v/>
      </c>
      <c r="D174" s="364" t="str">
        <f>IF(ISNUMBER($A174),VLOOKUP($A174,Methuselahs!$A$7:$F$306,COLUMN(Methuselahs!$F$7),FALSE),"")</f>
        <v/>
      </c>
      <c r="E174" s="64" t="str">
        <f>IF(ISNUMBER($A174),Standings!$E173,"")</f>
        <v/>
      </c>
      <c r="F174" s="203" t="str">
        <f>IF(ISNUMBER($A174),Standings!$F173+Standings!$G173,"")</f>
        <v/>
      </c>
      <c r="G174" s="355" t="str">
        <f>IF(Standings!$A173&gt;5,"",Standings!$A173)</f>
        <v/>
      </c>
    </row>
    <row r="175" spans="1:7" x14ac:dyDescent="0.2">
      <c r="A175" s="202" t="str">
        <f>IF(ISNUMBER(Standings!$A174),Standings!$C174,"")</f>
        <v/>
      </c>
      <c r="B175" s="65" t="str">
        <f>IF(ISNUMBER($A175),VLOOKUP($A175,Methuselahs!$A$7:$E$306,5,FALSE),"")</f>
        <v/>
      </c>
      <c r="C175" s="147" t="str">
        <f>Standings!$D174</f>
        <v/>
      </c>
      <c r="D175" s="364" t="str">
        <f>IF(ISNUMBER($A175),VLOOKUP($A175,Methuselahs!$A$7:$F$306,COLUMN(Methuselahs!$F$7),FALSE),"")</f>
        <v/>
      </c>
      <c r="E175" s="64" t="str">
        <f>IF(ISNUMBER($A175),Standings!$E174,"")</f>
        <v/>
      </c>
      <c r="F175" s="203" t="str">
        <f>IF(ISNUMBER($A175),Standings!$F174+Standings!$G174,"")</f>
        <v/>
      </c>
      <c r="G175" s="355" t="str">
        <f>IF(Standings!$A174&gt;5,"",Standings!$A174)</f>
        <v/>
      </c>
    </row>
    <row r="176" spans="1:7" x14ac:dyDescent="0.2">
      <c r="A176" s="202" t="str">
        <f>IF(ISNUMBER(Standings!$A175),Standings!$C175,"")</f>
        <v/>
      </c>
      <c r="B176" s="65" t="str">
        <f>IF(ISNUMBER($A176),VLOOKUP($A176,Methuselahs!$A$7:$E$306,5,FALSE),"")</f>
        <v/>
      </c>
      <c r="C176" s="147" t="str">
        <f>Standings!$D175</f>
        <v/>
      </c>
      <c r="D176" s="364" t="str">
        <f>IF(ISNUMBER($A176),VLOOKUP($A176,Methuselahs!$A$7:$F$306,COLUMN(Methuselahs!$F$7),FALSE),"")</f>
        <v/>
      </c>
      <c r="E176" s="64" t="str">
        <f>IF(ISNUMBER($A176),Standings!$E175,"")</f>
        <v/>
      </c>
      <c r="F176" s="203" t="str">
        <f>IF(ISNUMBER($A176),Standings!$F175+Standings!$G175,"")</f>
        <v/>
      </c>
      <c r="G176" s="355" t="str">
        <f>IF(Standings!$A175&gt;5,"",Standings!$A175)</f>
        <v/>
      </c>
    </row>
    <row r="177" spans="1:7" x14ac:dyDescent="0.2">
      <c r="A177" s="202" t="str">
        <f>IF(ISNUMBER(Standings!$A176),Standings!$C176,"")</f>
        <v/>
      </c>
      <c r="B177" s="65" t="str">
        <f>IF(ISNUMBER($A177),VLOOKUP($A177,Methuselahs!$A$7:$E$306,5,FALSE),"")</f>
        <v/>
      </c>
      <c r="C177" s="147" t="str">
        <f>Standings!$D176</f>
        <v/>
      </c>
      <c r="D177" s="364" t="str">
        <f>IF(ISNUMBER($A177),VLOOKUP($A177,Methuselahs!$A$7:$F$306,COLUMN(Methuselahs!$F$7),FALSE),"")</f>
        <v/>
      </c>
      <c r="E177" s="64" t="str">
        <f>IF(ISNUMBER($A177),Standings!$E176,"")</f>
        <v/>
      </c>
      <c r="F177" s="203" t="str">
        <f>IF(ISNUMBER($A177),Standings!$F176+Standings!$G176,"")</f>
        <v/>
      </c>
      <c r="G177" s="355" t="str">
        <f>IF(Standings!$A176&gt;5,"",Standings!$A176)</f>
        <v/>
      </c>
    </row>
    <row r="178" spans="1:7" x14ac:dyDescent="0.2">
      <c r="A178" s="202" t="str">
        <f>IF(ISNUMBER(Standings!$A177),Standings!$C177,"")</f>
        <v/>
      </c>
      <c r="B178" s="65" t="str">
        <f>IF(ISNUMBER($A178),VLOOKUP($A178,Methuselahs!$A$7:$E$306,5,FALSE),"")</f>
        <v/>
      </c>
      <c r="C178" s="147" t="str">
        <f>Standings!$D177</f>
        <v/>
      </c>
      <c r="D178" s="364" t="str">
        <f>IF(ISNUMBER($A178),VLOOKUP($A178,Methuselahs!$A$7:$F$306,COLUMN(Methuselahs!$F$7),FALSE),"")</f>
        <v/>
      </c>
      <c r="E178" s="64" t="str">
        <f>IF(ISNUMBER($A178),Standings!$E177,"")</f>
        <v/>
      </c>
      <c r="F178" s="203" t="str">
        <f>IF(ISNUMBER($A178),Standings!$F177+Standings!$G177,"")</f>
        <v/>
      </c>
      <c r="G178" s="355" t="str">
        <f>IF(Standings!$A177&gt;5,"",Standings!$A177)</f>
        <v/>
      </c>
    </row>
    <row r="179" spans="1:7" x14ac:dyDescent="0.2">
      <c r="A179" s="202" t="str">
        <f>IF(ISNUMBER(Standings!$A178),Standings!$C178,"")</f>
        <v/>
      </c>
      <c r="B179" s="65" t="str">
        <f>IF(ISNUMBER($A179),VLOOKUP($A179,Methuselahs!$A$7:$E$306,5,FALSE),"")</f>
        <v/>
      </c>
      <c r="C179" s="147" t="str">
        <f>Standings!$D178</f>
        <v/>
      </c>
      <c r="D179" s="364" t="str">
        <f>IF(ISNUMBER($A179),VLOOKUP($A179,Methuselahs!$A$7:$F$306,COLUMN(Methuselahs!$F$7),FALSE),"")</f>
        <v/>
      </c>
      <c r="E179" s="64" t="str">
        <f>IF(ISNUMBER($A179),Standings!$E178,"")</f>
        <v/>
      </c>
      <c r="F179" s="203" t="str">
        <f>IF(ISNUMBER($A179),Standings!$F178+Standings!$G178,"")</f>
        <v/>
      </c>
      <c r="G179" s="355" t="str">
        <f>IF(Standings!$A178&gt;5,"",Standings!$A178)</f>
        <v/>
      </c>
    </row>
    <row r="180" spans="1:7" x14ac:dyDescent="0.2">
      <c r="A180" s="202" t="str">
        <f>IF(ISNUMBER(Standings!$A179),Standings!$C179,"")</f>
        <v/>
      </c>
      <c r="B180" s="65" t="str">
        <f>IF(ISNUMBER($A180),VLOOKUP($A180,Methuselahs!$A$7:$E$306,5,FALSE),"")</f>
        <v/>
      </c>
      <c r="C180" s="147" t="str">
        <f>Standings!$D179</f>
        <v/>
      </c>
      <c r="D180" s="364" t="str">
        <f>IF(ISNUMBER($A180),VLOOKUP($A180,Methuselahs!$A$7:$F$306,COLUMN(Methuselahs!$F$7),FALSE),"")</f>
        <v/>
      </c>
      <c r="E180" s="64" t="str">
        <f>IF(ISNUMBER($A180),Standings!$E179,"")</f>
        <v/>
      </c>
      <c r="F180" s="203" t="str">
        <f>IF(ISNUMBER($A180),Standings!$F179+Standings!$G179,"")</f>
        <v/>
      </c>
      <c r="G180" s="355" t="str">
        <f>IF(Standings!$A179&gt;5,"",Standings!$A179)</f>
        <v/>
      </c>
    </row>
    <row r="181" spans="1:7" x14ac:dyDescent="0.2">
      <c r="A181" s="202" t="str">
        <f>IF(ISNUMBER(Standings!$A180),Standings!$C180,"")</f>
        <v/>
      </c>
      <c r="B181" s="65" t="str">
        <f>IF(ISNUMBER($A181),VLOOKUP($A181,Methuselahs!$A$7:$E$306,5,FALSE),"")</f>
        <v/>
      </c>
      <c r="C181" s="147" t="str">
        <f>Standings!$D180</f>
        <v/>
      </c>
      <c r="D181" s="364" t="str">
        <f>IF(ISNUMBER($A181),VLOOKUP($A181,Methuselahs!$A$7:$F$306,COLUMN(Methuselahs!$F$7),FALSE),"")</f>
        <v/>
      </c>
      <c r="E181" s="64" t="str">
        <f>IF(ISNUMBER($A181),Standings!$E180,"")</f>
        <v/>
      </c>
      <c r="F181" s="203" t="str">
        <f>IF(ISNUMBER($A181),Standings!$F180+Standings!$G180,"")</f>
        <v/>
      </c>
      <c r="G181" s="355" t="str">
        <f>IF(Standings!$A180&gt;5,"",Standings!$A180)</f>
        <v/>
      </c>
    </row>
    <row r="182" spans="1:7" x14ac:dyDescent="0.2">
      <c r="A182" s="202" t="str">
        <f>IF(ISNUMBER(Standings!$A181),Standings!$C181,"")</f>
        <v/>
      </c>
      <c r="B182" s="65" t="str">
        <f>IF(ISNUMBER($A182),VLOOKUP($A182,Methuselahs!$A$7:$E$306,5,FALSE),"")</f>
        <v/>
      </c>
      <c r="C182" s="147" t="str">
        <f>Standings!$D181</f>
        <v/>
      </c>
      <c r="D182" s="364" t="str">
        <f>IF(ISNUMBER($A182),VLOOKUP($A182,Methuselahs!$A$7:$F$306,COLUMN(Methuselahs!$F$7),FALSE),"")</f>
        <v/>
      </c>
      <c r="E182" s="64" t="str">
        <f>IF(ISNUMBER($A182),Standings!$E181,"")</f>
        <v/>
      </c>
      <c r="F182" s="203" t="str">
        <f>IF(ISNUMBER($A182),Standings!$F181+Standings!$G181,"")</f>
        <v/>
      </c>
      <c r="G182" s="355" t="str">
        <f>IF(Standings!$A181&gt;5,"",Standings!$A181)</f>
        <v/>
      </c>
    </row>
    <row r="183" spans="1:7" x14ac:dyDescent="0.2">
      <c r="A183" s="202" t="str">
        <f>IF(ISNUMBER(Standings!$A182),Standings!$C182,"")</f>
        <v/>
      </c>
      <c r="B183" s="65" t="str">
        <f>IF(ISNUMBER($A183),VLOOKUP($A183,Methuselahs!$A$7:$E$306,5,FALSE),"")</f>
        <v/>
      </c>
      <c r="C183" s="147" t="str">
        <f>Standings!$D182</f>
        <v/>
      </c>
      <c r="D183" s="364" t="str">
        <f>IF(ISNUMBER($A183),VLOOKUP($A183,Methuselahs!$A$7:$F$306,COLUMN(Methuselahs!$F$7),FALSE),"")</f>
        <v/>
      </c>
      <c r="E183" s="64" t="str">
        <f>IF(ISNUMBER($A183),Standings!$E182,"")</f>
        <v/>
      </c>
      <c r="F183" s="203" t="str">
        <f>IF(ISNUMBER($A183),Standings!$F182+Standings!$G182,"")</f>
        <v/>
      </c>
      <c r="G183" s="355" t="str">
        <f>IF(Standings!$A182&gt;5,"",Standings!$A182)</f>
        <v/>
      </c>
    </row>
    <row r="184" spans="1:7" x14ac:dyDescent="0.2">
      <c r="A184" s="202" t="str">
        <f>IF(ISNUMBER(Standings!$A183),Standings!$C183,"")</f>
        <v/>
      </c>
      <c r="B184" s="65" t="str">
        <f>IF(ISNUMBER($A184),VLOOKUP($A184,Methuselahs!$A$7:$E$306,5,FALSE),"")</f>
        <v/>
      </c>
      <c r="C184" s="147" t="str">
        <f>Standings!$D183</f>
        <v/>
      </c>
      <c r="D184" s="364" t="str">
        <f>IF(ISNUMBER($A184),VLOOKUP($A184,Methuselahs!$A$7:$F$306,COLUMN(Methuselahs!$F$7),FALSE),"")</f>
        <v/>
      </c>
      <c r="E184" s="64" t="str">
        <f>IF(ISNUMBER($A184),Standings!$E183,"")</f>
        <v/>
      </c>
      <c r="F184" s="203" t="str">
        <f>IF(ISNUMBER($A184),Standings!$F183+Standings!$G183,"")</f>
        <v/>
      </c>
      <c r="G184" s="355" t="str">
        <f>IF(Standings!$A183&gt;5,"",Standings!$A183)</f>
        <v/>
      </c>
    </row>
    <row r="185" spans="1:7" x14ac:dyDescent="0.2">
      <c r="A185" s="202" t="str">
        <f>IF(ISNUMBER(Standings!$A184),Standings!$C184,"")</f>
        <v/>
      </c>
      <c r="B185" s="65" t="str">
        <f>IF(ISNUMBER($A185),VLOOKUP($A185,Methuselahs!$A$7:$E$306,5,FALSE),"")</f>
        <v/>
      </c>
      <c r="C185" s="147" t="str">
        <f>Standings!$D184</f>
        <v/>
      </c>
      <c r="D185" s="364" t="str">
        <f>IF(ISNUMBER($A185),VLOOKUP($A185,Methuselahs!$A$7:$F$306,COLUMN(Methuselahs!$F$7),FALSE),"")</f>
        <v/>
      </c>
      <c r="E185" s="64" t="str">
        <f>IF(ISNUMBER($A185),Standings!$E184,"")</f>
        <v/>
      </c>
      <c r="F185" s="203" t="str">
        <f>IF(ISNUMBER($A185),Standings!$F184+Standings!$G184,"")</f>
        <v/>
      </c>
      <c r="G185" s="355" t="str">
        <f>IF(Standings!$A184&gt;5,"",Standings!$A184)</f>
        <v/>
      </c>
    </row>
    <row r="186" spans="1:7" x14ac:dyDescent="0.2">
      <c r="A186" s="202" t="str">
        <f>IF(ISNUMBER(Standings!$A185),Standings!$C185,"")</f>
        <v/>
      </c>
      <c r="B186" s="65" t="str">
        <f>IF(ISNUMBER($A186),VLOOKUP($A186,Methuselahs!$A$7:$E$306,5,FALSE),"")</f>
        <v/>
      </c>
      <c r="C186" s="147" t="str">
        <f>Standings!$D185</f>
        <v/>
      </c>
      <c r="D186" s="364" t="str">
        <f>IF(ISNUMBER($A186),VLOOKUP($A186,Methuselahs!$A$7:$F$306,COLUMN(Methuselahs!$F$7),FALSE),"")</f>
        <v/>
      </c>
      <c r="E186" s="64" t="str">
        <f>IF(ISNUMBER($A186),Standings!$E185,"")</f>
        <v/>
      </c>
      <c r="F186" s="203" t="str">
        <f>IF(ISNUMBER($A186),Standings!$F185+Standings!$G185,"")</f>
        <v/>
      </c>
      <c r="G186" s="355" t="str">
        <f>IF(Standings!$A185&gt;5,"",Standings!$A185)</f>
        <v/>
      </c>
    </row>
    <row r="187" spans="1:7" x14ac:dyDescent="0.2">
      <c r="A187" s="202" t="str">
        <f>IF(ISNUMBER(Standings!$A186),Standings!$C186,"")</f>
        <v/>
      </c>
      <c r="B187" s="65" t="str">
        <f>IF(ISNUMBER($A187),VLOOKUP($A187,Methuselahs!$A$7:$E$306,5,FALSE),"")</f>
        <v/>
      </c>
      <c r="C187" s="147" t="str">
        <f>Standings!$D186</f>
        <v/>
      </c>
      <c r="D187" s="364" t="str">
        <f>IF(ISNUMBER($A187),VLOOKUP($A187,Methuselahs!$A$7:$F$306,COLUMN(Methuselahs!$F$7),FALSE),"")</f>
        <v/>
      </c>
      <c r="E187" s="64" t="str">
        <f>IF(ISNUMBER($A187),Standings!$E186,"")</f>
        <v/>
      </c>
      <c r="F187" s="203" t="str">
        <f>IF(ISNUMBER($A187),Standings!$F186+Standings!$G186,"")</f>
        <v/>
      </c>
      <c r="G187" s="355" t="str">
        <f>IF(Standings!$A186&gt;5,"",Standings!$A186)</f>
        <v/>
      </c>
    </row>
    <row r="188" spans="1:7" x14ac:dyDescent="0.2">
      <c r="A188" s="202" t="str">
        <f>IF(ISNUMBER(Standings!$A187),Standings!$C187,"")</f>
        <v/>
      </c>
      <c r="B188" s="65" t="str">
        <f>IF(ISNUMBER($A188),VLOOKUP($A188,Methuselahs!$A$7:$E$306,5,FALSE),"")</f>
        <v/>
      </c>
      <c r="C188" s="147" t="str">
        <f>Standings!$D187</f>
        <v/>
      </c>
      <c r="D188" s="364" t="str">
        <f>IF(ISNUMBER($A188),VLOOKUP($A188,Methuselahs!$A$7:$F$306,COLUMN(Methuselahs!$F$7),FALSE),"")</f>
        <v/>
      </c>
      <c r="E188" s="64" t="str">
        <f>IF(ISNUMBER($A188),Standings!$E187,"")</f>
        <v/>
      </c>
      <c r="F188" s="203" t="str">
        <f>IF(ISNUMBER($A188),Standings!$F187+Standings!$G187,"")</f>
        <v/>
      </c>
      <c r="G188" s="355" t="str">
        <f>IF(Standings!$A187&gt;5,"",Standings!$A187)</f>
        <v/>
      </c>
    </row>
    <row r="189" spans="1:7" x14ac:dyDescent="0.2">
      <c r="A189" s="202" t="str">
        <f>IF(ISNUMBER(Standings!$A188),Standings!$C188,"")</f>
        <v/>
      </c>
      <c r="B189" s="65" t="str">
        <f>IF(ISNUMBER($A189),VLOOKUP($A189,Methuselahs!$A$7:$E$306,5,FALSE),"")</f>
        <v/>
      </c>
      <c r="C189" s="147" t="str">
        <f>Standings!$D188</f>
        <v/>
      </c>
      <c r="D189" s="364" t="str">
        <f>IF(ISNUMBER($A189),VLOOKUP($A189,Methuselahs!$A$7:$F$306,COLUMN(Methuselahs!$F$7),FALSE),"")</f>
        <v/>
      </c>
      <c r="E189" s="64" t="str">
        <f>IF(ISNUMBER($A189),Standings!$E188,"")</f>
        <v/>
      </c>
      <c r="F189" s="203" t="str">
        <f>IF(ISNUMBER($A189),Standings!$F188+Standings!$G188,"")</f>
        <v/>
      </c>
      <c r="G189" s="355" t="str">
        <f>IF(Standings!$A188&gt;5,"",Standings!$A188)</f>
        <v/>
      </c>
    </row>
    <row r="190" spans="1:7" x14ac:dyDescent="0.2">
      <c r="A190" s="202" t="str">
        <f>IF(ISNUMBER(Standings!$A189),Standings!$C189,"")</f>
        <v/>
      </c>
      <c r="B190" s="65" t="str">
        <f>IF(ISNUMBER($A190),VLOOKUP($A190,Methuselahs!$A$7:$E$306,5,FALSE),"")</f>
        <v/>
      </c>
      <c r="C190" s="147" t="str">
        <f>Standings!$D189</f>
        <v/>
      </c>
      <c r="D190" s="364" t="str">
        <f>IF(ISNUMBER($A190),VLOOKUP($A190,Methuselahs!$A$7:$F$306,COLUMN(Methuselahs!$F$7),FALSE),"")</f>
        <v/>
      </c>
      <c r="E190" s="64" t="str">
        <f>IF(ISNUMBER($A190),Standings!$E189,"")</f>
        <v/>
      </c>
      <c r="F190" s="203" t="str">
        <f>IF(ISNUMBER($A190),Standings!$F189+Standings!$G189,"")</f>
        <v/>
      </c>
      <c r="G190" s="355" t="str">
        <f>IF(Standings!$A189&gt;5,"",Standings!$A189)</f>
        <v/>
      </c>
    </row>
    <row r="191" spans="1:7" x14ac:dyDescent="0.2">
      <c r="A191" s="202" t="str">
        <f>IF(ISNUMBER(Standings!$A190),Standings!$C190,"")</f>
        <v/>
      </c>
      <c r="B191" s="65" t="str">
        <f>IF(ISNUMBER($A191),VLOOKUP($A191,Methuselahs!$A$7:$E$306,5,FALSE),"")</f>
        <v/>
      </c>
      <c r="C191" s="147" t="str">
        <f>Standings!$D190</f>
        <v/>
      </c>
      <c r="D191" s="364" t="str">
        <f>IF(ISNUMBER($A191),VLOOKUP($A191,Methuselahs!$A$7:$F$306,COLUMN(Methuselahs!$F$7),FALSE),"")</f>
        <v/>
      </c>
      <c r="E191" s="64" t="str">
        <f>IF(ISNUMBER($A191),Standings!$E190,"")</f>
        <v/>
      </c>
      <c r="F191" s="203" t="str">
        <f>IF(ISNUMBER($A191),Standings!$F190+Standings!$G190,"")</f>
        <v/>
      </c>
      <c r="G191" s="355" t="str">
        <f>IF(Standings!$A190&gt;5,"",Standings!$A190)</f>
        <v/>
      </c>
    </row>
    <row r="192" spans="1:7" x14ac:dyDescent="0.2">
      <c r="A192" s="202" t="str">
        <f>IF(ISNUMBER(Standings!$A191),Standings!$C191,"")</f>
        <v/>
      </c>
      <c r="B192" s="65" t="str">
        <f>IF(ISNUMBER($A192),VLOOKUP($A192,Methuselahs!$A$7:$E$306,5,FALSE),"")</f>
        <v/>
      </c>
      <c r="C192" s="147" t="str">
        <f>Standings!$D191</f>
        <v/>
      </c>
      <c r="D192" s="364" t="str">
        <f>IF(ISNUMBER($A192),VLOOKUP($A192,Methuselahs!$A$7:$F$306,COLUMN(Methuselahs!$F$7),FALSE),"")</f>
        <v/>
      </c>
      <c r="E192" s="64" t="str">
        <f>IF(ISNUMBER($A192),Standings!$E191,"")</f>
        <v/>
      </c>
      <c r="F192" s="203" t="str">
        <f>IF(ISNUMBER($A192),Standings!$F191+Standings!$G191,"")</f>
        <v/>
      </c>
      <c r="G192" s="355" t="str">
        <f>IF(Standings!$A191&gt;5,"",Standings!$A191)</f>
        <v/>
      </c>
    </row>
    <row r="193" spans="1:7" x14ac:dyDescent="0.2">
      <c r="A193" s="202" t="str">
        <f>IF(ISNUMBER(Standings!$A192),Standings!$C192,"")</f>
        <v/>
      </c>
      <c r="B193" s="65" t="str">
        <f>IF(ISNUMBER($A193),VLOOKUP($A193,Methuselahs!$A$7:$E$306,5,FALSE),"")</f>
        <v/>
      </c>
      <c r="C193" s="147" t="str">
        <f>Standings!$D192</f>
        <v/>
      </c>
      <c r="D193" s="364" t="str">
        <f>IF(ISNUMBER($A193),VLOOKUP($A193,Methuselahs!$A$7:$F$306,COLUMN(Methuselahs!$F$7),FALSE),"")</f>
        <v/>
      </c>
      <c r="E193" s="64" t="str">
        <f>IF(ISNUMBER($A193),Standings!$E192,"")</f>
        <v/>
      </c>
      <c r="F193" s="203" t="str">
        <f>IF(ISNUMBER($A193),Standings!$F192+Standings!$G192,"")</f>
        <v/>
      </c>
      <c r="G193" s="355" t="str">
        <f>IF(Standings!$A192&gt;5,"",Standings!$A192)</f>
        <v/>
      </c>
    </row>
    <row r="194" spans="1:7" x14ac:dyDescent="0.2">
      <c r="A194" s="202" t="str">
        <f>IF(ISNUMBER(Standings!$A193),Standings!$C193,"")</f>
        <v/>
      </c>
      <c r="B194" s="65" t="str">
        <f>IF(ISNUMBER($A194),VLOOKUP($A194,Methuselahs!$A$7:$E$306,5,FALSE),"")</f>
        <v/>
      </c>
      <c r="C194" s="147" t="str">
        <f>Standings!$D193</f>
        <v/>
      </c>
      <c r="D194" s="364" t="str">
        <f>IF(ISNUMBER($A194),VLOOKUP($A194,Methuselahs!$A$7:$F$306,COLUMN(Methuselahs!$F$7),FALSE),"")</f>
        <v/>
      </c>
      <c r="E194" s="64" t="str">
        <f>IF(ISNUMBER($A194),Standings!$E193,"")</f>
        <v/>
      </c>
      <c r="F194" s="203" t="str">
        <f>IF(ISNUMBER($A194),Standings!$F193+Standings!$G193,"")</f>
        <v/>
      </c>
      <c r="G194" s="355" t="str">
        <f>IF(Standings!$A193&gt;5,"",Standings!$A193)</f>
        <v/>
      </c>
    </row>
    <row r="195" spans="1:7" x14ac:dyDescent="0.2">
      <c r="A195" s="202" t="str">
        <f>IF(ISNUMBER(Standings!$A194),Standings!$C194,"")</f>
        <v/>
      </c>
      <c r="B195" s="65" t="str">
        <f>IF(ISNUMBER($A195),VLOOKUP($A195,Methuselahs!$A$7:$E$306,5,FALSE),"")</f>
        <v/>
      </c>
      <c r="C195" s="147" t="str">
        <f>Standings!$D194</f>
        <v/>
      </c>
      <c r="D195" s="364" t="str">
        <f>IF(ISNUMBER($A195),VLOOKUP($A195,Methuselahs!$A$7:$F$306,COLUMN(Methuselahs!$F$7),FALSE),"")</f>
        <v/>
      </c>
      <c r="E195" s="64" t="str">
        <f>IF(ISNUMBER($A195),Standings!$E194,"")</f>
        <v/>
      </c>
      <c r="F195" s="203" t="str">
        <f>IF(ISNUMBER($A195),Standings!$F194+Standings!$G194,"")</f>
        <v/>
      </c>
      <c r="G195" s="355" t="str">
        <f>IF(Standings!$A194&gt;5,"",Standings!$A194)</f>
        <v/>
      </c>
    </row>
    <row r="196" spans="1:7" x14ac:dyDescent="0.2">
      <c r="A196" s="202" t="str">
        <f>IF(ISNUMBER(Standings!$A195),Standings!$C195,"")</f>
        <v/>
      </c>
      <c r="B196" s="65" t="str">
        <f>IF(ISNUMBER($A196),VLOOKUP($A196,Methuselahs!$A$7:$E$306,5,FALSE),"")</f>
        <v/>
      </c>
      <c r="C196" s="147" t="str">
        <f>Standings!$D195</f>
        <v/>
      </c>
      <c r="D196" s="364" t="str">
        <f>IF(ISNUMBER($A196),VLOOKUP($A196,Methuselahs!$A$7:$F$306,COLUMN(Methuselahs!$F$7),FALSE),"")</f>
        <v/>
      </c>
      <c r="E196" s="64" t="str">
        <f>IF(ISNUMBER($A196),Standings!$E195,"")</f>
        <v/>
      </c>
      <c r="F196" s="203" t="str">
        <f>IF(ISNUMBER($A196),Standings!$F195+Standings!$G195,"")</f>
        <v/>
      </c>
      <c r="G196" s="355" t="str">
        <f>IF(Standings!$A195&gt;5,"",Standings!$A195)</f>
        <v/>
      </c>
    </row>
    <row r="197" spans="1:7" x14ac:dyDescent="0.2">
      <c r="A197" s="202" t="str">
        <f>IF(ISNUMBER(Standings!$A196),Standings!$C196,"")</f>
        <v/>
      </c>
      <c r="B197" s="65" t="str">
        <f>IF(ISNUMBER($A197),VLOOKUP($A197,Methuselahs!$A$7:$E$306,5,FALSE),"")</f>
        <v/>
      </c>
      <c r="C197" s="147" t="str">
        <f>Standings!$D196</f>
        <v/>
      </c>
      <c r="D197" s="364" t="str">
        <f>IF(ISNUMBER($A197),VLOOKUP($A197,Methuselahs!$A$7:$F$306,COLUMN(Methuselahs!$F$7),FALSE),"")</f>
        <v/>
      </c>
      <c r="E197" s="64" t="str">
        <f>IF(ISNUMBER($A197),Standings!$E196,"")</f>
        <v/>
      </c>
      <c r="F197" s="203" t="str">
        <f>IF(ISNUMBER($A197),Standings!$F196+Standings!$G196,"")</f>
        <v/>
      </c>
      <c r="G197" s="355" t="str">
        <f>IF(Standings!$A196&gt;5,"",Standings!$A196)</f>
        <v/>
      </c>
    </row>
    <row r="198" spans="1:7" x14ac:dyDescent="0.2">
      <c r="A198" s="202" t="str">
        <f>IF(ISNUMBER(Standings!$A197),Standings!$C197,"")</f>
        <v/>
      </c>
      <c r="B198" s="65" t="str">
        <f>IF(ISNUMBER($A198),VLOOKUP($A198,Methuselahs!$A$7:$E$306,5,FALSE),"")</f>
        <v/>
      </c>
      <c r="C198" s="147" t="str">
        <f>Standings!$D197</f>
        <v/>
      </c>
      <c r="D198" s="364" t="str">
        <f>IF(ISNUMBER($A198),VLOOKUP($A198,Methuselahs!$A$7:$F$306,COLUMN(Methuselahs!$F$7),FALSE),"")</f>
        <v/>
      </c>
      <c r="E198" s="64" t="str">
        <f>IF(ISNUMBER($A198),Standings!$E197,"")</f>
        <v/>
      </c>
      <c r="F198" s="203" t="str">
        <f>IF(ISNUMBER($A198),Standings!$F197+Standings!$G197,"")</f>
        <v/>
      </c>
      <c r="G198" s="355" t="str">
        <f>IF(Standings!$A197&gt;5,"",Standings!$A197)</f>
        <v/>
      </c>
    </row>
    <row r="199" spans="1:7" x14ac:dyDescent="0.2">
      <c r="A199" s="202" t="str">
        <f>IF(ISNUMBER(Standings!$A198),Standings!$C198,"")</f>
        <v/>
      </c>
      <c r="B199" s="65" t="str">
        <f>IF(ISNUMBER($A199),VLOOKUP($A199,Methuselahs!$A$7:$E$306,5,FALSE),"")</f>
        <v/>
      </c>
      <c r="C199" s="147" t="str">
        <f>Standings!$D198</f>
        <v/>
      </c>
      <c r="D199" s="364" t="str">
        <f>IF(ISNUMBER($A199),VLOOKUP($A199,Methuselahs!$A$7:$F$306,COLUMN(Methuselahs!$F$7),FALSE),"")</f>
        <v/>
      </c>
      <c r="E199" s="64" t="str">
        <f>IF(ISNUMBER($A199),Standings!$E198,"")</f>
        <v/>
      </c>
      <c r="F199" s="203" t="str">
        <f>IF(ISNUMBER($A199),Standings!$F198+Standings!$G198,"")</f>
        <v/>
      </c>
      <c r="G199" s="355" t="str">
        <f>IF(Standings!$A198&gt;5,"",Standings!$A198)</f>
        <v/>
      </c>
    </row>
    <row r="200" spans="1:7" x14ac:dyDescent="0.2">
      <c r="A200" s="202" t="str">
        <f>IF(ISNUMBER(Standings!$A199),Standings!$C199,"")</f>
        <v/>
      </c>
      <c r="B200" s="65" t="str">
        <f>IF(ISNUMBER($A200),VLOOKUP($A200,Methuselahs!$A$7:$E$306,5,FALSE),"")</f>
        <v/>
      </c>
      <c r="C200" s="147" t="str">
        <f>Standings!$D199</f>
        <v/>
      </c>
      <c r="D200" s="364" t="str">
        <f>IF(ISNUMBER($A200),VLOOKUP($A200,Methuselahs!$A$7:$F$306,COLUMN(Methuselahs!$F$7),FALSE),"")</f>
        <v/>
      </c>
      <c r="E200" s="64" t="str">
        <f>IF(ISNUMBER($A200),Standings!$E199,"")</f>
        <v/>
      </c>
      <c r="F200" s="203" t="str">
        <f>IF(ISNUMBER($A200),Standings!$F199+Standings!$G199,"")</f>
        <v/>
      </c>
      <c r="G200" s="355" t="str">
        <f>IF(Standings!$A199&gt;5,"",Standings!$A199)</f>
        <v/>
      </c>
    </row>
    <row r="201" spans="1:7" x14ac:dyDescent="0.2">
      <c r="A201" s="202" t="str">
        <f>IF(ISNUMBER(Standings!$A200),Standings!$C200,"")</f>
        <v/>
      </c>
      <c r="B201" s="65" t="str">
        <f>IF(ISNUMBER($A201),VLOOKUP($A201,Methuselahs!$A$7:$E$306,5,FALSE),"")</f>
        <v/>
      </c>
      <c r="C201" s="147" t="str">
        <f>Standings!$D200</f>
        <v/>
      </c>
      <c r="D201" s="364" t="str">
        <f>IF(ISNUMBER($A201),VLOOKUP($A201,Methuselahs!$A$7:$F$306,COLUMN(Methuselahs!$F$7),FALSE),"")</f>
        <v/>
      </c>
      <c r="E201" s="64" t="str">
        <f>IF(ISNUMBER($A201),Standings!$E200,"")</f>
        <v/>
      </c>
      <c r="F201" s="203" t="str">
        <f>IF(ISNUMBER($A201),Standings!$F200+Standings!$G200,"")</f>
        <v/>
      </c>
      <c r="G201" s="355" t="str">
        <f>IF(Standings!$A200&gt;5,"",Standings!$A200)</f>
        <v/>
      </c>
    </row>
    <row r="202" spans="1:7" x14ac:dyDescent="0.2">
      <c r="A202" s="202" t="str">
        <f>IF(ISNUMBER(Standings!$A201),Standings!$C201,"")</f>
        <v/>
      </c>
      <c r="B202" s="65" t="str">
        <f>IF(ISNUMBER($A202),VLOOKUP($A202,Methuselahs!$A$7:$E$306,5,FALSE),"")</f>
        <v/>
      </c>
      <c r="C202" s="147" t="str">
        <f>Standings!$D201</f>
        <v/>
      </c>
      <c r="D202" s="364" t="str">
        <f>IF(ISNUMBER($A202),VLOOKUP($A202,Methuselahs!$A$7:$F$306,COLUMN(Methuselahs!$F$7),FALSE),"")</f>
        <v/>
      </c>
      <c r="E202" s="64" t="str">
        <f>IF(ISNUMBER($A202),Standings!$E201,"")</f>
        <v/>
      </c>
      <c r="F202" s="203" t="str">
        <f>IF(ISNUMBER($A202),Standings!$F201+Standings!$G201,"")</f>
        <v/>
      </c>
      <c r="G202" s="355" t="str">
        <f>IF(Standings!$A201&gt;5,"",Standings!$A201)</f>
        <v/>
      </c>
    </row>
    <row r="203" spans="1:7" x14ac:dyDescent="0.2">
      <c r="A203" s="202" t="str">
        <f>IF(ISNUMBER(Standings!$A202),Standings!$C202,"")</f>
        <v/>
      </c>
      <c r="B203" s="65" t="str">
        <f>IF(ISNUMBER($A203),VLOOKUP($A203,Methuselahs!$A$7:$E$306,5,FALSE),"")</f>
        <v/>
      </c>
      <c r="C203" s="147" t="str">
        <f>Standings!$D202</f>
        <v/>
      </c>
      <c r="D203" s="364" t="str">
        <f>IF(ISNUMBER($A203),VLOOKUP($A203,Methuselahs!$A$7:$F$306,COLUMN(Methuselahs!$F$7),FALSE),"")</f>
        <v/>
      </c>
      <c r="E203" s="64" t="str">
        <f>IF(ISNUMBER($A203),Standings!$E202,"")</f>
        <v/>
      </c>
      <c r="F203" s="203" t="str">
        <f>IF(ISNUMBER($A203),Standings!$F202+Standings!$G202,"")</f>
        <v/>
      </c>
      <c r="G203" s="355" t="str">
        <f>IF(Standings!$A202&gt;5,"",Standings!$A202)</f>
        <v/>
      </c>
    </row>
    <row r="204" spans="1:7" x14ac:dyDescent="0.2">
      <c r="A204" s="202" t="str">
        <f>IF(ISNUMBER(Standings!$A203),Standings!$C203,"")</f>
        <v/>
      </c>
      <c r="B204" s="65" t="str">
        <f>IF(ISNUMBER($A204),VLOOKUP($A204,Methuselahs!$A$7:$E$306,5,FALSE),"")</f>
        <v/>
      </c>
      <c r="C204" s="147" t="str">
        <f>Standings!$D203</f>
        <v/>
      </c>
      <c r="D204" s="364" t="str">
        <f>IF(ISNUMBER($A204),VLOOKUP($A204,Methuselahs!$A$7:$F$306,COLUMN(Methuselahs!$F$7),FALSE),"")</f>
        <v/>
      </c>
      <c r="E204" s="64" t="str">
        <f>IF(ISNUMBER($A204),Standings!$E203,"")</f>
        <v/>
      </c>
      <c r="F204" s="203" t="str">
        <f>IF(ISNUMBER($A204),Standings!$F203+Standings!$G203,"")</f>
        <v/>
      </c>
      <c r="G204" s="355" t="str">
        <f>IF(Standings!$A203&gt;5,"",Standings!$A203)</f>
        <v/>
      </c>
    </row>
    <row r="205" spans="1:7" x14ac:dyDescent="0.2">
      <c r="A205" s="202" t="str">
        <f>IF(ISNUMBER(Standings!$A204),Standings!$C204,"")</f>
        <v/>
      </c>
      <c r="B205" s="65" t="str">
        <f>IF(ISNUMBER($A205),VLOOKUP($A205,Methuselahs!$A$7:$E$306,5,FALSE),"")</f>
        <v/>
      </c>
      <c r="C205" s="147" t="str">
        <f>Standings!$D204</f>
        <v/>
      </c>
      <c r="D205" s="364" t="str">
        <f>IF(ISNUMBER($A205),VLOOKUP($A205,Methuselahs!$A$7:$F$306,COLUMN(Methuselahs!$F$7),FALSE),"")</f>
        <v/>
      </c>
      <c r="E205" s="64" t="str">
        <f>IF(ISNUMBER($A205),Standings!$E204,"")</f>
        <v/>
      </c>
      <c r="F205" s="203" t="str">
        <f>IF(ISNUMBER($A205),Standings!$F204+Standings!$G204,"")</f>
        <v/>
      </c>
      <c r="G205" s="355" t="str">
        <f>IF(Standings!$A204&gt;5,"",Standings!$A204)</f>
        <v/>
      </c>
    </row>
    <row r="206" spans="1:7" x14ac:dyDescent="0.2">
      <c r="A206" s="202" t="str">
        <f>IF(ISNUMBER(Standings!$A205),Standings!$C205,"")</f>
        <v/>
      </c>
      <c r="B206" s="65" t="str">
        <f>IF(ISNUMBER($A206),VLOOKUP($A206,Methuselahs!$A$7:$E$306,5,FALSE),"")</f>
        <v/>
      </c>
      <c r="C206" s="147" t="str">
        <f>Standings!$D205</f>
        <v/>
      </c>
      <c r="D206" s="364" t="str">
        <f>IF(ISNUMBER($A206),VLOOKUP($A206,Methuselahs!$A$7:$F$306,COLUMN(Methuselahs!$F$7),FALSE),"")</f>
        <v/>
      </c>
      <c r="E206" s="64" t="str">
        <f>IF(ISNUMBER($A206),Standings!$E205,"")</f>
        <v/>
      </c>
      <c r="F206" s="203" t="str">
        <f>IF(ISNUMBER($A206),Standings!$F205+Standings!$G205,"")</f>
        <v/>
      </c>
      <c r="G206" s="355" t="str">
        <f>IF(Standings!$A205&gt;5,"",Standings!$A205)</f>
        <v/>
      </c>
    </row>
    <row r="207" spans="1:7" x14ac:dyDescent="0.2">
      <c r="A207" s="202" t="str">
        <f>IF(ISNUMBER(Standings!$A206),Standings!$C206,"")</f>
        <v/>
      </c>
      <c r="B207" s="65" t="str">
        <f>IF(ISNUMBER($A207),VLOOKUP($A207,Methuselahs!$A$7:$E$306,5,FALSE),"")</f>
        <v/>
      </c>
      <c r="C207" s="147" t="str">
        <f>Standings!$D206</f>
        <v/>
      </c>
      <c r="D207" s="364" t="str">
        <f>IF(ISNUMBER($A207),VLOOKUP($A207,Methuselahs!$A$7:$F$306,COLUMN(Methuselahs!$F$7),FALSE),"")</f>
        <v/>
      </c>
      <c r="E207" s="64" t="str">
        <f>IF(ISNUMBER($A207),Standings!$E206,"")</f>
        <v/>
      </c>
      <c r="F207" s="203" t="str">
        <f>IF(ISNUMBER($A207),Standings!$F206+Standings!$G206,"")</f>
        <v/>
      </c>
      <c r="G207" s="355" t="str">
        <f>IF(Standings!$A206&gt;5,"",Standings!$A206)</f>
        <v/>
      </c>
    </row>
    <row r="208" spans="1:7" x14ac:dyDescent="0.2">
      <c r="A208" s="202" t="str">
        <f>IF(ISNUMBER(Standings!$A207),Standings!$C207,"")</f>
        <v/>
      </c>
      <c r="B208" s="65" t="str">
        <f>IF(ISNUMBER($A208),VLOOKUP($A208,Methuselahs!$A$7:$E$306,5,FALSE),"")</f>
        <v/>
      </c>
      <c r="C208" s="147" t="str">
        <f>Standings!$D207</f>
        <v/>
      </c>
      <c r="D208" s="364" t="str">
        <f>IF(ISNUMBER($A208),VLOOKUP($A208,Methuselahs!$A$7:$F$306,COLUMN(Methuselahs!$F$7),FALSE),"")</f>
        <v/>
      </c>
      <c r="E208" s="64" t="str">
        <f>IF(ISNUMBER($A208),Standings!$E207,"")</f>
        <v/>
      </c>
      <c r="F208" s="203" t="str">
        <f>IF(ISNUMBER($A208),Standings!$F207+Standings!$G207,"")</f>
        <v/>
      </c>
      <c r="G208" s="355" t="str">
        <f>IF(Standings!$A207&gt;5,"",Standings!$A207)</f>
        <v/>
      </c>
    </row>
    <row r="209" spans="1:7" x14ac:dyDescent="0.2">
      <c r="A209" s="202" t="str">
        <f>IF(ISNUMBER(Standings!$A208),Standings!$C208,"")</f>
        <v/>
      </c>
      <c r="B209" s="65" t="str">
        <f>IF(ISNUMBER($A209),VLOOKUP($A209,Methuselahs!$A$7:$E$306,5,FALSE),"")</f>
        <v/>
      </c>
      <c r="C209" s="147" t="str">
        <f>Standings!$D208</f>
        <v/>
      </c>
      <c r="D209" s="364" t="str">
        <f>IF(ISNUMBER($A209),VLOOKUP($A209,Methuselahs!$A$7:$F$306,COLUMN(Methuselahs!$F$7),FALSE),"")</f>
        <v/>
      </c>
      <c r="E209" s="64" t="str">
        <f>IF(ISNUMBER($A209),Standings!$E208,"")</f>
        <v/>
      </c>
      <c r="F209" s="203" t="str">
        <f>IF(ISNUMBER($A209),Standings!$F208+Standings!$G208,"")</f>
        <v/>
      </c>
      <c r="G209" s="355" t="str">
        <f>IF(Standings!$A208&gt;5,"",Standings!$A208)</f>
        <v/>
      </c>
    </row>
    <row r="210" spans="1:7" x14ac:dyDescent="0.2">
      <c r="A210" s="202" t="str">
        <f>IF(ISNUMBER(Standings!$A209),Standings!$C209,"")</f>
        <v/>
      </c>
      <c r="B210" s="65" t="str">
        <f>IF(ISNUMBER($A210),VLOOKUP($A210,Methuselahs!$A$7:$E$306,5,FALSE),"")</f>
        <v/>
      </c>
      <c r="C210" s="147" t="str">
        <f>Standings!$D209</f>
        <v/>
      </c>
      <c r="D210" s="364" t="str">
        <f>IF(ISNUMBER($A210),VLOOKUP($A210,Methuselahs!$A$7:$F$306,COLUMN(Methuselahs!$F$7),FALSE),"")</f>
        <v/>
      </c>
      <c r="E210" s="64" t="str">
        <f>IF(ISNUMBER($A210),Standings!$E209,"")</f>
        <v/>
      </c>
      <c r="F210" s="203" t="str">
        <f>IF(ISNUMBER($A210),Standings!$F209+Standings!$G209,"")</f>
        <v/>
      </c>
      <c r="G210" s="355" t="str">
        <f>IF(Standings!$A209&gt;5,"",Standings!$A209)</f>
        <v/>
      </c>
    </row>
    <row r="211" spans="1:7" x14ac:dyDescent="0.2">
      <c r="A211" s="202" t="str">
        <f>IF(ISNUMBER(Standings!$A210),Standings!$C210,"")</f>
        <v/>
      </c>
      <c r="B211" s="65" t="str">
        <f>IF(ISNUMBER($A211),VLOOKUP($A211,Methuselahs!$A$7:$E$306,5,FALSE),"")</f>
        <v/>
      </c>
      <c r="C211" s="147" t="str">
        <f>Standings!$D210</f>
        <v/>
      </c>
      <c r="D211" s="364" t="str">
        <f>IF(ISNUMBER($A211),VLOOKUP($A211,Methuselahs!$A$7:$F$306,COLUMN(Methuselahs!$F$7),FALSE),"")</f>
        <v/>
      </c>
      <c r="E211" s="64" t="str">
        <f>IF(ISNUMBER($A211),Standings!$E210,"")</f>
        <v/>
      </c>
      <c r="F211" s="203" t="str">
        <f>IF(ISNUMBER($A211),Standings!$F210+Standings!$G210,"")</f>
        <v/>
      </c>
      <c r="G211" s="355" t="str">
        <f>IF(Standings!$A210&gt;5,"",Standings!$A210)</f>
        <v/>
      </c>
    </row>
    <row r="212" spans="1:7" x14ac:dyDescent="0.2">
      <c r="A212" s="202" t="str">
        <f>IF(ISNUMBER(Standings!$A211),Standings!$C211,"")</f>
        <v/>
      </c>
      <c r="B212" s="65" t="str">
        <f>IF(ISNUMBER($A212),VLOOKUP($A212,Methuselahs!$A$7:$E$306,5,FALSE),"")</f>
        <v/>
      </c>
      <c r="C212" s="147" t="str">
        <f>Standings!$D211</f>
        <v/>
      </c>
      <c r="D212" s="364" t="str">
        <f>IF(ISNUMBER($A212),VLOOKUP($A212,Methuselahs!$A$7:$F$306,COLUMN(Methuselahs!$F$7),FALSE),"")</f>
        <v/>
      </c>
      <c r="E212" s="64" t="str">
        <f>IF(ISNUMBER($A212),Standings!$E211,"")</f>
        <v/>
      </c>
      <c r="F212" s="203" t="str">
        <f>IF(ISNUMBER($A212),Standings!$F211+Standings!$G211,"")</f>
        <v/>
      </c>
      <c r="G212" s="355" t="str">
        <f>IF(Standings!$A211&gt;5,"",Standings!$A211)</f>
        <v/>
      </c>
    </row>
    <row r="213" spans="1:7" x14ac:dyDescent="0.2">
      <c r="A213" s="202" t="str">
        <f>IF(ISNUMBER(Standings!$A212),Standings!$C212,"")</f>
        <v/>
      </c>
      <c r="B213" s="65" t="str">
        <f>IF(ISNUMBER($A213),VLOOKUP($A213,Methuselahs!$A$7:$E$306,5,FALSE),"")</f>
        <v/>
      </c>
      <c r="C213" s="147" t="str">
        <f>Standings!$D212</f>
        <v/>
      </c>
      <c r="D213" s="364" t="str">
        <f>IF(ISNUMBER($A213),VLOOKUP($A213,Methuselahs!$A$7:$F$306,COLUMN(Methuselahs!$F$7),FALSE),"")</f>
        <v/>
      </c>
      <c r="E213" s="64" t="str">
        <f>IF(ISNUMBER($A213),Standings!$E212,"")</f>
        <v/>
      </c>
      <c r="F213" s="203" t="str">
        <f>IF(ISNUMBER($A213),Standings!$F212+Standings!$G212,"")</f>
        <v/>
      </c>
      <c r="G213" s="355" t="str">
        <f>IF(Standings!$A212&gt;5,"",Standings!$A212)</f>
        <v/>
      </c>
    </row>
    <row r="214" spans="1:7" x14ac:dyDescent="0.2">
      <c r="A214" s="202" t="str">
        <f>IF(ISNUMBER(Standings!$A213),Standings!$C213,"")</f>
        <v/>
      </c>
      <c r="B214" s="65" t="str">
        <f>IF(ISNUMBER($A214),VLOOKUP($A214,Methuselahs!$A$7:$E$306,5,FALSE),"")</f>
        <v/>
      </c>
      <c r="C214" s="147" t="str">
        <f>Standings!$D213</f>
        <v/>
      </c>
      <c r="D214" s="364" t="str">
        <f>IF(ISNUMBER($A214),VLOOKUP($A214,Methuselahs!$A$7:$F$306,COLUMN(Methuselahs!$F$7),FALSE),"")</f>
        <v/>
      </c>
      <c r="E214" s="64" t="str">
        <f>IF(ISNUMBER($A214),Standings!$E213,"")</f>
        <v/>
      </c>
      <c r="F214" s="203" t="str">
        <f>IF(ISNUMBER($A214),Standings!$F213+Standings!$G213,"")</f>
        <v/>
      </c>
      <c r="G214" s="355" t="str">
        <f>IF(Standings!$A213&gt;5,"",Standings!$A213)</f>
        <v/>
      </c>
    </row>
    <row r="215" spans="1:7" x14ac:dyDescent="0.2">
      <c r="A215" s="202" t="str">
        <f>IF(ISNUMBER(Standings!$A214),Standings!$C214,"")</f>
        <v/>
      </c>
      <c r="B215" s="65" t="str">
        <f>IF(ISNUMBER($A215),VLOOKUP($A215,Methuselahs!$A$7:$E$306,5,FALSE),"")</f>
        <v/>
      </c>
      <c r="C215" s="147" t="str">
        <f>Standings!$D214</f>
        <v/>
      </c>
      <c r="D215" s="364" t="str">
        <f>IF(ISNUMBER($A215),VLOOKUP($A215,Methuselahs!$A$7:$F$306,COLUMN(Methuselahs!$F$7),FALSE),"")</f>
        <v/>
      </c>
      <c r="E215" s="64" t="str">
        <f>IF(ISNUMBER($A215),Standings!$E214,"")</f>
        <v/>
      </c>
      <c r="F215" s="203" t="str">
        <f>IF(ISNUMBER($A215),Standings!$F214+Standings!$G214,"")</f>
        <v/>
      </c>
      <c r="G215" s="355" t="str">
        <f>IF(Standings!$A214&gt;5,"",Standings!$A214)</f>
        <v/>
      </c>
    </row>
    <row r="216" spans="1:7" x14ac:dyDescent="0.2">
      <c r="A216" s="202" t="str">
        <f>IF(ISNUMBER(Standings!$A215),Standings!$C215,"")</f>
        <v/>
      </c>
      <c r="B216" s="65" t="str">
        <f>IF(ISNUMBER($A216),VLOOKUP($A216,Methuselahs!$A$7:$E$306,5,FALSE),"")</f>
        <v/>
      </c>
      <c r="C216" s="147" t="str">
        <f>Standings!$D215</f>
        <v/>
      </c>
      <c r="D216" s="364" t="str">
        <f>IF(ISNUMBER($A216),VLOOKUP($A216,Methuselahs!$A$7:$F$306,COLUMN(Methuselahs!$F$7),FALSE),"")</f>
        <v/>
      </c>
      <c r="E216" s="64" t="str">
        <f>IF(ISNUMBER($A216),Standings!$E215,"")</f>
        <v/>
      </c>
      <c r="F216" s="203" t="str">
        <f>IF(ISNUMBER($A216),Standings!$F215+Standings!$G215,"")</f>
        <v/>
      </c>
      <c r="G216" s="355" t="str">
        <f>IF(Standings!$A215&gt;5,"",Standings!$A215)</f>
        <v/>
      </c>
    </row>
    <row r="217" spans="1:7" x14ac:dyDescent="0.2">
      <c r="A217" s="202" t="str">
        <f>IF(ISNUMBER(Standings!$A216),Standings!$C216,"")</f>
        <v/>
      </c>
      <c r="B217" s="65" t="str">
        <f>IF(ISNUMBER($A217),VLOOKUP($A217,Methuselahs!$A$7:$E$306,5,FALSE),"")</f>
        <v/>
      </c>
      <c r="C217" s="147" t="str">
        <f>Standings!$D216</f>
        <v/>
      </c>
      <c r="D217" s="364" t="str">
        <f>IF(ISNUMBER($A217),VLOOKUP($A217,Methuselahs!$A$7:$F$306,COLUMN(Methuselahs!$F$7),FALSE),"")</f>
        <v/>
      </c>
      <c r="E217" s="64" t="str">
        <f>IF(ISNUMBER($A217),Standings!$E216,"")</f>
        <v/>
      </c>
      <c r="F217" s="203" t="str">
        <f>IF(ISNUMBER($A217),Standings!$F216+Standings!$G216,"")</f>
        <v/>
      </c>
      <c r="G217" s="355" t="str">
        <f>IF(Standings!$A216&gt;5,"",Standings!$A216)</f>
        <v/>
      </c>
    </row>
    <row r="218" spans="1:7" x14ac:dyDescent="0.2">
      <c r="A218" s="202" t="str">
        <f>IF(ISNUMBER(Standings!$A217),Standings!$C217,"")</f>
        <v/>
      </c>
      <c r="B218" s="65" t="str">
        <f>IF(ISNUMBER($A218),VLOOKUP($A218,Methuselahs!$A$7:$E$306,5,FALSE),"")</f>
        <v/>
      </c>
      <c r="C218" s="147" t="str">
        <f>Standings!$D217</f>
        <v/>
      </c>
      <c r="D218" s="364" t="str">
        <f>IF(ISNUMBER($A218),VLOOKUP($A218,Methuselahs!$A$7:$F$306,COLUMN(Methuselahs!$F$7),FALSE),"")</f>
        <v/>
      </c>
      <c r="E218" s="64" t="str">
        <f>IF(ISNUMBER($A218),Standings!$E217,"")</f>
        <v/>
      </c>
      <c r="F218" s="203" t="str">
        <f>IF(ISNUMBER($A218),Standings!$F217+Standings!$G217,"")</f>
        <v/>
      </c>
      <c r="G218" s="355" t="str">
        <f>IF(Standings!$A217&gt;5,"",Standings!$A217)</f>
        <v/>
      </c>
    </row>
    <row r="219" spans="1:7" x14ac:dyDescent="0.2">
      <c r="A219" s="202" t="str">
        <f>IF(ISNUMBER(Standings!$A218),Standings!$C218,"")</f>
        <v/>
      </c>
      <c r="B219" s="65" t="str">
        <f>IF(ISNUMBER($A219),VLOOKUP($A219,Methuselahs!$A$7:$E$306,5,FALSE),"")</f>
        <v/>
      </c>
      <c r="C219" s="147" t="str">
        <f>Standings!$D218</f>
        <v/>
      </c>
      <c r="D219" s="364" t="str">
        <f>IF(ISNUMBER($A219),VLOOKUP($A219,Methuselahs!$A$7:$F$306,COLUMN(Methuselahs!$F$7),FALSE),"")</f>
        <v/>
      </c>
      <c r="E219" s="64" t="str">
        <f>IF(ISNUMBER($A219),Standings!$E218,"")</f>
        <v/>
      </c>
      <c r="F219" s="203" t="str">
        <f>IF(ISNUMBER($A219),Standings!$F218+Standings!$G218,"")</f>
        <v/>
      </c>
      <c r="G219" s="355" t="str">
        <f>IF(Standings!$A218&gt;5,"",Standings!$A218)</f>
        <v/>
      </c>
    </row>
    <row r="220" spans="1:7" x14ac:dyDescent="0.2">
      <c r="A220" s="202" t="str">
        <f>IF(ISNUMBER(Standings!$A219),Standings!$C219,"")</f>
        <v/>
      </c>
      <c r="B220" s="65" t="str">
        <f>IF(ISNUMBER($A220),VLOOKUP($A220,Methuselahs!$A$7:$E$306,5,FALSE),"")</f>
        <v/>
      </c>
      <c r="C220" s="147" t="str">
        <f>Standings!$D219</f>
        <v/>
      </c>
      <c r="D220" s="364" t="str">
        <f>IF(ISNUMBER($A220),VLOOKUP($A220,Methuselahs!$A$7:$F$306,COLUMN(Methuselahs!$F$7),FALSE),"")</f>
        <v/>
      </c>
      <c r="E220" s="64" t="str">
        <f>IF(ISNUMBER($A220),Standings!$E219,"")</f>
        <v/>
      </c>
      <c r="F220" s="203" t="str">
        <f>IF(ISNUMBER($A220),Standings!$F219+Standings!$G219,"")</f>
        <v/>
      </c>
      <c r="G220" s="355" t="str">
        <f>IF(Standings!$A219&gt;5,"",Standings!$A219)</f>
        <v/>
      </c>
    </row>
    <row r="221" spans="1:7" x14ac:dyDescent="0.2">
      <c r="A221" s="202" t="str">
        <f>IF(ISNUMBER(Standings!$A220),Standings!$C220,"")</f>
        <v/>
      </c>
      <c r="B221" s="65" t="str">
        <f>IF(ISNUMBER($A221),VLOOKUP($A221,Methuselahs!$A$7:$E$306,5,FALSE),"")</f>
        <v/>
      </c>
      <c r="C221" s="147" t="str">
        <f>Standings!$D220</f>
        <v/>
      </c>
      <c r="D221" s="364" t="str">
        <f>IF(ISNUMBER($A221),VLOOKUP($A221,Methuselahs!$A$7:$F$306,COLUMN(Methuselahs!$F$7),FALSE),"")</f>
        <v/>
      </c>
      <c r="E221" s="64" t="str">
        <f>IF(ISNUMBER($A221),Standings!$E220,"")</f>
        <v/>
      </c>
      <c r="F221" s="203" t="str">
        <f>IF(ISNUMBER($A221),Standings!$F220+Standings!$G220,"")</f>
        <v/>
      </c>
      <c r="G221" s="355" t="str">
        <f>IF(Standings!$A220&gt;5,"",Standings!$A220)</f>
        <v/>
      </c>
    </row>
    <row r="222" spans="1:7" x14ac:dyDescent="0.2">
      <c r="A222" s="202" t="str">
        <f>IF(ISNUMBER(Standings!$A221),Standings!$C221,"")</f>
        <v/>
      </c>
      <c r="B222" s="65" t="str">
        <f>IF(ISNUMBER($A222),VLOOKUP($A222,Methuselahs!$A$7:$E$306,5,FALSE),"")</f>
        <v/>
      </c>
      <c r="C222" s="147" t="str">
        <f>Standings!$D221</f>
        <v/>
      </c>
      <c r="D222" s="364" t="str">
        <f>IF(ISNUMBER($A222),VLOOKUP($A222,Methuselahs!$A$7:$F$306,COLUMN(Methuselahs!$F$7),FALSE),"")</f>
        <v/>
      </c>
      <c r="E222" s="64" t="str">
        <f>IF(ISNUMBER($A222),Standings!$E221,"")</f>
        <v/>
      </c>
      <c r="F222" s="203" t="str">
        <f>IF(ISNUMBER($A222),Standings!$F221+Standings!$G221,"")</f>
        <v/>
      </c>
      <c r="G222" s="355" t="str">
        <f>IF(Standings!$A221&gt;5,"",Standings!$A221)</f>
        <v/>
      </c>
    </row>
    <row r="223" spans="1:7" x14ac:dyDescent="0.2">
      <c r="A223" s="202" t="str">
        <f>IF(ISNUMBER(Standings!$A222),Standings!$C222,"")</f>
        <v/>
      </c>
      <c r="B223" s="65" t="str">
        <f>IF(ISNUMBER($A223),VLOOKUP($A223,Methuselahs!$A$7:$E$306,5,FALSE),"")</f>
        <v/>
      </c>
      <c r="C223" s="147" t="str">
        <f>Standings!$D222</f>
        <v/>
      </c>
      <c r="D223" s="364" t="str">
        <f>IF(ISNUMBER($A223),VLOOKUP($A223,Methuselahs!$A$7:$F$306,COLUMN(Methuselahs!$F$7),FALSE),"")</f>
        <v/>
      </c>
      <c r="E223" s="64" t="str">
        <f>IF(ISNUMBER($A223),Standings!$E222,"")</f>
        <v/>
      </c>
      <c r="F223" s="203" t="str">
        <f>IF(ISNUMBER($A223),Standings!$F222+Standings!$G222,"")</f>
        <v/>
      </c>
      <c r="G223" s="355" t="str">
        <f>IF(Standings!$A222&gt;5,"",Standings!$A222)</f>
        <v/>
      </c>
    </row>
    <row r="224" spans="1:7" x14ac:dyDescent="0.2">
      <c r="A224" s="202" t="str">
        <f>IF(ISNUMBER(Standings!$A223),Standings!$C223,"")</f>
        <v/>
      </c>
      <c r="B224" s="65" t="str">
        <f>IF(ISNUMBER($A224),VLOOKUP($A224,Methuselahs!$A$7:$E$306,5,FALSE),"")</f>
        <v/>
      </c>
      <c r="C224" s="147" t="str">
        <f>Standings!$D223</f>
        <v/>
      </c>
      <c r="D224" s="364" t="str">
        <f>IF(ISNUMBER($A224),VLOOKUP($A224,Methuselahs!$A$7:$F$306,COLUMN(Methuselahs!$F$7),FALSE),"")</f>
        <v/>
      </c>
      <c r="E224" s="64" t="str">
        <f>IF(ISNUMBER($A224),Standings!$E223,"")</f>
        <v/>
      </c>
      <c r="F224" s="203" t="str">
        <f>IF(ISNUMBER($A224),Standings!$F223+Standings!$G223,"")</f>
        <v/>
      </c>
      <c r="G224" s="355" t="str">
        <f>IF(Standings!$A223&gt;5,"",Standings!$A223)</f>
        <v/>
      </c>
    </row>
    <row r="225" spans="1:7" x14ac:dyDescent="0.2">
      <c r="A225" s="202" t="str">
        <f>IF(ISNUMBER(Standings!$A224),Standings!$C224,"")</f>
        <v/>
      </c>
      <c r="B225" s="65" t="str">
        <f>IF(ISNUMBER($A225),VLOOKUP($A225,Methuselahs!$A$7:$E$306,5,FALSE),"")</f>
        <v/>
      </c>
      <c r="C225" s="147" t="str">
        <f>Standings!$D224</f>
        <v/>
      </c>
      <c r="D225" s="364" t="str">
        <f>IF(ISNUMBER($A225),VLOOKUP($A225,Methuselahs!$A$7:$F$306,COLUMN(Methuselahs!$F$7),FALSE),"")</f>
        <v/>
      </c>
      <c r="E225" s="64" t="str">
        <f>IF(ISNUMBER($A225),Standings!$E224,"")</f>
        <v/>
      </c>
      <c r="F225" s="203" t="str">
        <f>IF(ISNUMBER($A225),Standings!$F224+Standings!$G224,"")</f>
        <v/>
      </c>
      <c r="G225" s="355" t="str">
        <f>IF(Standings!$A224&gt;5,"",Standings!$A224)</f>
        <v/>
      </c>
    </row>
    <row r="226" spans="1:7" x14ac:dyDescent="0.2">
      <c r="A226" s="202" t="str">
        <f>IF(ISNUMBER(Standings!$A225),Standings!$C225,"")</f>
        <v/>
      </c>
      <c r="B226" s="65" t="str">
        <f>IF(ISNUMBER($A226),VLOOKUP($A226,Methuselahs!$A$7:$E$306,5,FALSE),"")</f>
        <v/>
      </c>
      <c r="C226" s="147" t="str">
        <f>Standings!$D225</f>
        <v/>
      </c>
      <c r="D226" s="364" t="str">
        <f>IF(ISNUMBER($A226),VLOOKUP($A226,Methuselahs!$A$7:$F$306,COLUMN(Methuselahs!$F$7),FALSE),"")</f>
        <v/>
      </c>
      <c r="E226" s="64" t="str">
        <f>IF(ISNUMBER($A226),Standings!$E225,"")</f>
        <v/>
      </c>
      <c r="F226" s="203" t="str">
        <f>IF(ISNUMBER($A226),Standings!$F225+Standings!$G225,"")</f>
        <v/>
      </c>
      <c r="G226" s="355" t="str">
        <f>IF(Standings!$A225&gt;5,"",Standings!$A225)</f>
        <v/>
      </c>
    </row>
    <row r="227" spans="1:7" x14ac:dyDescent="0.2">
      <c r="A227" s="202" t="str">
        <f>IF(ISNUMBER(Standings!$A226),Standings!$C226,"")</f>
        <v/>
      </c>
      <c r="B227" s="65" t="str">
        <f>IF(ISNUMBER($A227),VLOOKUP($A227,Methuselahs!$A$7:$E$306,5,FALSE),"")</f>
        <v/>
      </c>
      <c r="C227" s="147" t="str">
        <f>Standings!$D226</f>
        <v/>
      </c>
      <c r="D227" s="364" t="str">
        <f>IF(ISNUMBER($A227),VLOOKUP($A227,Methuselahs!$A$7:$F$306,COLUMN(Methuselahs!$F$7),FALSE),"")</f>
        <v/>
      </c>
      <c r="E227" s="64" t="str">
        <f>IF(ISNUMBER($A227),Standings!$E226,"")</f>
        <v/>
      </c>
      <c r="F227" s="203" t="str">
        <f>IF(ISNUMBER($A227),Standings!$F226+Standings!$G226,"")</f>
        <v/>
      </c>
      <c r="G227" s="355" t="str">
        <f>IF(Standings!$A226&gt;5,"",Standings!$A226)</f>
        <v/>
      </c>
    </row>
    <row r="228" spans="1:7" x14ac:dyDescent="0.2">
      <c r="A228" s="202" t="str">
        <f>IF(ISNUMBER(Standings!$A227),Standings!$C227,"")</f>
        <v/>
      </c>
      <c r="B228" s="65" t="str">
        <f>IF(ISNUMBER($A228),VLOOKUP($A228,Methuselahs!$A$7:$E$306,5,FALSE),"")</f>
        <v/>
      </c>
      <c r="C228" s="147" t="str">
        <f>Standings!$D227</f>
        <v/>
      </c>
      <c r="D228" s="364" t="str">
        <f>IF(ISNUMBER($A228),VLOOKUP($A228,Methuselahs!$A$7:$F$306,COLUMN(Methuselahs!$F$7),FALSE),"")</f>
        <v/>
      </c>
      <c r="E228" s="64" t="str">
        <f>IF(ISNUMBER($A228),Standings!$E227,"")</f>
        <v/>
      </c>
      <c r="F228" s="203" t="str">
        <f>IF(ISNUMBER($A228),Standings!$F227+Standings!$G227,"")</f>
        <v/>
      </c>
      <c r="G228" s="355" t="str">
        <f>IF(Standings!$A227&gt;5,"",Standings!$A227)</f>
        <v/>
      </c>
    </row>
    <row r="229" spans="1:7" x14ac:dyDescent="0.2">
      <c r="A229" s="202" t="str">
        <f>IF(ISNUMBER(Standings!$A228),Standings!$C228,"")</f>
        <v/>
      </c>
      <c r="B229" s="65" t="str">
        <f>IF(ISNUMBER($A229),VLOOKUP($A229,Methuselahs!$A$7:$E$306,5,FALSE),"")</f>
        <v/>
      </c>
      <c r="C229" s="147" t="str">
        <f>Standings!$D228</f>
        <v/>
      </c>
      <c r="D229" s="364" t="str">
        <f>IF(ISNUMBER($A229),VLOOKUP($A229,Methuselahs!$A$7:$F$306,COLUMN(Methuselahs!$F$7),FALSE),"")</f>
        <v/>
      </c>
      <c r="E229" s="64" t="str">
        <f>IF(ISNUMBER($A229),Standings!$E228,"")</f>
        <v/>
      </c>
      <c r="F229" s="203" t="str">
        <f>IF(ISNUMBER($A229),Standings!$F228+Standings!$G228,"")</f>
        <v/>
      </c>
      <c r="G229" s="355" t="str">
        <f>IF(Standings!$A228&gt;5,"",Standings!$A228)</f>
        <v/>
      </c>
    </row>
    <row r="230" spans="1:7" x14ac:dyDescent="0.2">
      <c r="A230" s="202" t="str">
        <f>IF(ISNUMBER(Standings!$A229),Standings!$C229,"")</f>
        <v/>
      </c>
      <c r="B230" s="65" t="str">
        <f>IF(ISNUMBER($A230),VLOOKUP($A230,Methuselahs!$A$7:$E$306,5,FALSE),"")</f>
        <v/>
      </c>
      <c r="C230" s="147" t="str">
        <f>Standings!$D229</f>
        <v/>
      </c>
      <c r="D230" s="364" t="str">
        <f>IF(ISNUMBER($A230),VLOOKUP($A230,Methuselahs!$A$7:$F$306,COLUMN(Methuselahs!$F$7),FALSE),"")</f>
        <v/>
      </c>
      <c r="E230" s="64" t="str">
        <f>IF(ISNUMBER($A230),Standings!$E229,"")</f>
        <v/>
      </c>
      <c r="F230" s="203" t="str">
        <f>IF(ISNUMBER($A230),Standings!$F229+Standings!$G229,"")</f>
        <v/>
      </c>
      <c r="G230" s="355" t="str">
        <f>IF(Standings!$A229&gt;5,"",Standings!$A229)</f>
        <v/>
      </c>
    </row>
    <row r="231" spans="1:7" x14ac:dyDescent="0.2">
      <c r="A231" s="202" t="str">
        <f>IF(ISNUMBER(Standings!$A230),Standings!$C230,"")</f>
        <v/>
      </c>
      <c r="B231" s="65" t="str">
        <f>IF(ISNUMBER($A231),VLOOKUP($A231,Methuselahs!$A$7:$E$306,5,FALSE),"")</f>
        <v/>
      </c>
      <c r="C231" s="147" t="str">
        <f>Standings!$D230</f>
        <v/>
      </c>
      <c r="D231" s="364" t="str">
        <f>IF(ISNUMBER($A231),VLOOKUP($A231,Methuselahs!$A$7:$F$306,COLUMN(Methuselahs!$F$7),FALSE),"")</f>
        <v/>
      </c>
      <c r="E231" s="64" t="str">
        <f>IF(ISNUMBER($A231),Standings!$E230,"")</f>
        <v/>
      </c>
      <c r="F231" s="203" t="str">
        <f>IF(ISNUMBER($A231),Standings!$F230+Standings!$G230,"")</f>
        <v/>
      </c>
      <c r="G231" s="355" t="str">
        <f>IF(Standings!$A230&gt;5,"",Standings!$A230)</f>
        <v/>
      </c>
    </row>
    <row r="232" spans="1:7" x14ac:dyDescent="0.2">
      <c r="A232" s="202" t="str">
        <f>IF(ISNUMBER(Standings!$A231),Standings!$C231,"")</f>
        <v/>
      </c>
      <c r="B232" s="65" t="str">
        <f>IF(ISNUMBER($A232),VLOOKUP($A232,Methuselahs!$A$7:$E$306,5,FALSE),"")</f>
        <v/>
      </c>
      <c r="C232" s="147" t="str">
        <f>Standings!$D231</f>
        <v/>
      </c>
      <c r="D232" s="364" t="str">
        <f>IF(ISNUMBER($A232),VLOOKUP($A232,Methuselahs!$A$7:$F$306,COLUMN(Methuselahs!$F$7),FALSE),"")</f>
        <v/>
      </c>
      <c r="E232" s="64" t="str">
        <f>IF(ISNUMBER($A232),Standings!$E231,"")</f>
        <v/>
      </c>
      <c r="F232" s="203" t="str">
        <f>IF(ISNUMBER($A232),Standings!$F231+Standings!$G231,"")</f>
        <v/>
      </c>
      <c r="G232" s="355" t="str">
        <f>IF(Standings!$A231&gt;5,"",Standings!$A231)</f>
        <v/>
      </c>
    </row>
    <row r="233" spans="1:7" x14ac:dyDescent="0.2">
      <c r="A233" s="202" t="str">
        <f>IF(ISNUMBER(Standings!$A232),Standings!$C232,"")</f>
        <v/>
      </c>
      <c r="B233" s="65" t="str">
        <f>IF(ISNUMBER($A233),VLOOKUP($A233,Methuselahs!$A$7:$E$306,5,FALSE),"")</f>
        <v/>
      </c>
      <c r="C233" s="147" t="str">
        <f>Standings!$D232</f>
        <v/>
      </c>
      <c r="D233" s="364" t="str">
        <f>IF(ISNUMBER($A233),VLOOKUP($A233,Methuselahs!$A$7:$F$306,COLUMN(Methuselahs!$F$7),FALSE),"")</f>
        <v/>
      </c>
      <c r="E233" s="64" t="str">
        <f>IF(ISNUMBER($A233),Standings!$E232,"")</f>
        <v/>
      </c>
      <c r="F233" s="203" t="str">
        <f>IF(ISNUMBER($A233),Standings!$F232+Standings!$G232,"")</f>
        <v/>
      </c>
      <c r="G233" s="355" t="str">
        <f>IF(Standings!$A232&gt;5,"",Standings!$A232)</f>
        <v/>
      </c>
    </row>
    <row r="234" spans="1:7" x14ac:dyDescent="0.2">
      <c r="A234" s="202" t="str">
        <f>IF(ISNUMBER(Standings!$A233),Standings!$C233,"")</f>
        <v/>
      </c>
      <c r="B234" s="65" t="str">
        <f>IF(ISNUMBER($A234),VLOOKUP($A234,Methuselahs!$A$7:$E$306,5,FALSE),"")</f>
        <v/>
      </c>
      <c r="C234" s="147" t="str">
        <f>Standings!$D233</f>
        <v/>
      </c>
      <c r="D234" s="364" t="str">
        <f>IF(ISNUMBER($A234),VLOOKUP($A234,Methuselahs!$A$7:$F$306,COLUMN(Methuselahs!$F$7),FALSE),"")</f>
        <v/>
      </c>
      <c r="E234" s="64" t="str">
        <f>IF(ISNUMBER($A234),Standings!$E233,"")</f>
        <v/>
      </c>
      <c r="F234" s="203" t="str">
        <f>IF(ISNUMBER($A234),Standings!$F233+Standings!$G233,"")</f>
        <v/>
      </c>
      <c r="G234" s="355" t="str">
        <f>IF(Standings!$A233&gt;5,"",Standings!$A233)</f>
        <v/>
      </c>
    </row>
    <row r="235" spans="1:7" x14ac:dyDescent="0.2">
      <c r="A235" s="202" t="str">
        <f>IF(ISNUMBER(Standings!$A234),Standings!$C234,"")</f>
        <v/>
      </c>
      <c r="B235" s="65" t="str">
        <f>IF(ISNUMBER($A235),VLOOKUP($A235,Methuselahs!$A$7:$E$306,5,FALSE),"")</f>
        <v/>
      </c>
      <c r="C235" s="147" t="str">
        <f>Standings!$D234</f>
        <v/>
      </c>
      <c r="D235" s="364" t="str">
        <f>IF(ISNUMBER($A235),VLOOKUP($A235,Methuselahs!$A$7:$F$306,COLUMN(Methuselahs!$F$7),FALSE),"")</f>
        <v/>
      </c>
      <c r="E235" s="64" t="str">
        <f>IF(ISNUMBER($A235),Standings!$E234,"")</f>
        <v/>
      </c>
      <c r="F235" s="203" t="str">
        <f>IF(ISNUMBER($A235),Standings!$F234+Standings!$G234,"")</f>
        <v/>
      </c>
      <c r="G235" s="355" t="str">
        <f>IF(Standings!$A234&gt;5,"",Standings!$A234)</f>
        <v/>
      </c>
    </row>
    <row r="236" spans="1:7" x14ac:dyDescent="0.2">
      <c r="A236" s="202" t="str">
        <f>IF(ISNUMBER(Standings!$A235),Standings!$C235,"")</f>
        <v/>
      </c>
      <c r="B236" s="65" t="str">
        <f>IF(ISNUMBER($A236),VLOOKUP($A236,Methuselahs!$A$7:$E$306,5,FALSE),"")</f>
        <v/>
      </c>
      <c r="C236" s="147" t="str">
        <f>Standings!$D235</f>
        <v/>
      </c>
      <c r="D236" s="364" t="str">
        <f>IF(ISNUMBER($A236),VLOOKUP($A236,Methuselahs!$A$7:$F$306,COLUMN(Methuselahs!$F$7),FALSE),"")</f>
        <v/>
      </c>
      <c r="E236" s="64" t="str">
        <f>IF(ISNUMBER($A236),Standings!$E235,"")</f>
        <v/>
      </c>
      <c r="F236" s="203" t="str">
        <f>IF(ISNUMBER($A236),Standings!$F235+Standings!$G235,"")</f>
        <v/>
      </c>
      <c r="G236" s="355" t="str">
        <f>IF(Standings!$A235&gt;5,"",Standings!$A235)</f>
        <v/>
      </c>
    </row>
    <row r="237" spans="1:7" x14ac:dyDescent="0.2">
      <c r="A237" s="202" t="str">
        <f>IF(ISNUMBER(Standings!$A236),Standings!$C236,"")</f>
        <v/>
      </c>
      <c r="B237" s="65" t="str">
        <f>IF(ISNUMBER($A237),VLOOKUP($A237,Methuselahs!$A$7:$E$306,5,FALSE),"")</f>
        <v/>
      </c>
      <c r="C237" s="147" t="str">
        <f>Standings!$D236</f>
        <v/>
      </c>
      <c r="D237" s="364" t="str">
        <f>IF(ISNUMBER($A237),VLOOKUP($A237,Methuselahs!$A$7:$F$306,COLUMN(Methuselahs!$F$7),FALSE),"")</f>
        <v/>
      </c>
      <c r="E237" s="64" t="str">
        <f>IF(ISNUMBER($A237),Standings!$E236,"")</f>
        <v/>
      </c>
      <c r="F237" s="203" t="str">
        <f>IF(ISNUMBER($A237),Standings!$F236+Standings!$G236,"")</f>
        <v/>
      </c>
      <c r="G237" s="355" t="str">
        <f>IF(Standings!$A236&gt;5,"",Standings!$A236)</f>
        <v/>
      </c>
    </row>
    <row r="238" spans="1:7" x14ac:dyDescent="0.2">
      <c r="A238" s="202" t="str">
        <f>IF(ISNUMBER(Standings!$A237),Standings!$C237,"")</f>
        <v/>
      </c>
      <c r="B238" s="65" t="str">
        <f>IF(ISNUMBER($A238),VLOOKUP($A238,Methuselahs!$A$7:$E$306,5,FALSE),"")</f>
        <v/>
      </c>
      <c r="C238" s="147" t="str">
        <f>Standings!$D237</f>
        <v/>
      </c>
      <c r="D238" s="364" t="str">
        <f>IF(ISNUMBER($A238),VLOOKUP($A238,Methuselahs!$A$7:$F$306,COLUMN(Methuselahs!$F$7),FALSE),"")</f>
        <v/>
      </c>
      <c r="E238" s="64" t="str">
        <f>IF(ISNUMBER($A238),Standings!$E237,"")</f>
        <v/>
      </c>
      <c r="F238" s="203" t="str">
        <f>IF(ISNUMBER($A238),Standings!$F237+Standings!$G237,"")</f>
        <v/>
      </c>
      <c r="G238" s="355" t="str">
        <f>IF(Standings!$A237&gt;5,"",Standings!$A237)</f>
        <v/>
      </c>
    </row>
    <row r="239" spans="1:7" x14ac:dyDescent="0.2">
      <c r="A239" s="202" t="str">
        <f>IF(ISNUMBER(Standings!$A238),Standings!$C238,"")</f>
        <v/>
      </c>
      <c r="B239" s="65" t="str">
        <f>IF(ISNUMBER($A239),VLOOKUP($A239,Methuselahs!$A$7:$E$306,5,FALSE),"")</f>
        <v/>
      </c>
      <c r="C239" s="147" t="str">
        <f>Standings!$D238</f>
        <v/>
      </c>
      <c r="D239" s="364" t="str">
        <f>IF(ISNUMBER($A239),VLOOKUP($A239,Methuselahs!$A$7:$F$306,COLUMN(Methuselahs!$F$7),FALSE),"")</f>
        <v/>
      </c>
      <c r="E239" s="64" t="str">
        <f>IF(ISNUMBER($A239),Standings!$E238,"")</f>
        <v/>
      </c>
      <c r="F239" s="203" t="str">
        <f>IF(ISNUMBER($A239),Standings!$F238+Standings!$G238,"")</f>
        <v/>
      </c>
      <c r="G239" s="355" t="str">
        <f>IF(Standings!$A238&gt;5,"",Standings!$A238)</f>
        <v/>
      </c>
    </row>
    <row r="240" spans="1:7" x14ac:dyDescent="0.2">
      <c r="A240" s="202" t="str">
        <f>IF(ISNUMBER(Standings!$A239),Standings!$C239,"")</f>
        <v/>
      </c>
      <c r="B240" s="65" t="str">
        <f>IF(ISNUMBER($A240),VLOOKUP($A240,Methuselahs!$A$7:$E$306,5,FALSE),"")</f>
        <v/>
      </c>
      <c r="C240" s="147" t="str">
        <f>Standings!$D239</f>
        <v/>
      </c>
      <c r="D240" s="364" t="str">
        <f>IF(ISNUMBER($A240),VLOOKUP($A240,Methuselahs!$A$7:$F$306,COLUMN(Methuselahs!$F$7),FALSE),"")</f>
        <v/>
      </c>
      <c r="E240" s="64" t="str">
        <f>IF(ISNUMBER($A240),Standings!$E239,"")</f>
        <v/>
      </c>
      <c r="F240" s="203" t="str">
        <f>IF(ISNUMBER($A240),Standings!$F239+Standings!$G239,"")</f>
        <v/>
      </c>
      <c r="G240" s="355" t="str">
        <f>IF(Standings!$A239&gt;5,"",Standings!$A239)</f>
        <v/>
      </c>
    </row>
    <row r="241" spans="1:7" x14ac:dyDescent="0.2">
      <c r="A241" s="202" t="str">
        <f>IF(ISNUMBER(Standings!$A240),Standings!$C240,"")</f>
        <v/>
      </c>
      <c r="B241" s="65" t="str">
        <f>IF(ISNUMBER($A241),VLOOKUP($A241,Methuselahs!$A$7:$E$306,5,FALSE),"")</f>
        <v/>
      </c>
      <c r="C241" s="147" t="str">
        <f>Standings!$D240</f>
        <v/>
      </c>
      <c r="D241" s="364" t="str">
        <f>IF(ISNUMBER($A241),VLOOKUP($A241,Methuselahs!$A$7:$F$306,COLUMN(Methuselahs!$F$7),FALSE),"")</f>
        <v/>
      </c>
      <c r="E241" s="64" t="str">
        <f>IF(ISNUMBER($A241),Standings!$E240,"")</f>
        <v/>
      </c>
      <c r="F241" s="203" t="str">
        <f>IF(ISNUMBER($A241),Standings!$F240+Standings!$G240,"")</f>
        <v/>
      </c>
      <c r="G241" s="355" t="str">
        <f>IF(Standings!$A240&gt;5,"",Standings!$A240)</f>
        <v/>
      </c>
    </row>
    <row r="242" spans="1:7" x14ac:dyDescent="0.2">
      <c r="A242" s="202" t="str">
        <f>IF(ISNUMBER(Standings!$A241),Standings!$C241,"")</f>
        <v/>
      </c>
      <c r="B242" s="65" t="str">
        <f>IF(ISNUMBER($A242),VLOOKUP($A242,Methuselahs!$A$7:$E$306,5,FALSE),"")</f>
        <v/>
      </c>
      <c r="C242" s="147" t="str">
        <f>Standings!$D241</f>
        <v/>
      </c>
      <c r="D242" s="364" t="str">
        <f>IF(ISNUMBER($A242),VLOOKUP($A242,Methuselahs!$A$7:$F$306,COLUMN(Methuselahs!$F$7),FALSE),"")</f>
        <v/>
      </c>
      <c r="E242" s="64" t="str">
        <f>IF(ISNUMBER($A242),Standings!$E241,"")</f>
        <v/>
      </c>
      <c r="F242" s="203" t="str">
        <f>IF(ISNUMBER($A242),Standings!$F241+Standings!$G241,"")</f>
        <v/>
      </c>
      <c r="G242" s="355" t="str">
        <f>IF(Standings!$A241&gt;5,"",Standings!$A241)</f>
        <v/>
      </c>
    </row>
    <row r="243" spans="1:7" x14ac:dyDescent="0.2">
      <c r="A243" s="202" t="str">
        <f>IF(ISNUMBER(Standings!$A242),Standings!$C242,"")</f>
        <v/>
      </c>
      <c r="B243" s="65" t="str">
        <f>IF(ISNUMBER($A243),VLOOKUP($A243,Methuselahs!$A$7:$E$306,5,FALSE),"")</f>
        <v/>
      </c>
      <c r="C243" s="147" t="str">
        <f>Standings!$D242</f>
        <v/>
      </c>
      <c r="D243" s="364" t="str">
        <f>IF(ISNUMBER($A243),VLOOKUP($A243,Methuselahs!$A$7:$F$306,COLUMN(Methuselahs!$F$7),FALSE),"")</f>
        <v/>
      </c>
      <c r="E243" s="64" t="str">
        <f>IF(ISNUMBER($A243),Standings!$E242,"")</f>
        <v/>
      </c>
      <c r="F243" s="203" t="str">
        <f>IF(ISNUMBER($A243),Standings!$F242+Standings!$G242,"")</f>
        <v/>
      </c>
      <c r="G243" s="355" t="str">
        <f>IF(Standings!$A242&gt;5,"",Standings!$A242)</f>
        <v/>
      </c>
    </row>
    <row r="244" spans="1:7" x14ac:dyDescent="0.2">
      <c r="A244" s="202" t="str">
        <f>IF(ISNUMBER(Standings!$A243),Standings!$C243,"")</f>
        <v/>
      </c>
      <c r="B244" s="65" t="str">
        <f>IF(ISNUMBER($A244),VLOOKUP($A244,Methuselahs!$A$7:$E$306,5,FALSE),"")</f>
        <v/>
      </c>
      <c r="C244" s="147" t="str">
        <f>Standings!$D243</f>
        <v/>
      </c>
      <c r="D244" s="364" t="str">
        <f>IF(ISNUMBER($A244),VLOOKUP($A244,Methuselahs!$A$7:$F$306,COLUMN(Methuselahs!$F$7),FALSE),"")</f>
        <v/>
      </c>
      <c r="E244" s="64" t="str">
        <f>IF(ISNUMBER($A244),Standings!$E243,"")</f>
        <v/>
      </c>
      <c r="F244" s="203" t="str">
        <f>IF(ISNUMBER($A244),Standings!$F243+Standings!$G243,"")</f>
        <v/>
      </c>
      <c r="G244" s="355" t="str">
        <f>IF(Standings!$A243&gt;5,"",Standings!$A243)</f>
        <v/>
      </c>
    </row>
    <row r="245" spans="1:7" x14ac:dyDescent="0.2">
      <c r="A245" s="202" t="str">
        <f>IF(ISNUMBER(Standings!$A244),Standings!$C244,"")</f>
        <v/>
      </c>
      <c r="B245" s="65" t="str">
        <f>IF(ISNUMBER($A245),VLOOKUP($A245,Methuselahs!$A$7:$E$306,5,FALSE),"")</f>
        <v/>
      </c>
      <c r="C245" s="147" t="str">
        <f>Standings!$D244</f>
        <v/>
      </c>
      <c r="D245" s="364" t="str">
        <f>IF(ISNUMBER($A245),VLOOKUP($A245,Methuselahs!$A$7:$F$306,COLUMN(Methuselahs!$F$7),FALSE),"")</f>
        <v/>
      </c>
      <c r="E245" s="64" t="str">
        <f>IF(ISNUMBER($A245),Standings!$E244,"")</f>
        <v/>
      </c>
      <c r="F245" s="203" t="str">
        <f>IF(ISNUMBER($A245),Standings!$F244+Standings!$G244,"")</f>
        <v/>
      </c>
      <c r="G245" s="355" t="str">
        <f>IF(Standings!$A244&gt;5,"",Standings!$A244)</f>
        <v/>
      </c>
    </row>
    <row r="246" spans="1:7" x14ac:dyDescent="0.2">
      <c r="A246" s="202" t="str">
        <f>IF(ISNUMBER(Standings!$A245),Standings!$C245,"")</f>
        <v/>
      </c>
      <c r="B246" s="65" t="str">
        <f>IF(ISNUMBER($A246),VLOOKUP($A246,Methuselahs!$A$7:$E$306,5,FALSE),"")</f>
        <v/>
      </c>
      <c r="C246" s="147" t="str">
        <f>Standings!$D245</f>
        <v/>
      </c>
      <c r="D246" s="364" t="str">
        <f>IF(ISNUMBER($A246),VLOOKUP($A246,Methuselahs!$A$7:$F$306,COLUMN(Methuselahs!$F$7),FALSE),"")</f>
        <v/>
      </c>
      <c r="E246" s="64" t="str">
        <f>IF(ISNUMBER($A246),Standings!$E245,"")</f>
        <v/>
      </c>
      <c r="F246" s="203" t="str">
        <f>IF(ISNUMBER($A246),Standings!$F245+Standings!$G245,"")</f>
        <v/>
      </c>
      <c r="G246" s="355" t="str">
        <f>IF(Standings!$A245&gt;5,"",Standings!$A245)</f>
        <v/>
      </c>
    </row>
    <row r="247" spans="1:7" x14ac:dyDescent="0.2">
      <c r="A247" s="202" t="str">
        <f>IF(ISNUMBER(Standings!$A246),Standings!$C246,"")</f>
        <v/>
      </c>
      <c r="B247" s="65" t="str">
        <f>IF(ISNUMBER($A247),VLOOKUP($A247,Methuselahs!$A$7:$E$306,5,FALSE),"")</f>
        <v/>
      </c>
      <c r="C247" s="147" t="str">
        <f>Standings!$D246</f>
        <v/>
      </c>
      <c r="D247" s="364" t="str">
        <f>IF(ISNUMBER($A247),VLOOKUP($A247,Methuselahs!$A$7:$F$306,COLUMN(Methuselahs!$F$7),FALSE),"")</f>
        <v/>
      </c>
      <c r="E247" s="64" t="str">
        <f>IF(ISNUMBER($A247),Standings!$E246,"")</f>
        <v/>
      </c>
      <c r="F247" s="203" t="str">
        <f>IF(ISNUMBER($A247),Standings!$F246+Standings!$G246,"")</f>
        <v/>
      </c>
      <c r="G247" s="355" t="str">
        <f>IF(Standings!$A246&gt;5,"",Standings!$A246)</f>
        <v/>
      </c>
    </row>
    <row r="248" spans="1:7" x14ac:dyDescent="0.2">
      <c r="A248" s="202" t="str">
        <f>IF(ISNUMBER(Standings!$A247),Standings!$C247,"")</f>
        <v/>
      </c>
      <c r="B248" s="65" t="str">
        <f>IF(ISNUMBER($A248),VLOOKUP($A248,Methuselahs!$A$7:$E$306,5,FALSE),"")</f>
        <v/>
      </c>
      <c r="C248" s="147" t="str">
        <f>Standings!$D247</f>
        <v/>
      </c>
      <c r="D248" s="364" t="str">
        <f>IF(ISNUMBER($A248),VLOOKUP($A248,Methuselahs!$A$7:$F$306,COLUMN(Methuselahs!$F$7),FALSE),"")</f>
        <v/>
      </c>
      <c r="E248" s="64" t="str">
        <f>IF(ISNUMBER($A248),Standings!$E247,"")</f>
        <v/>
      </c>
      <c r="F248" s="203" t="str">
        <f>IF(ISNUMBER($A248),Standings!$F247+Standings!$G247,"")</f>
        <v/>
      </c>
      <c r="G248" s="355" t="str">
        <f>IF(Standings!$A247&gt;5,"",Standings!$A247)</f>
        <v/>
      </c>
    </row>
    <row r="249" spans="1:7" x14ac:dyDescent="0.2">
      <c r="A249" s="202" t="str">
        <f>IF(ISNUMBER(Standings!$A248),Standings!$C248,"")</f>
        <v/>
      </c>
      <c r="B249" s="65" t="str">
        <f>IF(ISNUMBER($A249),VLOOKUP($A249,Methuselahs!$A$7:$E$306,5,FALSE),"")</f>
        <v/>
      </c>
      <c r="C249" s="147" t="str">
        <f>Standings!$D248</f>
        <v/>
      </c>
      <c r="D249" s="364" t="str">
        <f>IF(ISNUMBER($A249),VLOOKUP($A249,Methuselahs!$A$7:$F$306,COLUMN(Methuselahs!$F$7),FALSE),"")</f>
        <v/>
      </c>
      <c r="E249" s="64" t="str">
        <f>IF(ISNUMBER($A249),Standings!$E248,"")</f>
        <v/>
      </c>
      <c r="F249" s="203" t="str">
        <f>IF(ISNUMBER($A249),Standings!$F248+Standings!$G248,"")</f>
        <v/>
      </c>
      <c r="G249" s="355" t="str">
        <f>IF(Standings!$A248&gt;5,"",Standings!$A248)</f>
        <v/>
      </c>
    </row>
    <row r="250" spans="1:7" x14ac:dyDescent="0.2">
      <c r="A250" s="202" t="str">
        <f>IF(ISNUMBER(Standings!$A249),Standings!$C249,"")</f>
        <v/>
      </c>
      <c r="B250" s="65" t="str">
        <f>IF(ISNUMBER($A250),VLOOKUP($A250,Methuselahs!$A$7:$E$306,5,FALSE),"")</f>
        <v/>
      </c>
      <c r="C250" s="147" t="str">
        <f>Standings!$D249</f>
        <v/>
      </c>
      <c r="D250" s="364" t="str">
        <f>IF(ISNUMBER($A250),VLOOKUP($A250,Methuselahs!$A$7:$F$306,COLUMN(Methuselahs!$F$7),FALSE),"")</f>
        <v/>
      </c>
      <c r="E250" s="64" t="str">
        <f>IF(ISNUMBER($A250),Standings!$E249,"")</f>
        <v/>
      </c>
      <c r="F250" s="203" t="str">
        <f>IF(ISNUMBER($A250),Standings!$F249+Standings!$G249,"")</f>
        <v/>
      </c>
      <c r="G250" s="355" t="str">
        <f>IF(Standings!$A249&gt;5,"",Standings!$A249)</f>
        <v/>
      </c>
    </row>
    <row r="251" spans="1:7" x14ac:dyDescent="0.2">
      <c r="A251" s="202" t="str">
        <f>IF(ISNUMBER(Standings!$A250),Standings!$C250,"")</f>
        <v/>
      </c>
      <c r="B251" s="65" t="str">
        <f>IF(ISNUMBER($A251),VLOOKUP($A251,Methuselahs!$A$7:$E$306,5,FALSE),"")</f>
        <v/>
      </c>
      <c r="C251" s="147" t="str">
        <f>Standings!$D250</f>
        <v/>
      </c>
      <c r="D251" s="364" t="str">
        <f>IF(ISNUMBER($A251),VLOOKUP($A251,Methuselahs!$A$7:$F$306,COLUMN(Methuselahs!$F$7),FALSE),"")</f>
        <v/>
      </c>
      <c r="E251" s="64" t="str">
        <f>IF(ISNUMBER($A251),Standings!$E250,"")</f>
        <v/>
      </c>
      <c r="F251" s="203" t="str">
        <f>IF(ISNUMBER($A251),Standings!$F250+Standings!$G250,"")</f>
        <v/>
      </c>
      <c r="G251" s="355" t="str">
        <f>IF(Standings!$A250&gt;5,"",Standings!$A250)</f>
        <v/>
      </c>
    </row>
    <row r="252" spans="1:7" x14ac:dyDescent="0.2">
      <c r="A252" s="202" t="str">
        <f>IF(ISNUMBER(Standings!$A251),Standings!$C251,"")</f>
        <v/>
      </c>
      <c r="B252" s="65" t="str">
        <f>IF(ISNUMBER($A252),VLOOKUP($A252,Methuselahs!$A$7:$E$306,5,FALSE),"")</f>
        <v/>
      </c>
      <c r="C252" s="147" t="str">
        <f>Standings!$D251</f>
        <v/>
      </c>
      <c r="D252" s="364" t="str">
        <f>IF(ISNUMBER($A252),VLOOKUP($A252,Methuselahs!$A$7:$F$306,COLUMN(Methuselahs!$F$7),FALSE),"")</f>
        <v/>
      </c>
      <c r="E252" s="64" t="str">
        <f>IF(ISNUMBER($A252),Standings!$E251,"")</f>
        <v/>
      </c>
      <c r="F252" s="203" t="str">
        <f>IF(ISNUMBER($A252),Standings!$F251+Standings!$G251,"")</f>
        <v/>
      </c>
      <c r="G252" s="355" t="str">
        <f>IF(Standings!$A251&gt;5,"",Standings!$A251)</f>
        <v/>
      </c>
    </row>
    <row r="253" spans="1:7" x14ac:dyDescent="0.2">
      <c r="A253" s="202" t="str">
        <f>IF(ISNUMBER(Standings!$A252),Standings!$C252,"")</f>
        <v/>
      </c>
      <c r="B253" s="65" t="str">
        <f>IF(ISNUMBER($A253),VLOOKUP($A253,Methuselahs!$A$7:$E$306,5,FALSE),"")</f>
        <v/>
      </c>
      <c r="C253" s="147" t="str">
        <f>Standings!$D252</f>
        <v/>
      </c>
      <c r="D253" s="364" t="str">
        <f>IF(ISNUMBER($A253),VLOOKUP($A253,Methuselahs!$A$7:$F$306,COLUMN(Methuselahs!$F$7),FALSE),"")</f>
        <v/>
      </c>
      <c r="E253" s="64" t="str">
        <f>IF(ISNUMBER($A253),Standings!$E252,"")</f>
        <v/>
      </c>
      <c r="F253" s="203" t="str">
        <f>IF(ISNUMBER($A253),Standings!$F252+Standings!$G252,"")</f>
        <v/>
      </c>
      <c r="G253" s="355" t="str">
        <f>IF(Standings!$A252&gt;5,"",Standings!$A252)</f>
        <v/>
      </c>
    </row>
    <row r="254" spans="1:7" x14ac:dyDescent="0.2">
      <c r="A254" s="202" t="str">
        <f>IF(ISNUMBER(Standings!$A253),Standings!$C253,"")</f>
        <v/>
      </c>
      <c r="B254" s="65" t="str">
        <f>IF(ISNUMBER($A254),VLOOKUP($A254,Methuselahs!$A$7:$E$306,5,FALSE),"")</f>
        <v/>
      </c>
      <c r="C254" s="147" t="str">
        <f>Standings!$D253</f>
        <v/>
      </c>
      <c r="D254" s="364" t="str">
        <f>IF(ISNUMBER($A254),VLOOKUP($A254,Methuselahs!$A$7:$F$306,COLUMN(Methuselahs!$F$7),FALSE),"")</f>
        <v/>
      </c>
      <c r="E254" s="64" t="str">
        <f>IF(ISNUMBER($A254),Standings!$E253,"")</f>
        <v/>
      </c>
      <c r="F254" s="203" t="str">
        <f>IF(ISNUMBER($A254),Standings!$F253+Standings!$G253,"")</f>
        <v/>
      </c>
      <c r="G254" s="355" t="str">
        <f>IF(Standings!$A253&gt;5,"",Standings!$A253)</f>
        <v/>
      </c>
    </row>
    <row r="255" spans="1:7" x14ac:dyDescent="0.2">
      <c r="A255" s="202" t="str">
        <f>IF(ISNUMBER(Standings!$A254),Standings!$C254,"")</f>
        <v/>
      </c>
      <c r="B255" s="65" t="str">
        <f>IF(ISNUMBER($A255),VLOOKUP($A255,Methuselahs!$A$7:$E$306,5,FALSE),"")</f>
        <v/>
      </c>
      <c r="C255" s="147" t="str">
        <f>Standings!$D254</f>
        <v/>
      </c>
      <c r="D255" s="364" t="str">
        <f>IF(ISNUMBER($A255),VLOOKUP($A255,Methuselahs!$A$7:$F$306,COLUMN(Methuselahs!$F$7),FALSE),"")</f>
        <v/>
      </c>
      <c r="E255" s="64" t="str">
        <f>IF(ISNUMBER($A255),Standings!$E254,"")</f>
        <v/>
      </c>
      <c r="F255" s="203" t="str">
        <f>IF(ISNUMBER($A255),Standings!$F254+Standings!$G254,"")</f>
        <v/>
      </c>
      <c r="G255" s="355" t="str">
        <f>IF(Standings!$A254&gt;5,"",Standings!$A254)</f>
        <v/>
      </c>
    </row>
    <row r="256" spans="1:7" x14ac:dyDescent="0.2">
      <c r="A256" s="202" t="str">
        <f>IF(ISNUMBER(Standings!$A255),Standings!$C255,"")</f>
        <v/>
      </c>
      <c r="B256" s="65" t="str">
        <f>IF(ISNUMBER($A256),VLOOKUP($A256,Methuselahs!$A$7:$E$306,5,FALSE),"")</f>
        <v/>
      </c>
      <c r="C256" s="147" t="str">
        <f>Standings!$D255</f>
        <v/>
      </c>
      <c r="D256" s="364" t="str">
        <f>IF(ISNUMBER($A256),VLOOKUP($A256,Methuselahs!$A$7:$F$306,COLUMN(Methuselahs!$F$7),FALSE),"")</f>
        <v/>
      </c>
      <c r="E256" s="64" t="str">
        <f>IF(ISNUMBER($A256),Standings!$E255,"")</f>
        <v/>
      </c>
      <c r="F256" s="203" t="str">
        <f>IF(ISNUMBER($A256),Standings!$F255+Standings!$G255,"")</f>
        <v/>
      </c>
      <c r="G256" s="355" t="str">
        <f>IF(Standings!$A255&gt;5,"",Standings!$A255)</f>
        <v/>
      </c>
    </row>
    <row r="257" spans="1:7" x14ac:dyDescent="0.2">
      <c r="A257" s="202" t="str">
        <f>IF(ISNUMBER(Standings!$A256),Standings!$C256,"")</f>
        <v/>
      </c>
      <c r="B257" s="65" t="str">
        <f>IF(ISNUMBER($A257),VLOOKUP($A257,Methuselahs!$A$7:$E$306,5,FALSE),"")</f>
        <v/>
      </c>
      <c r="C257" s="147" t="str">
        <f>Standings!$D256</f>
        <v/>
      </c>
      <c r="D257" s="364" t="str">
        <f>IF(ISNUMBER($A257),VLOOKUP($A257,Methuselahs!$A$7:$F$306,COLUMN(Methuselahs!$F$7),FALSE),"")</f>
        <v/>
      </c>
      <c r="E257" s="64" t="str">
        <f>IF(ISNUMBER($A257),Standings!$E256,"")</f>
        <v/>
      </c>
      <c r="F257" s="203" t="str">
        <f>IF(ISNUMBER($A257),Standings!$F256+Standings!$G256,"")</f>
        <v/>
      </c>
      <c r="G257" s="355" t="str">
        <f>IF(Standings!$A256&gt;5,"",Standings!$A256)</f>
        <v/>
      </c>
    </row>
    <row r="258" spans="1:7" x14ac:dyDescent="0.2">
      <c r="A258" s="202" t="str">
        <f>IF(ISNUMBER(Standings!$A257),Standings!$C257,"")</f>
        <v/>
      </c>
      <c r="B258" s="65" t="str">
        <f>IF(ISNUMBER($A258),VLOOKUP($A258,Methuselahs!$A$7:$E$306,5,FALSE),"")</f>
        <v/>
      </c>
      <c r="C258" s="147" t="str">
        <f>Standings!$D257</f>
        <v/>
      </c>
      <c r="D258" s="364" t="str">
        <f>IF(ISNUMBER($A258),VLOOKUP($A258,Methuselahs!$A$7:$F$306,COLUMN(Methuselahs!$F$7),FALSE),"")</f>
        <v/>
      </c>
      <c r="E258" s="64" t="str">
        <f>IF(ISNUMBER($A258),Standings!$E257,"")</f>
        <v/>
      </c>
      <c r="F258" s="203" t="str">
        <f>IF(ISNUMBER($A258),Standings!$F257+Standings!$G257,"")</f>
        <v/>
      </c>
      <c r="G258" s="355" t="str">
        <f>IF(Standings!$A257&gt;5,"",Standings!$A257)</f>
        <v/>
      </c>
    </row>
    <row r="259" spans="1:7" x14ac:dyDescent="0.2">
      <c r="A259" s="202" t="str">
        <f>IF(ISNUMBER(Standings!$A258),Standings!$C258,"")</f>
        <v/>
      </c>
      <c r="B259" s="65" t="str">
        <f>IF(ISNUMBER($A259),VLOOKUP($A259,Methuselahs!$A$7:$E$306,5,FALSE),"")</f>
        <v/>
      </c>
      <c r="C259" s="147" t="str">
        <f>Standings!$D258</f>
        <v/>
      </c>
      <c r="D259" s="364" t="str">
        <f>IF(ISNUMBER($A259),VLOOKUP($A259,Methuselahs!$A$7:$F$306,COLUMN(Methuselahs!$F$7),FALSE),"")</f>
        <v/>
      </c>
      <c r="E259" s="64" t="str">
        <f>IF(ISNUMBER($A259),Standings!$E258,"")</f>
        <v/>
      </c>
      <c r="F259" s="203" t="str">
        <f>IF(ISNUMBER($A259),Standings!$F258+Standings!$G258,"")</f>
        <v/>
      </c>
      <c r="G259" s="355" t="str">
        <f>IF(Standings!$A258&gt;5,"",Standings!$A258)</f>
        <v/>
      </c>
    </row>
    <row r="260" spans="1:7" x14ac:dyDescent="0.2">
      <c r="A260" s="202" t="str">
        <f>IF(ISNUMBER(Standings!$A259),Standings!$C259,"")</f>
        <v/>
      </c>
      <c r="B260" s="65" t="str">
        <f>IF(ISNUMBER($A260),VLOOKUP($A260,Methuselahs!$A$7:$E$306,5,FALSE),"")</f>
        <v/>
      </c>
      <c r="C260" s="147" t="str">
        <f>Standings!$D259</f>
        <v/>
      </c>
      <c r="D260" s="364" t="str">
        <f>IF(ISNUMBER($A260),VLOOKUP($A260,Methuselahs!$A$7:$F$306,COLUMN(Methuselahs!$F$7),FALSE),"")</f>
        <v/>
      </c>
      <c r="E260" s="64" t="str">
        <f>IF(ISNUMBER($A260),Standings!$E259,"")</f>
        <v/>
      </c>
      <c r="F260" s="203" t="str">
        <f>IF(ISNUMBER($A260),Standings!$F259+Standings!$G259,"")</f>
        <v/>
      </c>
      <c r="G260" s="355" t="str">
        <f>IF(Standings!$A259&gt;5,"",Standings!$A259)</f>
        <v/>
      </c>
    </row>
    <row r="261" spans="1:7" x14ac:dyDescent="0.2">
      <c r="A261" s="202" t="str">
        <f>IF(ISNUMBER(Standings!$A260),Standings!$C260,"")</f>
        <v/>
      </c>
      <c r="B261" s="65" t="str">
        <f>IF(ISNUMBER($A261),VLOOKUP($A261,Methuselahs!$A$7:$E$306,5,FALSE),"")</f>
        <v/>
      </c>
      <c r="C261" s="147" t="str">
        <f>Standings!$D260</f>
        <v/>
      </c>
      <c r="D261" s="364" t="str">
        <f>IF(ISNUMBER($A261),VLOOKUP($A261,Methuselahs!$A$7:$F$306,COLUMN(Methuselahs!$F$7),FALSE),"")</f>
        <v/>
      </c>
      <c r="E261" s="64" t="str">
        <f>IF(ISNUMBER($A261),Standings!$E260,"")</f>
        <v/>
      </c>
      <c r="F261" s="203" t="str">
        <f>IF(ISNUMBER($A261),Standings!$F260+Standings!$G260,"")</f>
        <v/>
      </c>
      <c r="G261" s="355" t="str">
        <f>IF(Standings!$A260&gt;5,"",Standings!$A260)</f>
        <v/>
      </c>
    </row>
    <row r="262" spans="1:7" x14ac:dyDescent="0.2">
      <c r="A262" s="202" t="str">
        <f>IF(ISNUMBER(Standings!$A261),Standings!$C261,"")</f>
        <v/>
      </c>
      <c r="B262" s="65" t="str">
        <f>IF(ISNUMBER($A262),VLOOKUP($A262,Methuselahs!$A$7:$E$306,5,FALSE),"")</f>
        <v/>
      </c>
      <c r="C262" s="147" t="str">
        <f>Standings!$D261</f>
        <v/>
      </c>
      <c r="D262" s="364" t="str">
        <f>IF(ISNUMBER($A262),VLOOKUP($A262,Methuselahs!$A$7:$F$306,COLUMN(Methuselahs!$F$7),FALSE),"")</f>
        <v/>
      </c>
      <c r="E262" s="64" t="str">
        <f>IF(ISNUMBER($A262),Standings!$E261,"")</f>
        <v/>
      </c>
      <c r="F262" s="203" t="str">
        <f>IF(ISNUMBER($A262),Standings!$F261+Standings!$G261,"")</f>
        <v/>
      </c>
      <c r="G262" s="355" t="str">
        <f>IF(Standings!$A261&gt;5,"",Standings!$A261)</f>
        <v/>
      </c>
    </row>
    <row r="263" spans="1:7" x14ac:dyDescent="0.2">
      <c r="A263" s="202" t="str">
        <f>IF(ISNUMBER(Standings!$A262),Standings!$C262,"")</f>
        <v/>
      </c>
      <c r="B263" s="65" t="str">
        <f>IF(ISNUMBER($A263),VLOOKUP($A263,Methuselahs!$A$7:$E$306,5,FALSE),"")</f>
        <v/>
      </c>
      <c r="C263" s="147" t="str">
        <f>Standings!$D262</f>
        <v/>
      </c>
      <c r="D263" s="364" t="str">
        <f>IF(ISNUMBER($A263),VLOOKUP($A263,Methuselahs!$A$7:$F$306,COLUMN(Methuselahs!$F$7),FALSE),"")</f>
        <v/>
      </c>
      <c r="E263" s="64" t="str">
        <f>IF(ISNUMBER($A263),Standings!$E262,"")</f>
        <v/>
      </c>
      <c r="F263" s="203" t="str">
        <f>IF(ISNUMBER($A263),Standings!$F262+Standings!$G262,"")</f>
        <v/>
      </c>
      <c r="G263" s="355" t="str">
        <f>IF(Standings!$A262&gt;5,"",Standings!$A262)</f>
        <v/>
      </c>
    </row>
    <row r="264" spans="1:7" x14ac:dyDescent="0.2">
      <c r="A264" s="202" t="str">
        <f>IF(ISNUMBER(Standings!$A263),Standings!$C263,"")</f>
        <v/>
      </c>
      <c r="B264" s="65" t="str">
        <f>IF(ISNUMBER($A264),VLOOKUP($A264,Methuselahs!$A$7:$E$306,5,FALSE),"")</f>
        <v/>
      </c>
      <c r="C264" s="147" t="str">
        <f>Standings!$D263</f>
        <v/>
      </c>
      <c r="D264" s="364" t="str">
        <f>IF(ISNUMBER($A264),VLOOKUP($A264,Methuselahs!$A$7:$F$306,COLUMN(Methuselahs!$F$7),FALSE),"")</f>
        <v/>
      </c>
      <c r="E264" s="64" t="str">
        <f>IF(ISNUMBER($A264),Standings!$E263,"")</f>
        <v/>
      </c>
      <c r="F264" s="203" t="str">
        <f>IF(ISNUMBER($A264),Standings!$F263+Standings!$G263,"")</f>
        <v/>
      </c>
      <c r="G264" s="355" t="str">
        <f>IF(Standings!$A263&gt;5,"",Standings!$A263)</f>
        <v/>
      </c>
    </row>
    <row r="265" spans="1:7" x14ac:dyDescent="0.2">
      <c r="A265" s="202" t="str">
        <f>IF(ISNUMBER(Standings!$A264),Standings!$C264,"")</f>
        <v/>
      </c>
      <c r="B265" s="65" t="str">
        <f>IF(ISNUMBER($A265),VLOOKUP($A265,Methuselahs!$A$7:$E$306,5,FALSE),"")</f>
        <v/>
      </c>
      <c r="C265" s="147" t="str">
        <f>Standings!$D264</f>
        <v/>
      </c>
      <c r="D265" s="364" t="str">
        <f>IF(ISNUMBER($A265),VLOOKUP($A265,Methuselahs!$A$7:$F$306,COLUMN(Methuselahs!$F$7),FALSE),"")</f>
        <v/>
      </c>
      <c r="E265" s="64" t="str">
        <f>IF(ISNUMBER($A265),Standings!$E264,"")</f>
        <v/>
      </c>
      <c r="F265" s="203" t="str">
        <f>IF(ISNUMBER($A265),Standings!$F264+Standings!$G264,"")</f>
        <v/>
      </c>
      <c r="G265" s="355" t="str">
        <f>IF(Standings!$A264&gt;5,"",Standings!$A264)</f>
        <v/>
      </c>
    </row>
    <row r="266" spans="1:7" x14ac:dyDescent="0.2">
      <c r="A266" s="202" t="str">
        <f>IF(ISNUMBER(Standings!$A265),Standings!$C265,"")</f>
        <v/>
      </c>
      <c r="B266" s="65" t="str">
        <f>IF(ISNUMBER($A266),VLOOKUP($A266,Methuselahs!$A$7:$E$306,5,FALSE),"")</f>
        <v/>
      </c>
      <c r="C266" s="147" t="str">
        <f>Standings!$D265</f>
        <v/>
      </c>
      <c r="D266" s="364" t="str">
        <f>IF(ISNUMBER($A266),VLOOKUP($A266,Methuselahs!$A$7:$F$306,COLUMN(Methuselahs!$F$7),FALSE),"")</f>
        <v/>
      </c>
      <c r="E266" s="64" t="str">
        <f>IF(ISNUMBER($A266),Standings!$E265,"")</f>
        <v/>
      </c>
      <c r="F266" s="203" t="str">
        <f>IF(ISNUMBER($A266),Standings!$F265+Standings!$G265,"")</f>
        <v/>
      </c>
      <c r="G266" s="355" t="str">
        <f>IF(Standings!$A265&gt;5,"",Standings!$A265)</f>
        <v/>
      </c>
    </row>
    <row r="267" spans="1:7" x14ac:dyDescent="0.2">
      <c r="A267" s="202" t="str">
        <f>IF(ISNUMBER(Standings!$A266),Standings!$C266,"")</f>
        <v/>
      </c>
      <c r="B267" s="65" t="str">
        <f>IF(ISNUMBER($A267),VLOOKUP($A267,Methuselahs!$A$7:$E$306,5,FALSE),"")</f>
        <v/>
      </c>
      <c r="C267" s="147" t="str">
        <f>Standings!$D266</f>
        <v/>
      </c>
      <c r="D267" s="364" t="str">
        <f>IF(ISNUMBER($A267),VLOOKUP($A267,Methuselahs!$A$7:$F$306,COLUMN(Methuselahs!$F$7),FALSE),"")</f>
        <v/>
      </c>
      <c r="E267" s="64" t="str">
        <f>IF(ISNUMBER($A267),Standings!$E266,"")</f>
        <v/>
      </c>
      <c r="F267" s="203" t="str">
        <f>IF(ISNUMBER($A267),Standings!$F266+Standings!$G266,"")</f>
        <v/>
      </c>
      <c r="G267" s="355" t="str">
        <f>IF(Standings!$A266&gt;5,"",Standings!$A266)</f>
        <v/>
      </c>
    </row>
    <row r="268" spans="1:7" x14ac:dyDescent="0.2">
      <c r="A268" s="202" t="str">
        <f>IF(ISNUMBER(Standings!$A267),Standings!$C267,"")</f>
        <v/>
      </c>
      <c r="B268" s="65" t="str">
        <f>IF(ISNUMBER($A268),VLOOKUP($A268,Methuselahs!$A$7:$E$306,5,FALSE),"")</f>
        <v/>
      </c>
      <c r="C268" s="147" t="str">
        <f>Standings!$D267</f>
        <v/>
      </c>
      <c r="D268" s="364" t="str">
        <f>IF(ISNUMBER($A268),VLOOKUP($A268,Methuselahs!$A$7:$F$306,COLUMN(Methuselahs!$F$7),FALSE),"")</f>
        <v/>
      </c>
      <c r="E268" s="64" t="str">
        <f>IF(ISNUMBER($A268),Standings!$E267,"")</f>
        <v/>
      </c>
      <c r="F268" s="203" t="str">
        <f>IF(ISNUMBER($A268),Standings!$F267+Standings!$G267,"")</f>
        <v/>
      </c>
      <c r="G268" s="355" t="str">
        <f>IF(Standings!$A267&gt;5,"",Standings!$A267)</f>
        <v/>
      </c>
    </row>
    <row r="269" spans="1:7" x14ac:dyDescent="0.2">
      <c r="A269" s="202" t="str">
        <f>IF(ISNUMBER(Standings!$A268),Standings!$C268,"")</f>
        <v/>
      </c>
      <c r="B269" s="65" t="str">
        <f>IF(ISNUMBER($A269),VLOOKUP($A269,Methuselahs!$A$7:$E$306,5,FALSE),"")</f>
        <v/>
      </c>
      <c r="C269" s="147" t="str">
        <f>Standings!$D268</f>
        <v/>
      </c>
      <c r="D269" s="364" t="str">
        <f>IF(ISNUMBER($A269),VLOOKUP($A269,Methuselahs!$A$7:$F$306,COLUMN(Methuselahs!$F$7),FALSE),"")</f>
        <v/>
      </c>
      <c r="E269" s="64" t="str">
        <f>IF(ISNUMBER($A269),Standings!$E268,"")</f>
        <v/>
      </c>
      <c r="F269" s="203" t="str">
        <f>IF(ISNUMBER($A269),Standings!$F268+Standings!$G268,"")</f>
        <v/>
      </c>
      <c r="G269" s="355" t="str">
        <f>IF(Standings!$A268&gt;5,"",Standings!$A268)</f>
        <v/>
      </c>
    </row>
    <row r="270" spans="1:7" x14ac:dyDescent="0.2">
      <c r="A270" s="202" t="str">
        <f>IF(ISNUMBER(Standings!$A269),Standings!$C269,"")</f>
        <v/>
      </c>
      <c r="B270" s="65" t="str">
        <f>IF(ISNUMBER($A270),VLOOKUP($A270,Methuselahs!$A$7:$E$306,5,FALSE),"")</f>
        <v/>
      </c>
      <c r="C270" s="147" t="str">
        <f>Standings!$D269</f>
        <v/>
      </c>
      <c r="D270" s="364" t="str">
        <f>IF(ISNUMBER($A270),VLOOKUP($A270,Methuselahs!$A$7:$F$306,COLUMN(Methuselahs!$F$7),FALSE),"")</f>
        <v/>
      </c>
      <c r="E270" s="64" t="str">
        <f>IF(ISNUMBER($A270),Standings!$E269,"")</f>
        <v/>
      </c>
      <c r="F270" s="203" t="str">
        <f>IF(ISNUMBER($A270),Standings!$F269+Standings!$G269,"")</f>
        <v/>
      </c>
      <c r="G270" s="355" t="str">
        <f>IF(Standings!$A269&gt;5,"",Standings!$A269)</f>
        <v/>
      </c>
    </row>
    <row r="271" spans="1:7" x14ac:dyDescent="0.2">
      <c r="A271" s="202" t="str">
        <f>IF(ISNUMBER(Standings!$A270),Standings!$C270,"")</f>
        <v/>
      </c>
      <c r="B271" s="65" t="str">
        <f>IF(ISNUMBER($A271),VLOOKUP($A271,Methuselahs!$A$7:$E$306,5,FALSE),"")</f>
        <v/>
      </c>
      <c r="C271" s="147" t="str">
        <f>Standings!$D270</f>
        <v/>
      </c>
      <c r="D271" s="364" t="str">
        <f>IF(ISNUMBER($A271),VLOOKUP($A271,Methuselahs!$A$7:$F$306,COLUMN(Methuselahs!$F$7),FALSE),"")</f>
        <v/>
      </c>
      <c r="E271" s="64" t="str">
        <f>IF(ISNUMBER($A271),Standings!$E270,"")</f>
        <v/>
      </c>
      <c r="F271" s="203" t="str">
        <f>IF(ISNUMBER($A271),Standings!$F270+Standings!$G270,"")</f>
        <v/>
      </c>
      <c r="G271" s="355" t="str">
        <f>IF(Standings!$A270&gt;5,"",Standings!$A270)</f>
        <v/>
      </c>
    </row>
    <row r="272" spans="1:7" x14ac:dyDescent="0.2">
      <c r="A272" s="202" t="str">
        <f>IF(ISNUMBER(Standings!$A271),Standings!$C271,"")</f>
        <v/>
      </c>
      <c r="B272" s="65" t="str">
        <f>IF(ISNUMBER($A272),VLOOKUP($A272,Methuselahs!$A$7:$E$306,5,FALSE),"")</f>
        <v/>
      </c>
      <c r="C272" s="147" t="str">
        <f>Standings!$D271</f>
        <v/>
      </c>
      <c r="D272" s="364" t="str">
        <f>IF(ISNUMBER($A272),VLOOKUP($A272,Methuselahs!$A$7:$F$306,COLUMN(Methuselahs!$F$7),FALSE),"")</f>
        <v/>
      </c>
      <c r="E272" s="64" t="str">
        <f>IF(ISNUMBER($A272),Standings!$E271,"")</f>
        <v/>
      </c>
      <c r="F272" s="203" t="str">
        <f>IF(ISNUMBER($A272),Standings!$F271+Standings!$G271,"")</f>
        <v/>
      </c>
      <c r="G272" s="355" t="str">
        <f>IF(Standings!$A271&gt;5,"",Standings!$A271)</f>
        <v/>
      </c>
    </row>
    <row r="273" spans="1:7" x14ac:dyDescent="0.2">
      <c r="A273" s="202" t="str">
        <f>IF(ISNUMBER(Standings!$A272),Standings!$C272,"")</f>
        <v/>
      </c>
      <c r="B273" s="65" t="str">
        <f>IF(ISNUMBER($A273),VLOOKUP($A273,Methuselahs!$A$7:$E$306,5,FALSE),"")</f>
        <v/>
      </c>
      <c r="C273" s="147" t="str">
        <f>Standings!$D272</f>
        <v/>
      </c>
      <c r="D273" s="364" t="str">
        <f>IF(ISNUMBER($A273),VLOOKUP($A273,Methuselahs!$A$7:$F$306,COLUMN(Methuselahs!$F$7),FALSE),"")</f>
        <v/>
      </c>
      <c r="E273" s="64" t="str">
        <f>IF(ISNUMBER($A273),Standings!$E272,"")</f>
        <v/>
      </c>
      <c r="F273" s="203" t="str">
        <f>IF(ISNUMBER($A273),Standings!$F272+Standings!$G272,"")</f>
        <v/>
      </c>
      <c r="G273" s="355" t="str">
        <f>IF(Standings!$A272&gt;5,"",Standings!$A272)</f>
        <v/>
      </c>
    </row>
    <row r="274" spans="1:7" x14ac:dyDescent="0.2">
      <c r="A274" s="202" t="str">
        <f>IF(ISNUMBER(Standings!$A273),Standings!$C273,"")</f>
        <v/>
      </c>
      <c r="B274" s="65" t="str">
        <f>IF(ISNUMBER($A274),VLOOKUP($A274,Methuselahs!$A$7:$E$306,5,FALSE),"")</f>
        <v/>
      </c>
      <c r="C274" s="147" t="str">
        <f>Standings!$D273</f>
        <v/>
      </c>
      <c r="D274" s="364" t="str">
        <f>IF(ISNUMBER($A274),VLOOKUP($A274,Methuselahs!$A$7:$F$306,COLUMN(Methuselahs!$F$7),FALSE),"")</f>
        <v/>
      </c>
      <c r="E274" s="64" t="str">
        <f>IF(ISNUMBER($A274),Standings!$E273,"")</f>
        <v/>
      </c>
      <c r="F274" s="203" t="str">
        <f>IF(ISNUMBER($A274),Standings!$F273+Standings!$G273,"")</f>
        <v/>
      </c>
      <c r="G274" s="355" t="str">
        <f>IF(Standings!$A273&gt;5,"",Standings!$A273)</f>
        <v/>
      </c>
    </row>
    <row r="275" spans="1:7" x14ac:dyDescent="0.2">
      <c r="A275" s="202" t="str">
        <f>IF(ISNUMBER(Standings!$A274),Standings!$C274,"")</f>
        <v/>
      </c>
      <c r="B275" s="65" t="str">
        <f>IF(ISNUMBER($A275),VLOOKUP($A275,Methuselahs!$A$7:$E$306,5,FALSE),"")</f>
        <v/>
      </c>
      <c r="C275" s="147" t="str">
        <f>Standings!$D274</f>
        <v/>
      </c>
      <c r="D275" s="364" t="str">
        <f>IF(ISNUMBER($A275),VLOOKUP($A275,Methuselahs!$A$7:$F$306,COLUMN(Methuselahs!$F$7),FALSE),"")</f>
        <v/>
      </c>
      <c r="E275" s="64" t="str">
        <f>IF(ISNUMBER($A275),Standings!$E274,"")</f>
        <v/>
      </c>
      <c r="F275" s="203" t="str">
        <f>IF(ISNUMBER($A275),Standings!$F274+Standings!$G274,"")</f>
        <v/>
      </c>
      <c r="G275" s="355" t="str">
        <f>IF(Standings!$A274&gt;5,"",Standings!$A274)</f>
        <v/>
      </c>
    </row>
    <row r="276" spans="1:7" x14ac:dyDescent="0.2">
      <c r="A276" s="202" t="str">
        <f>IF(ISNUMBER(Standings!$A275),Standings!$C275,"")</f>
        <v/>
      </c>
      <c r="B276" s="65" t="str">
        <f>IF(ISNUMBER($A276),VLOOKUP($A276,Methuselahs!$A$7:$E$306,5,FALSE),"")</f>
        <v/>
      </c>
      <c r="C276" s="147" t="str">
        <f>Standings!$D275</f>
        <v/>
      </c>
      <c r="D276" s="364" t="str">
        <f>IF(ISNUMBER($A276),VLOOKUP($A276,Methuselahs!$A$7:$F$306,COLUMN(Methuselahs!$F$7),FALSE),"")</f>
        <v/>
      </c>
      <c r="E276" s="64" t="str">
        <f>IF(ISNUMBER($A276),Standings!$E275,"")</f>
        <v/>
      </c>
      <c r="F276" s="203" t="str">
        <f>IF(ISNUMBER($A276),Standings!$F275+Standings!$G275,"")</f>
        <v/>
      </c>
      <c r="G276" s="355" t="str">
        <f>IF(Standings!$A275&gt;5,"",Standings!$A275)</f>
        <v/>
      </c>
    </row>
    <row r="277" spans="1:7" x14ac:dyDescent="0.2">
      <c r="A277" s="202" t="str">
        <f>IF(ISNUMBER(Standings!$A276),Standings!$C276,"")</f>
        <v/>
      </c>
      <c r="B277" s="65" t="str">
        <f>IF(ISNUMBER($A277),VLOOKUP($A277,Methuselahs!$A$7:$E$306,5,FALSE),"")</f>
        <v/>
      </c>
      <c r="C277" s="147" t="str">
        <f>Standings!$D276</f>
        <v/>
      </c>
      <c r="D277" s="364" t="str">
        <f>IF(ISNUMBER($A277),VLOOKUP($A277,Methuselahs!$A$7:$F$306,COLUMN(Methuselahs!$F$7),FALSE),"")</f>
        <v/>
      </c>
      <c r="E277" s="64" t="str">
        <f>IF(ISNUMBER($A277),Standings!$E276,"")</f>
        <v/>
      </c>
      <c r="F277" s="203" t="str">
        <f>IF(ISNUMBER($A277),Standings!$F276+Standings!$G276,"")</f>
        <v/>
      </c>
      <c r="G277" s="355" t="str">
        <f>IF(Standings!$A276&gt;5,"",Standings!$A276)</f>
        <v/>
      </c>
    </row>
    <row r="278" spans="1:7" x14ac:dyDescent="0.2">
      <c r="A278" s="202" t="str">
        <f>IF(ISNUMBER(Standings!$A277),Standings!$C277,"")</f>
        <v/>
      </c>
      <c r="B278" s="65" t="str">
        <f>IF(ISNUMBER($A278),VLOOKUP($A278,Methuselahs!$A$7:$E$306,5,FALSE),"")</f>
        <v/>
      </c>
      <c r="C278" s="147" t="str">
        <f>Standings!$D277</f>
        <v/>
      </c>
      <c r="D278" s="364" t="str">
        <f>IF(ISNUMBER($A278),VLOOKUP($A278,Methuselahs!$A$7:$F$306,COLUMN(Methuselahs!$F$7),FALSE),"")</f>
        <v/>
      </c>
      <c r="E278" s="64" t="str">
        <f>IF(ISNUMBER($A278),Standings!$E277,"")</f>
        <v/>
      </c>
      <c r="F278" s="203" t="str">
        <f>IF(ISNUMBER($A278),Standings!$F277+Standings!$G277,"")</f>
        <v/>
      </c>
      <c r="G278" s="355" t="str">
        <f>IF(Standings!$A277&gt;5,"",Standings!$A277)</f>
        <v/>
      </c>
    </row>
    <row r="279" spans="1:7" x14ac:dyDescent="0.2">
      <c r="A279" s="202" t="str">
        <f>IF(ISNUMBER(Standings!$A278),Standings!$C278,"")</f>
        <v/>
      </c>
      <c r="B279" s="65" t="str">
        <f>IF(ISNUMBER($A279),VLOOKUP($A279,Methuselahs!$A$7:$E$306,5,FALSE),"")</f>
        <v/>
      </c>
      <c r="C279" s="147" t="str">
        <f>Standings!$D278</f>
        <v/>
      </c>
      <c r="D279" s="364" t="str">
        <f>IF(ISNUMBER($A279),VLOOKUP($A279,Methuselahs!$A$7:$F$306,COLUMN(Methuselahs!$F$7),FALSE),"")</f>
        <v/>
      </c>
      <c r="E279" s="64" t="str">
        <f>IF(ISNUMBER($A279),Standings!$E278,"")</f>
        <v/>
      </c>
      <c r="F279" s="203" t="str">
        <f>IF(ISNUMBER($A279),Standings!$F278+Standings!$G278,"")</f>
        <v/>
      </c>
      <c r="G279" s="355" t="str">
        <f>IF(Standings!$A278&gt;5,"",Standings!$A278)</f>
        <v/>
      </c>
    </row>
    <row r="280" spans="1:7" x14ac:dyDescent="0.2">
      <c r="A280" s="202" t="str">
        <f>IF(ISNUMBER(Standings!$A279),Standings!$C279,"")</f>
        <v/>
      </c>
      <c r="B280" s="65" t="str">
        <f>IF(ISNUMBER($A280),VLOOKUP($A280,Methuselahs!$A$7:$E$306,5,FALSE),"")</f>
        <v/>
      </c>
      <c r="C280" s="147" t="str">
        <f>Standings!$D279</f>
        <v/>
      </c>
      <c r="D280" s="364" t="str">
        <f>IF(ISNUMBER($A280),VLOOKUP($A280,Methuselahs!$A$7:$F$306,COLUMN(Methuselahs!$F$7),FALSE),"")</f>
        <v/>
      </c>
      <c r="E280" s="64" t="str">
        <f>IF(ISNUMBER($A280),Standings!$E279,"")</f>
        <v/>
      </c>
      <c r="F280" s="203" t="str">
        <f>IF(ISNUMBER($A280),Standings!$F279+Standings!$G279,"")</f>
        <v/>
      </c>
      <c r="G280" s="355" t="str">
        <f>IF(Standings!$A279&gt;5,"",Standings!$A279)</f>
        <v/>
      </c>
    </row>
    <row r="281" spans="1:7" x14ac:dyDescent="0.2">
      <c r="A281" s="202" t="str">
        <f>IF(ISNUMBER(Standings!$A280),Standings!$C280,"")</f>
        <v/>
      </c>
      <c r="B281" s="65" t="str">
        <f>IF(ISNUMBER($A281),VLOOKUP($A281,Methuselahs!$A$7:$E$306,5,FALSE),"")</f>
        <v/>
      </c>
      <c r="C281" s="147" t="str">
        <f>Standings!$D280</f>
        <v/>
      </c>
      <c r="D281" s="364" t="str">
        <f>IF(ISNUMBER($A281),VLOOKUP($A281,Methuselahs!$A$7:$F$306,COLUMN(Methuselahs!$F$7),FALSE),"")</f>
        <v/>
      </c>
      <c r="E281" s="64" t="str">
        <f>IF(ISNUMBER($A281),Standings!$E280,"")</f>
        <v/>
      </c>
      <c r="F281" s="203" t="str">
        <f>IF(ISNUMBER($A281),Standings!$F280+Standings!$G280,"")</f>
        <v/>
      </c>
      <c r="G281" s="355" t="str">
        <f>IF(Standings!$A280&gt;5,"",Standings!$A280)</f>
        <v/>
      </c>
    </row>
    <row r="282" spans="1:7" x14ac:dyDescent="0.2">
      <c r="A282" s="202" t="str">
        <f>IF(ISNUMBER(Standings!$A281),Standings!$C281,"")</f>
        <v/>
      </c>
      <c r="B282" s="65" t="str">
        <f>IF(ISNUMBER($A282),VLOOKUP($A282,Methuselahs!$A$7:$E$306,5,FALSE),"")</f>
        <v/>
      </c>
      <c r="C282" s="147" t="str">
        <f>Standings!$D281</f>
        <v/>
      </c>
      <c r="D282" s="364" t="str">
        <f>IF(ISNUMBER($A282),VLOOKUP($A282,Methuselahs!$A$7:$F$306,COLUMN(Methuselahs!$F$7),FALSE),"")</f>
        <v/>
      </c>
      <c r="E282" s="64" t="str">
        <f>IF(ISNUMBER($A282),Standings!$E281,"")</f>
        <v/>
      </c>
      <c r="F282" s="203" t="str">
        <f>IF(ISNUMBER($A282),Standings!$F281+Standings!$G281,"")</f>
        <v/>
      </c>
      <c r="G282" s="355" t="str">
        <f>IF(Standings!$A281&gt;5,"",Standings!$A281)</f>
        <v/>
      </c>
    </row>
    <row r="283" spans="1:7" x14ac:dyDescent="0.2">
      <c r="A283" s="202" t="str">
        <f>IF(ISNUMBER(Standings!$A282),Standings!$C282,"")</f>
        <v/>
      </c>
      <c r="B283" s="65" t="str">
        <f>IF(ISNUMBER($A283),VLOOKUP($A283,Methuselahs!$A$7:$E$306,5,FALSE),"")</f>
        <v/>
      </c>
      <c r="C283" s="147" t="str">
        <f>Standings!$D282</f>
        <v/>
      </c>
      <c r="D283" s="364" t="str">
        <f>IF(ISNUMBER($A283),VLOOKUP($A283,Methuselahs!$A$7:$F$306,COLUMN(Methuselahs!$F$7),FALSE),"")</f>
        <v/>
      </c>
      <c r="E283" s="64" t="str">
        <f>IF(ISNUMBER($A283),Standings!$E282,"")</f>
        <v/>
      </c>
      <c r="F283" s="203" t="str">
        <f>IF(ISNUMBER($A283),Standings!$F282+Standings!$G282,"")</f>
        <v/>
      </c>
      <c r="G283" s="355" t="str">
        <f>IF(Standings!$A282&gt;5,"",Standings!$A282)</f>
        <v/>
      </c>
    </row>
    <row r="284" spans="1:7" x14ac:dyDescent="0.2">
      <c r="A284" s="202" t="str">
        <f>IF(ISNUMBER(Standings!$A283),Standings!$C283,"")</f>
        <v/>
      </c>
      <c r="B284" s="65" t="str">
        <f>IF(ISNUMBER($A284),VLOOKUP($A284,Methuselahs!$A$7:$E$306,5,FALSE),"")</f>
        <v/>
      </c>
      <c r="C284" s="147" t="str">
        <f>Standings!$D283</f>
        <v/>
      </c>
      <c r="D284" s="364" t="str">
        <f>IF(ISNUMBER($A284),VLOOKUP($A284,Methuselahs!$A$7:$F$306,COLUMN(Methuselahs!$F$7),FALSE),"")</f>
        <v/>
      </c>
      <c r="E284" s="64" t="str">
        <f>IF(ISNUMBER($A284),Standings!$E283,"")</f>
        <v/>
      </c>
      <c r="F284" s="203" t="str">
        <f>IF(ISNUMBER($A284),Standings!$F283+Standings!$G283,"")</f>
        <v/>
      </c>
      <c r="G284" s="355" t="str">
        <f>IF(Standings!$A283&gt;5,"",Standings!$A283)</f>
        <v/>
      </c>
    </row>
    <row r="285" spans="1:7" x14ac:dyDescent="0.2">
      <c r="A285" s="202" t="str">
        <f>IF(ISNUMBER(Standings!$A284),Standings!$C284,"")</f>
        <v/>
      </c>
      <c r="B285" s="65" t="str">
        <f>IF(ISNUMBER($A285),VLOOKUP($A285,Methuselahs!$A$7:$E$306,5,FALSE),"")</f>
        <v/>
      </c>
      <c r="C285" s="147" t="str">
        <f>Standings!$D284</f>
        <v/>
      </c>
      <c r="D285" s="364" t="str">
        <f>IF(ISNUMBER($A285),VLOOKUP($A285,Methuselahs!$A$7:$F$306,COLUMN(Methuselahs!$F$7),FALSE),"")</f>
        <v/>
      </c>
      <c r="E285" s="64" t="str">
        <f>IF(ISNUMBER($A285),Standings!$E284,"")</f>
        <v/>
      </c>
      <c r="F285" s="203" t="str">
        <f>IF(ISNUMBER($A285),Standings!$F284+Standings!$G284,"")</f>
        <v/>
      </c>
      <c r="G285" s="355" t="str">
        <f>IF(Standings!$A284&gt;5,"",Standings!$A284)</f>
        <v/>
      </c>
    </row>
    <row r="286" spans="1:7" x14ac:dyDescent="0.2">
      <c r="A286" s="202" t="str">
        <f>IF(ISNUMBER(Standings!$A285),Standings!$C285,"")</f>
        <v/>
      </c>
      <c r="B286" s="65" t="str">
        <f>IF(ISNUMBER($A286),VLOOKUP($A286,Methuselahs!$A$7:$E$306,5,FALSE),"")</f>
        <v/>
      </c>
      <c r="C286" s="147" t="str">
        <f>Standings!$D285</f>
        <v/>
      </c>
      <c r="D286" s="364" t="str">
        <f>IF(ISNUMBER($A286),VLOOKUP($A286,Methuselahs!$A$7:$F$306,COLUMN(Methuselahs!$F$7),FALSE),"")</f>
        <v/>
      </c>
      <c r="E286" s="64" t="str">
        <f>IF(ISNUMBER($A286),Standings!$E285,"")</f>
        <v/>
      </c>
      <c r="F286" s="203" t="str">
        <f>IF(ISNUMBER($A286),Standings!$F285+Standings!$G285,"")</f>
        <v/>
      </c>
      <c r="G286" s="355" t="str">
        <f>IF(Standings!$A285&gt;5,"",Standings!$A285)</f>
        <v/>
      </c>
    </row>
    <row r="287" spans="1:7" x14ac:dyDescent="0.2">
      <c r="A287" s="202" t="str">
        <f>IF(ISNUMBER(Standings!$A286),Standings!$C286,"")</f>
        <v/>
      </c>
      <c r="B287" s="65" t="str">
        <f>IF(ISNUMBER($A287),VLOOKUP($A287,Methuselahs!$A$7:$E$306,5,FALSE),"")</f>
        <v/>
      </c>
      <c r="C287" s="147" t="str">
        <f>Standings!$D286</f>
        <v/>
      </c>
      <c r="D287" s="364" t="str">
        <f>IF(ISNUMBER($A287),VLOOKUP($A287,Methuselahs!$A$7:$F$306,COLUMN(Methuselahs!$F$7),FALSE),"")</f>
        <v/>
      </c>
      <c r="E287" s="64" t="str">
        <f>IF(ISNUMBER($A287),Standings!$E286,"")</f>
        <v/>
      </c>
      <c r="F287" s="203" t="str">
        <f>IF(ISNUMBER($A287),Standings!$F286+Standings!$G286,"")</f>
        <v/>
      </c>
      <c r="G287" s="355" t="str">
        <f>IF(Standings!$A286&gt;5,"",Standings!$A286)</f>
        <v/>
      </c>
    </row>
    <row r="288" spans="1:7" x14ac:dyDescent="0.2">
      <c r="A288" s="202" t="str">
        <f>IF(ISNUMBER(Standings!$A287),Standings!$C287,"")</f>
        <v/>
      </c>
      <c r="B288" s="65" t="str">
        <f>IF(ISNUMBER($A288),VLOOKUP($A288,Methuselahs!$A$7:$E$306,5,FALSE),"")</f>
        <v/>
      </c>
      <c r="C288" s="147" t="str">
        <f>Standings!$D287</f>
        <v/>
      </c>
      <c r="D288" s="364" t="str">
        <f>IF(ISNUMBER($A288),VLOOKUP($A288,Methuselahs!$A$7:$F$306,COLUMN(Methuselahs!$F$7),FALSE),"")</f>
        <v/>
      </c>
      <c r="E288" s="64" t="str">
        <f>IF(ISNUMBER($A288),Standings!$E287,"")</f>
        <v/>
      </c>
      <c r="F288" s="203" t="str">
        <f>IF(ISNUMBER($A288),Standings!$F287+Standings!$G287,"")</f>
        <v/>
      </c>
      <c r="G288" s="355" t="str">
        <f>IF(Standings!$A287&gt;5,"",Standings!$A287)</f>
        <v/>
      </c>
    </row>
    <row r="289" spans="1:7" x14ac:dyDescent="0.2">
      <c r="A289" s="202" t="str">
        <f>IF(ISNUMBER(Standings!$A288),Standings!$C288,"")</f>
        <v/>
      </c>
      <c r="B289" s="65" t="str">
        <f>IF(ISNUMBER($A289),VLOOKUP($A289,Methuselahs!$A$7:$E$306,5,FALSE),"")</f>
        <v/>
      </c>
      <c r="C289" s="147" t="str">
        <f>Standings!$D288</f>
        <v/>
      </c>
      <c r="D289" s="364" t="str">
        <f>IF(ISNUMBER($A289),VLOOKUP($A289,Methuselahs!$A$7:$F$306,COLUMN(Methuselahs!$F$7),FALSE),"")</f>
        <v/>
      </c>
      <c r="E289" s="64" t="str">
        <f>IF(ISNUMBER($A289),Standings!$E288,"")</f>
        <v/>
      </c>
      <c r="F289" s="203" t="str">
        <f>IF(ISNUMBER($A289),Standings!$F288+Standings!$G288,"")</f>
        <v/>
      </c>
      <c r="G289" s="355" t="str">
        <f>IF(Standings!$A288&gt;5,"",Standings!$A288)</f>
        <v/>
      </c>
    </row>
    <row r="290" spans="1:7" x14ac:dyDescent="0.2">
      <c r="A290" s="202" t="str">
        <f>IF(ISNUMBER(Standings!$A289),Standings!$C289,"")</f>
        <v/>
      </c>
      <c r="B290" s="65" t="str">
        <f>IF(ISNUMBER($A290),VLOOKUP($A290,Methuselahs!$A$7:$E$306,5,FALSE),"")</f>
        <v/>
      </c>
      <c r="C290" s="147" t="str">
        <f>Standings!$D289</f>
        <v/>
      </c>
      <c r="D290" s="364" t="str">
        <f>IF(ISNUMBER($A290),VLOOKUP($A290,Methuselahs!$A$7:$F$306,COLUMN(Methuselahs!$F$7),FALSE),"")</f>
        <v/>
      </c>
      <c r="E290" s="64" t="str">
        <f>IF(ISNUMBER($A290),Standings!$E289,"")</f>
        <v/>
      </c>
      <c r="F290" s="203" t="str">
        <f>IF(ISNUMBER($A290),Standings!$F289+Standings!$G289,"")</f>
        <v/>
      </c>
      <c r="G290" s="355" t="str">
        <f>IF(Standings!$A289&gt;5,"",Standings!$A289)</f>
        <v/>
      </c>
    </row>
    <row r="291" spans="1:7" x14ac:dyDescent="0.2">
      <c r="A291" s="202" t="str">
        <f>IF(ISNUMBER(Standings!$A290),Standings!$C290,"")</f>
        <v/>
      </c>
      <c r="B291" s="65" t="str">
        <f>IF(ISNUMBER($A291),VLOOKUP($A291,Methuselahs!$A$7:$E$306,5,FALSE),"")</f>
        <v/>
      </c>
      <c r="C291" s="147" t="str">
        <f>Standings!$D290</f>
        <v/>
      </c>
      <c r="D291" s="364" t="str">
        <f>IF(ISNUMBER($A291),VLOOKUP($A291,Methuselahs!$A$7:$F$306,COLUMN(Methuselahs!$F$7),FALSE),"")</f>
        <v/>
      </c>
      <c r="E291" s="64" t="str">
        <f>IF(ISNUMBER($A291),Standings!$E290,"")</f>
        <v/>
      </c>
      <c r="F291" s="203" t="str">
        <f>IF(ISNUMBER($A291),Standings!$F290+Standings!$G290,"")</f>
        <v/>
      </c>
      <c r="G291" s="355" t="str">
        <f>IF(Standings!$A290&gt;5,"",Standings!$A290)</f>
        <v/>
      </c>
    </row>
    <row r="292" spans="1:7" x14ac:dyDescent="0.2">
      <c r="A292" s="202" t="str">
        <f>IF(ISNUMBER(Standings!$A291),Standings!$C291,"")</f>
        <v/>
      </c>
      <c r="B292" s="65" t="str">
        <f>IF(ISNUMBER($A292),VLOOKUP($A292,Methuselahs!$A$7:$E$306,5,FALSE),"")</f>
        <v/>
      </c>
      <c r="C292" s="147" t="str">
        <f>Standings!$D291</f>
        <v/>
      </c>
      <c r="D292" s="364" t="str">
        <f>IF(ISNUMBER($A292),VLOOKUP($A292,Methuselahs!$A$7:$F$306,COLUMN(Methuselahs!$F$7),FALSE),"")</f>
        <v/>
      </c>
      <c r="E292" s="64" t="str">
        <f>IF(ISNUMBER($A292),Standings!$E291,"")</f>
        <v/>
      </c>
      <c r="F292" s="203" t="str">
        <f>IF(ISNUMBER($A292),Standings!$F291+Standings!$G291,"")</f>
        <v/>
      </c>
      <c r="G292" s="355" t="str">
        <f>IF(Standings!$A291&gt;5,"",Standings!$A291)</f>
        <v/>
      </c>
    </row>
    <row r="293" spans="1:7" x14ac:dyDescent="0.2">
      <c r="A293" s="202" t="str">
        <f>IF(ISNUMBER(Standings!$A292),Standings!$C292,"")</f>
        <v/>
      </c>
      <c r="B293" s="65" t="str">
        <f>IF(ISNUMBER($A293),VLOOKUP($A293,Methuselahs!$A$7:$E$306,5,FALSE),"")</f>
        <v/>
      </c>
      <c r="C293" s="147" t="str">
        <f>Standings!$D292</f>
        <v/>
      </c>
      <c r="D293" s="364" t="str">
        <f>IF(ISNUMBER($A293),VLOOKUP($A293,Methuselahs!$A$7:$F$306,COLUMN(Methuselahs!$F$7),FALSE),"")</f>
        <v/>
      </c>
      <c r="E293" s="64" t="str">
        <f>IF(ISNUMBER($A293),Standings!$E292,"")</f>
        <v/>
      </c>
      <c r="F293" s="203" t="str">
        <f>IF(ISNUMBER($A293),Standings!$F292+Standings!$G292,"")</f>
        <v/>
      </c>
      <c r="G293" s="355" t="str">
        <f>IF(Standings!$A292&gt;5,"",Standings!$A292)</f>
        <v/>
      </c>
    </row>
    <row r="294" spans="1:7" x14ac:dyDescent="0.2">
      <c r="A294" s="202" t="str">
        <f>IF(ISNUMBER(Standings!$A293),Standings!$C293,"")</f>
        <v/>
      </c>
      <c r="B294" s="65" t="str">
        <f>IF(ISNUMBER($A294),VLOOKUP($A294,Methuselahs!$A$7:$E$306,5,FALSE),"")</f>
        <v/>
      </c>
      <c r="C294" s="147" t="str">
        <f>Standings!$D293</f>
        <v/>
      </c>
      <c r="D294" s="364" t="str">
        <f>IF(ISNUMBER($A294),VLOOKUP($A294,Methuselahs!$A$7:$F$306,COLUMN(Methuselahs!$F$7),FALSE),"")</f>
        <v/>
      </c>
      <c r="E294" s="64" t="str">
        <f>IF(ISNUMBER($A294),Standings!$E293,"")</f>
        <v/>
      </c>
      <c r="F294" s="203" t="str">
        <f>IF(ISNUMBER($A294),Standings!$F293+Standings!$G293,"")</f>
        <v/>
      </c>
      <c r="G294" s="355" t="str">
        <f>IF(Standings!$A293&gt;5,"",Standings!$A293)</f>
        <v/>
      </c>
    </row>
    <row r="295" spans="1:7" x14ac:dyDescent="0.2">
      <c r="A295" s="202" t="str">
        <f>IF(ISNUMBER(Standings!$A294),Standings!$C294,"")</f>
        <v/>
      </c>
      <c r="B295" s="65" t="str">
        <f>IF(ISNUMBER($A295),VLOOKUP($A295,Methuselahs!$A$7:$E$306,5,FALSE),"")</f>
        <v/>
      </c>
      <c r="C295" s="147" t="str">
        <f>Standings!$D294</f>
        <v/>
      </c>
      <c r="D295" s="364" t="str">
        <f>IF(ISNUMBER($A295),VLOOKUP($A295,Methuselahs!$A$7:$F$306,COLUMN(Methuselahs!$F$7),FALSE),"")</f>
        <v/>
      </c>
      <c r="E295" s="64" t="str">
        <f>IF(ISNUMBER($A295),Standings!$E294,"")</f>
        <v/>
      </c>
      <c r="F295" s="203" t="str">
        <f>IF(ISNUMBER($A295),Standings!$F294+Standings!$G294,"")</f>
        <v/>
      </c>
      <c r="G295" s="355" t="str">
        <f>IF(Standings!$A294&gt;5,"",Standings!$A294)</f>
        <v/>
      </c>
    </row>
    <row r="296" spans="1:7" x14ac:dyDescent="0.2">
      <c r="A296" s="202" t="str">
        <f>IF(ISNUMBER(Standings!$A295),Standings!$C295,"")</f>
        <v/>
      </c>
      <c r="B296" s="65" t="str">
        <f>IF(ISNUMBER($A296),VLOOKUP($A296,Methuselahs!$A$7:$E$306,5,FALSE),"")</f>
        <v/>
      </c>
      <c r="C296" s="147" t="str">
        <f>Standings!$D295</f>
        <v/>
      </c>
      <c r="D296" s="364" t="str">
        <f>IF(ISNUMBER($A296),VLOOKUP($A296,Methuselahs!$A$7:$F$306,COLUMN(Methuselahs!$F$7),FALSE),"")</f>
        <v/>
      </c>
      <c r="E296" s="64" t="str">
        <f>IF(ISNUMBER($A296),Standings!$E295,"")</f>
        <v/>
      </c>
      <c r="F296" s="203" t="str">
        <f>IF(ISNUMBER($A296),Standings!$F295+Standings!$G295,"")</f>
        <v/>
      </c>
      <c r="G296" s="355" t="str">
        <f>IF(Standings!$A295&gt;5,"",Standings!$A295)</f>
        <v/>
      </c>
    </row>
    <row r="297" spans="1:7" x14ac:dyDescent="0.2">
      <c r="A297" s="202" t="str">
        <f>IF(ISNUMBER(Standings!$A296),Standings!$C296,"")</f>
        <v/>
      </c>
      <c r="B297" s="65" t="str">
        <f>IF(ISNUMBER($A297),VLOOKUP($A297,Methuselahs!$A$7:$E$306,5,FALSE),"")</f>
        <v/>
      </c>
      <c r="C297" s="147" t="str">
        <f>Standings!$D296</f>
        <v/>
      </c>
      <c r="D297" s="364" t="str">
        <f>IF(ISNUMBER($A297),VLOOKUP($A297,Methuselahs!$A$7:$F$306,COLUMN(Methuselahs!$F$7),FALSE),"")</f>
        <v/>
      </c>
      <c r="E297" s="64" t="str">
        <f>IF(ISNUMBER($A297),Standings!$E296,"")</f>
        <v/>
      </c>
      <c r="F297" s="203" t="str">
        <f>IF(ISNUMBER($A297),Standings!$F296+Standings!$G296,"")</f>
        <v/>
      </c>
      <c r="G297" s="355" t="str">
        <f>IF(Standings!$A296&gt;5,"",Standings!$A296)</f>
        <v/>
      </c>
    </row>
    <row r="298" spans="1:7" x14ac:dyDescent="0.2">
      <c r="A298" s="202" t="str">
        <f>IF(ISNUMBER(Standings!$A297),Standings!$C297,"")</f>
        <v/>
      </c>
      <c r="B298" s="65" t="str">
        <f>IF(ISNUMBER($A298),VLOOKUP($A298,Methuselahs!$A$7:$E$306,5,FALSE),"")</f>
        <v/>
      </c>
      <c r="C298" s="147" t="str">
        <f>Standings!$D297</f>
        <v/>
      </c>
      <c r="D298" s="364" t="str">
        <f>IF(ISNUMBER($A298),VLOOKUP($A298,Methuselahs!$A$7:$F$306,COLUMN(Methuselahs!$F$7),FALSE),"")</f>
        <v/>
      </c>
      <c r="E298" s="64" t="str">
        <f>IF(ISNUMBER($A298),Standings!$E297,"")</f>
        <v/>
      </c>
      <c r="F298" s="203" t="str">
        <f>IF(ISNUMBER($A298),Standings!$F297+Standings!$G297,"")</f>
        <v/>
      </c>
      <c r="G298" s="355" t="str">
        <f>IF(Standings!$A297&gt;5,"",Standings!$A297)</f>
        <v/>
      </c>
    </row>
    <row r="299" spans="1:7" x14ac:dyDescent="0.2">
      <c r="A299" s="202" t="str">
        <f>IF(ISNUMBER(Standings!$A298),Standings!$C298,"")</f>
        <v/>
      </c>
      <c r="B299" s="65" t="str">
        <f>IF(ISNUMBER($A299),VLOOKUP($A299,Methuselahs!$A$7:$E$306,5,FALSE),"")</f>
        <v/>
      </c>
      <c r="C299" s="147" t="str">
        <f>Standings!$D298</f>
        <v/>
      </c>
      <c r="D299" s="364" t="str">
        <f>IF(ISNUMBER($A299),VLOOKUP($A299,Methuselahs!$A$7:$F$306,COLUMN(Methuselahs!$F$7),FALSE),"")</f>
        <v/>
      </c>
      <c r="E299" s="64" t="str">
        <f>IF(ISNUMBER($A299),Standings!$E298,"")</f>
        <v/>
      </c>
      <c r="F299" s="203" t="str">
        <f>IF(ISNUMBER($A299),Standings!$F298+Standings!$G298,"")</f>
        <v/>
      </c>
      <c r="G299" s="355" t="str">
        <f>IF(Standings!$A298&gt;5,"",Standings!$A298)</f>
        <v/>
      </c>
    </row>
    <row r="300" spans="1:7" x14ac:dyDescent="0.2">
      <c r="A300" s="202" t="str">
        <f>IF(ISNUMBER(Standings!$A299),Standings!$C299,"")</f>
        <v/>
      </c>
      <c r="B300" s="65" t="str">
        <f>IF(ISNUMBER($A300),VLOOKUP($A300,Methuselahs!$A$7:$E$306,5,FALSE),"")</f>
        <v/>
      </c>
      <c r="C300" s="147" t="str">
        <f>Standings!$D299</f>
        <v/>
      </c>
      <c r="D300" s="364" t="str">
        <f>IF(ISNUMBER($A300),VLOOKUP($A300,Methuselahs!$A$7:$F$306,COLUMN(Methuselahs!$F$7),FALSE),"")</f>
        <v/>
      </c>
      <c r="E300" s="64" t="str">
        <f>IF(ISNUMBER($A300),Standings!$E299,"")</f>
        <v/>
      </c>
      <c r="F300" s="203" t="str">
        <f>IF(ISNUMBER($A300),Standings!$F299+Standings!$G299,"")</f>
        <v/>
      </c>
      <c r="G300" s="355" t="str">
        <f>IF(Standings!$A299&gt;5,"",Standings!$A299)</f>
        <v/>
      </c>
    </row>
    <row r="301" spans="1:7" x14ac:dyDescent="0.2">
      <c r="A301" s="202" t="str">
        <f>IF(ISNUMBER(Standings!$A300),Standings!$C300,"")</f>
        <v/>
      </c>
      <c r="B301" s="65" t="str">
        <f>IF(ISNUMBER($A301),VLOOKUP($A301,Methuselahs!$A$7:$E$306,5,FALSE),"")</f>
        <v/>
      </c>
      <c r="C301" s="147" t="str">
        <f>Standings!$D300</f>
        <v/>
      </c>
      <c r="D301" s="364" t="str">
        <f>IF(ISNUMBER($A301),VLOOKUP($A301,Methuselahs!$A$7:$F$306,COLUMN(Methuselahs!$F$7),FALSE),"")</f>
        <v/>
      </c>
      <c r="E301" s="64" t="str">
        <f>IF(ISNUMBER($A301),Standings!$E300,"")</f>
        <v/>
      </c>
      <c r="F301" s="203" t="str">
        <f>IF(ISNUMBER($A301),Standings!$F300+Standings!$G300,"")</f>
        <v/>
      </c>
      <c r="G301" s="355" t="str">
        <f>IF(Standings!$A300&gt;5,"",Standings!$A300)</f>
        <v/>
      </c>
    </row>
    <row r="302" spans="1:7" x14ac:dyDescent="0.2">
      <c r="A302" s="202" t="str">
        <f>IF(ISNUMBER(Standings!$A301),Standings!$C301,"")</f>
        <v/>
      </c>
      <c r="B302" s="65" t="str">
        <f>IF(ISNUMBER($A302),VLOOKUP($A302,Methuselahs!$A$7:$E$306,5,FALSE),"")</f>
        <v/>
      </c>
      <c r="C302" s="147" t="str">
        <f>Standings!$D301</f>
        <v/>
      </c>
      <c r="D302" s="364" t="str">
        <f>IF(ISNUMBER($A302),VLOOKUP($A302,Methuselahs!$A$7:$F$306,COLUMN(Methuselahs!$F$7),FALSE),"")</f>
        <v/>
      </c>
      <c r="E302" s="64" t="str">
        <f>IF(ISNUMBER($A302),Standings!$E301,"")</f>
        <v/>
      </c>
      <c r="F302" s="203" t="str">
        <f>IF(ISNUMBER($A302),Standings!$F301+Standings!$G301,"")</f>
        <v/>
      </c>
      <c r="G302" s="355" t="str">
        <f>IF(Standings!$A301&gt;5,"",Standings!$A301)</f>
        <v/>
      </c>
    </row>
    <row r="303" spans="1:7" x14ac:dyDescent="0.2">
      <c r="A303" s="202" t="str">
        <f>IF(ISNUMBER(Standings!$A302),Standings!$C302,"")</f>
        <v/>
      </c>
      <c r="B303" s="65" t="str">
        <f>IF(ISNUMBER($A303),VLOOKUP($A303,Methuselahs!$A$7:$E$306,5,FALSE),"")</f>
        <v/>
      </c>
      <c r="C303" s="147" t="str">
        <f>Standings!$D302</f>
        <v/>
      </c>
      <c r="D303" s="364" t="str">
        <f>IF(ISNUMBER($A303),VLOOKUP($A303,Methuselahs!$A$7:$F$306,COLUMN(Methuselahs!$F$7),FALSE),"")</f>
        <v/>
      </c>
      <c r="E303" s="64" t="str">
        <f>IF(ISNUMBER($A303),Standings!$E302,"")</f>
        <v/>
      </c>
      <c r="F303" s="203" t="str">
        <f>IF(ISNUMBER($A303),Standings!$F302+Standings!$G302,"")</f>
        <v/>
      </c>
      <c r="G303" s="355" t="str">
        <f>IF(Standings!$A302&gt;5,"",Standings!$A302)</f>
        <v/>
      </c>
    </row>
    <row r="304" spans="1:7" x14ac:dyDescent="0.2">
      <c r="A304" s="202" t="str">
        <f>IF(ISNUMBER(Standings!$A303),Standings!$C303,"")</f>
        <v/>
      </c>
      <c r="B304" s="65" t="str">
        <f>IF(ISNUMBER($A304),VLOOKUP($A304,Methuselahs!$A$7:$E$306,5,FALSE),"")</f>
        <v/>
      </c>
      <c r="C304" s="147" t="str">
        <f>Standings!$D303</f>
        <v/>
      </c>
      <c r="D304" s="364" t="str">
        <f>IF(ISNUMBER($A304),VLOOKUP($A304,Methuselahs!$A$7:$F$306,COLUMN(Methuselahs!$F$7),FALSE),"")</f>
        <v/>
      </c>
      <c r="E304" s="64" t="str">
        <f>IF(ISNUMBER($A304),Standings!$E303,"")</f>
        <v/>
      </c>
      <c r="F304" s="203" t="str">
        <f>IF(ISNUMBER($A304),Standings!$F303+Standings!$G303,"")</f>
        <v/>
      </c>
      <c r="G304" s="355" t="str">
        <f>IF(Standings!$A303&gt;5,"",Standings!$A303)</f>
        <v/>
      </c>
    </row>
    <row r="305" spans="1:7" x14ac:dyDescent="0.2">
      <c r="A305" s="202" t="str">
        <f>IF(ISNUMBER(Standings!$A304),Standings!$C304,"")</f>
        <v/>
      </c>
      <c r="B305" s="65" t="str">
        <f>IF(ISNUMBER($A305),VLOOKUP($A305,Methuselahs!$A$7:$E$306,5,FALSE),"")</f>
        <v/>
      </c>
      <c r="C305" s="147" t="str">
        <f>Standings!$D304</f>
        <v/>
      </c>
      <c r="D305" s="364" t="str">
        <f>IF(ISNUMBER($A305),VLOOKUP($A305,Methuselahs!$A$7:$F$306,COLUMN(Methuselahs!$F$7),FALSE),"")</f>
        <v/>
      </c>
      <c r="E305" s="64" t="str">
        <f>IF(ISNUMBER($A305),Standings!$E304,"")</f>
        <v/>
      </c>
      <c r="F305" s="203" t="str">
        <f>IF(ISNUMBER($A305),Standings!$F304+Standings!$G304,"")</f>
        <v/>
      </c>
      <c r="G305" s="355" t="str">
        <f>IF(Standings!$A304&gt;5,"",Standings!$A304)</f>
        <v/>
      </c>
    </row>
    <row r="306" spans="1:7" x14ac:dyDescent="0.2">
      <c r="A306" s="202" t="str">
        <f>IF(ISNUMBER(Standings!$A305),Standings!$C305,"")</f>
        <v/>
      </c>
      <c r="B306" s="65" t="str">
        <f>IF(ISNUMBER($A306),VLOOKUP($A306,Methuselahs!$A$7:$E$306,5,FALSE),"")</f>
        <v/>
      </c>
      <c r="C306" s="147" t="str">
        <f>Standings!$D305</f>
        <v/>
      </c>
      <c r="D306" s="364" t="str">
        <f>IF(ISNUMBER($A306),VLOOKUP($A306,Methuselahs!$A$7:$F$306,COLUMN(Methuselahs!$F$7),FALSE),"")</f>
        <v/>
      </c>
      <c r="E306" s="64" t="str">
        <f>IF(ISNUMBER($A306),Standings!$E305,"")</f>
        <v/>
      </c>
      <c r="F306" s="203" t="str">
        <f>IF(ISNUMBER($A306),Standings!$F305+Standings!$G305,"")</f>
        <v/>
      </c>
      <c r="G306" s="355" t="str">
        <f>IF(Standings!$A305&gt;5,"",Standings!$A305)</f>
        <v/>
      </c>
    </row>
  </sheetData>
  <sheetProtection sheet="1" objects="1" scenarios="1"/>
  <mergeCells count="2">
    <mergeCell ref="A1:L1"/>
    <mergeCell ref="A3:L3"/>
  </mergeCells>
  <phoneticPr fontId="6"/>
  <pageMargins left="0.74791666666666667" right="0.74791666666666667" top="0.98402777777777783" bottom="0.98402777777777783" header="0.51180555555555562" footer="0.51180555555555562"/>
  <pageSetup firstPageNumber="0" orientation="landscape" horizontalDpi="300" verticalDpi="300"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3"/>
  <sheetViews>
    <sheetView workbookViewId="0">
      <selection activeCell="A4" sqref="A4"/>
    </sheetView>
  </sheetViews>
  <sheetFormatPr defaultColWidth="8.7109375" defaultRowHeight="12.75" x14ac:dyDescent="0.2"/>
  <cols>
    <col min="1" max="1" width="80.7109375" style="239" customWidth="1"/>
    <col min="2" max="16384" width="8.7109375" style="239"/>
  </cols>
  <sheetData>
    <row r="1" spans="1:1" s="3" customFormat="1" ht="25.5" x14ac:dyDescent="0.35">
      <c r="A1" s="4" t="str">
        <f>IF(ISBLANK('Tournament Info'!B3),"Vampire: The Eternal Struggle Tournament",'Tournament Info'!B3)</f>
        <v>VtES Finnish Nationals 2026</v>
      </c>
    </row>
    <row r="2" spans="1:1" s="3" customFormat="1" x14ac:dyDescent="0.2"/>
    <row r="3" spans="1:1" s="241" customFormat="1" ht="15" x14ac:dyDescent="0.2">
      <c r="A3" s="240" t="s">
        <v>174</v>
      </c>
    </row>
  </sheetData>
  <pageMargins left="0.74791666666666667" right="0.74791666666666667" top="0.98402777777777783" bottom="0.98402777777777783" header="0.51180555555555562" footer="0.51180555555555562"/>
  <pageSetup paperSize="9" firstPageNumber="0" orientation="portrait" horizontalDpi="300" verticalDpi="300"/>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KS1490"/>
  <sheetViews>
    <sheetView topLeftCell="D1" workbookViewId="0">
      <selection activeCell="B3" sqref="B3"/>
    </sheetView>
  </sheetViews>
  <sheetFormatPr defaultColWidth="3.7109375" defaultRowHeight="12.75" x14ac:dyDescent="0.2"/>
  <cols>
    <col min="1" max="3" width="3.7109375" style="426" hidden="1" customWidth="1"/>
    <col min="4" max="4" width="3.7109375" style="426" customWidth="1"/>
    <col min="5" max="5" width="9.42578125" style="428" customWidth="1"/>
    <col min="6" max="255" width="3.7109375" style="426" customWidth="1"/>
    <col min="256" max="16384" width="3.7109375" style="426"/>
  </cols>
  <sheetData>
    <row r="1" spans="1:10" ht="25.5" x14ac:dyDescent="0.35">
      <c r="D1" s="427" t="s">
        <v>175</v>
      </c>
    </row>
    <row r="2" spans="1:10" ht="13.15" customHeight="1" x14ac:dyDescent="0.2">
      <c r="E2" s="429" t="s">
        <v>267</v>
      </c>
    </row>
    <row r="3" spans="1:10" ht="13.15" customHeight="1" x14ac:dyDescent="0.2">
      <c r="E3" s="428" t="s">
        <v>176</v>
      </c>
    </row>
    <row r="4" spans="1:10" x14ac:dyDescent="0.2">
      <c r="E4" s="428" t="s">
        <v>177</v>
      </c>
    </row>
    <row r="5" spans="1:10" x14ac:dyDescent="0.2">
      <c r="A5" s="426">
        <f>IF(OR(NOT(ISNUMBER('Tournament Info'!B11)),'Tournament Info'!B11=4),Methuselahs!$A$4,0)</f>
        <v>41</v>
      </c>
      <c r="E5" s="428" t="s">
        <v>281</v>
      </c>
    </row>
    <row r="6" spans="1:10" x14ac:dyDescent="0.2">
      <c r="A6" s="428">
        <f>IF(A5&gt;300,1,IF(A5&gt;=4,(A5-4)*5+ROW(F8),1))</f>
        <v>193</v>
      </c>
      <c r="B6" s="428">
        <f>A6+1</f>
        <v>194</v>
      </c>
      <c r="C6" s="428">
        <f>B6+1</f>
        <v>195</v>
      </c>
    </row>
    <row r="7" spans="1:10" x14ac:dyDescent="0.2">
      <c r="A7" s="426">
        <f t="shared" ref="A7:C91" ca="1" si="0">IF(INDIRECT(ADDRESS(A$6,ROW()-ROW(A$6)-1+COLUMN($F$8)))&gt;0,INDIRECT(ADDRESS(A$6,ROW()-ROW(A$6)-1+COLUMN($F$8))),"")</f>
        <v>1</v>
      </c>
      <c r="B7" s="426">
        <f t="shared" ca="1" si="0"/>
        <v>28</v>
      </c>
      <c r="C7" s="426">
        <f t="shared" ca="1" si="0"/>
        <v>4</v>
      </c>
      <c r="D7" s="430">
        <v>4</v>
      </c>
      <c r="E7" s="431" t="s">
        <v>179</v>
      </c>
    </row>
    <row r="8" spans="1:10" x14ac:dyDescent="0.2">
      <c r="A8" s="426">
        <f t="shared" ca="1" si="0"/>
        <v>2</v>
      </c>
      <c r="B8" s="426">
        <f t="shared" ca="1" si="0"/>
        <v>32</v>
      </c>
      <c r="C8" s="426">
        <f t="shared" ca="1" si="0"/>
        <v>37</v>
      </c>
      <c r="E8" s="426" t="s">
        <v>130</v>
      </c>
      <c r="F8" s="445">
        <v>1</v>
      </c>
      <c r="G8" s="446">
        <v>2</v>
      </c>
      <c r="H8" s="446">
        <v>3</v>
      </c>
      <c r="I8" s="447">
        <v>4</v>
      </c>
    </row>
    <row r="9" spans="1:10" x14ac:dyDescent="0.2">
      <c r="A9" s="426">
        <f t="shared" ca="1" si="0"/>
        <v>3</v>
      </c>
      <c r="B9" s="426">
        <f t="shared" ca="1" si="0"/>
        <v>24</v>
      </c>
      <c r="C9" s="426">
        <f t="shared" ca="1" si="0"/>
        <v>38</v>
      </c>
      <c r="E9" s="426" t="s">
        <v>157</v>
      </c>
      <c r="F9" s="445">
        <v>3</v>
      </c>
      <c r="G9" s="446">
        <v>1</v>
      </c>
      <c r="H9" s="446">
        <v>4</v>
      </c>
      <c r="I9" s="447">
        <v>2</v>
      </c>
    </row>
    <row r="10" spans="1:10" x14ac:dyDescent="0.2">
      <c r="A10" s="426">
        <f t="shared" ca="1" si="0"/>
        <v>4</v>
      </c>
      <c r="B10" s="426">
        <f t="shared" ca="1" si="0"/>
        <v>7</v>
      </c>
      <c r="C10" s="426">
        <f t="shared" ca="1" si="0"/>
        <v>32</v>
      </c>
      <c r="E10" s="426" t="s">
        <v>159</v>
      </c>
      <c r="F10" s="445">
        <v>2</v>
      </c>
      <c r="G10" s="446">
        <v>4</v>
      </c>
      <c r="H10" s="446">
        <v>1</v>
      </c>
      <c r="I10" s="447">
        <v>3</v>
      </c>
    </row>
    <row r="11" spans="1:10" x14ac:dyDescent="0.2">
      <c r="A11" s="426">
        <f t="shared" ca="1" si="0"/>
        <v>5</v>
      </c>
      <c r="B11" s="426">
        <f t="shared" ca="1" si="0"/>
        <v>12</v>
      </c>
      <c r="C11" s="426">
        <f t="shared" ca="1" si="0"/>
        <v>27</v>
      </c>
    </row>
    <row r="12" spans="1:10" x14ac:dyDescent="0.2">
      <c r="A12" s="426">
        <f t="shared" ca="1" si="0"/>
        <v>6</v>
      </c>
      <c r="B12" s="426">
        <f t="shared" ca="1" si="0"/>
        <v>3</v>
      </c>
      <c r="C12" s="426">
        <f t="shared" ca="1" si="0"/>
        <v>41</v>
      </c>
      <c r="D12" s="430">
        <v>5</v>
      </c>
      <c r="E12" s="431" t="s">
        <v>179</v>
      </c>
    </row>
    <row r="13" spans="1:10" x14ac:dyDescent="0.2">
      <c r="A13" s="426">
        <f t="shared" ca="1" si="0"/>
        <v>7</v>
      </c>
      <c r="B13" s="426">
        <f t="shared" ca="1" si="0"/>
        <v>13</v>
      </c>
      <c r="C13" s="426">
        <f t="shared" ca="1" si="0"/>
        <v>10</v>
      </c>
      <c r="E13" s="426" t="s">
        <v>130</v>
      </c>
      <c r="F13" s="445">
        <v>1</v>
      </c>
      <c r="G13" s="446">
        <v>2</v>
      </c>
      <c r="H13" s="446">
        <v>3</v>
      </c>
      <c r="I13" s="446">
        <v>4</v>
      </c>
      <c r="J13" s="447">
        <v>5</v>
      </c>
    </row>
    <row r="14" spans="1:10" x14ac:dyDescent="0.2">
      <c r="A14" s="426">
        <f t="shared" ca="1" si="0"/>
        <v>8</v>
      </c>
      <c r="B14" s="426">
        <f t="shared" ca="1" si="0"/>
        <v>35</v>
      </c>
      <c r="C14" s="426">
        <f t="shared" ca="1" si="0"/>
        <v>16</v>
      </c>
      <c r="E14" s="426" t="s">
        <v>157</v>
      </c>
      <c r="F14" s="445">
        <v>4</v>
      </c>
      <c r="G14" s="446">
        <v>1</v>
      </c>
      <c r="H14" s="446">
        <v>3</v>
      </c>
      <c r="I14" s="446">
        <v>5</v>
      </c>
      <c r="J14" s="447">
        <v>2</v>
      </c>
    </row>
    <row r="15" spans="1:10" x14ac:dyDescent="0.2">
      <c r="A15" s="426">
        <f t="shared" ca="1" si="0"/>
        <v>9</v>
      </c>
      <c r="B15" s="426">
        <f t="shared" ca="1" si="0"/>
        <v>21</v>
      </c>
      <c r="C15" s="426">
        <f t="shared" ca="1" si="0"/>
        <v>11</v>
      </c>
      <c r="E15" s="426" t="s">
        <v>159</v>
      </c>
      <c r="F15" s="445">
        <v>2</v>
      </c>
      <c r="G15" s="446">
        <v>5</v>
      </c>
      <c r="H15" s="446">
        <v>3</v>
      </c>
      <c r="I15" s="446">
        <v>1</v>
      </c>
      <c r="J15" s="447">
        <v>4</v>
      </c>
    </row>
    <row r="16" spans="1:10" x14ac:dyDescent="0.2">
      <c r="A16" s="426">
        <f t="shared" ca="1" si="0"/>
        <v>10</v>
      </c>
      <c r="B16" s="426">
        <f t="shared" ca="1" si="0"/>
        <v>30</v>
      </c>
      <c r="C16" s="426">
        <f t="shared" ca="1" si="0"/>
        <v>34</v>
      </c>
    </row>
    <row r="17" spans="1:14" x14ac:dyDescent="0.2">
      <c r="A17" s="426">
        <f t="shared" ca="1" si="0"/>
        <v>11</v>
      </c>
      <c r="B17" s="426">
        <f t="shared" ca="1" si="0"/>
        <v>36</v>
      </c>
      <c r="C17" s="426">
        <f t="shared" ca="1" si="0"/>
        <v>15</v>
      </c>
      <c r="D17" s="430">
        <v>6</v>
      </c>
      <c r="E17" s="431" t="s">
        <v>180</v>
      </c>
    </row>
    <row r="18" spans="1:14" x14ac:dyDescent="0.2">
      <c r="A18" s="426">
        <f t="shared" ca="1" si="0"/>
        <v>12</v>
      </c>
      <c r="B18" s="426">
        <f t="shared" ca="1" si="0"/>
        <v>29</v>
      </c>
      <c r="C18" s="426">
        <f t="shared" ca="1" si="0"/>
        <v>30</v>
      </c>
      <c r="E18" s="426" t="s">
        <v>130</v>
      </c>
      <c r="F18" s="445">
        <v>1</v>
      </c>
      <c r="G18" s="446">
        <v>2</v>
      </c>
      <c r="H18" s="446">
        <v>3</v>
      </c>
      <c r="I18" s="447">
        <v>4</v>
      </c>
    </row>
    <row r="19" spans="1:14" x14ac:dyDescent="0.2">
      <c r="A19" s="426">
        <f t="shared" ca="1" si="0"/>
        <v>13</v>
      </c>
      <c r="B19" s="426">
        <f t="shared" ca="1" si="0"/>
        <v>19</v>
      </c>
      <c r="C19" s="426">
        <f t="shared" ca="1" si="0"/>
        <v>22</v>
      </c>
      <c r="E19" s="426" t="s">
        <v>157</v>
      </c>
      <c r="F19" s="445">
        <v>5</v>
      </c>
      <c r="G19" s="446">
        <v>4</v>
      </c>
      <c r="H19" s="446">
        <v>6</v>
      </c>
      <c r="I19" s="447">
        <v>1</v>
      </c>
    </row>
    <row r="20" spans="1:14" x14ac:dyDescent="0.2">
      <c r="A20" s="426">
        <f t="shared" ca="1" si="0"/>
        <v>14</v>
      </c>
      <c r="B20" s="426">
        <f t="shared" ca="1" si="0"/>
        <v>38</v>
      </c>
      <c r="C20" s="426">
        <f t="shared" ca="1" si="0"/>
        <v>36</v>
      </c>
      <c r="E20" s="426" t="s">
        <v>159</v>
      </c>
      <c r="F20" s="445">
        <v>6</v>
      </c>
      <c r="G20" s="446">
        <v>3</v>
      </c>
      <c r="H20" s="446">
        <v>5</v>
      </c>
      <c r="I20" s="447">
        <v>2</v>
      </c>
    </row>
    <row r="21" spans="1:14" x14ac:dyDescent="0.2">
      <c r="A21" s="426">
        <f t="shared" ca="1" si="0"/>
        <v>15</v>
      </c>
      <c r="B21" s="426">
        <f t="shared" ca="1" si="0"/>
        <v>8</v>
      </c>
      <c r="C21" s="426">
        <f t="shared" ca="1" si="0"/>
        <v>2</v>
      </c>
    </row>
    <row r="22" spans="1:14" x14ac:dyDescent="0.2">
      <c r="A22" s="426">
        <f t="shared" ca="1" si="0"/>
        <v>16</v>
      </c>
      <c r="B22" s="426">
        <f t="shared" ca="1" si="0"/>
        <v>18</v>
      </c>
      <c r="C22" s="426">
        <f t="shared" ca="1" si="0"/>
        <v>29</v>
      </c>
      <c r="D22" s="430">
        <v>7</v>
      </c>
      <c r="E22" s="431" t="s">
        <v>180</v>
      </c>
    </row>
    <row r="23" spans="1:14" x14ac:dyDescent="0.2">
      <c r="A23" s="426">
        <f t="shared" ca="1" si="0"/>
        <v>17</v>
      </c>
      <c r="B23" s="426">
        <f t="shared" ca="1" si="0"/>
        <v>41</v>
      </c>
      <c r="C23" s="426">
        <f t="shared" ca="1" si="0"/>
        <v>25</v>
      </c>
      <c r="E23" s="426" t="s">
        <v>130</v>
      </c>
      <c r="F23" s="445">
        <v>1</v>
      </c>
      <c r="G23" s="446">
        <v>2</v>
      </c>
      <c r="H23" s="446">
        <v>3</v>
      </c>
      <c r="I23" s="446">
        <v>4</v>
      </c>
      <c r="J23" s="447">
        <v>5</v>
      </c>
    </row>
    <row r="24" spans="1:14" x14ac:dyDescent="0.2">
      <c r="A24" s="426">
        <f t="shared" ca="1" si="0"/>
        <v>18</v>
      </c>
      <c r="B24" s="426">
        <f t="shared" ca="1" si="0"/>
        <v>33</v>
      </c>
      <c r="C24" s="426">
        <f t="shared" ca="1" si="0"/>
        <v>20</v>
      </c>
      <c r="E24" s="426" t="s">
        <v>157</v>
      </c>
      <c r="F24" s="448">
        <v>6</v>
      </c>
      <c r="G24" s="449">
        <v>1</v>
      </c>
      <c r="H24" s="449">
        <v>7</v>
      </c>
      <c r="I24" s="450">
        <v>2</v>
      </c>
    </row>
    <row r="25" spans="1:14" x14ac:dyDescent="0.2">
      <c r="A25" s="426">
        <f t="shared" ca="1" si="0"/>
        <v>19</v>
      </c>
      <c r="B25" s="426">
        <f t="shared" ca="1" si="0"/>
        <v>23</v>
      </c>
      <c r="C25" s="426">
        <f t="shared" ca="1" si="0"/>
        <v>39</v>
      </c>
      <c r="E25" s="426" t="s">
        <v>159</v>
      </c>
      <c r="F25" s="445">
        <v>5</v>
      </c>
      <c r="G25" s="446">
        <v>7</v>
      </c>
      <c r="H25" s="446">
        <v>4</v>
      </c>
      <c r="I25" s="446">
        <v>6</v>
      </c>
      <c r="J25" s="447">
        <v>3</v>
      </c>
    </row>
    <row r="26" spans="1:14" x14ac:dyDescent="0.2">
      <c r="A26" s="426">
        <f t="shared" ca="1" si="0"/>
        <v>20</v>
      </c>
      <c r="B26" s="426">
        <f t="shared" ca="1" si="0"/>
        <v>6</v>
      </c>
      <c r="C26" s="426">
        <f t="shared" ca="1" si="0"/>
        <v>31</v>
      </c>
    </row>
    <row r="27" spans="1:14" x14ac:dyDescent="0.2">
      <c r="A27" s="426">
        <f t="shared" ca="1" si="0"/>
        <v>21</v>
      </c>
      <c r="B27" s="426">
        <f t="shared" ca="1" si="0"/>
        <v>17</v>
      </c>
      <c r="C27" s="426">
        <f t="shared" ca="1" si="0"/>
        <v>33</v>
      </c>
      <c r="D27" s="430">
        <v>8</v>
      </c>
      <c r="E27" s="431" t="s">
        <v>179</v>
      </c>
    </row>
    <row r="28" spans="1:14" x14ac:dyDescent="0.2">
      <c r="A28" s="426">
        <f t="shared" ca="1" si="0"/>
        <v>22</v>
      </c>
      <c r="B28" s="426">
        <f t="shared" ca="1" si="0"/>
        <v>9</v>
      </c>
      <c r="C28" s="426">
        <f t="shared" ca="1" si="0"/>
        <v>40</v>
      </c>
      <c r="E28" s="426" t="s">
        <v>130</v>
      </c>
      <c r="F28" s="445">
        <v>1</v>
      </c>
      <c r="G28" s="446">
        <v>2</v>
      </c>
      <c r="H28" s="446">
        <v>3</v>
      </c>
      <c r="I28" s="447">
        <v>4</v>
      </c>
      <c r="K28" s="445">
        <v>5</v>
      </c>
      <c r="L28" s="446">
        <v>6</v>
      </c>
      <c r="M28" s="446">
        <v>7</v>
      </c>
      <c r="N28" s="447">
        <v>8</v>
      </c>
    </row>
    <row r="29" spans="1:14" x14ac:dyDescent="0.2">
      <c r="A29" s="426">
        <f t="shared" ca="1" si="0"/>
        <v>23</v>
      </c>
      <c r="B29" s="426">
        <f t="shared" ca="1" si="0"/>
        <v>31</v>
      </c>
      <c r="C29" s="426">
        <f t="shared" ca="1" si="0"/>
        <v>14</v>
      </c>
      <c r="E29" s="426" t="s">
        <v>157</v>
      </c>
      <c r="F29" s="445">
        <v>2</v>
      </c>
      <c r="G29" s="446">
        <v>4</v>
      </c>
      <c r="H29" s="446">
        <v>5</v>
      </c>
      <c r="I29" s="447">
        <v>7</v>
      </c>
      <c r="K29" s="445">
        <v>3</v>
      </c>
      <c r="L29" s="446">
        <v>8</v>
      </c>
      <c r="M29" s="446">
        <v>6</v>
      </c>
      <c r="N29" s="447">
        <v>1</v>
      </c>
    </row>
    <row r="30" spans="1:14" x14ac:dyDescent="0.2">
      <c r="A30" s="426">
        <f t="shared" ca="1" si="0"/>
        <v>24</v>
      </c>
      <c r="B30" s="426">
        <f t="shared" ca="1" si="0"/>
        <v>34</v>
      </c>
      <c r="C30" s="426">
        <f t="shared" ca="1" si="0"/>
        <v>28</v>
      </c>
      <c r="E30" s="426" t="s">
        <v>159</v>
      </c>
      <c r="F30" s="445">
        <v>7</v>
      </c>
      <c r="G30" s="446">
        <v>1</v>
      </c>
      <c r="H30" s="446">
        <v>8</v>
      </c>
      <c r="I30" s="447">
        <v>2</v>
      </c>
      <c r="K30" s="445">
        <v>6</v>
      </c>
      <c r="L30" s="446">
        <v>5</v>
      </c>
      <c r="M30" s="446">
        <v>4</v>
      </c>
      <c r="N30" s="447">
        <v>3</v>
      </c>
    </row>
    <row r="31" spans="1:14" x14ac:dyDescent="0.2">
      <c r="A31" s="426">
        <f t="shared" ca="1" si="0"/>
        <v>25</v>
      </c>
      <c r="B31" s="426">
        <f t="shared" ca="1" si="0"/>
        <v>26</v>
      </c>
      <c r="C31" s="426">
        <f t="shared" ca="1" si="0"/>
        <v>35</v>
      </c>
    </row>
    <row r="32" spans="1:14" x14ac:dyDescent="0.2">
      <c r="A32" s="426">
        <f t="shared" ca="1" si="0"/>
        <v>26</v>
      </c>
      <c r="B32" s="426">
        <f t="shared" ca="1" si="0"/>
        <v>2</v>
      </c>
      <c r="C32" s="426">
        <f t="shared" ca="1" si="0"/>
        <v>24</v>
      </c>
      <c r="D32" s="430">
        <v>9</v>
      </c>
      <c r="E32" s="431" t="s">
        <v>179</v>
      </c>
    </row>
    <row r="33" spans="1:19" x14ac:dyDescent="0.2">
      <c r="A33" s="426">
        <f t="shared" ca="1" si="0"/>
        <v>27</v>
      </c>
      <c r="B33" s="426">
        <f t="shared" ca="1" si="0"/>
        <v>11</v>
      </c>
      <c r="C33" s="426">
        <f t="shared" ca="1" si="0"/>
        <v>5</v>
      </c>
      <c r="E33" s="426" t="s">
        <v>130</v>
      </c>
      <c r="F33" s="445">
        <v>1</v>
      </c>
      <c r="G33" s="446">
        <v>2</v>
      </c>
      <c r="H33" s="446">
        <v>3</v>
      </c>
      <c r="I33" s="446">
        <v>4</v>
      </c>
      <c r="J33" s="447">
        <v>5</v>
      </c>
      <c r="K33" s="445">
        <v>6</v>
      </c>
      <c r="L33" s="446">
        <v>7</v>
      </c>
      <c r="M33" s="446">
        <v>8</v>
      </c>
      <c r="N33" s="447">
        <v>9</v>
      </c>
    </row>
    <row r="34" spans="1:19" x14ac:dyDescent="0.2">
      <c r="A34" s="426">
        <f t="shared" ca="1" si="0"/>
        <v>28</v>
      </c>
      <c r="B34" s="426">
        <f t="shared" ca="1" si="0"/>
        <v>37</v>
      </c>
      <c r="C34" s="426">
        <f t="shared" ca="1" si="0"/>
        <v>9</v>
      </c>
      <c r="E34" s="426" t="s">
        <v>157</v>
      </c>
      <c r="F34" s="445">
        <v>9</v>
      </c>
      <c r="G34" s="446">
        <v>1</v>
      </c>
      <c r="H34" s="446">
        <v>5</v>
      </c>
      <c r="I34" s="446">
        <v>2</v>
      </c>
      <c r="J34" s="447">
        <v>7</v>
      </c>
      <c r="K34" s="445">
        <v>4</v>
      </c>
      <c r="L34" s="446">
        <v>3</v>
      </c>
      <c r="M34" s="446">
        <v>6</v>
      </c>
      <c r="N34" s="447">
        <v>8</v>
      </c>
    </row>
    <row r="35" spans="1:19" x14ac:dyDescent="0.2">
      <c r="A35" s="426">
        <f t="shared" ca="1" si="0"/>
        <v>29</v>
      </c>
      <c r="B35" s="426">
        <f t="shared" ca="1" si="0"/>
        <v>40</v>
      </c>
      <c r="C35" s="426">
        <f t="shared" ca="1" si="0"/>
        <v>18</v>
      </c>
      <c r="E35" s="426" t="s">
        <v>159</v>
      </c>
      <c r="F35" s="445">
        <v>7</v>
      </c>
      <c r="G35" s="446">
        <v>4</v>
      </c>
      <c r="H35" s="446">
        <v>2</v>
      </c>
      <c r="I35" s="446">
        <v>6</v>
      </c>
      <c r="J35" s="447">
        <v>1</v>
      </c>
      <c r="K35" s="445">
        <v>8</v>
      </c>
      <c r="L35" s="446">
        <v>5</v>
      </c>
      <c r="M35" s="446">
        <v>9</v>
      </c>
      <c r="N35" s="447">
        <v>3</v>
      </c>
    </row>
    <row r="36" spans="1:19" x14ac:dyDescent="0.2">
      <c r="A36" s="426" t="str">
        <f t="shared" ca="1" si="0"/>
        <v/>
      </c>
      <c r="B36" s="426" t="str">
        <f t="shared" ca="1" si="0"/>
        <v/>
      </c>
      <c r="C36" s="426" t="str">
        <f t="shared" ca="1" si="0"/>
        <v/>
      </c>
    </row>
    <row r="37" spans="1:19" x14ac:dyDescent="0.2">
      <c r="A37" s="426">
        <f t="shared" ca="1" si="0"/>
        <v>30</v>
      </c>
      <c r="B37" s="426">
        <f t="shared" ca="1" si="0"/>
        <v>20</v>
      </c>
      <c r="C37" s="426">
        <f t="shared" ca="1" si="0"/>
        <v>19</v>
      </c>
      <c r="D37" s="430">
        <v>10</v>
      </c>
      <c r="E37" s="431" t="s">
        <v>179</v>
      </c>
    </row>
    <row r="38" spans="1:19" x14ac:dyDescent="0.2">
      <c r="A38" s="426">
        <f t="shared" ca="1" si="0"/>
        <v>31</v>
      </c>
      <c r="B38" s="426">
        <f t="shared" ca="1" si="0"/>
        <v>4</v>
      </c>
      <c r="C38" s="426">
        <f t="shared" ca="1" si="0"/>
        <v>6</v>
      </c>
      <c r="E38" s="426" t="s">
        <v>130</v>
      </c>
      <c r="F38" s="445">
        <v>1</v>
      </c>
      <c r="G38" s="446">
        <v>2</v>
      </c>
      <c r="H38" s="446">
        <v>3</v>
      </c>
      <c r="I38" s="446">
        <v>4</v>
      </c>
      <c r="J38" s="447">
        <v>5</v>
      </c>
      <c r="K38" s="445">
        <v>6</v>
      </c>
      <c r="L38" s="446">
        <v>7</v>
      </c>
      <c r="M38" s="446">
        <v>8</v>
      </c>
      <c r="N38" s="446">
        <v>9</v>
      </c>
      <c r="O38" s="447">
        <v>10</v>
      </c>
    </row>
    <row r="39" spans="1:19" x14ac:dyDescent="0.2">
      <c r="A39" s="426">
        <f t="shared" ca="1" si="0"/>
        <v>32</v>
      </c>
      <c r="B39" s="426">
        <f t="shared" ca="1" si="0"/>
        <v>10</v>
      </c>
      <c r="C39" s="426">
        <f t="shared" ca="1" si="0"/>
        <v>12</v>
      </c>
      <c r="E39" s="426" t="s">
        <v>157</v>
      </c>
      <c r="F39" s="445">
        <v>3</v>
      </c>
      <c r="G39" s="446">
        <v>1</v>
      </c>
      <c r="H39" s="446">
        <v>10</v>
      </c>
      <c r="I39" s="446">
        <v>7</v>
      </c>
      <c r="J39" s="447">
        <v>6</v>
      </c>
      <c r="K39" s="445">
        <v>5</v>
      </c>
      <c r="L39" s="446">
        <v>8</v>
      </c>
      <c r="M39" s="446">
        <v>4</v>
      </c>
      <c r="N39" s="446">
        <v>2</v>
      </c>
      <c r="O39" s="447">
        <v>9</v>
      </c>
    </row>
    <row r="40" spans="1:19" x14ac:dyDescent="0.2">
      <c r="A40" s="426">
        <f t="shared" ca="1" si="0"/>
        <v>33</v>
      </c>
      <c r="B40" s="426">
        <f t="shared" ca="1" si="0"/>
        <v>22</v>
      </c>
      <c r="C40" s="426">
        <f t="shared" ca="1" si="0"/>
        <v>3</v>
      </c>
      <c r="E40" s="426" t="s">
        <v>159</v>
      </c>
      <c r="F40" s="445">
        <v>10</v>
      </c>
      <c r="G40" s="446">
        <v>4</v>
      </c>
      <c r="H40" s="446">
        <v>1</v>
      </c>
      <c r="I40" s="446">
        <v>6</v>
      </c>
      <c r="J40" s="447">
        <v>8</v>
      </c>
      <c r="K40" s="445">
        <v>7</v>
      </c>
      <c r="L40" s="446">
        <v>9</v>
      </c>
      <c r="M40" s="446">
        <v>2</v>
      </c>
      <c r="N40" s="446">
        <v>5</v>
      </c>
      <c r="O40" s="447">
        <v>3</v>
      </c>
    </row>
    <row r="41" spans="1:19" x14ac:dyDescent="0.2">
      <c r="A41" s="426" t="str">
        <f t="shared" ca="1" si="0"/>
        <v/>
      </c>
      <c r="B41" s="426" t="str">
        <f t="shared" ca="1" si="0"/>
        <v/>
      </c>
      <c r="C41" s="426" t="str">
        <f t="shared" ca="1" si="0"/>
        <v/>
      </c>
    </row>
    <row r="42" spans="1:19" x14ac:dyDescent="0.2">
      <c r="A42" s="426">
        <f t="shared" ca="1" si="0"/>
        <v>34</v>
      </c>
      <c r="B42" s="426">
        <f t="shared" ca="1" si="0"/>
        <v>5</v>
      </c>
      <c r="C42" s="426">
        <f t="shared" ca="1" si="0"/>
        <v>8</v>
      </c>
      <c r="D42" s="430">
        <v>11</v>
      </c>
      <c r="E42" s="431" t="s">
        <v>180</v>
      </c>
    </row>
    <row r="43" spans="1:19" x14ac:dyDescent="0.2">
      <c r="A43" s="426">
        <f t="shared" ca="1" si="0"/>
        <v>35</v>
      </c>
      <c r="B43" s="426">
        <f t="shared" ca="1" si="0"/>
        <v>14</v>
      </c>
      <c r="C43" s="426">
        <f t="shared" ca="1" si="0"/>
        <v>23</v>
      </c>
      <c r="E43" s="426" t="s">
        <v>130</v>
      </c>
      <c r="F43" s="445">
        <v>4</v>
      </c>
      <c r="G43" s="446">
        <v>5</v>
      </c>
      <c r="H43" s="446">
        <v>6</v>
      </c>
      <c r="I43" s="446">
        <v>7</v>
      </c>
      <c r="J43" s="459"/>
      <c r="K43" s="446">
        <v>8</v>
      </c>
      <c r="L43" s="446">
        <v>9</v>
      </c>
      <c r="M43" s="446">
        <v>10</v>
      </c>
      <c r="N43" s="447">
        <v>11</v>
      </c>
    </row>
    <row r="44" spans="1:19" x14ac:dyDescent="0.2">
      <c r="A44" s="426">
        <f t="shared" ca="1" si="0"/>
        <v>36</v>
      </c>
      <c r="B44" s="426">
        <f t="shared" ca="1" si="0"/>
        <v>25</v>
      </c>
      <c r="C44" s="426">
        <f t="shared" ca="1" si="0"/>
        <v>26</v>
      </c>
      <c r="E44" s="426" t="s">
        <v>157</v>
      </c>
      <c r="F44" s="445">
        <v>10</v>
      </c>
      <c r="G44" s="446">
        <v>8</v>
      </c>
      <c r="H44" s="446">
        <v>7</v>
      </c>
      <c r="I44" s="446">
        <v>2</v>
      </c>
      <c r="J44" s="459"/>
      <c r="K44">
        <v>9</v>
      </c>
      <c r="L44">
        <v>11</v>
      </c>
      <c r="M44">
        <v>3</v>
      </c>
      <c r="N44" s="447">
        <v>1</v>
      </c>
    </row>
    <row r="45" spans="1:19" x14ac:dyDescent="0.2">
      <c r="A45" s="426">
        <f t="shared" ca="1" si="0"/>
        <v>37</v>
      </c>
      <c r="B45" s="426">
        <f t="shared" ca="1" si="0"/>
        <v>16</v>
      </c>
      <c r="C45" s="426">
        <f t="shared" ca="1" si="0"/>
        <v>13</v>
      </c>
      <c r="E45" s="426" t="s">
        <v>159</v>
      </c>
      <c r="F45" s="445">
        <v>1</v>
      </c>
      <c r="G45" s="446">
        <v>3</v>
      </c>
      <c r="H45" s="446">
        <v>4</v>
      </c>
      <c r="I45" s="447">
        <v>10</v>
      </c>
      <c r="J45" s="459"/>
      <c r="K45" s="445">
        <v>11</v>
      </c>
      <c r="L45" s="446">
        <v>6</v>
      </c>
      <c r="M45" s="446">
        <v>2</v>
      </c>
      <c r="N45" s="447">
        <v>5</v>
      </c>
    </row>
    <row r="46" spans="1:19" x14ac:dyDescent="0.2">
      <c r="A46" s="426" t="str">
        <f t="shared" ca="1" si="0"/>
        <v/>
      </c>
      <c r="B46" s="426" t="str">
        <f t="shared" ca="1" si="0"/>
        <v/>
      </c>
      <c r="C46" s="426" t="str">
        <f t="shared" ca="1" si="0"/>
        <v/>
      </c>
    </row>
    <row r="47" spans="1:19" x14ac:dyDescent="0.2">
      <c r="A47" s="426">
        <f t="shared" ca="1" si="0"/>
        <v>38</v>
      </c>
      <c r="B47" s="426">
        <f t="shared" ca="1" si="0"/>
        <v>39</v>
      </c>
      <c r="C47" s="426">
        <f t="shared" ca="1" si="0"/>
        <v>7</v>
      </c>
      <c r="D47" s="430">
        <v>12</v>
      </c>
      <c r="E47" s="431" t="s">
        <v>179</v>
      </c>
    </row>
    <row r="48" spans="1:19" x14ac:dyDescent="0.2">
      <c r="A48" s="426">
        <f t="shared" ca="1" si="0"/>
        <v>39</v>
      </c>
      <c r="B48" s="426">
        <f t="shared" ca="1" si="0"/>
        <v>15</v>
      </c>
      <c r="C48" s="426">
        <f t="shared" ca="1" si="0"/>
        <v>1</v>
      </c>
      <c r="E48" s="426" t="s">
        <v>130</v>
      </c>
      <c r="F48" s="445">
        <v>1</v>
      </c>
      <c r="G48" s="446">
        <v>2</v>
      </c>
      <c r="H48" s="446">
        <v>3</v>
      </c>
      <c r="I48" s="447">
        <v>4</v>
      </c>
      <c r="K48" s="445">
        <v>5</v>
      </c>
      <c r="L48" s="446">
        <v>6</v>
      </c>
      <c r="M48" s="446">
        <v>7</v>
      </c>
      <c r="N48" s="447">
        <v>8</v>
      </c>
      <c r="P48" s="445">
        <v>9</v>
      </c>
      <c r="Q48" s="446">
        <v>10</v>
      </c>
      <c r="R48" s="446">
        <v>11</v>
      </c>
      <c r="S48" s="447">
        <v>12</v>
      </c>
    </row>
    <row r="49" spans="1:20" x14ac:dyDescent="0.2">
      <c r="A49" s="426">
        <f t="shared" ca="1" si="0"/>
        <v>40</v>
      </c>
      <c r="B49" s="426">
        <f t="shared" ca="1" si="0"/>
        <v>27</v>
      </c>
      <c r="C49" s="426">
        <f t="shared" ca="1" si="0"/>
        <v>21</v>
      </c>
      <c r="E49" s="426" t="s">
        <v>157</v>
      </c>
      <c r="F49" s="445">
        <v>6</v>
      </c>
      <c r="G49" s="446">
        <v>12</v>
      </c>
      <c r="H49" s="446">
        <v>4</v>
      </c>
      <c r="I49" s="447">
        <v>9</v>
      </c>
      <c r="K49" s="445">
        <v>11</v>
      </c>
      <c r="L49" s="446">
        <v>1</v>
      </c>
      <c r="M49" s="446">
        <v>5</v>
      </c>
      <c r="N49" s="447">
        <v>7</v>
      </c>
      <c r="P49" s="445">
        <v>8</v>
      </c>
      <c r="Q49" s="446">
        <v>3</v>
      </c>
      <c r="R49" s="446">
        <v>10</v>
      </c>
      <c r="S49" s="447">
        <v>2</v>
      </c>
    </row>
    <row r="50" spans="1:20" x14ac:dyDescent="0.2">
      <c r="A50" s="426">
        <f t="shared" ca="1" si="0"/>
        <v>41</v>
      </c>
      <c r="B50" s="426">
        <f t="shared" ca="1" si="0"/>
        <v>1</v>
      </c>
      <c r="C50" s="426">
        <f t="shared" ca="1" si="0"/>
        <v>17</v>
      </c>
      <c r="E50" s="426" t="s">
        <v>159</v>
      </c>
      <c r="F50" s="445">
        <v>10</v>
      </c>
      <c r="G50" s="446">
        <v>4</v>
      </c>
      <c r="H50" s="446">
        <v>2</v>
      </c>
      <c r="I50" s="447">
        <v>5</v>
      </c>
      <c r="K50" s="445">
        <v>3</v>
      </c>
      <c r="L50" s="446">
        <v>7</v>
      </c>
      <c r="M50" s="446">
        <v>9</v>
      </c>
      <c r="N50" s="447">
        <v>11</v>
      </c>
      <c r="P50" s="445">
        <v>12</v>
      </c>
      <c r="Q50" s="446">
        <v>8</v>
      </c>
      <c r="R50" s="446">
        <v>6</v>
      </c>
      <c r="S50" s="447">
        <v>1</v>
      </c>
    </row>
    <row r="51" spans="1:20" x14ac:dyDescent="0.2">
      <c r="A51" s="426" t="str">
        <f t="shared" ca="1" si="0"/>
        <v/>
      </c>
      <c r="B51" s="426" t="str">
        <f t="shared" ca="1" si="0"/>
        <v/>
      </c>
      <c r="C51" s="426" t="str">
        <f t="shared" ca="1" si="0"/>
        <v/>
      </c>
    </row>
    <row r="52" spans="1:20" x14ac:dyDescent="0.2">
      <c r="A52" s="426" t="str">
        <f t="shared" ca="1" si="0"/>
        <v/>
      </c>
      <c r="B52" s="426" t="str">
        <f t="shared" ca="1" si="0"/>
        <v/>
      </c>
      <c r="C52" s="426" t="str">
        <f t="shared" ca="1" si="0"/>
        <v/>
      </c>
      <c r="D52" s="430">
        <v>13</v>
      </c>
      <c r="E52" s="431" t="s">
        <v>179</v>
      </c>
    </row>
    <row r="53" spans="1:20" x14ac:dyDescent="0.2">
      <c r="A53" s="426" t="str">
        <f t="shared" ca="1" si="0"/>
        <v/>
      </c>
      <c r="B53" s="426" t="str">
        <f t="shared" ca="1" si="0"/>
        <v/>
      </c>
      <c r="C53" s="426" t="str">
        <f t="shared" ca="1" si="0"/>
        <v/>
      </c>
      <c r="E53" s="426" t="s">
        <v>130</v>
      </c>
      <c r="F53" s="445">
        <v>1</v>
      </c>
      <c r="G53" s="446">
        <v>2</v>
      </c>
      <c r="H53" s="446">
        <v>3</v>
      </c>
      <c r="I53" s="446">
        <v>4</v>
      </c>
      <c r="J53" s="447">
        <v>5</v>
      </c>
      <c r="K53" s="445">
        <v>6</v>
      </c>
      <c r="L53" s="446">
        <v>7</v>
      </c>
      <c r="M53" s="446">
        <v>8</v>
      </c>
      <c r="N53" s="447">
        <v>9</v>
      </c>
      <c r="O53" s="432"/>
      <c r="P53" s="445">
        <v>10</v>
      </c>
      <c r="Q53" s="446">
        <v>11</v>
      </c>
      <c r="R53" s="446">
        <v>12</v>
      </c>
      <c r="S53" s="447">
        <v>13</v>
      </c>
    </row>
    <row r="54" spans="1:20" x14ac:dyDescent="0.2">
      <c r="A54" s="426" t="str">
        <f t="shared" ca="1" si="0"/>
        <v/>
      </c>
      <c r="B54" s="426" t="str">
        <f t="shared" ca="1" si="0"/>
        <v/>
      </c>
      <c r="C54" s="426" t="str">
        <f t="shared" ca="1" si="0"/>
        <v/>
      </c>
      <c r="E54" s="426" t="s">
        <v>157</v>
      </c>
      <c r="F54" s="445">
        <v>12</v>
      </c>
      <c r="G54" s="446">
        <v>10</v>
      </c>
      <c r="H54" s="446">
        <v>1</v>
      </c>
      <c r="I54" s="446">
        <v>6</v>
      </c>
      <c r="J54" s="447">
        <v>8</v>
      </c>
      <c r="K54" s="445">
        <v>11</v>
      </c>
      <c r="L54" s="446">
        <v>4</v>
      </c>
      <c r="M54" s="446">
        <v>2</v>
      </c>
      <c r="N54" s="447">
        <v>7</v>
      </c>
      <c r="O54" s="432"/>
      <c r="P54" s="445">
        <v>13</v>
      </c>
      <c r="Q54" s="446">
        <v>5</v>
      </c>
      <c r="R54" s="446">
        <v>9</v>
      </c>
      <c r="S54" s="447">
        <v>3</v>
      </c>
    </row>
    <row r="55" spans="1:20" x14ac:dyDescent="0.2">
      <c r="A55" s="426" t="str">
        <f t="shared" ca="1" si="0"/>
        <v/>
      </c>
      <c r="B55" s="426" t="str">
        <f t="shared" ca="1" si="0"/>
        <v/>
      </c>
      <c r="C55" s="426" t="str">
        <f t="shared" ca="1" si="0"/>
        <v/>
      </c>
      <c r="E55" s="426" t="s">
        <v>159</v>
      </c>
      <c r="F55" s="445">
        <v>9</v>
      </c>
      <c r="G55" s="446">
        <v>13</v>
      </c>
      <c r="H55" s="446">
        <v>7</v>
      </c>
      <c r="I55" s="446">
        <v>1</v>
      </c>
      <c r="J55" s="447">
        <v>11</v>
      </c>
      <c r="K55" s="445">
        <v>5</v>
      </c>
      <c r="L55" s="446">
        <v>6</v>
      </c>
      <c r="M55" s="446">
        <v>10</v>
      </c>
      <c r="N55" s="447">
        <v>2</v>
      </c>
      <c r="O55" s="432"/>
      <c r="P55" s="445">
        <v>3</v>
      </c>
      <c r="Q55" s="446">
        <v>8</v>
      </c>
      <c r="R55" s="446">
        <v>4</v>
      </c>
      <c r="S55" s="447">
        <v>12</v>
      </c>
    </row>
    <row r="56" spans="1:20" x14ac:dyDescent="0.2">
      <c r="A56" s="426" t="str">
        <f t="shared" ca="1" si="0"/>
        <v/>
      </c>
      <c r="B56" s="426" t="str">
        <f t="shared" ca="1" si="0"/>
        <v/>
      </c>
      <c r="C56" s="426" t="str">
        <f t="shared" ca="1" si="0"/>
        <v/>
      </c>
    </row>
    <row r="57" spans="1:20" x14ac:dyDescent="0.2">
      <c r="A57" s="426" t="str">
        <f t="shared" ca="1" si="0"/>
        <v/>
      </c>
      <c r="B57" s="426" t="str">
        <f t="shared" ca="1" si="0"/>
        <v/>
      </c>
      <c r="C57" s="426" t="str">
        <f t="shared" ca="1" si="0"/>
        <v/>
      </c>
      <c r="D57" s="430">
        <v>14</v>
      </c>
      <c r="E57" s="431" t="s">
        <v>179</v>
      </c>
    </row>
    <row r="58" spans="1:20" x14ac:dyDescent="0.2">
      <c r="A58" s="426" t="str">
        <f t="shared" ca="1" si="0"/>
        <v/>
      </c>
      <c r="B58" s="426" t="str">
        <f t="shared" ca="1" si="0"/>
        <v/>
      </c>
      <c r="C58" s="426" t="str">
        <f t="shared" ca="1" si="0"/>
        <v/>
      </c>
      <c r="E58" s="426" t="s">
        <v>130</v>
      </c>
      <c r="F58">
        <v>1</v>
      </c>
      <c r="G58">
        <v>2</v>
      </c>
      <c r="H58">
        <v>3</v>
      </c>
      <c r="I58">
        <v>4</v>
      </c>
      <c r="J58">
        <v>5</v>
      </c>
      <c r="K58">
        <v>6</v>
      </c>
      <c r="L58">
        <v>7</v>
      </c>
      <c r="M58">
        <v>8</v>
      </c>
      <c r="N58">
        <v>9</v>
      </c>
      <c r="O58">
        <v>10</v>
      </c>
      <c r="P58">
        <v>11</v>
      </c>
      <c r="Q58">
        <v>12</v>
      </c>
      <c r="R58">
        <v>13</v>
      </c>
      <c r="S58">
        <v>14</v>
      </c>
    </row>
    <row r="59" spans="1:20" x14ac:dyDescent="0.2">
      <c r="A59" s="426" t="str">
        <f t="shared" ca="1" si="0"/>
        <v/>
      </c>
      <c r="B59" s="426" t="str">
        <f t="shared" ca="1" si="0"/>
        <v/>
      </c>
      <c r="C59" s="426" t="str">
        <f t="shared" ca="1" si="0"/>
        <v/>
      </c>
      <c r="E59" s="426" t="s">
        <v>157</v>
      </c>
      <c r="F59">
        <v>8</v>
      </c>
      <c r="G59">
        <v>14</v>
      </c>
      <c r="H59">
        <v>7</v>
      </c>
      <c r="I59">
        <v>3</v>
      </c>
      <c r="J59">
        <v>11</v>
      </c>
      <c r="K59">
        <v>12</v>
      </c>
      <c r="L59">
        <v>5</v>
      </c>
      <c r="M59">
        <v>10</v>
      </c>
      <c r="N59">
        <v>13</v>
      </c>
      <c r="O59">
        <v>4</v>
      </c>
      <c r="P59">
        <v>9</v>
      </c>
      <c r="Q59">
        <v>6</v>
      </c>
      <c r="R59">
        <v>2</v>
      </c>
      <c r="S59">
        <v>1</v>
      </c>
    </row>
    <row r="60" spans="1:20" x14ac:dyDescent="0.2">
      <c r="A60" s="426" t="str">
        <f t="shared" ca="1" si="0"/>
        <v/>
      </c>
      <c r="B60" s="426" t="str">
        <f t="shared" ca="1" si="0"/>
        <v/>
      </c>
      <c r="C60" s="426" t="str">
        <f t="shared" ca="1" si="0"/>
        <v/>
      </c>
      <c r="E60" s="426" t="s">
        <v>159</v>
      </c>
      <c r="F60">
        <v>13</v>
      </c>
      <c r="G60">
        <v>11</v>
      </c>
      <c r="H60">
        <v>9</v>
      </c>
      <c r="I60">
        <v>2</v>
      </c>
      <c r="J60">
        <v>8</v>
      </c>
      <c r="K60">
        <v>4</v>
      </c>
      <c r="L60">
        <v>1</v>
      </c>
      <c r="M60">
        <v>14</v>
      </c>
      <c r="N60">
        <v>12</v>
      </c>
      <c r="O60">
        <v>6</v>
      </c>
      <c r="P60">
        <v>10</v>
      </c>
      <c r="Q60">
        <v>3</v>
      </c>
      <c r="R60">
        <v>5</v>
      </c>
      <c r="S60">
        <v>7</v>
      </c>
    </row>
    <row r="61" spans="1:20" x14ac:dyDescent="0.2">
      <c r="A61" s="426" t="str">
        <f t="shared" ca="1" si="0"/>
        <v/>
      </c>
      <c r="B61" s="426" t="str">
        <f t="shared" ca="1" si="0"/>
        <v/>
      </c>
      <c r="C61" s="426" t="str">
        <f t="shared" ca="1" si="0"/>
        <v/>
      </c>
    </row>
    <row r="62" spans="1:20" x14ac:dyDescent="0.2">
      <c r="A62" s="426" t="str">
        <f t="shared" ca="1" si="0"/>
        <v/>
      </c>
      <c r="B62" s="426" t="str">
        <f t="shared" ca="1" si="0"/>
        <v/>
      </c>
      <c r="C62" s="426" t="str">
        <f t="shared" ca="1" si="0"/>
        <v/>
      </c>
      <c r="D62" s="430">
        <v>15</v>
      </c>
      <c r="E62" s="431" t="s">
        <v>179</v>
      </c>
    </row>
    <row r="63" spans="1:20" x14ac:dyDescent="0.2">
      <c r="A63" s="426" t="str">
        <f t="shared" ca="1" si="0"/>
        <v/>
      </c>
      <c r="B63" s="426" t="str">
        <f t="shared" ca="1" si="0"/>
        <v/>
      </c>
      <c r="C63" s="426" t="str">
        <f t="shared" ca="1" si="0"/>
        <v/>
      </c>
      <c r="E63" s="426" t="s">
        <v>130</v>
      </c>
      <c r="F63">
        <v>1</v>
      </c>
      <c r="G63">
        <v>2</v>
      </c>
      <c r="H63">
        <v>3</v>
      </c>
      <c r="I63">
        <v>4</v>
      </c>
      <c r="J63">
        <v>5</v>
      </c>
      <c r="K63">
        <v>6</v>
      </c>
      <c r="L63">
        <v>7</v>
      </c>
      <c r="M63">
        <v>8</v>
      </c>
      <c r="N63">
        <v>9</v>
      </c>
      <c r="O63">
        <v>10</v>
      </c>
      <c r="P63">
        <v>11</v>
      </c>
      <c r="Q63">
        <v>12</v>
      </c>
      <c r="R63">
        <v>13</v>
      </c>
      <c r="S63">
        <v>14</v>
      </c>
      <c r="T63">
        <v>15</v>
      </c>
    </row>
    <row r="64" spans="1:20" x14ac:dyDescent="0.2">
      <c r="A64" s="426" t="str">
        <f t="shared" ca="1" si="0"/>
        <v/>
      </c>
      <c r="B64" s="426" t="str">
        <f t="shared" ca="1" si="0"/>
        <v/>
      </c>
      <c r="C64" s="426" t="str">
        <f t="shared" ca="1" si="0"/>
        <v/>
      </c>
      <c r="E64" s="426" t="s">
        <v>157</v>
      </c>
      <c r="F64">
        <v>9</v>
      </c>
      <c r="G64">
        <v>15</v>
      </c>
      <c r="H64">
        <v>2</v>
      </c>
      <c r="I64">
        <v>11</v>
      </c>
      <c r="J64">
        <v>6</v>
      </c>
      <c r="K64">
        <v>13</v>
      </c>
      <c r="L64">
        <v>5</v>
      </c>
      <c r="M64">
        <v>12</v>
      </c>
      <c r="N64">
        <v>10</v>
      </c>
      <c r="O64">
        <v>1</v>
      </c>
      <c r="P64">
        <v>14</v>
      </c>
      <c r="Q64">
        <v>4</v>
      </c>
      <c r="R64">
        <v>7</v>
      </c>
      <c r="S64">
        <v>3</v>
      </c>
      <c r="T64">
        <v>8</v>
      </c>
    </row>
    <row r="65" spans="1:24" x14ac:dyDescent="0.2">
      <c r="A65" s="426" t="str">
        <f t="shared" ca="1" si="0"/>
        <v/>
      </c>
      <c r="B65" s="426" t="str">
        <f t="shared" ca="1" si="0"/>
        <v/>
      </c>
      <c r="C65" s="426" t="str">
        <f t="shared" ca="1" si="0"/>
        <v/>
      </c>
      <c r="E65" s="426" t="s">
        <v>159</v>
      </c>
      <c r="F65">
        <v>5</v>
      </c>
      <c r="G65">
        <v>3</v>
      </c>
      <c r="H65">
        <v>15</v>
      </c>
      <c r="I65">
        <v>13</v>
      </c>
      <c r="J65">
        <v>9</v>
      </c>
      <c r="K65">
        <v>8</v>
      </c>
      <c r="L65">
        <v>6</v>
      </c>
      <c r="M65">
        <v>1</v>
      </c>
      <c r="N65">
        <v>12</v>
      </c>
      <c r="O65">
        <v>14</v>
      </c>
      <c r="P65">
        <v>10</v>
      </c>
      <c r="Q65">
        <v>11</v>
      </c>
      <c r="R65">
        <v>4</v>
      </c>
      <c r="S65">
        <v>2</v>
      </c>
      <c r="T65">
        <v>7</v>
      </c>
    </row>
    <row r="66" spans="1:24" x14ac:dyDescent="0.2">
      <c r="A66" s="426" t="str">
        <f t="shared" ca="1" si="0"/>
        <v/>
      </c>
      <c r="B66" s="426" t="str">
        <f t="shared" ca="1" si="0"/>
        <v/>
      </c>
      <c r="C66" s="426" t="str">
        <f t="shared" ca="1" si="0"/>
        <v/>
      </c>
    </row>
    <row r="67" spans="1:24" x14ac:dyDescent="0.2">
      <c r="A67" s="426" t="str">
        <f t="shared" ca="1" si="0"/>
        <v/>
      </c>
      <c r="B67" s="426" t="str">
        <f t="shared" ca="1" si="0"/>
        <v/>
      </c>
      <c r="C67" s="426" t="str">
        <f t="shared" ca="1" si="0"/>
        <v/>
      </c>
      <c r="D67" s="430">
        <v>16</v>
      </c>
      <c r="E67" s="431" t="s">
        <v>179</v>
      </c>
    </row>
    <row r="68" spans="1:24" x14ac:dyDescent="0.2">
      <c r="A68" s="426" t="str">
        <f t="shared" ca="1" si="0"/>
        <v/>
      </c>
      <c r="B68" s="426" t="str">
        <f t="shared" ca="1" si="0"/>
        <v/>
      </c>
      <c r="C68" s="426" t="str">
        <f t="shared" ca="1" si="0"/>
        <v/>
      </c>
      <c r="E68" s="426" t="s">
        <v>130</v>
      </c>
      <c r="F68">
        <v>1</v>
      </c>
      <c r="G68">
        <v>2</v>
      </c>
      <c r="H68">
        <v>3</v>
      </c>
      <c r="I68">
        <v>4</v>
      </c>
      <c r="K68">
        <v>5</v>
      </c>
      <c r="L68">
        <v>6</v>
      </c>
      <c r="M68">
        <v>7</v>
      </c>
      <c r="N68">
        <v>8</v>
      </c>
      <c r="P68">
        <v>9</v>
      </c>
      <c r="Q68">
        <v>10</v>
      </c>
      <c r="R68">
        <v>11</v>
      </c>
      <c r="S68">
        <v>12</v>
      </c>
      <c r="U68">
        <v>13</v>
      </c>
      <c r="V68">
        <v>14</v>
      </c>
      <c r="W68">
        <v>15</v>
      </c>
      <c r="X68">
        <v>16</v>
      </c>
    </row>
    <row r="69" spans="1:24" x14ac:dyDescent="0.2">
      <c r="A69" s="426" t="str">
        <f t="shared" ca="1" si="0"/>
        <v/>
      </c>
      <c r="B69" s="426" t="str">
        <f t="shared" ca="1" si="0"/>
        <v/>
      </c>
      <c r="C69" s="426" t="str">
        <f t="shared" ca="1" si="0"/>
        <v/>
      </c>
      <c r="E69" s="426" t="s">
        <v>157</v>
      </c>
      <c r="F69">
        <v>4</v>
      </c>
      <c r="G69">
        <v>8</v>
      </c>
      <c r="H69">
        <v>10</v>
      </c>
      <c r="I69">
        <v>15</v>
      </c>
      <c r="K69">
        <v>12</v>
      </c>
      <c r="L69">
        <v>7</v>
      </c>
      <c r="M69">
        <v>13</v>
      </c>
      <c r="N69">
        <v>1</v>
      </c>
      <c r="P69">
        <v>2</v>
      </c>
      <c r="Q69">
        <v>5</v>
      </c>
      <c r="R69">
        <v>14</v>
      </c>
      <c r="S69">
        <v>9</v>
      </c>
      <c r="U69">
        <v>3</v>
      </c>
      <c r="V69">
        <v>16</v>
      </c>
      <c r="W69">
        <v>6</v>
      </c>
      <c r="X69">
        <v>11</v>
      </c>
    </row>
    <row r="70" spans="1:24" x14ac:dyDescent="0.2">
      <c r="A70" s="426" t="str">
        <f t="shared" ca="1" si="0"/>
        <v/>
      </c>
      <c r="B70" s="426" t="str">
        <f t="shared" ca="1" si="0"/>
        <v/>
      </c>
      <c r="C70" s="426" t="str">
        <f t="shared" ca="1" si="0"/>
        <v/>
      </c>
      <c r="E70" s="426" t="s">
        <v>159</v>
      </c>
      <c r="F70">
        <v>14</v>
      </c>
      <c r="G70">
        <v>12</v>
      </c>
      <c r="H70">
        <v>8</v>
      </c>
      <c r="I70">
        <v>3</v>
      </c>
      <c r="K70">
        <v>6</v>
      </c>
      <c r="L70">
        <v>9</v>
      </c>
      <c r="M70">
        <v>4</v>
      </c>
      <c r="N70">
        <v>13</v>
      </c>
      <c r="P70">
        <v>10</v>
      </c>
      <c r="Q70">
        <v>1</v>
      </c>
      <c r="R70">
        <v>16</v>
      </c>
      <c r="S70">
        <v>5</v>
      </c>
      <c r="U70">
        <v>11</v>
      </c>
      <c r="V70">
        <v>15</v>
      </c>
      <c r="W70">
        <v>2</v>
      </c>
      <c r="X70">
        <v>7</v>
      </c>
    </row>
    <row r="71" spans="1:24" x14ac:dyDescent="0.2">
      <c r="A71" s="426" t="str">
        <f t="shared" ca="1" si="0"/>
        <v/>
      </c>
      <c r="B71" s="426" t="str">
        <f t="shared" ca="1" si="0"/>
        <v/>
      </c>
      <c r="C71" s="426" t="str">
        <f t="shared" ca="1" si="0"/>
        <v/>
      </c>
    </row>
    <row r="72" spans="1:24" x14ac:dyDescent="0.2">
      <c r="A72" s="426" t="str">
        <f t="shared" ca="1" si="0"/>
        <v/>
      </c>
      <c r="B72" s="426" t="str">
        <f t="shared" ca="1" si="0"/>
        <v/>
      </c>
      <c r="C72" s="426" t="str">
        <f t="shared" ca="1" si="0"/>
        <v/>
      </c>
      <c r="D72" s="430">
        <v>17</v>
      </c>
      <c r="E72" s="431" t="s">
        <v>179</v>
      </c>
    </row>
    <row r="73" spans="1:24" x14ac:dyDescent="0.2">
      <c r="A73" s="426" t="str">
        <f t="shared" ca="1" si="0"/>
        <v/>
      </c>
      <c r="B73" s="426" t="str">
        <f t="shared" ca="1" si="0"/>
        <v/>
      </c>
      <c r="C73" s="426" t="str">
        <f t="shared" ca="1" si="0"/>
        <v/>
      </c>
      <c r="E73" s="426" t="s">
        <v>130</v>
      </c>
      <c r="F73">
        <v>1</v>
      </c>
      <c r="G73">
        <v>2</v>
      </c>
      <c r="H73">
        <v>3</v>
      </c>
      <c r="I73">
        <v>4</v>
      </c>
      <c r="J73">
        <v>5</v>
      </c>
      <c r="K73">
        <v>6</v>
      </c>
      <c r="L73">
        <v>7</v>
      </c>
      <c r="M73">
        <v>8</v>
      </c>
      <c r="N73">
        <v>9</v>
      </c>
      <c r="P73">
        <v>10</v>
      </c>
      <c r="Q73">
        <v>11</v>
      </c>
      <c r="R73">
        <v>12</v>
      </c>
      <c r="S73">
        <v>13</v>
      </c>
      <c r="U73">
        <v>14</v>
      </c>
      <c r="V73">
        <v>15</v>
      </c>
      <c r="W73">
        <v>16</v>
      </c>
      <c r="X73">
        <v>17</v>
      </c>
    </row>
    <row r="74" spans="1:24" x14ac:dyDescent="0.2">
      <c r="A74" s="426" t="str">
        <f t="shared" ca="1" si="0"/>
        <v/>
      </c>
      <c r="B74" s="426" t="str">
        <f t="shared" ca="1" si="0"/>
        <v/>
      </c>
      <c r="C74" s="426" t="str">
        <f t="shared" ca="1" si="0"/>
        <v/>
      </c>
      <c r="E74" s="426" t="s">
        <v>157</v>
      </c>
      <c r="F74">
        <v>7</v>
      </c>
      <c r="G74">
        <v>6</v>
      </c>
      <c r="H74">
        <v>13</v>
      </c>
      <c r="I74">
        <v>11</v>
      </c>
      <c r="J74">
        <v>16</v>
      </c>
      <c r="K74">
        <v>17</v>
      </c>
      <c r="L74">
        <v>3</v>
      </c>
      <c r="M74">
        <v>9</v>
      </c>
      <c r="N74">
        <v>2</v>
      </c>
      <c r="P74">
        <v>8</v>
      </c>
      <c r="Q74">
        <v>10</v>
      </c>
      <c r="R74">
        <v>15</v>
      </c>
      <c r="S74">
        <v>1</v>
      </c>
      <c r="U74">
        <v>5</v>
      </c>
      <c r="V74">
        <v>14</v>
      </c>
      <c r="W74">
        <v>4</v>
      </c>
      <c r="X74">
        <v>12</v>
      </c>
    </row>
    <row r="75" spans="1:24" x14ac:dyDescent="0.2">
      <c r="A75" s="426" t="str">
        <f t="shared" ca="1" si="0"/>
        <v/>
      </c>
      <c r="B75" s="426" t="str">
        <f t="shared" ca="1" si="0"/>
        <v/>
      </c>
      <c r="C75" s="426" t="str">
        <f t="shared" ca="1" si="0"/>
        <v/>
      </c>
      <c r="E75" s="426" t="s">
        <v>159</v>
      </c>
      <c r="F75">
        <v>12</v>
      </c>
      <c r="G75">
        <v>9</v>
      </c>
      <c r="H75">
        <v>17</v>
      </c>
      <c r="I75">
        <v>15</v>
      </c>
      <c r="J75">
        <v>8</v>
      </c>
      <c r="K75">
        <v>3</v>
      </c>
      <c r="L75">
        <v>1</v>
      </c>
      <c r="M75">
        <v>11</v>
      </c>
      <c r="N75">
        <v>14</v>
      </c>
      <c r="P75">
        <v>4</v>
      </c>
      <c r="Q75">
        <v>16</v>
      </c>
      <c r="R75">
        <v>6</v>
      </c>
      <c r="S75">
        <v>10</v>
      </c>
      <c r="U75">
        <v>13</v>
      </c>
      <c r="V75">
        <v>5</v>
      </c>
      <c r="W75">
        <v>2</v>
      </c>
      <c r="X75">
        <v>7</v>
      </c>
    </row>
    <row r="76" spans="1:24" x14ac:dyDescent="0.2">
      <c r="A76" s="426" t="str">
        <f t="shared" ca="1" si="0"/>
        <v/>
      </c>
      <c r="B76" s="426" t="str">
        <f t="shared" ca="1" si="0"/>
        <v/>
      </c>
      <c r="C76" s="426" t="str">
        <f t="shared" ca="1" si="0"/>
        <v/>
      </c>
    </row>
    <row r="77" spans="1:24" x14ac:dyDescent="0.2">
      <c r="A77" s="426" t="str">
        <f t="shared" ca="1" si="0"/>
        <v/>
      </c>
      <c r="B77" s="426" t="str">
        <f t="shared" ca="1" si="0"/>
        <v/>
      </c>
      <c r="C77" s="426" t="str">
        <f t="shared" ca="1" si="0"/>
        <v/>
      </c>
      <c r="D77" s="430">
        <v>18</v>
      </c>
      <c r="E77" s="431" t="s">
        <v>179</v>
      </c>
    </row>
    <row r="78" spans="1:24" x14ac:dyDescent="0.2">
      <c r="A78" s="426" t="str">
        <f t="shared" ca="1" si="0"/>
        <v/>
      </c>
      <c r="B78" s="426" t="str">
        <f t="shared" ca="1" si="0"/>
        <v/>
      </c>
      <c r="C78" s="426" t="str">
        <f t="shared" ca="1" si="0"/>
        <v/>
      </c>
      <c r="E78" s="426" t="s">
        <v>130</v>
      </c>
      <c r="F78">
        <v>1</v>
      </c>
      <c r="G78">
        <v>2</v>
      </c>
      <c r="H78">
        <v>3</v>
      </c>
      <c r="I78">
        <v>4</v>
      </c>
      <c r="J78">
        <v>5</v>
      </c>
      <c r="K78">
        <v>6</v>
      </c>
      <c r="L78">
        <v>7</v>
      </c>
      <c r="M78">
        <v>8</v>
      </c>
      <c r="N78">
        <v>9</v>
      </c>
      <c r="O78">
        <v>10</v>
      </c>
      <c r="P78">
        <v>11</v>
      </c>
      <c r="Q78">
        <v>12</v>
      </c>
      <c r="R78">
        <v>13</v>
      </c>
      <c r="S78">
        <v>14</v>
      </c>
      <c r="U78">
        <v>15</v>
      </c>
      <c r="V78">
        <v>16</v>
      </c>
      <c r="W78">
        <v>17</v>
      </c>
      <c r="X78">
        <v>18</v>
      </c>
    </row>
    <row r="79" spans="1:24" x14ac:dyDescent="0.2">
      <c r="A79" s="426" t="str">
        <f t="shared" ca="1" si="0"/>
        <v/>
      </c>
      <c r="B79" s="426" t="str">
        <f t="shared" ca="1" si="0"/>
        <v/>
      </c>
      <c r="C79" s="426" t="str">
        <f t="shared" ca="1" si="0"/>
        <v/>
      </c>
      <c r="E79" s="426" t="s">
        <v>157</v>
      </c>
      <c r="F79">
        <v>16</v>
      </c>
      <c r="G79">
        <v>14</v>
      </c>
      <c r="H79">
        <v>12</v>
      </c>
      <c r="I79">
        <v>6</v>
      </c>
      <c r="J79">
        <v>3</v>
      </c>
      <c r="K79">
        <v>5</v>
      </c>
      <c r="L79">
        <v>10</v>
      </c>
      <c r="M79">
        <v>18</v>
      </c>
      <c r="N79">
        <v>13</v>
      </c>
      <c r="O79">
        <v>15</v>
      </c>
      <c r="P79">
        <v>2</v>
      </c>
      <c r="Q79">
        <v>17</v>
      </c>
      <c r="R79">
        <v>9</v>
      </c>
      <c r="S79">
        <v>7</v>
      </c>
      <c r="U79">
        <v>4</v>
      </c>
      <c r="V79">
        <v>1</v>
      </c>
      <c r="W79">
        <v>11</v>
      </c>
      <c r="X79">
        <v>8</v>
      </c>
    </row>
    <row r="80" spans="1:24" x14ac:dyDescent="0.2">
      <c r="A80" s="426" t="str">
        <f t="shared" ca="1" si="0"/>
        <v/>
      </c>
      <c r="B80" s="426" t="str">
        <f t="shared" ca="1" si="0"/>
        <v/>
      </c>
      <c r="C80" s="426" t="str">
        <f t="shared" ca="1" si="0"/>
        <v/>
      </c>
      <c r="E80" s="426" t="s">
        <v>159</v>
      </c>
      <c r="F80" s="432">
        <v>7</v>
      </c>
      <c r="G80" s="432">
        <v>18</v>
      </c>
      <c r="H80" s="432">
        <v>4</v>
      </c>
      <c r="I80" s="432">
        <v>12</v>
      </c>
      <c r="J80" s="432">
        <v>17</v>
      </c>
      <c r="K80" s="432">
        <v>14</v>
      </c>
      <c r="L80" s="432">
        <v>8</v>
      </c>
      <c r="M80" s="432">
        <v>15</v>
      </c>
      <c r="N80" s="432">
        <v>11</v>
      </c>
      <c r="O80" s="432">
        <v>2</v>
      </c>
      <c r="P80" s="432">
        <v>10</v>
      </c>
      <c r="Q80" s="432">
        <v>13</v>
      </c>
      <c r="R80" s="432">
        <v>6</v>
      </c>
      <c r="S80" s="432">
        <v>1</v>
      </c>
      <c r="U80" s="432">
        <v>9</v>
      </c>
      <c r="V80" s="432">
        <v>3</v>
      </c>
      <c r="W80" s="432">
        <v>5</v>
      </c>
      <c r="X80" s="432">
        <v>16</v>
      </c>
    </row>
    <row r="81" spans="1:29" x14ac:dyDescent="0.2">
      <c r="A81" s="426" t="str">
        <f t="shared" ca="1" si="0"/>
        <v/>
      </c>
      <c r="B81" s="426" t="str">
        <f t="shared" ca="1" si="0"/>
        <v/>
      </c>
      <c r="C81" s="426" t="str">
        <f t="shared" ca="1" si="0"/>
        <v/>
      </c>
    </row>
    <row r="82" spans="1:29" x14ac:dyDescent="0.2">
      <c r="A82" s="426" t="str">
        <f t="shared" ca="1" si="0"/>
        <v/>
      </c>
      <c r="B82" s="426" t="str">
        <f t="shared" ca="1" si="0"/>
        <v/>
      </c>
      <c r="C82" s="426" t="str">
        <f t="shared" ca="1" si="0"/>
        <v/>
      </c>
      <c r="D82" s="430">
        <v>19</v>
      </c>
      <c r="E82" s="431" t="s">
        <v>179</v>
      </c>
    </row>
    <row r="83" spans="1:29" x14ac:dyDescent="0.2">
      <c r="A83" s="426" t="str">
        <f t="shared" ca="1" si="0"/>
        <v/>
      </c>
      <c r="B83" s="426" t="str">
        <f t="shared" ca="1" si="0"/>
        <v/>
      </c>
      <c r="C83" s="426" t="str">
        <f t="shared" ca="1" si="0"/>
        <v/>
      </c>
      <c r="E83" s="426" t="s">
        <v>130</v>
      </c>
      <c r="F83">
        <v>1</v>
      </c>
      <c r="G83">
        <v>2</v>
      </c>
      <c r="H83">
        <v>3</v>
      </c>
      <c r="I83">
        <v>4</v>
      </c>
      <c r="J83">
        <v>5</v>
      </c>
      <c r="K83">
        <v>6</v>
      </c>
      <c r="L83">
        <v>7</v>
      </c>
      <c r="M83">
        <v>8</v>
      </c>
      <c r="N83">
        <v>9</v>
      </c>
      <c r="O83">
        <v>10</v>
      </c>
      <c r="P83">
        <v>11</v>
      </c>
      <c r="Q83">
        <v>12</v>
      </c>
      <c r="R83">
        <v>13</v>
      </c>
      <c r="S83">
        <v>14</v>
      </c>
      <c r="T83">
        <v>15</v>
      </c>
      <c r="U83">
        <v>16</v>
      </c>
      <c r="V83">
        <v>17</v>
      </c>
      <c r="W83">
        <v>18</v>
      </c>
      <c r="X83">
        <v>19</v>
      </c>
    </row>
    <row r="84" spans="1:29" x14ac:dyDescent="0.2">
      <c r="A84" s="426" t="str">
        <f t="shared" ca="1" si="0"/>
        <v/>
      </c>
      <c r="B84" s="426" t="str">
        <f t="shared" ca="1" si="0"/>
        <v/>
      </c>
      <c r="C84" s="426" t="str">
        <f t="shared" ca="1" si="0"/>
        <v/>
      </c>
      <c r="E84" s="426" t="s">
        <v>157</v>
      </c>
      <c r="F84">
        <v>5</v>
      </c>
      <c r="G84">
        <v>19</v>
      </c>
      <c r="H84">
        <v>7</v>
      </c>
      <c r="I84">
        <v>18</v>
      </c>
      <c r="J84">
        <v>13</v>
      </c>
      <c r="K84">
        <v>8</v>
      </c>
      <c r="L84">
        <v>11</v>
      </c>
      <c r="M84">
        <v>17</v>
      </c>
      <c r="N84">
        <v>3</v>
      </c>
      <c r="O84">
        <v>1</v>
      </c>
      <c r="P84">
        <v>9</v>
      </c>
      <c r="Q84">
        <v>14</v>
      </c>
      <c r="R84">
        <v>10</v>
      </c>
      <c r="S84">
        <v>16</v>
      </c>
      <c r="T84">
        <v>2</v>
      </c>
      <c r="U84">
        <v>4</v>
      </c>
      <c r="V84">
        <v>6</v>
      </c>
      <c r="W84">
        <v>15</v>
      </c>
      <c r="X84">
        <v>12</v>
      </c>
    </row>
    <row r="85" spans="1:29" x14ac:dyDescent="0.2">
      <c r="A85" s="426" t="str">
        <f t="shared" ca="1" si="0"/>
        <v/>
      </c>
      <c r="B85" s="426" t="str">
        <f t="shared" ca="1" si="0"/>
        <v/>
      </c>
      <c r="C85" s="426" t="str">
        <f t="shared" ca="1" si="0"/>
        <v/>
      </c>
      <c r="E85" s="426" t="s">
        <v>159</v>
      </c>
      <c r="F85">
        <v>18</v>
      </c>
      <c r="G85">
        <v>4</v>
      </c>
      <c r="H85">
        <v>2</v>
      </c>
      <c r="I85">
        <v>11</v>
      </c>
      <c r="J85">
        <v>6</v>
      </c>
      <c r="K85">
        <v>15</v>
      </c>
      <c r="L85">
        <v>10</v>
      </c>
      <c r="M85">
        <v>19</v>
      </c>
      <c r="N85">
        <v>1</v>
      </c>
      <c r="O85">
        <v>16</v>
      </c>
      <c r="P85">
        <v>12</v>
      </c>
      <c r="Q85">
        <v>9</v>
      </c>
      <c r="R85">
        <v>5</v>
      </c>
      <c r="S85">
        <v>17</v>
      </c>
      <c r="T85">
        <v>8</v>
      </c>
      <c r="U85">
        <v>13</v>
      </c>
      <c r="V85">
        <v>3</v>
      </c>
      <c r="W85">
        <v>14</v>
      </c>
      <c r="X85">
        <v>7</v>
      </c>
    </row>
    <row r="86" spans="1:29" x14ac:dyDescent="0.2">
      <c r="A86" s="426" t="str">
        <f t="shared" ca="1" si="0"/>
        <v/>
      </c>
      <c r="B86" s="426" t="str">
        <f t="shared" ca="1" si="0"/>
        <v/>
      </c>
      <c r="C86" s="426" t="str">
        <f t="shared" ca="1" si="0"/>
        <v/>
      </c>
    </row>
    <row r="87" spans="1:29" x14ac:dyDescent="0.2">
      <c r="A87" s="426" t="str">
        <f t="shared" ca="1" si="0"/>
        <v/>
      </c>
      <c r="B87" s="426" t="str">
        <f t="shared" ca="1" si="0"/>
        <v/>
      </c>
      <c r="C87" s="426" t="str">
        <f t="shared" ca="1" si="0"/>
        <v/>
      </c>
      <c r="D87" s="430">
        <v>20</v>
      </c>
      <c r="E87" s="431" t="s">
        <v>179</v>
      </c>
    </row>
    <row r="88" spans="1:29" x14ac:dyDescent="0.2">
      <c r="A88" s="426" t="str">
        <f t="shared" ca="1" si="0"/>
        <v/>
      </c>
      <c r="B88" s="426" t="str">
        <f t="shared" ca="1" si="0"/>
        <v/>
      </c>
      <c r="C88" s="426" t="str">
        <f t="shared" ca="1" si="0"/>
        <v/>
      </c>
      <c r="E88" s="426" t="s">
        <v>130</v>
      </c>
      <c r="F88">
        <v>1</v>
      </c>
      <c r="G88">
        <v>2</v>
      </c>
      <c r="H88">
        <v>3</v>
      </c>
      <c r="I88">
        <v>4</v>
      </c>
      <c r="J88">
        <v>5</v>
      </c>
      <c r="K88">
        <v>6</v>
      </c>
      <c r="L88">
        <v>7</v>
      </c>
      <c r="M88">
        <v>8</v>
      </c>
      <c r="N88">
        <v>9</v>
      </c>
      <c r="O88">
        <v>10</v>
      </c>
      <c r="P88">
        <v>11</v>
      </c>
      <c r="Q88">
        <v>12</v>
      </c>
      <c r="R88">
        <v>13</v>
      </c>
      <c r="S88">
        <v>14</v>
      </c>
      <c r="T88">
        <v>15</v>
      </c>
      <c r="U88">
        <v>16</v>
      </c>
      <c r="V88">
        <v>17</v>
      </c>
      <c r="W88">
        <v>18</v>
      </c>
      <c r="X88">
        <v>19</v>
      </c>
      <c r="Y88">
        <v>20</v>
      </c>
    </row>
    <row r="89" spans="1:29" x14ac:dyDescent="0.2">
      <c r="A89" s="426" t="str">
        <f t="shared" ca="1" si="0"/>
        <v/>
      </c>
      <c r="B89" s="426" t="str">
        <f t="shared" ca="1" si="0"/>
        <v/>
      </c>
      <c r="C89" s="426" t="str">
        <f t="shared" ca="1" si="0"/>
        <v/>
      </c>
      <c r="E89" s="426" t="s">
        <v>157</v>
      </c>
      <c r="F89">
        <v>10</v>
      </c>
      <c r="G89">
        <v>1</v>
      </c>
      <c r="H89">
        <v>19</v>
      </c>
      <c r="I89">
        <v>2</v>
      </c>
      <c r="J89">
        <v>13</v>
      </c>
      <c r="K89">
        <v>17</v>
      </c>
      <c r="L89">
        <v>15</v>
      </c>
      <c r="M89">
        <v>16</v>
      </c>
      <c r="N89">
        <v>8</v>
      </c>
      <c r="O89">
        <v>4</v>
      </c>
      <c r="P89">
        <v>14</v>
      </c>
      <c r="Q89">
        <v>18</v>
      </c>
      <c r="R89">
        <v>7</v>
      </c>
      <c r="S89">
        <v>3</v>
      </c>
      <c r="T89">
        <v>12</v>
      </c>
      <c r="U89">
        <v>20</v>
      </c>
      <c r="V89">
        <v>5</v>
      </c>
      <c r="W89">
        <v>9</v>
      </c>
      <c r="X89">
        <v>6</v>
      </c>
      <c r="Y89">
        <v>11</v>
      </c>
    </row>
    <row r="90" spans="1:29" x14ac:dyDescent="0.2">
      <c r="A90" s="426" t="str">
        <f t="shared" ca="1" si="0"/>
        <v/>
      </c>
      <c r="B90" s="426" t="str">
        <f t="shared" ca="1" si="0"/>
        <v/>
      </c>
      <c r="C90" s="426" t="str">
        <f t="shared" ca="1" si="0"/>
        <v/>
      </c>
      <c r="E90" s="426" t="s">
        <v>159</v>
      </c>
      <c r="F90">
        <v>8</v>
      </c>
      <c r="G90">
        <v>19</v>
      </c>
      <c r="H90">
        <v>5</v>
      </c>
      <c r="I90">
        <v>11</v>
      </c>
      <c r="J90">
        <v>14</v>
      </c>
      <c r="K90">
        <v>2</v>
      </c>
      <c r="L90">
        <v>6</v>
      </c>
      <c r="M90">
        <v>15</v>
      </c>
      <c r="N90">
        <v>7</v>
      </c>
      <c r="O90">
        <v>17</v>
      </c>
      <c r="P90">
        <v>3</v>
      </c>
      <c r="Q90">
        <v>13</v>
      </c>
      <c r="R90">
        <v>20</v>
      </c>
      <c r="S90">
        <v>10</v>
      </c>
      <c r="T90">
        <v>16</v>
      </c>
      <c r="U90">
        <v>4</v>
      </c>
      <c r="V90">
        <v>9</v>
      </c>
      <c r="W90">
        <v>12</v>
      </c>
      <c r="X90">
        <v>18</v>
      </c>
      <c r="Y90">
        <v>1</v>
      </c>
    </row>
    <row r="91" spans="1:29" x14ac:dyDescent="0.2">
      <c r="A91" s="426" t="str">
        <f t="shared" ca="1" si="0"/>
        <v/>
      </c>
      <c r="B91" s="426" t="str">
        <f t="shared" ca="1" si="0"/>
        <v/>
      </c>
      <c r="C91" s="426" t="str">
        <f t="shared" ca="1" si="0"/>
        <v/>
      </c>
    </row>
    <row r="92" spans="1:29" x14ac:dyDescent="0.2">
      <c r="A92" s="426" t="str">
        <f t="shared" ref="A92:C177" ca="1" si="1">IF(INDIRECT(ADDRESS(A$6,ROW()-ROW(A$6)-1+COLUMN($F$8)))&gt;0,INDIRECT(ADDRESS(A$6,ROW()-ROW(A$6)-1+COLUMN($F$8))),"")</f>
        <v/>
      </c>
      <c r="B92" s="426" t="str">
        <f t="shared" ca="1" si="1"/>
        <v/>
      </c>
      <c r="C92" s="426" t="str">
        <f t="shared" ca="1" si="1"/>
        <v/>
      </c>
      <c r="D92" s="430">
        <v>21</v>
      </c>
      <c r="E92" s="431" t="s">
        <v>179</v>
      </c>
    </row>
    <row r="93" spans="1:29" x14ac:dyDescent="0.2">
      <c r="A93" s="426" t="str">
        <f t="shared" ca="1" si="1"/>
        <v/>
      </c>
      <c r="B93" s="426" t="str">
        <f t="shared" ca="1" si="1"/>
        <v/>
      </c>
      <c r="C93" s="426" t="str">
        <f t="shared" ca="1" si="1"/>
        <v/>
      </c>
      <c r="E93" s="426" t="s">
        <v>130</v>
      </c>
      <c r="F93">
        <v>1</v>
      </c>
      <c r="G93">
        <v>2</v>
      </c>
      <c r="H93">
        <v>3</v>
      </c>
      <c r="I93">
        <v>4</v>
      </c>
      <c r="J93">
        <v>5</v>
      </c>
      <c r="K93">
        <v>6</v>
      </c>
      <c r="L93">
        <v>7</v>
      </c>
      <c r="M93">
        <v>8</v>
      </c>
      <c r="N93">
        <v>9</v>
      </c>
      <c r="P93">
        <v>10</v>
      </c>
      <c r="Q93">
        <v>11</v>
      </c>
      <c r="R93">
        <v>12</v>
      </c>
      <c r="S93">
        <v>13</v>
      </c>
      <c r="U93">
        <v>14</v>
      </c>
      <c r="V93">
        <v>15</v>
      </c>
      <c r="W93">
        <v>16</v>
      </c>
      <c r="X93">
        <v>17</v>
      </c>
      <c r="Z93">
        <v>18</v>
      </c>
      <c r="AA93">
        <v>19</v>
      </c>
      <c r="AB93">
        <v>20</v>
      </c>
      <c r="AC93">
        <v>21</v>
      </c>
    </row>
    <row r="94" spans="1:29" x14ac:dyDescent="0.2">
      <c r="A94" s="426" t="str">
        <f t="shared" ca="1" si="1"/>
        <v/>
      </c>
      <c r="B94" s="426" t="str">
        <f t="shared" ca="1" si="1"/>
        <v/>
      </c>
      <c r="C94" s="426" t="str">
        <f t="shared" ca="1" si="1"/>
        <v/>
      </c>
      <c r="E94" s="426" t="s">
        <v>157</v>
      </c>
      <c r="F94">
        <v>8</v>
      </c>
      <c r="G94">
        <v>16</v>
      </c>
      <c r="H94">
        <v>10</v>
      </c>
      <c r="I94">
        <v>15</v>
      </c>
      <c r="J94">
        <v>20</v>
      </c>
      <c r="K94">
        <v>5</v>
      </c>
      <c r="L94">
        <v>18</v>
      </c>
      <c r="M94">
        <v>9</v>
      </c>
      <c r="N94">
        <v>12</v>
      </c>
      <c r="P94">
        <v>13</v>
      </c>
      <c r="Q94">
        <v>21</v>
      </c>
      <c r="R94">
        <v>17</v>
      </c>
      <c r="S94">
        <v>1</v>
      </c>
      <c r="U94">
        <v>19</v>
      </c>
      <c r="V94">
        <v>4</v>
      </c>
      <c r="W94">
        <v>6</v>
      </c>
      <c r="X94">
        <v>3</v>
      </c>
      <c r="Z94">
        <v>11</v>
      </c>
      <c r="AA94">
        <v>14</v>
      </c>
      <c r="AB94">
        <v>7</v>
      </c>
      <c r="AC94">
        <v>2</v>
      </c>
    </row>
    <row r="95" spans="1:29" x14ac:dyDescent="0.2">
      <c r="A95" s="426" t="str">
        <f t="shared" ca="1" si="1"/>
        <v/>
      </c>
      <c r="B95" s="426" t="str">
        <f t="shared" ca="1" si="1"/>
        <v/>
      </c>
      <c r="C95" s="426" t="str">
        <f t="shared" ca="1" si="1"/>
        <v/>
      </c>
      <c r="E95" s="426" t="s">
        <v>159</v>
      </c>
      <c r="F95">
        <v>21</v>
      </c>
      <c r="G95">
        <v>9</v>
      </c>
      <c r="H95">
        <v>11</v>
      </c>
      <c r="I95">
        <v>6</v>
      </c>
      <c r="J95">
        <v>14</v>
      </c>
      <c r="K95">
        <v>20</v>
      </c>
      <c r="L95">
        <v>17</v>
      </c>
      <c r="M95">
        <v>4</v>
      </c>
      <c r="N95">
        <v>10</v>
      </c>
      <c r="P95">
        <v>12</v>
      </c>
      <c r="Q95">
        <v>3</v>
      </c>
      <c r="R95">
        <v>1</v>
      </c>
      <c r="S95">
        <v>8</v>
      </c>
      <c r="U95">
        <v>15</v>
      </c>
      <c r="V95">
        <v>5</v>
      </c>
      <c r="W95">
        <v>19</v>
      </c>
      <c r="X95">
        <v>7</v>
      </c>
      <c r="Z95">
        <v>16</v>
      </c>
      <c r="AA95">
        <v>13</v>
      </c>
      <c r="AB95">
        <v>2</v>
      </c>
      <c r="AC95">
        <v>18</v>
      </c>
    </row>
    <row r="96" spans="1:29" x14ac:dyDescent="0.2">
      <c r="A96" s="426" t="str">
        <f t="shared" ca="1" si="1"/>
        <v/>
      </c>
      <c r="B96" s="426" t="str">
        <f t="shared" ca="1" si="1"/>
        <v/>
      </c>
      <c r="C96" s="426" t="str">
        <f t="shared" ca="1" si="1"/>
        <v/>
      </c>
    </row>
    <row r="97" spans="1:29" x14ac:dyDescent="0.2">
      <c r="A97" s="426" t="str">
        <f t="shared" ca="1" si="1"/>
        <v/>
      </c>
      <c r="B97" s="426" t="str">
        <f t="shared" ca="1" si="1"/>
        <v/>
      </c>
      <c r="C97" s="426" t="str">
        <f t="shared" ca="1" si="1"/>
        <v/>
      </c>
      <c r="D97" s="430">
        <v>22</v>
      </c>
      <c r="E97" s="431" t="s">
        <v>179</v>
      </c>
    </row>
    <row r="98" spans="1:29" x14ac:dyDescent="0.2">
      <c r="A98" s="426" t="str">
        <f t="shared" ca="1" si="1"/>
        <v/>
      </c>
      <c r="B98" s="426" t="str">
        <f t="shared" ca="1" si="1"/>
        <v/>
      </c>
      <c r="C98" s="426" t="str">
        <f t="shared" ca="1" si="1"/>
        <v/>
      </c>
      <c r="E98" s="426" t="s">
        <v>130</v>
      </c>
      <c r="F98">
        <v>1</v>
      </c>
      <c r="G98">
        <v>2</v>
      </c>
      <c r="H98">
        <v>3</v>
      </c>
      <c r="I98">
        <v>4</v>
      </c>
      <c r="J98">
        <v>5</v>
      </c>
      <c r="K98">
        <v>6</v>
      </c>
      <c r="L98">
        <v>7</v>
      </c>
      <c r="M98">
        <v>8</v>
      </c>
      <c r="N98">
        <v>9</v>
      </c>
      <c r="O98">
        <v>10</v>
      </c>
      <c r="P98">
        <v>11</v>
      </c>
      <c r="Q98">
        <v>12</v>
      </c>
      <c r="R98">
        <v>13</v>
      </c>
      <c r="S98">
        <v>14</v>
      </c>
      <c r="U98">
        <v>15</v>
      </c>
      <c r="V98">
        <v>16</v>
      </c>
      <c r="W98">
        <v>17</v>
      </c>
      <c r="X98">
        <v>18</v>
      </c>
      <c r="Z98">
        <v>19</v>
      </c>
      <c r="AA98">
        <v>20</v>
      </c>
      <c r="AB98">
        <v>21</v>
      </c>
      <c r="AC98">
        <v>22</v>
      </c>
    </row>
    <row r="99" spans="1:29" x14ac:dyDescent="0.2">
      <c r="A99" s="426" t="str">
        <f t="shared" ca="1" si="1"/>
        <v/>
      </c>
      <c r="B99" s="426" t="str">
        <f t="shared" ca="1" si="1"/>
        <v/>
      </c>
      <c r="C99" s="426" t="str">
        <f t="shared" ca="1" si="1"/>
        <v/>
      </c>
      <c r="E99" s="426" t="s">
        <v>157</v>
      </c>
      <c r="F99">
        <v>8</v>
      </c>
      <c r="G99">
        <v>17</v>
      </c>
      <c r="H99">
        <v>20</v>
      </c>
      <c r="I99">
        <v>16</v>
      </c>
      <c r="J99">
        <v>11</v>
      </c>
      <c r="K99">
        <v>18</v>
      </c>
      <c r="L99">
        <v>1</v>
      </c>
      <c r="M99">
        <v>19</v>
      </c>
      <c r="N99">
        <v>7</v>
      </c>
      <c r="O99">
        <v>13</v>
      </c>
      <c r="P99">
        <v>2</v>
      </c>
      <c r="Q99">
        <v>4</v>
      </c>
      <c r="R99">
        <v>6</v>
      </c>
      <c r="S99">
        <v>15</v>
      </c>
      <c r="U99">
        <v>5</v>
      </c>
      <c r="V99">
        <v>21</v>
      </c>
      <c r="W99">
        <v>9</v>
      </c>
      <c r="X99">
        <v>12</v>
      </c>
      <c r="Z99">
        <v>14</v>
      </c>
      <c r="AA99">
        <v>22</v>
      </c>
      <c r="AB99">
        <v>10</v>
      </c>
      <c r="AC99">
        <v>3</v>
      </c>
    </row>
    <row r="100" spans="1:29" x14ac:dyDescent="0.2">
      <c r="A100" s="426" t="str">
        <f t="shared" ca="1" si="1"/>
        <v/>
      </c>
      <c r="B100" s="426" t="str">
        <f t="shared" ca="1" si="1"/>
        <v/>
      </c>
      <c r="C100" s="426" t="str">
        <f t="shared" ca="1" si="1"/>
        <v/>
      </c>
      <c r="E100" s="426" t="s">
        <v>159</v>
      </c>
      <c r="F100">
        <v>22</v>
      </c>
      <c r="G100">
        <v>18</v>
      </c>
      <c r="H100">
        <v>14</v>
      </c>
      <c r="I100">
        <v>21</v>
      </c>
      <c r="J100">
        <v>6</v>
      </c>
      <c r="K100">
        <v>12</v>
      </c>
      <c r="L100">
        <v>10</v>
      </c>
      <c r="M100">
        <v>15</v>
      </c>
      <c r="N100">
        <v>19</v>
      </c>
      <c r="O100">
        <v>2</v>
      </c>
      <c r="P100">
        <v>13</v>
      </c>
      <c r="Q100">
        <v>8</v>
      </c>
      <c r="R100">
        <v>5</v>
      </c>
      <c r="S100">
        <v>17</v>
      </c>
      <c r="U100">
        <v>4</v>
      </c>
      <c r="V100">
        <v>9</v>
      </c>
      <c r="W100">
        <v>16</v>
      </c>
      <c r="X100">
        <v>1</v>
      </c>
      <c r="Z100">
        <v>7</v>
      </c>
      <c r="AA100">
        <v>3</v>
      </c>
      <c r="AB100">
        <v>11</v>
      </c>
      <c r="AC100">
        <v>20</v>
      </c>
    </row>
    <row r="101" spans="1:29" x14ac:dyDescent="0.2">
      <c r="A101" s="426" t="str">
        <f t="shared" ca="1" si="1"/>
        <v/>
      </c>
      <c r="B101" s="426" t="str">
        <f t="shared" ca="1" si="1"/>
        <v/>
      </c>
      <c r="C101" s="426" t="str">
        <f t="shared" ca="1" si="1"/>
        <v/>
      </c>
    </row>
    <row r="102" spans="1:29" x14ac:dyDescent="0.2">
      <c r="A102" s="426" t="str">
        <f t="shared" ca="1" si="1"/>
        <v/>
      </c>
      <c r="B102" s="426" t="str">
        <f t="shared" ca="1" si="1"/>
        <v/>
      </c>
      <c r="C102" s="426" t="str">
        <f t="shared" ca="1" si="1"/>
        <v/>
      </c>
      <c r="D102" s="430">
        <v>23</v>
      </c>
      <c r="E102" s="431" t="s">
        <v>179</v>
      </c>
    </row>
    <row r="103" spans="1:29" x14ac:dyDescent="0.2">
      <c r="A103" s="426" t="str">
        <f t="shared" ca="1" si="1"/>
        <v/>
      </c>
      <c r="B103" s="426" t="str">
        <f t="shared" ca="1" si="1"/>
        <v/>
      </c>
      <c r="C103" s="426" t="str">
        <f t="shared" ca="1" si="1"/>
        <v/>
      </c>
      <c r="E103" s="426" t="s">
        <v>130</v>
      </c>
      <c r="F103">
        <v>1</v>
      </c>
      <c r="G103">
        <v>2</v>
      </c>
      <c r="H103">
        <v>3</v>
      </c>
      <c r="I103">
        <v>4</v>
      </c>
      <c r="J103">
        <v>5</v>
      </c>
      <c r="K103">
        <v>6</v>
      </c>
      <c r="L103">
        <v>7</v>
      </c>
      <c r="M103">
        <v>8</v>
      </c>
      <c r="N103">
        <v>9</v>
      </c>
      <c r="O103">
        <v>10</v>
      </c>
      <c r="P103">
        <v>11</v>
      </c>
      <c r="Q103">
        <v>12</v>
      </c>
      <c r="R103">
        <v>13</v>
      </c>
      <c r="S103">
        <v>14</v>
      </c>
      <c r="T103">
        <v>15</v>
      </c>
      <c r="U103">
        <v>16</v>
      </c>
      <c r="V103">
        <v>17</v>
      </c>
      <c r="W103">
        <v>18</v>
      </c>
      <c r="X103">
        <v>19</v>
      </c>
      <c r="Z103">
        <v>20</v>
      </c>
      <c r="AA103">
        <v>21</v>
      </c>
      <c r="AB103">
        <v>22</v>
      </c>
      <c r="AC103">
        <v>23</v>
      </c>
    </row>
    <row r="104" spans="1:29" x14ac:dyDescent="0.2">
      <c r="A104" s="426" t="str">
        <f t="shared" ca="1" si="1"/>
        <v/>
      </c>
      <c r="B104" s="426" t="str">
        <f t="shared" ca="1" si="1"/>
        <v/>
      </c>
      <c r="C104" s="426" t="str">
        <f t="shared" ca="1" si="1"/>
        <v/>
      </c>
      <c r="E104" s="426" t="s">
        <v>157</v>
      </c>
      <c r="F104">
        <v>22</v>
      </c>
      <c r="G104">
        <v>18</v>
      </c>
      <c r="H104">
        <v>4</v>
      </c>
      <c r="I104">
        <v>13</v>
      </c>
      <c r="J104">
        <v>20</v>
      </c>
      <c r="K104">
        <v>3</v>
      </c>
      <c r="L104">
        <v>9</v>
      </c>
      <c r="M104">
        <v>21</v>
      </c>
      <c r="N104">
        <v>12</v>
      </c>
      <c r="O104">
        <v>19</v>
      </c>
      <c r="P104">
        <v>23</v>
      </c>
      <c r="Q104">
        <v>10</v>
      </c>
      <c r="R104">
        <v>17</v>
      </c>
      <c r="S104">
        <v>11</v>
      </c>
      <c r="T104">
        <v>16</v>
      </c>
      <c r="U104">
        <v>5</v>
      </c>
      <c r="V104">
        <v>15</v>
      </c>
      <c r="W104">
        <v>1</v>
      </c>
      <c r="X104">
        <v>7</v>
      </c>
      <c r="Z104">
        <v>8</v>
      </c>
      <c r="AA104">
        <v>6</v>
      </c>
      <c r="AB104">
        <v>14</v>
      </c>
      <c r="AC104">
        <v>2</v>
      </c>
    </row>
    <row r="105" spans="1:29" x14ac:dyDescent="0.2">
      <c r="A105" s="426" t="str">
        <f t="shared" ca="1" si="1"/>
        <v/>
      </c>
      <c r="B105" s="426" t="str">
        <f t="shared" ca="1" si="1"/>
        <v/>
      </c>
      <c r="C105" s="426" t="str">
        <f t="shared" ca="1" si="1"/>
        <v/>
      </c>
      <c r="E105" s="426" t="s">
        <v>159</v>
      </c>
      <c r="F105" s="432">
        <v>7</v>
      </c>
      <c r="G105" s="432">
        <v>14</v>
      </c>
      <c r="H105" s="432">
        <v>20</v>
      </c>
      <c r="I105" s="432">
        <v>17</v>
      </c>
      <c r="J105" s="432">
        <v>21</v>
      </c>
      <c r="K105" s="432">
        <v>15</v>
      </c>
      <c r="L105" s="432">
        <v>23</v>
      </c>
      <c r="M105" s="432">
        <v>2</v>
      </c>
      <c r="N105" s="432">
        <v>18</v>
      </c>
      <c r="O105" s="432">
        <v>8</v>
      </c>
      <c r="P105" s="432">
        <v>19</v>
      </c>
      <c r="Q105" s="432">
        <v>5</v>
      </c>
      <c r="R105" s="432">
        <v>16</v>
      </c>
      <c r="S105" s="432">
        <v>22</v>
      </c>
      <c r="T105" s="432">
        <v>6</v>
      </c>
      <c r="U105" s="432">
        <v>13</v>
      </c>
      <c r="V105" s="432">
        <v>11</v>
      </c>
      <c r="W105" s="432">
        <v>9</v>
      </c>
      <c r="X105" s="432">
        <v>1</v>
      </c>
      <c r="Z105" s="432">
        <v>10</v>
      </c>
      <c r="AA105" s="432">
        <v>4</v>
      </c>
      <c r="AB105" s="432">
        <v>12</v>
      </c>
      <c r="AC105" s="432">
        <v>3</v>
      </c>
    </row>
    <row r="106" spans="1:29" x14ac:dyDescent="0.2">
      <c r="A106" s="426" t="str">
        <f t="shared" ca="1" si="1"/>
        <v/>
      </c>
      <c r="B106" s="426" t="str">
        <f t="shared" ca="1" si="1"/>
        <v/>
      </c>
      <c r="C106" s="426" t="str">
        <f t="shared" ca="1" si="1"/>
        <v/>
      </c>
    </row>
    <row r="107" spans="1:29" x14ac:dyDescent="0.2">
      <c r="A107" s="426" t="str">
        <f t="shared" ca="1" si="1"/>
        <v/>
      </c>
      <c r="B107" s="426" t="str">
        <f t="shared" ca="1" si="1"/>
        <v/>
      </c>
      <c r="C107" s="426" t="str">
        <f t="shared" ca="1" si="1"/>
        <v/>
      </c>
      <c r="D107" s="430">
        <v>24</v>
      </c>
      <c r="E107" s="431" t="s">
        <v>179</v>
      </c>
    </row>
    <row r="108" spans="1:29" x14ac:dyDescent="0.2">
      <c r="A108" s="426" t="str">
        <f t="shared" ca="1" si="1"/>
        <v/>
      </c>
      <c r="B108" s="426" t="str">
        <f t="shared" ca="1" si="1"/>
        <v/>
      </c>
      <c r="C108" s="426" t="str">
        <f t="shared" ca="1" si="1"/>
        <v/>
      </c>
      <c r="E108" s="426" t="s">
        <v>130</v>
      </c>
      <c r="F108">
        <v>1</v>
      </c>
      <c r="G108">
        <v>2</v>
      </c>
      <c r="H108">
        <v>3</v>
      </c>
      <c r="I108">
        <v>4</v>
      </c>
      <c r="J108">
        <v>5</v>
      </c>
      <c r="K108">
        <v>6</v>
      </c>
      <c r="L108">
        <v>7</v>
      </c>
      <c r="M108">
        <v>8</v>
      </c>
      <c r="N108">
        <v>9</v>
      </c>
      <c r="O108">
        <v>10</v>
      </c>
      <c r="P108">
        <v>11</v>
      </c>
      <c r="Q108">
        <v>12</v>
      </c>
      <c r="R108">
        <v>13</v>
      </c>
      <c r="S108">
        <v>14</v>
      </c>
      <c r="T108">
        <v>15</v>
      </c>
      <c r="U108">
        <v>16</v>
      </c>
      <c r="V108">
        <v>17</v>
      </c>
      <c r="W108">
        <v>18</v>
      </c>
      <c r="X108">
        <v>19</v>
      </c>
      <c r="Y108">
        <v>20</v>
      </c>
      <c r="Z108">
        <v>21</v>
      </c>
      <c r="AA108">
        <v>22</v>
      </c>
      <c r="AB108">
        <v>23</v>
      </c>
      <c r="AC108">
        <v>24</v>
      </c>
    </row>
    <row r="109" spans="1:29" x14ac:dyDescent="0.2">
      <c r="A109" s="426" t="str">
        <f t="shared" ca="1" si="1"/>
        <v/>
      </c>
      <c r="B109" s="426" t="str">
        <f t="shared" ca="1" si="1"/>
        <v/>
      </c>
      <c r="C109" s="426" t="str">
        <f t="shared" ca="1" si="1"/>
        <v/>
      </c>
      <c r="E109" s="426" t="s">
        <v>157</v>
      </c>
      <c r="F109">
        <v>14</v>
      </c>
      <c r="G109">
        <v>3</v>
      </c>
      <c r="H109">
        <v>24</v>
      </c>
      <c r="I109">
        <v>7</v>
      </c>
      <c r="J109">
        <v>19</v>
      </c>
      <c r="K109">
        <v>12</v>
      </c>
      <c r="L109">
        <v>23</v>
      </c>
      <c r="M109">
        <v>16</v>
      </c>
      <c r="N109">
        <v>5</v>
      </c>
      <c r="O109">
        <v>9</v>
      </c>
      <c r="P109">
        <v>4</v>
      </c>
      <c r="Q109">
        <v>6</v>
      </c>
      <c r="R109">
        <v>17</v>
      </c>
      <c r="S109">
        <v>11</v>
      </c>
      <c r="T109">
        <v>21</v>
      </c>
      <c r="U109">
        <v>22</v>
      </c>
      <c r="V109">
        <v>13</v>
      </c>
      <c r="W109">
        <v>10</v>
      </c>
      <c r="X109">
        <v>18</v>
      </c>
      <c r="Y109">
        <v>1</v>
      </c>
      <c r="Z109">
        <v>20</v>
      </c>
      <c r="AA109">
        <v>8</v>
      </c>
      <c r="AB109">
        <v>15</v>
      </c>
      <c r="AC109">
        <v>2</v>
      </c>
    </row>
    <row r="110" spans="1:29" x14ac:dyDescent="0.2">
      <c r="A110" s="426" t="str">
        <f t="shared" ca="1" si="1"/>
        <v/>
      </c>
      <c r="B110" s="426" t="str">
        <f t="shared" ca="1" si="1"/>
        <v/>
      </c>
      <c r="C110" s="426" t="str">
        <f t="shared" ref="C110:C111" ca="1" si="2">IF(INDIRECT(ADDRESS(C$6,ROW()-ROW(C$6)-1+COLUMN($F$8)))&gt;0,INDIRECT(ADDRESS(C$6,ROW()-ROW(C$6)-1+COLUMN($F$8))),"")</f>
        <v/>
      </c>
      <c r="E110" s="426" t="s">
        <v>159</v>
      </c>
      <c r="F110">
        <v>9</v>
      </c>
      <c r="G110">
        <v>20</v>
      </c>
      <c r="H110">
        <v>21</v>
      </c>
      <c r="I110">
        <v>13</v>
      </c>
      <c r="J110">
        <v>3</v>
      </c>
      <c r="K110">
        <v>7</v>
      </c>
      <c r="L110">
        <v>15</v>
      </c>
      <c r="M110">
        <v>4</v>
      </c>
      <c r="N110">
        <v>16</v>
      </c>
      <c r="O110">
        <v>22</v>
      </c>
      <c r="P110">
        <v>18</v>
      </c>
      <c r="Q110">
        <v>24</v>
      </c>
      <c r="R110">
        <v>2</v>
      </c>
      <c r="S110">
        <v>12</v>
      </c>
      <c r="T110">
        <v>6</v>
      </c>
      <c r="U110">
        <v>19</v>
      </c>
      <c r="V110">
        <v>11</v>
      </c>
      <c r="W110">
        <v>1</v>
      </c>
      <c r="X110">
        <v>8</v>
      </c>
      <c r="Y110">
        <v>23</v>
      </c>
      <c r="Z110">
        <v>5</v>
      </c>
      <c r="AA110">
        <v>10</v>
      </c>
      <c r="AB110">
        <v>14</v>
      </c>
      <c r="AC110">
        <v>17</v>
      </c>
    </row>
    <row r="111" spans="1:29" x14ac:dyDescent="0.2">
      <c r="A111" s="426" t="str">
        <f t="shared" ca="1" si="1"/>
        <v/>
      </c>
      <c r="B111" s="426" t="str">
        <f t="shared" ca="1" si="1"/>
        <v/>
      </c>
      <c r="C111" s="426" t="str">
        <f t="shared" ca="1" si="2"/>
        <v/>
      </c>
    </row>
    <row r="112" spans="1:29" x14ac:dyDescent="0.2">
      <c r="A112" s="426" t="str">
        <f t="shared" ca="1" si="1"/>
        <v/>
      </c>
      <c r="B112" s="426" t="str">
        <f t="shared" ca="1" si="1"/>
        <v/>
      </c>
      <c r="C112" s="426" t="str">
        <f t="shared" ca="1" si="1"/>
        <v/>
      </c>
      <c r="D112" s="430">
        <v>25</v>
      </c>
      <c r="E112" s="431" t="s">
        <v>179</v>
      </c>
    </row>
    <row r="113" spans="1:34" x14ac:dyDescent="0.2">
      <c r="A113" s="426" t="str">
        <f t="shared" ca="1" si="1"/>
        <v/>
      </c>
      <c r="B113" s="426" t="str">
        <f t="shared" ca="1" si="1"/>
        <v/>
      </c>
      <c r="C113" s="426" t="str">
        <f t="shared" ca="1" si="1"/>
        <v/>
      </c>
      <c r="E113" s="426" t="s">
        <v>130</v>
      </c>
      <c r="F113">
        <v>1</v>
      </c>
      <c r="G113">
        <v>2</v>
      </c>
      <c r="H113">
        <v>3</v>
      </c>
      <c r="I113">
        <v>4</v>
      </c>
      <c r="J113">
        <v>5</v>
      </c>
      <c r="K113">
        <v>6</v>
      </c>
      <c r="L113">
        <v>7</v>
      </c>
      <c r="M113">
        <v>8</v>
      </c>
      <c r="N113">
        <v>9</v>
      </c>
      <c r="O113">
        <v>10</v>
      </c>
      <c r="P113">
        <v>11</v>
      </c>
      <c r="Q113">
        <v>12</v>
      </c>
      <c r="R113">
        <v>13</v>
      </c>
      <c r="S113">
        <v>14</v>
      </c>
      <c r="T113">
        <v>15</v>
      </c>
      <c r="U113">
        <v>16</v>
      </c>
      <c r="V113">
        <v>17</v>
      </c>
      <c r="W113">
        <v>18</v>
      </c>
      <c r="X113">
        <v>19</v>
      </c>
      <c r="Y113">
        <v>20</v>
      </c>
      <c r="Z113">
        <v>21</v>
      </c>
      <c r="AA113">
        <v>22</v>
      </c>
      <c r="AB113">
        <v>23</v>
      </c>
      <c r="AC113">
        <v>24</v>
      </c>
      <c r="AD113">
        <v>25</v>
      </c>
    </row>
    <row r="114" spans="1:34" x14ac:dyDescent="0.2">
      <c r="A114" s="426" t="str">
        <f t="shared" ca="1" si="1"/>
        <v/>
      </c>
      <c r="B114" s="426" t="str">
        <f t="shared" ca="1" si="1"/>
        <v/>
      </c>
      <c r="C114" s="426" t="str">
        <f t="shared" ca="1" si="1"/>
        <v/>
      </c>
      <c r="E114" s="426" t="s">
        <v>157</v>
      </c>
      <c r="F114">
        <v>15</v>
      </c>
      <c r="G114">
        <v>8</v>
      </c>
      <c r="H114">
        <v>20</v>
      </c>
      <c r="I114">
        <v>21</v>
      </c>
      <c r="J114">
        <v>1</v>
      </c>
      <c r="K114">
        <v>25</v>
      </c>
      <c r="L114">
        <v>13</v>
      </c>
      <c r="M114">
        <v>19</v>
      </c>
      <c r="N114">
        <v>7</v>
      </c>
      <c r="O114">
        <v>3</v>
      </c>
      <c r="P114">
        <v>22</v>
      </c>
      <c r="Q114">
        <v>6</v>
      </c>
      <c r="R114">
        <v>2</v>
      </c>
      <c r="S114">
        <v>11</v>
      </c>
      <c r="T114">
        <v>16</v>
      </c>
      <c r="U114">
        <v>5</v>
      </c>
      <c r="V114">
        <v>23</v>
      </c>
      <c r="W114">
        <v>10</v>
      </c>
      <c r="X114">
        <v>18</v>
      </c>
      <c r="Y114">
        <v>12</v>
      </c>
      <c r="Z114">
        <v>14</v>
      </c>
      <c r="AA114">
        <v>9</v>
      </c>
      <c r="AB114">
        <v>24</v>
      </c>
      <c r="AC114">
        <v>17</v>
      </c>
      <c r="AD114">
        <v>4</v>
      </c>
    </row>
    <row r="115" spans="1:34" x14ac:dyDescent="0.2">
      <c r="A115" s="426" t="str">
        <f t="shared" ca="1" si="1"/>
        <v/>
      </c>
      <c r="B115" s="426" t="str">
        <f t="shared" ca="1" si="1"/>
        <v/>
      </c>
      <c r="C115" s="426" t="str">
        <f t="shared" ca="1" si="1"/>
        <v/>
      </c>
      <c r="E115" s="426" t="s">
        <v>159</v>
      </c>
      <c r="F115">
        <v>9</v>
      </c>
      <c r="G115">
        <v>19</v>
      </c>
      <c r="H115">
        <v>12</v>
      </c>
      <c r="I115">
        <v>2</v>
      </c>
      <c r="J115">
        <v>21</v>
      </c>
      <c r="K115">
        <v>3</v>
      </c>
      <c r="L115">
        <v>18</v>
      </c>
      <c r="M115">
        <v>14</v>
      </c>
      <c r="N115">
        <v>8</v>
      </c>
      <c r="O115">
        <v>22</v>
      </c>
      <c r="P115">
        <v>17</v>
      </c>
      <c r="Q115">
        <v>25</v>
      </c>
      <c r="R115">
        <v>15</v>
      </c>
      <c r="S115">
        <v>5</v>
      </c>
      <c r="T115">
        <v>6</v>
      </c>
      <c r="U115">
        <v>4</v>
      </c>
      <c r="V115">
        <v>20</v>
      </c>
      <c r="W115">
        <v>7</v>
      </c>
      <c r="X115">
        <v>23</v>
      </c>
      <c r="Y115">
        <v>11</v>
      </c>
      <c r="Z115">
        <v>10</v>
      </c>
      <c r="AA115">
        <v>24</v>
      </c>
      <c r="AB115">
        <v>1</v>
      </c>
      <c r="AC115">
        <v>16</v>
      </c>
      <c r="AD115">
        <v>13</v>
      </c>
    </row>
    <row r="116" spans="1:34" x14ac:dyDescent="0.2">
      <c r="A116" s="426" t="str">
        <f t="shared" ca="1" si="1"/>
        <v/>
      </c>
      <c r="B116" s="426" t="str">
        <f t="shared" ca="1" si="1"/>
        <v/>
      </c>
      <c r="C116" s="426" t="str">
        <f t="shared" ca="1" si="1"/>
        <v/>
      </c>
    </row>
    <row r="117" spans="1:34" x14ac:dyDescent="0.2">
      <c r="A117" s="426" t="str">
        <f t="shared" ca="1" si="1"/>
        <v/>
      </c>
      <c r="B117" s="426" t="str">
        <f t="shared" ca="1" si="1"/>
        <v/>
      </c>
      <c r="C117" s="426" t="str">
        <f t="shared" ca="1" si="1"/>
        <v/>
      </c>
      <c r="D117" s="430">
        <v>26</v>
      </c>
      <c r="E117" s="431" t="s">
        <v>179</v>
      </c>
    </row>
    <row r="118" spans="1:34" x14ac:dyDescent="0.2">
      <c r="A118" s="426" t="str">
        <f t="shared" ca="1" si="1"/>
        <v/>
      </c>
      <c r="B118" s="426" t="str">
        <f t="shared" ca="1" si="1"/>
        <v/>
      </c>
      <c r="C118" s="426" t="str">
        <f t="shared" ca="1" si="1"/>
        <v/>
      </c>
      <c r="E118" s="426" t="s">
        <v>130</v>
      </c>
      <c r="F118">
        <v>1</v>
      </c>
      <c r="G118">
        <v>2</v>
      </c>
      <c r="H118">
        <v>3</v>
      </c>
      <c r="I118">
        <v>4</v>
      </c>
      <c r="J118">
        <v>5</v>
      </c>
      <c r="K118">
        <v>6</v>
      </c>
      <c r="L118">
        <v>7</v>
      </c>
      <c r="M118">
        <v>8</v>
      </c>
      <c r="N118">
        <v>9</v>
      </c>
      <c r="O118">
        <v>10</v>
      </c>
      <c r="P118">
        <v>11</v>
      </c>
      <c r="Q118">
        <v>12</v>
      </c>
      <c r="R118">
        <v>13</v>
      </c>
      <c r="S118">
        <v>14</v>
      </c>
      <c r="U118">
        <v>15</v>
      </c>
      <c r="V118">
        <v>16</v>
      </c>
      <c r="W118">
        <v>17</v>
      </c>
      <c r="X118">
        <v>18</v>
      </c>
      <c r="Z118">
        <v>19</v>
      </c>
      <c r="AA118">
        <v>20</v>
      </c>
      <c r="AB118">
        <v>21</v>
      </c>
      <c r="AC118">
        <v>22</v>
      </c>
      <c r="AE118">
        <v>23</v>
      </c>
      <c r="AF118">
        <v>24</v>
      </c>
      <c r="AG118">
        <v>25</v>
      </c>
      <c r="AH118">
        <v>26</v>
      </c>
    </row>
    <row r="119" spans="1:34" x14ac:dyDescent="0.2">
      <c r="A119" s="426" t="str">
        <f t="shared" ca="1" si="1"/>
        <v/>
      </c>
      <c r="B119" s="426" t="str">
        <f t="shared" ca="1" si="1"/>
        <v/>
      </c>
      <c r="C119" s="426" t="str">
        <f t="shared" ca="1" si="1"/>
        <v/>
      </c>
      <c r="E119" s="426" t="s">
        <v>157</v>
      </c>
      <c r="F119">
        <v>12</v>
      </c>
      <c r="G119">
        <v>25</v>
      </c>
      <c r="H119">
        <v>11</v>
      </c>
      <c r="I119">
        <v>16</v>
      </c>
      <c r="J119">
        <v>21</v>
      </c>
      <c r="K119">
        <v>5</v>
      </c>
      <c r="L119">
        <v>26</v>
      </c>
      <c r="M119">
        <v>14</v>
      </c>
      <c r="N119">
        <v>19</v>
      </c>
      <c r="O119">
        <v>17</v>
      </c>
      <c r="P119">
        <v>8</v>
      </c>
      <c r="Q119">
        <v>13</v>
      </c>
      <c r="R119">
        <v>2</v>
      </c>
      <c r="S119">
        <v>20</v>
      </c>
      <c r="U119">
        <v>4</v>
      </c>
      <c r="V119">
        <v>23</v>
      </c>
      <c r="W119">
        <v>18</v>
      </c>
      <c r="X119">
        <v>7</v>
      </c>
      <c r="Z119">
        <v>3</v>
      </c>
      <c r="AA119">
        <v>6</v>
      </c>
      <c r="AB119">
        <v>9</v>
      </c>
      <c r="AC119">
        <v>15</v>
      </c>
      <c r="AE119">
        <v>24</v>
      </c>
      <c r="AF119">
        <v>10</v>
      </c>
      <c r="AG119">
        <v>22</v>
      </c>
      <c r="AH119">
        <v>1</v>
      </c>
    </row>
    <row r="120" spans="1:34" x14ac:dyDescent="0.2">
      <c r="A120" s="426" t="str">
        <f t="shared" ca="1" si="1"/>
        <v/>
      </c>
      <c r="B120" s="426" t="str">
        <f t="shared" ca="1" si="1"/>
        <v/>
      </c>
      <c r="C120" s="426" t="str">
        <f t="shared" ca="1" si="1"/>
        <v/>
      </c>
      <c r="E120" s="426" t="s">
        <v>159</v>
      </c>
      <c r="F120">
        <v>22</v>
      </c>
      <c r="G120">
        <v>15</v>
      </c>
      <c r="H120">
        <v>4</v>
      </c>
      <c r="I120">
        <v>13</v>
      </c>
      <c r="J120">
        <v>23</v>
      </c>
      <c r="K120">
        <v>20</v>
      </c>
      <c r="L120">
        <v>18</v>
      </c>
      <c r="M120">
        <v>24</v>
      </c>
      <c r="N120">
        <v>6</v>
      </c>
      <c r="O120">
        <v>12</v>
      </c>
      <c r="P120">
        <v>17</v>
      </c>
      <c r="Q120">
        <v>9</v>
      </c>
      <c r="R120">
        <v>1</v>
      </c>
      <c r="S120">
        <v>25</v>
      </c>
      <c r="U120">
        <v>16</v>
      </c>
      <c r="V120">
        <v>14</v>
      </c>
      <c r="W120">
        <v>7</v>
      </c>
      <c r="X120">
        <v>3</v>
      </c>
      <c r="Z120">
        <v>10</v>
      </c>
      <c r="AA120">
        <v>11</v>
      </c>
      <c r="AB120">
        <v>19</v>
      </c>
      <c r="AC120">
        <v>2</v>
      </c>
      <c r="AE120">
        <v>26</v>
      </c>
      <c r="AF120">
        <v>21</v>
      </c>
      <c r="AG120">
        <v>5</v>
      </c>
      <c r="AH120">
        <v>8</v>
      </c>
    </row>
    <row r="121" spans="1:34" x14ac:dyDescent="0.2">
      <c r="A121" s="426" t="str">
        <f t="shared" ca="1" si="1"/>
        <v/>
      </c>
      <c r="B121" s="426" t="str">
        <f t="shared" ca="1" si="1"/>
        <v/>
      </c>
      <c r="C121" s="426" t="str">
        <f t="shared" ca="1" si="1"/>
        <v/>
      </c>
    </row>
    <row r="122" spans="1:34" x14ac:dyDescent="0.2">
      <c r="A122" s="426" t="str">
        <f t="shared" ca="1" si="1"/>
        <v/>
      </c>
      <c r="B122" s="426" t="str">
        <f t="shared" ca="1" si="1"/>
        <v/>
      </c>
      <c r="C122" s="426" t="str">
        <f t="shared" ca="1" si="1"/>
        <v/>
      </c>
      <c r="D122" s="430">
        <v>27</v>
      </c>
      <c r="E122" s="431" t="s">
        <v>179</v>
      </c>
    </row>
    <row r="123" spans="1:34" x14ac:dyDescent="0.2">
      <c r="A123" s="426" t="str">
        <f t="shared" ca="1" si="1"/>
        <v/>
      </c>
      <c r="B123" s="426" t="str">
        <f t="shared" ca="1" si="1"/>
        <v/>
      </c>
      <c r="C123" s="426" t="str">
        <f t="shared" ca="1" si="1"/>
        <v/>
      </c>
      <c r="E123" s="426" t="s">
        <v>130</v>
      </c>
      <c r="F123">
        <v>1</v>
      </c>
      <c r="G123">
        <v>2</v>
      </c>
      <c r="H123">
        <v>3</v>
      </c>
      <c r="I123">
        <v>4</v>
      </c>
      <c r="J123">
        <v>5</v>
      </c>
      <c r="K123">
        <v>6</v>
      </c>
      <c r="L123">
        <v>7</v>
      </c>
      <c r="M123">
        <v>8</v>
      </c>
      <c r="N123">
        <v>9</v>
      </c>
      <c r="O123">
        <v>10</v>
      </c>
      <c r="P123">
        <v>11</v>
      </c>
      <c r="Q123">
        <v>12</v>
      </c>
      <c r="R123">
        <v>13</v>
      </c>
      <c r="S123">
        <v>14</v>
      </c>
      <c r="T123">
        <v>15</v>
      </c>
      <c r="U123">
        <v>16</v>
      </c>
      <c r="V123">
        <v>17</v>
      </c>
      <c r="W123">
        <v>18</v>
      </c>
      <c r="X123">
        <v>19</v>
      </c>
      <c r="Z123">
        <v>20</v>
      </c>
      <c r="AA123">
        <v>21</v>
      </c>
      <c r="AB123">
        <v>22</v>
      </c>
      <c r="AC123">
        <v>23</v>
      </c>
      <c r="AE123">
        <v>24</v>
      </c>
      <c r="AF123">
        <v>25</v>
      </c>
      <c r="AG123">
        <v>26</v>
      </c>
      <c r="AH123">
        <v>27</v>
      </c>
    </row>
    <row r="124" spans="1:34" x14ac:dyDescent="0.2">
      <c r="A124" s="426" t="str">
        <f t="shared" ca="1" si="1"/>
        <v/>
      </c>
      <c r="B124" s="426" t="str">
        <f t="shared" ca="1" si="1"/>
        <v/>
      </c>
      <c r="C124" s="426" t="str">
        <f t="shared" ca="1" si="1"/>
        <v/>
      </c>
      <c r="E124" s="426" t="s">
        <v>157</v>
      </c>
      <c r="F124">
        <v>19</v>
      </c>
      <c r="G124">
        <v>3</v>
      </c>
      <c r="H124">
        <v>9</v>
      </c>
      <c r="I124">
        <v>21</v>
      </c>
      <c r="J124">
        <v>26</v>
      </c>
      <c r="K124">
        <v>4</v>
      </c>
      <c r="L124">
        <v>22</v>
      </c>
      <c r="M124">
        <v>25</v>
      </c>
      <c r="N124">
        <v>18</v>
      </c>
      <c r="O124">
        <v>13</v>
      </c>
      <c r="P124">
        <v>23</v>
      </c>
      <c r="Q124">
        <v>27</v>
      </c>
      <c r="R124">
        <v>14</v>
      </c>
      <c r="S124">
        <v>16</v>
      </c>
      <c r="T124">
        <v>8</v>
      </c>
      <c r="U124">
        <v>10</v>
      </c>
      <c r="V124">
        <v>11</v>
      </c>
      <c r="W124">
        <v>2</v>
      </c>
      <c r="X124">
        <v>20</v>
      </c>
      <c r="Z124">
        <v>12</v>
      </c>
      <c r="AA124">
        <v>1</v>
      </c>
      <c r="AB124">
        <v>17</v>
      </c>
      <c r="AC124">
        <v>7</v>
      </c>
      <c r="AE124">
        <v>5</v>
      </c>
      <c r="AF124">
        <v>6</v>
      </c>
      <c r="AG124">
        <v>15</v>
      </c>
      <c r="AH124">
        <v>24</v>
      </c>
    </row>
    <row r="125" spans="1:34" x14ac:dyDescent="0.2">
      <c r="A125" s="426" t="str">
        <f t="shared" ca="1" si="1"/>
        <v/>
      </c>
      <c r="B125" s="426" t="str">
        <f t="shared" ca="1" si="1"/>
        <v/>
      </c>
      <c r="C125" s="426" t="str">
        <f t="shared" ca="1" si="1"/>
        <v/>
      </c>
      <c r="E125" s="426" t="s">
        <v>159</v>
      </c>
      <c r="F125">
        <v>7</v>
      </c>
      <c r="G125">
        <v>24</v>
      </c>
      <c r="H125">
        <v>16</v>
      </c>
      <c r="I125">
        <v>22</v>
      </c>
      <c r="J125">
        <v>11</v>
      </c>
      <c r="K125">
        <v>25</v>
      </c>
      <c r="L125">
        <v>20</v>
      </c>
      <c r="M125">
        <v>19</v>
      </c>
      <c r="N125">
        <v>6</v>
      </c>
      <c r="O125">
        <v>1</v>
      </c>
      <c r="P125">
        <v>21</v>
      </c>
      <c r="Q125">
        <v>15</v>
      </c>
      <c r="R125">
        <v>27</v>
      </c>
      <c r="S125">
        <v>2</v>
      </c>
      <c r="T125">
        <v>17</v>
      </c>
      <c r="U125">
        <v>18</v>
      </c>
      <c r="V125">
        <v>14</v>
      </c>
      <c r="W125">
        <v>10</v>
      </c>
      <c r="X125">
        <v>3</v>
      </c>
      <c r="Z125">
        <v>13</v>
      </c>
      <c r="AA125">
        <v>9</v>
      </c>
      <c r="AB125">
        <v>23</v>
      </c>
      <c r="AC125">
        <v>5</v>
      </c>
      <c r="AE125">
        <v>26</v>
      </c>
      <c r="AF125">
        <v>8</v>
      </c>
      <c r="AG125">
        <v>4</v>
      </c>
      <c r="AH125">
        <v>12</v>
      </c>
    </row>
    <row r="126" spans="1:34" x14ac:dyDescent="0.2">
      <c r="A126" s="426" t="str">
        <f t="shared" ca="1" si="1"/>
        <v/>
      </c>
      <c r="B126" s="426" t="str">
        <f t="shared" ca="1" si="1"/>
        <v/>
      </c>
      <c r="C126" s="426" t="str">
        <f t="shared" ca="1" si="1"/>
        <v/>
      </c>
    </row>
    <row r="127" spans="1:34" x14ac:dyDescent="0.2">
      <c r="A127" s="426" t="str">
        <f t="shared" ca="1" si="1"/>
        <v/>
      </c>
      <c r="B127" s="426" t="str">
        <f t="shared" ca="1" si="1"/>
        <v/>
      </c>
      <c r="C127" s="426" t="str">
        <f t="shared" ca="1" si="1"/>
        <v/>
      </c>
      <c r="D127" s="430">
        <v>28</v>
      </c>
      <c r="E127" s="431" t="s">
        <v>179</v>
      </c>
    </row>
    <row r="128" spans="1:34" x14ac:dyDescent="0.2">
      <c r="A128" s="426" t="str">
        <f t="shared" ca="1" si="1"/>
        <v/>
      </c>
      <c r="B128" s="426" t="str">
        <f t="shared" ca="1" si="1"/>
        <v/>
      </c>
      <c r="C128" s="426" t="str">
        <f t="shared" ca="1" si="1"/>
        <v/>
      </c>
      <c r="E128" s="426" t="s">
        <v>130</v>
      </c>
      <c r="F128">
        <v>1</v>
      </c>
      <c r="G128">
        <v>2</v>
      </c>
      <c r="H128">
        <v>3</v>
      </c>
      <c r="I128">
        <v>4</v>
      </c>
      <c r="J128">
        <v>5</v>
      </c>
      <c r="K128">
        <v>6</v>
      </c>
      <c r="L128">
        <v>7</v>
      </c>
      <c r="M128">
        <v>8</v>
      </c>
      <c r="N128">
        <v>9</v>
      </c>
      <c r="O128">
        <v>10</v>
      </c>
      <c r="P128">
        <v>11</v>
      </c>
      <c r="Q128">
        <v>12</v>
      </c>
      <c r="R128">
        <v>13</v>
      </c>
      <c r="S128">
        <v>14</v>
      </c>
      <c r="T128">
        <v>15</v>
      </c>
      <c r="U128">
        <v>16</v>
      </c>
      <c r="V128">
        <v>17</v>
      </c>
      <c r="W128">
        <v>18</v>
      </c>
      <c r="X128">
        <v>19</v>
      </c>
      <c r="Y128">
        <v>20</v>
      </c>
      <c r="Z128">
        <v>21</v>
      </c>
      <c r="AA128">
        <v>22</v>
      </c>
      <c r="AB128">
        <v>23</v>
      </c>
      <c r="AC128">
        <v>24</v>
      </c>
      <c r="AE128">
        <v>25</v>
      </c>
      <c r="AF128">
        <v>26</v>
      </c>
      <c r="AG128">
        <v>27</v>
      </c>
      <c r="AH128">
        <v>28</v>
      </c>
    </row>
    <row r="129" spans="1:39" x14ac:dyDescent="0.2">
      <c r="A129" s="426" t="str">
        <f t="shared" ca="1" si="1"/>
        <v/>
      </c>
      <c r="B129" s="426" t="str">
        <f t="shared" ca="1" si="1"/>
        <v/>
      </c>
      <c r="C129" s="426" t="str">
        <f t="shared" ca="1" si="1"/>
        <v/>
      </c>
      <c r="E129" s="426" t="s">
        <v>157</v>
      </c>
      <c r="F129">
        <v>26</v>
      </c>
      <c r="G129">
        <v>3</v>
      </c>
      <c r="H129">
        <v>10</v>
      </c>
      <c r="I129">
        <v>21</v>
      </c>
      <c r="J129">
        <v>16</v>
      </c>
      <c r="K129">
        <v>22</v>
      </c>
      <c r="L129">
        <v>20</v>
      </c>
      <c r="M129">
        <v>4</v>
      </c>
      <c r="N129">
        <v>27</v>
      </c>
      <c r="O129">
        <v>11</v>
      </c>
      <c r="P129">
        <v>12</v>
      </c>
      <c r="Q129">
        <v>9</v>
      </c>
      <c r="R129">
        <v>24</v>
      </c>
      <c r="S129">
        <v>25</v>
      </c>
      <c r="T129">
        <v>1</v>
      </c>
      <c r="U129">
        <v>23</v>
      </c>
      <c r="V129">
        <v>18</v>
      </c>
      <c r="W129">
        <v>28</v>
      </c>
      <c r="X129">
        <v>13</v>
      </c>
      <c r="Y129">
        <v>7</v>
      </c>
      <c r="Z129">
        <v>17</v>
      </c>
      <c r="AA129">
        <v>15</v>
      </c>
      <c r="AB129">
        <v>2</v>
      </c>
      <c r="AC129">
        <v>8</v>
      </c>
      <c r="AE129">
        <v>19</v>
      </c>
      <c r="AF129">
        <v>14</v>
      </c>
      <c r="AG129">
        <v>5</v>
      </c>
      <c r="AH129">
        <v>6</v>
      </c>
    </row>
    <row r="130" spans="1:39" x14ac:dyDescent="0.2">
      <c r="A130" s="426" t="str">
        <f t="shared" ca="1" si="1"/>
        <v/>
      </c>
      <c r="B130" s="426" t="str">
        <f t="shared" ca="1" si="1"/>
        <v/>
      </c>
      <c r="C130" s="426" t="str">
        <f t="shared" ca="1" si="1"/>
        <v/>
      </c>
      <c r="E130" s="426" t="s">
        <v>159</v>
      </c>
      <c r="F130">
        <v>24</v>
      </c>
      <c r="G130">
        <v>11</v>
      </c>
      <c r="H130">
        <v>19</v>
      </c>
      <c r="I130">
        <v>2</v>
      </c>
      <c r="J130">
        <v>26</v>
      </c>
      <c r="K130">
        <v>27</v>
      </c>
      <c r="L130">
        <v>10</v>
      </c>
      <c r="M130">
        <v>14</v>
      </c>
      <c r="N130">
        <v>23</v>
      </c>
      <c r="O130">
        <v>17</v>
      </c>
      <c r="P130">
        <v>5</v>
      </c>
      <c r="Q130">
        <v>8</v>
      </c>
      <c r="R130">
        <v>25</v>
      </c>
      <c r="S130">
        <v>18</v>
      </c>
      <c r="T130">
        <v>22</v>
      </c>
      <c r="U130">
        <v>15</v>
      </c>
      <c r="V130">
        <v>28</v>
      </c>
      <c r="W130">
        <v>6</v>
      </c>
      <c r="X130">
        <v>1</v>
      </c>
      <c r="Y130">
        <v>21</v>
      </c>
      <c r="Z130">
        <v>20</v>
      </c>
      <c r="AA130">
        <v>13</v>
      </c>
      <c r="AB130">
        <v>9</v>
      </c>
      <c r="AC130">
        <v>3</v>
      </c>
      <c r="AE130">
        <v>4</v>
      </c>
      <c r="AF130">
        <v>16</v>
      </c>
      <c r="AG130">
        <v>7</v>
      </c>
      <c r="AH130">
        <v>12</v>
      </c>
    </row>
    <row r="131" spans="1:39" x14ac:dyDescent="0.2">
      <c r="A131" s="426" t="str">
        <f t="shared" ca="1" si="1"/>
        <v/>
      </c>
      <c r="B131" s="426" t="str">
        <f t="shared" ca="1" si="1"/>
        <v/>
      </c>
      <c r="C131" s="426" t="str">
        <f t="shared" ca="1" si="1"/>
        <v/>
      </c>
    </row>
    <row r="132" spans="1:39" x14ac:dyDescent="0.2">
      <c r="A132" s="426" t="str">
        <f t="shared" ca="1" si="1"/>
        <v/>
      </c>
      <c r="B132" s="426" t="str">
        <f t="shared" ca="1" si="1"/>
        <v/>
      </c>
      <c r="C132" s="426" t="str">
        <f t="shared" ca="1" si="1"/>
        <v/>
      </c>
      <c r="D132" s="430">
        <v>29</v>
      </c>
      <c r="E132" s="431" t="s">
        <v>179</v>
      </c>
    </row>
    <row r="133" spans="1:39" x14ac:dyDescent="0.2">
      <c r="A133" s="426" t="str">
        <f t="shared" ca="1" si="1"/>
        <v/>
      </c>
      <c r="B133" s="426" t="str">
        <f t="shared" ca="1" si="1"/>
        <v/>
      </c>
      <c r="C133" s="426" t="str">
        <f t="shared" ca="1" si="1"/>
        <v/>
      </c>
      <c r="E133" s="426" t="s">
        <v>130</v>
      </c>
      <c r="F133">
        <v>1</v>
      </c>
      <c r="G133">
        <v>2</v>
      </c>
      <c r="H133">
        <v>3</v>
      </c>
      <c r="I133">
        <v>4</v>
      </c>
      <c r="J133">
        <v>5</v>
      </c>
      <c r="K133">
        <v>6</v>
      </c>
      <c r="L133">
        <v>7</v>
      </c>
      <c r="M133">
        <v>8</v>
      </c>
      <c r="N133">
        <v>9</v>
      </c>
      <c r="O133">
        <v>10</v>
      </c>
      <c r="P133">
        <v>11</v>
      </c>
      <c r="Q133">
        <v>12</v>
      </c>
      <c r="R133">
        <v>13</v>
      </c>
      <c r="S133">
        <v>14</v>
      </c>
      <c r="T133">
        <v>15</v>
      </c>
      <c r="U133">
        <v>16</v>
      </c>
      <c r="V133">
        <v>17</v>
      </c>
      <c r="W133">
        <v>18</v>
      </c>
      <c r="X133">
        <v>19</v>
      </c>
      <c r="Y133">
        <v>20</v>
      </c>
      <c r="Z133">
        <v>21</v>
      </c>
      <c r="AA133">
        <v>22</v>
      </c>
      <c r="AB133">
        <v>23</v>
      </c>
      <c r="AC133">
        <v>24</v>
      </c>
      <c r="AD133">
        <v>25</v>
      </c>
      <c r="AE133">
        <v>26</v>
      </c>
      <c r="AF133">
        <v>27</v>
      </c>
      <c r="AG133">
        <v>28</v>
      </c>
      <c r="AH133">
        <v>29</v>
      </c>
    </row>
    <row r="134" spans="1:39" x14ac:dyDescent="0.2">
      <c r="A134" s="426" t="str">
        <f t="shared" ca="1" si="1"/>
        <v/>
      </c>
      <c r="B134" s="426" t="str">
        <f t="shared" ca="1" si="1"/>
        <v/>
      </c>
      <c r="C134" s="426" t="str">
        <f t="shared" ca="1" si="1"/>
        <v/>
      </c>
      <c r="E134" s="426" t="s">
        <v>157</v>
      </c>
      <c r="F134">
        <v>28</v>
      </c>
      <c r="G134">
        <v>15</v>
      </c>
      <c r="H134">
        <v>10</v>
      </c>
      <c r="I134">
        <v>21</v>
      </c>
      <c r="J134">
        <v>16</v>
      </c>
      <c r="K134">
        <v>25</v>
      </c>
      <c r="L134">
        <v>8</v>
      </c>
      <c r="M134">
        <v>29</v>
      </c>
      <c r="N134">
        <v>12</v>
      </c>
      <c r="O134">
        <v>3</v>
      </c>
      <c r="P134">
        <v>24</v>
      </c>
      <c r="Q134">
        <v>19</v>
      </c>
      <c r="R134">
        <v>26</v>
      </c>
      <c r="S134">
        <v>7</v>
      </c>
      <c r="T134">
        <v>4</v>
      </c>
      <c r="U134">
        <v>9</v>
      </c>
      <c r="V134">
        <v>13</v>
      </c>
      <c r="W134">
        <v>5</v>
      </c>
      <c r="X134">
        <v>17</v>
      </c>
      <c r="Y134">
        <v>27</v>
      </c>
      <c r="Z134">
        <v>22</v>
      </c>
      <c r="AA134">
        <v>6</v>
      </c>
      <c r="AB134">
        <v>11</v>
      </c>
      <c r="AC134">
        <v>2</v>
      </c>
      <c r="AD134">
        <v>18</v>
      </c>
      <c r="AE134">
        <v>14</v>
      </c>
      <c r="AF134">
        <v>1</v>
      </c>
      <c r="AG134">
        <v>20</v>
      </c>
      <c r="AH134">
        <v>23</v>
      </c>
    </row>
    <row r="135" spans="1:39" x14ac:dyDescent="0.2">
      <c r="A135" s="426" t="str">
        <f t="shared" ca="1" si="1"/>
        <v/>
      </c>
      <c r="B135" s="426" t="str">
        <f t="shared" ca="1" si="1"/>
        <v/>
      </c>
      <c r="C135" s="426" t="str">
        <f t="shared" ca="1" si="1"/>
        <v/>
      </c>
      <c r="E135" s="426" t="s">
        <v>159</v>
      </c>
      <c r="F135">
        <v>10</v>
      </c>
      <c r="G135">
        <v>24</v>
      </c>
      <c r="H135">
        <v>27</v>
      </c>
      <c r="I135">
        <v>1</v>
      </c>
      <c r="J135">
        <v>11</v>
      </c>
      <c r="K135">
        <v>4</v>
      </c>
      <c r="L135">
        <v>18</v>
      </c>
      <c r="M135">
        <v>15</v>
      </c>
      <c r="N135">
        <v>25</v>
      </c>
      <c r="O135">
        <v>9</v>
      </c>
      <c r="P135">
        <v>5</v>
      </c>
      <c r="Q135">
        <v>29</v>
      </c>
      <c r="R135">
        <v>19</v>
      </c>
      <c r="S135">
        <v>22</v>
      </c>
      <c r="T135">
        <v>14</v>
      </c>
      <c r="U135">
        <v>12</v>
      </c>
      <c r="V135">
        <v>23</v>
      </c>
      <c r="W135">
        <v>17</v>
      </c>
      <c r="X135">
        <v>6</v>
      </c>
      <c r="Y135">
        <v>28</v>
      </c>
      <c r="Z135">
        <v>2</v>
      </c>
      <c r="AA135">
        <v>20</v>
      </c>
      <c r="AB135">
        <v>21</v>
      </c>
      <c r="AC135">
        <v>8</v>
      </c>
      <c r="AD135">
        <v>26</v>
      </c>
      <c r="AE135">
        <v>7</v>
      </c>
      <c r="AF135">
        <v>3</v>
      </c>
      <c r="AG135">
        <v>16</v>
      </c>
      <c r="AH135">
        <v>13</v>
      </c>
    </row>
    <row r="136" spans="1:39" x14ac:dyDescent="0.2">
      <c r="A136" s="426" t="str">
        <f t="shared" ca="1" si="1"/>
        <v/>
      </c>
      <c r="B136" s="426" t="str">
        <f t="shared" ca="1" si="1"/>
        <v/>
      </c>
      <c r="C136" s="426" t="str">
        <f t="shared" ca="1" si="1"/>
        <v/>
      </c>
    </row>
    <row r="137" spans="1:39" x14ac:dyDescent="0.2">
      <c r="A137" s="426" t="str">
        <f t="shared" ca="1" si="1"/>
        <v/>
      </c>
      <c r="B137" s="426" t="str">
        <f t="shared" ca="1" si="1"/>
        <v/>
      </c>
      <c r="C137" s="426" t="str">
        <f t="shared" ca="1" si="1"/>
        <v/>
      </c>
      <c r="D137" s="430">
        <v>30</v>
      </c>
      <c r="E137" s="431" t="s">
        <v>179</v>
      </c>
    </row>
    <row r="138" spans="1:39" x14ac:dyDescent="0.2">
      <c r="A138" s="426" t="str">
        <f t="shared" ca="1" si="1"/>
        <v/>
      </c>
      <c r="B138" s="426" t="str">
        <f t="shared" ca="1" si="1"/>
        <v/>
      </c>
      <c r="C138" s="426" t="str">
        <f t="shared" ca="1" si="1"/>
        <v/>
      </c>
      <c r="E138" s="426" t="s">
        <v>130</v>
      </c>
      <c r="F138">
        <v>1</v>
      </c>
      <c r="G138">
        <v>2</v>
      </c>
      <c r="H138">
        <v>3</v>
      </c>
      <c r="I138">
        <v>4</v>
      </c>
      <c r="J138">
        <v>5</v>
      </c>
      <c r="K138">
        <v>6</v>
      </c>
      <c r="L138">
        <v>7</v>
      </c>
      <c r="M138">
        <v>8</v>
      </c>
      <c r="N138">
        <v>9</v>
      </c>
      <c r="O138">
        <v>10</v>
      </c>
      <c r="P138">
        <v>11</v>
      </c>
      <c r="Q138">
        <v>12</v>
      </c>
      <c r="R138">
        <v>13</v>
      </c>
      <c r="S138">
        <v>14</v>
      </c>
      <c r="T138">
        <v>15</v>
      </c>
      <c r="U138">
        <v>16</v>
      </c>
      <c r="V138">
        <v>17</v>
      </c>
      <c r="W138">
        <v>18</v>
      </c>
      <c r="X138">
        <v>19</v>
      </c>
      <c r="Y138">
        <v>20</v>
      </c>
      <c r="Z138">
        <v>21</v>
      </c>
      <c r="AA138">
        <v>22</v>
      </c>
      <c r="AB138">
        <v>23</v>
      </c>
      <c r="AC138">
        <v>24</v>
      </c>
      <c r="AD138">
        <v>25</v>
      </c>
      <c r="AE138">
        <v>26</v>
      </c>
      <c r="AF138">
        <v>27</v>
      </c>
      <c r="AG138">
        <v>28</v>
      </c>
      <c r="AH138">
        <v>29</v>
      </c>
      <c r="AI138">
        <v>30</v>
      </c>
    </row>
    <row r="139" spans="1:39" x14ac:dyDescent="0.2">
      <c r="A139" s="426" t="str">
        <f t="shared" ca="1" si="1"/>
        <v/>
      </c>
      <c r="B139" s="426" t="str">
        <f t="shared" ca="1" si="1"/>
        <v/>
      </c>
      <c r="C139" s="426" t="str">
        <f t="shared" ca="1" si="1"/>
        <v/>
      </c>
      <c r="E139" s="426" t="s">
        <v>157</v>
      </c>
      <c r="F139">
        <v>22</v>
      </c>
      <c r="G139">
        <v>8</v>
      </c>
      <c r="H139">
        <v>1</v>
      </c>
      <c r="I139">
        <v>27</v>
      </c>
      <c r="J139">
        <v>18</v>
      </c>
      <c r="K139">
        <v>9</v>
      </c>
      <c r="L139">
        <v>14</v>
      </c>
      <c r="M139">
        <v>20</v>
      </c>
      <c r="N139">
        <v>25</v>
      </c>
      <c r="O139">
        <v>4</v>
      </c>
      <c r="P139">
        <v>13</v>
      </c>
      <c r="Q139">
        <v>23</v>
      </c>
      <c r="R139">
        <v>5</v>
      </c>
      <c r="S139">
        <v>30</v>
      </c>
      <c r="T139">
        <v>6</v>
      </c>
      <c r="U139">
        <v>12</v>
      </c>
      <c r="V139">
        <v>21</v>
      </c>
      <c r="W139">
        <v>7</v>
      </c>
      <c r="X139">
        <v>28</v>
      </c>
      <c r="Y139">
        <v>17</v>
      </c>
      <c r="Z139">
        <v>24</v>
      </c>
      <c r="AA139">
        <v>19</v>
      </c>
      <c r="AB139">
        <v>29</v>
      </c>
      <c r="AC139">
        <v>11</v>
      </c>
      <c r="AD139">
        <v>2</v>
      </c>
      <c r="AE139">
        <v>10</v>
      </c>
      <c r="AF139">
        <v>3</v>
      </c>
      <c r="AG139">
        <v>15</v>
      </c>
      <c r="AH139">
        <v>26</v>
      </c>
      <c r="AI139">
        <v>16</v>
      </c>
    </row>
    <row r="140" spans="1:39" x14ac:dyDescent="0.2">
      <c r="A140" s="426" t="str">
        <f t="shared" ca="1" si="1"/>
        <v/>
      </c>
      <c r="B140" s="426" t="str">
        <f t="shared" ca="1" si="1"/>
        <v/>
      </c>
      <c r="C140" s="426" t="str">
        <f t="shared" ca="1" si="1"/>
        <v/>
      </c>
      <c r="E140" s="426" t="s">
        <v>159</v>
      </c>
      <c r="F140">
        <v>4</v>
      </c>
      <c r="G140">
        <v>28</v>
      </c>
      <c r="H140">
        <v>6</v>
      </c>
      <c r="I140">
        <v>16</v>
      </c>
      <c r="J140">
        <v>22</v>
      </c>
      <c r="K140">
        <v>27</v>
      </c>
      <c r="L140">
        <v>11</v>
      </c>
      <c r="M140">
        <v>17</v>
      </c>
      <c r="N140">
        <v>23</v>
      </c>
      <c r="O140">
        <v>3</v>
      </c>
      <c r="P140">
        <v>30</v>
      </c>
      <c r="Q140">
        <v>15</v>
      </c>
      <c r="R140">
        <v>9</v>
      </c>
      <c r="S140">
        <v>1</v>
      </c>
      <c r="T140">
        <v>24</v>
      </c>
      <c r="U140">
        <v>18</v>
      </c>
      <c r="V140">
        <v>29</v>
      </c>
      <c r="W140">
        <v>14</v>
      </c>
      <c r="X140">
        <v>10</v>
      </c>
      <c r="Y140">
        <v>21</v>
      </c>
      <c r="Z140">
        <v>2</v>
      </c>
      <c r="AA140">
        <v>20</v>
      </c>
      <c r="AB140">
        <v>26</v>
      </c>
      <c r="AC140">
        <v>13</v>
      </c>
      <c r="AD140">
        <v>7</v>
      </c>
      <c r="AE140">
        <v>25</v>
      </c>
      <c r="AF140">
        <v>5</v>
      </c>
      <c r="AG140">
        <v>19</v>
      </c>
      <c r="AH140">
        <v>12</v>
      </c>
      <c r="AI140">
        <v>8</v>
      </c>
    </row>
    <row r="141" spans="1:39" x14ac:dyDescent="0.2">
      <c r="A141" s="426" t="str">
        <f t="shared" ca="1" si="1"/>
        <v/>
      </c>
      <c r="B141" s="426" t="str">
        <f t="shared" ca="1" si="1"/>
        <v/>
      </c>
      <c r="C141" s="426" t="str">
        <f t="shared" ca="1" si="1"/>
        <v/>
      </c>
    </row>
    <row r="142" spans="1:39" x14ac:dyDescent="0.2">
      <c r="A142" s="426" t="str">
        <f t="shared" ca="1" si="1"/>
        <v/>
      </c>
      <c r="B142" s="426" t="str">
        <f t="shared" ca="1" si="1"/>
        <v/>
      </c>
      <c r="C142" s="426" t="str">
        <f t="shared" ca="1" si="1"/>
        <v/>
      </c>
      <c r="D142" s="430">
        <v>31</v>
      </c>
      <c r="E142" s="431" t="s">
        <v>179</v>
      </c>
    </row>
    <row r="143" spans="1:39" x14ac:dyDescent="0.2">
      <c r="A143" s="426" t="str">
        <f t="shared" ca="1" si="1"/>
        <v/>
      </c>
      <c r="B143" s="426" t="str">
        <f t="shared" ca="1" si="1"/>
        <v/>
      </c>
      <c r="C143" s="426" t="str">
        <f t="shared" ca="1" si="1"/>
        <v/>
      </c>
      <c r="E143" s="426" t="s">
        <v>130</v>
      </c>
      <c r="F143">
        <v>1</v>
      </c>
      <c r="G143">
        <v>2</v>
      </c>
      <c r="H143">
        <v>3</v>
      </c>
      <c r="I143">
        <v>4</v>
      </c>
      <c r="J143">
        <v>5</v>
      </c>
      <c r="K143">
        <v>6</v>
      </c>
      <c r="L143">
        <v>7</v>
      </c>
      <c r="M143">
        <v>8</v>
      </c>
      <c r="N143">
        <v>9</v>
      </c>
      <c r="O143">
        <v>10</v>
      </c>
      <c r="P143">
        <v>11</v>
      </c>
      <c r="Q143">
        <v>12</v>
      </c>
      <c r="R143">
        <v>13</v>
      </c>
      <c r="S143">
        <v>14</v>
      </c>
      <c r="T143">
        <v>15</v>
      </c>
      <c r="U143">
        <v>16</v>
      </c>
      <c r="V143">
        <v>17</v>
      </c>
      <c r="W143">
        <v>18</v>
      </c>
      <c r="X143">
        <v>19</v>
      </c>
      <c r="Z143">
        <v>20</v>
      </c>
      <c r="AA143">
        <v>21</v>
      </c>
      <c r="AB143">
        <v>22</v>
      </c>
      <c r="AC143">
        <v>23</v>
      </c>
      <c r="AE143">
        <v>24</v>
      </c>
      <c r="AF143">
        <v>25</v>
      </c>
      <c r="AG143">
        <v>26</v>
      </c>
      <c r="AH143">
        <v>27</v>
      </c>
      <c r="AJ143">
        <v>28</v>
      </c>
      <c r="AK143">
        <v>29</v>
      </c>
      <c r="AL143">
        <v>30</v>
      </c>
      <c r="AM143">
        <v>31</v>
      </c>
    </row>
    <row r="144" spans="1:39" x14ac:dyDescent="0.2">
      <c r="A144" s="426" t="str">
        <f t="shared" ca="1" si="1"/>
        <v/>
      </c>
      <c r="B144" s="426" t="str">
        <f t="shared" ca="1" si="1"/>
        <v/>
      </c>
      <c r="C144" s="426" t="str">
        <f t="shared" ca="1" si="1"/>
        <v/>
      </c>
      <c r="E144" s="426" t="s">
        <v>157</v>
      </c>
      <c r="F144">
        <v>15</v>
      </c>
      <c r="G144">
        <v>31</v>
      </c>
      <c r="H144">
        <v>10</v>
      </c>
      <c r="I144">
        <v>25</v>
      </c>
      <c r="J144">
        <v>20</v>
      </c>
      <c r="K144">
        <v>19</v>
      </c>
      <c r="L144">
        <v>26</v>
      </c>
      <c r="M144">
        <v>21</v>
      </c>
      <c r="N144">
        <v>11</v>
      </c>
      <c r="O144">
        <v>8</v>
      </c>
      <c r="P144">
        <v>23</v>
      </c>
      <c r="Q144">
        <v>3</v>
      </c>
      <c r="R144">
        <v>27</v>
      </c>
      <c r="S144">
        <v>17</v>
      </c>
      <c r="T144">
        <v>29</v>
      </c>
      <c r="U144">
        <v>14</v>
      </c>
      <c r="V144">
        <v>24</v>
      </c>
      <c r="W144">
        <v>1</v>
      </c>
      <c r="X144">
        <v>18</v>
      </c>
      <c r="Z144">
        <v>12</v>
      </c>
      <c r="AA144">
        <v>6</v>
      </c>
      <c r="AB144">
        <v>2</v>
      </c>
      <c r="AC144">
        <v>30</v>
      </c>
      <c r="AE144">
        <v>9</v>
      </c>
      <c r="AF144">
        <v>13</v>
      </c>
      <c r="AG144">
        <v>4</v>
      </c>
      <c r="AH144">
        <v>28</v>
      </c>
      <c r="AJ144">
        <v>5</v>
      </c>
      <c r="AK144">
        <v>22</v>
      </c>
      <c r="AL144">
        <v>7</v>
      </c>
      <c r="AM144">
        <v>16</v>
      </c>
    </row>
    <row r="145" spans="1:39" x14ac:dyDescent="0.2">
      <c r="A145" s="426" t="str">
        <f t="shared" ca="1" si="1"/>
        <v/>
      </c>
      <c r="B145" s="426" t="str">
        <f t="shared" ca="1" si="1"/>
        <v/>
      </c>
      <c r="C145" s="426" t="str">
        <f t="shared" ca="1" si="1"/>
        <v/>
      </c>
      <c r="E145" s="426" t="s">
        <v>159</v>
      </c>
      <c r="F145">
        <v>18</v>
      </c>
      <c r="G145">
        <v>28</v>
      </c>
      <c r="H145">
        <v>5</v>
      </c>
      <c r="I145">
        <v>6</v>
      </c>
      <c r="J145">
        <v>26</v>
      </c>
      <c r="K145">
        <v>27</v>
      </c>
      <c r="L145">
        <v>9</v>
      </c>
      <c r="M145">
        <v>12</v>
      </c>
      <c r="N145">
        <v>1</v>
      </c>
      <c r="O145">
        <v>22</v>
      </c>
      <c r="P145">
        <v>30</v>
      </c>
      <c r="Q145">
        <v>16</v>
      </c>
      <c r="R145">
        <v>20</v>
      </c>
      <c r="S145">
        <v>24</v>
      </c>
      <c r="T145">
        <v>13</v>
      </c>
      <c r="U145">
        <v>31</v>
      </c>
      <c r="V145">
        <v>11</v>
      </c>
      <c r="W145">
        <v>23</v>
      </c>
      <c r="X145">
        <v>7</v>
      </c>
      <c r="Z145">
        <v>10</v>
      </c>
      <c r="AA145">
        <v>19</v>
      </c>
      <c r="AB145">
        <v>14</v>
      </c>
      <c r="AC145">
        <v>3</v>
      </c>
      <c r="AE145">
        <v>25</v>
      </c>
      <c r="AF145">
        <v>4</v>
      </c>
      <c r="AG145">
        <v>29</v>
      </c>
      <c r="AH145">
        <v>21</v>
      </c>
      <c r="AJ145">
        <v>17</v>
      </c>
      <c r="AK145">
        <v>8</v>
      </c>
      <c r="AL145">
        <v>15</v>
      </c>
      <c r="AM145">
        <v>2</v>
      </c>
    </row>
    <row r="146" spans="1:39" x14ac:dyDescent="0.2">
      <c r="A146" s="426" t="str">
        <f t="shared" ca="1" si="1"/>
        <v/>
      </c>
      <c r="B146" s="426" t="str">
        <f t="shared" ca="1" si="1"/>
        <v/>
      </c>
      <c r="C146" s="426" t="str">
        <f t="shared" ca="1" si="1"/>
        <v/>
      </c>
    </row>
    <row r="147" spans="1:39" x14ac:dyDescent="0.2">
      <c r="A147" s="426" t="str">
        <f t="shared" ca="1" si="1"/>
        <v/>
      </c>
      <c r="B147" s="426" t="str">
        <f t="shared" ca="1" si="1"/>
        <v/>
      </c>
      <c r="C147" s="426" t="str">
        <f t="shared" ca="1" si="1"/>
        <v/>
      </c>
      <c r="D147" s="430">
        <v>32</v>
      </c>
      <c r="E147" s="431" t="s">
        <v>179</v>
      </c>
    </row>
    <row r="148" spans="1:39" x14ac:dyDescent="0.2">
      <c r="A148" s="426" t="str">
        <f t="shared" ca="1" si="1"/>
        <v/>
      </c>
      <c r="B148" s="426" t="str">
        <f t="shared" ca="1" si="1"/>
        <v/>
      </c>
      <c r="C148" s="426" t="str">
        <f t="shared" ca="1" si="1"/>
        <v/>
      </c>
      <c r="E148" s="426" t="s">
        <v>130</v>
      </c>
      <c r="F148">
        <v>1</v>
      </c>
      <c r="G148">
        <v>2</v>
      </c>
      <c r="H148">
        <v>3</v>
      </c>
      <c r="I148">
        <v>4</v>
      </c>
      <c r="J148">
        <v>5</v>
      </c>
      <c r="K148">
        <v>6</v>
      </c>
      <c r="L148">
        <v>7</v>
      </c>
      <c r="M148">
        <v>8</v>
      </c>
      <c r="N148">
        <v>9</v>
      </c>
      <c r="O148">
        <v>10</v>
      </c>
      <c r="P148">
        <v>11</v>
      </c>
      <c r="Q148">
        <v>12</v>
      </c>
      <c r="R148">
        <v>13</v>
      </c>
      <c r="S148">
        <v>14</v>
      </c>
      <c r="T148">
        <v>15</v>
      </c>
      <c r="U148">
        <v>16</v>
      </c>
      <c r="V148">
        <v>17</v>
      </c>
      <c r="W148">
        <v>18</v>
      </c>
      <c r="X148">
        <v>19</v>
      </c>
      <c r="Y148">
        <v>20</v>
      </c>
      <c r="Z148">
        <v>21</v>
      </c>
      <c r="AA148">
        <v>22</v>
      </c>
      <c r="AB148">
        <v>23</v>
      </c>
      <c r="AC148">
        <v>24</v>
      </c>
      <c r="AE148">
        <v>25</v>
      </c>
      <c r="AF148">
        <v>26</v>
      </c>
      <c r="AG148">
        <v>27</v>
      </c>
      <c r="AH148">
        <v>28</v>
      </c>
      <c r="AJ148">
        <v>29</v>
      </c>
      <c r="AK148">
        <v>30</v>
      </c>
      <c r="AL148">
        <v>31</v>
      </c>
      <c r="AM148">
        <v>32</v>
      </c>
    </row>
    <row r="149" spans="1:39" x14ac:dyDescent="0.2">
      <c r="A149" s="426" t="str">
        <f t="shared" ca="1" si="1"/>
        <v/>
      </c>
      <c r="B149" s="426" t="str">
        <f t="shared" ca="1" si="1"/>
        <v/>
      </c>
      <c r="C149" s="426" t="str">
        <f t="shared" ca="1" si="1"/>
        <v/>
      </c>
      <c r="E149" s="426" t="s">
        <v>157</v>
      </c>
      <c r="F149">
        <v>27</v>
      </c>
      <c r="G149">
        <v>18</v>
      </c>
      <c r="H149">
        <v>21</v>
      </c>
      <c r="I149">
        <v>29</v>
      </c>
      <c r="J149">
        <v>6</v>
      </c>
      <c r="K149">
        <v>32</v>
      </c>
      <c r="L149">
        <v>24</v>
      </c>
      <c r="M149">
        <v>28</v>
      </c>
      <c r="N149">
        <v>13</v>
      </c>
      <c r="O149">
        <v>4</v>
      </c>
      <c r="P149">
        <v>10</v>
      </c>
      <c r="Q149">
        <v>25</v>
      </c>
      <c r="R149">
        <v>30</v>
      </c>
      <c r="S149">
        <v>11</v>
      </c>
      <c r="T149">
        <v>22</v>
      </c>
      <c r="U149">
        <v>26</v>
      </c>
      <c r="V149">
        <v>9</v>
      </c>
      <c r="W149">
        <v>16</v>
      </c>
      <c r="X149">
        <v>31</v>
      </c>
      <c r="Y149">
        <v>1</v>
      </c>
      <c r="Z149">
        <v>19</v>
      </c>
      <c r="AA149">
        <v>5</v>
      </c>
      <c r="AB149">
        <v>7</v>
      </c>
      <c r="AC149">
        <v>12</v>
      </c>
      <c r="AE149">
        <v>15</v>
      </c>
      <c r="AF149">
        <v>23</v>
      </c>
      <c r="AG149">
        <v>2</v>
      </c>
      <c r="AH149">
        <v>17</v>
      </c>
      <c r="AJ149">
        <v>14</v>
      </c>
      <c r="AK149">
        <v>8</v>
      </c>
      <c r="AL149">
        <v>20</v>
      </c>
      <c r="AM149">
        <v>3</v>
      </c>
    </row>
    <row r="150" spans="1:39" x14ac:dyDescent="0.2">
      <c r="A150" s="426" t="str">
        <f t="shared" ca="1" si="1"/>
        <v/>
      </c>
      <c r="B150" s="426" t="str">
        <f t="shared" ca="1" si="1"/>
        <v/>
      </c>
      <c r="C150" s="426" t="str">
        <f t="shared" ca="1" si="1"/>
        <v/>
      </c>
      <c r="E150" s="426" t="s">
        <v>159</v>
      </c>
      <c r="F150">
        <v>12</v>
      </c>
      <c r="G150">
        <v>32</v>
      </c>
      <c r="H150">
        <v>22</v>
      </c>
      <c r="I150">
        <v>2</v>
      </c>
      <c r="J150">
        <v>8</v>
      </c>
      <c r="K150">
        <v>31</v>
      </c>
      <c r="L150">
        <v>3</v>
      </c>
      <c r="M150">
        <v>19</v>
      </c>
      <c r="N150">
        <v>25</v>
      </c>
      <c r="O150">
        <v>21</v>
      </c>
      <c r="P150">
        <v>20</v>
      </c>
      <c r="Q150">
        <v>29</v>
      </c>
      <c r="R150">
        <v>5</v>
      </c>
      <c r="S150">
        <v>23</v>
      </c>
      <c r="T150">
        <v>26</v>
      </c>
      <c r="U150">
        <v>17</v>
      </c>
      <c r="V150">
        <v>28</v>
      </c>
      <c r="W150">
        <v>14</v>
      </c>
      <c r="X150">
        <v>30</v>
      </c>
      <c r="Y150">
        <v>7</v>
      </c>
      <c r="Z150">
        <v>24</v>
      </c>
      <c r="AA150">
        <v>11</v>
      </c>
      <c r="AB150">
        <v>6</v>
      </c>
      <c r="AC150">
        <v>16</v>
      </c>
      <c r="AE150">
        <v>13</v>
      </c>
      <c r="AF150">
        <v>10</v>
      </c>
      <c r="AG150">
        <v>1</v>
      </c>
      <c r="AH150">
        <v>27</v>
      </c>
      <c r="AJ150">
        <v>4</v>
      </c>
      <c r="AK150">
        <v>15</v>
      </c>
      <c r="AL150">
        <v>9</v>
      </c>
      <c r="AM150">
        <v>18</v>
      </c>
    </row>
    <row r="151" spans="1:39" x14ac:dyDescent="0.2">
      <c r="A151" s="426" t="str">
        <f t="shared" ca="1" si="1"/>
        <v/>
      </c>
      <c r="B151" s="426" t="str">
        <f t="shared" ca="1" si="1"/>
        <v/>
      </c>
      <c r="C151" s="426" t="str">
        <f t="shared" ca="1" si="1"/>
        <v/>
      </c>
    </row>
    <row r="152" spans="1:39" x14ac:dyDescent="0.2">
      <c r="A152" s="426" t="str">
        <f t="shared" ca="1" si="1"/>
        <v/>
      </c>
      <c r="B152" s="426" t="str">
        <f t="shared" ca="1" si="1"/>
        <v/>
      </c>
      <c r="C152" s="426" t="str">
        <f t="shared" ca="1" si="1"/>
        <v/>
      </c>
      <c r="D152" s="430">
        <v>33</v>
      </c>
      <c r="E152" s="431" t="s">
        <v>179</v>
      </c>
    </row>
    <row r="153" spans="1:39" x14ac:dyDescent="0.2">
      <c r="A153" s="426" t="str">
        <f t="shared" ca="1" si="1"/>
        <v/>
      </c>
      <c r="B153" s="426" t="str">
        <f t="shared" ca="1" si="1"/>
        <v/>
      </c>
      <c r="C153" s="426" t="str">
        <f t="shared" ca="1" si="1"/>
        <v/>
      </c>
      <c r="E153" s="426" t="s">
        <v>130</v>
      </c>
      <c r="F153">
        <v>1</v>
      </c>
      <c r="G153">
        <v>2</v>
      </c>
      <c r="H153">
        <v>3</v>
      </c>
      <c r="I153">
        <v>4</v>
      </c>
      <c r="J153">
        <v>5</v>
      </c>
      <c r="K153">
        <v>6</v>
      </c>
      <c r="L153">
        <v>7</v>
      </c>
      <c r="M153">
        <v>8</v>
      </c>
      <c r="N153">
        <v>9</v>
      </c>
      <c r="O153">
        <v>10</v>
      </c>
      <c r="P153">
        <v>11</v>
      </c>
      <c r="Q153">
        <v>12</v>
      </c>
      <c r="R153">
        <v>13</v>
      </c>
      <c r="S153">
        <v>14</v>
      </c>
      <c r="T153">
        <v>15</v>
      </c>
      <c r="U153">
        <v>16</v>
      </c>
      <c r="V153">
        <v>17</v>
      </c>
      <c r="W153">
        <v>18</v>
      </c>
      <c r="X153">
        <v>19</v>
      </c>
      <c r="Y153">
        <v>20</v>
      </c>
      <c r="Z153">
        <v>21</v>
      </c>
      <c r="AA153">
        <v>22</v>
      </c>
      <c r="AB153">
        <v>23</v>
      </c>
      <c r="AC153">
        <v>24</v>
      </c>
      <c r="AD153">
        <v>25</v>
      </c>
      <c r="AE153">
        <v>26</v>
      </c>
      <c r="AF153">
        <v>27</v>
      </c>
      <c r="AG153">
        <v>28</v>
      </c>
      <c r="AH153">
        <v>29</v>
      </c>
      <c r="AJ153">
        <v>30</v>
      </c>
      <c r="AK153">
        <v>31</v>
      </c>
      <c r="AL153">
        <v>32</v>
      </c>
      <c r="AM153">
        <v>33</v>
      </c>
    </row>
    <row r="154" spans="1:39" x14ac:dyDescent="0.2">
      <c r="A154" s="426" t="str">
        <f t="shared" ca="1" si="1"/>
        <v/>
      </c>
      <c r="B154" s="426" t="str">
        <f t="shared" ca="1" si="1"/>
        <v/>
      </c>
      <c r="C154" s="426" t="str">
        <f t="shared" ca="1" si="1"/>
        <v/>
      </c>
      <c r="E154" s="426" t="s">
        <v>157</v>
      </c>
      <c r="F154">
        <v>32</v>
      </c>
      <c r="G154">
        <v>29</v>
      </c>
      <c r="H154">
        <v>15</v>
      </c>
      <c r="I154">
        <v>7</v>
      </c>
      <c r="J154">
        <v>17</v>
      </c>
      <c r="K154">
        <v>27</v>
      </c>
      <c r="L154">
        <v>1</v>
      </c>
      <c r="M154">
        <v>22</v>
      </c>
      <c r="N154">
        <v>13</v>
      </c>
      <c r="O154">
        <v>31</v>
      </c>
      <c r="P154">
        <v>24</v>
      </c>
      <c r="Q154">
        <v>10</v>
      </c>
      <c r="R154">
        <v>11</v>
      </c>
      <c r="S154">
        <v>16</v>
      </c>
      <c r="T154">
        <v>33</v>
      </c>
      <c r="U154">
        <v>9</v>
      </c>
      <c r="V154">
        <v>19</v>
      </c>
      <c r="W154">
        <v>2</v>
      </c>
      <c r="X154">
        <v>23</v>
      </c>
      <c r="Y154">
        <v>28</v>
      </c>
      <c r="Z154">
        <v>14</v>
      </c>
      <c r="AA154">
        <v>5</v>
      </c>
      <c r="AB154">
        <v>26</v>
      </c>
      <c r="AC154">
        <v>18</v>
      </c>
      <c r="AD154">
        <v>30</v>
      </c>
      <c r="AE154">
        <v>12</v>
      </c>
      <c r="AF154">
        <v>3</v>
      </c>
      <c r="AG154">
        <v>21</v>
      </c>
      <c r="AH154">
        <v>6</v>
      </c>
      <c r="AJ154">
        <v>25</v>
      </c>
      <c r="AK154">
        <v>20</v>
      </c>
      <c r="AL154">
        <v>4</v>
      </c>
      <c r="AM154">
        <v>8</v>
      </c>
    </row>
    <row r="155" spans="1:39" x14ac:dyDescent="0.2">
      <c r="A155" s="426" t="str">
        <f t="shared" ca="1" si="1"/>
        <v/>
      </c>
      <c r="B155" s="426" t="str">
        <f t="shared" ca="1" si="1"/>
        <v/>
      </c>
      <c r="C155" s="426" t="str">
        <f t="shared" ca="1" si="1"/>
        <v/>
      </c>
      <c r="E155" s="426" t="s">
        <v>159</v>
      </c>
      <c r="F155">
        <v>20</v>
      </c>
      <c r="G155">
        <v>23</v>
      </c>
      <c r="H155">
        <v>29</v>
      </c>
      <c r="I155">
        <v>30</v>
      </c>
      <c r="J155">
        <v>12</v>
      </c>
      <c r="K155">
        <v>8</v>
      </c>
      <c r="L155">
        <v>28</v>
      </c>
      <c r="M155">
        <v>31</v>
      </c>
      <c r="N155">
        <v>21</v>
      </c>
      <c r="O155">
        <v>11</v>
      </c>
      <c r="P155">
        <v>10</v>
      </c>
      <c r="Q155">
        <v>14</v>
      </c>
      <c r="R155">
        <v>17</v>
      </c>
      <c r="S155">
        <v>27</v>
      </c>
      <c r="T155">
        <v>3</v>
      </c>
      <c r="U155">
        <v>33</v>
      </c>
      <c r="V155">
        <v>6</v>
      </c>
      <c r="W155">
        <v>19</v>
      </c>
      <c r="X155">
        <v>25</v>
      </c>
      <c r="Y155">
        <v>1</v>
      </c>
      <c r="Z155">
        <v>4</v>
      </c>
      <c r="AA155">
        <v>13</v>
      </c>
      <c r="AB155">
        <v>16</v>
      </c>
      <c r="AC155">
        <v>26</v>
      </c>
      <c r="AD155">
        <v>32</v>
      </c>
      <c r="AE155">
        <v>7</v>
      </c>
      <c r="AF155">
        <v>18</v>
      </c>
      <c r="AG155">
        <v>24</v>
      </c>
      <c r="AH155">
        <v>2</v>
      </c>
      <c r="AJ155">
        <v>15</v>
      </c>
      <c r="AK155">
        <v>9</v>
      </c>
      <c r="AL155">
        <v>5</v>
      </c>
      <c r="AM155">
        <v>22</v>
      </c>
    </row>
    <row r="156" spans="1:39" x14ac:dyDescent="0.2">
      <c r="A156" s="426" t="str">
        <f t="shared" ca="1" si="1"/>
        <v/>
      </c>
      <c r="B156" s="426" t="str">
        <f t="shared" ca="1" si="1"/>
        <v/>
      </c>
      <c r="C156" s="426" t="str">
        <f t="shared" ca="1" si="1"/>
        <v/>
      </c>
    </row>
    <row r="157" spans="1:39" x14ac:dyDescent="0.2">
      <c r="A157" s="426" t="str">
        <f t="shared" ca="1" si="1"/>
        <v/>
      </c>
      <c r="B157" s="426" t="str">
        <f t="shared" ca="1" si="1"/>
        <v/>
      </c>
      <c r="C157" s="426" t="str">
        <f t="shared" ca="1" si="1"/>
        <v/>
      </c>
      <c r="D157" s="430">
        <v>34</v>
      </c>
      <c r="E157" s="431" t="s">
        <v>179</v>
      </c>
    </row>
    <row r="158" spans="1:39" x14ac:dyDescent="0.2">
      <c r="A158" s="426" t="str">
        <f t="shared" ca="1" si="1"/>
        <v/>
      </c>
      <c r="B158" s="426" t="str">
        <f t="shared" ca="1" si="1"/>
        <v/>
      </c>
      <c r="C158" s="426" t="str">
        <f t="shared" ca="1" si="1"/>
        <v/>
      </c>
      <c r="E158" s="426" t="s">
        <v>130</v>
      </c>
      <c r="F158">
        <v>1</v>
      </c>
      <c r="G158">
        <v>2</v>
      </c>
      <c r="H158">
        <v>3</v>
      </c>
      <c r="I158">
        <v>4</v>
      </c>
      <c r="J158">
        <v>5</v>
      </c>
      <c r="K158">
        <v>6</v>
      </c>
      <c r="L158">
        <v>7</v>
      </c>
      <c r="M158">
        <v>8</v>
      </c>
      <c r="N158">
        <v>9</v>
      </c>
      <c r="O158">
        <v>10</v>
      </c>
      <c r="P158">
        <v>11</v>
      </c>
      <c r="Q158">
        <v>12</v>
      </c>
      <c r="R158">
        <v>13</v>
      </c>
      <c r="S158">
        <v>14</v>
      </c>
      <c r="T158">
        <v>15</v>
      </c>
      <c r="U158">
        <v>16</v>
      </c>
      <c r="V158">
        <v>17</v>
      </c>
      <c r="W158">
        <v>18</v>
      </c>
      <c r="X158">
        <v>19</v>
      </c>
      <c r="Y158">
        <v>20</v>
      </c>
      <c r="Z158">
        <v>21</v>
      </c>
      <c r="AA158">
        <v>22</v>
      </c>
      <c r="AB158">
        <v>23</v>
      </c>
      <c r="AC158">
        <v>24</v>
      </c>
      <c r="AD158">
        <v>25</v>
      </c>
      <c r="AE158">
        <v>26</v>
      </c>
      <c r="AF158">
        <v>27</v>
      </c>
      <c r="AG158">
        <v>28</v>
      </c>
      <c r="AH158">
        <v>29</v>
      </c>
      <c r="AI158">
        <v>30</v>
      </c>
      <c r="AJ158">
        <v>31</v>
      </c>
      <c r="AK158">
        <v>32</v>
      </c>
      <c r="AL158">
        <v>33</v>
      </c>
      <c r="AM158">
        <v>34</v>
      </c>
    </row>
    <row r="159" spans="1:39" x14ac:dyDescent="0.2">
      <c r="A159" s="426" t="str">
        <f t="shared" ca="1" si="1"/>
        <v/>
      </c>
      <c r="B159" s="426" t="str">
        <f t="shared" ca="1" si="1"/>
        <v/>
      </c>
      <c r="C159" s="426" t="str">
        <f t="shared" ca="1" si="1"/>
        <v/>
      </c>
      <c r="E159" s="426" t="s">
        <v>157</v>
      </c>
      <c r="F159">
        <v>28</v>
      </c>
      <c r="G159">
        <v>24</v>
      </c>
      <c r="H159">
        <v>20</v>
      </c>
      <c r="I159">
        <v>12</v>
      </c>
      <c r="J159">
        <v>6</v>
      </c>
      <c r="K159">
        <v>33</v>
      </c>
      <c r="L159">
        <v>25</v>
      </c>
      <c r="M159">
        <v>17</v>
      </c>
      <c r="N159">
        <v>13</v>
      </c>
      <c r="O159">
        <v>3</v>
      </c>
      <c r="P159">
        <v>29</v>
      </c>
      <c r="Q159">
        <v>10</v>
      </c>
      <c r="R159">
        <v>5</v>
      </c>
      <c r="S159">
        <v>21</v>
      </c>
      <c r="T159">
        <v>32</v>
      </c>
      <c r="U159">
        <v>34</v>
      </c>
      <c r="V159">
        <v>11</v>
      </c>
      <c r="W159">
        <v>4</v>
      </c>
      <c r="X159">
        <v>7</v>
      </c>
      <c r="Y159">
        <v>19</v>
      </c>
      <c r="Z159">
        <v>9</v>
      </c>
      <c r="AA159">
        <v>23</v>
      </c>
      <c r="AB159">
        <v>16</v>
      </c>
      <c r="AC159">
        <v>27</v>
      </c>
      <c r="AD159">
        <v>1</v>
      </c>
      <c r="AE159">
        <v>2</v>
      </c>
      <c r="AF159">
        <v>14</v>
      </c>
      <c r="AG159">
        <v>31</v>
      </c>
      <c r="AH159">
        <v>26</v>
      </c>
      <c r="AI159">
        <v>22</v>
      </c>
      <c r="AJ159">
        <v>30</v>
      </c>
      <c r="AK159">
        <v>8</v>
      </c>
      <c r="AL159">
        <v>15</v>
      </c>
      <c r="AM159">
        <v>18</v>
      </c>
    </row>
    <row r="160" spans="1:39" x14ac:dyDescent="0.2">
      <c r="A160" s="426" t="str">
        <f t="shared" ca="1" si="1"/>
        <v/>
      </c>
      <c r="B160" s="426" t="str">
        <f t="shared" ca="1" si="1"/>
        <v/>
      </c>
      <c r="C160" s="426" t="str">
        <f t="shared" ca="1" si="1"/>
        <v/>
      </c>
      <c r="E160" s="426" t="s">
        <v>159</v>
      </c>
      <c r="F160">
        <v>20</v>
      </c>
      <c r="G160">
        <v>3</v>
      </c>
      <c r="H160">
        <v>27</v>
      </c>
      <c r="I160">
        <v>31</v>
      </c>
      <c r="J160">
        <v>8</v>
      </c>
      <c r="K160">
        <v>12</v>
      </c>
      <c r="L160">
        <v>29</v>
      </c>
      <c r="M160">
        <v>34</v>
      </c>
      <c r="N160">
        <v>23</v>
      </c>
      <c r="O160">
        <v>17</v>
      </c>
      <c r="P160">
        <v>25</v>
      </c>
      <c r="Q160">
        <v>5</v>
      </c>
      <c r="R160">
        <v>26</v>
      </c>
      <c r="S160">
        <v>11</v>
      </c>
      <c r="T160">
        <v>9</v>
      </c>
      <c r="U160">
        <v>19</v>
      </c>
      <c r="V160">
        <v>15</v>
      </c>
      <c r="W160">
        <v>32</v>
      </c>
      <c r="X160">
        <v>6</v>
      </c>
      <c r="Y160">
        <v>2</v>
      </c>
      <c r="Z160">
        <v>22</v>
      </c>
      <c r="AA160">
        <v>13</v>
      </c>
      <c r="AB160">
        <v>7</v>
      </c>
      <c r="AC160">
        <v>30</v>
      </c>
      <c r="AD160">
        <v>16</v>
      </c>
      <c r="AE160">
        <v>10</v>
      </c>
      <c r="AF160">
        <v>18</v>
      </c>
      <c r="AG160">
        <v>24</v>
      </c>
      <c r="AH160">
        <v>1</v>
      </c>
      <c r="AI160">
        <v>33</v>
      </c>
      <c r="AJ160">
        <v>14</v>
      </c>
      <c r="AK160">
        <v>4</v>
      </c>
      <c r="AL160">
        <v>21</v>
      </c>
      <c r="AM160">
        <v>28</v>
      </c>
    </row>
    <row r="161" spans="1:44" x14ac:dyDescent="0.2">
      <c r="A161" s="426" t="str">
        <f t="shared" ca="1" si="1"/>
        <v/>
      </c>
      <c r="B161" s="426" t="str">
        <f t="shared" ca="1" si="1"/>
        <v/>
      </c>
      <c r="C161" s="426" t="str">
        <f t="shared" ca="1" si="1"/>
        <v/>
      </c>
    </row>
    <row r="162" spans="1:44" x14ac:dyDescent="0.2">
      <c r="A162" s="426" t="str">
        <f t="shared" ca="1" si="1"/>
        <v/>
      </c>
      <c r="B162" s="426" t="str">
        <f t="shared" ca="1" si="1"/>
        <v/>
      </c>
      <c r="C162" s="426" t="str">
        <f t="shared" ca="1" si="1"/>
        <v/>
      </c>
      <c r="D162" s="430">
        <v>35</v>
      </c>
      <c r="E162" s="431" t="s">
        <v>179</v>
      </c>
    </row>
    <row r="163" spans="1:44" x14ac:dyDescent="0.2">
      <c r="A163" s="426" t="str">
        <f t="shared" ca="1" si="1"/>
        <v/>
      </c>
      <c r="B163" s="426" t="str">
        <f t="shared" ca="1" si="1"/>
        <v/>
      </c>
      <c r="C163" s="426" t="str">
        <f t="shared" ca="1" si="1"/>
        <v/>
      </c>
      <c r="E163" s="426" t="s">
        <v>130</v>
      </c>
      <c r="F163">
        <v>1</v>
      </c>
      <c r="G163">
        <v>2</v>
      </c>
      <c r="H163">
        <v>3</v>
      </c>
      <c r="I163">
        <v>4</v>
      </c>
      <c r="J163">
        <v>5</v>
      </c>
      <c r="K163">
        <v>6</v>
      </c>
      <c r="L163">
        <v>7</v>
      </c>
      <c r="M163">
        <v>8</v>
      </c>
      <c r="N163">
        <v>9</v>
      </c>
      <c r="O163">
        <v>10</v>
      </c>
      <c r="P163">
        <v>11</v>
      </c>
      <c r="Q163">
        <v>12</v>
      </c>
      <c r="R163">
        <v>13</v>
      </c>
      <c r="S163">
        <v>14</v>
      </c>
      <c r="T163">
        <v>15</v>
      </c>
      <c r="U163">
        <v>16</v>
      </c>
      <c r="V163">
        <v>17</v>
      </c>
      <c r="W163">
        <v>18</v>
      </c>
      <c r="X163">
        <v>19</v>
      </c>
      <c r="Y163">
        <v>20</v>
      </c>
      <c r="Z163">
        <v>21</v>
      </c>
      <c r="AA163">
        <v>22</v>
      </c>
      <c r="AB163">
        <v>23</v>
      </c>
      <c r="AC163">
        <v>24</v>
      </c>
      <c r="AD163">
        <v>25</v>
      </c>
      <c r="AE163">
        <v>26</v>
      </c>
      <c r="AF163">
        <v>27</v>
      </c>
      <c r="AG163">
        <v>28</v>
      </c>
      <c r="AH163">
        <v>29</v>
      </c>
      <c r="AI163">
        <v>30</v>
      </c>
      <c r="AJ163">
        <v>31</v>
      </c>
      <c r="AK163">
        <v>32</v>
      </c>
      <c r="AL163">
        <v>33</v>
      </c>
      <c r="AM163">
        <v>34</v>
      </c>
      <c r="AN163">
        <v>35</v>
      </c>
    </row>
    <row r="164" spans="1:44" x14ac:dyDescent="0.2">
      <c r="A164" s="426" t="str">
        <f t="shared" ca="1" si="1"/>
        <v/>
      </c>
      <c r="B164" s="426" t="str">
        <f t="shared" ca="1" si="1"/>
        <v/>
      </c>
      <c r="C164" s="426" t="str">
        <f t="shared" ca="1" si="1"/>
        <v/>
      </c>
      <c r="E164" s="426" t="s">
        <v>157</v>
      </c>
      <c r="F164">
        <v>10</v>
      </c>
      <c r="G164">
        <v>3</v>
      </c>
      <c r="H164">
        <v>35</v>
      </c>
      <c r="I164">
        <v>27</v>
      </c>
      <c r="J164">
        <v>23</v>
      </c>
      <c r="K164">
        <v>29</v>
      </c>
      <c r="L164">
        <v>20</v>
      </c>
      <c r="M164">
        <v>1</v>
      </c>
      <c r="N164">
        <v>6</v>
      </c>
      <c r="O164">
        <v>13</v>
      </c>
      <c r="P164">
        <v>34</v>
      </c>
      <c r="Q164">
        <v>8</v>
      </c>
      <c r="R164">
        <v>12</v>
      </c>
      <c r="S164">
        <v>5</v>
      </c>
      <c r="T164">
        <v>18</v>
      </c>
      <c r="U164">
        <v>2</v>
      </c>
      <c r="V164">
        <v>31</v>
      </c>
      <c r="W164">
        <v>17</v>
      </c>
      <c r="X164">
        <v>26</v>
      </c>
      <c r="Y164">
        <v>22</v>
      </c>
      <c r="Z164">
        <v>14</v>
      </c>
      <c r="AA164">
        <v>24</v>
      </c>
      <c r="AB164">
        <v>9</v>
      </c>
      <c r="AC164">
        <v>32</v>
      </c>
      <c r="AD164">
        <v>16</v>
      </c>
      <c r="AE164">
        <v>28</v>
      </c>
      <c r="AF164">
        <v>4</v>
      </c>
      <c r="AG164">
        <v>11</v>
      </c>
      <c r="AH164">
        <v>21</v>
      </c>
      <c r="AI164">
        <v>7</v>
      </c>
      <c r="AJ164">
        <v>30</v>
      </c>
      <c r="AK164">
        <v>19</v>
      </c>
      <c r="AL164">
        <v>25</v>
      </c>
      <c r="AM164">
        <v>15</v>
      </c>
      <c r="AN164">
        <v>33</v>
      </c>
    </row>
    <row r="165" spans="1:44" x14ac:dyDescent="0.2">
      <c r="A165" s="426" t="str">
        <f t="shared" ca="1" si="1"/>
        <v/>
      </c>
      <c r="B165" s="426" t="str">
        <f t="shared" ca="1" si="1"/>
        <v/>
      </c>
      <c r="C165" s="426" t="str">
        <f t="shared" ca="1" si="1"/>
        <v/>
      </c>
      <c r="E165" s="426" t="s">
        <v>159</v>
      </c>
      <c r="F165">
        <v>25</v>
      </c>
      <c r="G165">
        <v>9</v>
      </c>
      <c r="H165">
        <v>29</v>
      </c>
      <c r="I165">
        <v>2</v>
      </c>
      <c r="J165">
        <v>11</v>
      </c>
      <c r="K165">
        <v>5</v>
      </c>
      <c r="L165">
        <v>23</v>
      </c>
      <c r="M165">
        <v>32</v>
      </c>
      <c r="N165">
        <v>28</v>
      </c>
      <c r="O165">
        <v>17</v>
      </c>
      <c r="P165">
        <v>15</v>
      </c>
      <c r="Q165">
        <v>35</v>
      </c>
      <c r="R165">
        <v>24</v>
      </c>
      <c r="S165">
        <v>1</v>
      </c>
      <c r="T165">
        <v>8</v>
      </c>
      <c r="U165">
        <v>22</v>
      </c>
      <c r="V165">
        <v>14</v>
      </c>
      <c r="W165">
        <v>19</v>
      </c>
      <c r="X165">
        <v>10</v>
      </c>
      <c r="Y165">
        <v>34</v>
      </c>
      <c r="Z165">
        <v>13</v>
      </c>
      <c r="AA165">
        <v>18</v>
      </c>
      <c r="AB165">
        <v>21</v>
      </c>
      <c r="AC165">
        <v>30</v>
      </c>
      <c r="AD165">
        <v>31</v>
      </c>
      <c r="AE165">
        <v>4</v>
      </c>
      <c r="AF165">
        <v>6</v>
      </c>
      <c r="AG165">
        <v>27</v>
      </c>
      <c r="AH165">
        <v>16</v>
      </c>
      <c r="AI165">
        <v>12</v>
      </c>
      <c r="AJ165">
        <v>7</v>
      </c>
      <c r="AK165">
        <v>33</v>
      </c>
      <c r="AL165">
        <v>20</v>
      </c>
      <c r="AM165">
        <v>3</v>
      </c>
      <c r="AN165">
        <v>26</v>
      </c>
    </row>
    <row r="166" spans="1:44" x14ac:dyDescent="0.2">
      <c r="A166" s="426" t="str">
        <f t="shared" ca="1" si="1"/>
        <v/>
      </c>
      <c r="B166" s="426" t="str">
        <f t="shared" ca="1" si="1"/>
        <v/>
      </c>
      <c r="C166" s="426" t="str">
        <f t="shared" ca="1" si="1"/>
        <v/>
      </c>
    </row>
    <row r="167" spans="1:44" x14ac:dyDescent="0.2">
      <c r="A167" s="426" t="str">
        <f t="shared" ca="1" si="1"/>
        <v/>
      </c>
      <c r="B167" s="426" t="str">
        <f t="shared" ca="1" si="1"/>
        <v/>
      </c>
      <c r="C167" s="426" t="str">
        <f t="shared" ca="1" si="1"/>
        <v/>
      </c>
      <c r="D167" s="430">
        <v>36</v>
      </c>
      <c r="E167" s="431" t="s">
        <v>179</v>
      </c>
    </row>
    <row r="168" spans="1:44" x14ac:dyDescent="0.2">
      <c r="A168" s="426" t="str">
        <f t="shared" ca="1" si="1"/>
        <v/>
      </c>
      <c r="B168" s="426" t="str">
        <f t="shared" ca="1" si="1"/>
        <v/>
      </c>
      <c r="C168" s="426" t="str">
        <f t="shared" ca="1" si="1"/>
        <v/>
      </c>
      <c r="E168" s="426" t="s">
        <v>130</v>
      </c>
      <c r="F168">
        <v>1</v>
      </c>
      <c r="G168">
        <v>2</v>
      </c>
      <c r="H168">
        <v>3</v>
      </c>
      <c r="I168">
        <v>4</v>
      </c>
      <c r="J168">
        <v>5</v>
      </c>
      <c r="K168">
        <v>6</v>
      </c>
      <c r="L168">
        <v>7</v>
      </c>
      <c r="M168">
        <v>8</v>
      </c>
      <c r="N168">
        <v>9</v>
      </c>
      <c r="O168">
        <v>10</v>
      </c>
      <c r="P168">
        <v>11</v>
      </c>
      <c r="Q168">
        <v>12</v>
      </c>
      <c r="R168">
        <v>13</v>
      </c>
      <c r="S168">
        <v>14</v>
      </c>
      <c r="T168">
        <v>15</v>
      </c>
      <c r="U168">
        <v>16</v>
      </c>
      <c r="V168">
        <v>17</v>
      </c>
      <c r="W168">
        <v>18</v>
      </c>
      <c r="X168">
        <v>19</v>
      </c>
      <c r="Y168">
        <v>20</v>
      </c>
      <c r="Z168">
        <v>21</v>
      </c>
      <c r="AA168">
        <v>22</v>
      </c>
      <c r="AB168">
        <v>23</v>
      </c>
      <c r="AC168">
        <v>24</v>
      </c>
      <c r="AE168">
        <v>25</v>
      </c>
      <c r="AF168">
        <v>26</v>
      </c>
      <c r="AG168">
        <v>27</v>
      </c>
      <c r="AH168">
        <v>28</v>
      </c>
      <c r="AJ168">
        <v>29</v>
      </c>
      <c r="AK168">
        <v>30</v>
      </c>
      <c r="AL168">
        <v>31</v>
      </c>
      <c r="AM168">
        <v>32</v>
      </c>
      <c r="AO168">
        <v>33</v>
      </c>
      <c r="AP168">
        <v>34</v>
      </c>
      <c r="AQ168">
        <v>35</v>
      </c>
      <c r="AR168">
        <v>36</v>
      </c>
    </row>
    <row r="169" spans="1:44" x14ac:dyDescent="0.2">
      <c r="A169" s="426" t="str">
        <f t="shared" ca="1" si="1"/>
        <v/>
      </c>
      <c r="B169" s="426" t="str">
        <f t="shared" ca="1" si="1"/>
        <v/>
      </c>
      <c r="C169" s="426" t="str">
        <f t="shared" ca="1" si="1"/>
        <v/>
      </c>
      <c r="E169" s="426" t="s">
        <v>157</v>
      </c>
      <c r="F169">
        <v>22</v>
      </c>
      <c r="G169">
        <v>8</v>
      </c>
      <c r="H169">
        <v>25</v>
      </c>
      <c r="I169">
        <v>29</v>
      </c>
      <c r="J169">
        <v>34</v>
      </c>
      <c r="K169">
        <v>24</v>
      </c>
      <c r="L169">
        <v>27</v>
      </c>
      <c r="M169">
        <v>33</v>
      </c>
      <c r="N169">
        <v>30</v>
      </c>
      <c r="O169">
        <v>6</v>
      </c>
      <c r="P169">
        <v>26</v>
      </c>
      <c r="Q169">
        <v>13</v>
      </c>
      <c r="R169">
        <v>17</v>
      </c>
      <c r="S169">
        <v>31</v>
      </c>
      <c r="T169">
        <v>2</v>
      </c>
      <c r="U169">
        <v>9</v>
      </c>
      <c r="V169">
        <v>20</v>
      </c>
      <c r="W169">
        <v>32</v>
      </c>
      <c r="X169">
        <v>23</v>
      </c>
      <c r="Y169">
        <v>1</v>
      </c>
      <c r="Z169">
        <v>19</v>
      </c>
      <c r="AA169">
        <v>3</v>
      </c>
      <c r="AB169">
        <v>14</v>
      </c>
      <c r="AC169">
        <v>35</v>
      </c>
      <c r="AE169">
        <v>10</v>
      </c>
      <c r="AF169">
        <v>11</v>
      </c>
      <c r="AG169">
        <v>4</v>
      </c>
      <c r="AH169">
        <v>18</v>
      </c>
      <c r="AJ169">
        <v>36</v>
      </c>
      <c r="AK169">
        <v>15</v>
      </c>
      <c r="AL169">
        <v>28</v>
      </c>
      <c r="AM169">
        <v>7</v>
      </c>
      <c r="AO169">
        <v>5</v>
      </c>
      <c r="AP169">
        <v>21</v>
      </c>
      <c r="AQ169">
        <v>16</v>
      </c>
      <c r="AR169">
        <v>12</v>
      </c>
    </row>
    <row r="170" spans="1:44" x14ac:dyDescent="0.2">
      <c r="A170" s="426" t="str">
        <f t="shared" ca="1" si="1"/>
        <v/>
      </c>
      <c r="B170" s="426" t="str">
        <f t="shared" ca="1" si="1"/>
        <v/>
      </c>
      <c r="C170" s="426" t="str">
        <f t="shared" ca="1" si="1"/>
        <v/>
      </c>
      <c r="E170" s="426" t="s">
        <v>159</v>
      </c>
      <c r="F170">
        <v>28</v>
      </c>
      <c r="G170">
        <v>19</v>
      </c>
      <c r="H170">
        <v>29</v>
      </c>
      <c r="I170">
        <v>11</v>
      </c>
      <c r="J170">
        <v>21</v>
      </c>
      <c r="K170">
        <v>18</v>
      </c>
      <c r="L170">
        <v>31</v>
      </c>
      <c r="M170">
        <v>15</v>
      </c>
      <c r="N170">
        <v>22</v>
      </c>
      <c r="O170">
        <v>33</v>
      </c>
      <c r="P170">
        <v>32</v>
      </c>
      <c r="Q170">
        <v>36</v>
      </c>
      <c r="R170">
        <v>10</v>
      </c>
      <c r="S170">
        <v>3</v>
      </c>
      <c r="T170">
        <v>26</v>
      </c>
      <c r="U170">
        <v>4</v>
      </c>
      <c r="V170">
        <v>35</v>
      </c>
      <c r="W170">
        <v>7</v>
      </c>
      <c r="X170">
        <v>27</v>
      </c>
      <c r="Y170">
        <v>16</v>
      </c>
      <c r="Z170">
        <v>34</v>
      </c>
      <c r="AA170">
        <v>9</v>
      </c>
      <c r="AB170">
        <v>30</v>
      </c>
      <c r="AC170">
        <v>13</v>
      </c>
      <c r="AE170">
        <v>20</v>
      </c>
      <c r="AF170">
        <v>14</v>
      </c>
      <c r="AG170">
        <v>2</v>
      </c>
      <c r="AH170">
        <v>25</v>
      </c>
      <c r="AJ170">
        <v>12</v>
      </c>
      <c r="AK170">
        <v>24</v>
      </c>
      <c r="AL170">
        <v>1</v>
      </c>
      <c r="AM170">
        <v>8</v>
      </c>
      <c r="AO170">
        <v>23</v>
      </c>
      <c r="AP170">
        <v>6</v>
      </c>
      <c r="AQ170">
        <v>5</v>
      </c>
      <c r="AR170">
        <v>17</v>
      </c>
    </row>
    <row r="171" spans="1:44" x14ac:dyDescent="0.2">
      <c r="A171" s="426" t="str">
        <f t="shared" ca="1" si="1"/>
        <v/>
      </c>
      <c r="B171" s="426" t="str">
        <f t="shared" ca="1" si="1"/>
        <v/>
      </c>
      <c r="C171" s="426" t="str">
        <f t="shared" ca="1" si="1"/>
        <v/>
      </c>
    </row>
    <row r="172" spans="1:44" x14ac:dyDescent="0.2">
      <c r="A172" s="426" t="str">
        <f t="shared" ca="1" si="1"/>
        <v/>
      </c>
      <c r="B172" s="426" t="str">
        <f t="shared" ca="1" si="1"/>
        <v/>
      </c>
      <c r="C172" s="426" t="str">
        <f t="shared" ca="1" si="1"/>
        <v/>
      </c>
      <c r="D172" s="430">
        <v>37</v>
      </c>
      <c r="E172" s="431" t="s">
        <v>179</v>
      </c>
    </row>
    <row r="173" spans="1:44" x14ac:dyDescent="0.2">
      <c r="A173" s="426" t="str">
        <f t="shared" ca="1" si="1"/>
        <v/>
      </c>
      <c r="B173" s="426" t="str">
        <f t="shared" ca="1" si="1"/>
        <v/>
      </c>
      <c r="C173" s="426" t="str">
        <f t="shared" ca="1" si="1"/>
        <v/>
      </c>
      <c r="E173" s="426" t="s">
        <v>130</v>
      </c>
      <c r="F173">
        <v>1</v>
      </c>
      <c r="G173">
        <v>2</v>
      </c>
      <c r="H173">
        <v>3</v>
      </c>
      <c r="I173">
        <v>4</v>
      </c>
      <c r="J173">
        <v>5</v>
      </c>
      <c r="K173">
        <v>6</v>
      </c>
      <c r="L173">
        <v>7</v>
      </c>
      <c r="M173">
        <v>8</v>
      </c>
      <c r="N173">
        <v>9</v>
      </c>
      <c r="O173">
        <v>10</v>
      </c>
      <c r="P173">
        <v>11</v>
      </c>
      <c r="Q173">
        <v>12</v>
      </c>
      <c r="R173">
        <v>13</v>
      </c>
      <c r="S173">
        <v>14</v>
      </c>
      <c r="T173">
        <v>15</v>
      </c>
      <c r="U173">
        <v>16</v>
      </c>
      <c r="V173">
        <v>17</v>
      </c>
      <c r="W173">
        <v>18</v>
      </c>
      <c r="X173">
        <v>19</v>
      </c>
      <c r="Y173">
        <v>20</v>
      </c>
      <c r="Z173">
        <v>21</v>
      </c>
      <c r="AA173">
        <v>22</v>
      </c>
      <c r="AB173">
        <v>23</v>
      </c>
      <c r="AC173">
        <v>24</v>
      </c>
      <c r="AD173">
        <v>25</v>
      </c>
      <c r="AE173">
        <v>26</v>
      </c>
      <c r="AF173">
        <v>27</v>
      </c>
      <c r="AG173">
        <v>28</v>
      </c>
      <c r="AH173">
        <v>29</v>
      </c>
      <c r="AJ173">
        <v>30</v>
      </c>
      <c r="AK173">
        <v>31</v>
      </c>
      <c r="AL173">
        <v>32</v>
      </c>
      <c r="AM173">
        <v>33</v>
      </c>
      <c r="AO173">
        <v>34</v>
      </c>
      <c r="AP173">
        <v>35</v>
      </c>
      <c r="AQ173">
        <v>36</v>
      </c>
      <c r="AR173">
        <v>37</v>
      </c>
    </row>
    <row r="174" spans="1:44" x14ac:dyDescent="0.2">
      <c r="A174" s="426" t="str">
        <f t="shared" ca="1" si="1"/>
        <v/>
      </c>
      <c r="B174" s="426" t="str">
        <f t="shared" ca="1" si="1"/>
        <v/>
      </c>
      <c r="C174" s="426" t="str">
        <f t="shared" ca="1" si="1"/>
        <v/>
      </c>
      <c r="E174" s="426" t="s">
        <v>157</v>
      </c>
      <c r="F174">
        <v>37</v>
      </c>
      <c r="G174">
        <v>5</v>
      </c>
      <c r="H174">
        <v>24</v>
      </c>
      <c r="I174">
        <v>32</v>
      </c>
      <c r="J174">
        <v>18</v>
      </c>
      <c r="K174">
        <v>2</v>
      </c>
      <c r="L174">
        <v>25</v>
      </c>
      <c r="M174">
        <v>29</v>
      </c>
      <c r="N174">
        <v>36</v>
      </c>
      <c r="O174">
        <v>30</v>
      </c>
      <c r="P174">
        <v>9</v>
      </c>
      <c r="Q174">
        <v>14</v>
      </c>
      <c r="R174">
        <v>17</v>
      </c>
      <c r="S174">
        <v>27</v>
      </c>
      <c r="T174">
        <v>35</v>
      </c>
      <c r="U174">
        <v>8</v>
      </c>
      <c r="V174">
        <v>34</v>
      </c>
      <c r="W174">
        <v>20</v>
      </c>
      <c r="X174">
        <v>28</v>
      </c>
      <c r="Y174">
        <v>31</v>
      </c>
      <c r="Z174">
        <v>4</v>
      </c>
      <c r="AA174">
        <v>33</v>
      </c>
      <c r="AB174">
        <v>26</v>
      </c>
      <c r="AC174">
        <v>11</v>
      </c>
      <c r="AD174">
        <v>21</v>
      </c>
      <c r="AE174">
        <v>13</v>
      </c>
      <c r="AF174">
        <v>19</v>
      </c>
      <c r="AG174">
        <v>10</v>
      </c>
      <c r="AH174">
        <v>23</v>
      </c>
      <c r="AJ174">
        <v>12</v>
      </c>
      <c r="AK174">
        <v>16</v>
      </c>
      <c r="AL174">
        <v>7</v>
      </c>
      <c r="AM174">
        <v>1</v>
      </c>
      <c r="AO174">
        <v>22</v>
      </c>
      <c r="AP174">
        <v>3</v>
      </c>
      <c r="AQ174">
        <v>15</v>
      </c>
      <c r="AR174">
        <v>6</v>
      </c>
    </row>
    <row r="175" spans="1:44" x14ac:dyDescent="0.2">
      <c r="A175" s="426" t="str">
        <f t="shared" ca="1" si="1"/>
        <v/>
      </c>
      <c r="B175" s="426" t="str">
        <f t="shared" ca="1" si="1"/>
        <v/>
      </c>
      <c r="C175" s="426" t="str">
        <f t="shared" ca="1" si="1"/>
        <v/>
      </c>
      <c r="E175" s="426" t="s">
        <v>159</v>
      </c>
      <c r="F175">
        <v>29</v>
      </c>
      <c r="G175">
        <v>23</v>
      </c>
      <c r="H175">
        <v>1</v>
      </c>
      <c r="I175">
        <v>17</v>
      </c>
      <c r="J175">
        <v>6</v>
      </c>
      <c r="K175">
        <v>15</v>
      </c>
      <c r="L175">
        <v>30</v>
      </c>
      <c r="M175">
        <v>27</v>
      </c>
      <c r="N175">
        <v>7</v>
      </c>
      <c r="O175">
        <v>34</v>
      </c>
      <c r="P175">
        <v>33</v>
      </c>
      <c r="Q175">
        <v>36</v>
      </c>
      <c r="R175">
        <v>19</v>
      </c>
      <c r="S175">
        <v>12</v>
      </c>
      <c r="T175">
        <v>3</v>
      </c>
      <c r="U175">
        <v>10</v>
      </c>
      <c r="V175">
        <v>37</v>
      </c>
      <c r="W175">
        <v>31</v>
      </c>
      <c r="X175">
        <v>22</v>
      </c>
      <c r="Y175">
        <v>26</v>
      </c>
      <c r="Z175">
        <v>32</v>
      </c>
      <c r="AA175">
        <v>28</v>
      </c>
      <c r="AB175">
        <v>35</v>
      </c>
      <c r="AC175">
        <v>16</v>
      </c>
      <c r="AD175">
        <v>13</v>
      </c>
      <c r="AE175">
        <v>24</v>
      </c>
      <c r="AF175">
        <v>9</v>
      </c>
      <c r="AG175">
        <v>11</v>
      </c>
      <c r="AH175">
        <v>2</v>
      </c>
      <c r="AJ175">
        <v>18</v>
      </c>
      <c r="AK175">
        <v>4</v>
      </c>
      <c r="AL175">
        <v>25</v>
      </c>
      <c r="AM175">
        <v>8</v>
      </c>
      <c r="AO175">
        <v>14</v>
      </c>
      <c r="AP175">
        <v>20</v>
      </c>
      <c r="AQ175">
        <v>5</v>
      </c>
      <c r="AR175">
        <v>21</v>
      </c>
    </row>
    <row r="176" spans="1:44" x14ac:dyDescent="0.2">
      <c r="A176" s="426" t="str">
        <f t="shared" ca="1" si="1"/>
        <v/>
      </c>
      <c r="B176" s="426" t="str">
        <f t="shared" ca="1" si="1"/>
        <v/>
      </c>
      <c r="C176" s="426" t="str">
        <f t="shared" ca="1" si="1"/>
        <v/>
      </c>
    </row>
    <row r="177" spans="1:45" x14ac:dyDescent="0.2">
      <c r="A177" s="426" t="str">
        <f t="shared" ca="1" si="1"/>
        <v/>
      </c>
      <c r="B177" s="426" t="str">
        <f t="shared" ca="1" si="1"/>
        <v/>
      </c>
      <c r="C177" s="426" t="str">
        <f t="shared" ref="A177:C258" ca="1" si="3">IF(INDIRECT(ADDRESS(C$6,ROW()-ROW(C$6)-1+COLUMN($F$8)))&gt;0,INDIRECT(ADDRESS(C$6,ROW()-ROW(C$6)-1+COLUMN($F$8))),"")</f>
        <v/>
      </c>
      <c r="D177" s="430">
        <v>38</v>
      </c>
      <c r="E177" s="431" t="s">
        <v>179</v>
      </c>
    </row>
    <row r="178" spans="1:45" x14ac:dyDescent="0.2">
      <c r="A178" s="426" t="str">
        <f t="shared" ca="1" si="3"/>
        <v/>
      </c>
      <c r="B178" s="426" t="str">
        <f t="shared" ca="1" si="3"/>
        <v/>
      </c>
      <c r="C178" s="426" t="str">
        <f t="shared" ca="1" si="3"/>
        <v/>
      </c>
      <c r="E178" s="426" t="s">
        <v>130</v>
      </c>
      <c r="F178">
        <v>1</v>
      </c>
      <c r="G178">
        <v>2</v>
      </c>
      <c r="H178">
        <v>3</v>
      </c>
      <c r="I178">
        <v>4</v>
      </c>
      <c r="J178">
        <v>5</v>
      </c>
      <c r="K178">
        <v>6</v>
      </c>
      <c r="L178">
        <v>7</v>
      </c>
      <c r="M178">
        <v>8</v>
      </c>
      <c r="N178">
        <v>9</v>
      </c>
      <c r="O178">
        <v>10</v>
      </c>
      <c r="P178">
        <v>11</v>
      </c>
      <c r="Q178">
        <v>12</v>
      </c>
      <c r="R178">
        <v>13</v>
      </c>
      <c r="S178">
        <v>14</v>
      </c>
      <c r="T178">
        <v>15</v>
      </c>
      <c r="U178">
        <v>16</v>
      </c>
      <c r="V178">
        <v>17</v>
      </c>
      <c r="W178">
        <v>18</v>
      </c>
      <c r="X178">
        <v>19</v>
      </c>
      <c r="Y178">
        <v>20</v>
      </c>
      <c r="Z178">
        <v>21</v>
      </c>
      <c r="AA178">
        <v>22</v>
      </c>
      <c r="AB178">
        <v>23</v>
      </c>
      <c r="AC178">
        <v>24</v>
      </c>
      <c r="AD178">
        <v>25</v>
      </c>
      <c r="AE178">
        <v>26</v>
      </c>
      <c r="AF178">
        <v>27</v>
      </c>
      <c r="AG178">
        <v>28</v>
      </c>
      <c r="AH178">
        <v>29</v>
      </c>
      <c r="AI178">
        <v>30</v>
      </c>
      <c r="AJ178">
        <v>31</v>
      </c>
      <c r="AK178">
        <v>32</v>
      </c>
      <c r="AL178">
        <v>33</v>
      </c>
      <c r="AM178">
        <v>34</v>
      </c>
      <c r="AO178">
        <v>35</v>
      </c>
      <c r="AP178">
        <v>36</v>
      </c>
      <c r="AQ178">
        <v>37</v>
      </c>
      <c r="AR178">
        <v>38</v>
      </c>
    </row>
    <row r="179" spans="1:45" x14ac:dyDescent="0.2">
      <c r="A179" s="426" t="str">
        <f t="shared" ca="1" si="3"/>
        <v/>
      </c>
      <c r="B179" s="426" t="str">
        <f t="shared" ca="1" si="3"/>
        <v/>
      </c>
      <c r="C179" s="426" t="str">
        <f t="shared" ca="1" si="3"/>
        <v/>
      </c>
      <c r="E179" s="426" t="s">
        <v>157</v>
      </c>
      <c r="F179">
        <v>10</v>
      </c>
      <c r="G179">
        <v>20</v>
      </c>
      <c r="H179">
        <v>22</v>
      </c>
      <c r="I179">
        <v>36</v>
      </c>
      <c r="J179">
        <v>28</v>
      </c>
      <c r="K179">
        <v>34</v>
      </c>
      <c r="L179">
        <v>19</v>
      </c>
      <c r="M179">
        <v>26</v>
      </c>
      <c r="N179">
        <v>15</v>
      </c>
      <c r="O179">
        <v>6</v>
      </c>
      <c r="P179">
        <v>30</v>
      </c>
      <c r="Q179">
        <v>11</v>
      </c>
      <c r="R179">
        <v>17</v>
      </c>
      <c r="S179">
        <v>5</v>
      </c>
      <c r="T179">
        <v>38</v>
      </c>
      <c r="U179">
        <v>33</v>
      </c>
      <c r="V179">
        <v>4</v>
      </c>
      <c r="W179">
        <v>21</v>
      </c>
      <c r="X179">
        <v>37</v>
      </c>
      <c r="Y179">
        <v>7</v>
      </c>
      <c r="Z179">
        <v>27</v>
      </c>
      <c r="AA179">
        <v>31</v>
      </c>
      <c r="AB179">
        <v>25</v>
      </c>
      <c r="AC179">
        <v>35</v>
      </c>
      <c r="AD179">
        <v>2</v>
      </c>
      <c r="AE179">
        <v>32</v>
      </c>
      <c r="AF179">
        <v>14</v>
      </c>
      <c r="AG179">
        <v>24</v>
      </c>
      <c r="AH179">
        <v>1</v>
      </c>
      <c r="AI179">
        <v>8</v>
      </c>
      <c r="AJ179">
        <v>3</v>
      </c>
      <c r="AK179">
        <v>18</v>
      </c>
      <c r="AL179">
        <v>29</v>
      </c>
      <c r="AM179">
        <v>12</v>
      </c>
      <c r="AO179">
        <v>23</v>
      </c>
      <c r="AP179">
        <v>16</v>
      </c>
      <c r="AQ179">
        <v>9</v>
      </c>
      <c r="AR179">
        <v>13</v>
      </c>
    </row>
    <row r="180" spans="1:45" x14ac:dyDescent="0.2">
      <c r="A180" s="426" t="str">
        <f t="shared" ca="1" si="3"/>
        <v/>
      </c>
      <c r="B180" s="426" t="str">
        <f t="shared" ca="1" si="3"/>
        <v/>
      </c>
      <c r="C180" s="426" t="str">
        <f t="shared" ca="1" si="3"/>
        <v/>
      </c>
      <c r="E180" s="426" t="s">
        <v>159</v>
      </c>
      <c r="F180">
        <v>36</v>
      </c>
      <c r="G180">
        <v>9</v>
      </c>
      <c r="H180">
        <v>30</v>
      </c>
      <c r="I180">
        <v>18</v>
      </c>
      <c r="J180">
        <v>32</v>
      </c>
      <c r="K180">
        <v>29</v>
      </c>
      <c r="L180">
        <v>37</v>
      </c>
      <c r="M180">
        <v>34</v>
      </c>
      <c r="N180">
        <v>17</v>
      </c>
      <c r="O180">
        <v>22</v>
      </c>
      <c r="P180">
        <v>5</v>
      </c>
      <c r="Q180">
        <v>24</v>
      </c>
      <c r="R180">
        <v>6</v>
      </c>
      <c r="S180">
        <v>27</v>
      </c>
      <c r="T180">
        <v>33</v>
      </c>
      <c r="U180">
        <v>7</v>
      </c>
      <c r="V180">
        <v>28</v>
      </c>
      <c r="W180">
        <v>12</v>
      </c>
      <c r="X180">
        <v>31</v>
      </c>
      <c r="Y180">
        <v>23</v>
      </c>
      <c r="Z180">
        <v>15</v>
      </c>
      <c r="AA180">
        <v>35</v>
      </c>
      <c r="AB180">
        <v>1</v>
      </c>
      <c r="AC180">
        <v>10</v>
      </c>
      <c r="AD180">
        <v>16</v>
      </c>
      <c r="AE180">
        <v>38</v>
      </c>
      <c r="AF180">
        <v>13</v>
      </c>
      <c r="AG180">
        <v>20</v>
      </c>
      <c r="AH180">
        <v>21</v>
      </c>
      <c r="AI180">
        <v>3</v>
      </c>
      <c r="AJ180">
        <v>2</v>
      </c>
      <c r="AK180">
        <v>8</v>
      </c>
      <c r="AL180">
        <v>19</v>
      </c>
      <c r="AM180">
        <v>11</v>
      </c>
      <c r="AO180">
        <v>14</v>
      </c>
      <c r="AP180">
        <v>25</v>
      </c>
      <c r="AQ180">
        <v>4</v>
      </c>
      <c r="AR180">
        <v>26</v>
      </c>
    </row>
    <row r="181" spans="1:45" x14ac:dyDescent="0.2">
      <c r="A181" s="426" t="str">
        <f t="shared" ca="1" si="3"/>
        <v/>
      </c>
      <c r="B181" s="426" t="str">
        <f t="shared" ca="1" si="3"/>
        <v/>
      </c>
      <c r="C181" s="426" t="str">
        <f t="shared" ca="1" si="3"/>
        <v/>
      </c>
    </row>
    <row r="182" spans="1:45" x14ac:dyDescent="0.2">
      <c r="A182" s="426" t="str">
        <f t="shared" ca="1" si="3"/>
        <v/>
      </c>
      <c r="B182" s="426" t="str">
        <f t="shared" ca="1" si="3"/>
        <v/>
      </c>
      <c r="C182" s="426" t="str">
        <f t="shared" ca="1" si="3"/>
        <v/>
      </c>
      <c r="D182" s="430">
        <v>39</v>
      </c>
      <c r="E182" s="431" t="s">
        <v>179</v>
      </c>
    </row>
    <row r="183" spans="1:45" x14ac:dyDescent="0.2">
      <c r="A183" s="426" t="str">
        <f t="shared" ca="1" si="3"/>
        <v/>
      </c>
      <c r="B183" s="426" t="str">
        <f t="shared" ca="1" si="3"/>
        <v/>
      </c>
      <c r="C183" s="426" t="str">
        <f t="shared" ca="1" si="3"/>
        <v/>
      </c>
      <c r="E183" s="426" t="s">
        <v>130</v>
      </c>
      <c r="F183">
        <v>1</v>
      </c>
      <c r="G183">
        <v>2</v>
      </c>
      <c r="H183">
        <v>3</v>
      </c>
      <c r="I183">
        <v>4</v>
      </c>
      <c r="J183">
        <v>5</v>
      </c>
      <c r="K183">
        <v>6</v>
      </c>
      <c r="L183">
        <v>7</v>
      </c>
      <c r="M183">
        <v>8</v>
      </c>
      <c r="N183">
        <v>9</v>
      </c>
      <c r="O183">
        <v>10</v>
      </c>
      <c r="P183">
        <v>11</v>
      </c>
      <c r="Q183">
        <v>12</v>
      </c>
      <c r="R183">
        <v>13</v>
      </c>
      <c r="S183">
        <v>14</v>
      </c>
      <c r="T183">
        <v>15</v>
      </c>
      <c r="U183">
        <v>16</v>
      </c>
      <c r="V183">
        <v>17</v>
      </c>
      <c r="W183">
        <v>18</v>
      </c>
      <c r="X183">
        <v>19</v>
      </c>
      <c r="Y183">
        <v>20</v>
      </c>
      <c r="Z183">
        <v>21</v>
      </c>
      <c r="AA183">
        <v>22</v>
      </c>
      <c r="AB183">
        <v>23</v>
      </c>
      <c r="AC183">
        <v>24</v>
      </c>
      <c r="AD183">
        <v>25</v>
      </c>
      <c r="AE183">
        <v>26</v>
      </c>
      <c r="AF183">
        <v>27</v>
      </c>
      <c r="AG183">
        <v>28</v>
      </c>
      <c r="AH183">
        <v>29</v>
      </c>
      <c r="AI183">
        <v>30</v>
      </c>
      <c r="AJ183">
        <v>31</v>
      </c>
      <c r="AK183">
        <v>32</v>
      </c>
      <c r="AL183">
        <v>33</v>
      </c>
      <c r="AM183">
        <v>34</v>
      </c>
      <c r="AN183">
        <v>35</v>
      </c>
      <c r="AO183">
        <v>36</v>
      </c>
      <c r="AP183">
        <v>37</v>
      </c>
      <c r="AQ183">
        <v>38</v>
      </c>
      <c r="AR183">
        <v>39</v>
      </c>
    </row>
    <row r="184" spans="1:45" x14ac:dyDescent="0.2">
      <c r="A184" s="426" t="str">
        <f t="shared" ca="1" si="3"/>
        <v/>
      </c>
      <c r="B184" s="426" t="str">
        <f t="shared" ca="1" si="3"/>
        <v/>
      </c>
      <c r="C184" s="426" t="str">
        <f t="shared" ca="1" si="3"/>
        <v/>
      </c>
      <c r="E184" s="426" t="s">
        <v>157</v>
      </c>
      <c r="F184">
        <v>23</v>
      </c>
      <c r="G184">
        <v>30</v>
      </c>
      <c r="H184">
        <v>17</v>
      </c>
      <c r="I184">
        <v>6</v>
      </c>
      <c r="J184">
        <v>3</v>
      </c>
      <c r="K184">
        <v>12</v>
      </c>
      <c r="L184">
        <v>24</v>
      </c>
      <c r="M184">
        <v>32</v>
      </c>
      <c r="N184">
        <v>38</v>
      </c>
      <c r="O184">
        <v>16</v>
      </c>
      <c r="P184">
        <v>39</v>
      </c>
      <c r="Q184">
        <v>14</v>
      </c>
      <c r="R184">
        <v>35</v>
      </c>
      <c r="S184">
        <v>26</v>
      </c>
      <c r="T184">
        <v>22</v>
      </c>
      <c r="U184">
        <v>7</v>
      </c>
      <c r="V184">
        <v>34</v>
      </c>
      <c r="W184">
        <v>21</v>
      </c>
      <c r="X184">
        <v>18</v>
      </c>
      <c r="Y184">
        <v>13</v>
      </c>
      <c r="Z184">
        <v>5</v>
      </c>
      <c r="AA184">
        <v>28</v>
      </c>
      <c r="AB184">
        <v>10</v>
      </c>
      <c r="AC184">
        <v>37</v>
      </c>
      <c r="AD184">
        <v>19</v>
      </c>
      <c r="AE184">
        <v>15</v>
      </c>
      <c r="AF184">
        <v>8</v>
      </c>
      <c r="AG184">
        <v>29</v>
      </c>
      <c r="AH184">
        <v>1</v>
      </c>
      <c r="AI184">
        <v>33</v>
      </c>
      <c r="AJ184">
        <v>9</v>
      </c>
      <c r="AK184">
        <v>20</v>
      </c>
      <c r="AL184">
        <v>2</v>
      </c>
      <c r="AM184">
        <v>36</v>
      </c>
      <c r="AN184">
        <v>31</v>
      </c>
      <c r="AO184">
        <v>25</v>
      </c>
      <c r="AP184">
        <v>11</v>
      </c>
      <c r="AQ184">
        <v>4</v>
      </c>
      <c r="AR184">
        <v>27</v>
      </c>
    </row>
    <row r="185" spans="1:45" x14ac:dyDescent="0.2">
      <c r="A185" s="426" t="str">
        <f t="shared" ca="1" si="3"/>
        <v/>
      </c>
      <c r="B185" s="426" t="str">
        <f t="shared" ca="1" si="3"/>
        <v/>
      </c>
      <c r="C185" s="426" t="str">
        <f t="shared" ca="1" si="3"/>
        <v/>
      </c>
      <c r="E185" s="426" t="s">
        <v>159</v>
      </c>
      <c r="F185">
        <v>34</v>
      </c>
      <c r="G185">
        <v>38</v>
      </c>
      <c r="H185">
        <v>22</v>
      </c>
      <c r="I185">
        <v>15</v>
      </c>
      <c r="J185">
        <v>28</v>
      </c>
      <c r="K185">
        <v>13</v>
      </c>
      <c r="L185">
        <v>26</v>
      </c>
      <c r="M185">
        <v>31</v>
      </c>
      <c r="N185">
        <v>8</v>
      </c>
      <c r="O185">
        <v>23</v>
      </c>
      <c r="P185">
        <v>33</v>
      </c>
      <c r="Q185">
        <v>10</v>
      </c>
      <c r="R185">
        <v>16</v>
      </c>
      <c r="S185">
        <v>2</v>
      </c>
      <c r="T185">
        <v>39</v>
      </c>
      <c r="U185">
        <v>14</v>
      </c>
      <c r="V185">
        <v>6</v>
      </c>
      <c r="W185">
        <v>37</v>
      </c>
      <c r="X185">
        <v>25</v>
      </c>
      <c r="Y185">
        <v>1</v>
      </c>
      <c r="Z185">
        <v>35</v>
      </c>
      <c r="AA185">
        <v>9</v>
      </c>
      <c r="AB185">
        <v>27</v>
      </c>
      <c r="AC185">
        <v>17</v>
      </c>
      <c r="AD185">
        <v>21</v>
      </c>
      <c r="AE185">
        <v>19</v>
      </c>
      <c r="AF185">
        <v>3</v>
      </c>
      <c r="AG185">
        <v>36</v>
      </c>
      <c r="AH185">
        <v>32</v>
      </c>
      <c r="AI185">
        <v>11</v>
      </c>
      <c r="AJ185">
        <v>30</v>
      </c>
      <c r="AK185">
        <v>4</v>
      </c>
      <c r="AL185">
        <v>20</v>
      </c>
      <c r="AM185">
        <v>7</v>
      </c>
      <c r="AN185">
        <v>12</v>
      </c>
      <c r="AO185">
        <v>18</v>
      </c>
      <c r="AP185">
        <v>29</v>
      </c>
      <c r="AQ185">
        <v>24</v>
      </c>
      <c r="AR185">
        <v>5</v>
      </c>
    </row>
    <row r="186" spans="1:45" x14ac:dyDescent="0.2">
      <c r="A186" s="426" t="str">
        <f t="shared" ca="1" si="3"/>
        <v/>
      </c>
      <c r="B186" s="426" t="str">
        <f t="shared" ca="1" si="3"/>
        <v/>
      </c>
      <c r="C186" s="426" t="str">
        <f t="shared" ca="1" si="3"/>
        <v/>
      </c>
    </row>
    <row r="187" spans="1:45" x14ac:dyDescent="0.2">
      <c r="A187" s="426" t="str">
        <f t="shared" ca="1" si="3"/>
        <v/>
      </c>
      <c r="B187" s="426" t="str">
        <f t="shared" ca="1" si="3"/>
        <v/>
      </c>
      <c r="C187" s="426" t="str">
        <f t="shared" ca="1" si="3"/>
        <v/>
      </c>
      <c r="D187" s="430">
        <v>40</v>
      </c>
      <c r="E187" s="431" t="s">
        <v>179</v>
      </c>
    </row>
    <row r="188" spans="1:45" x14ac:dyDescent="0.2">
      <c r="A188" s="426" t="str">
        <f t="shared" ca="1" si="3"/>
        <v/>
      </c>
      <c r="B188" s="426" t="str">
        <f t="shared" ca="1" si="3"/>
        <v/>
      </c>
      <c r="C188" s="426" t="str">
        <f t="shared" ca="1" si="3"/>
        <v/>
      </c>
      <c r="E188" s="426" t="s">
        <v>130</v>
      </c>
      <c r="F188">
        <v>1</v>
      </c>
      <c r="G188">
        <v>2</v>
      </c>
      <c r="H188">
        <v>3</v>
      </c>
      <c r="I188">
        <v>4</v>
      </c>
      <c r="J188">
        <v>5</v>
      </c>
      <c r="K188">
        <v>6</v>
      </c>
      <c r="L188">
        <v>7</v>
      </c>
      <c r="M188">
        <v>8</v>
      </c>
      <c r="N188">
        <v>9</v>
      </c>
      <c r="O188">
        <v>10</v>
      </c>
      <c r="P188">
        <v>11</v>
      </c>
      <c r="Q188">
        <v>12</v>
      </c>
      <c r="R188">
        <v>13</v>
      </c>
      <c r="S188">
        <v>14</v>
      </c>
      <c r="T188">
        <v>15</v>
      </c>
      <c r="U188">
        <v>16</v>
      </c>
      <c r="V188">
        <v>17</v>
      </c>
      <c r="W188">
        <v>18</v>
      </c>
      <c r="X188">
        <v>19</v>
      </c>
      <c r="Y188">
        <v>20</v>
      </c>
      <c r="Z188">
        <v>21</v>
      </c>
      <c r="AA188">
        <v>22</v>
      </c>
      <c r="AB188">
        <v>23</v>
      </c>
      <c r="AC188">
        <v>24</v>
      </c>
      <c r="AD188">
        <v>25</v>
      </c>
      <c r="AE188">
        <v>26</v>
      </c>
      <c r="AF188">
        <v>27</v>
      </c>
      <c r="AG188">
        <v>28</v>
      </c>
      <c r="AH188">
        <v>29</v>
      </c>
      <c r="AI188">
        <v>30</v>
      </c>
      <c r="AJ188">
        <v>31</v>
      </c>
      <c r="AK188">
        <v>32</v>
      </c>
      <c r="AL188">
        <v>33</v>
      </c>
      <c r="AM188">
        <v>34</v>
      </c>
      <c r="AN188">
        <v>35</v>
      </c>
      <c r="AO188">
        <v>36</v>
      </c>
      <c r="AP188">
        <v>37</v>
      </c>
      <c r="AQ188">
        <v>38</v>
      </c>
      <c r="AR188">
        <v>39</v>
      </c>
      <c r="AS188">
        <v>40</v>
      </c>
    </row>
    <row r="189" spans="1:45" x14ac:dyDescent="0.2">
      <c r="A189" s="426" t="str">
        <f t="shared" ca="1" si="3"/>
        <v/>
      </c>
      <c r="B189" s="426" t="str">
        <f t="shared" ca="1" si="3"/>
        <v/>
      </c>
      <c r="C189" s="426" t="str">
        <f t="shared" ca="1" si="3"/>
        <v/>
      </c>
      <c r="E189" s="426" t="s">
        <v>157</v>
      </c>
      <c r="F189">
        <v>33</v>
      </c>
      <c r="G189">
        <v>18</v>
      </c>
      <c r="H189">
        <v>29</v>
      </c>
      <c r="I189">
        <v>12</v>
      </c>
      <c r="J189">
        <v>37</v>
      </c>
      <c r="K189">
        <v>38</v>
      </c>
      <c r="L189">
        <v>11</v>
      </c>
      <c r="M189">
        <v>10</v>
      </c>
      <c r="N189">
        <v>32</v>
      </c>
      <c r="O189">
        <v>21</v>
      </c>
      <c r="P189">
        <v>40</v>
      </c>
      <c r="Q189">
        <v>19</v>
      </c>
      <c r="R189">
        <v>34</v>
      </c>
      <c r="S189">
        <v>15</v>
      </c>
      <c r="T189">
        <v>24</v>
      </c>
      <c r="U189">
        <v>2</v>
      </c>
      <c r="V189">
        <v>36</v>
      </c>
      <c r="W189">
        <v>31</v>
      </c>
      <c r="X189">
        <v>13</v>
      </c>
      <c r="Y189">
        <v>9</v>
      </c>
      <c r="Z189">
        <v>39</v>
      </c>
      <c r="AA189">
        <v>25</v>
      </c>
      <c r="AB189">
        <v>5</v>
      </c>
      <c r="AC189">
        <v>28</v>
      </c>
      <c r="AD189">
        <v>14</v>
      </c>
      <c r="AE189">
        <v>35</v>
      </c>
      <c r="AF189">
        <v>6</v>
      </c>
      <c r="AG189">
        <v>27</v>
      </c>
      <c r="AH189">
        <v>16</v>
      </c>
      <c r="AI189">
        <v>4</v>
      </c>
      <c r="AJ189">
        <v>20</v>
      </c>
      <c r="AK189">
        <v>23</v>
      </c>
      <c r="AL189">
        <v>7</v>
      </c>
      <c r="AM189">
        <v>26</v>
      </c>
      <c r="AN189">
        <v>1</v>
      </c>
      <c r="AO189">
        <v>30</v>
      </c>
      <c r="AP189">
        <v>3</v>
      </c>
      <c r="AQ189">
        <v>22</v>
      </c>
      <c r="AR189">
        <v>17</v>
      </c>
      <c r="AS189">
        <v>8</v>
      </c>
    </row>
    <row r="190" spans="1:45" x14ac:dyDescent="0.2">
      <c r="A190" s="426" t="str">
        <f t="shared" ca="1" si="3"/>
        <v/>
      </c>
      <c r="B190" s="426" t="str">
        <f t="shared" ca="1" si="3"/>
        <v/>
      </c>
      <c r="C190" s="426" t="str">
        <f t="shared" ca="1" si="3"/>
        <v/>
      </c>
      <c r="E190" s="426" t="s">
        <v>159</v>
      </c>
      <c r="F190">
        <v>14</v>
      </c>
      <c r="G190">
        <v>29</v>
      </c>
      <c r="H190">
        <v>19</v>
      </c>
      <c r="I190">
        <v>23</v>
      </c>
      <c r="J190">
        <v>2</v>
      </c>
      <c r="K190">
        <v>9</v>
      </c>
      <c r="L190">
        <v>39</v>
      </c>
      <c r="M190">
        <v>12</v>
      </c>
      <c r="N190">
        <v>21</v>
      </c>
      <c r="O190">
        <v>3</v>
      </c>
      <c r="P190">
        <v>32</v>
      </c>
      <c r="Q190">
        <v>16</v>
      </c>
      <c r="R190">
        <v>26</v>
      </c>
      <c r="S190">
        <v>22</v>
      </c>
      <c r="T190">
        <v>36</v>
      </c>
      <c r="U190">
        <v>4</v>
      </c>
      <c r="V190">
        <v>30</v>
      </c>
      <c r="W190">
        <v>40</v>
      </c>
      <c r="X190">
        <v>20</v>
      </c>
      <c r="Y190">
        <v>33</v>
      </c>
      <c r="Z190">
        <v>34</v>
      </c>
      <c r="AA190">
        <v>10</v>
      </c>
      <c r="AB190">
        <v>25</v>
      </c>
      <c r="AC190">
        <v>18</v>
      </c>
      <c r="AD190">
        <v>27</v>
      </c>
      <c r="AE190">
        <v>24</v>
      </c>
      <c r="AF190">
        <v>13</v>
      </c>
      <c r="AG190">
        <v>17</v>
      </c>
      <c r="AH190">
        <v>1</v>
      </c>
      <c r="AI190">
        <v>6</v>
      </c>
      <c r="AJ190">
        <v>15</v>
      </c>
      <c r="AK190">
        <v>5</v>
      </c>
      <c r="AL190">
        <v>35</v>
      </c>
      <c r="AM190">
        <v>7</v>
      </c>
      <c r="AN190">
        <v>38</v>
      </c>
      <c r="AO190">
        <v>28</v>
      </c>
      <c r="AP190">
        <v>8</v>
      </c>
      <c r="AQ190">
        <v>37</v>
      </c>
      <c r="AR190">
        <v>11</v>
      </c>
      <c r="AS190">
        <v>31</v>
      </c>
    </row>
    <row r="191" spans="1:45" x14ac:dyDescent="0.2">
      <c r="A191" s="426" t="str">
        <f t="shared" ca="1" si="3"/>
        <v/>
      </c>
      <c r="B191" s="426" t="str">
        <f t="shared" ca="1" si="3"/>
        <v/>
      </c>
      <c r="C191" s="426" t="str">
        <f t="shared" ca="1" si="3"/>
        <v/>
      </c>
    </row>
    <row r="192" spans="1:45" x14ac:dyDescent="0.2">
      <c r="A192" s="426" t="str">
        <f t="shared" ca="1" si="3"/>
        <v/>
      </c>
      <c r="B192" s="426" t="str">
        <f t="shared" ca="1" si="3"/>
        <v/>
      </c>
      <c r="C192" s="426" t="str">
        <f t="shared" ca="1" si="3"/>
        <v/>
      </c>
      <c r="D192" s="430">
        <v>41</v>
      </c>
      <c r="E192" s="431" t="s">
        <v>179</v>
      </c>
    </row>
    <row r="193" spans="1:49" x14ac:dyDescent="0.2">
      <c r="A193" s="426" t="str">
        <f t="shared" ca="1" si="3"/>
        <v/>
      </c>
      <c r="B193" s="426" t="str">
        <f t="shared" ca="1" si="3"/>
        <v/>
      </c>
      <c r="C193" s="426" t="str">
        <f t="shared" ca="1" si="3"/>
        <v/>
      </c>
      <c r="E193" s="426" t="s">
        <v>130</v>
      </c>
      <c r="F193">
        <v>1</v>
      </c>
      <c r="G193">
        <v>2</v>
      </c>
      <c r="H193">
        <v>3</v>
      </c>
      <c r="I193">
        <v>4</v>
      </c>
      <c r="J193">
        <v>5</v>
      </c>
      <c r="K193">
        <v>6</v>
      </c>
      <c r="L193">
        <v>7</v>
      </c>
      <c r="M193">
        <v>8</v>
      </c>
      <c r="N193">
        <v>9</v>
      </c>
      <c r="O193">
        <v>10</v>
      </c>
      <c r="P193">
        <v>11</v>
      </c>
      <c r="Q193">
        <v>12</v>
      </c>
      <c r="R193">
        <v>13</v>
      </c>
      <c r="S193">
        <v>14</v>
      </c>
      <c r="T193">
        <v>15</v>
      </c>
      <c r="U193">
        <v>16</v>
      </c>
      <c r="V193">
        <v>17</v>
      </c>
      <c r="W193">
        <v>18</v>
      </c>
      <c r="X193">
        <v>19</v>
      </c>
      <c r="Y193">
        <v>20</v>
      </c>
      <c r="Z193">
        <v>21</v>
      </c>
      <c r="AA193">
        <v>22</v>
      </c>
      <c r="AB193">
        <v>23</v>
      </c>
      <c r="AC193">
        <v>24</v>
      </c>
      <c r="AD193">
        <v>25</v>
      </c>
      <c r="AE193">
        <v>26</v>
      </c>
      <c r="AF193">
        <v>27</v>
      </c>
      <c r="AG193">
        <v>28</v>
      </c>
      <c r="AH193">
        <v>29</v>
      </c>
      <c r="AJ193">
        <v>30</v>
      </c>
      <c r="AK193">
        <v>31</v>
      </c>
      <c r="AL193">
        <v>32</v>
      </c>
      <c r="AM193">
        <v>33</v>
      </c>
      <c r="AO193">
        <v>34</v>
      </c>
      <c r="AP193">
        <v>35</v>
      </c>
      <c r="AQ193">
        <v>36</v>
      </c>
      <c r="AR193">
        <v>37</v>
      </c>
      <c r="AT193">
        <v>38</v>
      </c>
      <c r="AU193">
        <v>39</v>
      </c>
      <c r="AV193">
        <v>40</v>
      </c>
      <c r="AW193">
        <v>41</v>
      </c>
    </row>
    <row r="194" spans="1:49" x14ac:dyDescent="0.2">
      <c r="A194" s="426" t="str">
        <f t="shared" ca="1" si="3"/>
        <v/>
      </c>
      <c r="B194" s="426" t="str">
        <f t="shared" ca="1" si="3"/>
        <v/>
      </c>
      <c r="C194" s="426" t="str">
        <f t="shared" ca="1" si="3"/>
        <v/>
      </c>
      <c r="E194" s="426" t="s">
        <v>157</v>
      </c>
      <c r="F194">
        <v>28</v>
      </c>
      <c r="G194">
        <v>32</v>
      </c>
      <c r="H194">
        <v>24</v>
      </c>
      <c r="I194">
        <v>7</v>
      </c>
      <c r="J194">
        <v>12</v>
      </c>
      <c r="K194">
        <v>3</v>
      </c>
      <c r="L194">
        <v>13</v>
      </c>
      <c r="M194">
        <v>35</v>
      </c>
      <c r="N194">
        <v>21</v>
      </c>
      <c r="O194">
        <v>30</v>
      </c>
      <c r="P194">
        <v>36</v>
      </c>
      <c r="Q194">
        <v>29</v>
      </c>
      <c r="R194">
        <v>19</v>
      </c>
      <c r="S194">
        <v>38</v>
      </c>
      <c r="T194">
        <v>8</v>
      </c>
      <c r="U194">
        <v>18</v>
      </c>
      <c r="V194">
        <v>41</v>
      </c>
      <c r="W194">
        <v>33</v>
      </c>
      <c r="X194">
        <v>23</v>
      </c>
      <c r="Y194">
        <v>6</v>
      </c>
      <c r="Z194">
        <v>17</v>
      </c>
      <c r="AA194">
        <v>9</v>
      </c>
      <c r="AB194">
        <v>31</v>
      </c>
      <c r="AC194">
        <v>34</v>
      </c>
      <c r="AD194">
        <v>26</v>
      </c>
      <c r="AE194">
        <v>2</v>
      </c>
      <c r="AF194">
        <v>11</v>
      </c>
      <c r="AG194">
        <v>37</v>
      </c>
      <c r="AH194">
        <v>40</v>
      </c>
      <c r="AJ194">
        <v>20</v>
      </c>
      <c r="AK194">
        <v>4</v>
      </c>
      <c r="AL194">
        <v>10</v>
      </c>
      <c r="AM194">
        <v>22</v>
      </c>
      <c r="AO194">
        <v>5</v>
      </c>
      <c r="AP194">
        <v>14</v>
      </c>
      <c r="AQ194">
        <v>25</v>
      </c>
      <c r="AR194">
        <v>16</v>
      </c>
      <c r="AT194">
        <v>39</v>
      </c>
      <c r="AU194">
        <v>15</v>
      </c>
      <c r="AV194">
        <v>27</v>
      </c>
      <c r="AW194">
        <v>1</v>
      </c>
    </row>
    <row r="195" spans="1:49" x14ac:dyDescent="0.2">
      <c r="A195" s="426" t="str">
        <f t="shared" ca="1" si="3"/>
        <v/>
      </c>
      <c r="B195" s="426" t="str">
        <f t="shared" ca="1" si="3"/>
        <v/>
      </c>
      <c r="C195" s="426" t="str">
        <f t="shared" ca="1" si="3"/>
        <v/>
      </c>
      <c r="E195" s="426" t="s">
        <v>159</v>
      </c>
      <c r="F195">
        <v>4</v>
      </c>
      <c r="G195">
        <v>37</v>
      </c>
      <c r="H195">
        <v>38</v>
      </c>
      <c r="I195">
        <v>32</v>
      </c>
      <c r="J195">
        <v>27</v>
      </c>
      <c r="K195">
        <v>41</v>
      </c>
      <c r="L195">
        <v>10</v>
      </c>
      <c r="M195">
        <v>16</v>
      </c>
      <c r="N195">
        <v>11</v>
      </c>
      <c r="O195">
        <v>34</v>
      </c>
      <c r="P195">
        <v>15</v>
      </c>
      <c r="Q195">
        <v>30</v>
      </c>
      <c r="R195">
        <v>22</v>
      </c>
      <c r="S195">
        <v>36</v>
      </c>
      <c r="T195">
        <v>2</v>
      </c>
      <c r="U195">
        <v>29</v>
      </c>
      <c r="V195">
        <v>25</v>
      </c>
      <c r="W195">
        <v>20</v>
      </c>
      <c r="X195">
        <v>39</v>
      </c>
      <c r="Y195">
        <v>31</v>
      </c>
      <c r="Z195">
        <v>33</v>
      </c>
      <c r="AA195">
        <v>40</v>
      </c>
      <c r="AB195">
        <v>14</v>
      </c>
      <c r="AC195">
        <v>28</v>
      </c>
      <c r="AD195">
        <v>35</v>
      </c>
      <c r="AE195">
        <v>24</v>
      </c>
      <c r="AF195">
        <v>5</v>
      </c>
      <c r="AG195">
        <v>9</v>
      </c>
      <c r="AH195">
        <v>18</v>
      </c>
      <c r="AJ195">
        <v>19</v>
      </c>
      <c r="AK195">
        <v>6</v>
      </c>
      <c r="AL195">
        <v>12</v>
      </c>
      <c r="AM195">
        <v>3</v>
      </c>
      <c r="AO195">
        <v>8</v>
      </c>
      <c r="AP195">
        <v>23</v>
      </c>
      <c r="AQ195">
        <v>26</v>
      </c>
      <c r="AR195">
        <v>13</v>
      </c>
      <c r="AT195">
        <v>7</v>
      </c>
      <c r="AU195">
        <v>1</v>
      </c>
      <c r="AV195">
        <v>21</v>
      </c>
      <c r="AW195">
        <v>17</v>
      </c>
    </row>
    <row r="196" spans="1:49" x14ac:dyDescent="0.2">
      <c r="A196" s="426" t="str">
        <f t="shared" ca="1" si="3"/>
        <v/>
      </c>
      <c r="B196" s="426" t="str">
        <f t="shared" ca="1" si="3"/>
        <v/>
      </c>
      <c r="C196" s="426" t="str">
        <f t="shared" ca="1" si="3"/>
        <v/>
      </c>
    </row>
    <row r="197" spans="1:49" x14ac:dyDescent="0.2">
      <c r="A197" s="426" t="str">
        <f t="shared" ca="1" si="3"/>
        <v/>
      </c>
      <c r="B197" s="426" t="str">
        <f t="shared" ca="1" si="3"/>
        <v/>
      </c>
      <c r="C197" s="426" t="str">
        <f t="shared" ca="1" si="3"/>
        <v/>
      </c>
      <c r="D197" s="430">
        <v>42</v>
      </c>
      <c r="E197" s="431" t="s">
        <v>179</v>
      </c>
    </row>
    <row r="198" spans="1:49" x14ac:dyDescent="0.2">
      <c r="A198" s="426" t="str">
        <f t="shared" ca="1" si="3"/>
        <v/>
      </c>
      <c r="B198" s="426" t="str">
        <f t="shared" ca="1" si="3"/>
        <v/>
      </c>
      <c r="C198" s="426" t="str">
        <f t="shared" ca="1" si="3"/>
        <v/>
      </c>
      <c r="E198" s="426" t="s">
        <v>130</v>
      </c>
      <c r="F198">
        <v>1</v>
      </c>
      <c r="G198">
        <v>2</v>
      </c>
      <c r="H198">
        <v>3</v>
      </c>
      <c r="I198">
        <v>4</v>
      </c>
      <c r="J198">
        <v>5</v>
      </c>
      <c r="K198">
        <v>6</v>
      </c>
      <c r="L198">
        <v>7</v>
      </c>
      <c r="M198">
        <v>8</v>
      </c>
      <c r="N198">
        <v>9</v>
      </c>
      <c r="O198">
        <v>10</v>
      </c>
      <c r="P198">
        <v>11</v>
      </c>
      <c r="Q198">
        <v>12</v>
      </c>
      <c r="R198">
        <v>13</v>
      </c>
      <c r="S198">
        <v>14</v>
      </c>
      <c r="T198">
        <v>15</v>
      </c>
      <c r="U198">
        <v>16</v>
      </c>
      <c r="V198">
        <v>17</v>
      </c>
      <c r="W198">
        <v>18</v>
      </c>
      <c r="X198">
        <v>19</v>
      </c>
      <c r="Y198">
        <v>20</v>
      </c>
      <c r="Z198">
        <v>21</v>
      </c>
      <c r="AA198">
        <v>22</v>
      </c>
      <c r="AB198">
        <v>23</v>
      </c>
      <c r="AC198">
        <v>24</v>
      </c>
      <c r="AD198">
        <v>25</v>
      </c>
      <c r="AE198">
        <v>26</v>
      </c>
      <c r="AF198">
        <v>27</v>
      </c>
      <c r="AG198">
        <v>28</v>
      </c>
      <c r="AH198">
        <v>29</v>
      </c>
      <c r="AI198">
        <v>30</v>
      </c>
      <c r="AJ198">
        <v>31</v>
      </c>
      <c r="AK198">
        <v>32</v>
      </c>
      <c r="AL198">
        <v>33</v>
      </c>
      <c r="AM198">
        <v>34</v>
      </c>
      <c r="AO198">
        <v>35</v>
      </c>
      <c r="AP198">
        <v>36</v>
      </c>
      <c r="AQ198">
        <v>37</v>
      </c>
      <c r="AR198">
        <v>38</v>
      </c>
      <c r="AT198">
        <v>39</v>
      </c>
      <c r="AU198">
        <v>40</v>
      </c>
      <c r="AV198">
        <v>41</v>
      </c>
      <c r="AW198">
        <v>42</v>
      </c>
    </row>
    <row r="199" spans="1:49" x14ac:dyDescent="0.2">
      <c r="A199" s="426" t="str">
        <f t="shared" ca="1" si="3"/>
        <v/>
      </c>
      <c r="B199" s="426" t="str">
        <f t="shared" ca="1" si="3"/>
        <v/>
      </c>
      <c r="C199" s="426" t="str">
        <f t="shared" ca="1" si="3"/>
        <v/>
      </c>
      <c r="E199" s="426" t="s">
        <v>157</v>
      </c>
      <c r="F199">
        <v>10</v>
      </c>
      <c r="G199">
        <v>26</v>
      </c>
      <c r="H199">
        <v>38</v>
      </c>
      <c r="I199">
        <v>32</v>
      </c>
      <c r="J199">
        <v>12</v>
      </c>
      <c r="K199">
        <v>34</v>
      </c>
      <c r="L199">
        <v>20</v>
      </c>
      <c r="M199">
        <v>6</v>
      </c>
      <c r="N199">
        <v>40</v>
      </c>
      <c r="O199">
        <v>27</v>
      </c>
      <c r="P199">
        <v>8</v>
      </c>
      <c r="Q199">
        <v>39</v>
      </c>
      <c r="R199">
        <v>21</v>
      </c>
      <c r="S199">
        <v>35</v>
      </c>
      <c r="T199">
        <v>31</v>
      </c>
      <c r="U199">
        <v>42</v>
      </c>
      <c r="V199">
        <v>25</v>
      </c>
      <c r="W199">
        <v>16</v>
      </c>
      <c r="X199">
        <v>2</v>
      </c>
      <c r="Y199">
        <v>9</v>
      </c>
      <c r="Z199">
        <v>37</v>
      </c>
      <c r="AA199">
        <v>41</v>
      </c>
      <c r="AB199">
        <v>4</v>
      </c>
      <c r="AC199">
        <v>13</v>
      </c>
      <c r="AD199">
        <v>33</v>
      </c>
      <c r="AE199">
        <v>22</v>
      </c>
      <c r="AF199">
        <v>19</v>
      </c>
      <c r="AG199">
        <v>36</v>
      </c>
      <c r="AH199">
        <v>7</v>
      </c>
      <c r="AI199">
        <v>28</v>
      </c>
      <c r="AJ199">
        <v>15</v>
      </c>
      <c r="AK199">
        <v>5</v>
      </c>
      <c r="AL199">
        <v>17</v>
      </c>
      <c r="AM199">
        <v>23</v>
      </c>
      <c r="AO199">
        <v>24</v>
      </c>
      <c r="AP199">
        <v>11</v>
      </c>
      <c r="AQ199">
        <v>29</v>
      </c>
      <c r="AR199">
        <v>3</v>
      </c>
      <c r="AT199">
        <v>14</v>
      </c>
      <c r="AU199">
        <v>1</v>
      </c>
      <c r="AV199">
        <v>30</v>
      </c>
      <c r="AW199">
        <v>18</v>
      </c>
    </row>
    <row r="200" spans="1:49" x14ac:dyDescent="0.2">
      <c r="A200" s="426" t="str">
        <f t="shared" ca="1" si="3"/>
        <v/>
      </c>
      <c r="B200" s="426" t="str">
        <f t="shared" ca="1" si="3"/>
        <v/>
      </c>
      <c r="C200" s="426" t="str">
        <f t="shared" ca="1" si="3"/>
        <v/>
      </c>
      <c r="E200" s="426" t="s">
        <v>159</v>
      </c>
      <c r="F200">
        <v>38</v>
      </c>
      <c r="G200">
        <v>18</v>
      </c>
      <c r="H200">
        <v>15</v>
      </c>
      <c r="I200">
        <v>22</v>
      </c>
      <c r="J200">
        <v>6</v>
      </c>
      <c r="K200">
        <v>5</v>
      </c>
      <c r="L200">
        <v>33</v>
      </c>
      <c r="M200">
        <v>12</v>
      </c>
      <c r="N200">
        <v>16</v>
      </c>
      <c r="O200">
        <v>24</v>
      </c>
      <c r="P200">
        <v>23</v>
      </c>
      <c r="Q200">
        <v>29</v>
      </c>
      <c r="R200">
        <v>32</v>
      </c>
      <c r="S200">
        <v>39</v>
      </c>
      <c r="T200">
        <v>37</v>
      </c>
      <c r="U200">
        <v>40</v>
      </c>
      <c r="V200">
        <v>35</v>
      </c>
      <c r="W200">
        <v>7</v>
      </c>
      <c r="X200">
        <v>1</v>
      </c>
      <c r="Y200">
        <v>11</v>
      </c>
      <c r="Z200">
        <v>9</v>
      </c>
      <c r="AA200">
        <v>30</v>
      </c>
      <c r="AB200">
        <v>31</v>
      </c>
      <c r="AC200">
        <v>17</v>
      </c>
      <c r="AD200">
        <v>41</v>
      </c>
      <c r="AE200">
        <v>3</v>
      </c>
      <c r="AF200">
        <v>34</v>
      </c>
      <c r="AG200">
        <v>14</v>
      </c>
      <c r="AH200">
        <v>36</v>
      </c>
      <c r="AI200">
        <v>42</v>
      </c>
      <c r="AJ200">
        <v>19</v>
      </c>
      <c r="AK200">
        <v>4</v>
      </c>
      <c r="AL200">
        <v>25</v>
      </c>
      <c r="AM200">
        <v>26</v>
      </c>
      <c r="AO200">
        <v>28</v>
      </c>
      <c r="AP200">
        <v>13</v>
      </c>
      <c r="AQ200">
        <v>20</v>
      </c>
      <c r="AR200">
        <v>8</v>
      </c>
      <c r="AT200">
        <v>27</v>
      </c>
      <c r="AU200">
        <v>10</v>
      </c>
      <c r="AV200">
        <v>2</v>
      </c>
      <c r="AW200">
        <v>21</v>
      </c>
    </row>
    <row r="201" spans="1:49" x14ac:dyDescent="0.2">
      <c r="A201" s="426" t="str">
        <f t="shared" ca="1" si="3"/>
        <v/>
      </c>
      <c r="B201" s="426" t="str">
        <f t="shared" ca="1" si="3"/>
        <v/>
      </c>
      <c r="C201" s="426" t="str">
        <f t="shared" ca="1" si="3"/>
        <v/>
      </c>
    </row>
    <row r="202" spans="1:49" x14ac:dyDescent="0.2">
      <c r="A202" s="426" t="str">
        <f t="shared" ca="1" si="3"/>
        <v/>
      </c>
      <c r="B202" s="426" t="str">
        <f t="shared" ca="1" si="3"/>
        <v/>
      </c>
      <c r="C202" s="426" t="str">
        <f t="shared" ca="1" si="3"/>
        <v/>
      </c>
      <c r="D202" s="430">
        <v>43</v>
      </c>
      <c r="E202" s="431" t="s">
        <v>179</v>
      </c>
    </row>
    <row r="203" spans="1:49" x14ac:dyDescent="0.2">
      <c r="A203" s="426" t="str">
        <f t="shared" ca="1" si="3"/>
        <v/>
      </c>
      <c r="B203" s="426" t="str">
        <f t="shared" ca="1" si="3"/>
        <v/>
      </c>
      <c r="C203" s="426" t="str">
        <f t="shared" ca="1" si="3"/>
        <v/>
      </c>
      <c r="E203" s="426" t="s">
        <v>130</v>
      </c>
      <c r="F203">
        <v>1</v>
      </c>
      <c r="G203">
        <v>2</v>
      </c>
      <c r="H203">
        <v>3</v>
      </c>
      <c r="I203">
        <v>4</v>
      </c>
      <c r="J203">
        <v>5</v>
      </c>
      <c r="K203">
        <v>6</v>
      </c>
      <c r="L203">
        <v>7</v>
      </c>
      <c r="M203">
        <v>8</v>
      </c>
      <c r="N203">
        <v>9</v>
      </c>
      <c r="O203">
        <v>10</v>
      </c>
      <c r="P203">
        <v>11</v>
      </c>
      <c r="Q203">
        <v>12</v>
      </c>
      <c r="R203">
        <v>13</v>
      </c>
      <c r="S203">
        <v>14</v>
      </c>
      <c r="T203">
        <v>15</v>
      </c>
      <c r="U203">
        <v>16</v>
      </c>
      <c r="V203">
        <v>17</v>
      </c>
      <c r="W203">
        <v>18</v>
      </c>
      <c r="X203">
        <v>19</v>
      </c>
      <c r="Y203">
        <v>20</v>
      </c>
      <c r="Z203">
        <v>21</v>
      </c>
      <c r="AA203">
        <v>22</v>
      </c>
      <c r="AB203">
        <v>23</v>
      </c>
      <c r="AC203">
        <v>24</v>
      </c>
      <c r="AD203">
        <v>25</v>
      </c>
      <c r="AE203">
        <v>26</v>
      </c>
      <c r="AF203">
        <v>27</v>
      </c>
      <c r="AG203">
        <v>28</v>
      </c>
      <c r="AH203">
        <v>29</v>
      </c>
      <c r="AI203">
        <v>30</v>
      </c>
      <c r="AJ203">
        <v>31</v>
      </c>
      <c r="AK203">
        <v>32</v>
      </c>
      <c r="AL203">
        <v>33</v>
      </c>
      <c r="AM203">
        <v>34</v>
      </c>
      <c r="AN203">
        <v>35</v>
      </c>
      <c r="AO203">
        <v>36</v>
      </c>
      <c r="AP203">
        <v>37</v>
      </c>
      <c r="AQ203">
        <v>38</v>
      </c>
      <c r="AR203">
        <v>39</v>
      </c>
      <c r="AT203">
        <v>40</v>
      </c>
      <c r="AU203">
        <v>41</v>
      </c>
      <c r="AV203">
        <v>42</v>
      </c>
      <c r="AW203">
        <v>43</v>
      </c>
    </row>
    <row r="204" spans="1:49" x14ac:dyDescent="0.2">
      <c r="A204" s="426" t="str">
        <f t="shared" ca="1" si="3"/>
        <v/>
      </c>
      <c r="B204" s="426" t="str">
        <f t="shared" ca="1" si="3"/>
        <v/>
      </c>
      <c r="C204" s="426" t="str">
        <f t="shared" ca="1" si="3"/>
        <v/>
      </c>
      <c r="E204" s="426" t="s">
        <v>157</v>
      </c>
      <c r="F204">
        <v>35</v>
      </c>
      <c r="G204">
        <v>14</v>
      </c>
      <c r="H204">
        <v>30</v>
      </c>
      <c r="I204">
        <v>41</v>
      </c>
      <c r="J204">
        <v>2</v>
      </c>
      <c r="K204">
        <v>42</v>
      </c>
      <c r="L204">
        <v>21</v>
      </c>
      <c r="M204">
        <v>39</v>
      </c>
      <c r="N204">
        <v>16</v>
      </c>
      <c r="O204">
        <v>26</v>
      </c>
      <c r="P204">
        <v>17</v>
      </c>
      <c r="Q204">
        <v>38</v>
      </c>
      <c r="R204">
        <v>10</v>
      </c>
      <c r="S204">
        <v>1</v>
      </c>
      <c r="T204">
        <v>11</v>
      </c>
      <c r="U204">
        <v>18</v>
      </c>
      <c r="V204">
        <v>43</v>
      </c>
      <c r="W204">
        <v>25</v>
      </c>
      <c r="X204">
        <v>27</v>
      </c>
      <c r="Y204">
        <v>12</v>
      </c>
      <c r="Z204">
        <v>37</v>
      </c>
      <c r="AA204">
        <v>6</v>
      </c>
      <c r="AB204">
        <v>22</v>
      </c>
      <c r="AC204">
        <v>33</v>
      </c>
      <c r="AD204">
        <v>4</v>
      </c>
      <c r="AE204">
        <v>19</v>
      </c>
      <c r="AF204">
        <v>8</v>
      </c>
      <c r="AG204">
        <v>36</v>
      </c>
      <c r="AH204">
        <v>28</v>
      </c>
      <c r="AI204">
        <v>13</v>
      </c>
      <c r="AJ204">
        <v>15</v>
      </c>
      <c r="AK204">
        <v>40</v>
      </c>
      <c r="AL204">
        <v>20</v>
      </c>
      <c r="AM204">
        <v>32</v>
      </c>
      <c r="AN204">
        <v>3</v>
      </c>
      <c r="AO204">
        <v>29</v>
      </c>
      <c r="AP204">
        <v>9</v>
      </c>
      <c r="AQ204">
        <v>31</v>
      </c>
      <c r="AR204">
        <v>23</v>
      </c>
      <c r="AT204">
        <v>5</v>
      </c>
      <c r="AU204">
        <v>34</v>
      </c>
      <c r="AV204">
        <v>24</v>
      </c>
      <c r="AW204">
        <v>7</v>
      </c>
    </row>
    <row r="205" spans="1:49" x14ac:dyDescent="0.2">
      <c r="A205" s="426" t="str">
        <f t="shared" ca="1" si="3"/>
        <v/>
      </c>
      <c r="B205" s="426" t="str">
        <f t="shared" ca="1" si="3"/>
        <v/>
      </c>
      <c r="C205" s="426" t="str">
        <f t="shared" ca="1" si="3"/>
        <v/>
      </c>
      <c r="E205" s="426" t="s">
        <v>159</v>
      </c>
      <c r="F205">
        <v>30</v>
      </c>
      <c r="G205">
        <v>13</v>
      </c>
      <c r="H205">
        <v>5</v>
      </c>
      <c r="I205">
        <v>40</v>
      </c>
      <c r="J205">
        <v>21</v>
      </c>
      <c r="K205">
        <v>3</v>
      </c>
      <c r="L205">
        <v>39</v>
      </c>
      <c r="M205">
        <v>43</v>
      </c>
      <c r="N205">
        <v>31</v>
      </c>
      <c r="O205">
        <v>6</v>
      </c>
      <c r="P205">
        <v>33</v>
      </c>
      <c r="Q205">
        <v>23</v>
      </c>
      <c r="R205">
        <v>7</v>
      </c>
      <c r="S205">
        <v>15</v>
      </c>
      <c r="T205">
        <v>18</v>
      </c>
      <c r="U205">
        <v>41</v>
      </c>
      <c r="V205">
        <v>29</v>
      </c>
      <c r="W205">
        <v>34</v>
      </c>
      <c r="X205">
        <v>37</v>
      </c>
      <c r="Y205">
        <v>17</v>
      </c>
      <c r="Z205">
        <v>4</v>
      </c>
      <c r="AA205">
        <v>26</v>
      </c>
      <c r="AB205">
        <v>32</v>
      </c>
      <c r="AC205">
        <v>8</v>
      </c>
      <c r="AD205">
        <v>38</v>
      </c>
      <c r="AE205">
        <v>12</v>
      </c>
      <c r="AF205">
        <v>28</v>
      </c>
      <c r="AG205">
        <v>9</v>
      </c>
      <c r="AH205">
        <v>22</v>
      </c>
      <c r="AI205">
        <v>16</v>
      </c>
      <c r="AJ205">
        <v>10</v>
      </c>
      <c r="AK205">
        <v>24</v>
      </c>
      <c r="AL205">
        <v>14</v>
      </c>
      <c r="AM205">
        <v>42</v>
      </c>
      <c r="AN205">
        <v>36</v>
      </c>
      <c r="AO205">
        <v>25</v>
      </c>
      <c r="AP205">
        <v>20</v>
      </c>
      <c r="AQ205">
        <v>1</v>
      </c>
      <c r="AR205">
        <v>35</v>
      </c>
      <c r="AT205">
        <v>27</v>
      </c>
      <c r="AU205">
        <v>19</v>
      </c>
      <c r="AV205">
        <v>2</v>
      </c>
      <c r="AW205">
        <v>11</v>
      </c>
    </row>
    <row r="206" spans="1:49" x14ac:dyDescent="0.2">
      <c r="A206" s="426" t="str">
        <f t="shared" ca="1" si="3"/>
        <v/>
      </c>
      <c r="B206" s="426" t="str">
        <f t="shared" ca="1" si="3"/>
        <v/>
      </c>
      <c r="C206" s="426" t="str">
        <f t="shared" ca="1" si="3"/>
        <v/>
      </c>
    </row>
    <row r="207" spans="1:49" x14ac:dyDescent="0.2">
      <c r="A207" s="426" t="str">
        <f t="shared" ca="1" si="3"/>
        <v/>
      </c>
      <c r="B207" s="426" t="str">
        <f t="shared" ca="1" si="3"/>
        <v/>
      </c>
      <c r="C207" s="426" t="str">
        <f t="shared" ca="1" si="3"/>
        <v/>
      </c>
      <c r="D207" s="430">
        <v>44</v>
      </c>
      <c r="E207" s="431" t="s">
        <v>179</v>
      </c>
    </row>
    <row r="208" spans="1:49" x14ac:dyDescent="0.2">
      <c r="A208" s="426" t="str">
        <f t="shared" ca="1" si="3"/>
        <v/>
      </c>
      <c r="B208" s="426" t="str">
        <f t="shared" ca="1" si="3"/>
        <v/>
      </c>
      <c r="C208" s="426" t="str">
        <f t="shared" ca="1" si="3"/>
        <v/>
      </c>
      <c r="E208" s="426" t="s">
        <v>130</v>
      </c>
      <c r="F208">
        <v>1</v>
      </c>
      <c r="G208">
        <v>2</v>
      </c>
      <c r="H208">
        <v>3</v>
      </c>
      <c r="I208">
        <v>4</v>
      </c>
      <c r="J208">
        <v>5</v>
      </c>
      <c r="K208">
        <v>6</v>
      </c>
      <c r="L208">
        <v>7</v>
      </c>
      <c r="M208">
        <v>8</v>
      </c>
      <c r="N208">
        <v>9</v>
      </c>
      <c r="O208">
        <v>10</v>
      </c>
      <c r="P208">
        <v>11</v>
      </c>
      <c r="Q208">
        <v>12</v>
      </c>
      <c r="R208">
        <v>13</v>
      </c>
      <c r="S208">
        <v>14</v>
      </c>
      <c r="T208">
        <v>15</v>
      </c>
      <c r="U208">
        <v>16</v>
      </c>
      <c r="V208">
        <v>17</v>
      </c>
      <c r="W208">
        <v>18</v>
      </c>
      <c r="X208">
        <v>19</v>
      </c>
      <c r="Y208">
        <v>20</v>
      </c>
      <c r="Z208">
        <v>21</v>
      </c>
      <c r="AA208">
        <v>22</v>
      </c>
      <c r="AB208">
        <v>23</v>
      </c>
      <c r="AC208">
        <v>24</v>
      </c>
      <c r="AD208">
        <v>25</v>
      </c>
      <c r="AE208">
        <v>26</v>
      </c>
      <c r="AF208">
        <v>27</v>
      </c>
      <c r="AG208">
        <v>28</v>
      </c>
      <c r="AH208">
        <v>29</v>
      </c>
      <c r="AI208">
        <v>30</v>
      </c>
      <c r="AJ208">
        <v>31</v>
      </c>
      <c r="AK208">
        <v>32</v>
      </c>
      <c r="AL208">
        <v>33</v>
      </c>
      <c r="AM208">
        <v>34</v>
      </c>
      <c r="AN208">
        <v>35</v>
      </c>
      <c r="AO208">
        <v>36</v>
      </c>
      <c r="AP208">
        <v>37</v>
      </c>
      <c r="AQ208">
        <v>38</v>
      </c>
      <c r="AR208">
        <v>39</v>
      </c>
      <c r="AS208">
        <v>40</v>
      </c>
      <c r="AT208">
        <v>41</v>
      </c>
      <c r="AU208">
        <v>42</v>
      </c>
      <c r="AV208">
        <v>43</v>
      </c>
      <c r="AW208">
        <v>44</v>
      </c>
    </row>
    <row r="209" spans="1:54" x14ac:dyDescent="0.2">
      <c r="A209" s="426" t="str">
        <f t="shared" ca="1" si="3"/>
        <v/>
      </c>
      <c r="B209" s="426" t="str">
        <f t="shared" ca="1" si="3"/>
        <v/>
      </c>
      <c r="C209" s="426" t="str">
        <f t="shared" ca="1" si="3"/>
        <v/>
      </c>
      <c r="E209" s="426" t="s">
        <v>157</v>
      </c>
      <c r="F209">
        <v>32</v>
      </c>
      <c r="G209">
        <v>25</v>
      </c>
      <c r="H209">
        <v>15</v>
      </c>
      <c r="I209">
        <v>42</v>
      </c>
      <c r="J209">
        <v>38</v>
      </c>
      <c r="K209">
        <v>9</v>
      </c>
      <c r="L209">
        <v>24</v>
      </c>
      <c r="M209">
        <v>5</v>
      </c>
      <c r="N209">
        <v>18</v>
      </c>
      <c r="O209">
        <v>12</v>
      </c>
      <c r="P209">
        <v>14</v>
      </c>
      <c r="Q209">
        <v>43</v>
      </c>
      <c r="R209">
        <v>31</v>
      </c>
      <c r="S209">
        <v>16</v>
      </c>
      <c r="T209">
        <v>21</v>
      </c>
      <c r="U209">
        <v>30</v>
      </c>
      <c r="V209">
        <v>19</v>
      </c>
      <c r="W209">
        <v>37</v>
      </c>
      <c r="X209">
        <v>1</v>
      </c>
      <c r="Y209">
        <v>11</v>
      </c>
      <c r="Z209">
        <v>35</v>
      </c>
      <c r="AA209">
        <v>28</v>
      </c>
      <c r="AB209">
        <v>7</v>
      </c>
      <c r="AC209">
        <v>23</v>
      </c>
      <c r="AD209">
        <v>39</v>
      </c>
      <c r="AE209">
        <v>29</v>
      </c>
      <c r="AF209">
        <v>6</v>
      </c>
      <c r="AG209">
        <v>20</v>
      </c>
      <c r="AH209">
        <v>3</v>
      </c>
      <c r="AI209">
        <v>41</v>
      </c>
      <c r="AJ209">
        <v>4</v>
      </c>
      <c r="AK209">
        <v>40</v>
      </c>
      <c r="AL209">
        <v>22</v>
      </c>
      <c r="AM209">
        <v>26</v>
      </c>
      <c r="AN209">
        <v>8</v>
      </c>
      <c r="AO209">
        <v>10</v>
      </c>
      <c r="AP209">
        <v>44</v>
      </c>
      <c r="AQ209">
        <v>34</v>
      </c>
      <c r="AR209">
        <v>36</v>
      </c>
      <c r="AS209">
        <v>17</v>
      </c>
      <c r="AT209">
        <v>2</v>
      </c>
      <c r="AU209">
        <v>13</v>
      </c>
      <c r="AV209">
        <v>27</v>
      </c>
      <c r="AW209">
        <v>33</v>
      </c>
    </row>
    <row r="210" spans="1:54" x14ac:dyDescent="0.2">
      <c r="A210" s="426" t="str">
        <f t="shared" ca="1" si="3"/>
        <v/>
      </c>
      <c r="B210" s="426" t="str">
        <f t="shared" ca="1" si="3"/>
        <v/>
      </c>
      <c r="C210" s="426" t="str">
        <f t="shared" ca="1" si="3"/>
        <v/>
      </c>
      <c r="E210" s="426" t="s">
        <v>159</v>
      </c>
      <c r="F210">
        <v>39</v>
      </c>
      <c r="G210">
        <v>1</v>
      </c>
      <c r="H210">
        <v>25</v>
      </c>
      <c r="I210">
        <v>41</v>
      </c>
      <c r="J210">
        <v>13</v>
      </c>
      <c r="K210">
        <v>8</v>
      </c>
      <c r="L210">
        <v>34</v>
      </c>
      <c r="M210">
        <v>14</v>
      </c>
      <c r="N210">
        <v>37</v>
      </c>
      <c r="O210">
        <v>29</v>
      </c>
      <c r="P210">
        <v>19</v>
      </c>
      <c r="Q210">
        <v>36</v>
      </c>
      <c r="R210">
        <v>21</v>
      </c>
      <c r="S210">
        <v>28</v>
      </c>
      <c r="T210">
        <v>6</v>
      </c>
      <c r="U210">
        <v>18</v>
      </c>
      <c r="V210">
        <v>15</v>
      </c>
      <c r="W210">
        <v>44</v>
      </c>
      <c r="X210">
        <v>30</v>
      </c>
      <c r="Y210">
        <v>2</v>
      </c>
      <c r="Z210">
        <v>42</v>
      </c>
      <c r="AA210">
        <v>23</v>
      </c>
      <c r="AB210">
        <v>17</v>
      </c>
      <c r="AC210">
        <v>31</v>
      </c>
      <c r="AD210">
        <v>9</v>
      </c>
      <c r="AE210">
        <v>33</v>
      </c>
      <c r="AF210">
        <v>20</v>
      </c>
      <c r="AG210">
        <v>12</v>
      </c>
      <c r="AH210">
        <v>7</v>
      </c>
      <c r="AI210">
        <v>4</v>
      </c>
      <c r="AJ210">
        <v>5</v>
      </c>
      <c r="AK210">
        <v>38</v>
      </c>
      <c r="AL210">
        <v>10</v>
      </c>
      <c r="AM210">
        <v>27</v>
      </c>
      <c r="AN210">
        <v>22</v>
      </c>
      <c r="AO210">
        <v>3</v>
      </c>
      <c r="AP210">
        <v>11</v>
      </c>
      <c r="AQ210">
        <v>26</v>
      </c>
      <c r="AR210">
        <v>35</v>
      </c>
      <c r="AS210">
        <v>43</v>
      </c>
      <c r="AT210">
        <v>24</v>
      </c>
      <c r="AU210">
        <v>16</v>
      </c>
      <c r="AV210">
        <v>40</v>
      </c>
      <c r="AW210">
        <v>32</v>
      </c>
    </row>
    <row r="211" spans="1:54" x14ac:dyDescent="0.2">
      <c r="A211" s="426" t="str">
        <f t="shared" ca="1" si="3"/>
        <v/>
      </c>
      <c r="B211" s="426" t="str">
        <f t="shared" ca="1" si="3"/>
        <v/>
      </c>
      <c r="C211" s="426" t="str">
        <f t="shared" ca="1" si="3"/>
        <v/>
      </c>
    </row>
    <row r="212" spans="1:54" x14ac:dyDescent="0.2">
      <c r="A212" s="426" t="str">
        <f t="shared" ca="1" si="3"/>
        <v/>
      </c>
      <c r="B212" s="426" t="str">
        <f t="shared" ca="1" si="3"/>
        <v/>
      </c>
      <c r="C212" s="426" t="str">
        <f t="shared" ca="1" si="3"/>
        <v/>
      </c>
      <c r="D212" s="430">
        <v>45</v>
      </c>
      <c r="E212" s="431" t="s">
        <v>179</v>
      </c>
    </row>
    <row r="213" spans="1:54" x14ac:dyDescent="0.2">
      <c r="A213" s="426" t="str">
        <f t="shared" ca="1" si="3"/>
        <v/>
      </c>
      <c r="B213" s="426" t="str">
        <f t="shared" ca="1" si="3"/>
        <v/>
      </c>
      <c r="C213" s="426" t="str">
        <f t="shared" ca="1" si="3"/>
        <v/>
      </c>
      <c r="E213" s="426" t="s">
        <v>130</v>
      </c>
      <c r="F213">
        <v>1</v>
      </c>
      <c r="G213">
        <v>2</v>
      </c>
      <c r="H213">
        <v>3</v>
      </c>
      <c r="I213">
        <v>4</v>
      </c>
      <c r="J213">
        <v>5</v>
      </c>
      <c r="K213">
        <v>6</v>
      </c>
      <c r="L213">
        <v>7</v>
      </c>
      <c r="M213">
        <v>8</v>
      </c>
      <c r="N213">
        <v>9</v>
      </c>
      <c r="O213">
        <v>10</v>
      </c>
      <c r="P213">
        <v>11</v>
      </c>
      <c r="Q213">
        <v>12</v>
      </c>
      <c r="R213">
        <v>13</v>
      </c>
      <c r="S213">
        <v>14</v>
      </c>
      <c r="T213">
        <v>15</v>
      </c>
      <c r="U213">
        <v>16</v>
      </c>
      <c r="V213">
        <v>17</v>
      </c>
      <c r="W213">
        <v>18</v>
      </c>
      <c r="X213">
        <v>19</v>
      </c>
      <c r="Y213">
        <v>20</v>
      </c>
      <c r="Z213">
        <v>21</v>
      </c>
      <c r="AA213">
        <v>22</v>
      </c>
      <c r="AB213">
        <v>23</v>
      </c>
      <c r="AC213">
        <v>24</v>
      </c>
      <c r="AD213">
        <v>25</v>
      </c>
      <c r="AE213">
        <v>26</v>
      </c>
      <c r="AF213">
        <v>27</v>
      </c>
      <c r="AG213">
        <v>28</v>
      </c>
      <c r="AH213">
        <v>29</v>
      </c>
      <c r="AI213">
        <v>30</v>
      </c>
      <c r="AJ213">
        <v>31</v>
      </c>
      <c r="AK213">
        <v>32</v>
      </c>
      <c r="AL213">
        <v>33</v>
      </c>
      <c r="AM213">
        <v>34</v>
      </c>
      <c r="AN213">
        <v>35</v>
      </c>
      <c r="AO213">
        <v>36</v>
      </c>
      <c r="AP213">
        <v>37</v>
      </c>
      <c r="AQ213">
        <v>38</v>
      </c>
      <c r="AR213">
        <v>39</v>
      </c>
      <c r="AS213">
        <v>40</v>
      </c>
      <c r="AT213">
        <v>41</v>
      </c>
      <c r="AU213">
        <v>42</v>
      </c>
      <c r="AV213">
        <v>43</v>
      </c>
      <c r="AW213">
        <v>44</v>
      </c>
      <c r="AX213">
        <v>45</v>
      </c>
    </row>
    <row r="214" spans="1:54" x14ac:dyDescent="0.2">
      <c r="A214" s="426" t="str">
        <f t="shared" ca="1" si="3"/>
        <v/>
      </c>
      <c r="B214" s="426" t="str">
        <f t="shared" ca="1" si="3"/>
        <v/>
      </c>
      <c r="C214" s="426" t="str">
        <f t="shared" ca="1" si="3"/>
        <v/>
      </c>
      <c r="E214" s="426" t="s">
        <v>157</v>
      </c>
      <c r="F214">
        <v>5</v>
      </c>
      <c r="G214">
        <v>41</v>
      </c>
      <c r="H214">
        <v>17</v>
      </c>
      <c r="I214">
        <v>31</v>
      </c>
      <c r="J214">
        <v>28</v>
      </c>
      <c r="K214">
        <v>29</v>
      </c>
      <c r="L214">
        <v>43</v>
      </c>
      <c r="M214">
        <v>7</v>
      </c>
      <c r="N214">
        <v>16</v>
      </c>
      <c r="O214">
        <v>23</v>
      </c>
      <c r="P214">
        <v>24</v>
      </c>
      <c r="Q214">
        <v>14</v>
      </c>
      <c r="R214">
        <v>30</v>
      </c>
      <c r="S214">
        <v>32</v>
      </c>
      <c r="T214">
        <v>6</v>
      </c>
      <c r="U214">
        <v>4</v>
      </c>
      <c r="V214">
        <v>35</v>
      </c>
      <c r="W214">
        <v>25</v>
      </c>
      <c r="X214">
        <v>38</v>
      </c>
      <c r="Y214">
        <v>26</v>
      </c>
      <c r="Z214">
        <v>40</v>
      </c>
      <c r="AA214">
        <v>33</v>
      </c>
      <c r="AB214">
        <v>19</v>
      </c>
      <c r="AC214">
        <v>45</v>
      </c>
      <c r="AD214">
        <v>9</v>
      </c>
      <c r="AE214">
        <v>20</v>
      </c>
      <c r="AF214">
        <v>3</v>
      </c>
      <c r="AG214">
        <v>36</v>
      </c>
      <c r="AH214">
        <v>22</v>
      </c>
      <c r="AI214">
        <v>12</v>
      </c>
      <c r="AJ214">
        <v>15</v>
      </c>
      <c r="AK214">
        <v>39</v>
      </c>
      <c r="AL214">
        <v>10</v>
      </c>
      <c r="AM214">
        <v>1</v>
      </c>
      <c r="AN214">
        <v>34</v>
      </c>
      <c r="AO214">
        <v>13</v>
      </c>
      <c r="AP214">
        <v>18</v>
      </c>
      <c r="AQ214">
        <v>42</v>
      </c>
      <c r="AR214">
        <v>21</v>
      </c>
      <c r="AS214">
        <v>2</v>
      </c>
      <c r="AT214">
        <v>44</v>
      </c>
      <c r="AU214">
        <v>8</v>
      </c>
      <c r="AV214">
        <v>27</v>
      </c>
      <c r="AW214">
        <v>37</v>
      </c>
      <c r="AX214">
        <v>11</v>
      </c>
    </row>
    <row r="215" spans="1:54" x14ac:dyDescent="0.2">
      <c r="A215" s="426" t="str">
        <f t="shared" ca="1" si="3"/>
        <v/>
      </c>
      <c r="B215" s="426" t="str">
        <f t="shared" ca="1" si="3"/>
        <v/>
      </c>
      <c r="C215" s="426" t="str">
        <f t="shared" ca="1" si="3"/>
        <v/>
      </c>
      <c r="E215" s="426" t="s">
        <v>159</v>
      </c>
      <c r="F215">
        <v>30</v>
      </c>
      <c r="G215">
        <v>21</v>
      </c>
      <c r="H215">
        <v>44</v>
      </c>
      <c r="I215">
        <v>36</v>
      </c>
      <c r="J215">
        <v>16</v>
      </c>
      <c r="K215">
        <v>9</v>
      </c>
      <c r="L215">
        <v>5</v>
      </c>
      <c r="M215">
        <v>22</v>
      </c>
      <c r="N215">
        <v>13</v>
      </c>
      <c r="O215">
        <v>27</v>
      </c>
      <c r="P215">
        <v>28</v>
      </c>
      <c r="Q215">
        <v>23</v>
      </c>
      <c r="R215">
        <v>2</v>
      </c>
      <c r="S215">
        <v>40</v>
      </c>
      <c r="T215">
        <v>8</v>
      </c>
      <c r="U215">
        <v>10</v>
      </c>
      <c r="V215">
        <v>4</v>
      </c>
      <c r="W215">
        <v>12</v>
      </c>
      <c r="X215">
        <v>33</v>
      </c>
      <c r="Y215">
        <v>41</v>
      </c>
      <c r="Z215">
        <v>45</v>
      </c>
      <c r="AA215">
        <v>1</v>
      </c>
      <c r="AB215">
        <v>14</v>
      </c>
      <c r="AC215">
        <v>17</v>
      </c>
      <c r="AD215">
        <v>29</v>
      </c>
      <c r="AE215">
        <v>25</v>
      </c>
      <c r="AF215">
        <v>19</v>
      </c>
      <c r="AG215">
        <v>32</v>
      </c>
      <c r="AH215">
        <v>3</v>
      </c>
      <c r="AI215">
        <v>42</v>
      </c>
      <c r="AJ215">
        <v>34</v>
      </c>
      <c r="AK215">
        <v>38</v>
      </c>
      <c r="AL215">
        <v>11</v>
      </c>
      <c r="AM215">
        <v>6</v>
      </c>
      <c r="AN215">
        <v>18</v>
      </c>
      <c r="AO215">
        <v>37</v>
      </c>
      <c r="AP215">
        <v>31</v>
      </c>
      <c r="AQ215">
        <v>15</v>
      </c>
      <c r="AR215">
        <v>26</v>
      </c>
      <c r="AS215">
        <v>43</v>
      </c>
      <c r="AT215">
        <v>35</v>
      </c>
      <c r="AU215">
        <v>24</v>
      </c>
      <c r="AV215">
        <v>39</v>
      </c>
      <c r="AW215">
        <v>20</v>
      </c>
      <c r="AX215">
        <v>7</v>
      </c>
    </row>
    <row r="216" spans="1:54" x14ac:dyDescent="0.2">
      <c r="A216" s="426" t="str">
        <f t="shared" ca="1" si="3"/>
        <v/>
      </c>
      <c r="B216" s="426" t="str">
        <f t="shared" ca="1" si="3"/>
        <v/>
      </c>
      <c r="C216" s="426" t="str">
        <f t="shared" ca="1" si="3"/>
        <v/>
      </c>
    </row>
    <row r="217" spans="1:54" x14ac:dyDescent="0.2">
      <c r="A217" s="426" t="str">
        <f t="shared" ca="1" si="3"/>
        <v/>
      </c>
      <c r="B217" s="426" t="str">
        <f t="shared" ca="1" si="3"/>
        <v/>
      </c>
      <c r="C217" s="426" t="str">
        <f t="shared" ca="1" si="3"/>
        <v/>
      </c>
      <c r="D217" s="430">
        <v>46</v>
      </c>
      <c r="E217" s="431" t="s">
        <v>179</v>
      </c>
    </row>
    <row r="218" spans="1:54" x14ac:dyDescent="0.2">
      <c r="A218" s="426" t="str">
        <f t="shared" ca="1" si="3"/>
        <v/>
      </c>
      <c r="B218" s="426" t="str">
        <f t="shared" ca="1" si="3"/>
        <v/>
      </c>
      <c r="C218" s="426" t="str">
        <f t="shared" ca="1" si="3"/>
        <v/>
      </c>
      <c r="E218" s="426" t="s">
        <v>130</v>
      </c>
      <c r="F218">
        <v>1</v>
      </c>
      <c r="G218">
        <v>2</v>
      </c>
      <c r="H218">
        <v>3</v>
      </c>
      <c r="I218">
        <v>4</v>
      </c>
      <c r="J218">
        <v>5</v>
      </c>
      <c r="K218">
        <v>6</v>
      </c>
      <c r="L218">
        <v>7</v>
      </c>
      <c r="M218">
        <v>8</v>
      </c>
      <c r="N218">
        <v>9</v>
      </c>
      <c r="O218">
        <v>10</v>
      </c>
      <c r="P218">
        <v>11</v>
      </c>
      <c r="Q218">
        <v>12</v>
      </c>
      <c r="R218">
        <v>13</v>
      </c>
      <c r="S218">
        <v>14</v>
      </c>
      <c r="T218">
        <v>15</v>
      </c>
      <c r="U218">
        <v>16</v>
      </c>
      <c r="V218">
        <v>17</v>
      </c>
      <c r="W218">
        <v>18</v>
      </c>
      <c r="X218">
        <v>19</v>
      </c>
      <c r="Y218">
        <v>20</v>
      </c>
      <c r="Z218">
        <v>21</v>
      </c>
      <c r="AA218">
        <v>22</v>
      </c>
      <c r="AB218">
        <v>23</v>
      </c>
      <c r="AC218">
        <v>24</v>
      </c>
      <c r="AD218">
        <v>25</v>
      </c>
      <c r="AE218">
        <v>26</v>
      </c>
      <c r="AF218">
        <v>27</v>
      </c>
      <c r="AG218">
        <v>28</v>
      </c>
      <c r="AH218">
        <v>29</v>
      </c>
      <c r="AI218">
        <v>30</v>
      </c>
      <c r="AJ218">
        <v>31</v>
      </c>
      <c r="AK218">
        <v>32</v>
      </c>
      <c r="AL218">
        <v>33</v>
      </c>
      <c r="AM218">
        <v>34</v>
      </c>
      <c r="AO218">
        <v>35</v>
      </c>
      <c r="AP218">
        <v>36</v>
      </c>
      <c r="AQ218">
        <v>37</v>
      </c>
      <c r="AR218">
        <v>38</v>
      </c>
      <c r="AT218">
        <v>39</v>
      </c>
      <c r="AU218">
        <v>40</v>
      </c>
      <c r="AV218">
        <v>41</v>
      </c>
      <c r="AW218">
        <v>42</v>
      </c>
      <c r="AY218">
        <v>43</v>
      </c>
      <c r="AZ218">
        <v>44</v>
      </c>
      <c r="BA218">
        <v>45</v>
      </c>
      <c r="BB218">
        <v>46</v>
      </c>
    </row>
    <row r="219" spans="1:54" x14ac:dyDescent="0.2">
      <c r="A219" s="426" t="str">
        <f t="shared" ca="1" si="3"/>
        <v/>
      </c>
      <c r="B219" s="426" t="str">
        <f t="shared" ca="1" si="3"/>
        <v/>
      </c>
      <c r="C219" s="426" t="str">
        <f t="shared" ca="1" si="3"/>
        <v/>
      </c>
      <c r="E219" s="426" t="s">
        <v>157</v>
      </c>
      <c r="F219">
        <v>25</v>
      </c>
      <c r="G219">
        <v>26</v>
      </c>
      <c r="H219">
        <v>46</v>
      </c>
      <c r="I219">
        <v>41</v>
      </c>
      <c r="J219">
        <v>4</v>
      </c>
      <c r="K219">
        <v>9</v>
      </c>
      <c r="L219">
        <v>33</v>
      </c>
      <c r="M219">
        <v>43</v>
      </c>
      <c r="N219">
        <v>13</v>
      </c>
      <c r="O219">
        <v>27</v>
      </c>
      <c r="P219">
        <v>36</v>
      </c>
      <c r="Q219">
        <v>5</v>
      </c>
      <c r="R219">
        <v>42</v>
      </c>
      <c r="S219">
        <v>32</v>
      </c>
      <c r="T219">
        <v>17</v>
      </c>
      <c r="U219">
        <v>38</v>
      </c>
      <c r="V219">
        <v>14</v>
      </c>
      <c r="W219">
        <v>6</v>
      </c>
      <c r="X219">
        <v>39</v>
      </c>
      <c r="Y219">
        <v>44</v>
      </c>
      <c r="Z219">
        <v>34</v>
      </c>
      <c r="AA219">
        <v>45</v>
      </c>
      <c r="AB219">
        <v>40</v>
      </c>
      <c r="AC219">
        <v>8</v>
      </c>
      <c r="AD219">
        <v>35</v>
      </c>
      <c r="AE219">
        <v>18</v>
      </c>
      <c r="AF219">
        <v>15</v>
      </c>
      <c r="AG219">
        <v>24</v>
      </c>
      <c r="AH219">
        <v>37</v>
      </c>
      <c r="AI219">
        <v>31</v>
      </c>
      <c r="AJ219">
        <v>12</v>
      </c>
      <c r="AK219">
        <v>19</v>
      </c>
      <c r="AL219">
        <v>29</v>
      </c>
      <c r="AM219">
        <v>1</v>
      </c>
      <c r="AO219">
        <v>28</v>
      </c>
      <c r="AP219">
        <v>16</v>
      </c>
      <c r="AQ219">
        <v>21</v>
      </c>
      <c r="AR219">
        <v>3</v>
      </c>
      <c r="AT219">
        <v>20</v>
      </c>
      <c r="AU219">
        <v>11</v>
      </c>
      <c r="AV219">
        <v>7</v>
      </c>
      <c r="AW219">
        <v>22</v>
      </c>
      <c r="AY219">
        <v>2</v>
      </c>
      <c r="AZ219">
        <v>30</v>
      </c>
      <c r="BA219">
        <v>10</v>
      </c>
      <c r="BB219">
        <v>23</v>
      </c>
    </row>
    <row r="220" spans="1:54" x14ac:dyDescent="0.2">
      <c r="A220" s="426" t="str">
        <f t="shared" ca="1" si="3"/>
        <v/>
      </c>
      <c r="B220" s="426" t="str">
        <f t="shared" ca="1" si="3"/>
        <v/>
      </c>
      <c r="C220" s="426" t="str">
        <f t="shared" ca="1" si="3"/>
        <v/>
      </c>
      <c r="E220" s="426" t="s">
        <v>159</v>
      </c>
      <c r="F220">
        <v>23</v>
      </c>
      <c r="G220">
        <v>39</v>
      </c>
      <c r="H220">
        <v>19</v>
      </c>
      <c r="I220">
        <v>36</v>
      </c>
      <c r="J220">
        <v>45</v>
      </c>
      <c r="K220">
        <v>22</v>
      </c>
      <c r="L220">
        <v>46</v>
      </c>
      <c r="M220">
        <v>38</v>
      </c>
      <c r="N220">
        <v>28</v>
      </c>
      <c r="O220">
        <v>33</v>
      </c>
      <c r="P220">
        <v>29</v>
      </c>
      <c r="Q220">
        <v>41</v>
      </c>
      <c r="R220">
        <v>34</v>
      </c>
      <c r="S220">
        <v>16</v>
      </c>
      <c r="T220">
        <v>7</v>
      </c>
      <c r="U220">
        <v>37</v>
      </c>
      <c r="V220">
        <v>42</v>
      </c>
      <c r="W220">
        <v>20</v>
      </c>
      <c r="X220">
        <v>12</v>
      </c>
      <c r="Y220">
        <v>21</v>
      </c>
      <c r="Z220">
        <v>10</v>
      </c>
      <c r="AA220">
        <v>3</v>
      </c>
      <c r="AB220">
        <v>32</v>
      </c>
      <c r="AC220">
        <v>43</v>
      </c>
      <c r="AD220">
        <v>40</v>
      </c>
      <c r="AE220">
        <v>44</v>
      </c>
      <c r="AF220">
        <v>35</v>
      </c>
      <c r="AG220">
        <v>31</v>
      </c>
      <c r="AH220">
        <v>2</v>
      </c>
      <c r="AI220">
        <v>11</v>
      </c>
      <c r="AJ220">
        <v>4</v>
      </c>
      <c r="AK220">
        <v>13</v>
      </c>
      <c r="AL220">
        <v>30</v>
      </c>
      <c r="AM220">
        <v>18</v>
      </c>
      <c r="AO220">
        <v>14</v>
      </c>
      <c r="AP220">
        <v>9</v>
      </c>
      <c r="AQ220">
        <v>5</v>
      </c>
      <c r="AR220">
        <v>25</v>
      </c>
      <c r="AT220">
        <v>15</v>
      </c>
      <c r="AU220">
        <v>1</v>
      </c>
      <c r="AV220">
        <v>27</v>
      </c>
      <c r="AW220">
        <v>6</v>
      </c>
      <c r="AY220">
        <v>24</v>
      </c>
      <c r="AZ220">
        <v>8</v>
      </c>
      <c r="BA220">
        <v>17</v>
      </c>
      <c r="BB220">
        <v>26</v>
      </c>
    </row>
    <row r="221" spans="1:54" x14ac:dyDescent="0.2">
      <c r="A221" s="426" t="str">
        <f t="shared" ca="1" si="3"/>
        <v/>
      </c>
      <c r="B221" s="426" t="str">
        <f t="shared" ca="1" si="3"/>
        <v/>
      </c>
      <c r="C221" s="426" t="str">
        <f t="shared" ca="1" si="3"/>
        <v/>
      </c>
    </row>
    <row r="222" spans="1:54" x14ac:dyDescent="0.2">
      <c r="A222" s="426" t="str">
        <f t="shared" ca="1" si="3"/>
        <v/>
      </c>
      <c r="B222" s="426" t="str">
        <f t="shared" ca="1" si="3"/>
        <v/>
      </c>
      <c r="C222" s="426" t="str">
        <f t="shared" ca="1" si="3"/>
        <v/>
      </c>
      <c r="D222" s="430">
        <v>47</v>
      </c>
      <c r="E222" s="431" t="s">
        <v>179</v>
      </c>
    </row>
    <row r="223" spans="1:54" x14ac:dyDescent="0.2">
      <c r="A223" s="426" t="str">
        <f t="shared" ca="1" si="3"/>
        <v/>
      </c>
      <c r="B223" s="426" t="str">
        <f t="shared" ca="1" si="3"/>
        <v/>
      </c>
      <c r="C223" s="426" t="str">
        <f t="shared" ca="1" si="3"/>
        <v/>
      </c>
      <c r="E223" s="426" t="s">
        <v>130</v>
      </c>
      <c r="F223">
        <v>1</v>
      </c>
      <c r="G223">
        <v>2</v>
      </c>
      <c r="H223">
        <v>3</v>
      </c>
      <c r="I223">
        <v>4</v>
      </c>
      <c r="J223">
        <v>5</v>
      </c>
      <c r="K223">
        <v>6</v>
      </c>
      <c r="L223">
        <v>7</v>
      </c>
      <c r="M223">
        <v>8</v>
      </c>
      <c r="N223">
        <v>9</v>
      </c>
      <c r="O223">
        <v>10</v>
      </c>
      <c r="P223">
        <v>11</v>
      </c>
      <c r="Q223">
        <v>12</v>
      </c>
      <c r="R223">
        <v>13</v>
      </c>
      <c r="S223">
        <v>14</v>
      </c>
      <c r="T223">
        <v>15</v>
      </c>
      <c r="U223">
        <v>16</v>
      </c>
      <c r="V223">
        <v>17</v>
      </c>
      <c r="W223">
        <v>18</v>
      </c>
      <c r="X223">
        <v>19</v>
      </c>
      <c r="Y223">
        <v>20</v>
      </c>
      <c r="Z223">
        <v>21</v>
      </c>
      <c r="AA223">
        <v>22</v>
      </c>
      <c r="AB223">
        <v>23</v>
      </c>
      <c r="AC223">
        <v>24</v>
      </c>
      <c r="AD223">
        <v>25</v>
      </c>
      <c r="AE223">
        <v>26</v>
      </c>
      <c r="AF223">
        <v>27</v>
      </c>
      <c r="AG223">
        <v>28</v>
      </c>
      <c r="AH223">
        <v>29</v>
      </c>
      <c r="AI223">
        <v>30</v>
      </c>
      <c r="AJ223">
        <v>31</v>
      </c>
      <c r="AK223">
        <v>32</v>
      </c>
      <c r="AL223">
        <v>33</v>
      </c>
      <c r="AM223">
        <v>34</v>
      </c>
      <c r="AN223">
        <v>35</v>
      </c>
      <c r="AO223">
        <v>36</v>
      </c>
      <c r="AP223">
        <v>37</v>
      </c>
      <c r="AQ223">
        <v>38</v>
      </c>
      <c r="AR223">
        <v>39</v>
      </c>
      <c r="AT223">
        <v>40</v>
      </c>
      <c r="AU223">
        <v>41</v>
      </c>
      <c r="AV223">
        <v>42</v>
      </c>
      <c r="AW223">
        <v>43</v>
      </c>
      <c r="AY223">
        <v>44</v>
      </c>
      <c r="AZ223">
        <v>45</v>
      </c>
      <c r="BA223">
        <v>46</v>
      </c>
      <c r="BB223">
        <v>47</v>
      </c>
    </row>
    <row r="224" spans="1:54" x14ac:dyDescent="0.2">
      <c r="A224" s="426" t="str">
        <f t="shared" ca="1" si="3"/>
        <v/>
      </c>
      <c r="B224" s="426" t="str">
        <f t="shared" ca="1" si="3"/>
        <v/>
      </c>
      <c r="C224" s="426" t="str">
        <f t="shared" ca="1" si="3"/>
        <v/>
      </c>
      <c r="E224" s="426" t="s">
        <v>157</v>
      </c>
      <c r="F224">
        <v>19</v>
      </c>
      <c r="G224">
        <v>21</v>
      </c>
      <c r="H224">
        <v>47</v>
      </c>
      <c r="I224">
        <v>32</v>
      </c>
      <c r="J224">
        <v>41</v>
      </c>
      <c r="K224">
        <v>43</v>
      </c>
      <c r="L224">
        <v>39</v>
      </c>
      <c r="M224">
        <v>22</v>
      </c>
      <c r="N224">
        <v>2</v>
      </c>
      <c r="O224">
        <v>17</v>
      </c>
      <c r="P224">
        <v>46</v>
      </c>
      <c r="Q224">
        <v>16</v>
      </c>
      <c r="R224">
        <v>25</v>
      </c>
      <c r="S224">
        <v>12</v>
      </c>
      <c r="T224">
        <v>3</v>
      </c>
      <c r="U224">
        <v>38</v>
      </c>
      <c r="V224">
        <v>5</v>
      </c>
      <c r="W224">
        <v>30</v>
      </c>
      <c r="X224">
        <v>11</v>
      </c>
      <c r="Y224">
        <v>44</v>
      </c>
      <c r="Z224">
        <v>23</v>
      </c>
      <c r="AA224">
        <v>4</v>
      </c>
      <c r="AB224">
        <v>36</v>
      </c>
      <c r="AC224">
        <v>28</v>
      </c>
      <c r="AD224">
        <v>34</v>
      </c>
      <c r="AE224">
        <v>15</v>
      </c>
      <c r="AF224">
        <v>6</v>
      </c>
      <c r="AG224">
        <v>40</v>
      </c>
      <c r="AH224">
        <v>45</v>
      </c>
      <c r="AI224">
        <v>31</v>
      </c>
      <c r="AJ224">
        <v>24</v>
      </c>
      <c r="AK224">
        <v>42</v>
      </c>
      <c r="AL224">
        <v>9</v>
      </c>
      <c r="AM224">
        <v>27</v>
      </c>
      <c r="AN224">
        <v>37</v>
      </c>
      <c r="AO224">
        <v>33</v>
      </c>
      <c r="AP224">
        <v>29</v>
      </c>
      <c r="AQ224">
        <v>14</v>
      </c>
      <c r="AR224">
        <v>7</v>
      </c>
      <c r="AT224">
        <v>20</v>
      </c>
      <c r="AU224">
        <v>10</v>
      </c>
      <c r="AV224">
        <v>1</v>
      </c>
      <c r="AW224">
        <v>13</v>
      </c>
      <c r="AY224">
        <v>8</v>
      </c>
      <c r="AZ224">
        <v>18</v>
      </c>
      <c r="BA224">
        <v>35</v>
      </c>
      <c r="BB224">
        <v>26</v>
      </c>
    </row>
    <row r="225" spans="1:55" x14ac:dyDescent="0.2">
      <c r="A225" s="426" t="str">
        <f t="shared" ca="1" si="3"/>
        <v/>
      </c>
      <c r="B225" s="426" t="str">
        <f t="shared" ca="1" si="3"/>
        <v/>
      </c>
      <c r="C225" s="426" t="str">
        <f t="shared" ca="1" si="3"/>
        <v/>
      </c>
      <c r="E225" s="426" t="s">
        <v>159</v>
      </c>
      <c r="F225">
        <v>5</v>
      </c>
      <c r="G225">
        <v>24</v>
      </c>
      <c r="H225">
        <v>15</v>
      </c>
      <c r="I225">
        <v>18</v>
      </c>
      <c r="J225">
        <v>43</v>
      </c>
      <c r="K225">
        <v>29</v>
      </c>
      <c r="L225">
        <v>47</v>
      </c>
      <c r="M225">
        <v>39</v>
      </c>
      <c r="N225">
        <v>42</v>
      </c>
      <c r="O225">
        <v>8</v>
      </c>
      <c r="P225">
        <v>2</v>
      </c>
      <c r="Q225">
        <v>11</v>
      </c>
      <c r="R225">
        <v>7</v>
      </c>
      <c r="S225">
        <v>20</v>
      </c>
      <c r="T225">
        <v>36</v>
      </c>
      <c r="U225">
        <v>14</v>
      </c>
      <c r="V225">
        <v>35</v>
      </c>
      <c r="W225">
        <v>44</v>
      </c>
      <c r="X225">
        <v>23</v>
      </c>
      <c r="Y225">
        <v>40</v>
      </c>
      <c r="Z225">
        <v>45</v>
      </c>
      <c r="AA225">
        <v>25</v>
      </c>
      <c r="AB225">
        <v>10</v>
      </c>
      <c r="AC225">
        <v>33</v>
      </c>
      <c r="AD225">
        <v>19</v>
      </c>
      <c r="AE225">
        <v>34</v>
      </c>
      <c r="AF225">
        <v>13</v>
      </c>
      <c r="AG225">
        <v>37</v>
      </c>
      <c r="AH225">
        <v>22</v>
      </c>
      <c r="AI225">
        <v>46</v>
      </c>
      <c r="AJ225">
        <v>41</v>
      </c>
      <c r="AK225">
        <v>26</v>
      </c>
      <c r="AL225">
        <v>12</v>
      </c>
      <c r="AM225">
        <v>1</v>
      </c>
      <c r="AN225">
        <v>38</v>
      </c>
      <c r="AO225">
        <v>4</v>
      </c>
      <c r="AP225">
        <v>31</v>
      </c>
      <c r="AQ225">
        <v>27</v>
      </c>
      <c r="AR225">
        <v>21</v>
      </c>
      <c r="AT225">
        <v>28</v>
      </c>
      <c r="AU225">
        <v>9</v>
      </c>
      <c r="AV225">
        <v>32</v>
      </c>
      <c r="AW225">
        <v>16</v>
      </c>
      <c r="AY225">
        <v>30</v>
      </c>
      <c r="AZ225">
        <v>3</v>
      </c>
      <c r="BA225">
        <v>17</v>
      </c>
      <c r="BB225">
        <v>6</v>
      </c>
    </row>
    <row r="226" spans="1:55" x14ac:dyDescent="0.2">
      <c r="A226" s="426" t="str">
        <f t="shared" ca="1" si="3"/>
        <v/>
      </c>
      <c r="B226" s="426" t="str">
        <f t="shared" ca="1" si="3"/>
        <v/>
      </c>
      <c r="C226" s="426" t="str">
        <f t="shared" ca="1" si="3"/>
        <v/>
      </c>
    </row>
    <row r="227" spans="1:55" x14ac:dyDescent="0.2">
      <c r="A227" s="426" t="str">
        <f t="shared" ca="1" si="3"/>
        <v/>
      </c>
      <c r="B227" s="426" t="str">
        <f t="shared" ca="1" si="3"/>
        <v/>
      </c>
      <c r="C227" s="426" t="str">
        <f t="shared" ca="1" si="3"/>
        <v/>
      </c>
      <c r="D227" s="430">
        <v>48</v>
      </c>
      <c r="E227" s="431" t="s">
        <v>179</v>
      </c>
    </row>
    <row r="228" spans="1:55" x14ac:dyDescent="0.2">
      <c r="A228" s="426" t="str">
        <f t="shared" ca="1" si="3"/>
        <v/>
      </c>
      <c r="B228" s="426" t="str">
        <f t="shared" ca="1" si="3"/>
        <v/>
      </c>
      <c r="C228" s="426" t="str">
        <f t="shared" ca="1" si="3"/>
        <v/>
      </c>
      <c r="E228" s="426" t="s">
        <v>130</v>
      </c>
      <c r="F228">
        <v>1</v>
      </c>
      <c r="G228">
        <v>2</v>
      </c>
      <c r="H228">
        <v>3</v>
      </c>
      <c r="I228">
        <v>4</v>
      </c>
      <c r="J228">
        <v>5</v>
      </c>
      <c r="K228">
        <v>6</v>
      </c>
      <c r="L228">
        <v>7</v>
      </c>
      <c r="M228">
        <v>8</v>
      </c>
      <c r="N228">
        <v>9</v>
      </c>
      <c r="O228">
        <v>10</v>
      </c>
      <c r="P228">
        <v>11</v>
      </c>
      <c r="Q228">
        <v>12</v>
      </c>
      <c r="R228">
        <v>13</v>
      </c>
      <c r="S228">
        <v>14</v>
      </c>
      <c r="T228">
        <v>15</v>
      </c>
      <c r="U228">
        <v>16</v>
      </c>
      <c r="V228">
        <v>17</v>
      </c>
      <c r="W228">
        <v>18</v>
      </c>
      <c r="X228">
        <v>19</v>
      </c>
      <c r="Y228">
        <v>20</v>
      </c>
      <c r="Z228">
        <v>21</v>
      </c>
      <c r="AA228">
        <v>22</v>
      </c>
      <c r="AB228">
        <v>23</v>
      </c>
      <c r="AC228">
        <v>24</v>
      </c>
      <c r="AD228">
        <v>25</v>
      </c>
      <c r="AE228">
        <v>26</v>
      </c>
      <c r="AF228">
        <v>27</v>
      </c>
      <c r="AG228">
        <v>28</v>
      </c>
      <c r="AH228">
        <v>29</v>
      </c>
      <c r="AI228">
        <v>30</v>
      </c>
      <c r="AJ228">
        <v>31</v>
      </c>
      <c r="AK228">
        <v>32</v>
      </c>
      <c r="AL228">
        <v>33</v>
      </c>
      <c r="AM228">
        <v>34</v>
      </c>
      <c r="AN228">
        <v>35</v>
      </c>
      <c r="AO228">
        <v>36</v>
      </c>
      <c r="AP228">
        <v>37</v>
      </c>
      <c r="AQ228">
        <v>38</v>
      </c>
      <c r="AR228">
        <v>39</v>
      </c>
      <c r="AS228">
        <v>40</v>
      </c>
      <c r="AT228">
        <v>41</v>
      </c>
      <c r="AU228">
        <v>42</v>
      </c>
      <c r="AV228">
        <v>43</v>
      </c>
      <c r="AW228">
        <v>44</v>
      </c>
      <c r="AY228">
        <v>45</v>
      </c>
      <c r="AZ228">
        <v>46</v>
      </c>
      <c r="BA228">
        <v>47</v>
      </c>
      <c r="BB228">
        <v>48</v>
      </c>
    </row>
    <row r="229" spans="1:55" x14ac:dyDescent="0.2">
      <c r="A229" s="426" t="str">
        <f t="shared" ca="1" si="3"/>
        <v/>
      </c>
      <c r="B229" s="426" t="str">
        <f t="shared" ca="1" si="3"/>
        <v/>
      </c>
      <c r="C229" s="426" t="str">
        <f t="shared" ca="1" si="3"/>
        <v/>
      </c>
      <c r="E229" s="426" t="s">
        <v>157</v>
      </c>
      <c r="F229">
        <v>4</v>
      </c>
      <c r="G229">
        <v>25</v>
      </c>
      <c r="H229">
        <v>17</v>
      </c>
      <c r="I229">
        <v>28</v>
      </c>
      <c r="J229">
        <v>31</v>
      </c>
      <c r="K229">
        <v>12</v>
      </c>
      <c r="L229">
        <v>6</v>
      </c>
      <c r="M229">
        <v>44</v>
      </c>
      <c r="N229">
        <v>46</v>
      </c>
      <c r="O229">
        <v>18</v>
      </c>
      <c r="P229">
        <v>47</v>
      </c>
      <c r="Q229">
        <v>40</v>
      </c>
      <c r="R229">
        <v>34</v>
      </c>
      <c r="S229">
        <v>20</v>
      </c>
      <c r="T229">
        <v>42</v>
      </c>
      <c r="U229">
        <v>5</v>
      </c>
      <c r="V229">
        <v>38</v>
      </c>
      <c r="W229">
        <v>41</v>
      </c>
      <c r="X229">
        <v>45</v>
      </c>
      <c r="Y229">
        <v>27</v>
      </c>
      <c r="Z229">
        <v>19</v>
      </c>
      <c r="AA229">
        <v>24</v>
      </c>
      <c r="AB229">
        <v>39</v>
      </c>
      <c r="AC229">
        <v>2</v>
      </c>
      <c r="AD229">
        <v>43</v>
      </c>
      <c r="AE229">
        <v>10</v>
      </c>
      <c r="AF229">
        <v>3</v>
      </c>
      <c r="AG229">
        <v>29</v>
      </c>
      <c r="AH229">
        <v>11</v>
      </c>
      <c r="AI229">
        <v>22</v>
      </c>
      <c r="AJ229">
        <v>48</v>
      </c>
      <c r="AK229">
        <v>13</v>
      </c>
      <c r="AL229">
        <v>16</v>
      </c>
      <c r="AM229">
        <v>30</v>
      </c>
      <c r="AN229">
        <v>9</v>
      </c>
      <c r="AO229">
        <v>23</v>
      </c>
      <c r="AP229">
        <v>33</v>
      </c>
      <c r="AQ229">
        <v>36</v>
      </c>
      <c r="AR229">
        <v>26</v>
      </c>
      <c r="AS229">
        <v>1</v>
      </c>
      <c r="AT229">
        <v>35</v>
      </c>
      <c r="AU229">
        <v>21</v>
      </c>
      <c r="AV229">
        <v>7</v>
      </c>
      <c r="AW229">
        <v>15</v>
      </c>
      <c r="AY229">
        <v>14</v>
      </c>
      <c r="AZ229">
        <v>8</v>
      </c>
      <c r="BA229">
        <v>32</v>
      </c>
      <c r="BB229">
        <v>37</v>
      </c>
    </row>
    <row r="230" spans="1:55" x14ac:dyDescent="0.2">
      <c r="A230" s="426" t="str">
        <f t="shared" ca="1" si="3"/>
        <v/>
      </c>
      <c r="B230" s="426" t="str">
        <f t="shared" ca="1" si="3"/>
        <v/>
      </c>
      <c r="C230" s="426" t="str">
        <f t="shared" ca="1" si="3"/>
        <v/>
      </c>
      <c r="E230" s="426" t="s">
        <v>159</v>
      </c>
      <c r="F230">
        <v>46</v>
      </c>
      <c r="G230">
        <v>10</v>
      </c>
      <c r="H230">
        <v>42</v>
      </c>
      <c r="I230">
        <v>38</v>
      </c>
      <c r="J230">
        <v>19</v>
      </c>
      <c r="K230">
        <v>40</v>
      </c>
      <c r="L230">
        <v>44</v>
      </c>
      <c r="M230">
        <v>2</v>
      </c>
      <c r="N230">
        <v>16</v>
      </c>
      <c r="O230">
        <v>11</v>
      </c>
      <c r="P230">
        <v>18</v>
      </c>
      <c r="Q230">
        <v>29</v>
      </c>
      <c r="R230">
        <v>35</v>
      </c>
      <c r="S230">
        <v>47</v>
      </c>
      <c r="T230">
        <v>23</v>
      </c>
      <c r="U230">
        <v>28</v>
      </c>
      <c r="V230">
        <v>43</v>
      </c>
      <c r="W230">
        <v>22</v>
      </c>
      <c r="X230">
        <v>33</v>
      </c>
      <c r="Y230">
        <v>13</v>
      </c>
      <c r="Z230">
        <v>15</v>
      </c>
      <c r="AA230">
        <v>48</v>
      </c>
      <c r="AB230">
        <v>5</v>
      </c>
      <c r="AC230">
        <v>17</v>
      </c>
      <c r="AD230">
        <v>8</v>
      </c>
      <c r="AE230">
        <v>24</v>
      </c>
      <c r="AF230">
        <v>4</v>
      </c>
      <c r="AG230">
        <v>45</v>
      </c>
      <c r="AH230">
        <v>36</v>
      </c>
      <c r="AI230">
        <v>32</v>
      </c>
      <c r="AJ230">
        <v>30</v>
      </c>
      <c r="AK230">
        <v>14</v>
      </c>
      <c r="AL230">
        <v>31</v>
      </c>
      <c r="AM230">
        <v>41</v>
      </c>
      <c r="AN230">
        <v>7</v>
      </c>
      <c r="AO230">
        <v>9</v>
      </c>
      <c r="AP230">
        <v>1</v>
      </c>
      <c r="AQ230">
        <v>37</v>
      </c>
      <c r="AR230">
        <v>12</v>
      </c>
      <c r="AS230">
        <v>21</v>
      </c>
      <c r="AT230">
        <v>34</v>
      </c>
      <c r="AU230">
        <v>26</v>
      </c>
      <c r="AV230">
        <v>25</v>
      </c>
      <c r="AW230">
        <v>3</v>
      </c>
      <c r="AY230">
        <v>20</v>
      </c>
      <c r="AZ230">
        <v>39</v>
      </c>
      <c r="BA230">
        <v>27</v>
      </c>
      <c r="BB230">
        <v>6</v>
      </c>
    </row>
    <row r="231" spans="1:55" x14ac:dyDescent="0.2">
      <c r="A231" s="426" t="str">
        <f t="shared" ca="1" si="3"/>
        <v/>
      </c>
      <c r="B231" s="426" t="str">
        <f t="shared" ca="1" si="3"/>
        <v/>
      </c>
      <c r="C231" s="426" t="str">
        <f t="shared" ca="1" si="3"/>
        <v/>
      </c>
    </row>
    <row r="232" spans="1:55" x14ac:dyDescent="0.2">
      <c r="A232" s="426" t="str">
        <f t="shared" ca="1" si="3"/>
        <v/>
      </c>
      <c r="B232" s="426" t="str">
        <f t="shared" ca="1" si="3"/>
        <v/>
      </c>
      <c r="C232" s="426" t="str">
        <f t="shared" ca="1" si="3"/>
        <v/>
      </c>
      <c r="D232" s="430">
        <v>49</v>
      </c>
      <c r="E232" s="431" t="s">
        <v>179</v>
      </c>
    </row>
    <row r="233" spans="1:55" x14ac:dyDescent="0.2">
      <c r="A233" s="426" t="str">
        <f t="shared" ca="1" si="3"/>
        <v/>
      </c>
      <c r="B233" s="426" t="str">
        <f t="shared" ca="1" si="3"/>
        <v/>
      </c>
      <c r="C233" s="426" t="str">
        <f t="shared" ca="1" si="3"/>
        <v/>
      </c>
      <c r="E233" s="426" t="s">
        <v>130</v>
      </c>
      <c r="F233">
        <v>1</v>
      </c>
      <c r="G233">
        <v>2</v>
      </c>
      <c r="H233">
        <v>3</v>
      </c>
      <c r="I233">
        <v>4</v>
      </c>
      <c r="J233">
        <v>5</v>
      </c>
      <c r="K233">
        <v>6</v>
      </c>
      <c r="L233">
        <v>7</v>
      </c>
      <c r="M233">
        <v>8</v>
      </c>
      <c r="N233">
        <v>9</v>
      </c>
      <c r="O233">
        <v>10</v>
      </c>
      <c r="P233">
        <v>11</v>
      </c>
      <c r="Q233">
        <v>12</v>
      </c>
      <c r="R233">
        <v>13</v>
      </c>
      <c r="S233">
        <v>14</v>
      </c>
      <c r="T233">
        <v>15</v>
      </c>
      <c r="U233">
        <v>16</v>
      </c>
      <c r="V233">
        <v>17</v>
      </c>
      <c r="W233">
        <v>18</v>
      </c>
      <c r="X233">
        <v>19</v>
      </c>
      <c r="Y233">
        <v>20</v>
      </c>
      <c r="Z233">
        <v>21</v>
      </c>
      <c r="AA233">
        <v>22</v>
      </c>
      <c r="AB233">
        <v>23</v>
      </c>
      <c r="AC233">
        <v>24</v>
      </c>
      <c r="AD233">
        <v>25</v>
      </c>
      <c r="AE233">
        <v>26</v>
      </c>
      <c r="AF233">
        <v>27</v>
      </c>
      <c r="AG233">
        <v>28</v>
      </c>
      <c r="AH233">
        <v>29</v>
      </c>
      <c r="AI233">
        <v>30</v>
      </c>
      <c r="AJ233">
        <v>31</v>
      </c>
      <c r="AK233">
        <v>32</v>
      </c>
      <c r="AL233">
        <v>33</v>
      </c>
      <c r="AM233">
        <v>34</v>
      </c>
      <c r="AN233">
        <v>35</v>
      </c>
      <c r="AO233">
        <v>36</v>
      </c>
      <c r="AP233">
        <v>37</v>
      </c>
      <c r="AQ233">
        <v>38</v>
      </c>
      <c r="AR233">
        <v>39</v>
      </c>
      <c r="AS233">
        <v>40</v>
      </c>
      <c r="AT233">
        <v>41</v>
      </c>
      <c r="AU233">
        <v>42</v>
      </c>
      <c r="AV233">
        <v>43</v>
      </c>
      <c r="AW233">
        <v>44</v>
      </c>
      <c r="AX233">
        <v>45</v>
      </c>
      <c r="AY233">
        <v>46</v>
      </c>
      <c r="AZ233">
        <v>47</v>
      </c>
      <c r="BA233">
        <v>48</v>
      </c>
      <c r="BB233">
        <v>49</v>
      </c>
    </row>
    <row r="234" spans="1:55" x14ac:dyDescent="0.2">
      <c r="A234" s="426" t="str">
        <f t="shared" ca="1" si="3"/>
        <v/>
      </c>
      <c r="B234" s="426" t="str">
        <f t="shared" ca="1" si="3"/>
        <v/>
      </c>
      <c r="C234" s="426" t="str">
        <f t="shared" ca="1" si="3"/>
        <v/>
      </c>
      <c r="E234" s="426" t="s">
        <v>157</v>
      </c>
      <c r="F234">
        <v>45</v>
      </c>
      <c r="G234">
        <v>48</v>
      </c>
      <c r="H234">
        <v>12</v>
      </c>
      <c r="I234">
        <v>1</v>
      </c>
      <c r="J234">
        <v>33</v>
      </c>
      <c r="K234">
        <v>18</v>
      </c>
      <c r="L234">
        <v>21</v>
      </c>
      <c r="M234">
        <v>40</v>
      </c>
      <c r="N234">
        <v>7</v>
      </c>
      <c r="O234">
        <v>41</v>
      </c>
      <c r="P234">
        <v>28</v>
      </c>
      <c r="Q234">
        <v>11</v>
      </c>
      <c r="R234">
        <v>24</v>
      </c>
      <c r="S234">
        <v>37</v>
      </c>
      <c r="T234">
        <v>16</v>
      </c>
      <c r="U234">
        <v>29</v>
      </c>
      <c r="V234">
        <v>35</v>
      </c>
      <c r="W234">
        <v>39</v>
      </c>
      <c r="X234">
        <v>17</v>
      </c>
      <c r="Y234">
        <v>46</v>
      </c>
      <c r="Z234">
        <v>8</v>
      </c>
      <c r="AA234">
        <v>13</v>
      </c>
      <c r="AB234">
        <v>32</v>
      </c>
      <c r="AC234">
        <v>2</v>
      </c>
      <c r="AD234">
        <v>26</v>
      </c>
      <c r="AE234">
        <v>20</v>
      </c>
      <c r="AF234">
        <v>9</v>
      </c>
      <c r="AG234">
        <v>15</v>
      </c>
      <c r="AH234">
        <v>27</v>
      </c>
      <c r="AI234">
        <v>42</v>
      </c>
      <c r="AJ234">
        <v>49</v>
      </c>
      <c r="AK234">
        <v>3</v>
      </c>
      <c r="AL234">
        <v>22</v>
      </c>
      <c r="AM234">
        <v>31</v>
      </c>
      <c r="AN234">
        <v>6</v>
      </c>
      <c r="AO234">
        <v>14</v>
      </c>
      <c r="AP234">
        <v>19</v>
      </c>
      <c r="AQ234">
        <v>44</v>
      </c>
      <c r="AR234">
        <v>30</v>
      </c>
      <c r="AS234">
        <v>47</v>
      </c>
      <c r="AT234">
        <v>10</v>
      </c>
      <c r="AU234">
        <v>34</v>
      </c>
      <c r="AV234">
        <v>4</v>
      </c>
      <c r="AW234">
        <v>23</v>
      </c>
      <c r="AX234">
        <v>38</v>
      </c>
      <c r="AY234">
        <v>25</v>
      </c>
      <c r="AZ234">
        <v>43</v>
      </c>
      <c r="BA234">
        <v>36</v>
      </c>
      <c r="BB234">
        <v>5</v>
      </c>
    </row>
    <row r="235" spans="1:55" x14ac:dyDescent="0.2">
      <c r="A235" s="426" t="str">
        <f t="shared" ca="1" si="3"/>
        <v/>
      </c>
      <c r="B235" s="426" t="str">
        <f t="shared" ca="1" si="3"/>
        <v/>
      </c>
      <c r="C235" s="426" t="str">
        <f t="shared" ca="1" si="3"/>
        <v/>
      </c>
      <c r="E235" s="426" t="s">
        <v>159</v>
      </c>
      <c r="F235">
        <v>30</v>
      </c>
      <c r="G235">
        <v>40</v>
      </c>
      <c r="H235">
        <v>25</v>
      </c>
      <c r="I235">
        <v>8</v>
      </c>
      <c r="J235">
        <v>3</v>
      </c>
      <c r="K235">
        <v>42</v>
      </c>
      <c r="L235">
        <v>31</v>
      </c>
      <c r="M235">
        <v>37</v>
      </c>
      <c r="N235">
        <v>21</v>
      </c>
      <c r="O235">
        <v>13</v>
      </c>
      <c r="P235">
        <v>47</v>
      </c>
      <c r="Q235">
        <v>4</v>
      </c>
      <c r="R235">
        <v>20</v>
      </c>
      <c r="S235">
        <v>28</v>
      </c>
      <c r="T235">
        <v>36</v>
      </c>
      <c r="U235">
        <v>24</v>
      </c>
      <c r="V235">
        <v>41</v>
      </c>
      <c r="W235">
        <v>2</v>
      </c>
      <c r="X235">
        <v>10</v>
      </c>
      <c r="Y235">
        <v>14</v>
      </c>
      <c r="Z235">
        <v>7</v>
      </c>
      <c r="AA235">
        <v>33</v>
      </c>
      <c r="AB235">
        <v>19</v>
      </c>
      <c r="AC235">
        <v>43</v>
      </c>
      <c r="AD235">
        <v>29</v>
      </c>
      <c r="AE235">
        <v>27</v>
      </c>
      <c r="AF235">
        <v>39</v>
      </c>
      <c r="AG235">
        <v>34</v>
      </c>
      <c r="AH235">
        <v>12</v>
      </c>
      <c r="AI235">
        <v>18</v>
      </c>
      <c r="AJ235">
        <v>17</v>
      </c>
      <c r="AK235">
        <v>23</v>
      </c>
      <c r="AL235">
        <v>9</v>
      </c>
      <c r="AM235">
        <v>32</v>
      </c>
      <c r="AN235">
        <v>48</v>
      </c>
      <c r="AO235">
        <v>35</v>
      </c>
      <c r="AP235">
        <v>38</v>
      </c>
      <c r="AQ235">
        <v>49</v>
      </c>
      <c r="AR235">
        <v>16</v>
      </c>
      <c r="AS235">
        <v>1</v>
      </c>
      <c r="AT235">
        <v>5</v>
      </c>
      <c r="AU235">
        <v>46</v>
      </c>
      <c r="AV235">
        <v>45</v>
      </c>
      <c r="AW235">
        <v>11</v>
      </c>
      <c r="AX235">
        <v>22</v>
      </c>
      <c r="AY235">
        <v>15</v>
      </c>
      <c r="AZ235">
        <v>44</v>
      </c>
      <c r="BA235">
        <v>26</v>
      </c>
      <c r="BB235">
        <v>6</v>
      </c>
    </row>
    <row r="236" spans="1:55" x14ac:dyDescent="0.2">
      <c r="A236" s="426" t="str">
        <f t="shared" ca="1" si="3"/>
        <v/>
      </c>
      <c r="B236" s="426" t="str">
        <f t="shared" ca="1" si="3"/>
        <v/>
      </c>
      <c r="C236" s="426" t="str">
        <f t="shared" ca="1" si="3"/>
        <v/>
      </c>
    </row>
    <row r="237" spans="1:55" x14ac:dyDescent="0.2">
      <c r="A237" s="426" t="str">
        <f t="shared" ca="1" si="3"/>
        <v/>
      </c>
      <c r="B237" s="426" t="str">
        <f t="shared" ca="1" si="3"/>
        <v/>
      </c>
      <c r="C237" s="426" t="str">
        <f t="shared" ca="1" si="3"/>
        <v/>
      </c>
      <c r="D237" s="430">
        <v>50</v>
      </c>
      <c r="E237" s="431" t="s">
        <v>179</v>
      </c>
    </row>
    <row r="238" spans="1:55" x14ac:dyDescent="0.2">
      <c r="A238" s="426" t="str">
        <f t="shared" ca="1" si="3"/>
        <v/>
      </c>
      <c r="B238" s="426" t="str">
        <f t="shared" ca="1" si="3"/>
        <v/>
      </c>
      <c r="C238" s="426" t="str">
        <f t="shared" ca="1" si="3"/>
        <v/>
      </c>
      <c r="E238" s="426" t="s">
        <v>130</v>
      </c>
      <c r="F238">
        <v>1</v>
      </c>
      <c r="G238">
        <v>2</v>
      </c>
      <c r="H238">
        <v>3</v>
      </c>
      <c r="I238">
        <v>4</v>
      </c>
      <c r="J238">
        <v>5</v>
      </c>
      <c r="K238">
        <v>6</v>
      </c>
      <c r="L238">
        <v>7</v>
      </c>
      <c r="M238">
        <v>8</v>
      </c>
      <c r="N238">
        <v>9</v>
      </c>
      <c r="O238">
        <v>10</v>
      </c>
      <c r="P238">
        <v>11</v>
      </c>
      <c r="Q238">
        <v>12</v>
      </c>
      <c r="R238">
        <v>13</v>
      </c>
      <c r="S238">
        <v>14</v>
      </c>
      <c r="T238">
        <v>15</v>
      </c>
      <c r="U238">
        <v>16</v>
      </c>
      <c r="V238">
        <v>17</v>
      </c>
      <c r="W238">
        <v>18</v>
      </c>
      <c r="X238">
        <v>19</v>
      </c>
      <c r="Y238">
        <v>20</v>
      </c>
      <c r="Z238">
        <v>21</v>
      </c>
      <c r="AA238">
        <v>22</v>
      </c>
      <c r="AB238">
        <v>23</v>
      </c>
      <c r="AC238">
        <v>24</v>
      </c>
      <c r="AD238">
        <v>25</v>
      </c>
      <c r="AE238">
        <v>26</v>
      </c>
      <c r="AF238">
        <v>27</v>
      </c>
      <c r="AG238">
        <v>28</v>
      </c>
      <c r="AH238">
        <v>29</v>
      </c>
      <c r="AI238">
        <v>30</v>
      </c>
      <c r="AJ238">
        <v>31</v>
      </c>
      <c r="AK238">
        <v>32</v>
      </c>
      <c r="AL238">
        <v>33</v>
      </c>
      <c r="AM238">
        <v>34</v>
      </c>
      <c r="AN238">
        <v>35</v>
      </c>
      <c r="AO238">
        <v>36</v>
      </c>
      <c r="AP238">
        <v>37</v>
      </c>
      <c r="AQ238">
        <v>38</v>
      </c>
      <c r="AR238">
        <v>39</v>
      </c>
      <c r="AS238">
        <v>40</v>
      </c>
      <c r="AT238">
        <v>41</v>
      </c>
      <c r="AU238">
        <v>42</v>
      </c>
      <c r="AV238">
        <v>43</v>
      </c>
      <c r="AW238">
        <v>44</v>
      </c>
      <c r="AX238">
        <v>45</v>
      </c>
      <c r="AY238">
        <v>46</v>
      </c>
      <c r="AZ238">
        <v>47</v>
      </c>
      <c r="BA238">
        <v>48</v>
      </c>
      <c r="BB238">
        <v>49</v>
      </c>
      <c r="BC238">
        <v>50</v>
      </c>
    </row>
    <row r="239" spans="1:55" x14ac:dyDescent="0.2">
      <c r="A239" s="426" t="str">
        <f t="shared" ca="1" si="3"/>
        <v/>
      </c>
      <c r="B239" s="426" t="str">
        <f t="shared" ca="1" si="3"/>
        <v/>
      </c>
      <c r="C239" s="426" t="str">
        <f t="shared" ca="1" si="3"/>
        <v/>
      </c>
      <c r="E239" s="426" t="s">
        <v>157</v>
      </c>
      <c r="F239">
        <v>19</v>
      </c>
      <c r="G239">
        <v>21</v>
      </c>
      <c r="H239">
        <v>12</v>
      </c>
      <c r="I239">
        <v>41</v>
      </c>
      <c r="J239">
        <v>47</v>
      </c>
      <c r="K239">
        <v>45</v>
      </c>
      <c r="L239">
        <v>3</v>
      </c>
      <c r="M239">
        <v>32</v>
      </c>
      <c r="N239">
        <v>22</v>
      </c>
      <c r="O239">
        <v>16</v>
      </c>
      <c r="P239">
        <v>5</v>
      </c>
      <c r="Q239">
        <v>50</v>
      </c>
      <c r="R239">
        <v>9</v>
      </c>
      <c r="S239">
        <v>30</v>
      </c>
      <c r="T239">
        <v>39</v>
      </c>
      <c r="U239">
        <v>34</v>
      </c>
      <c r="V239">
        <v>40</v>
      </c>
      <c r="W239">
        <v>26</v>
      </c>
      <c r="X239">
        <v>13</v>
      </c>
      <c r="Y239">
        <v>8</v>
      </c>
      <c r="Z239">
        <v>14</v>
      </c>
      <c r="AA239">
        <v>25</v>
      </c>
      <c r="AB239">
        <v>17</v>
      </c>
      <c r="AC239">
        <v>7</v>
      </c>
      <c r="AD239">
        <v>31</v>
      </c>
      <c r="AE239">
        <v>18</v>
      </c>
      <c r="AF239">
        <v>36</v>
      </c>
      <c r="AG239">
        <v>35</v>
      </c>
      <c r="AH239">
        <v>11</v>
      </c>
      <c r="AI239">
        <v>23</v>
      </c>
      <c r="AJ239">
        <v>15</v>
      </c>
      <c r="AK239">
        <v>48</v>
      </c>
      <c r="AL239">
        <v>24</v>
      </c>
      <c r="AM239">
        <v>38</v>
      </c>
      <c r="AN239">
        <v>29</v>
      </c>
      <c r="AO239">
        <v>2</v>
      </c>
      <c r="AP239">
        <v>10</v>
      </c>
      <c r="AQ239">
        <v>20</v>
      </c>
      <c r="AR239">
        <v>43</v>
      </c>
      <c r="AS239">
        <v>27</v>
      </c>
      <c r="AT239">
        <v>44</v>
      </c>
      <c r="AU239">
        <v>33</v>
      </c>
      <c r="AV239">
        <v>37</v>
      </c>
      <c r="AW239">
        <v>46</v>
      </c>
      <c r="AX239">
        <v>1</v>
      </c>
      <c r="AY239">
        <v>28</v>
      </c>
      <c r="AZ239">
        <v>4</v>
      </c>
      <c r="BA239">
        <v>42</v>
      </c>
      <c r="BB239">
        <v>6</v>
      </c>
      <c r="BC239">
        <v>49</v>
      </c>
    </row>
    <row r="240" spans="1:55" x14ac:dyDescent="0.2">
      <c r="A240" s="426" t="str">
        <f t="shared" ca="1" si="3"/>
        <v/>
      </c>
      <c r="B240" s="426" t="str">
        <f t="shared" ca="1" si="3"/>
        <v/>
      </c>
      <c r="C240" s="426" t="str">
        <f t="shared" ca="1" si="3"/>
        <v/>
      </c>
      <c r="E240" s="426" t="s">
        <v>159</v>
      </c>
      <c r="F240">
        <v>29</v>
      </c>
      <c r="G240">
        <v>23</v>
      </c>
      <c r="H240">
        <v>10</v>
      </c>
      <c r="I240">
        <v>42</v>
      </c>
      <c r="J240">
        <v>17</v>
      </c>
      <c r="K240">
        <v>35</v>
      </c>
      <c r="L240">
        <v>5</v>
      </c>
      <c r="M240">
        <v>6</v>
      </c>
      <c r="N240">
        <v>37</v>
      </c>
      <c r="O240">
        <v>21</v>
      </c>
      <c r="P240">
        <v>50</v>
      </c>
      <c r="Q240">
        <v>45</v>
      </c>
      <c r="R240">
        <v>27</v>
      </c>
      <c r="S240">
        <v>12</v>
      </c>
      <c r="T240">
        <v>18</v>
      </c>
      <c r="U240">
        <v>43</v>
      </c>
      <c r="V240">
        <v>9</v>
      </c>
      <c r="W240">
        <v>4</v>
      </c>
      <c r="X240">
        <v>15</v>
      </c>
      <c r="Y240">
        <v>36</v>
      </c>
      <c r="Z240">
        <v>40</v>
      </c>
      <c r="AA240">
        <v>24</v>
      </c>
      <c r="AB240">
        <v>47</v>
      </c>
      <c r="AC240">
        <v>33</v>
      </c>
      <c r="AD240">
        <v>3</v>
      </c>
      <c r="AE240">
        <v>49</v>
      </c>
      <c r="AF240">
        <v>38</v>
      </c>
      <c r="AG240">
        <v>25</v>
      </c>
      <c r="AH240">
        <v>16</v>
      </c>
      <c r="AI240">
        <v>26</v>
      </c>
      <c r="AJ240">
        <v>39</v>
      </c>
      <c r="AK240">
        <v>46</v>
      </c>
      <c r="AL240">
        <v>14</v>
      </c>
      <c r="AM240">
        <v>28</v>
      </c>
      <c r="AN240">
        <v>19</v>
      </c>
      <c r="AO240">
        <v>7</v>
      </c>
      <c r="AP240">
        <v>11</v>
      </c>
      <c r="AQ240">
        <v>22</v>
      </c>
      <c r="AR240">
        <v>48</v>
      </c>
      <c r="AS240">
        <v>34</v>
      </c>
      <c r="AT240">
        <v>20</v>
      </c>
      <c r="AU240">
        <v>13</v>
      </c>
      <c r="AV240">
        <v>1</v>
      </c>
      <c r="AW240">
        <v>31</v>
      </c>
      <c r="AX240">
        <v>41</v>
      </c>
      <c r="AY240">
        <v>30</v>
      </c>
      <c r="AZ240">
        <v>8</v>
      </c>
      <c r="BA240">
        <v>44</v>
      </c>
      <c r="BB240">
        <v>32</v>
      </c>
      <c r="BC240">
        <v>2</v>
      </c>
    </row>
    <row r="241" spans="1:59" x14ac:dyDescent="0.2">
      <c r="A241" s="426" t="str">
        <f t="shared" ca="1" si="3"/>
        <v/>
      </c>
      <c r="B241" s="426" t="str">
        <f t="shared" ca="1" si="3"/>
        <v/>
      </c>
      <c r="C241" s="426" t="str">
        <f t="shared" ca="1" si="3"/>
        <v/>
      </c>
    </row>
    <row r="242" spans="1:59" x14ac:dyDescent="0.2">
      <c r="A242" s="426" t="str">
        <f t="shared" ca="1" si="3"/>
        <v/>
      </c>
      <c r="B242" s="426" t="str">
        <f t="shared" ca="1" si="3"/>
        <v/>
      </c>
      <c r="C242" s="426" t="str">
        <f t="shared" ca="1" si="3"/>
        <v/>
      </c>
      <c r="D242" s="430">
        <v>51</v>
      </c>
      <c r="E242" s="431" t="s">
        <v>179</v>
      </c>
    </row>
    <row r="243" spans="1:59" x14ac:dyDescent="0.2">
      <c r="A243" s="426" t="str">
        <f t="shared" ca="1" si="3"/>
        <v/>
      </c>
      <c r="B243" s="426" t="str">
        <f t="shared" ca="1" si="3"/>
        <v/>
      </c>
      <c r="C243" s="426" t="str">
        <f t="shared" ca="1" si="3"/>
        <v/>
      </c>
      <c r="E243" s="426" t="s">
        <v>130</v>
      </c>
      <c r="F243">
        <v>1</v>
      </c>
      <c r="G243">
        <v>2</v>
      </c>
      <c r="H243">
        <v>3</v>
      </c>
      <c r="I243">
        <v>4</v>
      </c>
      <c r="J243">
        <v>5</v>
      </c>
      <c r="K243">
        <v>6</v>
      </c>
      <c r="L243">
        <v>7</v>
      </c>
      <c r="M243">
        <v>8</v>
      </c>
      <c r="N243">
        <v>9</v>
      </c>
      <c r="O243">
        <v>10</v>
      </c>
      <c r="P243">
        <v>11</v>
      </c>
      <c r="Q243">
        <v>12</v>
      </c>
      <c r="R243">
        <v>13</v>
      </c>
      <c r="S243">
        <v>14</v>
      </c>
      <c r="T243">
        <v>15</v>
      </c>
      <c r="U243">
        <v>16</v>
      </c>
      <c r="V243">
        <v>17</v>
      </c>
      <c r="W243">
        <v>18</v>
      </c>
      <c r="X243">
        <v>19</v>
      </c>
      <c r="Y243">
        <v>20</v>
      </c>
      <c r="Z243">
        <v>21</v>
      </c>
      <c r="AA243">
        <v>22</v>
      </c>
      <c r="AB243">
        <v>23</v>
      </c>
      <c r="AC243">
        <v>24</v>
      </c>
      <c r="AD243">
        <v>25</v>
      </c>
      <c r="AE243">
        <v>26</v>
      </c>
      <c r="AF243">
        <v>27</v>
      </c>
      <c r="AG243">
        <v>28</v>
      </c>
      <c r="AH243">
        <v>29</v>
      </c>
      <c r="AI243">
        <v>30</v>
      </c>
      <c r="AJ243">
        <v>31</v>
      </c>
      <c r="AK243">
        <v>32</v>
      </c>
      <c r="AL243">
        <v>33</v>
      </c>
      <c r="AM243">
        <v>34</v>
      </c>
      <c r="AN243">
        <v>35</v>
      </c>
      <c r="AO243">
        <v>36</v>
      </c>
      <c r="AP243">
        <v>37</v>
      </c>
      <c r="AQ243">
        <v>38</v>
      </c>
      <c r="AR243">
        <v>39</v>
      </c>
      <c r="AT243">
        <v>40</v>
      </c>
      <c r="AU243">
        <v>41</v>
      </c>
      <c r="AV243">
        <v>42</v>
      </c>
      <c r="AW243">
        <v>43</v>
      </c>
      <c r="AY243">
        <v>44</v>
      </c>
      <c r="AZ243">
        <v>45</v>
      </c>
      <c r="BA243">
        <v>46</v>
      </c>
      <c r="BB243">
        <v>47</v>
      </c>
      <c r="BD243">
        <v>48</v>
      </c>
      <c r="BE243">
        <v>49</v>
      </c>
      <c r="BF243">
        <v>50</v>
      </c>
      <c r="BG243">
        <v>51</v>
      </c>
    </row>
    <row r="244" spans="1:59" x14ac:dyDescent="0.2">
      <c r="A244" s="426" t="str">
        <f t="shared" ca="1" si="3"/>
        <v/>
      </c>
      <c r="B244" s="426" t="str">
        <f t="shared" ca="1" si="3"/>
        <v/>
      </c>
      <c r="C244" s="426" t="str">
        <f t="shared" ca="1" si="3"/>
        <v/>
      </c>
      <c r="E244" s="426" t="s">
        <v>157</v>
      </c>
      <c r="F244">
        <v>20</v>
      </c>
      <c r="G244">
        <v>10</v>
      </c>
      <c r="H244">
        <v>26</v>
      </c>
      <c r="I244">
        <v>2</v>
      </c>
      <c r="J244">
        <v>23</v>
      </c>
      <c r="K244">
        <v>46</v>
      </c>
      <c r="L244">
        <v>30</v>
      </c>
      <c r="M244">
        <v>40</v>
      </c>
      <c r="N244">
        <v>6</v>
      </c>
      <c r="O244">
        <v>12</v>
      </c>
      <c r="P244">
        <v>32</v>
      </c>
      <c r="Q244">
        <v>21</v>
      </c>
      <c r="R244">
        <v>51</v>
      </c>
      <c r="S244">
        <v>11</v>
      </c>
      <c r="T244">
        <v>36</v>
      </c>
      <c r="U244">
        <v>14</v>
      </c>
      <c r="V244">
        <v>24</v>
      </c>
      <c r="W244">
        <v>47</v>
      </c>
      <c r="X244">
        <v>38</v>
      </c>
      <c r="Y244">
        <v>48</v>
      </c>
      <c r="Z244">
        <v>37</v>
      </c>
      <c r="AA244">
        <v>44</v>
      </c>
      <c r="AB244">
        <v>1</v>
      </c>
      <c r="AC244">
        <v>33</v>
      </c>
      <c r="AD244">
        <v>41</v>
      </c>
      <c r="AE244">
        <v>39</v>
      </c>
      <c r="AF244">
        <v>42</v>
      </c>
      <c r="AG244">
        <v>45</v>
      </c>
      <c r="AH244">
        <v>50</v>
      </c>
      <c r="AI244">
        <v>31</v>
      </c>
      <c r="AJ244">
        <v>3</v>
      </c>
      <c r="AK244">
        <v>43</v>
      </c>
      <c r="AL244">
        <v>19</v>
      </c>
      <c r="AM244">
        <v>35</v>
      </c>
      <c r="AN244">
        <v>49</v>
      </c>
      <c r="AO244">
        <v>4</v>
      </c>
      <c r="AP244">
        <v>13</v>
      </c>
      <c r="AQ244">
        <v>27</v>
      </c>
      <c r="AR244">
        <v>8</v>
      </c>
      <c r="AT244">
        <v>15</v>
      </c>
      <c r="AU244">
        <v>25</v>
      </c>
      <c r="AV244">
        <v>16</v>
      </c>
      <c r="AW244">
        <v>28</v>
      </c>
      <c r="AY244">
        <v>29</v>
      </c>
      <c r="AZ244">
        <v>5</v>
      </c>
      <c r="BA244">
        <v>17</v>
      </c>
      <c r="BB244">
        <v>7</v>
      </c>
      <c r="BD244">
        <v>34</v>
      </c>
      <c r="BE244">
        <v>9</v>
      </c>
      <c r="BF244">
        <v>22</v>
      </c>
      <c r="BG244">
        <v>18</v>
      </c>
    </row>
    <row r="245" spans="1:59" x14ac:dyDescent="0.2">
      <c r="A245" s="426" t="str">
        <f t="shared" ca="1" si="3"/>
        <v/>
      </c>
      <c r="B245" s="426" t="str">
        <f t="shared" ca="1" si="3"/>
        <v/>
      </c>
      <c r="C245" s="426" t="str">
        <f t="shared" ca="1" si="3"/>
        <v/>
      </c>
      <c r="E245" s="426" t="s">
        <v>159</v>
      </c>
      <c r="F245">
        <v>38</v>
      </c>
      <c r="G245">
        <v>34</v>
      </c>
      <c r="H245">
        <v>49</v>
      </c>
      <c r="I245">
        <v>16</v>
      </c>
      <c r="J245">
        <v>40</v>
      </c>
      <c r="K245">
        <v>51</v>
      </c>
      <c r="L245">
        <v>23</v>
      </c>
      <c r="M245">
        <v>4</v>
      </c>
      <c r="N245">
        <v>44</v>
      </c>
      <c r="O245">
        <v>39</v>
      </c>
      <c r="P245">
        <v>28</v>
      </c>
      <c r="Q245">
        <v>18</v>
      </c>
      <c r="R245">
        <v>43</v>
      </c>
      <c r="S245">
        <v>46</v>
      </c>
      <c r="T245">
        <v>21</v>
      </c>
      <c r="U245">
        <v>7</v>
      </c>
      <c r="V245">
        <v>36</v>
      </c>
      <c r="W245">
        <v>15</v>
      </c>
      <c r="X245">
        <v>27</v>
      </c>
      <c r="Y245">
        <v>42</v>
      </c>
      <c r="Z245">
        <v>8</v>
      </c>
      <c r="AA245">
        <v>48</v>
      </c>
      <c r="AB245">
        <v>5</v>
      </c>
      <c r="AC245">
        <v>22</v>
      </c>
      <c r="AD245">
        <v>37</v>
      </c>
      <c r="AE245">
        <v>47</v>
      </c>
      <c r="AF245">
        <v>50</v>
      </c>
      <c r="AG245">
        <v>41</v>
      </c>
      <c r="AH245">
        <v>17</v>
      </c>
      <c r="AI245">
        <v>13</v>
      </c>
      <c r="AJ245">
        <v>25</v>
      </c>
      <c r="AK245">
        <v>29</v>
      </c>
      <c r="AL245">
        <v>9</v>
      </c>
      <c r="AM245">
        <v>1</v>
      </c>
      <c r="AN245">
        <v>45</v>
      </c>
      <c r="AO245">
        <v>10</v>
      </c>
      <c r="AP245">
        <v>14</v>
      </c>
      <c r="AQ245">
        <v>31</v>
      </c>
      <c r="AR245">
        <v>3</v>
      </c>
      <c r="AT245">
        <v>24</v>
      </c>
      <c r="AU245">
        <v>33</v>
      </c>
      <c r="AV245">
        <v>12</v>
      </c>
      <c r="AW245">
        <v>20</v>
      </c>
      <c r="AY245">
        <v>35</v>
      </c>
      <c r="AZ245">
        <v>6</v>
      </c>
      <c r="BA245">
        <v>11</v>
      </c>
      <c r="BB245">
        <v>26</v>
      </c>
      <c r="BD245">
        <v>2</v>
      </c>
      <c r="BE245">
        <v>19</v>
      </c>
      <c r="BF245">
        <v>30</v>
      </c>
      <c r="BG245">
        <v>32</v>
      </c>
    </row>
    <row r="246" spans="1:59" x14ac:dyDescent="0.2">
      <c r="A246" s="426" t="str">
        <f t="shared" ca="1" si="3"/>
        <v/>
      </c>
      <c r="B246" s="426" t="str">
        <f t="shared" ca="1" si="3"/>
        <v/>
      </c>
      <c r="C246" s="426" t="str">
        <f t="shared" ca="1" si="3"/>
        <v/>
      </c>
    </row>
    <row r="247" spans="1:59" x14ac:dyDescent="0.2">
      <c r="A247" s="426" t="str">
        <f t="shared" ca="1" si="3"/>
        <v/>
      </c>
      <c r="B247" s="426" t="str">
        <f t="shared" ca="1" si="3"/>
        <v/>
      </c>
      <c r="C247" s="426" t="str">
        <f t="shared" ca="1" si="3"/>
        <v/>
      </c>
      <c r="D247" s="430">
        <v>52</v>
      </c>
      <c r="E247" s="431" t="s">
        <v>179</v>
      </c>
    </row>
    <row r="248" spans="1:59" x14ac:dyDescent="0.2">
      <c r="A248" s="426" t="str">
        <f t="shared" ca="1" si="3"/>
        <v/>
      </c>
      <c r="B248" s="426" t="str">
        <f t="shared" ca="1" si="3"/>
        <v/>
      </c>
      <c r="C248" s="426" t="str">
        <f t="shared" ca="1" si="3"/>
        <v/>
      </c>
      <c r="E248" s="426" t="s">
        <v>130</v>
      </c>
      <c r="F248">
        <v>1</v>
      </c>
      <c r="G248">
        <v>2</v>
      </c>
      <c r="H248">
        <v>3</v>
      </c>
      <c r="I248">
        <v>4</v>
      </c>
      <c r="J248">
        <v>5</v>
      </c>
      <c r="K248">
        <v>6</v>
      </c>
      <c r="L248">
        <v>7</v>
      </c>
      <c r="M248">
        <v>8</v>
      </c>
      <c r="N248">
        <v>9</v>
      </c>
      <c r="O248">
        <v>10</v>
      </c>
      <c r="P248">
        <v>11</v>
      </c>
      <c r="Q248">
        <v>12</v>
      </c>
      <c r="R248">
        <v>13</v>
      </c>
      <c r="S248">
        <v>14</v>
      </c>
      <c r="T248">
        <v>15</v>
      </c>
      <c r="U248">
        <v>16</v>
      </c>
      <c r="V248">
        <v>17</v>
      </c>
      <c r="W248">
        <v>18</v>
      </c>
      <c r="X248">
        <v>19</v>
      </c>
      <c r="Y248">
        <v>20</v>
      </c>
      <c r="Z248">
        <v>21</v>
      </c>
      <c r="AA248">
        <v>22</v>
      </c>
      <c r="AB248">
        <v>23</v>
      </c>
      <c r="AC248">
        <v>24</v>
      </c>
      <c r="AD248">
        <v>25</v>
      </c>
      <c r="AE248">
        <v>26</v>
      </c>
      <c r="AF248">
        <v>27</v>
      </c>
      <c r="AG248">
        <v>28</v>
      </c>
      <c r="AH248">
        <v>29</v>
      </c>
      <c r="AI248">
        <v>30</v>
      </c>
      <c r="AJ248">
        <v>31</v>
      </c>
      <c r="AK248">
        <v>32</v>
      </c>
      <c r="AL248">
        <v>33</v>
      </c>
      <c r="AM248">
        <v>34</v>
      </c>
      <c r="AN248">
        <v>35</v>
      </c>
      <c r="AO248">
        <v>36</v>
      </c>
      <c r="AP248">
        <v>37</v>
      </c>
      <c r="AQ248">
        <v>38</v>
      </c>
      <c r="AR248">
        <v>39</v>
      </c>
      <c r="AS248">
        <v>40</v>
      </c>
      <c r="AT248">
        <v>41</v>
      </c>
      <c r="AU248">
        <v>42</v>
      </c>
      <c r="AV248">
        <v>43</v>
      </c>
      <c r="AW248">
        <v>44</v>
      </c>
      <c r="AY248">
        <v>45</v>
      </c>
      <c r="AZ248">
        <v>46</v>
      </c>
      <c r="BA248">
        <v>47</v>
      </c>
      <c r="BB248">
        <v>48</v>
      </c>
      <c r="BD248">
        <v>49</v>
      </c>
      <c r="BE248">
        <v>50</v>
      </c>
      <c r="BF248">
        <v>51</v>
      </c>
      <c r="BG248">
        <v>52</v>
      </c>
    </row>
    <row r="249" spans="1:59" x14ac:dyDescent="0.2">
      <c r="A249" s="426" t="str">
        <f t="shared" ca="1" si="3"/>
        <v/>
      </c>
      <c r="B249" s="426" t="str">
        <f t="shared" ca="1" si="3"/>
        <v/>
      </c>
      <c r="C249" s="426" t="str">
        <f t="shared" ca="1" si="3"/>
        <v/>
      </c>
      <c r="E249" s="426" t="s">
        <v>157</v>
      </c>
      <c r="F249">
        <v>46</v>
      </c>
      <c r="G249">
        <v>26</v>
      </c>
      <c r="H249">
        <v>36</v>
      </c>
      <c r="I249">
        <v>13</v>
      </c>
      <c r="J249">
        <v>51</v>
      </c>
      <c r="K249">
        <v>5</v>
      </c>
      <c r="L249">
        <v>33</v>
      </c>
      <c r="M249">
        <v>44</v>
      </c>
      <c r="N249">
        <v>17</v>
      </c>
      <c r="O249">
        <v>11</v>
      </c>
      <c r="P249">
        <v>22</v>
      </c>
      <c r="Q249">
        <v>31</v>
      </c>
      <c r="R249">
        <v>48</v>
      </c>
      <c r="S249">
        <v>18</v>
      </c>
      <c r="T249">
        <v>41</v>
      </c>
      <c r="U249">
        <v>32</v>
      </c>
      <c r="V249">
        <v>45</v>
      </c>
      <c r="W249">
        <v>2</v>
      </c>
      <c r="X249">
        <v>10</v>
      </c>
      <c r="Y249">
        <v>23</v>
      </c>
      <c r="Z249">
        <v>29</v>
      </c>
      <c r="AA249">
        <v>24</v>
      </c>
      <c r="AB249">
        <v>4</v>
      </c>
      <c r="AC249">
        <v>42</v>
      </c>
      <c r="AD249">
        <v>50</v>
      </c>
      <c r="AE249">
        <v>37</v>
      </c>
      <c r="AF249">
        <v>52</v>
      </c>
      <c r="AG249">
        <v>14</v>
      </c>
      <c r="AH249">
        <v>27</v>
      </c>
      <c r="AI249">
        <v>34</v>
      </c>
      <c r="AJ249">
        <v>12</v>
      </c>
      <c r="AK249">
        <v>49</v>
      </c>
      <c r="AL249">
        <v>40</v>
      </c>
      <c r="AM249">
        <v>3</v>
      </c>
      <c r="AN249">
        <v>6</v>
      </c>
      <c r="AO249">
        <v>39</v>
      </c>
      <c r="AP249">
        <v>43</v>
      </c>
      <c r="AQ249">
        <v>25</v>
      </c>
      <c r="AR249">
        <v>7</v>
      </c>
      <c r="AS249">
        <v>47</v>
      </c>
      <c r="AT249">
        <v>35</v>
      </c>
      <c r="AU249">
        <v>38</v>
      </c>
      <c r="AV249">
        <v>9</v>
      </c>
      <c r="AW249">
        <v>16</v>
      </c>
      <c r="AY249">
        <v>19</v>
      </c>
      <c r="AZ249">
        <v>1</v>
      </c>
      <c r="BA249">
        <v>21</v>
      </c>
      <c r="BB249">
        <v>28</v>
      </c>
      <c r="BD249">
        <v>15</v>
      </c>
      <c r="BE249">
        <v>20</v>
      </c>
      <c r="BF249">
        <v>30</v>
      </c>
      <c r="BG249">
        <v>8</v>
      </c>
    </row>
    <row r="250" spans="1:59" x14ac:dyDescent="0.2">
      <c r="A250" s="426" t="str">
        <f t="shared" ca="1" si="3"/>
        <v/>
      </c>
      <c r="B250" s="426" t="str">
        <f t="shared" ca="1" si="3"/>
        <v/>
      </c>
      <c r="C250" s="426" t="str">
        <f t="shared" ca="1" si="3"/>
        <v/>
      </c>
      <c r="E250" s="426" t="s">
        <v>159</v>
      </c>
      <c r="F250">
        <v>44</v>
      </c>
      <c r="G250">
        <v>47</v>
      </c>
      <c r="H250">
        <v>20</v>
      </c>
      <c r="I250">
        <v>37</v>
      </c>
      <c r="J250">
        <v>22</v>
      </c>
      <c r="K250">
        <v>3</v>
      </c>
      <c r="L250">
        <v>8</v>
      </c>
      <c r="M250">
        <v>50</v>
      </c>
      <c r="N250">
        <v>26</v>
      </c>
      <c r="O250">
        <v>38</v>
      </c>
      <c r="P250">
        <v>25</v>
      </c>
      <c r="Q250">
        <v>19</v>
      </c>
      <c r="R250">
        <v>5</v>
      </c>
      <c r="S250">
        <v>12</v>
      </c>
      <c r="T250">
        <v>36</v>
      </c>
      <c r="U250">
        <v>34</v>
      </c>
      <c r="V250">
        <v>9</v>
      </c>
      <c r="W250">
        <v>24</v>
      </c>
      <c r="X250">
        <v>43</v>
      </c>
      <c r="Y250">
        <v>49</v>
      </c>
      <c r="Z250">
        <v>48</v>
      </c>
      <c r="AA250">
        <v>51</v>
      </c>
      <c r="AB250">
        <v>6</v>
      </c>
      <c r="AC250">
        <v>32</v>
      </c>
      <c r="AD250">
        <v>21</v>
      </c>
      <c r="AE250">
        <v>4</v>
      </c>
      <c r="AF250">
        <v>35</v>
      </c>
      <c r="AG250">
        <v>15</v>
      </c>
      <c r="AH250">
        <v>41</v>
      </c>
      <c r="AI250">
        <v>45</v>
      </c>
      <c r="AJ250">
        <v>10</v>
      </c>
      <c r="AK250">
        <v>28</v>
      </c>
      <c r="AL250">
        <v>52</v>
      </c>
      <c r="AM250">
        <v>31</v>
      </c>
      <c r="AN250">
        <v>16</v>
      </c>
      <c r="AO250">
        <v>17</v>
      </c>
      <c r="AP250">
        <v>30</v>
      </c>
      <c r="AQ250">
        <v>42</v>
      </c>
      <c r="AR250">
        <v>46</v>
      </c>
      <c r="AS250">
        <v>1</v>
      </c>
      <c r="AT250">
        <v>18</v>
      </c>
      <c r="AU250">
        <v>23</v>
      </c>
      <c r="AV250">
        <v>29</v>
      </c>
      <c r="AW250">
        <v>11</v>
      </c>
      <c r="AY250">
        <v>14</v>
      </c>
      <c r="AZ250">
        <v>40</v>
      </c>
      <c r="BA250">
        <v>7</v>
      </c>
      <c r="BB250">
        <v>2</v>
      </c>
      <c r="BD250">
        <v>13</v>
      </c>
      <c r="BE250">
        <v>39</v>
      </c>
      <c r="BF250">
        <v>27</v>
      </c>
      <c r="BG250">
        <v>33</v>
      </c>
    </row>
    <row r="251" spans="1:59" x14ac:dyDescent="0.2">
      <c r="A251" s="426" t="str">
        <f t="shared" ca="1" si="3"/>
        <v/>
      </c>
      <c r="B251" s="426" t="str">
        <f t="shared" ca="1" si="3"/>
        <v/>
      </c>
      <c r="C251" s="426" t="str">
        <f t="shared" ca="1" si="3"/>
        <v/>
      </c>
    </row>
    <row r="252" spans="1:59" x14ac:dyDescent="0.2">
      <c r="A252" s="426" t="str">
        <f t="shared" ca="1" si="3"/>
        <v/>
      </c>
      <c r="B252" s="426" t="str">
        <f t="shared" ca="1" si="3"/>
        <v/>
      </c>
      <c r="C252" s="426" t="str">
        <f t="shared" ca="1" si="3"/>
        <v/>
      </c>
      <c r="D252" s="430">
        <v>53</v>
      </c>
      <c r="E252" s="431" t="s">
        <v>179</v>
      </c>
    </row>
    <row r="253" spans="1:59" x14ac:dyDescent="0.2">
      <c r="A253" s="426" t="str">
        <f t="shared" ca="1" si="3"/>
        <v/>
      </c>
      <c r="B253" s="426" t="str">
        <f t="shared" ca="1" si="3"/>
        <v/>
      </c>
      <c r="C253" s="426" t="str">
        <f t="shared" ca="1" si="3"/>
        <v/>
      </c>
      <c r="E253" s="426" t="s">
        <v>130</v>
      </c>
      <c r="F253">
        <v>1</v>
      </c>
      <c r="G253">
        <v>2</v>
      </c>
      <c r="H253">
        <v>3</v>
      </c>
      <c r="I253">
        <v>4</v>
      </c>
      <c r="J253">
        <v>5</v>
      </c>
      <c r="K253">
        <v>6</v>
      </c>
      <c r="L253">
        <v>7</v>
      </c>
      <c r="M253">
        <v>8</v>
      </c>
      <c r="N253">
        <v>9</v>
      </c>
      <c r="O253">
        <v>10</v>
      </c>
      <c r="P253">
        <v>11</v>
      </c>
      <c r="Q253">
        <v>12</v>
      </c>
      <c r="R253">
        <v>13</v>
      </c>
      <c r="S253">
        <v>14</v>
      </c>
      <c r="T253">
        <v>15</v>
      </c>
      <c r="U253">
        <v>16</v>
      </c>
      <c r="V253">
        <v>17</v>
      </c>
      <c r="W253">
        <v>18</v>
      </c>
      <c r="X253">
        <v>19</v>
      </c>
      <c r="Y253">
        <v>20</v>
      </c>
      <c r="Z253">
        <v>21</v>
      </c>
      <c r="AA253">
        <v>22</v>
      </c>
      <c r="AB253">
        <v>23</v>
      </c>
      <c r="AC253">
        <v>24</v>
      </c>
      <c r="AD253">
        <v>25</v>
      </c>
      <c r="AE253">
        <v>26</v>
      </c>
      <c r="AF253">
        <v>27</v>
      </c>
      <c r="AG253">
        <v>28</v>
      </c>
      <c r="AH253">
        <v>29</v>
      </c>
      <c r="AI253">
        <v>30</v>
      </c>
      <c r="AJ253">
        <v>31</v>
      </c>
      <c r="AK253">
        <v>32</v>
      </c>
      <c r="AL253">
        <v>33</v>
      </c>
      <c r="AM253">
        <v>34</v>
      </c>
      <c r="AN253">
        <v>35</v>
      </c>
      <c r="AO253">
        <v>36</v>
      </c>
      <c r="AP253">
        <v>37</v>
      </c>
      <c r="AQ253">
        <v>38</v>
      </c>
      <c r="AR253">
        <v>39</v>
      </c>
      <c r="AS253">
        <v>40</v>
      </c>
      <c r="AT253">
        <v>41</v>
      </c>
      <c r="AU253">
        <v>42</v>
      </c>
      <c r="AV253">
        <v>43</v>
      </c>
      <c r="AW253">
        <v>44</v>
      </c>
      <c r="AX253">
        <v>45</v>
      </c>
      <c r="AY253">
        <v>46</v>
      </c>
      <c r="AZ253">
        <v>47</v>
      </c>
      <c r="BA253">
        <v>48</v>
      </c>
      <c r="BB253">
        <v>49</v>
      </c>
      <c r="BD253">
        <v>50</v>
      </c>
      <c r="BE253">
        <v>51</v>
      </c>
      <c r="BF253">
        <v>52</v>
      </c>
      <c r="BG253">
        <v>53</v>
      </c>
    </row>
    <row r="254" spans="1:59" x14ac:dyDescent="0.2">
      <c r="A254" s="426" t="str">
        <f t="shared" ca="1" si="3"/>
        <v/>
      </c>
      <c r="B254" s="426" t="str">
        <f t="shared" ca="1" si="3"/>
        <v/>
      </c>
      <c r="C254" s="426" t="str">
        <f t="shared" ca="1" si="3"/>
        <v/>
      </c>
      <c r="E254" s="426" t="s">
        <v>157</v>
      </c>
      <c r="F254">
        <v>29</v>
      </c>
      <c r="G254">
        <v>9</v>
      </c>
      <c r="H254">
        <v>35</v>
      </c>
      <c r="I254">
        <v>18</v>
      </c>
      <c r="J254">
        <v>13</v>
      </c>
      <c r="K254">
        <v>45</v>
      </c>
      <c r="L254">
        <v>11</v>
      </c>
      <c r="M254">
        <v>7</v>
      </c>
      <c r="N254">
        <v>46</v>
      </c>
      <c r="O254">
        <v>50</v>
      </c>
      <c r="P254">
        <v>30</v>
      </c>
      <c r="Q254">
        <v>48</v>
      </c>
      <c r="R254">
        <v>5</v>
      </c>
      <c r="S254">
        <v>37</v>
      </c>
      <c r="T254">
        <v>22</v>
      </c>
      <c r="U254">
        <v>28</v>
      </c>
      <c r="V254">
        <v>40</v>
      </c>
      <c r="W254">
        <v>19</v>
      </c>
      <c r="X254">
        <v>21</v>
      </c>
      <c r="Y254">
        <v>47</v>
      </c>
      <c r="Z254">
        <v>51</v>
      </c>
      <c r="AA254">
        <v>24</v>
      </c>
      <c r="AB254">
        <v>49</v>
      </c>
      <c r="AC254">
        <v>17</v>
      </c>
      <c r="AD254">
        <v>6</v>
      </c>
      <c r="AE254">
        <v>44</v>
      </c>
      <c r="AF254">
        <v>52</v>
      </c>
      <c r="AG254">
        <v>2</v>
      </c>
      <c r="AH254">
        <v>26</v>
      </c>
      <c r="AI254">
        <v>38</v>
      </c>
      <c r="AJ254">
        <v>23</v>
      </c>
      <c r="AK254">
        <v>8</v>
      </c>
      <c r="AL254">
        <v>42</v>
      </c>
      <c r="AM254">
        <v>32</v>
      </c>
      <c r="AN254">
        <v>36</v>
      </c>
      <c r="AO254">
        <v>53</v>
      </c>
      <c r="AP254">
        <v>39</v>
      </c>
      <c r="AQ254">
        <v>15</v>
      </c>
      <c r="AR254">
        <v>31</v>
      </c>
      <c r="AS254">
        <v>3</v>
      </c>
      <c r="AT254">
        <v>33</v>
      </c>
      <c r="AU254">
        <v>41</v>
      </c>
      <c r="AV254">
        <v>14</v>
      </c>
      <c r="AW254">
        <v>25</v>
      </c>
      <c r="AX254">
        <v>1</v>
      </c>
      <c r="AY254">
        <v>12</v>
      </c>
      <c r="AZ254">
        <v>16</v>
      </c>
      <c r="BA254">
        <v>34</v>
      </c>
      <c r="BB254">
        <v>43</v>
      </c>
      <c r="BD254">
        <v>4</v>
      </c>
      <c r="BE254">
        <v>10</v>
      </c>
      <c r="BF254">
        <v>27</v>
      </c>
      <c r="BG254">
        <v>20</v>
      </c>
    </row>
    <row r="255" spans="1:59" x14ac:dyDescent="0.2">
      <c r="A255" s="426" t="str">
        <f t="shared" ca="1" si="3"/>
        <v/>
      </c>
      <c r="B255" s="426" t="str">
        <f t="shared" ca="1" si="3"/>
        <v/>
      </c>
      <c r="C255" s="426" t="str">
        <f t="shared" ca="1" si="3"/>
        <v/>
      </c>
      <c r="E255" s="426" t="s">
        <v>159</v>
      </c>
      <c r="F255">
        <v>14</v>
      </c>
      <c r="G255">
        <v>38</v>
      </c>
      <c r="H255">
        <v>32</v>
      </c>
      <c r="I255">
        <v>48</v>
      </c>
      <c r="J255">
        <v>21</v>
      </c>
      <c r="K255">
        <v>20</v>
      </c>
      <c r="L255">
        <v>49</v>
      </c>
      <c r="M255">
        <v>29</v>
      </c>
      <c r="N255">
        <v>7</v>
      </c>
      <c r="O255">
        <v>33</v>
      </c>
      <c r="P255">
        <v>24</v>
      </c>
      <c r="Q255">
        <v>18</v>
      </c>
      <c r="R255">
        <v>37</v>
      </c>
      <c r="S255">
        <v>8</v>
      </c>
      <c r="T255">
        <v>41</v>
      </c>
      <c r="U255">
        <v>17</v>
      </c>
      <c r="V255">
        <v>3</v>
      </c>
      <c r="W255">
        <v>47</v>
      </c>
      <c r="X255">
        <v>27</v>
      </c>
      <c r="Y255">
        <v>52</v>
      </c>
      <c r="Z255">
        <v>5</v>
      </c>
      <c r="AA255">
        <v>53</v>
      </c>
      <c r="AB255">
        <v>40</v>
      </c>
      <c r="AC255">
        <v>45</v>
      </c>
      <c r="AD255">
        <v>16</v>
      </c>
      <c r="AE255">
        <v>34</v>
      </c>
      <c r="AF255">
        <v>13</v>
      </c>
      <c r="AG255">
        <v>10</v>
      </c>
      <c r="AH255">
        <v>50</v>
      </c>
      <c r="AI255">
        <v>23</v>
      </c>
      <c r="AJ255">
        <v>22</v>
      </c>
      <c r="AK255">
        <v>35</v>
      </c>
      <c r="AL255">
        <v>1</v>
      </c>
      <c r="AM255">
        <v>42</v>
      </c>
      <c r="AN255">
        <v>28</v>
      </c>
      <c r="AO255">
        <v>25</v>
      </c>
      <c r="AP255">
        <v>46</v>
      </c>
      <c r="AQ255">
        <v>6</v>
      </c>
      <c r="AR255">
        <v>12</v>
      </c>
      <c r="AS255">
        <v>4</v>
      </c>
      <c r="AT255">
        <v>43</v>
      </c>
      <c r="AU255">
        <v>31</v>
      </c>
      <c r="AV255">
        <v>36</v>
      </c>
      <c r="AW255">
        <v>51</v>
      </c>
      <c r="AX255">
        <v>2</v>
      </c>
      <c r="AY255">
        <v>39</v>
      </c>
      <c r="AZ255">
        <v>19</v>
      </c>
      <c r="BA255">
        <v>26</v>
      </c>
      <c r="BB255">
        <v>11</v>
      </c>
      <c r="BD255">
        <v>15</v>
      </c>
      <c r="BE255">
        <v>44</v>
      </c>
      <c r="BF255">
        <v>9</v>
      </c>
      <c r="BG255">
        <v>30</v>
      </c>
    </row>
    <row r="256" spans="1:59" x14ac:dyDescent="0.2">
      <c r="A256" s="426" t="str">
        <f t="shared" ca="1" si="3"/>
        <v/>
      </c>
      <c r="B256" s="426" t="str">
        <f t="shared" ca="1" si="3"/>
        <v/>
      </c>
      <c r="C256" s="426" t="str">
        <f t="shared" ca="1" si="3"/>
        <v/>
      </c>
    </row>
    <row r="257" spans="1:64" x14ac:dyDescent="0.2">
      <c r="A257" s="426" t="str">
        <f t="shared" ca="1" si="3"/>
        <v/>
      </c>
      <c r="B257" s="426" t="str">
        <f t="shared" ca="1" si="3"/>
        <v/>
      </c>
      <c r="C257" s="426" t="str">
        <f t="shared" ca="1" si="3"/>
        <v/>
      </c>
      <c r="D257" s="430">
        <v>54</v>
      </c>
      <c r="E257" s="431" t="s">
        <v>179</v>
      </c>
    </row>
    <row r="258" spans="1:64" x14ac:dyDescent="0.2">
      <c r="A258" s="426" t="str">
        <f t="shared" ca="1" si="3"/>
        <v/>
      </c>
      <c r="B258" s="426" t="str">
        <f t="shared" ca="1" si="3"/>
        <v/>
      </c>
      <c r="C258" s="426" t="str">
        <f t="shared" ca="1" si="3"/>
        <v/>
      </c>
      <c r="E258" s="426" t="s">
        <v>130</v>
      </c>
      <c r="F258">
        <v>1</v>
      </c>
      <c r="G258">
        <v>2</v>
      </c>
      <c r="H258">
        <v>3</v>
      </c>
      <c r="I258">
        <v>4</v>
      </c>
      <c r="J258">
        <v>5</v>
      </c>
      <c r="K258">
        <v>6</v>
      </c>
      <c r="L258">
        <v>7</v>
      </c>
      <c r="M258">
        <v>8</v>
      </c>
      <c r="N258">
        <v>9</v>
      </c>
      <c r="O258">
        <v>10</v>
      </c>
      <c r="P258">
        <v>11</v>
      </c>
      <c r="Q258">
        <v>12</v>
      </c>
      <c r="R258">
        <v>13</v>
      </c>
      <c r="S258">
        <v>14</v>
      </c>
      <c r="T258">
        <v>15</v>
      </c>
      <c r="U258">
        <v>16</v>
      </c>
      <c r="V258">
        <v>17</v>
      </c>
      <c r="W258">
        <v>18</v>
      </c>
      <c r="X258">
        <v>19</v>
      </c>
      <c r="Y258">
        <v>20</v>
      </c>
      <c r="Z258">
        <v>21</v>
      </c>
      <c r="AA258">
        <v>22</v>
      </c>
      <c r="AB258">
        <v>23</v>
      </c>
      <c r="AC258">
        <v>24</v>
      </c>
      <c r="AD258">
        <v>25</v>
      </c>
      <c r="AE258">
        <v>26</v>
      </c>
      <c r="AF258">
        <v>27</v>
      </c>
      <c r="AG258">
        <v>28</v>
      </c>
      <c r="AH258">
        <v>29</v>
      </c>
      <c r="AI258">
        <v>30</v>
      </c>
      <c r="AJ258">
        <v>31</v>
      </c>
      <c r="AK258">
        <v>32</v>
      </c>
      <c r="AL258">
        <v>33</v>
      </c>
      <c r="AM258">
        <v>34</v>
      </c>
      <c r="AN258">
        <v>35</v>
      </c>
      <c r="AO258">
        <v>36</v>
      </c>
      <c r="AP258">
        <v>37</v>
      </c>
      <c r="AQ258">
        <v>38</v>
      </c>
      <c r="AR258">
        <v>39</v>
      </c>
      <c r="AS258">
        <v>40</v>
      </c>
      <c r="AT258">
        <v>41</v>
      </c>
      <c r="AU258">
        <v>42</v>
      </c>
      <c r="AV258">
        <v>43</v>
      </c>
      <c r="AW258">
        <v>44</v>
      </c>
      <c r="AX258">
        <v>45</v>
      </c>
      <c r="AY258">
        <v>46</v>
      </c>
      <c r="AZ258">
        <v>47</v>
      </c>
      <c r="BA258">
        <v>48</v>
      </c>
      <c r="BB258">
        <v>49</v>
      </c>
      <c r="BC258">
        <v>50</v>
      </c>
      <c r="BD258">
        <v>51</v>
      </c>
      <c r="BE258">
        <v>52</v>
      </c>
      <c r="BF258">
        <v>53</v>
      </c>
      <c r="BG258">
        <v>54</v>
      </c>
    </row>
    <row r="259" spans="1:64" x14ac:dyDescent="0.2">
      <c r="A259" s="426" t="str">
        <f t="shared" ref="A259:C306" ca="1" si="4">IF(INDIRECT(ADDRESS(A$6,ROW()-ROW(A$6)-1+COLUMN($F$8)))&gt;0,INDIRECT(ADDRESS(A$6,ROW()-ROW(A$6)-1+COLUMN($F$8))),"")</f>
        <v/>
      </c>
      <c r="B259" s="426" t="str">
        <f t="shared" ca="1" si="4"/>
        <v/>
      </c>
      <c r="C259" s="426" t="str">
        <f t="shared" ca="1" si="4"/>
        <v/>
      </c>
      <c r="E259" s="426" t="s">
        <v>157</v>
      </c>
      <c r="F259">
        <v>18</v>
      </c>
      <c r="G259">
        <v>38</v>
      </c>
      <c r="H259">
        <v>14</v>
      </c>
      <c r="I259">
        <v>47</v>
      </c>
      <c r="J259">
        <v>27</v>
      </c>
      <c r="K259">
        <v>24</v>
      </c>
      <c r="L259">
        <v>54</v>
      </c>
      <c r="M259">
        <v>35</v>
      </c>
      <c r="N259">
        <v>50</v>
      </c>
      <c r="O259">
        <v>7</v>
      </c>
      <c r="P259">
        <v>12</v>
      </c>
      <c r="Q259">
        <v>45</v>
      </c>
      <c r="R259">
        <v>32</v>
      </c>
      <c r="S259">
        <v>6</v>
      </c>
      <c r="T259">
        <v>19</v>
      </c>
      <c r="U259">
        <v>25</v>
      </c>
      <c r="V259">
        <v>28</v>
      </c>
      <c r="W259">
        <v>15</v>
      </c>
      <c r="X259">
        <v>43</v>
      </c>
      <c r="Y259">
        <v>39</v>
      </c>
      <c r="Z259">
        <v>37</v>
      </c>
      <c r="AA259">
        <v>23</v>
      </c>
      <c r="AB259">
        <v>34</v>
      </c>
      <c r="AC259">
        <v>52</v>
      </c>
      <c r="AD259">
        <v>2</v>
      </c>
      <c r="AE259">
        <v>44</v>
      </c>
      <c r="AF259">
        <v>29</v>
      </c>
      <c r="AG259">
        <v>22</v>
      </c>
      <c r="AH259">
        <v>11</v>
      </c>
      <c r="AI259">
        <v>8</v>
      </c>
      <c r="AJ259">
        <v>10</v>
      </c>
      <c r="AK259">
        <v>5</v>
      </c>
      <c r="AL259">
        <v>31</v>
      </c>
      <c r="AM259">
        <v>13</v>
      </c>
      <c r="AN259">
        <v>48</v>
      </c>
      <c r="AO259">
        <v>17</v>
      </c>
      <c r="AP259">
        <v>33</v>
      </c>
      <c r="AQ259">
        <v>36</v>
      </c>
      <c r="AR259">
        <v>53</v>
      </c>
      <c r="AS259">
        <v>42</v>
      </c>
      <c r="AT259">
        <v>30</v>
      </c>
      <c r="AU259">
        <v>20</v>
      </c>
      <c r="AV259">
        <v>4</v>
      </c>
      <c r="AW259">
        <v>46</v>
      </c>
      <c r="AX259">
        <v>21</v>
      </c>
      <c r="AY259">
        <v>49</v>
      </c>
      <c r="AZ259">
        <v>1</v>
      </c>
      <c r="BA259">
        <v>16</v>
      </c>
      <c r="BB259">
        <v>41</v>
      </c>
      <c r="BC259">
        <v>51</v>
      </c>
      <c r="BD259">
        <v>3</v>
      </c>
      <c r="BE259">
        <v>40</v>
      </c>
      <c r="BF259">
        <v>9</v>
      </c>
      <c r="BG259">
        <v>26</v>
      </c>
    </row>
    <row r="260" spans="1:64" x14ac:dyDescent="0.2">
      <c r="A260" s="426" t="str">
        <f t="shared" ca="1" si="4"/>
        <v/>
      </c>
      <c r="B260" s="426" t="str">
        <f t="shared" ca="1" si="4"/>
        <v/>
      </c>
      <c r="C260" s="426" t="str">
        <f t="shared" ca="1" si="4"/>
        <v/>
      </c>
      <c r="E260" s="426" t="s">
        <v>159</v>
      </c>
      <c r="F260">
        <v>2</v>
      </c>
      <c r="G260">
        <v>15</v>
      </c>
      <c r="H260">
        <v>27</v>
      </c>
      <c r="I260">
        <v>16</v>
      </c>
      <c r="J260">
        <v>31</v>
      </c>
      <c r="K260">
        <v>13</v>
      </c>
      <c r="L260">
        <v>53</v>
      </c>
      <c r="M260">
        <v>41</v>
      </c>
      <c r="N260">
        <v>32</v>
      </c>
      <c r="O260">
        <v>28</v>
      </c>
      <c r="P260">
        <v>29</v>
      </c>
      <c r="Q260">
        <v>48</v>
      </c>
      <c r="R260">
        <v>54</v>
      </c>
      <c r="S260">
        <v>36</v>
      </c>
      <c r="T260">
        <v>3</v>
      </c>
      <c r="U260">
        <v>5</v>
      </c>
      <c r="V260">
        <v>43</v>
      </c>
      <c r="W260">
        <v>20</v>
      </c>
      <c r="X260">
        <v>38</v>
      </c>
      <c r="Y260">
        <v>23</v>
      </c>
      <c r="Z260">
        <v>14</v>
      </c>
      <c r="AA260">
        <v>26</v>
      </c>
      <c r="AB260">
        <v>49</v>
      </c>
      <c r="AC260">
        <v>22</v>
      </c>
      <c r="AD260">
        <v>6</v>
      </c>
      <c r="AE260">
        <v>52</v>
      </c>
      <c r="AF260">
        <v>21</v>
      </c>
      <c r="AG260">
        <v>10</v>
      </c>
      <c r="AH260">
        <v>1</v>
      </c>
      <c r="AI260">
        <v>11</v>
      </c>
      <c r="AJ260">
        <v>50</v>
      </c>
      <c r="AK260">
        <v>8</v>
      </c>
      <c r="AL260">
        <v>42</v>
      </c>
      <c r="AM260">
        <v>12</v>
      </c>
      <c r="AN260">
        <v>37</v>
      </c>
      <c r="AO260">
        <v>39</v>
      </c>
      <c r="AP260">
        <v>34</v>
      </c>
      <c r="AQ260">
        <v>47</v>
      </c>
      <c r="AR260">
        <v>17</v>
      </c>
      <c r="AS260">
        <v>44</v>
      </c>
      <c r="AT260">
        <v>40</v>
      </c>
      <c r="AU260">
        <v>35</v>
      </c>
      <c r="AV260">
        <v>51</v>
      </c>
      <c r="AW260">
        <v>25</v>
      </c>
      <c r="AX260">
        <v>46</v>
      </c>
      <c r="AY260">
        <v>45</v>
      </c>
      <c r="AZ260">
        <v>9</v>
      </c>
      <c r="BA260">
        <v>30</v>
      </c>
      <c r="BB260">
        <v>18</v>
      </c>
      <c r="BC260">
        <v>24</v>
      </c>
      <c r="BD260">
        <v>19</v>
      </c>
      <c r="BE260">
        <v>4</v>
      </c>
      <c r="BF260">
        <v>7</v>
      </c>
      <c r="BG260">
        <v>33</v>
      </c>
    </row>
    <row r="261" spans="1:64" x14ac:dyDescent="0.2">
      <c r="A261" s="426" t="str">
        <f t="shared" ca="1" si="4"/>
        <v/>
      </c>
      <c r="B261" s="426" t="str">
        <f t="shared" ca="1" si="4"/>
        <v/>
      </c>
      <c r="C261" s="426" t="str">
        <f t="shared" ca="1" si="4"/>
        <v/>
      </c>
    </row>
    <row r="262" spans="1:64" x14ac:dyDescent="0.2">
      <c r="A262" s="426" t="str">
        <f t="shared" ca="1" si="4"/>
        <v/>
      </c>
      <c r="B262" s="426" t="str">
        <f t="shared" ca="1" si="4"/>
        <v/>
      </c>
      <c r="C262" s="426" t="str">
        <f t="shared" ca="1" si="4"/>
        <v/>
      </c>
      <c r="D262" s="430">
        <v>55</v>
      </c>
      <c r="E262" s="431" t="s">
        <v>179</v>
      </c>
    </row>
    <row r="263" spans="1:64" x14ac:dyDescent="0.2">
      <c r="A263" s="426" t="str">
        <f t="shared" ca="1" si="4"/>
        <v/>
      </c>
      <c r="B263" s="426" t="str">
        <f t="shared" ca="1" si="4"/>
        <v/>
      </c>
      <c r="C263" s="426" t="str">
        <f t="shared" ca="1" si="4"/>
        <v/>
      </c>
      <c r="E263" s="426" t="s">
        <v>130</v>
      </c>
      <c r="F263">
        <v>1</v>
      </c>
      <c r="G263">
        <v>2</v>
      </c>
      <c r="H263">
        <v>3</v>
      </c>
      <c r="I263">
        <v>4</v>
      </c>
      <c r="J263">
        <v>5</v>
      </c>
      <c r="K263">
        <v>6</v>
      </c>
      <c r="L263">
        <v>7</v>
      </c>
      <c r="M263">
        <v>8</v>
      </c>
      <c r="N263">
        <v>9</v>
      </c>
      <c r="O263">
        <v>10</v>
      </c>
      <c r="P263">
        <v>11</v>
      </c>
      <c r="Q263">
        <v>12</v>
      </c>
      <c r="R263">
        <v>13</v>
      </c>
      <c r="S263">
        <v>14</v>
      </c>
      <c r="T263">
        <v>15</v>
      </c>
      <c r="U263">
        <v>16</v>
      </c>
      <c r="V263">
        <v>17</v>
      </c>
      <c r="W263">
        <v>18</v>
      </c>
      <c r="X263">
        <v>19</v>
      </c>
      <c r="Y263">
        <v>20</v>
      </c>
      <c r="Z263">
        <v>21</v>
      </c>
      <c r="AA263">
        <v>22</v>
      </c>
      <c r="AB263">
        <v>23</v>
      </c>
      <c r="AC263">
        <v>24</v>
      </c>
      <c r="AD263">
        <v>25</v>
      </c>
      <c r="AE263">
        <v>26</v>
      </c>
      <c r="AF263">
        <v>27</v>
      </c>
      <c r="AG263">
        <v>28</v>
      </c>
      <c r="AH263">
        <v>29</v>
      </c>
      <c r="AI263">
        <v>30</v>
      </c>
      <c r="AJ263">
        <v>31</v>
      </c>
      <c r="AK263">
        <v>32</v>
      </c>
      <c r="AL263">
        <v>33</v>
      </c>
      <c r="AM263">
        <v>34</v>
      </c>
      <c r="AN263">
        <v>35</v>
      </c>
      <c r="AO263">
        <v>36</v>
      </c>
      <c r="AP263">
        <v>37</v>
      </c>
      <c r="AQ263">
        <v>38</v>
      </c>
      <c r="AR263">
        <v>39</v>
      </c>
      <c r="AS263">
        <v>40</v>
      </c>
      <c r="AT263">
        <v>41</v>
      </c>
      <c r="AU263">
        <v>42</v>
      </c>
      <c r="AV263">
        <v>43</v>
      </c>
      <c r="AW263">
        <v>44</v>
      </c>
      <c r="AX263">
        <v>45</v>
      </c>
      <c r="AY263">
        <v>46</v>
      </c>
      <c r="AZ263">
        <v>47</v>
      </c>
      <c r="BA263">
        <v>48</v>
      </c>
      <c r="BB263">
        <v>49</v>
      </c>
      <c r="BC263">
        <v>50</v>
      </c>
      <c r="BD263">
        <v>51</v>
      </c>
      <c r="BE263">
        <v>52</v>
      </c>
      <c r="BF263">
        <v>53</v>
      </c>
      <c r="BG263">
        <v>54</v>
      </c>
      <c r="BH263">
        <v>55</v>
      </c>
    </row>
    <row r="264" spans="1:64" x14ac:dyDescent="0.2">
      <c r="A264" s="426" t="str">
        <f t="shared" ca="1" si="4"/>
        <v/>
      </c>
      <c r="B264" s="426" t="str">
        <f t="shared" ca="1" si="4"/>
        <v/>
      </c>
      <c r="C264" s="426" t="str">
        <f t="shared" ca="1" si="4"/>
        <v/>
      </c>
      <c r="E264" s="426" t="s">
        <v>157</v>
      </c>
      <c r="F264">
        <v>47</v>
      </c>
      <c r="G264">
        <v>45</v>
      </c>
      <c r="H264">
        <v>39</v>
      </c>
      <c r="I264">
        <v>18</v>
      </c>
      <c r="J264">
        <v>24</v>
      </c>
      <c r="K264">
        <v>44</v>
      </c>
      <c r="L264">
        <v>29</v>
      </c>
      <c r="M264">
        <v>7</v>
      </c>
      <c r="N264">
        <v>55</v>
      </c>
      <c r="O264">
        <v>16</v>
      </c>
      <c r="P264">
        <v>4</v>
      </c>
      <c r="Q264">
        <v>34</v>
      </c>
      <c r="R264">
        <v>52</v>
      </c>
      <c r="S264">
        <v>17</v>
      </c>
      <c r="T264">
        <v>49</v>
      </c>
      <c r="U264">
        <v>15</v>
      </c>
      <c r="V264">
        <v>48</v>
      </c>
      <c r="W264">
        <v>31</v>
      </c>
      <c r="X264">
        <v>21</v>
      </c>
      <c r="Y264">
        <v>36</v>
      </c>
      <c r="Z264">
        <v>27</v>
      </c>
      <c r="AA264">
        <v>46</v>
      </c>
      <c r="AB264">
        <v>9</v>
      </c>
      <c r="AC264">
        <v>33</v>
      </c>
      <c r="AD264">
        <v>43</v>
      </c>
      <c r="AE264">
        <v>32</v>
      </c>
      <c r="AF264">
        <v>38</v>
      </c>
      <c r="AG264">
        <v>12</v>
      </c>
      <c r="AH264">
        <v>22</v>
      </c>
      <c r="AI264">
        <v>8</v>
      </c>
      <c r="AJ264">
        <v>13</v>
      </c>
      <c r="AK264">
        <v>10</v>
      </c>
      <c r="AL264">
        <v>30</v>
      </c>
      <c r="AM264">
        <v>3</v>
      </c>
      <c r="AN264">
        <v>51</v>
      </c>
      <c r="AO264">
        <v>42</v>
      </c>
      <c r="AP264">
        <v>35</v>
      </c>
      <c r="AQ264">
        <v>37</v>
      </c>
      <c r="AR264">
        <v>23</v>
      </c>
      <c r="AS264">
        <v>11</v>
      </c>
      <c r="AT264">
        <v>5</v>
      </c>
      <c r="AU264">
        <v>25</v>
      </c>
      <c r="AV264">
        <v>20</v>
      </c>
      <c r="AW264">
        <v>53</v>
      </c>
      <c r="AX264">
        <v>28</v>
      </c>
      <c r="AY264">
        <v>14</v>
      </c>
      <c r="AZ264">
        <v>54</v>
      </c>
      <c r="BA264">
        <v>40</v>
      </c>
      <c r="BB264">
        <v>6</v>
      </c>
      <c r="BC264">
        <v>1</v>
      </c>
      <c r="BD264">
        <v>19</v>
      </c>
      <c r="BE264">
        <v>41</v>
      </c>
      <c r="BF264">
        <v>2</v>
      </c>
      <c r="BG264">
        <v>50</v>
      </c>
      <c r="BH264">
        <v>26</v>
      </c>
    </row>
    <row r="265" spans="1:64" x14ac:dyDescent="0.2">
      <c r="A265" s="426" t="str">
        <f t="shared" ca="1" si="4"/>
        <v/>
      </c>
      <c r="B265" s="426" t="str">
        <f t="shared" ca="1" si="4"/>
        <v/>
      </c>
      <c r="C265" s="426" t="str">
        <f t="shared" ca="1" si="4"/>
        <v/>
      </c>
      <c r="E265" s="426" t="s">
        <v>159</v>
      </c>
      <c r="F265">
        <v>50</v>
      </c>
      <c r="G265">
        <v>43</v>
      </c>
      <c r="H265">
        <v>35</v>
      </c>
      <c r="I265">
        <v>38</v>
      </c>
      <c r="J265">
        <v>21</v>
      </c>
      <c r="K265">
        <v>24</v>
      </c>
      <c r="L265">
        <v>3</v>
      </c>
      <c r="M265">
        <v>16</v>
      </c>
      <c r="N265">
        <v>37</v>
      </c>
      <c r="O265">
        <v>48</v>
      </c>
      <c r="P265">
        <v>45</v>
      </c>
      <c r="Q265">
        <v>30</v>
      </c>
      <c r="R265">
        <v>11</v>
      </c>
      <c r="S265">
        <v>52</v>
      </c>
      <c r="T265">
        <v>2</v>
      </c>
      <c r="U265">
        <v>49</v>
      </c>
      <c r="V265">
        <v>18</v>
      </c>
      <c r="W265">
        <v>36</v>
      </c>
      <c r="X265">
        <v>13</v>
      </c>
      <c r="Y265">
        <v>41</v>
      </c>
      <c r="Z265">
        <v>55</v>
      </c>
      <c r="AA265">
        <v>9</v>
      </c>
      <c r="AB265">
        <v>14</v>
      </c>
      <c r="AC265">
        <v>5</v>
      </c>
      <c r="AD265">
        <v>31</v>
      </c>
      <c r="AE265">
        <v>53</v>
      </c>
      <c r="AF265">
        <v>26</v>
      </c>
      <c r="AG265">
        <v>10</v>
      </c>
      <c r="AH265">
        <v>1</v>
      </c>
      <c r="AI265">
        <v>12</v>
      </c>
      <c r="AJ265">
        <v>39</v>
      </c>
      <c r="AK265">
        <v>20</v>
      </c>
      <c r="AL265">
        <v>29</v>
      </c>
      <c r="AM265">
        <v>46</v>
      </c>
      <c r="AN265">
        <v>4</v>
      </c>
      <c r="AO265">
        <v>23</v>
      </c>
      <c r="AP265">
        <v>8</v>
      </c>
      <c r="AQ265">
        <v>19</v>
      </c>
      <c r="AR265">
        <v>15</v>
      </c>
      <c r="AS265">
        <v>47</v>
      </c>
      <c r="AT265">
        <v>54</v>
      </c>
      <c r="AU265">
        <v>28</v>
      </c>
      <c r="AV265">
        <v>34</v>
      </c>
      <c r="AW265">
        <v>42</v>
      </c>
      <c r="AX265">
        <v>7</v>
      </c>
      <c r="AY265">
        <v>22</v>
      </c>
      <c r="AZ265">
        <v>33</v>
      </c>
      <c r="BA265">
        <v>44</v>
      </c>
      <c r="BB265">
        <v>51</v>
      </c>
      <c r="BC265">
        <v>6</v>
      </c>
      <c r="BD265">
        <v>17</v>
      </c>
      <c r="BE265">
        <v>40</v>
      </c>
      <c r="BF265">
        <v>25</v>
      </c>
      <c r="BG265">
        <v>32</v>
      </c>
      <c r="BH265">
        <v>27</v>
      </c>
    </row>
    <row r="266" spans="1:64" x14ac:dyDescent="0.2">
      <c r="A266" s="426" t="str">
        <f t="shared" ca="1" si="4"/>
        <v/>
      </c>
      <c r="B266" s="426" t="str">
        <f t="shared" ca="1" si="4"/>
        <v/>
      </c>
      <c r="C266" s="426" t="str">
        <f t="shared" ca="1" si="4"/>
        <v/>
      </c>
    </row>
    <row r="267" spans="1:64" x14ac:dyDescent="0.2">
      <c r="A267" s="426" t="str">
        <f t="shared" ca="1" si="4"/>
        <v/>
      </c>
      <c r="B267" s="426" t="str">
        <f t="shared" ca="1" si="4"/>
        <v/>
      </c>
      <c r="C267" s="426" t="str">
        <f t="shared" ca="1" si="4"/>
        <v/>
      </c>
      <c r="D267" s="430">
        <v>56</v>
      </c>
      <c r="E267" s="431" t="s">
        <v>179</v>
      </c>
    </row>
    <row r="268" spans="1:64" x14ac:dyDescent="0.2">
      <c r="A268" s="426" t="str">
        <f t="shared" ca="1" si="4"/>
        <v/>
      </c>
      <c r="B268" s="426" t="str">
        <f t="shared" ca="1" si="4"/>
        <v/>
      </c>
      <c r="C268" s="426" t="str">
        <f t="shared" ca="1" si="4"/>
        <v/>
      </c>
      <c r="E268" s="426" t="s">
        <v>130</v>
      </c>
      <c r="F268">
        <v>1</v>
      </c>
      <c r="G268">
        <v>2</v>
      </c>
      <c r="H268">
        <v>3</v>
      </c>
      <c r="I268">
        <v>4</v>
      </c>
      <c r="J268">
        <v>5</v>
      </c>
      <c r="K268">
        <v>6</v>
      </c>
      <c r="L268">
        <v>7</v>
      </c>
      <c r="M268">
        <v>8</v>
      </c>
      <c r="N268">
        <v>9</v>
      </c>
      <c r="O268">
        <v>10</v>
      </c>
      <c r="P268">
        <v>11</v>
      </c>
      <c r="Q268">
        <v>12</v>
      </c>
      <c r="R268">
        <v>13</v>
      </c>
      <c r="S268">
        <v>14</v>
      </c>
      <c r="T268">
        <v>15</v>
      </c>
      <c r="U268">
        <v>16</v>
      </c>
      <c r="V268">
        <v>17</v>
      </c>
      <c r="W268">
        <v>18</v>
      </c>
      <c r="X268">
        <v>19</v>
      </c>
      <c r="Y268">
        <v>20</v>
      </c>
      <c r="Z268">
        <v>21</v>
      </c>
      <c r="AA268">
        <v>22</v>
      </c>
      <c r="AB268">
        <v>23</v>
      </c>
      <c r="AC268">
        <v>24</v>
      </c>
      <c r="AD268">
        <v>25</v>
      </c>
      <c r="AE268">
        <v>26</v>
      </c>
      <c r="AF268">
        <v>27</v>
      </c>
      <c r="AG268">
        <v>28</v>
      </c>
      <c r="AH268">
        <v>29</v>
      </c>
      <c r="AI268">
        <v>30</v>
      </c>
      <c r="AJ268">
        <v>31</v>
      </c>
      <c r="AK268">
        <v>32</v>
      </c>
      <c r="AL268">
        <v>33</v>
      </c>
      <c r="AM268">
        <v>34</v>
      </c>
      <c r="AN268">
        <v>35</v>
      </c>
      <c r="AO268">
        <v>36</v>
      </c>
      <c r="AP268">
        <v>37</v>
      </c>
      <c r="AQ268">
        <v>38</v>
      </c>
      <c r="AR268">
        <v>39</v>
      </c>
      <c r="AS268">
        <v>40</v>
      </c>
      <c r="AT268">
        <v>41</v>
      </c>
      <c r="AU268">
        <v>42</v>
      </c>
      <c r="AV268">
        <v>43</v>
      </c>
      <c r="AW268">
        <v>44</v>
      </c>
      <c r="AY268">
        <v>45</v>
      </c>
      <c r="AZ268">
        <v>46</v>
      </c>
      <c r="BA268">
        <v>47</v>
      </c>
      <c r="BB268">
        <v>48</v>
      </c>
      <c r="BD268">
        <v>49</v>
      </c>
      <c r="BE268">
        <v>50</v>
      </c>
      <c r="BF268">
        <v>51</v>
      </c>
      <c r="BG268">
        <v>52</v>
      </c>
      <c r="BI268">
        <v>53</v>
      </c>
      <c r="BJ268">
        <v>54</v>
      </c>
      <c r="BK268">
        <v>55</v>
      </c>
      <c r="BL268">
        <v>56</v>
      </c>
    </row>
    <row r="269" spans="1:64" x14ac:dyDescent="0.2">
      <c r="A269" s="426" t="str">
        <f t="shared" ca="1" si="4"/>
        <v/>
      </c>
      <c r="B269" s="426" t="str">
        <f t="shared" ca="1" si="4"/>
        <v/>
      </c>
      <c r="C269" s="426" t="str">
        <f t="shared" ca="1" si="4"/>
        <v/>
      </c>
      <c r="E269" s="426" t="s">
        <v>157</v>
      </c>
      <c r="F269">
        <v>37</v>
      </c>
      <c r="G269">
        <v>21</v>
      </c>
      <c r="H269">
        <v>54</v>
      </c>
      <c r="I269">
        <v>31</v>
      </c>
      <c r="J269">
        <v>27</v>
      </c>
      <c r="K269">
        <v>56</v>
      </c>
      <c r="L269">
        <v>45</v>
      </c>
      <c r="M269">
        <v>19</v>
      </c>
      <c r="N269">
        <v>41</v>
      </c>
      <c r="O269">
        <v>36</v>
      </c>
      <c r="P269">
        <v>17</v>
      </c>
      <c r="Q269">
        <v>25</v>
      </c>
      <c r="R269">
        <v>4</v>
      </c>
      <c r="S269">
        <v>51</v>
      </c>
      <c r="T269">
        <v>53</v>
      </c>
      <c r="U269">
        <v>5</v>
      </c>
      <c r="V269">
        <v>47</v>
      </c>
      <c r="W269">
        <v>50</v>
      </c>
      <c r="X269">
        <v>26</v>
      </c>
      <c r="Y269">
        <v>38</v>
      </c>
      <c r="Z269">
        <v>10</v>
      </c>
      <c r="AA269">
        <v>55</v>
      </c>
      <c r="AB269">
        <v>22</v>
      </c>
      <c r="AC269">
        <v>2</v>
      </c>
      <c r="AD269">
        <v>16</v>
      </c>
      <c r="AE269">
        <v>48</v>
      </c>
      <c r="AF269">
        <v>20</v>
      </c>
      <c r="AG269">
        <v>52</v>
      </c>
      <c r="AH269">
        <v>43</v>
      </c>
      <c r="AI269">
        <v>33</v>
      </c>
      <c r="AJ269">
        <v>34</v>
      </c>
      <c r="AK269">
        <v>49</v>
      </c>
      <c r="AL269">
        <v>12</v>
      </c>
      <c r="AM269">
        <v>7</v>
      </c>
      <c r="AN269">
        <v>42</v>
      </c>
      <c r="AO269">
        <v>35</v>
      </c>
      <c r="AP269">
        <v>44</v>
      </c>
      <c r="AQ269">
        <v>46</v>
      </c>
      <c r="AR269">
        <v>28</v>
      </c>
      <c r="AS269">
        <v>14</v>
      </c>
      <c r="AT269">
        <v>18</v>
      </c>
      <c r="AU269">
        <v>6</v>
      </c>
      <c r="AV269">
        <v>29</v>
      </c>
      <c r="AW269">
        <v>23</v>
      </c>
      <c r="AY269">
        <v>24</v>
      </c>
      <c r="AZ269">
        <v>9</v>
      </c>
      <c r="BA269">
        <v>15</v>
      </c>
      <c r="BB269">
        <v>32</v>
      </c>
      <c r="BD269">
        <v>13</v>
      </c>
      <c r="BE269">
        <v>3</v>
      </c>
      <c r="BF269">
        <v>39</v>
      </c>
      <c r="BG269">
        <v>8</v>
      </c>
      <c r="BI269">
        <v>40</v>
      </c>
      <c r="BJ269">
        <v>30</v>
      </c>
      <c r="BK269">
        <v>11</v>
      </c>
      <c r="BL269">
        <v>1</v>
      </c>
    </row>
    <row r="270" spans="1:64" x14ac:dyDescent="0.2">
      <c r="A270" s="426" t="str">
        <f t="shared" ca="1" si="4"/>
        <v/>
      </c>
      <c r="B270" s="426" t="str">
        <f t="shared" ca="1" si="4"/>
        <v/>
      </c>
      <c r="C270" s="426" t="str">
        <f t="shared" ca="1" si="4"/>
        <v/>
      </c>
      <c r="E270" s="426" t="s">
        <v>159</v>
      </c>
      <c r="F270">
        <v>23</v>
      </c>
      <c r="G270">
        <v>52</v>
      </c>
      <c r="H270">
        <v>44</v>
      </c>
      <c r="I270">
        <v>5</v>
      </c>
      <c r="J270">
        <v>12</v>
      </c>
      <c r="K270">
        <v>28</v>
      </c>
      <c r="L270">
        <v>31</v>
      </c>
      <c r="M270">
        <v>1</v>
      </c>
      <c r="N270">
        <v>6</v>
      </c>
      <c r="O270">
        <v>49</v>
      </c>
      <c r="P270">
        <v>43</v>
      </c>
      <c r="Q270">
        <v>39</v>
      </c>
      <c r="R270">
        <v>9</v>
      </c>
      <c r="S270">
        <v>55</v>
      </c>
      <c r="T270">
        <v>11</v>
      </c>
      <c r="U270">
        <v>15</v>
      </c>
      <c r="V270">
        <v>34</v>
      </c>
      <c r="W270">
        <v>16</v>
      </c>
      <c r="X270">
        <v>50</v>
      </c>
      <c r="Y270">
        <v>56</v>
      </c>
      <c r="Z270">
        <v>29</v>
      </c>
      <c r="AA270">
        <v>51</v>
      </c>
      <c r="AB270">
        <v>40</v>
      </c>
      <c r="AC270">
        <v>45</v>
      </c>
      <c r="AD270">
        <v>3</v>
      </c>
      <c r="AE270">
        <v>42</v>
      </c>
      <c r="AF270">
        <v>8</v>
      </c>
      <c r="AG270">
        <v>53</v>
      </c>
      <c r="AH270">
        <v>21</v>
      </c>
      <c r="AI270">
        <v>46</v>
      </c>
      <c r="AJ270">
        <v>19</v>
      </c>
      <c r="AK270">
        <v>24</v>
      </c>
      <c r="AL270">
        <v>48</v>
      </c>
      <c r="AM270">
        <v>54</v>
      </c>
      <c r="AN270">
        <v>13</v>
      </c>
      <c r="AO270">
        <v>32</v>
      </c>
      <c r="AP270">
        <v>41</v>
      </c>
      <c r="AQ270">
        <v>30</v>
      </c>
      <c r="AR270">
        <v>18</v>
      </c>
      <c r="AS270">
        <v>47</v>
      </c>
      <c r="AT270">
        <v>14</v>
      </c>
      <c r="AU270">
        <v>26</v>
      </c>
      <c r="AV270">
        <v>25</v>
      </c>
      <c r="AW270">
        <v>37</v>
      </c>
      <c r="AY270">
        <v>2</v>
      </c>
      <c r="AZ270">
        <v>33</v>
      </c>
      <c r="BA270">
        <v>27</v>
      </c>
      <c r="BB270">
        <v>17</v>
      </c>
      <c r="BD270">
        <v>4</v>
      </c>
      <c r="BE270">
        <v>38</v>
      </c>
      <c r="BF270">
        <v>10</v>
      </c>
      <c r="BG270">
        <v>35</v>
      </c>
      <c r="BI270">
        <v>20</v>
      </c>
      <c r="BJ270">
        <v>36</v>
      </c>
      <c r="BK270">
        <v>7</v>
      </c>
      <c r="BL270">
        <v>22</v>
      </c>
    </row>
    <row r="271" spans="1:64" x14ac:dyDescent="0.2">
      <c r="A271" s="426" t="str">
        <f t="shared" ca="1" si="4"/>
        <v/>
      </c>
      <c r="B271" s="426" t="str">
        <f t="shared" ca="1" si="4"/>
        <v/>
      </c>
      <c r="C271" s="426" t="str">
        <f t="shared" ca="1" si="4"/>
        <v/>
      </c>
    </row>
    <row r="272" spans="1:64" x14ac:dyDescent="0.2">
      <c r="A272" s="426" t="str">
        <f t="shared" ca="1" si="4"/>
        <v/>
      </c>
      <c r="B272" s="426" t="str">
        <f t="shared" ca="1" si="4"/>
        <v/>
      </c>
      <c r="C272" s="426" t="str">
        <f t="shared" ca="1" si="4"/>
        <v/>
      </c>
      <c r="D272" s="430">
        <v>57</v>
      </c>
      <c r="E272" s="431" t="s">
        <v>179</v>
      </c>
    </row>
    <row r="273" spans="1:65" x14ac:dyDescent="0.2">
      <c r="A273" s="426" t="str">
        <f t="shared" ca="1" si="4"/>
        <v/>
      </c>
      <c r="B273" s="426" t="str">
        <f t="shared" ca="1" si="4"/>
        <v/>
      </c>
      <c r="C273" s="426" t="str">
        <f t="shared" ca="1" si="4"/>
        <v/>
      </c>
      <c r="E273" s="426" t="s">
        <v>130</v>
      </c>
      <c r="F273">
        <v>1</v>
      </c>
      <c r="G273">
        <v>2</v>
      </c>
      <c r="H273">
        <v>3</v>
      </c>
      <c r="I273">
        <v>4</v>
      </c>
      <c r="J273">
        <v>5</v>
      </c>
      <c r="K273">
        <v>6</v>
      </c>
      <c r="L273">
        <v>7</v>
      </c>
      <c r="M273">
        <v>8</v>
      </c>
      <c r="N273">
        <v>9</v>
      </c>
      <c r="O273">
        <v>10</v>
      </c>
      <c r="P273">
        <v>11</v>
      </c>
      <c r="Q273">
        <v>12</v>
      </c>
      <c r="R273">
        <v>13</v>
      </c>
      <c r="S273">
        <v>14</v>
      </c>
      <c r="T273">
        <v>15</v>
      </c>
      <c r="U273">
        <v>16</v>
      </c>
      <c r="V273">
        <v>17</v>
      </c>
      <c r="W273">
        <v>18</v>
      </c>
      <c r="X273">
        <v>19</v>
      </c>
      <c r="Y273">
        <v>20</v>
      </c>
      <c r="Z273">
        <v>21</v>
      </c>
      <c r="AA273">
        <v>22</v>
      </c>
      <c r="AB273">
        <v>23</v>
      </c>
      <c r="AC273">
        <v>24</v>
      </c>
      <c r="AD273">
        <v>25</v>
      </c>
      <c r="AE273">
        <v>26</v>
      </c>
      <c r="AF273">
        <v>27</v>
      </c>
      <c r="AG273">
        <v>28</v>
      </c>
      <c r="AH273">
        <v>29</v>
      </c>
      <c r="AI273">
        <v>30</v>
      </c>
      <c r="AJ273">
        <v>31</v>
      </c>
      <c r="AK273">
        <v>32</v>
      </c>
      <c r="AL273">
        <v>33</v>
      </c>
      <c r="AM273">
        <v>34</v>
      </c>
      <c r="AN273">
        <v>35</v>
      </c>
      <c r="AO273">
        <v>36</v>
      </c>
      <c r="AP273">
        <v>37</v>
      </c>
      <c r="AQ273">
        <v>38</v>
      </c>
      <c r="AR273">
        <v>39</v>
      </c>
      <c r="AS273">
        <v>40</v>
      </c>
      <c r="AT273">
        <v>41</v>
      </c>
      <c r="AU273">
        <v>42</v>
      </c>
      <c r="AV273">
        <v>43</v>
      </c>
      <c r="AW273">
        <v>44</v>
      </c>
      <c r="AX273">
        <v>45</v>
      </c>
      <c r="AY273">
        <v>46</v>
      </c>
      <c r="AZ273">
        <v>47</v>
      </c>
      <c r="BA273">
        <v>48</v>
      </c>
      <c r="BB273">
        <v>49</v>
      </c>
      <c r="BD273">
        <v>50</v>
      </c>
      <c r="BE273">
        <v>51</v>
      </c>
      <c r="BF273">
        <v>52</v>
      </c>
      <c r="BG273">
        <v>53</v>
      </c>
      <c r="BI273">
        <v>54</v>
      </c>
      <c r="BJ273">
        <v>55</v>
      </c>
      <c r="BK273">
        <v>56</v>
      </c>
      <c r="BL273">
        <v>57</v>
      </c>
    </row>
    <row r="274" spans="1:65" x14ac:dyDescent="0.2">
      <c r="A274" s="426" t="str">
        <f t="shared" ca="1" si="4"/>
        <v/>
      </c>
      <c r="B274" s="426" t="str">
        <f t="shared" ca="1" si="4"/>
        <v/>
      </c>
      <c r="C274" s="426" t="str">
        <f t="shared" ca="1" si="4"/>
        <v/>
      </c>
      <c r="E274" s="426" t="s">
        <v>157</v>
      </c>
      <c r="F274">
        <v>53</v>
      </c>
      <c r="G274">
        <v>56</v>
      </c>
      <c r="H274">
        <v>11</v>
      </c>
      <c r="I274">
        <v>33</v>
      </c>
      <c r="J274">
        <v>6</v>
      </c>
      <c r="K274">
        <v>19</v>
      </c>
      <c r="L274">
        <v>40</v>
      </c>
      <c r="M274">
        <v>29</v>
      </c>
      <c r="N274">
        <v>55</v>
      </c>
      <c r="O274">
        <v>14</v>
      </c>
      <c r="P274">
        <v>48</v>
      </c>
      <c r="Q274">
        <v>5</v>
      </c>
      <c r="R274">
        <v>25</v>
      </c>
      <c r="S274">
        <v>41</v>
      </c>
      <c r="T274">
        <v>12</v>
      </c>
      <c r="U274">
        <v>22</v>
      </c>
      <c r="V274">
        <v>39</v>
      </c>
      <c r="W274">
        <v>34</v>
      </c>
      <c r="X274">
        <v>47</v>
      </c>
      <c r="Y274">
        <v>52</v>
      </c>
      <c r="Z274">
        <v>9</v>
      </c>
      <c r="AA274">
        <v>44</v>
      </c>
      <c r="AB274">
        <v>51</v>
      </c>
      <c r="AC274">
        <v>23</v>
      </c>
      <c r="AD274">
        <v>31</v>
      </c>
      <c r="AE274">
        <v>24</v>
      </c>
      <c r="AF274">
        <v>28</v>
      </c>
      <c r="AG274">
        <v>49</v>
      </c>
      <c r="AH274">
        <v>38</v>
      </c>
      <c r="AI274">
        <v>13</v>
      </c>
      <c r="AJ274">
        <v>45</v>
      </c>
      <c r="AK274">
        <v>54</v>
      </c>
      <c r="AL274">
        <v>46</v>
      </c>
      <c r="AM274">
        <v>50</v>
      </c>
      <c r="AN274">
        <v>1</v>
      </c>
      <c r="AO274">
        <v>43</v>
      </c>
      <c r="AP274">
        <v>35</v>
      </c>
      <c r="AQ274">
        <v>57</v>
      </c>
      <c r="AR274">
        <v>3</v>
      </c>
      <c r="AS274">
        <v>36</v>
      </c>
      <c r="AT274">
        <v>18</v>
      </c>
      <c r="AU274">
        <v>4</v>
      </c>
      <c r="AV274">
        <v>15</v>
      </c>
      <c r="AW274">
        <v>42</v>
      </c>
      <c r="AX274">
        <v>32</v>
      </c>
      <c r="AY274">
        <v>7</v>
      </c>
      <c r="AZ274">
        <v>26</v>
      </c>
      <c r="BA274">
        <v>17</v>
      </c>
      <c r="BB274">
        <v>2</v>
      </c>
      <c r="BD274">
        <v>30</v>
      </c>
      <c r="BE274">
        <v>8</v>
      </c>
      <c r="BF274">
        <v>21</v>
      </c>
      <c r="BG274">
        <v>16</v>
      </c>
      <c r="BI274">
        <v>10</v>
      </c>
      <c r="BJ274">
        <v>20</v>
      </c>
      <c r="BK274">
        <v>27</v>
      </c>
      <c r="BL274">
        <v>37</v>
      </c>
    </row>
    <row r="275" spans="1:65" x14ac:dyDescent="0.2">
      <c r="A275" s="426" t="str">
        <f t="shared" ca="1" si="4"/>
        <v/>
      </c>
      <c r="B275" s="426" t="str">
        <f t="shared" ca="1" si="4"/>
        <v/>
      </c>
      <c r="C275" s="426" t="str">
        <f t="shared" ca="1" si="4"/>
        <v/>
      </c>
      <c r="E275" s="426" t="s">
        <v>159</v>
      </c>
      <c r="F275">
        <v>5</v>
      </c>
      <c r="G275">
        <v>50</v>
      </c>
      <c r="H275">
        <v>16</v>
      </c>
      <c r="I275">
        <v>11</v>
      </c>
      <c r="J275">
        <v>22</v>
      </c>
      <c r="K275">
        <v>2</v>
      </c>
      <c r="L275">
        <v>52</v>
      </c>
      <c r="M275">
        <v>42</v>
      </c>
      <c r="N275">
        <v>46</v>
      </c>
      <c r="O275">
        <v>9</v>
      </c>
      <c r="P275">
        <v>32</v>
      </c>
      <c r="Q275">
        <v>57</v>
      </c>
      <c r="R275">
        <v>30</v>
      </c>
      <c r="S275">
        <v>10</v>
      </c>
      <c r="T275">
        <v>17</v>
      </c>
      <c r="U275">
        <v>38</v>
      </c>
      <c r="V275">
        <v>34</v>
      </c>
      <c r="W275">
        <v>20</v>
      </c>
      <c r="X275">
        <v>48</v>
      </c>
      <c r="Y275">
        <v>53</v>
      </c>
      <c r="Z275">
        <v>49</v>
      </c>
      <c r="AA275">
        <v>1</v>
      </c>
      <c r="AB275">
        <v>39</v>
      </c>
      <c r="AC275">
        <v>27</v>
      </c>
      <c r="AD275">
        <v>19</v>
      </c>
      <c r="AE275">
        <v>29</v>
      </c>
      <c r="AF275">
        <v>24</v>
      </c>
      <c r="AG275">
        <v>44</v>
      </c>
      <c r="AH275">
        <v>56</v>
      </c>
      <c r="AI275">
        <v>18</v>
      </c>
      <c r="AJ275">
        <v>55</v>
      </c>
      <c r="AK275">
        <v>15</v>
      </c>
      <c r="AL275">
        <v>45</v>
      </c>
      <c r="AM275">
        <v>26</v>
      </c>
      <c r="AN275">
        <v>21</v>
      </c>
      <c r="AO275">
        <v>12</v>
      </c>
      <c r="AP275">
        <v>3</v>
      </c>
      <c r="AQ275">
        <v>37</v>
      </c>
      <c r="AR275">
        <v>54</v>
      </c>
      <c r="AS275">
        <v>8</v>
      </c>
      <c r="AT275">
        <v>40</v>
      </c>
      <c r="AU275">
        <v>33</v>
      </c>
      <c r="AV275">
        <v>47</v>
      </c>
      <c r="AW275">
        <v>51</v>
      </c>
      <c r="AX275">
        <v>7</v>
      </c>
      <c r="AY275">
        <v>25</v>
      </c>
      <c r="AZ275">
        <v>13</v>
      </c>
      <c r="BA275">
        <v>35</v>
      </c>
      <c r="BB275">
        <v>6</v>
      </c>
      <c r="BD275">
        <v>23</v>
      </c>
      <c r="BE275">
        <v>36</v>
      </c>
      <c r="BF275">
        <v>41</v>
      </c>
      <c r="BG275">
        <v>28</v>
      </c>
      <c r="BI275">
        <v>14</v>
      </c>
      <c r="BJ275">
        <v>31</v>
      </c>
      <c r="BK275">
        <v>4</v>
      </c>
      <c r="BL275">
        <v>43</v>
      </c>
    </row>
    <row r="276" spans="1:65" x14ac:dyDescent="0.2">
      <c r="A276" s="426" t="str">
        <f t="shared" ca="1" si="4"/>
        <v/>
      </c>
      <c r="B276" s="426" t="str">
        <f t="shared" ca="1" si="4"/>
        <v/>
      </c>
      <c r="C276" s="426" t="str">
        <f t="shared" ca="1" si="4"/>
        <v/>
      </c>
    </row>
    <row r="277" spans="1:65" x14ac:dyDescent="0.2">
      <c r="A277" s="426" t="str">
        <f t="shared" ca="1" si="4"/>
        <v/>
      </c>
      <c r="B277" s="426" t="str">
        <f t="shared" ca="1" si="4"/>
        <v/>
      </c>
      <c r="C277" s="426" t="str">
        <f t="shared" ca="1" si="4"/>
        <v/>
      </c>
      <c r="D277" s="430">
        <v>58</v>
      </c>
      <c r="E277" s="431" t="s">
        <v>179</v>
      </c>
    </row>
    <row r="278" spans="1:65" x14ac:dyDescent="0.2">
      <c r="A278" s="426" t="str">
        <f t="shared" ca="1" si="4"/>
        <v/>
      </c>
      <c r="B278" s="426" t="str">
        <f t="shared" ca="1" si="4"/>
        <v/>
      </c>
      <c r="C278" s="426" t="str">
        <f t="shared" ca="1" si="4"/>
        <v/>
      </c>
      <c r="E278" s="426" t="s">
        <v>130</v>
      </c>
      <c r="F278">
        <v>1</v>
      </c>
      <c r="G278">
        <v>2</v>
      </c>
      <c r="H278">
        <v>3</v>
      </c>
      <c r="I278">
        <v>4</v>
      </c>
      <c r="J278">
        <v>5</v>
      </c>
      <c r="K278">
        <v>6</v>
      </c>
      <c r="L278">
        <v>7</v>
      </c>
      <c r="M278">
        <v>8</v>
      </c>
      <c r="N278">
        <v>9</v>
      </c>
      <c r="O278">
        <v>10</v>
      </c>
      <c r="P278">
        <v>11</v>
      </c>
      <c r="Q278">
        <v>12</v>
      </c>
      <c r="R278">
        <v>13</v>
      </c>
      <c r="S278">
        <v>14</v>
      </c>
      <c r="T278">
        <v>15</v>
      </c>
      <c r="U278">
        <v>16</v>
      </c>
      <c r="V278">
        <v>17</v>
      </c>
      <c r="W278">
        <v>18</v>
      </c>
      <c r="X278">
        <v>19</v>
      </c>
      <c r="Y278">
        <v>20</v>
      </c>
      <c r="Z278">
        <v>21</v>
      </c>
      <c r="AA278">
        <v>22</v>
      </c>
      <c r="AB278">
        <v>23</v>
      </c>
      <c r="AC278">
        <v>24</v>
      </c>
      <c r="AD278">
        <v>25</v>
      </c>
      <c r="AE278">
        <v>26</v>
      </c>
      <c r="AF278">
        <v>27</v>
      </c>
      <c r="AG278">
        <v>28</v>
      </c>
      <c r="AH278">
        <v>29</v>
      </c>
      <c r="AI278">
        <v>30</v>
      </c>
      <c r="AJ278">
        <v>31</v>
      </c>
      <c r="AK278">
        <v>32</v>
      </c>
      <c r="AL278">
        <v>33</v>
      </c>
      <c r="AM278">
        <v>34</v>
      </c>
      <c r="AN278">
        <v>35</v>
      </c>
      <c r="AO278">
        <v>36</v>
      </c>
      <c r="AP278">
        <v>37</v>
      </c>
      <c r="AQ278">
        <v>38</v>
      </c>
      <c r="AR278">
        <v>39</v>
      </c>
      <c r="AS278">
        <v>40</v>
      </c>
      <c r="AT278">
        <v>41</v>
      </c>
      <c r="AU278">
        <v>42</v>
      </c>
      <c r="AV278">
        <v>43</v>
      </c>
      <c r="AW278">
        <v>44</v>
      </c>
      <c r="AX278">
        <v>45</v>
      </c>
      <c r="AY278">
        <v>46</v>
      </c>
      <c r="AZ278">
        <v>47</v>
      </c>
      <c r="BA278">
        <v>48</v>
      </c>
      <c r="BB278">
        <v>49</v>
      </c>
      <c r="BC278">
        <v>50</v>
      </c>
      <c r="BD278">
        <v>51</v>
      </c>
      <c r="BE278">
        <v>52</v>
      </c>
      <c r="BF278">
        <v>53</v>
      </c>
      <c r="BG278">
        <v>54</v>
      </c>
      <c r="BI278">
        <v>55</v>
      </c>
      <c r="BJ278">
        <v>56</v>
      </c>
      <c r="BK278">
        <v>57</v>
      </c>
      <c r="BL278">
        <v>58</v>
      </c>
    </row>
    <row r="279" spans="1:65" x14ac:dyDescent="0.2">
      <c r="A279" s="426" t="str">
        <f t="shared" ca="1" si="4"/>
        <v/>
      </c>
      <c r="B279" s="426" t="str">
        <f t="shared" ca="1" si="4"/>
        <v/>
      </c>
      <c r="C279" s="426" t="str">
        <f t="shared" ca="1" si="4"/>
        <v/>
      </c>
      <c r="E279" s="426" t="s">
        <v>157</v>
      </c>
      <c r="F279">
        <v>58</v>
      </c>
      <c r="G279">
        <v>10</v>
      </c>
      <c r="H279">
        <v>51</v>
      </c>
      <c r="I279">
        <v>42</v>
      </c>
      <c r="J279">
        <v>33</v>
      </c>
      <c r="K279">
        <v>2</v>
      </c>
      <c r="L279">
        <v>39</v>
      </c>
      <c r="M279">
        <v>21</v>
      </c>
      <c r="N279">
        <v>16</v>
      </c>
      <c r="O279">
        <v>54</v>
      </c>
      <c r="P279">
        <v>47</v>
      </c>
      <c r="Q279">
        <v>4</v>
      </c>
      <c r="R279">
        <v>45</v>
      </c>
      <c r="S279">
        <v>55</v>
      </c>
      <c r="T279">
        <v>36</v>
      </c>
      <c r="U279">
        <v>57</v>
      </c>
      <c r="V279">
        <v>23</v>
      </c>
      <c r="W279">
        <v>35</v>
      </c>
      <c r="X279">
        <v>13</v>
      </c>
      <c r="Y279">
        <v>29</v>
      </c>
      <c r="Z279">
        <v>32</v>
      </c>
      <c r="AA279">
        <v>44</v>
      </c>
      <c r="AB279">
        <v>1</v>
      </c>
      <c r="AC279">
        <v>37</v>
      </c>
      <c r="AD279">
        <v>22</v>
      </c>
      <c r="AE279">
        <v>49</v>
      </c>
      <c r="AF279">
        <v>19</v>
      </c>
      <c r="AG279">
        <v>30</v>
      </c>
      <c r="AH279">
        <v>11</v>
      </c>
      <c r="AI279">
        <v>7</v>
      </c>
      <c r="AJ279">
        <v>14</v>
      </c>
      <c r="AK279">
        <v>34</v>
      </c>
      <c r="AL279">
        <v>24</v>
      </c>
      <c r="AM279">
        <v>40</v>
      </c>
      <c r="AN279">
        <v>28</v>
      </c>
      <c r="AO279">
        <v>5</v>
      </c>
      <c r="AP279">
        <v>31</v>
      </c>
      <c r="AQ279">
        <v>20</v>
      </c>
      <c r="AR279">
        <v>52</v>
      </c>
      <c r="AS279">
        <v>56</v>
      </c>
      <c r="AT279">
        <v>18</v>
      </c>
      <c r="AU279">
        <v>43</v>
      </c>
      <c r="AV279">
        <v>26</v>
      </c>
      <c r="AW279">
        <v>38</v>
      </c>
      <c r="AX279">
        <v>53</v>
      </c>
      <c r="AY279">
        <v>17</v>
      </c>
      <c r="AZ279">
        <v>25</v>
      </c>
      <c r="BA279">
        <v>12</v>
      </c>
      <c r="BB279">
        <v>48</v>
      </c>
      <c r="BC279">
        <v>6</v>
      </c>
      <c r="BD279">
        <v>3</v>
      </c>
      <c r="BE279">
        <v>9</v>
      </c>
      <c r="BF279">
        <v>27</v>
      </c>
      <c r="BG279">
        <v>46</v>
      </c>
      <c r="BI279">
        <v>50</v>
      </c>
      <c r="BJ279">
        <v>8</v>
      </c>
      <c r="BK279">
        <v>15</v>
      </c>
      <c r="BL279">
        <v>41</v>
      </c>
    </row>
    <row r="280" spans="1:65" x14ac:dyDescent="0.2">
      <c r="A280" s="426" t="str">
        <f t="shared" ca="1" si="4"/>
        <v/>
      </c>
      <c r="B280" s="426" t="str">
        <f t="shared" ca="1" si="4"/>
        <v/>
      </c>
      <c r="C280" s="426" t="str">
        <f t="shared" ca="1" si="4"/>
        <v/>
      </c>
      <c r="E280" s="426" t="s">
        <v>159</v>
      </c>
      <c r="F280">
        <v>34</v>
      </c>
      <c r="G280">
        <v>45</v>
      </c>
      <c r="H280">
        <v>16</v>
      </c>
      <c r="I280">
        <v>57</v>
      </c>
      <c r="J280">
        <v>3</v>
      </c>
      <c r="K280">
        <v>56</v>
      </c>
      <c r="L280">
        <v>53</v>
      </c>
      <c r="M280">
        <v>10</v>
      </c>
      <c r="N280">
        <v>1</v>
      </c>
      <c r="O280">
        <v>49</v>
      </c>
      <c r="P280">
        <v>29</v>
      </c>
      <c r="Q280">
        <v>55</v>
      </c>
      <c r="R280">
        <v>14</v>
      </c>
      <c r="S280">
        <v>51</v>
      </c>
      <c r="T280">
        <v>21</v>
      </c>
      <c r="U280">
        <v>15</v>
      </c>
      <c r="V280">
        <v>35</v>
      </c>
      <c r="W280">
        <v>37</v>
      </c>
      <c r="X280">
        <v>17</v>
      </c>
      <c r="Y280">
        <v>46</v>
      </c>
      <c r="Z280">
        <v>25</v>
      </c>
      <c r="AA280">
        <v>13</v>
      </c>
      <c r="AB280">
        <v>44</v>
      </c>
      <c r="AC280">
        <v>31</v>
      </c>
      <c r="AD280">
        <v>47</v>
      </c>
      <c r="AE280">
        <v>38</v>
      </c>
      <c r="AF280">
        <v>30</v>
      </c>
      <c r="AG280">
        <v>9</v>
      </c>
      <c r="AH280">
        <v>12</v>
      </c>
      <c r="AI280">
        <v>58</v>
      </c>
      <c r="AJ280">
        <v>39</v>
      </c>
      <c r="AK280">
        <v>11</v>
      </c>
      <c r="AL280">
        <v>52</v>
      </c>
      <c r="AM280">
        <v>50</v>
      </c>
      <c r="AN280">
        <v>32</v>
      </c>
      <c r="AO280">
        <v>19</v>
      </c>
      <c r="AP280">
        <v>24</v>
      </c>
      <c r="AQ280">
        <v>42</v>
      </c>
      <c r="AR280">
        <v>8</v>
      </c>
      <c r="AS280">
        <v>26</v>
      </c>
      <c r="AT280">
        <v>40</v>
      </c>
      <c r="AU280">
        <v>41</v>
      </c>
      <c r="AV280">
        <v>4</v>
      </c>
      <c r="AW280">
        <v>18</v>
      </c>
      <c r="AX280">
        <v>23</v>
      </c>
      <c r="AY280">
        <v>54</v>
      </c>
      <c r="AZ280">
        <v>20</v>
      </c>
      <c r="BA280">
        <v>7</v>
      </c>
      <c r="BB280">
        <v>43</v>
      </c>
      <c r="BC280">
        <v>27</v>
      </c>
      <c r="BD280">
        <v>28</v>
      </c>
      <c r="BE280">
        <v>48</v>
      </c>
      <c r="BF280">
        <v>22</v>
      </c>
      <c r="BG280">
        <v>5</v>
      </c>
      <c r="BI280">
        <v>33</v>
      </c>
      <c r="BJ280">
        <v>36</v>
      </c>
      <c r="BK280">
        <v>6</v>
      </c>
      <c r="BL280">
        <v>2</v>
      </c>
    </row>
    <row r="281" spans="1:65" x14ac:dyDescent="0.2">
      <c r="A281" s="426" t="str">
        <f t="shared" ca="1" si="4"/>
        <v/>
      </c>
      <c r="B281" s="426" t="str">
        <f t="shared" ca="1" si="4"/>
        <v/>
      </c>
      <c r="C281" s="426" t="str">
        <f t="shared" ca="1" si="4"/>
        <v/>
      </c>
    </row>
    <row r="282" spans="1:65" x14ac:dyDescent="0.2">
      <c r="A282" s="426" t="str">
        <f t="shared" ca="1" si="4"/>
        <v/>
      </c>
      <c r="B282" s="426" t="str">
        <f t="shared" ca="1" si="4"/>
        <v/>
      </c>
      <c r="C282" s="426" t="str">
        <f t="shared" ca="1" si="4"/>
        <v/>
      </c>
      <c r="D282" s="430">
        <v>59</v>
      </c>
      <c r="E282" s="431" t="s">
        <v>179</v>
      </c>
    </row>
    <row r="283" spans="1:65" x14ac:dyDescent="0.2">
      <c r="A283" s="426" t="str">
        <f t="shared" ca="1" si="4"/>
        <v/>
      </c>
      <c r="B283" s="426" t="str">
        <f t="shared" ca="1" si="4"/>
        <v/>
      </c>
      <c r="C283" s="426" t="str">
        <f t="shared" ca="1" si="4"/>
        <v/>
      </c>
      <c r="E283" s="426" t="s">
        <v>130</v>
      </c>
      <c r="F283">
        <v>1</v>
      </c>
      <c r="G283">
        <v>2</v>
      </c>
      <c r="H283">
        <v>3</v>
      </c>
      <c r="I283">
        <v>4</v>
      </c>
      <c r="J283">
        <v>5</v>
      </c>
      <c r="K283">
        <v>6</v>
      </c>
      <c r="L283">
        <v>7</v>
      </c>
      <c r="M283">
        <v>8</v>
      </c>
      <c r="N283">
        <v>9</v>
      </c>
      <c r="O283">
        <v>10</v>
      </c>
      <c r="P283">
        <v>11</v>
      </c>
      <c r="Q283">
        <v>12</v>
      </c>
      <c r="R283">
        <v>13</v>
      </c>
      <c r="S283">
        <v>14</v>
      </c>
      <c r="T283">
        <v>15</v>
      </c>
      <c r="U283">
        <v>16</v>
      </c>
      <c r="V283">
        <v>17</v>
      </c>
      <c r="W283">
        <v>18</v>
      </c>
      <c r="X283">
        <v>19</v>
      </c>
      <c r="Y283">
        <v>20</v>
      </c>
      <c r="Z283">
        <v>21</v>
      </c>
      <c r="AA283">
        <v>22</v>
      </c>
      <c r="AB283">
        <v>23</v>
      </c>
      <c r="AC283">
        <v>24</v>
      </c>
      <c r="AD283">
        <v>25</v>
      </c>
      <c r="AE283">
        <v>26</v>
      </c>
      <c r="AF283">
        <v>27</v>
      </c>
      <c r="AG283">
        <v>28</v>
      </c>
      <c r="AH283">
        <v>29</v>
      </c>
      <c r="AI283">
        <v>30</v>
      </c>
      <c r="AJ283">
        <v>31</v>
      </c>
      <c r="AK283">
        <v>32</v>
      </c>
      <c r="AL283">
        <v>33</v>
      </c>
      <c r="AM283">
        <v>34</v>
      </c>
      <c r="AN283">
        <v>35</v>
      </c>
      <c r="AO283">
        <v>36</v>
      </c>
      <c r="AP283">
        <v>37</v>
      </c>
      <c r="AQ283">
        <v>38</v>
      </c>
      <c r="AR283">
        <v>39</v>
      </c>
      <c r="AS283">
        <v>40</v>
      </c>
      <c r="AT283">
        <v>41</v>
      </c>
      <c r="AU283">
        <v>42</v>
      </c>
      <c r="AV283">
        <v>43</v>
      </c>
      <c r="AW283">
        <v>44</v>
      </c>
      <c r="AX283">
        <v>45</v>
      </c>
      <c r="AY283">
        <v>46</v>
      </c>
      <c r="AZ283">
        <v>47</v>
      </c>
      <c r="BA283">
        <v>48</v>
      </c>
      <c r="BB283">
        <v>49</v>
      </c>
      <c r="BC283">
        <v>50</v>
      </c>
      <c r="BD283">
        <v>51</v>
      </c>
      <c r="BE283">
        <v>52</v>
      </c>
      <c r="BF283">
        <v>53</v>
      </c>
      <c r="BG283">
        <v>54</v>
      </c>
      <c r="BH283">
        <v>55</v>
      </c>
      <c r="BI283">
        <v>56</v>
      </c>
      <c r="BJ283">
        <v>57</v>
      </c>
      <c r="BK283">
        <v>58</v>
      </c>
      <c r="BL283">
        <v>59</v>
      </c>
    </row>
    <row r="284" spans="1:65" x14ac:dyDescent="0.2">
      <c r="A284" s="426" t="str">
        <f t="shared" ca="1" si="4"/>
        <v/>
      </c>
      <c r="B284" s="426" t="str">
        <f t="shared" ca="1" si="4"/>
        <v/>
      </c>
      <c r="C284" s="426" t="str">
        <f t="shared" ca="1" si="4"/>
        <v/>
      </c>
      <c r="E284" s="426" t="s">
        <v>157</v>
      </c>
      <c r="F284">
        <v>54</v>
      </c>
      <c r="G284">
        <v>49</v>
      </c>
      <c r="H284">
        <v>5</v>
      </c>
      <c r="I284">
        <v>22</v>
      </c>
      <c r="J284">
        <v>17</v>
      </c>
      <c r="K284">
        <v>40</v>
      </c>
      <c r="L284">
        <v>33</v>
      </c>
      <c r="M284">
        <v>42</v>
      </c>
      <c r="N284">
        <v>13</v>
      </c>
      <c r="O284">
        <v>51</v>
      </c>
      <c r="P284">
        <v>9</v>
      </c>
      <c r="Q284">
        <v>11</v>
      </c>
      <c r="R284">
        <v>30</v>
      </c>
      <c r="S284">
        <v>38</v>
      </c>
      <c r="T284">
        <v>41</v>
      </c>
      <c r="U284">
        <v>58</v>
      </c>
      <c r="V284">
        <v>10</v>
      </c>
      <c r="W284">
        <v>45</v>
      </c>
      <c r="X284">
        <v>18</v>
      </c>
      <c r="Y284">
        <v>3</v>
      </c>
      <c r="Z284">
        <v>50</v>
      </c>
      <c r="AA284">
        <v>55</v>
      </c>
      <c r="AB284">
        <v>29</v>
      </c>
      <c r="AC284">
        <v>32</v>
      </c>
      <c r="AD284">
        <v>57</v>
      </c>
      <c r="AE284">
        <v>34</v>
      </c>
      <c r="AF284">
        <v>6</v>
      </c>
      <c r="AG284">
        <v>12</v>
      </c>
      <c r="AH284">
        <v>27</v>
      </c>
      <c r="AI284">
        <v>1</v>
      </c>
      <c r="AJ284">
        <v>19</v>
      </c>
      <c r="AK284">
        <v>8</v>
      </c>
      <c r="AL284">
        <v>4</v>
      </c>
      <c r="AM284">
        <v>21</v>
      </c>
      <c r="AN284">
        <v>53</v>
      </c>
      <c r="AO284">
        <v>20</v>
      </c>
      <c r="AP284">
        <v>44</v>
      </c>
      <c r="AQ284">
        <v>26</v>
      </c>
      <c r="AR284">
        <v>52</v>
      </c>
      <c r="AS284">
        <v>39</v>
      </c>
      <c r="AT284">
        <v>7</v>
      </c>
      <c r="AU284">
        <v>24</v>
      </c>
      <c r="AV284">
        <v>47</v>
      </c>
      <c r="AW284">
        <v>2</v>
      </c>
      <c r="AX284">
        <v>37</v>
      </c>
      <c r="AY284">
        <v>25</v>
      </c>
      <c r="AZ284">
        <v>28</v>
      </c>
      <c r="BA284">
        <v>14</v>
      </c>
      <c r="BB284">
        <v>56</v>
      </c>
      <c r="BC284">
        <v>48</v>
      </c>
      <c r="BD284">
        <v>15</v>
      </c>
      <c r="BE284">
        <v>23</v>
      </c>
      <c r="BF284">
        <v>59</v>
      </c>
      <c r="BG284">
        <v>43</v>
      </c>
      <c r="BH284">
        <v>31</v>
      </c>
      <c r="BI284">
        <v>35</v>
      </c>
      <c r="BJ284">
        <v>16</v>
      </c>
      <c r="BK284">
        <v>36</v>
      </c>
      <c r="BL284">
        <v>46</v>
      </c>
    </row>
    <row r="285" spans="1:65" x14ac:dyDescent="0.2">
      <c r="A285" s="426" t="str">
        <f t="shared" ca="1" si="4"/>
        <v/>
      </c>
      <c r="B285" s="426" t="str">
        <f t="shared" ca="1" si="4"/>
        <v/>
      </c>
      <c r="C285" s="426" t="str">
        <f t="shared" ca="1" si="4"/>
        <v/>
      </c>
      <c r="E285" s="426" t="s">
        <v>159</v>
      </c>
      <c r="F285">
        <v>39</v>
      </c>
      <c r="G285">
        <v>13</v>
      </c>
      <c r="H285">
        <v>19</v>
      </c>
      <c r="I285">
        <v>47</v>
      </c>
      <c r="J285">
        <v>58</v>
      </c>
      <c r="K285">
        <v>27</v>
      </c>
      <c r="L285">
        <v>45</v>
      </c>
      <c r="M285">
        <v>55</v>
      </c>
      <c r="N285">
        <v>20</v>
      </c>
      <c r="O285">
        <v>36</v>
      </c>
      <c r="P285">
        <v>38</v>
      </c>
      <c r="Q285">
        <v>53</v>
      </c>
      <c r="R285">
        <v>49</v>
      </c>
      <c r="S285">
        <v>28</v>
      </c>
      <c r="T285">
        <v>7</v>
      </c>
      <c r="U285">
        <v>44</v>
      </c>
      <c r="V285">
        <v>40</v>
      </c>
      <c r="W285">
        <v>24</v>
      </c>
      <c r="X285">
        <v>1</v>
      </c>
      <c r="Y285">
        <v>56</v>
      </c>
      <c r="Z285">
        <v>2</v>
      </c>
      <c r="AA285">
        <v>14</v>
      </c>
      <c r="AB285">
        <v>21</v>
      </c>
      <c r="AC285">
        <v>42</v>
      </c>
      <c r="AD285">
        <v>9</v>
      </c>
      <c r="AE285">
        <v>52</v>
      </c>
      <c r="AF285">
        <v>25</v>
      </c>
      <c r="AG285">
        <v>57</v>
      </c>
      <c r="AH285">
        <v>16</v>
      </c>
      <c r="AI285">
        <v>11</v>
      </c>
      <c r="AJ285">
        <v>43</v>
      </c>
      <c r="AK285">
        <v>18</v>
      </c>
      <c r="AL285">
        <v>32</v>
      </c>
      <c r="AM285">
        <v>6</v>
      </c>
      <c r="AN285">
        <v>54</v>
      </c>
      <c r="AO285">
        <v>17</v>
      </c>
      <c r="AP285">
        <v>48</v>
      </c>
      <c r="AQ285">
        <v>51</v>
      </c>
      <c r="AR285">
        <v>35</v>
      </c>
      <c r="AS285">
        <v>23</v>
      </c>
      <c r="AT285">
        <v>4</v>
      </c>
      <c r="AU285">
        <v>59</v>
      </c>
      <c r="AV285">
        <v>10</v>
      </c>
      <c r="AW285">
        <v>50</v>
      </c>
      <c r="AX285">
        <v>26</v>
      </c>
      <c r="AY285">
        <v>29</v>
      </c>
      <c r="AZ285">
        <v>3</v>
      </c>
      <c r="BA285">
        <v>46</v>
      </c>
      <c r="BB285">
        <v>15</v>
      </c>
      <c r="BC285">
        <v>33</v>
      </c>
      <c r="BD285">
        <v>5</v>
      </c>
      <c r="BE285">
        <v>41</v>
      </c>
      <c r="BF285">
        <v>37</v>
      </c>
      <c r="BG285">
        <v>8</v>
      </c>
      <c r="BH285">
        <v>34</v>
      </c>
      <c r="BI285">
        <v>30</v>
      </c>
      <c r="BJ285">
        <v>31</v>
      </c>
      <c r="BK285">
        <v>22</v>
      </c>
      <c r="BL285">
        <v>12</v>
      </c>
    </row>
    <row r="286" spans="1:65" x14ac:dyDescent="0.2">
      <c r="A286" s="426" t="str">
        <f t="shared" ca="1" si="4"/>
        <v/>
      </c>
      <c r="B286" s="426" t="str">
        <f t="shared" ca="1" si="4"/>
        <v/>
      </c>
      <c r="C286" s="426" t="str">
        <f t="shared" ca="1" si="4"/>
        <v/>
      </c>
    </row>
    <row r="287" spans="1:65" x14ac:dyDescent="0.2">
      <c r="A287" s="426" t="str">
        <f t="shared" ca="1" si="4"/>
        <v/>
      </c>
      <c r="B287" s="426" t="str">
        <f t="shared" ca="1" si="4"/>
        <v/>
      </c>
      <c r="C287" s="426" t="str">
        <f t="shared" ca="1" si="4"/>
        <v/>
      </c>
      <c r="D287" s="430">
        <v>60</v>
      </c>
      <c r="E287" s="431" t="s">
        <v>179</v>
      </c>
    </row>
    <row r="288" spans="1:65" x14ac:dyDescent="0.2">
      <c r="A288" s="426" t="str">
        <f t="shared" ca="1" si="4"/>
        <v/>
      </c>
      <c r="B288" s="426" t="str">
        <f t="shared" ca="1" si="4"/>
        <v/>
      </c>
      <c r="C288" s="426" t="str">
        <f t="shared" ca="1" si="4"/>
        <v/>
      </c>
      <c r="E288" s="426" t="s">
        <v>130</v>
      </c>
      <c r="F288">
        <v>1</v>
      </c>
      <c r="G288">
        <v>2</v>
      </c>
      <c r="H288">
        <v>3</v>
      </c>
      <c r="I288">
        <v>4</v>
      </c>
      <c r="J288">
        <v>5</v>
      </c>
      <c r="K288">
        <v>6</v>
      </c>
      <c r="L288">
        <v>7</v>
      </c>
      <c r="M288">
        <v>8</v>
      </c>
      <c r="N288">
        <v>9</v>
      </c>
      <c r="O288">
        <v>10</v>
      </c>
      <c r="P288">
        <v>11</v>
      </c>
      <c r="Q288">
        <v>12</v>
      </c>
      <c r="R288">
        <v>13</v>
      </c>
      <c r="S288">
        <v>14</v>
      </c>
      <c r="T288">
        <v>15</v>
      </c>
      <c r="U288">
        <v>16</v>
      </c>
      <c r="V288">
        <v>17</v>
      </c>
      <c r="W288">
        <v>18</v>
      </c>
      <c r="X288">
        <v>19</v>
      </c>
      <c r="Y288">
        <v>20</v>
      </c>
      <c r="Z288">
        <v>21</v>
      </c>
      <c r="AA288">
        <v>22</v>
      </c>
      <c r="AB288">
        <v>23</v>
      </c>
      <c r="AC288">
        <v>24</v>
      </c>
      <c r="AD288">
        <v>25</v>
      </c>
      <c r="AE288">
        <v>26</v>
      </c>
      <c r="AF288">
        <v>27</v>
      </c>
      <c r="AG288">
        <v>28</v>
      </c>
      <c r="AH288">
        <v>29</v>
      </c>
      <c r="AI288">
        <v>30</v>
      </c>
      <c r="AJ288">
        <v>31</v>
      </c>
      <c r="AK288">
        <v>32</v>
      </c>
      <c r="AL288">
        <v>33</v>
      </c>
      <c r="AM288">
        <v>34</v>
      </c>
      <c r="AN288">
        <v>35</v>
      </c>
      <c r="AO288">
        <v>36</v>
      </c>
      <c r="AP288">
        <v>37</v>
      </c>
      <c r="AQ288">
        <v>38</v>
      </c>
      <c r="AR288">
        <v>39</v>
      </c>
      <c r="AS288">
        <v>40</v>
      </c>
      <c r="AT288">
        <v>41</v>
      </c>
      <c r="AU288">
        <v>42</v>
      </c>
      <c r="AV288">
        <v>43</v>
      </c>
      <c r="AW288">
        <v>44</v>
      </c>
      <c r="AX288">
        <v>45</v>
      </c>
      <c r="AY288">
        <v>46</v>
      </c>
      <c r="AZ288">
        <v>47</v>
      </c>
      <c r="BA288">
        <v>48</v>
      </c>
      <c r="BB288">
        <v>49</v>
      </c>
      <c r="BC288">
        <v>50</v>
      </c>
      <c r="BD288">
        <v>51</v>
      </c>
      <c r="BE288">
        <v>52</v>
      </c>
      <c r="BF288">
        <v>53</v>
      </c>
      <c r="BG288">
        <v>54</v>
      </c>
      <c r="BH288">
        <v>55</v>
      </c>
      <c r="BI288">
        <v>56</v>
      </c>
      <c r="BJ288">
        <v>57</v>
      </c>
      <c r="BK288">
        <v>58</v>
      </c>
      <c r="BL288">
        <v>59</v>
      </c>
      <c r="BM288">
        <v>60</v>
      </c>
    </row>
    <row r="289" spans="1:69" x14ac:dyDescent="0.2">
      <c r="A289" s="426" t="str">
        <f t="shared" ca="1" si="4"/>
        <v/>
      </c>
      <c r="B289" s="426" t="str">
        <f t="shared" ca="1" si="4"/>
        <v/>
      </c>
      <c r="C289" s="426" t="str">
        <f t="shared" ca="1" si="4"/>
        <v/>
      </c>
      <c r="E289" s="426" t="s">
        <v>157</v>
      </c>
      <c r="F289">
        <v>18</v>
      </c>
      <c r="G289">
        <v>35</v>
      </c>
      <c r="H289">
        <v>10</v>
      </c>
      <c r="I289">
        <v>48</v>
      </c>
      <c r="J289">
        <v>12</v>
      </c>
      <c r="K289">
        <v>57</v>
      </c>
      <c r="L289">
        <v>11</v>
      </c>
      <c r="M289">
        <v>46</v>
      </c>
      <c r="N289">
        <v>43</v>
      </c>
      <c r="O289">
        <v>3</v>
      </c>
      <c r="P289">
        <v>49</v>
      </c>
      <c r="Q289">
        <v>5</v>
      </c>
      <c r="R289">
        <v>32</v>
      </c>
      <c r="S289">
        <v>56</v>
      </c>
      <c r="T289">
        <v>38</v>
      </c>
      <c r="U289">
        <v>2</v>
      </c>
      <c r="V289">
        <v>20</v>
      </c>
      <c r="W289">
        <v>22</v>
      </c>
      <c r="X289">
        <v>60</v>
      </c>
      <c r="Y289">
        <v>52</v>
      </c>
      <c r="Z289">
        <v>14</v>
      </c>
      <c r="AA289">
        <v>1</v>
      </c>
      <c r="AB289">
        <v>25</v>
      </c>
      <c r="AC289">
        <v>36</v>
      </c>
      <c r="AD289">
        <v>42</v>
      </c>
      <c r="AE289">
        <v>40</v>
      </c>
      <c r="AF289">
        <v>26</v>
      </c>
      <c r="AG289">
        <v>45</v>
      </c>
      <c r="AH289">
        <v>21</v>
      </c>
      <c r="AI289">
        <v>4</v>
      </c>
      <c r="AJ289">
        <v>30</v>
      </c>
      <c r="AK289">
        <v>8</v>
      </c>
      <c r="AL289">
        <v>55</v>
      </c>
      <c r="AM289">
        <v>50</v>
      </c>
      <c r="AN289">
        <v>41</v>
      </c>
      <c r="AO289">
        <v>28</v>
      </c>
      <c r="AP289">
        <v>24</v>
      </c>
      <c r="AQ289">
        <v>54</v>
      </c>
      <c r="AR289">
        <v>13</v>
      </c>
      <c r="AS289">
        <v>47</v>
      </c>
      <c r="AT289">
        <v>7</v>
      </c>
      <c r="AU289">
        <v>51</v>
      </c>
      <c r="AV289">
        <v>17</v>
      </c>
      <c r="AW289">
        <v>33</v>
      </c>
      <c r="AX289">
        <v>29</v>
      </c>
      <c r="AY289">
        <v>39</v>
      </c>
      <c r="AZ289">
        <v>6</v>
      </c>
      <c r="BA289">
        <v>31</v>
      </c>
      <c r="BB289">
        <v>15</v>
      </c>
      <c r="BC289">
        <v>44</v>
      </c>
      <c r="BD289">
        <v>19</v>
      </c>
      <c r="BE289">
        <v>59</v>
      </c>
      <c r="BF289">
        <v>9</v>
      </c>
      <c r="BG289">
        <v>27</v>
      </c>
      <c r="BH289">
        <v>23</v>
      </c>
      <c r="BI289">
        <v>58</v>
      </c>
      <c r="BJ289">
        <v>53</v>
      </c>
      <c r="BK289">
        <v>34</v>
      </c>
      <c r="BL289">
        <v>16</v>
      </c>
      <c r="BM289">
        <v>37</v>
      </c>
    </row>
    <row r="290" spans="1:69" x14ac:dyDescent="0.2">
      <c r="A290" s="426" t="str">
        <f t="shared" ca="1" si="4"/>
        <v/>
      </c>
      <c r="B290" s="426" t="str">
        <f t="shared" ca="1" si="4"/>
        <v/>
      </c>
      <c r="C290" s="426" t="str">
        <f t="shared" ca="1" si="4"/>
        <v/>
      </c>
      <c r="E290" s="426" t="s">
        <v>159</v>
      </c>
      <c r="F290">
        <v>15</v>
      </c>
      <c r="G290">
        <v>33</v>
      </c>
      <c r="H290">
        <v>37</v>
      </c>
      <c r="I290">
        <v>18</v>
      </c>
      <c r="J290">
        <v>46</v>
      </c>
      <c r="K290">
        <v>44</v>
      </c>
      <c r="L290">
        <v>54</v>
      </c>
      <c r="M290">
        <v>27</v>
      </c>
      <c r="N290">
        <v>8</v>
      </c>
      <c r="O290">
        <v>58</v>
      </c>
      <c r="P290">
        <v>13</v>
      </c>
      <c r="Q290">
        <v>48</v>
      </c>
      <c r="R290">
        <v>21</v>
      </c>
      <c r="S290">
        <v>1</v>
      </c>
      <c r="T290">
        <v>16</v>
      </c>
      <c r="U290">
        <v>25</v>
      </c>
      <c r="V290">
        <v>56</v>
      </c>
      <c r="W290">
        <v>20</v>
      </c>
      <c r="X290">
        <v>26</v>
      </c>
      <c r="Y290">
        <v>11</v>
      </c>
      <c r="Z290">
        <v>29</v>
      </c>
      <c r="AA290">
        <v>45</v>
      </c>
      <c r="AB290">
        <v>47</v>
      </c>
      <c r="AC290">
        <v>2</v>
      </c>
      <c r="AD290">
        <v>53</v>
      </c>
      <c r="AE290">
        <v>3</v>
      </c>
      <c r="AF290">
        <v>10</v>
      </c>
      <c r="AG290">
        <v>24</v>
      </c>
      <c r="AH290">
        <v>40</v>
      </c>
      <c r="AI290">
        <v>14</v>
      </c>
      <c r="AJ290">
        <v>60</v>
      </c>
      <c r="AK290">
        <v>43</v>
      </c>
      <c r="AL290">
        <v>5</v>
      </c>
      <c r="AM290">
        <v>30</v>
      </c>
      <c r="AN290">
        <v>51</v>
      </c>
      <c r="AO290">
        <v>42</v>
      </c>
      <c r="AP290">
        <v>34</v>
      </c>
      <c r="AQ290">
        <v>59</v>
      </c>
      <c r="AR290">
        <v>17</v>
      </c>
      <c r="AS290">
        <v>22</v>
      </c>
      <c r="AT290">
        <v>50</v>
      </c>
      <c r="AU290">
        <v>39</v>
      </c>
      <c r="AV290">
        <v>52</v>
      </c>
      <c r="AW290">
        <v>7</v>
      </c>
      <c r="AX290">
        <v>57</v>
      </c>
      <c r="AY290">
        <v>4</v>
      </c>
      <c r="AZ290">
        <v>9</v>
      </c>
      <c r="BA290">
        <v>36</v>
      </c>
      <c r="BB290">
        <v>28</v>
      </c>
      <c r="BC290">
        <v>32</v>
      </c>
      <c r="BD290">
        <v>38</v>
      </c>
      <c r="BE290">
        <v>23</v>
      </c>
      <c r="BF290">
        <v>12</v>
      </c>
      <c r="BG290">
        <v>41</v>
      </c>
      <c r="BH290">
        <v>31</v>
      </c>
      <c r="BI290">
        <v>35</v>
      </c>
      <c r="BJ290">
        <v>55</v>
      </c>
      <c r="BK290">
        <v>19</v>
      </c>
      <c r="BL290">
        <v>6</v>
      </c>
      <c r="BM290">
        <v>49</v>
      </c>
    </row>
    <row r="291" spans="1:69" x14ac:dyDescent="0.2">
      <c r="A291" s="426" t="str">
        <f t="shared" ca="1" si="4"/>
        <v/>
      </c>
      <c r="B291" s="426" t="str">
        <f t="shared" ca="1" si="4"/>
        <v/>
      </c>
      <c r="C291" s="426" t="str">
        <f t="shared" ca="1" si="4"/>
        <v/>
      </c>
    </row>
    <row r="292" spans="1:69" x14ac:dyDescent="0.2">
      <c r="A292" s="426" t="str">
        <f t="shared" ca="1" si="4"/>
        <v/>
      </c>
      <c r="B292" s="426" t="str">
        <f t="shared" ca="1" si="4"/>
        <v/>
      </c>
      <c r="C292" s="426" t="str">
        <f t="shared" ca="1" si="4"/>
        <v/>
      </c>
      <c r="D292" s="430">
        <v>61</v>
      </c>
      <c r="E292" s="431" t="s">
        <v>179</v>
      </c>
    </row>
    <row r="293" spans="1:69" x14ac:dyDescent="0.2">
      <c r="A293" s="426" t="str">
        <f t="shared" ca="1" si="4"/>
        <v/>
      </c>
      <c r="B293" s="426" t="str">
        <f t="shared" ca="1" si="4"/>
        <v/>
      </c>
      <c r="C293" s="426" t="str">
        <f t="shared" ca="1" si="4"/>
        <v/>
      </c>
      <c r="E293" s="426" t="s">
        <v>130</v>
      </c>
      <c r="F293">
        <v>1</v>
      </c>
      <c r="G293">
        <v>2</v>
      </c>
      <c r="H293">
        <v>3</v>
      </c>
      <c r="I293">
        <v>4</v>
      </c>
      <c r="J293">
        <v>5</v>
      </c>
      <c r="K293">
        <v>6</v>
      </c>
      <c r="L293">
        <v>7</v>
      </c>
      <c r="M293">
        <v>8</v>
      </c>
      <c r="N293">
        <v>9</v>
      </c>
      <c r="O293">
        <v>10</v>
      </c>
      <c r="P293">
        <v>11</v>
      </c>
      <c r="Q293">
        <v>12</v>
      </c>
      <c r="R293">
        <v>13</v>
      </c>
      <c r="S293">
        <v>14</v>
      </c>
      <c r="T293">
        <v>15</v>
      </c>
      <c r="U293">
        <v>16</v>
      </c>
      <c r="V293">
        <v>17</v>
      </c>
      <c r="W293">
        <v>18</v>
      </c>
      <c r="X293">
        <v>19</v>
      </c>
      <c r="Y293">
        <v>20</v>
      </c>
      <c r="Z293">
        <v>21</v>
      </c>
      <c r="AA293">
        <v>22</v>
      </c>
      <c r="AB293">
        <v>23</v>
      </c>
      <c r="AC293">
        <v>24</v>
      </c>
      <c r="AD293">
        <v>25</v>
      </c>
      <c r="AE293">
        <v>26</v>
      </c>
      <c r="AF293">
        <v>27</v>
      </c>
      <c r="AG293">
        <v>28</v>
      </c>
      <c r="AH293">
        <v>29</v>
      </c>
      <c r="AI293">
        <v>30</v>
      </c>
      <c r="AJ293">
        <v>31</v>
      </c>
      <c r="AK293">
        <v>32</v>
      </c>
      <c r="AL293">
        <v>33</v>
      </c>
      <c r="AM293">
        <v>34</v>
      </c>
      <c r="AN293">
        <v>35</v>
      </c>
      <c r="AO293">
        <v>36</v>
      </c>
      <c r="AP293">
        <v>37</v>
      </c>
      <c r="AQ293">
        <v>38</v>
      </c>
      <c r="AR293">
        <v>39</v>
      </c>
      <c r="AS293">
        <v>40</v>
      </c>
      <c r="AT293">
        <v>41</v>
      </c>
      <c r="AU293">
        <v>42</v>
      </c>
      <c r="AV293">
        <v>43</v>
      </c>
      <c r="AW293">
        <v>44</v>
      </c>
      <c r="AX293">
        <v>45</v>
      </c>
      <c r="AY293">
        <v>46</v>
      </c>
      <c r="AZ293">
        <v>47</v>
      </c>
      <c r="BA293">
        <v>48</v>
      </c>
      <c r="BB293">
        <v>49</v>
      </c>
      <c r="BD293">
        <v>50</v>
      </c>
      <c r="BE293">
        <v>51</v>
      </c>
      <c r="BF293">
        <v>52</v>
      </c>
      <c r="BG293">
        <v>53</v>
      </c>
      <c r="BI293">
        <v>54</v>
      </c>
      <c r="BJ293">
        <v>55</v>
      </c>
      <c r="BK293">
        <v>56</v>
      </c>
      <c r="BL293">
        <v>57</v>
      </c>
      <c r="BN293">
        <v>58</v>
      </c>
      <c r="BO293">
        <v>59</v>
      </c>
      <c r="BP293">
        <v>60</v>
      </c>
      <c r="BQ293">
        <v>61</v>
      </c>
    </row>
    <row r="294" spans="1:69" x14ac:dyDescent="0.2">
      <c r="A294" s="426" t="str">
        <f t="shared" ca="1" si="4"/>
        <v/>
      </c>
      <c r="B294" s="426" t="str">
        <f t="shared" ca="1" si="4"/>
        <v/>
      </c>
      <c r="C294" s="426" t="str">
        <f t="shared" ca="1" si="4"/>
        <v/>
      </c>
      <c r="E294" s="426" t="s">
        <v>157</v>
      </c>
      <c r="F294">
        <v>19</v>
      </c>
      <c r="G294">
        <v>50</v>
      </c>
      <c r="H294">
        <v>4</v>
      </c>
      <c r="I294">
        <v>11</v>
      </c>
      <c r="J294">
        <v>37</v>
      </c>
      <c r="K294">
        <v>53</v>
      </c>
      <c r="L294">
        <v>28</v>
      </c>
      <c r="M294">
        <v>1</v>
      </c>
      <c r="N294">
        <v>46</v>
      </c>
      <c r="O294">
        <v>17</v>
      </c>
      <c r="P294">
        <v>40</v>
      </c>
      <c r="Q294">
        <v>29</v>
      </c>
      <c r="R294">
        <v>34</v>
      </c>
      <c r="S294">
        <v>41</v>
      </c>
      <c r="T294">
        <v>8</v>
      </c>
      <c r="U294">
        <v>10</v>
      </c>
      <c r="V294">
        <v>26</v>
      </c>
      <c r="W294">
        <v>57</v>
      </c>
      <c r="X294">
        <v>18</v>
      </c>
      <c r="Y294">
        <v>3</v>
      </c>
      <c r="Z294">
        <v>7</v>
      </c>
      <c r="AA294">
        <v>25</v>
      </c>
      <c r="AB294">
        <v>58</v>
      </c>
      <c r="AC294">
        <v>54</v>
      </c>
      <c r="AD294">
        <v>12</v>
      </c>
      <c r="AE294">
        <v>61</v>
      </c>
      <c r="AF294">
        <v>43</v>
      </c>
      <c r="AG294">
        <v>22</v>
      </c>
      <c r="AH294">
        <v>52</v>
      </c>
      <c r="AI294">
        <v>47</v>
      </c>
      <c r="AJ294">
        <v>59</v>
      </c>
      <c r="AK294">
        <v>39</v>
      </c>
      <c r="AL294">
        <v>55</v>
      </c>
      <c r="AM294">
        <v>16</v>
      </c>
      <c r="AN294">
        <v>13</v>
      </c>
      <c r="AO294">
        <v>48</v>
      </c>
      <c r="AP294">
        <v>24</v>
      </c>
      <c r="AQ294">
        <v>20</v>
      </c>
      <c r="AR294">
        <v>60</v>
      </c>
      <c r="AS294">
        <v>56</v>
      </c>
      <c r="AT294">
        <v>38</v>
      </c>
      <c r="AU294">
        <v>49</v>
      </c>
      <c r="AV294">
        <v>27</v>
      </c>
      <c r="AW294">
        <v>2</v>
      </c>
      <c r="AX294">
        <v>51</v>
      </c>
      <c r="AY294">
        <v>45</v>
      </c>
      <c r="AZ294">
        <v>15</v>
      </c>
      <c r="BA294">
        <v>35</v>
      </c>
      <c r="BB294">
        <v>30</v>
      </c>
      <c r="BD294">
        <v>42</v>
      </c>
      <c r="BE294">
        <v>31</v>
      </c>
      <c r="BF294">
        <v>6</v>
      </c>
      <c r="BG294">
        <v>23</v>
      </c>
      <c r="BI294">
        <v>44</v>
      </c>
      <c r="BJ294">
        <v>33</v>
      </c>
      <c r="BK294">
        <v>9</v>
      </c>
      <c r="BL294">
        <v>21</v>
      </c>
      <c r="BN294">
        <v>14</v>
      </c>
      <c r="BO294">
        <v>5</v>
      </c>
      <c r="BP294">
        <v>32</v>
      </c>
      <c r="BQ294">
        <v>36</v>
      </c>
    </row>
    <row r="295" spans="1:69" x14ac:dyDescent="0.2">
      <c r="A295" s="426" t="str">
        <f t="shared" ca="1" si="4"/>
        <v/>
      </c>
      <c r="B295" s="426" t="str">
        <f t="shared" ca="1" si="4"/>
        <v/>
      </c>
      <c r="C295" s="426" t="str">
        <f t="shared" ca="1" si="4"/>
        <v/>
      </c>
      <c r="E295" s="426" t="s">
        <v>159</v>
      </c>
      <c r="F295">
        <v>30</v>
      </c>
      <c r="G295">
        <v>20</v>
      </c>
      <c r="H295">
        <v>49</v>
      </c>
      <c r="I295">
        <v>42</v>
      </c>
      <c r="J295">
        <v>14</v>
      </c>
      <c r="K295">
        <v>57</v>
      </c>
      <c r="L295">
        <v>41</v>
      </c>
      <c r="M295">
        <v>61</v>
      </c>
      <c r="N295">
        <v>31</v>
      </c>
      <c r="O295">
        <v>50</v>
      </c>
      <c r="P295">
        <v>15</v>
      </c>
      <c r="Q295">
        <v>9</v>
      </c>
      <c r="R295">
        <v>5</v>
      </c>
      <c r="S295">
        <v>27</v>
      </c>
      <c r="T295">
        <v>59</v>
      </c>
      <c r="U295">
        <v>51</v>
      </c>
      <c r="V295">
        <v>60</v>
      </c>
      <c r="W295">
        <v>37</v>
      </c>
      <c r="X295">
        <v>33</v>
      </c>
      <c r="Y295">
        <v>55</v>
      </c>
      <c r="Z295">
        <v>56</v>
      </c>
      <c r="AA295">
        <v>13</v>
      </c>
      <c r="AB295">
        <v>21</v>
      </c>
      <c r="AC295">
        <v>28</v>
      </c>
      <c r="AD295">
        <v>6</v>
      </c>
      <c r="AE295">
        <v>35</v>
      </c>
      <c r="AF295">
        <v>54</v>
      </c>
      <c r="AG295">
        <v>36</v>
      </c>
      <c r="AH295">
        <v>43</v>
      </c>
      <c r="AI295">
        <v>1</v>
      </c>
      <c r="AJ295">
        <v>47</v>
      </c>
      <c r="AK295">
        <v>34</v>
      </c>
      <c r="AL295">
        <v>19</v>
      </c>
      <c r="AM295">
        <v>58</v>
      </c>
      <c r="AN295">
        <v>26</v>
      </c>
      <c r="AO295">
        <v>52</v>
      </c>
      <c r="AP295">
        <v>18</v>
      </c>
      <c r="AQ295">
        <v>46</v>
      </c>
      <c r="AR295">
        <v>32</v>
      </c>
      <c r="AS295">
        <v>44</v>
      </c>
      <c r="AT295">
        <v>23</v>
      </c>
      <c r="AU295">
        <v>45</v>
      </c>
      <c r="AV295">
        <v>53</v>
      </c>
      <c r="AW295">
        <v>40</v>
      </c>
      <c r="AX295">
        <v>48</v>
      </c>
      <c r="AY295">
        <v>24</v>
      </c>
      <c r="AZ295">
        <v>11</v>
      </c>
      <c r="BA295">
        <v>39</v>
      </c>
      <c r="BB295">
        <v>7</v>
      </c>
      <c r="BD295">
        <v>2</v>
      </c>
      <c r="BE295">
        <v>16</v>
      </c>
      <c r="BF295">
        <v>25</v>
      </c>
      <c r="BG295">
        <v>10</v>
      </c>
      <c r="BI295">
        <v>12</v>
      </c>
      <c r="BJ295">
        <v>3</v>
      </c>
      <c r="BK295">
        <v>29</v>
      </c>
      <c r="BL295">
        <v>38</v>
      </c>
      <c r="BN295">
        <v>4</v>
      </c>
      <c r="BO295">
        <v>8</v>
      </c>
      <c r="BP295">
        <v>17</v>
      </c>
      <c r="BQ295">
        <v>22</v>
      </c>
    </row>
    <row r="296" spans="1:69" x14ac:dyDescent="0.2">
      <c r="A296" s="426" t="str">
        <f t="shared" ca="1" si="4"/>
        <v/>
      </c>
      <c r="B296" s="426" t="str">
        <f t="shared" ca="1" si="4"/>
        <v/>
      </c>
      <c r="C296" s="426" t="str">
        <f t="shared" ca="1" si="4"/>
        <v/>
      </c>
    </row>
    <row r="297" spans="1:69" x14ac:dyDescent="0.2">
      <c r="A297" s="426" t="str">
        <f t="shared" ca="1" si="4"/>
        <v/>
      </c>
      <c r="B297" s="426" t="str">
        <f t="shared" ca="1" si="4"/>
        <v/>
      </c>
      <c r="C297" s="426" t="str">
        <f t="shared" ca="1" si="4"/>
        <v/>
      </c>
      <c r="D297" s="430">
        <v>62</v>
      </c>
      <c r="E297" s="431" t="s">
        <v>179</v>
      </c>
    </row>
    <row r="298" spans="1:69" x14ac:dyDescent="0.2">
      <c r="A298" s="426" t="str">
        <f t="shared" ca="1" si="4"/>
        <v/>
      </c>
      <c r="B298" s="426" t="str">
        <f t="shared" ca="1" si="4"/>
        <v/>
      </c>
      <c r="C298" s="426" t="str">
        <f t="shared" ca="1" si="4"/>
        <v/>
      </c>
      <c r="E298" s="426" t="s">
        <v>130</v>
      </c>
      <c r="F298">
        <v>1</v>
      </c>
      <c r="G298">
        <v>2</v>
      </c>
      <c r="H298">
        <v>3</v>
      </c>
      <c r="I298">
        <v>4</v>
      </c>
      <c r="J298">
        <v>5</v>
      </c>
      <c r="K298">
        <v>6</v>
      </c>
      <c r="L298">
        <v>7</v>
      </c>
      <c r="M298">
        <v>8</v>
      </c>
      <c r="N298">
        <v>9</v>
      </c>
      <c r="O298">
        <v>10</v>
      </c>
      <c r="P298">
        <v>11</v>
      </c>
      <c r="Q298">
        <v>12</v>
      </c>
      <c r="R298">
        <v>13</v>
      </c>
      <c r="S298">
        <v>14</v>
      </c>
      <c r="T298">
        <v>15</v>
      </c>
      <c r="U298">
        <v>16</v>
      </c>
      <c r="V298">
        <v>17</v>
      </c>
      <c r="W298">
        <v>18</v>
      </c>
      <c r="X298">
        <v>19</v>
      </c>
      <c r="Y298">
        <v>20</v>
      </c>
      <c r="Z298">
        <v>21</v>
      </c>
      <c r="AA298">
        <v>22</v>
      </c>
      <c r="AB298">
        <v>23</v>
      </c>
      <c r="AC298">
        <v>24</v>
      </c>
      <c r="AD298">
        <v>25</v>
      </c>
      <c r="AE298">
        <v>26</v>
      </c>
      <c r="AF298">
        <v>27</v>
      </c>
      <c r="AG298">
        <v>28</v>
      </c>
      <c r="AH298">
        <v>29</v>
      </c>
      <c r="AI298">
        <v>30</v>
      </c>
      <c r="AJ298">
        <v>31</v>
      </c>
      <c r="AK298">
        <v>32</v>
      </c>
      <c r="AL298">
        <v>33</v>
      </c>
      <c r="AM298">
        <v>34</v>
      </c>
      <c r="AN298">
        <v>35</v>
      </c>
      <c r="AO298">
        <v>36</v>
      </c>
      <c r="AP298">
        <v>37</v>
      </c>
      <c r="AQ298">
        <v>38</v>
      </c>
      <c r="AR298">
        <v>39</v>
      </c>
      <c r="AS298">
        <v>40</v>
      </c>
      <c r="AT298">
        <v>41</v>
      </c>
      <c r="AU298">
        <v>42</v>
      </c>
      <c r="AV298">
        <v>43</v>
      </c>
      <c r="AW298">
        <v>44</v>
      </c>
      <c r="AX298">
        <v>45</v>
      </c>
      <c r="AY298">
        <v>46</v>
      </c>
      <c r="AZ298">
        <v>47</v>
      </c>
      <c r="BA298">
        <v>48</v>
      </c>
      <c r="BB298">
        <v>49</v>
      </c>
      <c r="BC298">
        <v>50</v>
      </c>
      <c r="BD298">
        <v>51</v>
      </c>
      <c r="BE298">
        <v>52</v>
      </c>
      <c r="BF298">
        <v>53</v>
      </c>
      <c r="BG298">
        <v>54</v>
      </c>
      <c r="BI298">
        <v>55</v>
      </c>
      <c r="BJ298">
        <v>56</v>
      </c>
      <c r="BK298">
        <v>57</v>
      </c>
      <c r="BL298">
        <v>58</v>
      </c>
      <c r="BN298">
        <v>59</v>
      </c>
      <c r="BO298">
        <v>60</v>
      </c>
      <c r="BP298">
        <v>61</v>
      </c>
      <c r="BQ298">
        <v>62</v>
      </c>
    </row>
    <row r="299" spans="1:69" x14ac:dyDescent="0.2">
      <c r="A299" s="426" t="str">
        <f t="shared" ca="1" si="4"/>
        <v/>
      </c>
      <c r="B299" s="426" t="str">
        <f t="shared" ca="1" si="4"/>
        <v/>
      </c>
      <c r="C299" s="426" t="str">
        <f t="shared" ca="1" si="4"/>
        <v/>
      </c>
      <c r="E299" s="426" t="s">
        <v>157</v>
      </c>
      <c r="F299">
        <v>15</v>
      </c>
      <c r="G299">
        <v>58</v>
      </c>
      <c r="H299">
        <v>51</v>
      </c>
      <c r="I299">
        <v>37</v>
      </c>
      <c r="J299">
        <v>24</v>
      </c>
      <c r="K299">
        <v>4</v>
      </c>
      <c r="L299">
        <v>59</v>
      </c>
      <c r="M299">
        <v>29</v>
      </c>
      <c r="N299">
        <v>6</v>
      </c>
      <c r="O299">
        <v>43</v>
      </c>
      <c r="P299">
        <v>60</v>
      </c>
      <c r="Q299">
        <v>30</v>
      </c>
      <c r="R299">
        <v>52</v>
      </c>
      <c r="S299">
        <v>7</v>
      </c>
      <c r="T299">
        <v>56</v>
      </c>
      <c r="U299">
        <v>62</v>
      </c>
      <c r="V299">
        <v>34</v>
      </c>
      <c r="W299">
        <v>12</v>
      </c>
      <c r="X299">
        <v>53</v>
      </c>
      <c r="Y299">
        <v>1</v>
      </c>
      <c r="Z299">
        <v>54</v>
      </c>
      <c r="AA299">
        <v>41</v>
      </c>
      <c r="AB299">
        <v>39</v>
      </c>
      <c r="AC299">
        <v>28</v>
      </c>
      <c r="AD299">
        <v>55</v>
      </c>
      <c r="AE299">
        <v>57</v>
      </c>
      <c r="AF299">
        <v>19</v>
      </c>
      <c r="AG299">
        <v>50</v>
      </c>
      <c r="AH299">
        <v>36</v>
      </c>
      <c r="AI299">
        <v>22</v>
      </c>
      <c r="AJ299">
        <v>8</v>
      </c>
      <c r="AK299">
        <v>25</v>
      </c>
      <c r="AL299">
        <v>47</v>
      </c>
      <c r="AM299">
        <v>18</v>
      </c>
      <c r="AN299">
        <v>31</v>
      </c>
      <c r="AO299">
        <v>35</v>
      </c>
      <c r="AP299">
        <v>9</v>
      </c>
      <c r="AQ299">
        <v>2</v>
      </c>
      <c r="AR299">
        <v>46</v>
      </c>
      <c r="AS299">
        <v>11</v>
      </c>
      <c r="AT299">
        <v>49</v>
      </c>
      <c r="AU299">
        <v>14</v>
      </c>
      <c r="AV299">
        <v>44</v>
      </c>
      <c r="AW299">
        <v>17</v>
      </c>
      <c r="AX299">
        <v>23</v>
      </c>
      <c r="AY299">
        <v>13</v>
      </c>
      <c r="AZ299">
        <v>10</v>
      </c>
      <c r="BA299">
        <v>27</v>
      </c>
      <c r="BB299">
        <v>40</v>
      </c>
      <c r="BC299">
        <v>61</v>
      </c>
      <c r="BD299">
        <v>20</v>
      </c>
      <c r="BE299">
        <v>5</v>
      </c>
      <c r="BF299">
        <v>32</v>
      </c>
      <c r="BG299">
        <v>21</v>
      </c>
      <c r="BI299">
        <v>48</v>
      </c>
      <c r="BJ299">
        <v>33</v>
      </c>
      <c r="BK299">
        <v>26</v>
      </c>
      <c r="BL299">
        <v>42</v>
      </c>
      <c r="BN299">
        <v>3</v>
      </c>
      <c r="BO299">
        <v>38</v>
      </c>
      <c r="BP299">
        <v>16</v>
      </c>
      <c r="BQ299">
        <v>45</v>
      </c>
    </row>
    <row r="300" spans="1:69" x14ac:dyDescent="0.2">
      <c r="A300" s="426" t="str">
        <f t="shared" ca="1" si="4"/>
        <v/>
      </c>
      <c r="B300" s="426" t="str">
        <f t="shared" ca="1" si="4"/>
        <v/>
      </c>
      <c r="C300" s="426" t="str">
        <f t="shared" ca="1" si="4"/>
        <v/>
      </c>
      <c r="E300" s="426" t="s">
        <v>159</v>
      </c>
      <c r="F300">
        <v>58</v>
      </c>
      <c r="G300">
        <v>18</v>
      </c>
      <c r="H300">
        <v>9</v>
      </c>
      <c r="I300">
        <v>12</v>
      </c>
      <c r="J300">
        <v>59</v>
      </c>
      <c r="K300">
        <v>37</v>
      </c>
      <c r="L300">
        <v>46</v>
      </c>
      <c r="M300">
        <v>25</v>
      </c>
      <c r="N300">
        <v>33</v>
      </c>
      <c r="O300">
        <v>27</v>
      </c>
      <c r="P300">
        <v>45</v>
      </c>
      <c r="Q300">
        <v>23</v>
      </c>
      <c r="R300">
        <v>5</v>
      </c>
      <c r="S300">
        <v>26</v>
      </c>
      <c r="T300">
        <v>52</v>
      </c>
      <c r="U300">
        <v>24</v>
      </c>
      <c r="V300">
        <v>43</v>
      </c>
      <c r="W300">
        <v>56</v>
      </c>
      <c r="X300">
        <v>32</v>
      </c>
      <c r="Y300">
        <v>49</v>
      </c>
      <c r="Z300">
        <v>14</v>
      </c>
      <c r="AA300">
        <v>62</v>
      </c>
      <c r="AB300">
        <v>54</v>
      </c>
      <c r="AC300">
        <v>16</v>
      </c>
      <c r="AD300">
        <v>36</v>
      </c>
      <c r="AE300">
        <v>29</v>
      </c>
      <c r="AF300">
        <v>35</v>
      </c>
      <c r="AG300">
        <v>55</v>
      </c>
      <c r="AH300">
        <v>38</v>
      </c>
      <c r="AI300">
        <v>8</v>
      </c>
      <c r="AJ300">
        <v>39</v>
      </c>
      <c r="AK300">
        <v>6</v>
      </c>
      <c r="AL300">
        <v>19</v>
      </c>
      <c r="AM300">
        <v>51</v>
      </c>
      <c r="AN300">
        <v>2</v>
      </c>
      <c r="AO300">
        <v>40</v>
      </c>
      <c r="AP300">
        <v>44</v>
      </c>
      <c r="AQ300">
        <v>21</v>
      </c>
      <c r="AR300">
        <v>60</v>
      </c>
      <c r="AS300">
        <v>4</v>
      </c>
      <c r="AT300">
        <v>61</v>
      </c>
      <c r="AU300">
        <v>53</v>
      </c>
      <c r="AV300">
        <v>17</v>
      </c>
      <c r="AW300">
        <v>57</v>
      </c>
      <c r="AX300">
        <v>48</v>
      </c>
      <c r="AY300">
        <v>7</v>
      </c>
      <c r="AZ300">
        <v>20</v>
      </c>
      <c r="BA300">
        <v>42</v>
      </c>
      <c r="BB300">
        <v>47</v>
      </c>
      <c r="BC300">
        <v>3</v>
      </c>
      <c r="BD300">
        <v>34</v>
      </c>
      <c r="BE300">
        <v>15</v>
      </c>
      <c r="BF300">
        <v>22</v>
      </c>
      <c r="BG300">
        <v>41</v>
      </c>
      <c r="BI300">
        <v>28</v>
      </c>
      <c r="BJ300">
        <v>1</v>
      </c>
      <c r="BK300">
        <v>10</v>
      </c>
      <c r="BL300">
        <v>11</v>
      </c>
      <c r="BN300">
        <v>50</v>
      </c>
      <c r="BO300">
        <v>31</v>
      </c>
      <c r="BP300">
        <v>30</v>
      </c>
      <c r="BQ300">
        <v>13</v>
      </c>
    </row>
    <row r="301" spans="1:69" x14ac:dyDescent="0.2">
      <c r="A301" s="426" t="str">
        <f t="shared" ca="1" si="4"/>
        <v/>
      </c>
      <c r="B301" s="426" t="str">
        <f t="shared" ca="1" si="4"/>
        <v/>
      </c>
      <c r="C301" s="426" t="str">
        <f t="shared" ca="1" si="4"/>
        <v/>
      </c>
    </row>
    <row r="302" spans="1:69" x14ac:dyDescent="0.2">
      <c r="A302" s="426" t="str">
        <f t="shared" ca="1" si="4"/>
        <v/>
      </c>
      <c r="B302" s="426" t="str">
        <f t="shared" ca="1" si="4"/>
        <v/>
      </c>
      <c r="C302" s="426" t="str">
        <f t="shared" ca="1" si="4"/>
        <v/>
      </c>
      <c r="D302" s="430">
        <v>63</v>
      </c>
      <c r="E302" s="431" t="s">
        <v>179</v>
      </c>
    </row>
    <row r="303" spans="1:69" x14ac:dyDescent="0.2">
      <c r="A303" s="426" t="str">
        <f t="shared" ca="1" si="4"/>
        <v/>
      </c>
      <c r="B303" s="426" t="str">
        <f t="shared" ca="1" si="4"/>
        <v/>
      </c>
      <c r="C303" s="426" t="str">
        <f t="shared" ca="1" si="4"/>
        <v/>
      </c>
      <c r="E303" s="426" t="s">
        <v>130</v>
      </c>
      <c r="F303">
        <v>1</v>
      </c>
      <c r="G303">
        <v>2</v>
      </c>
      <c r="H303">
        <v>3</v>
      </c>
      <c r="I303">
        <v>4</v>
      </c>
      <c r="J303">
        <v>5</v>
      </c>
      <c r="K303">
        <v>6</v>
      </c>
      <c r="L303">
        <v>7</v>
      </c>
      <c r="M303">
        <v>8</v>
      </c>
      <c r="N303">
        <v>9</v>
      </c>
      <c r="O303">
        <v>10</v>
      </c>
      <c r="P303">
        <v>11</v>
      </c>
      <c r="Q303">
        <v>12</v>
      </c>
      <c r="R303">
        <v>13</v>
      </c>
      <c r="S303">
        <v>14</v>
      </c>
      <c r="T303">
        <v>15</v>
      </c>
      <c r="U303">
        <v>16</v>
      </c>
      <c r="V303">
        <v>17</v>
      </c>
      <c r="W303">
        <v>18</v>
      </c>
      <c r="X303">
        <v>19</v>
      </c>
      <c r="Y303">
        <v>20</v>
      </c>
      <c r="Z303">
        <v>21</v>
      </c>
      <c r="AA303">
        <v>22</v>
      </c>
      <c r="AB303">
        <v>23</v>
      </c>
      <c r="AC303">
        <v>24</v>
      </c>
      <c r="AD303">
        <v>25</v>
      </c>
      <c r="AE303">
        <v>26</v>
      </c>
      <c r="AF303">
        <v>27</v>
      </c>
      <c r="AG303">
        <v>28</v>
      </c>
      <c r="AH303">
        <v>29</v>
      </c>
      <c r="AI303">
        <v>30</v>
      </c>
      <c r="AJ303">
        <v>31</v>
      </c>
      <c r="AK303">
        <v>32</v>
      </c>
      <c r="AL303">
        <v>33</v>
      </c>
      <c r="AM303">
        <v>34</v>
      </c>
      <c r="AN303">
        <v>35</v>
      </c>
      <c r="AO303">
        <v>36</v>
      </c>
      <c r="AP303">
        <v>37</v>
      </c>
      <c r="AQ303">
        <v>38</v>
      </c>
      <c r="AR303">
        <v>39</v>
      </c>
      <c r="AS303">
        <v>40</v>
      </c>
      <c r="AT303">
        <v>41</v>
      </c>
      <c r="AU303">
        <v>42</v>
      </c>
      <c r="AV303">
        <v>43</v>
      </c>
      <c r="AW303">
        <v>44</v>
      </c>
      <c r="AX303">
        <v>45</v>
      </c>
      <c r="AY303">
        <v>46</v>
      </c>
      <c r="AZ303">
        <v>47</v>
      </c>
      <c r="BA303">
        <v>48</v>
      </c>
      <c r="BB303">
        <v>49</v>
      </c>
      <c r="BC303">
        <v>50</v>
      </c>
      <c r="BD303">
        <v>51</v>
      </c>
      <c r="BE303">
        <v>52</v>
      </c>
      <c r="BF303">
        <v>53</v>
      </c>
      <c r="BG303">
        <v>54</v>
      </c>
      <c r="BH303">
        <v>55</v>
      </c>
      <c r="BI303">
        <v>56</v>
      </c>
      <c r="BJ303">
        <v>57</v>
      </c>
      <c r="BK303">
        <v>58</v>
      </c>
      <c r="BL303">
        <v>59</v>
      </c>
      <c r="BN303">
        <v>60</v>
      </c>
      <c r="BO303">
        <v>61</v>
      </c>
      <c r="BP303">
        <v>62</v>
      </c>
      <c r="BQ303">
        <v>63</v>
      </c>
    </row>
    <row r="304" spans="1:69" x14ac:dyDescent="0.2">
      <c r="A304" s="426" t="str">
        <f t="shared" ca="1" si="4"/>
        <v/>
      </c>
      <c r="B304" s="426" t="str">
        <f t="shared" ca="1" si="4"/>
        <v/>
      </c>
      <c r="C304" s="426" t="str">
        <f t="shared" ca="1" si="4"/>
        <v/>
      </c>
      <c r="E304" s="426" t="s">
        <v>157</v>
      </c>
      <c r="F304">
        <v>45</v>
      </c>
      <c r="G304">
        <v>16</v>
      </c>
      <c r="H304">
        <v>2</v>
      </c>
      <c r="I304">
        <v>7</v>
      </c>
      <c r="J304">
        <v>47</v>
      </c>
      <c r="K304">
        <v>40</v>
      </c>
      <c r="L304">
        <v>15</v>
      </c>
      <c r="M304">
        <v>57</v>
      </c>
      <c r="N304">
        <v>41</v>
      </c>
      <c r="O304">
        <v>17</v>
      </c>
      <c r="P304">
        <v>5</v>
      </c>
      <c r="Q304">
        <v>23</v>
      </c>
      <c r="R304">
        <v>44</v>
      </c>
      <c r="S304">
        <v>27</v>
      </c>
      <c r="T304">
        <v>6</v>
      </c>
      <c r="U304">
        <v>10</v>
      </c>
      <c r="V304">
        <v>13</v>
      </c>
      <c r="W304">
        <v>36</v>
      </c>
      <c r="X304">
        <v>22</v>
      </c>
      <c r="Y304">
        <v>18</v>
      </c>
      <c r="Z304">
        <v>19</v>
      </c>
      <c r="AA304">
        <v>14</v>
      </c>
      <c r="AB304">
        <v>21</v>
      </c>
      <c r="AC304">
        <v>33</v>
      </c>
      <c r="AD304">
        <v>9</v>
      </c>
      <c r="AE304">
        <v>59</v>
      </c>
      <c r="AF304">
        <v>25</v>
      </c>
      <c r="AG304">
        <v>34</v>
      </c>
      <c r="AH304">
        <v>61</v>
      </c>
      <c r="AI304">
        <v>38</v>
      </c>
      <c r="AJ304">
        <v>42</v>
      </c>
      <c r="AK304">
        <v>30</v>
      </c>
      <c r="AL304">
        <v>4</v>
      </c>
      <c r="AM304">
        <v>60</v>
      </c>
      <c r="AN304">
        <v>32</v>
      </c>
      <c r="AO304">
        <v>37</v>
      </c>
      <c r="AP304">
        <v>50</v>
      </c>
      <c r="AQ304">
        <v>24</v>
      </c>
      <c r="AR304">
        <v>53</v>
      </c>
      <c r="AS304">
        <v>3</v>
      </c>
      <c r="AT304">
        <v>55</v>
      </c>
      <c r="AU304">
        <v>62</v>
      </c>
      <c r="AV304">
        <v>49</v>
      </c>
      <c r="AW304">
        <v>58</v>
      </c>
      <c r="AX304">
        <v>11</v>
      </c>
      <c r="AY304">
        <v>48</v>
      </c>
      <c r="AZ304">
        <v>31</v>
      </c>
      <c r="BA304">
        <v>56</v>
      </c>
      <c r="BB304">
        <v>51</v>
      </c>
      <c r="BC304">
        <v>28</v>
      </c>
      <c r="BD304">
        <v>54</v>
      </c>
      <c r="BE304">
        <v>63</v>
      </c>
      <c r="BF304">
        <v>35</v>
      </c>
      <c r="BG304">
        <v>26</v>
      </c>
      <c r="BH304">
        <v>1</v>
      </c>
      <c r="BI304">
        <v>43</v>
      </c>
      <c r="BJ304">
        <v>46</v>
      </c>
      <c r="BK304">
        <v>20</v>
      </c>
      <c r="BL304">
        <v>8</v>
      </c>
      <c r="BN304">
        <v>12</v>
      </c>
      <c r="BO304">
        <v>39</v>
      </c>
      <c r="BP304">
        <v>29</v>
      </c>
      <c r="BQ304">
        <v>52</v>
      </c>
    </row>
    <row r="305" spans="1:74" x14ac:dyDescent="0.2">
      <c r="A305" s="426" t="str">
        <f t="shared" ca="1" si="4"/>
        <v/>
      </c>
      <c r="B305" s="426" t="str">
        <f t="shared" ca="1" si="4"/>
        <v/>
      </c>
      <c r="C305" s="426" t="str">
        <f t="shared" ca="1" si="4"/>
        <v/>
      </c>
      <c r="E305" s="426" t="s">
        <v>159</v>
      </c>
      <c r="F305">
        <v>33</v>
      </c>
      <c r="G305">
        <v>28</v>
      </c>
      <c r="H305">
        <v>6</v>
      </c>
      <c r="I305">
        <v>36</v>
      </c>
      <c r="J305">
        <v>57</v>
      </c>
      <c r="K305">
        <v>3</v>
      </c>
      <c r="L305">
        <v>20</v>
      </c>
      <c r="M305">
        <v>27</v>
      </c>
      <c r="N305">
        <v>40</v>
      </c>
      <c r="O305">
        <v>42</v>
      </c>
      <c r="P305">
        <v>29</v>
      </c>
      <c r="Q305">
        <v>60</v>
      </c>
      <c r="R305">
        <v>22</v>
      </c>
      <c r="S305">
        <v>45</v>
      </c>
      <c r="T305">
        <v>54</v>
      </c>
      <c r="U305">
        <v>50</v>
      </c>
      <c r="V305">
        <v>35</v>
      </c>
      <c r="W305">
        <v>52</v>
      </c>
      <c r="X305">
        <v>56</v>
      </c>
      <c r="Y305">
        <v>19</v>
      </c>
      <c r="Z305">
        <v>32</v>
      </c>
      <c r="AA305">
        <v>18</v>
      </c>
      <c r="AB305">
        <v>39</v>
      </c>
      <c r="AC305">
        <v>62</v>
      </c>
      <c r="AD305">
        <v>23</v>
      </c>
      <c r="AE305">
        <v>58</v>
      </c>
      <c r="AF305">
        <v>8</v>
      </c>
      <c r="AG305">
        <v>5</v>
      </c>
      <c r="AH305">
        <v>12</v>
      </c>
      <c r="AI305">
        <v>16</v>
      </c>
      <c r="AJ305">
        <v>44</v>
      </c>
      <c r="AK305">
        <v>11</v>
      </c>
      <c r="AL305">
        <v>63</v>
      </c>
      <c r="AM305">
        <v>37</v>
      </c>
      <c r="AN305">
        <v>51</v>
      </c>
      <c r="AO305">
        <v>24</v>
      </c>
      <c r="AP305">
        <v>34</v>
      </c>
      <c r="AQ305">
        <v>14</v>
      </c>
      <c r="AR305">
        <v>55</v>
      </c>
      <c r="AS305">
        <v>46</v>
      </c>
      <c r="AT305">
        <v>17</v>
      </c>
      <c r="AU305">
        <v>49</v>
      </c>
      <c r="AV305">
        <v>61</v>
      </c>
      <c r="AW305">
        <v>31</v>
      </c>
      <c r="AX305">
        <v>26</v>
      </c>
      <c r="AY305">
        <v>9</v>
      </c>
      <c r="AZ305">
        <v>53</v>
      </c>
      <c r="BA305">
        <v>15</v>
      </c>
      <c r="BB305">
        <v>2</v>
      </c>
      <c r="BC305">
        <v>48</v>
      </c>
      <c r="BD305">
        <v>30</v>
      </c>
      <c r="BE305">
        <v>10</v>
      </c>
      <c r="BF305">
        <v>47</v>
      </c>
      <c r="BG305">
        <v>43</v>
      </c>
      <c r="BH305">
        <v>59</v>
      </c>
      <c r="BI305">
        <v>7</v>
      </c>
      <c r="BJ305">
        <v>1</v>
      </c>
      <c r="BK305">
        <v>25</v>
      </c>
      <c r="BL305">
        <v>13</v>
      </c>
      <c r="BN305">
        <v>38</v>
      </c>
      <c r="BO305">
        <v>4</v>
      </c>
      <c r="BP305">
        <v>41</v>
      </c>
      <c r="BQ305">
        <v>21</v>
      </c>
    </row>
    <row r="306" spans="1:74" x14ac:dyDescent="0.2">
      <c r="A306" s="426" t="str">
        <f t="shared" ca="1" si="4"/>
        <v/>
      </c>
      <c r="B306" s="426" t="str">
        <f t="shared" ca="1" si="4"/>
        <v/>
      </c>
      <c r="C306" s="426" t="str">
        <f t="shared" ca="1" si="4"/>
        <v/>
      </c>
    </row>
    <row r="307" spans="1:74" x14ac:dyDescent="0.2">
      <c r="D307" s="430">
        <v>64</v>
      </c>
      <c r="E307" s="431" t="s">
        <v>179</v>
      </c>
    </row>
    <row r="308" spans="1:74" x14ac:dyDescent="0.2">
      <c r="E308" s="426" t="s">
        <v>130</v>
      </c>
      <c r="F308">
        <v>1</v>
      </c>
      <c r="G308">
        <v>2</v>
      </c>
      <c r="H308">
        <v>3</v>
      </c>
      <c r="I308">
        <v>4</v>
      </c>
      <c r="J308">
        <v>5</v>
      </c>
      <c r="K308">
        <v>6</v>
      </c>
      <c r="L308">
        <v>7</v>
      </c>
      <c r="M308">
        <v>8</v>
      </c>
      <c r="N308">
        <v>9</v>
      </c>
      <c r="O308">
        <v>10</v>
      </c>
      <c r="P308">
        <v>11</v>
      </c>
      <c r="Q308">
        <v>12</v>
      </c>
      <c r="R308">
        <v>13</v>
      </c>
      <c r="S308">
        <v>14</v>
      </c>
      <c r="T308">
        <v>15</v>
      </c>
      <c r="U308">
        <v>16</v>
      </c>
      <c r="V308">
        <v>17</v>
      </c>
      <c r="W308">
        <v>18</v>
      </c>
      <c r="X308">
        <v>19</v>
      </c>
      <c r="Y308">
        <v>20</v>
      </c>
      <c r="Z308">
        <v>21</v>
      </c>
      <c r="AA308">
        <v>22</v>
      </c>
      <c r="AB308">
        <v>23</v>
      </c>
      <c r="AC308">
        <v>24</v>
      </c>
      <c r="AD308">
        <v>25</v>
      </c>
      <c r="AE308">
        <v>26</v>
      </c>
      <c r="AF308">
        <v>27</v>
      </c>
      <c r="AG308">
        <v>28</v>
      </c>
      <c r="AH308">
        <v>29</v>
      </c>
      <c r="AI308">
        <v>30</v>
      </c>
      <c r="AJ308">
        <v>31</v>
      </c>
      <c r="AK308">
        <v>32</v>
      </c>
      <c r="AL308">
        <v>33</v>
      </c>
      <c r="AM308">
        <v>34</v>
      </c>
      <c r="AN308">
        <v>35</v>
      </c>
      <c r="AO308">
        <v>36</v>
      </c>
      <c r="AP308">
        <v>37</v>
      </c>
      <c r="AQ308">
        <v>38</v>
      </c>
      <c r="AR308">
        <v>39</v>
      </c>
      <c r="AS308">
        <v>40</v>
      </c>
      <c r="AT308">
        <v>41</v>
      </c>
      <c r="AU308">
        <v>42</v>
      </c>
      <c r="AV308">
        <v>43</v>
      </c>
      <c r="AW308">
        <v>44</v>
      </c>
      <c r="AX308">
        <v>45</v>
      </c>
      <c r="AY308">
        <v>46</v>
      </c>
      <c r="AZ308">
        <v>47</v>
      </c>
      <c r="BA308">
        <v>48</v>
      </c>
      <c r="BB308">
        <v>49</v>
      </c>
      <c r="BC308">
        <v>50</v>
      </c>
      <c r="BD308">
        <v>51</v>
      </c>
      <c r="BE308">
        <v>52</v>
      </c>
      <c r="BF308">
        <v>53</v>
      </c>
      <c r="BG308">
        <v>54</v>
      </c>
      <c r="BH308">
        <v>55</v>
      </c>
      <c r="BI308">
        <v>56</v>
      </c>
      <c r="BJ308">
        <v>57</v>
      </c>
      <c r="BK308">
        <v>58</v>
      </c>
      <c r="BL308">
        <v>59</v>
      </c>
      <c r="BM308">
        <v>60</v>
      </c>
      <c r="BN308">
        <v>61</v>
      </c>
      <c r="BO308">
        <v>62</v>
      </c>
      <c r="BP308">
        <v>63</v>
      </c>
      <c r="BQ308">
        <v>64</v>
      </c>
    </row>
    <row r="309" spans="1:74" x14ac:dyDescent="0.2">
      <c r="E309" s="426" t="s">
        <v>157</v>
      </c>
      <c r="F309">
        <v>5</v>
      </c>
      <c r="G309">
        <v>25</v>
      </c>
      <c r="H309">
        <v>14</v>
      </c>
      <c r="I309">
        <v>17</v>
      </c>
      <c r="J309">
        <v>62</v>
      </c>
      <c r="K309">
        <v>59</v>
      </c>
      <c r="L309">
        <v>38</v>
      </c>
      <c r="M309">
        <v>47</v>
      </c>
      <c r="N309">
        <v>53</v>
      </c>
      <c r="O309">
        <v>1</v>
      </c>
      <c r="P309">
        <v>7</v>
      </c>
      <c r="Q309">
        <v>28</v>
      </c>
      <c r="R309">
        <v>15</v>
      </c>
      <c r="S309">
        <v>57</v>
      </c>
      <c r="T309">
        <v>54</v>
      </c>
      <c r="U309">
        <v>27</v>
      </c>
      <c r="V309">
        <v>10</v>
      </c>
      <c r="W309">
        <v>21</v>
      </c>
      <c r="X309">
        <v>40</v>
      </c>
      <c r="Y309">
        <v>51</v>
      </c>
      <c r="Z309">
        <v>22</v>
      </c>
      <c r="AA309">
        <v>64</v>
      </c>
      <c r="AB309">
        <v>34</v>
      </c>
      <c r="AC309">
        <v>41</v>
      </c>
      <c r="AD309">
        <v>4</v>
      </c>
      <c r="AE309">
        <v>23</v>
      </c>
      <c r="AF309">
        <v>13</v>
      </c>
      <c r="AG309">
        <v>32</v>
      </c>
      <c r="AH309">
        <v>63</v>
      </c>
      <c r="AI309">
        <v>6</v>
      </c>
      <c r="AJ309">
        <v>49</v>
      </c>
      <c r="AK309">
        <v>56</v>
      </c>
      <c r="AL309">
        <v>31</v>
      </c>
      <c r="AM309">
        <v>26</v>
      </c>
      <c r="AN309">
        <v>12</v>
      </c>
      <c r="AO309">
        <v>45</v>
      </c>
      <c r="AP309">
        <v>3</v>
      </c>
      <c r="AQ309">
        <v>52</v>
      </c>
      <c r="AR309">
        <v>8</v>
      </c>
      <c r="AS309">
        <v>16</v>
      </c>
      <c r="AT309">
        <v>35</v>
      </c>
      <c r="AU309">
        <v>44</v>
      </c>
      <c r="AV309">
        <v>37</v>
      </c>
      <c r="AW309">
        <v>58</v>
      </c>
      <c r="AX309">
        <v>2</v>
      </c>
      <c r="AY309">
        <v>60</v>
      </c>
      <c r="AZ309">
        <v>9</v>
      </c>
      <c r="BA309">
        <v>55</v>
      </c>
      <c r="BB309">
        <v>33</v>
      </c>
      <c r="BC309">
        <v>19</v>
      </c>
      <c r="BD309">
        <v>20</v>
      </c>
      <c r="BE309">
        <v>39</v>
      </c>
      <c r="BF309">
        <v>61</v>
      </c>
      <c r="BG309">
        <v>46</v>
      </c>
      <c r="BH309">
        <v>42</v>
      </c>
      <c r="BI309">
        <v>24</v>
      </c>
      <c r="BJ309">
        <v>50</v>
      </c>
      <c r="BK309">
        <v>11</v>
      </c>
      <c r="BL309">
        <v>30</v>
      </c>
      <c r="BM309">
        <v>18</v>
      </c>
      <c r="BN309">
        <v>43</v>
      </c>
      <c r="BO309">
        <v>48</v>
      </c>
      <c r="BP309">
        <v>29</v>
      </c>
      <c r="BQ309">
        <v>36</v>
      </c>
    </row>
    <row r="310" spans="1:74" x14ac:dyDescent="0.2">
      <c r="E310" s="426" t="s">
        <v>159</v>
      </c>
      <c r="F310">
        <v>63</v>
      </c>
      <c r="G310">
        <v>33</v>
      </c>
      <c r="H310">
        <v>51</v>
      </c>
      <c r="I310">
        <v>48</v>
      </c>
      <c r="J310">
        <v>56</v>
      </c>
      <c r="K310">
        <v>25</v>
      </c>
      <c r="L310">
        <v>8</v>
      </c>
      <c r="M310">
        <v>60</v>
      </c>
      <c r="N310">
        <v>35</v>
      </c>
      <c r="O310">
        <v>13</v>
      </c>
      <c r="P310">
        <v>54</v>
      </c>
      <c r="Q310">
        <v>14</v>
      </c>
      <c r="R310">
        <v>46</v>
      </c>
      <c r="S310">
        <v>38</v>
      </c>
      <c r="T310">
        <v>27</v>
      </c>
      <c r="U310">
        <v>4</v>
      </c>
      <c r="V310">
        <v>53</v>
      </c>
      <c r="W310">
        <v>42</v>
      </c>
      <c r="X310">
        <v>23</v>
      </c>
      <c r="Y310">
        <v>11</v>
      </c>
      <c r="Z310">
        <v>58</v>
      </c>
      <c r="AA310">
        <v>55</v>
      </c>
      <c r="AB310">
        <v>50</v>
      </c>
      <c r="AC310">
        <v>6</v>
      </c>
      <c r="AD310">
        <v>61</v>
      </c>
      <c r="AE310">
        <v>12</v>
      </c>
      <c r="AF310">
        <v>59</v>
      </c>
      <c r="AG310">
        <v>64</v>
      </c>
      <c r="AH310">
        <v>52</v>
      </c>
      <c r="AI310">
        <v>28</v>
      </c>
      <c r="AJ310">
        <v>30</v>
      </c>
      <c r="AK310">
        <v>15</v>
      </c>
      <c r="AL310">
        <v>9</v>
      </c>
      <c r="AM310">
        <v>16</v>
      </c>
      <c r="AN310">
        <v>41</v>
      </c>
      <c r="AO310">
        <v>62</v>
      </c>
      <c r="AP310">
        <v>36</v>
      </c>
      <c r="AQ310">
        <v>49</v>
      </c>
      <c r="AR310">
        <v>22</v>
      </c>
      <c r="AS310">
        <v>7</v>
      </c>
      <c r="AT310">
        <v>18</v>
      </c>
      <c r="AU310">
        <v>45</v>
      </c>
      <c r="AV310">
        <v>39</v>
      </c>
      <c r="AW310">
        <v>5</v>
      </c>
      <c r="AX310">
        <v>47</v>
      </c>
      <c r="AY310">
        <v>10</v>
      </c>
      <c r="AZ310">
        <v>34</v>
      </c>
      <c r="BA310">
        <v>17</v>
      </c>
      <c r="BB310">
        <v>37</v>
      </c>
      <c r="BC310">
        <v>3</v>
      </c>
      <c r="BD310">
        <v>19</v>
      </c>
      <c r="BE310">
        <v>29</v>
      </c>
      <c r="BF310">
        <v>2</v>
      </c>
      <c r="BG310">
        <v>31</v>
      </c>
      <c r="BH310">
        <v>24</v>
      </c>
      <c r="BI310">
        <v>40</v>
      </c>
      <c r="BJ310">
        <v>20</v>
      </c>
      <c r="BK310">
        <v>57</v>
      </c>
      <c r="BL310">
        <v>32</v>
      </c>
      <c r="BM310">
        <v>43</v>
      </c>
      <c r="BN310">
        <v>44</v>
      </c>
      <c r="BO310">
        <v>26</v>
      </c>
      <c r="BP310">
        <v>1</v>
      </c>
      <c r="BQ310">
        <v>21</v>
      </c>
    </row>
    <row r="312" spans="1:74" x14ac:dyDescent="0.2">
      <c r="D312" s="430">
        <v>65</v>
      </c>
      <c r="E312" s="431" t="s">
        <v>179</v>
      </c>
    </row>
    <row r="313" spans="1:74" x14ac:dyDescent="0.2">
      <c r="E313" s="426" t="s">
        <v>130</v>
      </c>
      <c r="F313">
        <v>1</v>
      </c>
      <c r="G313">
        <v>2</v>
      </c>
      <c r="H313">
        <v>3</v>
      </c>
      <c r="I313">
        <v>4</v>
      </c>
      <c r="J313">
        <v>5</v>
      </c>
      <c r="K313">
        <v>6</v>
      </c>
      <c r="L313">
        <v>7</v>
      </c>
      <c r="M313">
        <v>8</v>
      </c>
      <c r="N313">
        <v>9</v>
      </c>
      <c r="O313">
        <v>10</v>
      </c>
      <c r="P313">
        <v>11</v>
      </c>
      <c r="Q313">
        <v>12</v>
      </c>
      <c r="R313">
        <v>13</v>
      </c>
      <c r="S313">
        <v>14</v>
      </c>
      <c r="T313">
        <v>15</v>
      </c>
      <c r="U313">
        <v>16</v>
      </c>
      <c r="V313">
        <v>17</v>
      </c>
      <c r="W313">
        <v>18</v>
      </c>
      <c r="X313">
        <v>19</v>
      </c>
      <c r="Y313">
        <v>20</v>
      </c>
      <c r="Z313">
        <v>21</v>
      </c>
      <c r="AA313">
        <v>22</v>
      </c>
      <c r="AB313">
        <v>23</v>
      </c>
      <c r="AC313">
        <v>24</v>
      </c>
      <c r="AD313">
        <v>25</v>
      </c>
      <c r="AE313">
        <v>26</v>
      </c>
      <c r="AF313">
        <v>27</v>
      </c>
      <c r="AG313">
        <v>28</v>
      </c>
      <c r="AH313">
        <v>29</v>
      </c>
      <c r="AI313">
        <v>30</v>
      </c>
      <c r="AJ313">
        <v>31</v>
      </c>
      <c r="AK313">
        <v>32</v>
      </c>
      <c r="AL313">
        <v>33</v>
      </c>
      <c r="AM313">
        <v>34</v>
      </c>
      <c r="AN313">
        <v>35</v>
      </c>
      <c r="AO313">
        <v>36</v>
      </c>
      <c r="AP313">
        <v>37</v>
      </c>
      <c r="AQ313">
        <v>38</v>
      </c>
      <c r="AR313">
        <v>39</v>
      </c>
      <c r="AS313">
        <v>40</v>
      </c>
      <c r="AT313">
        <v>41</v>
      </c>
      <c r="AU313">
        <v>42</v>
      </c>
      <c r="AV313">
        <v>43</v>
      </c>
      <c r="AW313">
        <v>44</v>
      </c>
      <c r="AX313">
        <v>45</v>
      </c>
      <c r="AY313">
        <v>46</v>
      </c>
      <c r="AZ313">
        <v>47</v>
      </c>
      <c r="BA313">
        <v>48</v>
      </c>
      <c r="BB313">
        <v>49</v>
      </c>
      <c r="BC313">
        <v>50</v>
      </c>
      <c r="BD313">
        <v>51</v>
      </c>
      <c r="BE313">
        <v>52</v>
      </c>
      <c r="BF313">
        <v>53</v>
      </c>
      <c r="BG313">
        <v>54</v>
      </c>
      <c r="BH313">
        <v>55</v>
      </c>
      <c r="BI313">
        <v>56</v>
      </c>
      <c r="BJ313">
        <v>57</v>
      </c>
      <c r="BK313">
        <v>58</v>
      </c>
      <c r="BL313">
        <v>59</v>
      </c>
      <c r="BM313">
        <v>60</v>
      </c>
      <c r="BN313">
        <v>61</v>
      </c>
      <c r="BO313">
        <v>62</v>
      </c>
      <c r="BP313">
        <v>63</v>
      </c>
      <c r="BQ313">
        <v>64</v>
      </c>
      <c r="BR313">
        <v>65</v>
      </c>
    </row>
    <row r="314" spans="1:74" x14ac:dyDescent="0.2">
      <c r="E314" s="426" t="s">
        <v>157</v>
      </c>
      <c r="F314">
        <v>55</v>
      </c>
      <c r="G314">
        <v>60</v>
      </c>
      <c r="H314">
        <v>22</v>
      </c>
      <c r="I314">
        <v>13</v>
      </c>
      <c r="J314">
        <v>49</v>
      </c>
      <c r="K314">
        <v>59</v>
      </c>
      <c r="L314">
        <v>34</v>
      </c>
      <c r="M314">
        <v>21</v>
      </c>
      <c r="N314">
        <v>50</v>
      </c>
      <c r="O314">
        <v>3</v>
      </c>
      <c r="P314">
        <v>12</v>
      </c>
      <c r="Q314">
        <v>40</v>
      </c>
      <c r="R314">
        <v>41</v>
      </c>
      <c r="S314">
        <v>51</v>
      </c>
      <c r="T314">
        <v>7</v>
      </c>
      <c r="U314">
        <v>25</v>
      </c>
      <c r="V314">
        <v>46</v>
      </c>
      <c r="W314">
        <v>4</v>
      </c>
      <c r="X314">
        <v>62</v>
      </c>
      <c r="Y314">
        <v>31</v>
      </c>
      <c r="Z314">
        <v>42</v>
      </c>
      <c r="AA314">
        <v>24</v>
      </c>
      <c r="AB314">
        <v>10</v>
      </c>
      <c r="AC314">
        <v>18</v>
      </c>
      <c r="AD314">
        <v>39</v>
      </c>
      <c r="AE314">
        <v>9</v>
      </c>
      <c r="AF314">
        <v>23</v>
      </c>
      <c r="AG314">
        <v>20</v>
      </c>
      <c r="AH314">
        <v>15</v>
      </c>
      <c r="AI314">
        <v>63</v>
      </c>
      <c r="AJ314">
        <v>8</v>
      </c>
      <c r="AK314">
        <v>30</v>
      </c>
      <c r="AL314">
        <v>45</v>
      </c>
      <c r="AM314">
        <v>53</v>
      </c>
      <c r="AN314">
        <v>64</v>
      </c>
      <c r="AO314">
        <v>2</v>
      </c>
      <c r="AP314">
        <v>61</v>
      </c>
      <c r="AQ314">
        <v>29</v>
      </c>
      <c r="AR314">
        <v>36</v>
      </c>
      <c r="AS314">
        <v>11</v>
      </c>
      <c r="AT314">
        <v>5</v>
      </c>
      <c r="AU314">
        <v>48</v>
      </c>
      <c r="AV314">
        <v>57</v>
      </c>
      <c r="AW314">
        <v>37</v>
      </c>
      <c r="AX314">
        <v>19</v>
      </c>
      <c r="AY314">
        <v>65</v>
      </c>
      <c r="AZ314">
        <v>43</v>
      </c>
      <c r="BA314">
        <v>16</v>
      </c>
      <c r="BB314">
        <v>35</v>
      </c>
      <c r="BC314">
        <v>56</v>
      </c>
      <c r="BD314">
        <v>17</v>
      </c>
      <c r="BE314">
        <v>58</v>
      </c>
      <c r="BF314">
        <v>54</v>
      </c>
      <c r="BG314">
        <v>38</v>
      </c>
      <c r="BH314">
        <v>28</v>
      </c>
      <c r="BI314">
        <v>52</v>
      </c>
      <c r="BJ314">
        <v>1</v>
      </c>
      <c r="BK314">
        <v>14</v>
      </c>
      <c r="BL314">
        <v>32</v>
      </c>
      <c r="BM314">
        <v>26</v>
      </c>
      <c r="BN314">
        <v>44</v>
      </c>
      <c r="BO314">
        <v>33</v>
      </c>
      <c r="BP314">
        <v>47</v>
      </c>
      <c r="BQ314">
        <v>6</v>
      </c>
      <c r="BR314">
        <v>27</v>
      </c>
    </row>
    <row r="315" spans="1:74" x14ac:dyDescent="0.2">
      <c r="E315" s="426" t="s">
        <v>159</v>
      </c>
      <c r="F315">
        <v>4</v>
      </c>
      <c r="G315">
        <v>63</v>
      </c>
      <c r="H315">
        <v>34</v>
      </c>
      <c r="I315">
        <v>52</v>
      </c>
      <c r="J315">
        <v>42</v>
      </c>
      <c r="K315">
        <v>35</v>
      </c>
      <c r="L315">
        <v>53</v>
      </c>
      <c r="M315">
        <v>40</v>
      </c>
      <c r="N315">
        <v>46</v>
      </c>
      <c r="O315">
        <v>22</v>
      </c>
      <c r="P315">
        <v>50</v>
      </c>
      <c r="Q315">
        <v>9</v>
      </c>
      <c r="R315">
        <v>25</v>
      </c>
      <c r="S315">
        <v>43</v>
      </c>
      <c r="T315">
        <v>12</v>
      </c>
      <c r="U315">
        <v>27</v>
      </c>
      <c r="V315">
        <v>54</v>
      </c>
      <c r="W315">
        <v>31</v>
      </c>
      <c r="X315">
        <v>57</v>
      </c>
      <c r="Y315">
        <v>21</v>
      </c>
      <c r="Z315">
        <v>24</v>
      </c>
      <c r="AA315">
        <v>36</v>
      </c>
      <c r="AB315">
        <v>62</v>
      </c>
      <c r="AC315">
        <v>26</v>
      </c>
      <c r="AD315">
        <v>33</v>
      </c>
      <c r="AE315">
        <v>37</v>
      </c>
      <c r="AF315">
        <v>28</v>
      </c>
      <c r="AG315">
        <v>60</v>
      </c>
      <c r="AH315">
        <v>8</v>
      </c>
      <c r="AI315">
        <v>41</v>
      </c>
      <c r="AJ315">
        <v>19</v>
      </c>
      <c r="AK315">
        <v>38</v>
      </c>
      <c r="AL315">
        <v>65</v>
      </c>
      <c r="AM315">
        <v>47</v>
      </c>
      <c r="AN315">
        <v>2</v>
      </c>
      <c r="AO315">
        <v>64</v>
      </c>
      <c r="AP315">
        <v>20</v>
      </c>
      <c r="AQ315">
        <v>32</v>
      </c>
      <c r="AR315">
        <v>48</v>
      </c>
      <c r="AS315">
        <v>6</v>
      </c>
      <c r="AT315">
        <v>3</v>
      </c>
      <c r="AU315">
        <v>14</v>
      </c>
      <c r="AV315">
        <v>51</v>
      </c>
      <c r="AW315">
        <v>61</v>
      </c>
      <c r="AX315">
        <v>58</v>
      </c>
      <c r="AY315">
        <v>15</v>
      </c>
      <c r="AZ315">
        <v>10</v>
      </c>
      <c r="BA315">
        <v>5</v>
      </c>
      <c r="BB315">
        <v>56</v>
      </c>
      <c r="BC315">
        <v>17</v>
      </c>
      <c r="BD315">
        <v>29</v>
      </c>
      <c r="BE315">
        <v>13</v>
      </c>
      <c r="BF315">
        <v>7</v>
      </c>
      <c r="BG315">
        <v>16</v>
      </c>
      <c r="BH315">
        <v>44</v>
      </c>
      <c r="BI315">
        <v>49</v>
      </c>
      <c r="BJ315">
        <v>18</v>
      </c>
      <c r="BK315">
        <v>30</v>
      </c>
      <c r="BL315">
        <v>23</v>
      </c>
      <c r="BM315">
        <v>1</v>
      </c>
      <c r="BN315">
        <v>39</v>
      </c>
      <c r="BO315">
        <v>45</v>
      </c>
      <c r="BP315">
        <v>11</v>
      </c>
      <c r="BQ315">
        <v>55</v>
      </c>
      <c r="BR315">
        <v>59</v>
      </c>
    </row>
    <row r="317" spans="1:74" x14ac:dyDescent="0.2">
      <c r="D317" s="430">
        <v>66</v>
      </c>
      <c r="E317" s="431" t="s">
        <v>179</v>
      </c>
    </row>
    <row r="318" spans="1:74" x14ac:dyDescent="0.2">
      <c r="E318" s="426" t="s">
        <v>130</v>
      </c>
      <c r="F318">
        <v>1</v>
      </c>
      <c r="G318">
        <v>2</v>
      </c>
      <c r="H318">
        <v>3</v>
      </c>
      <c r="I318">
        <v>4</v>
      </c>
      <c r="J318">
        <v>5</v>
      </c>
      <c r="K318">
        <v>6</v>
      </c>
      <c r="L318">
        <v>7</v>
      </c>
      <c r="M318">
        <v>8</v>
      </c>
      <c r="N318">
        <v>9</v>
      </c>
      <c r="O318">
        <v>10</v>
      </c>
      <c r="P318">
        <v>11</v>
      </c>
      <c r="Q318">
        <v>12</v>
      </c>
      <c r="R318">
        <v>13</v>
      </c>
      <c r="S318">
        <v>14</v>
      </c>
      <c r="T318">
        <v>15</v>
      </c>
      <c r="U318">
        <v>16</v>
      </c>
      <c r="V318">
        <v>17</v>
      </c>
      <c r="W318">
        <v>18</v>
      </c>
      <c r="X318">
        <v>19</v>
      </c>
      <c r="Y318">
        <v>20</v>
      </c>
      <c r="Z318">
        <v>21</v>
      </c>
      <c r="AA318">
        <v>22</v>
      </c>
      <c r="AB318">
        <v>23</v>
      </c>
      <c r="AC318">
        <v>24</v>
      </c>
      <c r="AD318">
        <v>25</v>
      </c>
      <c r="AE318">
        <v>26</v>
      </c>
      <c r="AF318">
        <v>27</v>
      </c>
      <c r="AG318">
        <v>28</v>
      </c>
      <c r="AH318">
        <v>29</v>
      </c>
      <c r="AI318">
        <v>30</v>
      </c>
      <c r="AJ318">
        <v>31</v>
      </c>
      <c r="AK318">
        <v>32</v>
      </c>
      <c r="AL318">
        <v>33</v>
      </c>
      <c r="AM318">
        <v>34</v>
      </c>
      <c r="AN318">
        <v>35</v>
      </c>
      <c r="AO318">
        <v>36</v>
      </c>
      <c r="AP318">
        <v>37</v>
      </c>
      <c r="AQ318">
        <v>38</v>
      </c>
      <c r="AR318">
        <v>39</v>
      </c>
      <c r="AS318">
        <v>40</v>
      </c>
      <c r="AT318">
        <v>41</v>
      </c>
      <c r="AU318">
        <v>42</v>
      </c>
      <c r="AV318">
        <v>43</v>
      </c>
      <c r="AW318">
        <v>44</v>
      </c>
      <c r="AX318">
        <v>45</v>
      </c>
      <c r="AY318">
        <v>46</v>
      </c>
      <c r="AZ318">
        <v>47</v>
      </c>
      <c r="BA318">
        <v>48</v>
      </c>
      <c r="BB318">
        <v>49</v>
      </c>
      <c r="BC318">
        <v>50</v>
      </c>
      <c r="BD318">
        <v>51</v>
      </c>
      <c r="BE318">
        <v>52</v>
      </c>
      <c r="BF318">
        <v>53</v>
      </c>
      <c r="BG318">
        <v>54</v>
      </c>
      <c r="BI318">
        <v>55</v>
      </c>
      <c r="BJ318">
        <v>56</v>
      </c>
      <c r="BK318">
        <v>57</v>
      </c>
      <c r="BL318">
        <v>58</v>
      </c>
      <c r="BN318">
        <v>59</v>
      </c>
      <c r="BO318">
        <v>60</v>
      </c>
      <c r="BP318">
        <v>61</v>
      </c>
      <c r="BQ318">
        <v>62</v>
      </c>
      <c r="BS318">
        <v>63</v>
      </c>
      <c r="BT318">
        <v>64</v>
      </c>
      <c r="BU318">
        <v>65</v>
      </c>
      <c r="BV318">
        <v>66</v>
      </c>
    </row>
    <row r="319" spans="1:74" x14ac:dyDescent="0.2">
      <c r="E319" s="426" t="s">
        <v>157</v>
      </c>
      <c r="F319">
        <v>42</v>
      </c>
      <c r="G319">
        <v>39</v>
      </c>
      <c r="H319">
        <v>6</v>
      </c>
      <c r="I319">
        <v>53</v>
      </c>
      <c r="J319">
        <v>14</v>
      </c>
      <c r="K319">
        <v>18</v>
      </c>
      <c r="L319">
        <v>29</v>
      </c>
      <c r="M319">
        <v>52</v>
      </c>
      <c r="N319">
        <v>40</v>
      </c>
      <c r="O319">
        <v>63</v>
      </c>
      <c r="P319">
        <v>60</v>
      </c>
      <c r="Q319">
        <v>50</v>
      </c>
      <c r="R319">
        <v>51</v>
      </c>
      <c r="S319">
        <v>30</v>
      </c>
      <c r="T319">
        <v>58</v>
      </c>
      <c r="U319">
        <v>38</v>
      </c>
      <c r="V319">
        <v>46</v>
      </c>
      <c r="W319">
        <v>64</v>
      </c>
      <c r="X319">
        <v>23</v>
      </c>
      <c r="Y319">
        <v>41</v>
      </c>
      <c r="Z319">
        <v>62</v>
      </c>
      <c r="AA319">
        <v>24</v>
      </c>
      <c r="AB319">
        <v>19</v>
      </c>
      <c r="AC319">
        <v>33</v>
      </c>
      <c r="AD319">
        <v>65</v>
      </c>
      <c r="AE319">
        <v>15</v>
      </c>
      <c r="AF319">
        <v>57</v>
      </c>
      <c r="AG319">
        <v>26</v>
      </c>
      <c r="AH319">
        <v>48</v>
      </c>
      <c r="AI319">
        <v>32</v>
      </c>
      <c r="AJ319">
        <v>22</v>
      </c>
      <c r="AK319">
        <v>54</v>
      </c>
      <c r="AL319">
        <v>16</v>
      </c>
      <c r="AM319">
        <v>55</v>
      </c>
      <c r="AN319">
        <v>31</v>
      </c>
      <c r="AO319">
        <v>34</v>
      </c>
      <c r="AP319">
        <v>61</v>
      </c>
      <c r="AQ319">
        <v>20</v>
      </c>
      <c r="AR319">
        <v>43</v>
      </c>
      <c r="AS319">
        <v>37</v>
      </c>
      <c r="AT319">
        <v>5</v>
      </c>
      <c r="AU319">
        <v>9</v>
      </c>
      <c r="AV319">
        <v>12</v>
      </c>
      <c r="AW319">
        <v>47</v>
      </c>
      <c r="AX319">
        <v>56</v>
      </c>
      <c r="AY319">
        <v>44</v>
      </c>
      <c r="AZ319">
        <v>3</v>
      </c>
      <c r="BA319">
        <v>66</v>
      </c>
      <c r="BB319">
        <v>59</v>
      </c>
      <c r="BC319">
        <v>17</v>
      </c>
      <c r="BD319">
        <v>13</v>
      </c>
      <c r="BE319">
        <v>8</v>
      </c>
      <c r="BF319">
        <v>36</v>
      </c>
      <c r="BG319">
        <v>28</v>
      </c>
      <c r="BI319">
        <v>2</v>
      </c>
      <c r="BJ319">
        <v>49</v>
      </c>
      <c r="BK319">
        <v>27</v>
      </c>
      <c r="BL319">
        <v>7</v>
      </c>
      <c r="BN319">
        <v>35</v>
      </c>
      <c r="BO319">
        <v>11</v>
      </c>
      <c r="BP319">
        <v>21</v>
      </c>
      <c r="BQ319">
        <v>1</v>
      </c>
      <c r="BS319">
        <v>4</v>
      </c>
      <c r="BT319">
        <v>10</v>
      </c>
      <c r="BU319">
        <v>25</v>
      </c>
      <c r="BV319">
        <v>45</v>
      </c>
    </row>
    <row r="320" spans="1:74" x14ac:dyDescent="0.2">
      <c r="E320" s="426" t="s">
        <v>159</v>
      </c>
      <c r="F320">
        <v>30</v>
      </c>
      <c r="G320">
        <v>59</v>
      </c>
      <c r="H320">
        <v>39</v>
      </c>
      <c r="I320">
        <v>46</v>
      </c>
      <c r="J320">
        <v>2</v>
      </c>
      <c r="K320">
        <v>53</v>
      </c>
      <c r="L320">
        <v>33</v>
      </c>
      <c r="M320">
        <v>9</v>
      </c>
      <c r="N320">
        <v>57</v>
      </c>
      <c r="O320">
        <v>60</v>
      </c>
      <c r="P320">
        <v>49</v>
      </c>
      <c r="Q320">
        <v>63</v>
      </c>
      <c r="R320">
        <v>55</v>
      </c>
      <c r="S320">
        <v>36</v>
      </c>
      <c r="T320">
        <v>3</v>
      </c>
      <c r="U320">
        <v>65</v>
      </c>
      <c r="V320">
        <v>25</v>
      </c>
      <c r="W320">
        <v>1</v>
      </c>
      <c r="X320">
        <v>51</v>
      </c>
      <c r="Y320">
        <v>12</v>
      </c>
      <c r="Z320">
        <v>8</v>
      </c>
      <c r="AA320">
        <v>35</v>
      </c>
      <c r="AB320">
        <v>56</v>
      </c>
      <c r="AC320">
        <v>16</v>
      </c>
      <c r="AD320">
        <v>61</v>
      </c>
      <c r="AE320">
        <v>58</v>
      </c>
      <c r="AF320">
        <v>41</v>
      </c>
      <c r="AG320">
        <v>10</v>
      </c>
      <c r="AH320">
        <v>52</v>
      </c>
      <c r="AI320">
        <v>21</v>
      </c>
      <c r="AJ320">
        <v>45</v>
      </c>
      <c r="AK320">
        <v>62</v>
      </c>
      <c r="AL320">
        <v>37</v>
      </c>
      <c r="AM320">
        <v>64</v>
      </c>
      <c r="AN320">
        <v>22</v>
      </c>
      <c r="AO320">
        <v>43</v>
      </c>
      <c r="AP320">
        <v>48</v>
      </c>
      <c r="AQ320">
        <v>17</v>
      </c>
      <c r="AR320">
        <v>27</v>
      </c>
      <c r="AS320">
        <v>13</v>
      </c>
      <c r="AT320">
        <v>7</v>
      </c>
      <c r="AU320">
        <v>66</v>
      </c>
      <c r="AV320">
        <v>34</v>
      </c>
      <c r="AW320">
        <v>11</v>
      </c>
      <c r="AX320">
        <v>42</v>
      </c>
      <c r="AY320">
        <v>28</v>
      </c>
      <c r="AZ320">
        <v>20</v>
      </c>
      <c r="BA320">
        <v>54</v>
      </c>
      <c r="BB320">
        <v>15</v>
      </c>
      <c r="BC320">
        <v>4</v>
      </c>
      <c r="BD320">
        <v>23</v>
      </c>
      <c r="BE320">
        <v>31</v>
      </c>
      <c r="BF320">
        <v>29</v>
      </c>
      <c r="BG320">
        <v>6</v>
      </c>
      <c r="BI320">
        <v>40</v>
      </c>
      <c r="BJ320">
        <v>19</v>
      </c>
      <c r="BK320">
        <v>47</v>
      </c>
      <c r="BL320">
        <v>26</v>
      </c>
      <c r="BN320">
        <v>50</v>
      </c>
      <c r="BO320">
        <v>44</v>
      </c>
      <c r="BP320">
        <v>24</v>
      </c>
      <c r="BQ320">
        <v>18</v>
      </c>
      <c r="BS320">
        <v>14</v>
      </c>
      <c r="BT320">
        <v>5</v>
      </c>
      <c r="BU320">
        <v>32</v>
      </c>
      <c r="BV320">
        <v>38</v>
      </c>
    </row>
    <row r="322" spans="4:74" x14ac:dyDescent="0.2">
      <c r="D322" s="430">
        <v>67</v>
      </c>
      <c r="E322" s="431" t="s">
        <v>179</v>
      </c>
    </row>
    <row r="323" spans="4:74" x14ac:dyDescent="0.2">
      <c r="E323" s="426" t="s">
        <v>130</v>
      </c>
      <c r="F323">
        <v>1</v>
      </c>
      <c r="G323">
        <v>2</v>
      </c>
      <c r="H323">
        <v>3</v>
      </c>
      <c r="I323">
        <v>4</v>
      </c>
      <c r="J323">
        <v>5</v>
      </c>
      <c r="K323">
        <v>6</v>
      </c>
      <c r="L323">
        <v>7</v>
      </c>
      <c r="M323">
        <v>8</v>
      </c>
      <c r="N323">
        <v>9</v>
      </c>
      <c r="O323">
        <v>10</v>
      </c>
      <c r="P323">
        <v>11</v>
      </c>
      <c r="Q323">
        <v>12</v>
      </c>
      <c r="R323">
        <v>13</v>
      </c>
      <c r="S323">
        <v>14</v>
      </c>
      <c r="T323">
        <v>15</v>
      </c>
      <c r="U323">
        <v>16</v>
      </c>
      <c r="V323">
        <v>17</v>
      </c>
      <c r="W323">
        <v>18</v>
      </c>
      <c r="X323">
        <v>19</v>
      </c>
      <c r="Y323">
        <v>20</v>
      </c>
      <c r="Z323">
        <v>21</v>
      </c>
      <c r="AA323">
        <v>22</v>
      </c>
      <c r="AB323">
        <v>23</v>
      </c>
      <c r="AC323">
        <v>24</v>
      </c>
      <c r="AD323">
        <v>25</v>
      </c>
      <c r="AE323">
        <v>26</v>
      </c>
      <c r="AF323">
        <v>27</v>
      </c>
      <c r="AG323">
        <v>28</v>
      </c>
      <c r="AH323">
        <v>29</v>
      </c>
      <c r="AI323">
        <v>30</v>
      </c>
      <c r="AJ323">
        <v>31</v>
      </c>
      <c r="AK323">
        <v>32</v>
      </c>
      <c r="AL323">
        <v>33</v>
      </c>
      <c r="AM323">
        <v>34</v>
      </c>
      <c r="AN323">
        <v>35</v>
      </c>
      <c r="AO323">
        <v>36</v>
      </c>
      <c r="AP323">
        <v>37</v>
      </c>
      <c r="AQ323">
        <v>38</v>
      </c>
      <c r="AR323">
        <v>39</v>
      </c>
      <c r="AS323">
        <v>40</v>
      </c>
      <c r="AT323">
        <v>41</v>
      </c>
      <c r="AU323">
        <v>42</v>
      </c>
      <c r="AV323">
        <v>43</v>
      </c>
      <c r="AW323">
        <v>44</v>
      </c>
      <c r="AX323">
        <v>45</v>
      </c>
      <c r="AY323">
        <v>46</v>
      </c>
      <c r="AZ323">
        <v>47</v>
      </c>
      <c r="BA323">
        <v>48</v>
      </c>
      <c r="BB323">
        <v>49</v>
      </c>
      <c r="BC323">
        <v>50</v>
      </c>
      <c r="BD323">
        <v>51</v>
      </c>
      <c r="BE323">
        <v>52</v>
      </c>
      <c r="BF323">
        <v>53</v>
      </c>
      <c r="BG323">
        <v>54</v>
      </c>
      <c r="BH323">
        <v>55</v>
      </c>
      <c r="BI323">
        <v>56</v>
      </c>
      <c r="BJ323">
        <v>57</v>
      </c>
      <c r="BK323">
        <v>58</v>
      </c>
      <c r="BL323">
        <v>59</v>
      </c>
      <c r="BN323">
        <v>60</v>
      </c>
      <c r="BO323">
        <v>61</v>
      </c>
      <c r="BP323">
        <v>62</v>
      </c>
      <c r="BQ323">
        <v>63</v>
      </c>
      <c r="BS323">
        <v>64</v>
      </c>
      <c r="BT323">
        <v>65</v>
      </c>
      <c r="BU323">
        <v>66</v>
      </c>
      <c r="BV323">
        <v>67</v>
      </c>
    </row>
    <row r="324" spans="4:74" x14ac:dyDescent="0.2">
      <c r="E324" s="426" t="s">
        <v>157</v>
      </c>
      <c r="F324">
        <v>9</v>
      </c>
      <c r="G324">
        <v>24</v>
      </c>
      <c r="H324">
        <v>61</v>
      </c>
      <c r="I324">
        <v>52</v>
      </c>
      <c r="J324">
        <v>16</v>
      </c>
      <c r="K324">
        <v>25</v>
      </c>
      <c r="L324">
        <v>55</v>
      </c>
      <c r="M324">
        <v>20</v>
      </c>
      <c r="N324">
        <v>43</v>
      </c>
      <c r="O324">
        <v>37</v>
      </c>
      <c r="P324">
        <v>17</v>
      </c>
      <c r="Q324">
        <v>67</v>
      </c>
      <c r="R324">
        <v>10</v>
      </c>
      <c r="S324">
        <v>53</v>
      </c>
      <c r="T324">
        <v>42</v>
      </c>
      <c r="U324">
        <v>59</v>
      </c>
      <c r="V324">
        <v>63</v>
      </c>
      <c r="W324">
        <v>14</v>
      </c>
      <c r="X324">
        <v>31</v>
      </c>
      <c r="Y324">
        <v>8</v>
      </c>
      <c r="Z324">
        <v>49</v>
      </c>
      <c r="AA324">
        <v>38</v>
      </c>
      <c r="AB324">
        <v>57</v>
      </c>
      <c r="AC324">
        <v>28</v>
      </c>
      <c r="AD324">
        <v>64</v>
      </c>
      <c r="AE324">
        <v>19</v>
      </c>
      <c r="AF324">
        <v>56</v>
      </c>
      <c r="AG324">
        <v>36</v>
      </c>
      <c r="AH324">
        <v>48</v>
      </c>
      <c r="AI324">
        <v>62</v>
      </c>
      <c r="AJ324">
        <v>54</v>
      </c>
      <c r="AK324">
        <v>35</v>
      </c>
      <c r="AL324">
        <v>27</v>
      </c>
      <c r="AM324">
        <v>50</v>
      </c>
      <c r="AN324">
        <v>4</v>
      </c>
      <c r="AO324">
        <v>33</v>
      </c>
      <c r="AP324">
        <v>39</v>
      </c>
      <c r="AQ324">
        <v>12</v>
      </c>
      <c r="AR324">
        <v>58</v>
      </c>
      <c r="AS324">
        <v>66</v>
      </c>
      <c r="AT324">
        <v>23</v>
      </c>
      <c r="AU324">
        <v>40</v>
      </c>
      <c r="AV324">
        <v>7</v>
      </c>
      <c r="AW324">
        <v>46</v>
      </c>
      <c r="AX324">
        <v>34</v>
      </c>
      <c r="AY324">
        <v>2</v>
      </c>
      <c r="AZ324">
        <v>60</v>
      </c>
      <c r="BA324">
        <v>41</v>
      </c>
      <c r="BB324">
        <v>13</v>
      </c>
      <c r="BC324">
        <v>47</v>
      </c>
      <c r="BD324">
        <v>22</v>
      </c>
      <c r="BE324">
        <v>18</v>
      </c>
      <c r="BF324">
        <v>65</v>
      </c>
      <c r="BG324">
        <v>26</v>
      </c>
      <c r="BH324">
        <v>51</v>
      </c>
      <c r="BI324">
        <v>3</v>
      </c>
      <c r="BJ324">
        <v>45</v>
      </c>
      <c r="BK324">
        <v>29</v>
      </c>
      <c r="BL324">
        <v>6</v>
      </c>
      <c r="BN324">
        <v>30</v>
      </c>
      <c r="BO324">
        <v>11</v>
      </c>
      <c r="BP324">
        <v>1</v>
      </c>
      <c r="BQ324">
        <v>32</v>
      </c>
      <c r="BS324">
        <v>5</v>
      </c>
      <c r="BT324">
        <v>44</v>
      </c>
      <c r="BU324">
        <v>21</v>
      </c>
      <c r="BV324">
        <v>15</v>
      </c>
    </row>
    <row r="325" spans="4:74" x14ac:dyDescent="0.2">
      <c r="E325" s="426" t="s">
        <v>159</v>
      </c>
      <c r="F325">
        <v>67</v>
      </c>
      <c r="G325">
        <v>46</v>
      </c>
      <c r="H325">
        <v>16</v>
      </c>
      <c r="I325">
        <v>38</v>
      </c>
      <c r="J325">
        <v>59</v>
      </c>
      <c r="K325">
        <v>24</v>
      </c>
      <c r="L325">
        <v>64</v>
      </c>
      <c r="M325">
        <v>40</v>
      </c>
      <c r="N325">
        <v>60</v>
      </c>
      <c r="O325">
        <v>6</v>
      </c>
      <c r="P325">
        <v>55</v>
      </c>
      <c r="Q325">
        <v>58</v>
      </c>
      <c r="R325">
        <v>32</v>
      </c>
      <c r="S325">
        <v>61</v>
      </c>
      <c r="T325">
        <v>3</v>
      </c>
      <c r="U325">
        <v>37</v>
      </c>
      <c r="V325">
        <v>62</v>
      </c>
      <c r="W325">
        <v>51</v>
      </c>
      <c r="X325">
        <v>33</v>
      </c>
      <c r="Y325">
        <v>2</v>
      </c>
      <c r="Z325">
        <v>10</v>
      </c>
      <c r="AA325">
        <v>48</v>
      </c>
      <c r="AB325">
        <v>45</v>
      </c>
      <c r="AC325">
        <v>1</v>
      </c>
      <c r="AD325">
        <v>65</v>
      </c>
      <c r="AE325">
        <v>50</v>
      </c>
      <c r="AF325">
        <v>13</v>
      </c>
      <c r="AG325">
        <v>9</v>
      </c>
      <c r="AH325">
        <v>36</v>
      </c>
      <c r="AI325">
        <v>17</v>
      </c>
      <c r="AJ325">
        <v>43</v>
      </c>
      <c r="AK325">
        <v>54</v>
      </c>
      <c r="AL325">
        <v>47</v>
      </c>
      <c r="AM325">
        <v>21</v>
      </c>
      <c r="AN325">
        <v>56</v>
      </c>
      <c r="AO325">
        <v>53</v>
      </c>
      <c r="AP325">
        <v>29</v>
      </c>
      <c r="AQ325">
        <v>44</v>
      </c>
      <c r="AR325">
        <v>7</v>
      </c>
      <c r="AS325">
        <v>11</v>
      </c>
      <c r="AT325">
        <v>34</v>
      </c>
      <c r="AU325">
        <v>14</v>
      </c>
      <c r="AV325">
        <v>39</v>
      </c>
      <c r="AW325">
        <v>5</v>
      </c>
      <c r="AX325">
        <v>18</v>
      </c>
      <c r="AY325">
        <v>20</v>
      </c>
      <c r="AZ325">
        <v>66</v>
      </c>
      <c r="BA325">
        <v>63</v>
      </c>
      <c r="BB325">
        <v>57</v>
      </c>
      <c r="BC325">
        <v>27</v>
      </c>
      <c r="BD325">
        <v>15</v>
      </c>
      <c r="BE325">
        <v>19</v>
      </c>
      <c r="BF325">
        <v>35</v>
      </c>
      <c r="BG325">
        <v>30</v>
      </c>
      <c r="BH325">
        <v>41</v>
      </c>
      <c r="BI325">
        <v>42</v>
      </c>
      <c r="BJ325">
        <v>31</v>
      </c>
      <c r="BK325">
        <v>49</v>
      </c>
      <c r="BL325">
        <v>23</v>
      </c>
      <c r="BN325">
        <v>8</v>
      </c>
      <c r="BO325">
        <v>28</v>
      </c>
      <c r="BP325">
        <v>52</v>
      </c>
      <c r="BQ325">
        <v>22</v>
      </c>
      <c r="BS325">
        <v>4</v>
      </c>
      <c r="BT325">
        <v>25</v>
      </c>
      <c r="BU325">
        <v>26</v>
      </c>
      <c r="BV325">
        <v>12</v>
      </c>
    </row>
    <row r="327" spans="4:74" x14ac:dyDescent="0.2">
      <c r="D327" s="430">
        <v>68</v>
      </c>
      <c r="E327" s="431" t="s">
        <v>179</v>
      </c>
    </row>
    <row r="328" spans="4:74" x14ac:dyDescent="0.2">
      <c r="E328" s="426" t="s">
        <v>130</v>
      </c>
      <c r="F328">
        <v>1</v>
      </c>
      <c r="G328">
        <v>2</v>
      </c>
      <c r="H328">
        <v>3</v>
      </c>
      <c r="I328">
        <v>4</v>
      </c>
      <c r="J328">
        <v>5</v>
      </c>
      <c r="K328">
        <v>6</v>
      </c>
      <c r="L328">
        <v>7</v>
      </c>
      <c r="M328">
        <v>8</v>
      </c>
      <c r="N328">
        <v>9</v>
      </c>
      <c r="O328">
        <v>10</v>
      </c>
      <c r="P328">
        <v>11</v>
      </c>
      <c r="Q328">
        <v>12</v>
      </c>
      <c r="R328">
        <v>13</v>
      </c>
      <c r="S328">
        <v>14</v>
      </c>
      <c r="T328">
        <v>15</v>
      </c>
      <c r="U328">
        <v>16</v>
      </c>
      <c r="V328">
        <v>17</v>
      </c>
      <c r="W328">
        <v>18</v>
      </c>
      <c r="X328">
        <v>19</v>
      </c>
      <c r="Y328">
        <v>20</v>
      </c>
      <c r="Z328">
        <v>21</v>
      </c>
      <c r="AA328">
        <v>22</v>
      </c>
      <c r="AB328">
        <v>23</v>
      </c>
      <c r="AC328">
        <v>24</v>
      </c>
      <c r="AD328">
        <v>25</v>
      </c>
      <c r="AE328">
        <v>26</v>
      </c>
      <c r="AF328">
        <v>27</v>
      </c>
      <c r="AG328">
        <v>28</v>
      </c>
      <c r="AH328">
        <v>29</v>
      </c>
      <c r="AI328">
        <v>30</v>
      </c>
      <c r="AJ328">
        <v>31</v>
      </c>
      <c r="AK328">
        <v>32</v>
      </c>
      <c r="AL328">
        <v>33</v>
      </c>
      <c r="AM328">
        <v>34</v>
      </c>
      <c r="AN328">
        <v>35</v>
      </c>
      <c r="AO328">
        <v>36</v>
      </c>
      <c r="AP328">
        <v>37</v>
      </c>
      <c r="AQ328">
        <v>38</v>
      </c>
      <c r="AR328">
        <v>39</v>
      </c>
      <c r="AS328">
        <v>40</v>
      </c>
      <c r="AT328">
        <v>41</v>
      </c>
      <c r="AU328">
        <v>42</v>
      </c>
      <c r="AV328">
        <v>43</v>
      </c>
      <c r="AW328">
        <v>44</v>
      </c>
      <c r="AX328">
        <v>45</v>
      </c>
      <c r="AY328">
        <v>46</v>
      </c>
      <c r="AZ328">
        <v>47</v>
      </c>
      <c r="BA328">
        <v>48</v>
      </c>
      <c r="BB328">
        <v>49</v>
      </c>
      <c r="BC328">
        <v>50</v>
      </c>
      <c r="BD328">
        <v>51</v>
      </c>
      <c r="BE328">
        <v>52</v>
      </c>
      <c r="BF328">
        <v>53</v>
      </c>
      <c r="BG328">
        <v>54</v>
      </c>
      <c r="BH328">
        <v>55</v>
      </c>
      <c r="BI328">
        <v>56</v>
      </c>
      <c r="BJ328">
        <v>57</v>
      </c>
      <c r="BK328">
        <v>58</v>
      </c>
      <c r="BL328">
        <v>59</v>
      </c>
      <c r="BM328">
        <v>60</v>
      </c>
      <c r="BN328">
        <v>61</v>
      </c>
      <c r="BO328">
        <v>62</v>
      </c>
      <c r="BP328">
        <v>63</v>
      </c>
      <c r="BQ328">
        <v>64</v>
      </c>
      <c r="BS328">
        <v>65</v>
      </c>
      <c r="BT328">
        <v>66</v>
      </c>
      <c r="BU328">
        <v>67</v>
      </c>
      <c r="BV328">
        <v>68</v>
      </c>
    </row>
    <row r="329" spans="4:74" x14ac:dyDescent="0.2">
      <c r="E329" s="426" t="s">
        <v>157</v>
      </c>
      <c r="F329">
        <v>39</v>
      </c>
      <c r="G329">
        <v>15</v>
      </c>
      <c r="H329">
        <v>34</v>
      </c>
      <c r="I329">
        <v>46</v>
      </c>
      <c r="J329">
        <v>21</v>
      </c>
      <c r="K329">
        <v>53</v>
      </c>
      <c r="L329">
        <v>59</v>
      </c>
      <c r="M329">
        <v>11</v>
      </c>
      <c r="N329">
        <v>7</v>
      </c>
      <c r="O329">
        <v>63</v>
      </c>
      <c r="P329">
        <v>25</v>
      </c>
      <c r="Q329">
        <v>36</v>
      </c>
      <c r="R329">
        <v>16</v>
      </c>
      <c r="S329">
        <v>13</v>
      </c>
      <c r="T329">
        <v>56</v>
      </c>
      <c r="U329">
        <v>23</v>
      </c>
      <c r="V329">
        <v>29</v>
      </c>
      <c r="W329">
        <v>32</v>
      </c>
      <c r="X329">
        <v>41</v>
      </c>
      <c r="Y329">
        <v>49</v>
      </c>
      <c r="Z329">
        <v>24</v>
      </c>
      <c r="AA329">
        <v>45</v>
      </c>
      <c r="AB329">
        <v>6</v>
      </c>
      <c r="AC329">
        <v>38</v>
      </c>
      <c r="AD329">
        <v>57</v>
      </c>
      <c r="AE329">
        <v>52</v>
      </c>
      <c r="AF329">
        <v>5</v>
      </c>
      <c r="AG329">
        <v>26</v>
      </c>
      <c r="AH329">
        <v>65</v>
      </c>
      <c r="AI329">
        <v>61</v>
      </c>
      <c r="AJ329">
        <v>58</v>
      </c>
      <c r="AK329">
        <v>18</v>
      </c>
      <c r="AL329">
        <v>44</v>
      </c>
      <c r="AM329">
        <v>8</v>
      </c>
      <c r="AN329">
        <v>2</v>
      </c>
      <c r="AO329">
        <v>12</v>
      </c>
      <c r="AP329">
        <v>51</v>
      </c>
      <c r="AQ329">
        <v>62</v>
      </c>
      <c r="AR329">
        <v>35</v>
      </c>
      <c r="AS329">
        <v>28</v>
      </c>
      <c r="AT329">
        <v>40</v>
      </c>
      <c r="AU329">
        <v>50</v>
      </c>
      <c r="AV329">
        <v>68</v>
      </c>
      <c r="AW329">
        <v>43</v>
      </c>
      <c r="AX329">
        <v>19</v>
      </c>
      <c r="AY329">
        <v>55</v>
      </c>
      <c r="AZ329">
        <v>60</v>
      </c>
      <c r="BA329">
        <v>27</v>
      </c>
      <c r="BB329">
        <v>31</v>
      </c>
      <c r="BC329">
        <v>42</v>
      </c>
      <c r="BD329">
        <v>37</v>
      </c>
      <c r="BE329">
        <v>4</v>
      </c>
      <c r="BF329">
        <v>54</v>
      </c>
      <c r="BG329">
        <v>67</v>
      </c>
      <c r="BH329">
        <v>17</v>
      </c>
      <c r="BI329">
        <v>64</v>
      </c>
      <c r="BJ329">
        <v>1</v>
      </c>
      <c r="BK329">
        <v>22</v>
      </c>
      <c r="BL329">
        <v>66</v>
      </c>
      <c r="BM329">
        <v>47</v>
      </c>
      <c r="BN329">
        <v>30</v>
      </c>
      <c r="BO329">
        <v>3</v>
      </c>
      <c r="BP329">
        <v>14</v>
      </c>
      <c r="BQ329">
        <v>10</v>
      </c>
      <c r="BS329">
        <v>48</v>
      </c>
      <c r="BT329">
        <v>9</v>
      </c>
      <c r="BU329">
        <v>20</v>
      </c>
      <c r="BV329">
        <v>33</v>
      </c>
    </row>
    <row r="330" spans="4:74" x14ac:dyDescent="0.2">
      <c r="E330" s="426" t="s">
        <v>159</v>
      </c>
      <c r="F330">
        <v>49</v>
      </c>
      <c r="G330">
        <v>67</v>
      </c>
      <c r="H330">
        <v>64</v>
      </c>
      <c r="I330">
        <v>27</v>
      </c>
      <c r="J330">
        <v>51</v>
      </c>
      <c r="K330">
        <v>20</v>
      </c>
      <c r="L330">
        <v>68</v>
      </c>
      <c r="M330">
        <v>4</v>
      </c>
      <c r="N330">
        <v>22</v>
      </c>
      <c r="O330">
        <v>53</v>
      </c>
      <c r="P330">
        <v>29</v>
      </c>
      <c r="Q330">
        <v>34</v>
      </c>
      <c r="R330">
        <v>60</v>
      </c>
      <c r="S330">
        <v>25</v>
      </c>
      <c r="T330">
        <v>11</v>
      </c>
      <c r="U330">
        <v>19</v>
      </c>
      <c r="V330">
        <v>63</v>
      </c>
      <c r="W330">
        <v>30</v>
      </c>
      <c r="X330">
        <v>1</v>
      </c>
      <c r="Y330">
        <v>37</v>
      </c>
      <c r="Z330">
        <v>10</v>
      </c>
      <c r="AA330">
        <v>21</v>
      </c>
      <c r="AB330">
        <v>41</v>
      </c>
      <c r="AC330">
        <v>61</v>
      </c>
      <c r="AD330">
        <v>48</v>
      </c>
      <c r="AE330">
        <v>13</v>
      </c>
      <c r="AF330">
        <v>33</v>
      </c>
      <c r="AG330">
        <v>65</v>
      </c>
      <c r="AH330">
        <v>62</v>
      </c>
      <c r="AI330">
        <v>3</v>
      </c>
      <c r="AJ330">
        <v>57</v>
      </c>
      <c r="AK330">
        <v>44</v>
      </c>
      <c r="AL330">
        <v>7</v>
      </c>
      <c r="AM330">
        <v>52</v>
      </c>
      <c r="AN330">
        <v>36</v>
      </c>
      <c r="AO330">
        <v>2</v>
      </c>
      <c r="AP330">
        <v>43</v>
      </c>
      <c r="AQ330">
        <v>15</v>
      </c>
      <c r="AR330">
        <v>6</v>
      </c>
      <c r="AS330">
        <v>23</v>
      </c>
      <c r="AT330">
        <v>59</v>
      </c>
      <c r="AU330">
        <v>54</v>
      </c>
      <c r="AV330">
        <v>42</v>
      </c>
      <c r="AW330">
        <v>18</v>
      </c>
      <c r="AX330">
        <v>32</v>
      </c>
      <c r="AY330">
        <v>35</v>
      </c>
      <c r="AZ330">
        <v>55</v>
      </c>
      <c r="BA330">
        <v>46</v>
      </c>
      <c r="BB330">
        <v>58</v>
      </c>
      <c r="BC330">
        <v>24</v>
      </c>
      <c r="BD330">
        <v>9</v>
      </c>
      <c r="BE330">
        <v>14</v>
      </c>
      <c r="BF330">
        <v>47</v>
      </c>
      <c r="BG330">
        <v>26</v>
      </c>
      <c r="BH330">
        <v>31</v>
      </c>
      <c r="BI330">
        <v>66</v>
      </c>
      <c r="BJ330">
        <v>8</v>
      </c>
      <c r="BK330">
        <v>45</v>
      </c>
      <c r="BL330">
        <v>56</v>
      </c>
      <c r="BM330">
        <v>39</v>
      </c>
      <c r="BN330">
        <v>50</v>
      </c>
      <c r="BO330">
        <v>38</v>
      </c>
      <c r="BP330">
        <v>17</v>
      </c>
      <c r="BQ330">
        <v>12</v>
      </c>
      <c r="BS330">
        <v>28</v>
      </c>
      <c r="BT330">
        <v>40</v>
      </c>
      <c r="BU330">
        <v>5</v>
      </c>
      <c r="BV330">
        <v>16</v>
      </c>
    </row>
    <row r="332" spans="4:74" x14ac:dyDescent="0.2">
      <c r="D332" s="430">
        <v>69</v>
      </c>
      <c r="E332" s="431" t="s">
        <v>179</v>
      </c>
    </row>
    <row r="333" spans="4:74" x14ac:dyDescent="0.2">
      <c r="E333" s="426" t="s">
        <v>130</v>
      </c>
      <c r="F333">
        <v>1</v>
      </c>
      <c r="G333">
        <v>2</v>
      </c>
      <c r="H333">
        <v>3</v>
      </c>
      <c r="I333">
        <v>4</v>
      </c>
      <c r="J333">
        <v>5</v>
      </c>
      <c r="K333">
        <v>6</v>
      </c>
      <c r="L333">
        <v>7</v>
      </c>
      <c r="M333">
        <v>8</v>
      </c>
      <c r="N333">
        <v>9</v>
      </c>
      <c r="O333">
        <v>10</v>
      </c>
      <c r="P333">
        <v>11</v>
      </c>
      <c r="Q333">
        <v>12</v>
      </c>
      <c r="R333">
        <v>13</v>
      </c>
      <c r="S333">
        <v>14</v>
      </c>
      <c r="T333">
        <v>15</v>
      </c>
      <c r="U333">
        <v>16</v>
      </c>
      <c r="V333">
        <v>17</v>
      </c>
      <c r="W333">
        <v>18</v>
      </c>
      <c r="X333">
        <v>19</v>
      </c>
      <c r="Y333">
        <v>20</v>
      </c>
      <c r="Z333">
        <v>21</v>
      </c>
      <c r="AA333">
        <v>22</v>
      </c>
      <c r="AB333">
        <v>23</v>
      </c>
      <c r="AC333">
        <v>24</v>
      </c>
      <c r="AD333">
        <v>25</v>
      </c>
      <c r="AE333">
        <v>26</v>
      </c>
      <c r="AF333">
        <v>27</v>
      </c>
      <c r="AG333">
        <v>28</v>
      </c>
      <c r="AH333">
        <v>29</v>
      </c>
      <c r="AI333">
        <v>30</v>
      </c>
      <c r="AJ333">
        <v>31</v>
      </c>
      <c r="AK333">
        <v>32</v>
      </c>
      <c r="AL333">
        <v>33</v>
      </c>
      <c r="AM333">
        <v>34</v>
      </c>
      <c r="AN333">
        <v>35</v>
      </c>
      <c r="AO333">
        <v>36</v>
      </c>
      <c r="AP333">
        <v>37</v>
      </c>
      <c r="AQ333">
        <v>38</v>
      </c>
      <c r="AR333">
        <v>39</v>
      </c>
      <c r="AS333">
        <v>40</v>
      </c>
      <c r="AT333">
        <v>41</v>
      </c>
      <c r="AU333">
        <v>42</v>
      </c>
      <c r="AV333">
        <v>43</v>
      </c>
      <c r="AW333">
        <v>44</v>
      </c>
      <c r="AX333">
        <v>45</v>
      </c>
      <c r="AY333">
        <v>46</v>
      </c>
      <c r="AZ333">
        <v>47</v>
      </c>
      <c r="BA333">
        <v>48</v>
      </c>
      <c r="BB333">
        <v>49</v>
      </c>
      <c r="BC333">
        <v>50</v>
      </c>
      <c r="BD333">
        <v>51</v>
      </c>
      <c r="BE333">
        <v>52</v>
      </c>
      <c r="BF333">
        <v>53</v>
      </c>
      <c r="BG333">
        <v>54</v>
      </c>
      <c r="BH333">
        <v>55</v>
      </c>
      <c r="BI333">
        <v>56</v>
      </c>
      <c r="BJ333">
        <v>57</v>
      </c>
      <c r="BK333">
        <v>58</v>
      </c>
      <c r="BL333">
        <v>59</v>
      </c>
      <c r="BM333">
        <v>60</v>
      </c>
      <c r="BN333">
        <v>61</v>
      </c>
      <c r="BO333">
        <v>62</v>
      </c>
      <c r="BP333">
        <v>63</v>
      </c>
      <c r="BQ333">
        <v>64</v>
      </c>
      <c r="BR333">
        <v>65</v>
      </c>
      <c r="BS333">
        <v>66</v>
      </c>
      <c r="BT333">
        <v>67</v>
      </c>
      <c r="BU333">
        <v>68</v>
      </c>
      <c r="BV333">
        <v>69</v>
      </c>
    </row>
    <row r="334" spans="4:74" x14ac:dyDescent="0.2">
      <c r="E334" s="426" t="s">
        <v>157</v>
      </c>
      <c r="F334">
        <v>52</v>
      </c>
      <c r="G334">
        <v>69</v>
      </c>
      <c r="H334">
        <v>36</v>
      </c>
      <c r="I334">
        <v>65</v>
      </c>
      <c r="J334">
        <v>8</v>
      </c>
      <c r="K334">
        <v>14</v>
      </c>
      <c r="L334">
        <v>64</v>
      </c>
      <c r="M334">
        <v>5</v>
      </c>
      <c r="N334">
        <v>68</v>
      </c>
      <c r="O334">
        <v>48</v>
      </c>
      <c r="P334">
        <v>20</v>
      </c>
      <c r="Q334">
        <v>33</v>
      </c>
      <c r="R334">
        <v>59</v>
      </c>
      <c r="S334">
        <v>1</v>
      </c>
      <c r="T334">
        <v>23</v>
      </c>
      <c r="U334">
        <v>55</v>
      </c>
      <c r="V334">
        <v>60</v>
      </c>
      <c r="W334">
        <v>61</v>
      </c>
      <c r="X334">
        <v>32</v>
      </c>
      <c r="Y334">
        <v>11</v>
      </c>
      <c r="Z334">
        <v>15</v>
      </c>
      <c r="AA334">
        <v>44</v>
      </c>
      <c r="AB334">
        <v>29</v>
      </c>
      <c r="AC334">
        <v>40</v>
      </c>
      <c r="AD334">
        <v>6</v>
      </c>
      <c r="AE334">
        <v>17</v>
      </c>
      <c r="AF334">
        <v>34</v>
      </c>
      <c r="AG334">
        <v>21</v>
      </c>
      <c r="AH334">
        <v>66</v>
      </c>
      <c r="AI334">
        <v>12</v>
      </c>
      <c r="AJ334">
        <v>9</v>
      </c>
      <c r="AK334">
        <v>58</v>
      </c>
      <c r="AL334">
        <v>22</v>
      </c>
      <c r="AM334">
        <v>53</v>
      </c>
      <c r="AN334">
        <v>46</v>
      </c>
      <c r="AO334">
        <v>25</v>
      </c>
      <c r="AP334">
        <v>3</v>
      </c>
      <c r="AQ334">
        <v>51</v>
      </c>
      <c r="AR334">
        <v>47</v>
      </c>
      <c r="AS334">
        <v>38</v>
      </c>
      <c r="AT334">
        <v>19</v>
      </c>
      <c r="AU334">
        <v>35</v>
      </c>
      <c r="AV334">
        <v>57</v>
      </c>
      <c r="AW334">
        <v>41</v>
      </c>
      <c r="AX334">
        <v>4</v>
      </c>
      <c r="AY334">
        <v>50</v>
      </c>
      <c r="AZ334">
        <v>28</v>
      </c>
      <c r="BA334">
        <v>45</v>
      </c>
      <c r="BB334">
        <v>56</v>
      </c>
      <c r="BC334">
        <v>67</v>
      </c>
      <c r="BD334">
        <v>24</v>
      </c>
      <c r="BE334">
        <v>39</v>
      </c>
      <c r="BF334">
        <v>42</v>
      </c>
      <c r="BG334">
        <v>30</v>
      </c>
      <c r="BH334">
        <v>16</v>
      </c>
      <c r="BI334">
        <v>63</v>
      </c>
      <c r="BJ334">
        <v>13</v>
      </c>
      <c r="BK334">
        <v>37</v>
      </c>
      <c r="BL334">
        <v>27</v>
      </c>
      <c r="BM334">
        <v>31</v>
      </c>
      <c r="BN334">
        <v>18</v>
      </c>
      <c r="BO334">
        <v>54</v>
      </c>
      <c r="BP334">
        <v>2</v>
      </c>
      <c r="BQ334">
        <v>7</v>
      </c>
      <c r="BR334">
        <v>62</v>
      </c>
      <c r="BS334">
        <v>49</v>
      </c>
      <c r="BT334">
        <v>43</v>
      </c>
      <c r="BU334">
        <v>26</v>
      </c>
      <c r="BV334">
        <v>10</v>
      </c>
    </row>
    <row r="335" spans="4:74" x14ac:dyDescent="0.2">
      <c r="E335" s="426" t="s">
        <v>159</v>
      </c>
      <c r="F335">
        <v>59</v>
      </c>
      <c r="G335">
        <v>68</v>
      </c>
      <c r="H335">
        <v>27</v>
      </c>
      <c r="I335">
        <v>25</v>
      </c>
      <c r="J335">
        <v>18</v>
      </c>
      <c r="K335">
        <v>10</v>
      </c>
      <c r="L335">
        <v>66</v>
      </c>
      <c r="M335">
        <v>19</v>
      </c>
      <c r="N335">
        <v>42</v>
      </c>
      <c r="O335">
        <v>37</v>
      </c>
      <c r="P335">
        <v>30</v>
      </c>
      <c r="Q335">
        <v>45</v>
      </c>
      <c r="R335">
        <v>34</v>
      </c>
      <c r="S335">
        <v>36</v>
      </c>
      <c r="T335">
        <v>2</v>
      </c>
      <c r="U335">
        <v>35</v>
      </c>
      <c r="V335">
        <v>50</v>
      </c>
      <c r="W335">
        <v>62</v>
      </c>
      <c r="X335">
        <v>11</v>
      </c>
      <c r="Y335">
        <v>1</v>
      </c>
      <c r="Z335">
        <v>29</v>
      </c>
      <c r="AA335">
        <v>38</v>
      </c>
      <c r="AB335">
        <v>32</v>
      </c>
      <c r="AC335">
        <v>58</v>
      </c>
      <c r="AD335">
        <v>21</v>
      </c>
      <c r="AE335">
        <v>4</v>
      </c>
      <c r="AF335">
        <v>56</v>
      </c>
      <c r="AG335">
        <v>44</v>
      </c>
      <c r="AH335">
        <v>33</v>
      </c>
      <c r="AI335">
        <v>52</v>
      </c>
      <c r="AJ335">
        <v>53</v>
      </c>
      <c r="AK335">
        <v>24</v>
      </c>
      <c r="AL335">
        <v>60</v>
      </c>
      <c r="AM335">
        <v>20</v>
      </c>
      <c r="AN335">
        <v>3</v>
      </c>
      <c r="AO335">
        <v>47</v>
      </c>
      <c r="AP335">
        <v>6</v>
      </c>
      <c r="AQ335">
        <v>39</v>
      </c>
      <c r="AR335">
        <v>55</v>
      </c>
      <c r="AS335">
        <v>63</v>
      </c>
      <c r="AT335">
        <v>40</v>
      </c>
      <c r="AU335">
        <v>23</v>
      </c>
      <c r="AV335">
        <v>12</v>
      </c>
      <c r="AW335">
        <v>28</v>
      </c>
      <c r="AX335">
        <v>49</v>
      </c>
      <c r="AY335">
        <v>65</v>
      </c>
      <c r="AZ335">
        <v>14</v>
      </c>
      <c r="BA335">
        <v>7</v>
      </c>
      <c r="BB335">
        <v>43</v>
      </c>
      <c r="BC335">
        <v>17</v>
      </c>
      <c r="BD335">
        <v>67</v>
      </c>
      <c r="BE335">
        <v>48</v>
      </c>
      <c r="BF335">
        <v>31</v>
      </c>
      <c r="BG335">
        <v>57</v>
      </c>
      <c r="BH335">
        <v>51</v>
      </c>
      <c r="BI335">
        <v>64</v>
      </c>
      <c r="BJ335">
        <v>15</v>
      </c>
      <c r="BK335">
        <v>69</v>
      </c>
      <c r="BL335">
        <v>26</v>
      </c>
      <c r="BM335">
        <v>9</v>
      </c>
      <c r="BN335">
        <v>54</v>
      </c>
      <c r="BO335">
        <v>8</v>
      </c>
      <c r="BP335">
        <v>41</v>
      </c>
      <c r="BQ335">
        <v>22</v>
      </c>
      <c r="BR335">
        <v>13</v>
      </c>
      <c r="BS335">
        <v>5</v>
      </c>
      <c r="BT335">
        <v>46</v>
      </c>
      <c r="BU335">
        <v>16</v>
      </c>
      <c r="BV335">
        <v>61</v>
      </c>
    </row>
    <row r="337" spans="4:79" x14ac:dyDescent="0.2">
      <c r="D337" s="430">
        <v>70</v>
      </c>
      <c r="E337" s="431" t="s">
        <v>179</v>
      </c>
    </row>
    <row r="338" spans="4:79" x14ac:dyDescent="0.2">
      <c r="E338" s="426" t="s">
        <v>130</v>
      </c>
      <c r="F338">
        <v>1</v>
      </c>
      <c r="G338">
        <v>2</v>
      </c>
      <c r="H338">
        <v>3</v>
      </c>
      <c r="I338">
        <v>4</v>
      </c>
      <c r="J338">
        <v>5</v>
      </c>
      <c r="K338">
        <v>6</v>
      </c>
      <c r="L338">
        <v>7</v>
      </c>
      <c r="M338">
        <v>8</v>
      </c>
      <c r="N338">
        <v>9</v>
      </c>
      <c r="O338">
        <v>10</v>
      </c>
      <c r="P338">
        <v>11</v>
      </c>
      <c r="Q338">
        <v>12</v>
      </c>
      <c r="R338">
        <v>13</v>
      </c>
      <c r="S338">
        <v>14</v>
      </c>
      <c r="T338">
        <v>15</v>
      </c>
      <c r="U338">
        <v>16</v>
      </c>
      <c r="V338">
        <v>17</v>
      </c>
      <c r="W338">
        <v>18</v>
      </c>
      <c r="X338">
        <v>19</v>
      </c>
      <c r="Y338">
        <v>20</v>
      </c>
      <c r="Z338">
        <v>21</v>
      </c>
      <c r="AA338">
        <v>22</v>
      </c>
      <c r="AB338">
        <v>23</v>
      </c>
      <c r="AC338">
        <v>24</v>
      </c>
      <c r="AD338">
        <v>25</v>
      </c>
      <c r="AE338">
        <v>26</v>
      </c>
      <c r="AF338">
        <v>27</v>
      </c>
      <c r="AG338">
        <v>28</v>
      </c>
      <c r="AH338">
        <v>29</v>
      </c>
      <c r="AI338">
        <v>30</v>
      </c>
      <c r="AJ338">
        <v>31</v>
      </c>
      <c r="AK338">
        <v>32</v>
      </c>
      <c r="AL338">
        <v>33</v>
      </c>
      <c r="AM338">
        <v>34</v>
      </c>
      <c r="AN338">
        <v>35</v>
      </c>
      <c r="AO338">
        <v>36</v>
      </c>
      <c r="AP338">
        <v>37</v>
      </c>
      <c r="AQ338">
        <v>38</v>
      </c>
      <c r="AR338">
        <v>39</v>
      </c>
      <c r="AS338">
        <v>40</v>
      </c>
      <c r="AT338">
        <v>41</v>
      </c>
      <c r="AU338">
        <v>42</v>
      </c>
      <c r="AV338">
        <v>43</v>
      </c>
      <c r="AW338">
        <v>44</v>
      </c>
      <c r="AX338">
        <v>45</v>
      </c>
      <c r="AY338">
        <v>46</v>
      </c>
      <c r="AZ338">
        <v>47</v>
      </c>
      <c r="BA338">
        <v>48</v>
      </c>
      <c r="BB338">
        <v>49</v>
      </c>
      <c r="BC338">
        <v>50</v>
      </c>
      <c r="BD338">
        <v>51</v>
      </c>
      <c r="BE338">
        <v>52</v>
      </c>
      <c r="BF338">
        <v>53</v>
      </c>
      <c r="BG338">
        <v>54</v>
      </c>
      <c r="BH338">
        <v>55</v>
      </c>
      <c r="BI338">
        <v>56</v>
      </c>
      <c r="BJ338">
        <v>57</v>
      </c>
      <c r="BK338">
        <v>58</v>
      </c>
      <c r="BL338">
        <v>59</v>
      </c>
      <c r="BM338">
        <v>60</v>
      </c>
      <c r="BN338">
        <v>61</v>
      </c>
      <c r="BO338">
        <v>62</v>
      </c>
      <c r="BP338">
        <v>63</v>
      </c>
      <c r="BQ338">
        <v>64</v>
      </c>
      <c r="BR338">
        <v>65</v>
      </c>
      <c r="BS338">
        <v>66</v>
      </c>
      <c r="BT338">
        <v>67</v>
      </c>
      <c r="BU338">
        <v>68</v>
      </c>
      <c r="BV338">
        <v>69</v>
      </c>
      <c r="BW338">
        <v>70</v>
      </c>
    </row>
    <row r="339" spans="4:79" x14ac:dyDescent="0.2">
      <c r="E339" s="426" t="s">
        <v>157</v>
      </c>
      <c r="F339">
        <v>19</v>
      </c>
      <c r="G339">
        <v>10</v>
      </c>
      <c r="H339">
        <v>69</v>
      </c>
      <c r="I339">
        <v>61</v>
      </c>
      <c r="J339">
        <v>34</v>
      </c>
      <c r="K339">
        <v>29</v>
      </c>
      <c r="L339">
        <v>55</v>
      </c>
      <c r="M339">
        <v>7</v>
      </c>
      <c r="N339">
        <v>58</v>
      </c>
      <c r="O339">
        <v>42</v>
      </c>
      <c r="P339">
        <v>59</v>
      </c>
      <c r="Q339">
        <v>24</v>
      </c>
      <c r="R339">
        <v>44</v>
      </c>
      <c r="S339">
        <v>18</v>
      </c>
      <c r="T339">
        <v>32</v>
      </c>
      <c r="U339">
        <v>60</v>
      </c>
      <c r="V339">
        <v>39</v>
      </c>
      <c r="W339">
        <v>20</v>
      </c>
      <c r="X339">
        <v>33</v>
      </c>
      <c r="Y339">
        <v>11</v>
      </c>
      <c r="Z339">
        <v>57</v>
      </c>
      <c r="AA339">
        <v>21</v>
      </c>
      <c r="AB339">
        <v>16</v>
      </c>
      <c r="AC339">
        <v>31</v>
      </c>
      <c r="AD339">
        <v>66</v>
      </c>
      <c r="AE339">
        <v>70</v>
      </c>
      <c r="AF339">
        <v>1</v>
      </c>
      <c r="AG339">
        <v>25</v>
      </c>
      <c r="AH339">
        <v>45</v>
      </c>
      <c r="AI339">
        <v>52</v>
      </c>
      <c r="AJ339">
        <v>12</v>
      </c>
      <c r="AK339">
        <v>49</v>
      </c>
      <c r="AL339">
        <v>17</v>
      </c>
      <c r="AM339">
        <v>56</v>
      </c>
      <c r="AN339">
        <v>41</v>
      </c>
      <c r="AO339">
        <v>50</v>
      </c>
      <c r="AP339">
        <v>3</v>
      </c>
      <c r="AQ339">
        <v>65</v>
      </c>
      <c r="AR339">
        <v>40</v>
      </c>
      <c r="AS339">
        <v>51</v>
      </c>
      <c r="AT339">
        <v>35</v>
      </c>
      <c r="AU339">
        <v>28</v>
      </c>
      <c r="AV339">
        <v>22</v>
      </c>
      <c r="AW339">
        <v>13</v>
      </c>
      <c r="AX339">
        <v>8</v>
      </c>
      <c r="AY339">
        <v>37</v>
      </c>
      <c r="AZ339">
        <v>54</v>
      </c>
      <c r="BA339">
        <v>14</v>
      </c>
      <c r="BB339">
        <v>6</v>
      </c>
      <c r="BC339">
        <v>67</v>
      </c>
      <c r="BD339">
        <v>4</v>
      </c>
      <c r="BE339">
        <v>68</v>
      </c>
      <c r="BF339">
        <v>27</v>
      </c>
      <c r="BG339">
        <v>63</v>
      </c>
      <c r="BH339">
        <v>9</v>
      </c>
      <c r="BI339">
        <v>15</v>
      </c>
      <c r="BJ339">
        <v>48</v>
      </c>
      <c r="BK339">
        <v>2</v>
      </c>
      <c r="BL339">
        <v>43</v>
      </c>
      <c r="BM339">
        <v>23</v>
      </c>
      <c r="BN339">
        <v>30</v>
      </c>
      <c r="BO339">
        <v>53</v>
      </c>
      <c r="BP339">
        <v>64</v>
      </c>
      <c r="BQ339">
        <v>47</v>
      </c>
      <c r="BR339">
        <v>38</v>
      </c>
      <c r="BS339">
        <v>5</v>
      </c>
      <c r="BT339">
        <v>36</v>
      </c>
      <c r="BU339">
        <v>62</v>
      </c>
      <c r="BV339">
        <v>26</v>
      </c>
      <c r="BW339">
        <v>46</v>
      </c>
    </row>
    <row r="340" spans="4:79" x14ac:dyDescent="0.2">
      <c r="E340" s="426" t="s">
        <v>159</v>
      </c>
      <c r="F340">
        <v>58</v>
      </c>
      <c r="G340">
        <v>64</v>
      </c>
      <c r="H340">
        <v>49</v>
      </c>
      <c r="I340">
        <v>3</v>
      </c>
      <c r="J340">
        <v>28</v>
      </c>
      <c r="K340">
        <v>34</v>
      </c>
      <c r="L340">
        <v>63</v>
      </c>
      <c r="M340">
        <v>41</v>
      </c>
      <c r="N340">
        <v>2</v>
      </c>
      <c r="O340">
        <v>21</v>
      </c>
      <c r="P340">
        <v>54</v>
      </c>
      <c r="Q340">
        <v>4</v>
      </c>
      <c r="R340">
        <v>42</v>
      </c>
      <c r="S340">
        <v>22</v>
      </c>
      <c r="T340">
        <v>12</v>
      </c>
      <c r="U340">
        <v>24</v>
      </c>
      <c r="V340">
        <v>31</v>
      </c>
      <c r="W340">
        <v>15</v>
      </c>
      <c r="X340">
        <v>1</v>
      </c>
      <c r="Y340">
        <v>19</v>
      </c>
      <c r="Z340">
        <v>44</v>
      </c>
      <c r="AA340">
        <v>33</v>
      </c>
      <c r="AB340">
        <v>46</v>
      </c>
      <c r="AC340">
        <v>16</v>
      </c>
      <c r="AD340">
        <v>27</v>
      </c>
      <c r="AE340">
        <v>23</v>
      </c>
      <c r="AF340">
        <v>13</v>
      </c>
      <c r="AG340">
        <v>6</v>
      </c>
      <c r="AH340">
        <v>53</v>
      </c>
      <c r="AI340">
        <v>56</v>
      </c>
      <c r="AJ340">
        <v>45</v>
      </c>
      <c r="AK340">
        <v>65</v>
      </c>
      <c r="AL340">
        <v>32</v>
      </c>
      <c r="AM340">
        <v>66</v>
      </c>
      <c r="AN340">
        <v>36</v>
      </c>
      <c r="AO340">
        <v>40</v>
      </c>
      <c r="AP340">
        <v>14</v>
      </c>
      <c r="AQ340">
        <v>47</v>
      </c>
      <c r="AR340">
        <v>7</v>
      </c>
      <c r="AS340">
        <v>26</v>
      </c>
      <c r="AT340">
        <v>38</v>
      </c>
      <c r="AU340">
        <v>25</v>
      </c>
      <c r="AV340">
        <v>55</v>
      </c>
      <c r="AW340">
        <v>68</v>
      </c>
      <c r="AX340">
        <v>48</v>
      </c>
      <c r="AY340">
        <v>9</v>
      </c>
      <c r="AZ340">
        <v>20</v>
      </c>
      <c r="BA340">
        <v>30</v>
      </c>
      <c r="BB340">
        <v>5</v>
      </c>
      <c r="BC340">
        <v>61</v>
      </c>
      <c r="BD340">
        <v>39</v>
      </c>
      <c r="BE340">
        <v>8</v>
      </c>
      <c r="BF340">
        <v>67</v>
      </c>
      <c r="BG340">
        <v>57</v>
      </c>
      <c r="BH340">
        <v>29</v>
      </c>
      <c r="BI340">
        <v>69</v>
      </c>
      <c r="BJ340">
        <v>35</v>
      </c>
      <c r="BK340">
        <v>50</v>
      </c>
      <c r="BL340">
        <v>11</v>
      </c>
      <c r="BM340">
        <v>59</v>
      </c>
      <c r="BN340">
        <v>18</v>
      </c>
      <c r="BO340">
        <v>70</v>
      </c>
      <c r="BP340">
        <v>51</v>
      </c>
      <c r="BQ340">
        <v>60</v>
      </c>
      <c r="BR340">
        <v>37</v>
      </c>
      <c r="BS340">
        <v>10</v>
      </c>
      <c r="BT340">
        <v>43</v>
      </c>
      <c r="BU340">
        <v>52</v>
      </c>
      <c r="BV340">
        <v>17</v>
      </c>
      <c r="BW340">
        <v>62</v>
      </c>
    </row>
    <row r="342" spans="4:79" x14ac:dyDescent="0.2">
      <c r="D342" s="430">
        <v>71</v>
      </c>
      <c r="E342" s="431" t="s">
        <v>179</v>
      </c>
    </row>
    <row r="343" spans="4:79" x14ac:dyDescent="0.2">
      <c r="E343" s="426" t="s">
        <v>130</v>
      </c>
      <c r="F343">
        <v>1</v>
      </c>
      <c r="G343">
        <v>2</v>
      </c>
      <c r="H343">
        <v>3</v>
      </c>
      <c r="I343">
        <v>4</v>
      </c>
      <c r="J343">
        <v>5</v>
      </c>
      <c r="K343">
        <v>6</v>
      </c>
      <c r="L343">
        <v>7</v>
      </c>
      <c r="M343">
        <v>8</v>
      </c>
      <c r="N343">
        <v>9</v>
      </c>
      <c r="O343">
        <v>10</v>
      </c>
      <c r="P343">
        <v>11</v>
      </c>
      <c r="Q343">
        <v>12</v>
      </c>
      <c r="R343">
        <v>13</v>
      </c>
      <c r="S343">
        <v>14</v>
      </c>
      <c r="T343">
        <v>15</v>
      </c>
      <c r="U343">
        <v>16</v>
      </c>
      <c r="V343">
        <v>17</v>
      </c>
      <c r="W343">
        <v>18</v>
      </c>
      <c r="X343">
        <v>19</v>
      </c>
      <c r="Y343">
        <v>20</v>
      </c>
      <c r="Z343">
        <v>21</v>
      </c>
      <c r="AA343">
        <v>22</v>
      </c>
      <c r="AB343">
        <v>23</v>
      </c>
      <c r="AC343">
        <v>24</v>
      </c>
      <c r="AD343">
        <v>25</v>
      </c>
      <c r="AE343">
        <v>26</v>
      </c>
      <c r="AF343">
        <v>27</v>
      </c>
      <c r="AG343">
        <v>28</v>
      </c>
      <c r="AH343">
        <v>29</v>
      </c>
      <c r="AI343">
        <v>30</v>
      </c>
      <c r="AJ343">
        <v>31</v>
      </c>
      <c r="AK343">
        <v>32</v>
      </c>
      <c r="AL343">
        <v>33</v>
      </c>
      <c r="AM343">
        <v>34</v>
      </c>
      <c r="AN343">
        <v>35</v>
      </c>
      <c r="AO343">
        <v>36</v>
      </c>
      <c r="AP343">
        <v>37</v>
      </c>
      <c r="AQ343">
        <v>38</v>
      </c>
      <c r="AR343">
        <v>39</v>
      </c>
      <c r="AS343">
        <v>40</v>
      </c>
      <c r="AT343">
        <v>41</v>
      </c>
      <c r="AU343">
        <v>42</v>
      </c>
      <c r="AV343">
        <v>43</v>
      </c>
      <c r="AW343">
        <v>44</v>
      </c>
      <c r="AX343">
        <v>45</v>
      </c>
      <c r="AY343">
        <v>46</v>
      </c>
      <c r="AZ343">
        <v>47</v>
      </c>
      <c r="BA343">
        <v>48</v>
      </c>
      <c r="BB343">
        <v>49</v>
      </c>
      <c r="BC343">
        <v>50</v>
      </c>
      <c r="BD343">
        <v>51</v>
      </c>
      <c r="BE343">
        <v>52</v>
      </c>
      <c r="BF343">
        <v>53</v>
      </c>
      <c r="BG343">
        <v>54</v>
      </c>
      <c r="BH343">
        <v>55</v>
      </c>
      <c r="BI343">
        <v>56</v>
      </c>
      <c r="BJ343">
        <v>57</v>
      </c>
      <c r="BK343">
        <v>58</v>
      </c>
      <c r="BL343">
        <v>59</v>
      </c>
      <c r="BN343">
        <v>60</v>
      </c>
      <c r="BO343">
        <v>61</v>
      </c>
      <c r="BP343">
        <v>62</v>
      </c>
      <c r="BQ343">
        <v>63</v>
      </c>
      <c r="BS343">
        <v>64</v>
      </c>
      <c r="BT343">
        <v>65</v>
      </c>
      <c r="BU343">
        <v>66</v>
      </c>
      <c r="BV343">
        <v>67</v>
      </c>
      <c r="BX343">
        <v>68</v>
      </c>
      <c r="BY343">
        <v>69</v>
      </c>
      <c r="BZ343">
        <v>70</v>
      </c>
      <c r="CA343">
        <v>71</v>
      </c>
    </row>
    <row r="344" spans="4:79" x14ac:dyDescent="0.2">
      <c r="E344" s="426" t="s">
        <v>157</v>
      </c>
      <c r="F344">
        <v>15</v>
      </c>
      <c r="G344">
        <v>6</v>
      </c>
      <c r="H344">
        <v>2</v>
      </c>
      <c r="I344">
        <v>58</v>
      </c>
      <c r="J344">
        <v>71</v>
      </c>
      <c r="K344">
        <v>70</v>
      </c>
      <c r="L344">
        <v>40</v>
      </c>
      <c r="M344">
        <v>17</v>
      </c>
      <c r="N344">
        <v>48</v>
      </c>
      <c r="O344">
        <v>52</v>
      </c>
      <c r="P344">
        <v>63</v>
      </c>
      <c r="Q344">
        <v>1</v>
      </c>
      <c r="R344">
        <v>19</v>
      </c>
      <c r="S344">
        <v>28</v>
      </c>
      <c r="T344">
        <v>68</v>
      </c>
      <c r="U344">
        <v>53</v>
      </c>
      <c r="V344">
        <v>59</v>
      </c>
      <c r="W344">
        <v>47</v>
      </c>
      <c r="X344">
        <v>65</v>
      </c>
      <c r="Y344">
        <v>60</v>
      </c>
      <c r="Z344">
        <v>67</v>
      </c>
      <c r="AA344">
        <v>26</v>
      </c>
      <c r="AB344">
        <v>4</v>
      </c>
      <c r="AC344">
        <v>22</v>
      </c>
      <c r="AD344">
        <v>33</v>
      </c>
      <c r="AE344">
        <v>62</v>
      </c>
      <c r="AF344">
        <v>23</v>
      </c>
      <c r="AG344">
        <v>56</v>
      </c>
      <c r="AH344">
        <v>32</v>
      </c>
      <c r="AI344">
        <v>36</v>
      </c>
      <c r="AJ344">
        <v>38</v>
      </c>
      <c r="AK344">
        <v>16</v>
      </c>
      <c r="AL344">
        <v>25</v>
      </c>
      <c r="AM344">
        <v>8</v>
      </c>
      <c r="AN344">
        <v>12</v>
      </c>
      <c r="AO344">
        <v>34</v>
      </c>
      <c r="AP344">
        <v>14</v>
      </c>
      <c r="AQ344">
        <v>5</v>
      </c>
      <c r="AR344">
        <v>57</v>
      </c>
      <c r="AS344">
        <v>7</v>
      </c>
      <c r="AT344">
        <v>29</v>
      </c>
      <c r="AU344">
        <v>50</v>
      </c>
      <c r="AV344">
        <v>61</v>
      </c>
      <c r="AW344">
        <v>21</v>
      </c>
      <c r="AX344">
        <v>42</v>
      </c>
      <c r="AY344">
        <v>9</v>
      </c>
      <c r="AZ344">
        <v>24</v>
      </c>
      <c r="BA344">
        <v>64</v>
      </c>
      <c r="BB344">
        <v>55</v>
      </c>
      <c r="BC344">
        <v>27</v>
      </c>
      <c r="BD344">
        <v>66</v>
      </c>
      <c r="BE344">
        <v>31</v>
      </c>
      <c r="BF344">
        <v>20</v>
      </c>
      <c r="BG344">
        <v>37</v>
      </c>
      <c r="BH344">
        <v>69</v>
      </c>
      <c r="BI344">
        <v>30</v>
      </c>
      <c r="BJ344">
        <v>3</v>
      </c>
      <c r="BK344">
        <v>49</v>
      </c>
      <c r="BL344">
        <v>45</v>
      </c>
      <c r="BN344">
        <v>39</v>
      </c>
      <c r="BO344">
        <v>43</v>
      </c>
      <c r="BP344">
        <v>10</v>
      </c>
      <c r="BQ344">
        <v>18</v>
      </c>
      <c r="BS344">
        <v>54</v>
      </c>
      <c r="BT344">
        <v>13</v>
      </c>
      <c r="BU344">
        <v>46</v>
      </c>
      <c r="BV344">
        <v>41</v>
      </c>
      <c r="BX344">
        <v>44</v>
      </c>
      <c r="BY344">
        <v>51</v>
      </c>
      <c r="BZ344">
        <v>35</v>
      </c>
      <c r="CA344">
        <v>11</v>
      </c>
    </row>
    <row r="345" spans="4:79" x14ac:dyDescent="0.2">
      <c r="E345" s="426" t="s">
        <v>159</v>
      </c>
      <c r="F345">
        <v>45</v>
      </c>
      <c r="G345">
        <v>4</v>
      </c>
      <c r="H345">
        <v>69</v>
      </c>
      <c r="I345">
        <v>13</v>
      </c>
      <c r="J345">
        <v>56</v>
      </c>
      <c r="K345">
        <v>32</v>
      </c>
      <c r="L345">
        <v>30</v>
      </c>
      <c r="M345">
        <v>60</v>
      </c>
      <c r="N345">
        <v>16</v>
      </c>
      <c r="O345">
        <v>39</v>
      </c>
      <c r="P345">
        <v>25</v>
      </c>
      <c r="Q345">
        <v>33</v>
      </c>
      <c r="R345">
        <v>50</v>
      </c>
      <c r="S345">
        <v>68</v>
      </c>
      <c r="T345">
        <v>6</v>
      </c>
      <c r="U345">
        <v>8</v>
      </c>
      <c r="V345">
        <v>5</v>
      </c>
      <c r="W345">
        <v>24</v>
      </c>
      <c r="X345">
        <v>26</v>
      </c>
      <c r="Y345">
        <v>66</v>
      </c>
      <c r="Z345">
        <v>12</v>
      </c>
      <c r="AA345">
        <v>21</v>
      </c>
      <c r="AB345">
        <v>54</v>
      </c>
      <c r="AC345">
        <v>64</v>
      </c>
      <c r="AD345">
        <v>3</v>
      </c>
      <c r="AE345">
        <v>22</v>
      </c>
      <c r="AF345">
        <v>41</v>
      </c>
      <c r="AG345">
        <v>40</v>
      </c>
      <c r="AH345">
        <v>61</v>
      </c>
      <c r="AI345">
        <v>11</v>
      </c>
      <c r="AJ345">
        <v>65</v>
      </c>
      <c r="AK345">
        <v>15</v>
      </c>
      <c r="AL345">
        <v>44</v>
      </c>
      <c r="AM345">
        <v>46</v>
      </c>
      <c r="AN345">
        <v>34</v>
      </c>
      <c r="AO345">
        <v>58</v>
      </c>
      <c r="AP345">
        <v>49</v>
      </c>
      <c r="AQ345">
        <v>63</v>
      </c>
      <c r="AR345">
        <v>43</v>
      </c>
      <c r="AS345">
        <v>51</v>
      </c>
      <c r="AT345">
        <v>57</v>
      </c>
      <c r="AU345">
        <v>20</v>
      </c>
      <c r="AV345">
        <v>27</v>
      </c>
      <c r="AW345">
        <v>47</v>
      </c>
      <c r="AX345">
        <v>62</v>
      </c>
      <c r="AY345">
        <v>71</v>
      </c>
      <c r="AZ345">
        <v>10</v>
      </c>
      <c r="BA345">
        <v>59</v>
      </c>
      <c r="BB345">
        <v>17</v>
      </c>
      <c r="BC345">
        <v>38</v>
      </c>
      <c r="BD345">
        <v>18</v>
      </c>
      <c r="BE345">
        <v>35</v>
      </c>
      <c r="BF345">
        <v>67</v>
      </c>
      <c r="BG345">
        <v>70</v>
      </c>
      <c r="BH345">
        <v>1</v>
      </c>
      <c r="BI345">
        <v>7</v>
      </c>
      <c r="BJ345">
        <v>19</v>
      </c>
      <c r="BK345">
        <v>36</v>
      </c>
      <c r="BL345">
        <v>31</v>
      </c>
      <c r="BN345">
        <v>37</v>
      </c>
      <c r="BO345">
        <v>29</v>
      </c>
      <c r="BP345">
        <v>52</v>
      </c>
      <c r="BQ345">
        <v>2</v>
      </c>
      <c r="BS345">
        <v>55</v>
      </c>
      <c r="BT345">
        <v>48</v>
      </c>
      <c r="BU345">
        <v>42</v>
      </c>
      <c r="BV345">
        <v>23</v>
      </c>
      <c r="BX345">
        <v>14</v>
      </c>
      <c r="BY345">
        <v>28</v>
      </c>
      <c r="BZ345">
        <v>9</v>
      </c>
      <c r="CA345">
        <v>53</v>
      </c>
    </row>
    <row r="347" spans="4:79" x14ac:dyDescent="0.2">
      <c r="D347" s="430">
        <v>72</v>
      </c>
      <c r="E347" s="431" t="s">
        <v>179</v>
      </c>
    </row>
    <row r="348" spans="4:79" x14ac:dyDescent="0.2">
      <c r="E348" s="426" t="s">
        <v>130</v>
      </c>
      <c r="F348">
        <v>1</v>
      </c>
      <c r="G348">
        <v>2</v>
      </c>
      <c r="H348">
        <v>3</v>
      </c>
      <c r="I348">
        <v>4</v>
      </c>
      <c r="J348">
        <v>5</v>
      </c>
      <c r="K348">
        <v>6</v>
      </c>
      <c r="L348">
        <v>7</v>
      </c>
      <c r="M348">
        <v>8</v>
      </c>
      <c r="N348">
        <v>9</v>
      </c>
      <c r="O348">
        <v>10</v>
      </c>
      <c r="P348">
        <v>11</v>
      </c>
      <c r="Q348">
        <v>12</v>
      </c>
      <c r="R348">
        <v>13</v>
      </c>
      <c r="S348">
        <v>14</v>
      </c>
      <c r="T348">
        <v>15</v>
      </c>
      <c r="U348">
        <v>16</v>
      </c>
      <c r="V348">
        <v>17</v>
      </c>
      <c r="W348">
        <v>18</v>
      </c>
      <c r="X348">
        <v>19</v>
      </c>
      <c r="Y348">
        <v>20</v>
      </c>
      <c r="Z348">
        <v>21</v>
      </c>
      <c r="AA348">
        <v>22</v>
      </c>
      <c r="AB348">
        <v>23</v>
      </c>
      <c r="AC348">
        <v>24</v>
      </c>
      <c r="AD348">
        <v>25</v>
      </c>
      <c r="AE348">
        <v>26</v>
      </c>
      <c r="AF348">
        <v>27</v>
      </c>
      <c r="AG348">
        <v>28</v>
      </c>
      <c r="AH348">
        <v>29</v>
      </c>
      <c r="AI348">
        <v>30</v>
      </c>
      <c r="AJ348">
        <v>31</v>
      </c>
      <c r="AK348">
        <v>32</v>
      </c>
      <c r="AL348">
        <v>33</v>
      </c>
      <c r="AM348">
        <v>34</v>
      </c>
      <c r="AN348">
        <v>35</v>
      </c>
      <c r="AO348">
        <v>36</v>
      </c>
      <c r="AP348">
        <v>37</v>
      </c>
      <c r="AQ348">
        <v>38</v>
      </c>
      <c r="AR348">
        <v>39</v>
      </c>
      <c r="AS348">
        <v>40</v>
      </c>
      <c r="AT348">
        <v>41</v>
      </c>
      <c r="AU348">
        <v>42</v>
      </c>
      <c r="AV348">
        <v>43</v>
      </c>
      <c r="AW348">
        <v>44</v>
      </c>
      <c r="AX348">
        <v>45</v>
      </c>
      <c r="AY348">
        <v>46</v>
      </c>
      <c r="AZ348">
        <v>47</v>
      </c>
      <c r="BA348">
        <v>48</v>
      </c>
      <c r="BB348">
        <v>49</v>
      </c>
      <c r="BC348">
        <v>50</v>
      </c>
      <c r="BD348">
        <v>51</v>
      </c>
      <c r="BE348">
        <v>52</v>
      </c>
      <c r="BF348">
        <v>53</v>
      </c>
      <c r="BG348">
        <v>54</v>
      </c>
      <c r="BH348">
        <v>55</v>
      </c>
      <c r="BI348">
        <v>56</v>
      </c>
      <c r="BJ348">
        <v>57</v>
      </c>
      <c r="BK348">
        <v>58</v>
      </c>
      <c r="BL348">
        <v>59</v>
      </c>
      <c r="BM348">
        <v>60</v>
      </c>
      <c r="BN348">
        <v>61</v>
      </c>
      <c r="BO348">
        <v>62</v>
      </c>
      <c r="BP348">
        <v>63</v>
      </c>
      <c r="BQ348">
        <v>64</v>
      </c>
      <c r="BS348">
        <v>65</v>
      </c>
      <c r="BT348">
        <v>66</v>
      </c>
      <c r="BU348">
        <v>67</v>
      </c>
      <c r="BV348">
        <v>68</v>
      </c>
      <c r="BX348">
        <v>69</v>
      </c>
      <c r="BY348">
        <v>70</v>
      </c>
      <c r="BZ348">
        <v>71</v>
      </c>
      <c r="CA348">
        <v>72</v>
      </c>
    </row>
    <row r="349" spans="4:79" x14ac:dyDescent="0.2">
      <c r="E349" s="426" t="s">
        <v>157</v>
      </c>
      <c r="F349">
        <v>60</v>
      </c>
      <c r="G349">
        <v>51</v>
      </c>
      <c r="H349">
        <v>21</v>
      </c>
      <c r="I349">
        <v>69</v>
      </c>
      <c r="J349">
        <v>16</v>
      </c>
      <c r="K349">
        <v>40</v>
      </c>
      <c r="L349">
        <v>50</v>
      </c>
      <c r="M349">
        <v>17</v>
      </c>
      <c r="N349">
        <v>67</v>
      </c>
      <c r="O349">
        <v>61</v>
      </c>
      <c r="P349">
        <v>35</v>
      </c>
      <c r="Q349">
        <v>55</v>
      </c>
      <c r="R349">
        <v>22</v>
      </c>
      <c r="S349">
        <v>13</v>
      </c>
      <c r="T349">
        <v>64</v>
      </c>
      <c r="U349">
        <v>54</v>
      </c>
      <c r="V349">
        <v>31</v>
      </c>
      <c r="W349">
        <v>49</v>
      </c>
      <c r="X349">
        <v>43</v>
      </c>
      <c r="Y349">
        <v>66</v>
      </c>
      <c r="Z349">
        <v>20</v>
      </c>
      <c r="AA349">
        <v>23</v>
      </c>
      <c r="AB349">
        <v>1</v>
      </c>
      <c r="AC349">
        <v>7</v>
      </c>
      <c r="AD349">
        <v>46</v>
      </c>
      <c r="AE349">
        <v>39</v>
      </c>
      <c r="AF349">
        <v>41</v>
      </c>
      <c r="AG349">
        <v>65</v>
      </c>
      <c r="AH349">
        <v>57</v>
      </c>
      <c r="AI349">
        <v>2</v>
      </c>
      <c r="AJ349">
        <v>38</v>
      </c>
      <c r="AK349">
        <v>9</v>
      </c>
      <c r="AL349">
        <v>29</v>
      </c>
      <c r="AM349">
        <v>63</v>
      </c>
      <c r="AN349">
        <v>11</v>
      </c>
      <c r="AO349">
        <v>52</v>
      </c>
      <c r="AP349">
        <v>58</v>
      </c>
      <c r="AQ349">
        <v>5</v>
      </c>
      <c r="AR349">
        <v>48</v>
      </c>
      <c r="AS349">
        <v>70</v>
      </c>
      <c r="AT349">
        <v>3</v>
      </c>
      <c r="AU349">
        <v>24</v>
      </c>
      <c r="AV349">
        <v>59</v>
      </c>
      <c r="AW349">
        <v>37</v>
      </c>
      <c r="AX349">
        <v>72</v>
      </c>
      <c r="AY349">
        <v>4</v>
      </c>
      <c r="AZ349">
        <v>68</v>
      </c>
      <c r="BA349">
        <v>34</v>
      </c>
      <c r="BB349">
        <v>8</v>
      </c>
      <c r="BC349">
        <v>28</v>
      </c>
      <c r="BD349">
        <v>45</v>
      </c>
      <c r="BE349">
        <v>33</v>
      </c>
      <c r="BF349">
        <v>56</v>
      </c>
      <c r="BG349">
        <v>12</v>
      </c>
      <c r="BH349">
        <v>71</v>
      </c>
      <c r="BI349">
        <v>25</v>
      </c>
      <c r="BJ349">
        <v>36</v>
      </c>
      <c r="BK349">
        <v>42</v>
      </c>
      <c r="BL349">
        <v>62</v>
      </c>
      <c r="BM349">
        <v>26</v>
      </c>
      <c r="BN349">
        <v>32</v>
      </c>
      <c r="BO349">
        <v>44</v>
      </c>
      <c r="BP349">
        <v>15</v>
      </c>
      <c r="BQ349">
        <v>6</v>
      </c>
      <c r="BS349">
        <v>18</v>
      </c>
      <c r="BT349">
        <v>14</v>
      </c>
      <c r="BU349">
        <v>27</v>
      </c>
      <c r="BV349">
        <v>47</v>
      </c>
      <c r="BX349">
        <v>30</v>
      </c>
      <c r="BY349">
        <v>19</v>
      </c>
      <c r="BZ349">
        <v>10</v>
      </c>
      <c r="CA349">
        <v>53</v>
      </c>
    </row>
    <row r="350" spans="4:79" x14ac:dyDescent="0.2">
      <c r="E350" s="426" t="s">
        <v>159</v>
      </c>
      <c r="F350">
        <v>64</v>
      </c>
      <c r="G350">
        <v>71</v>
      </c>
      <c r="H350">
        <v>9</v>
      </c>
      <c r="I350">
        <v>21</v>
      </c>
      <c r="J350">
        <v>32</v>
      </c>
      <c r="K350">
        <v>34</v>
      </c>
      <c r="L350">
        <v>53</v>
      </c>
      <c r="M350">
        <v>70</v>
      </c>
      <c r="N350">
        <v>3</v>
      </c>
      <c r="O350">
        <v>18</v>
      </c>
      <c r="P350">
        <v>7</v>
      </c>
      <c r="Q350">
        <v>48</v>
      </c>
      <c r="R350">
        <v>14</v>
      </c>
      <c r="S350">
        <v>38</v>
      </c>
      <c r="T350">
        <v>17</v>
      </c>
      <c r="U350">
        <v>8</v>
      </c>
      <c r="V350">
        <v>25</v>
      </c>
      <c r="W350">
        <v>47</v>
      </c>
      <c r="X350">
        <v>16</v>
      </c>
      <c r="Y350">
        <v>31</v>
      </c>
      <c r="Z350">
        <v>62</v>
      </c>
      <c r="AA350">
        <v>67</v>
      </c>
      <c r="AB350">
        <v>4</v>
      </c>
      <c r="AC350">
        <v>56</v>
      </c>
      <c r="AD350">
        <v>6</v>
      </c>
      <c r="AE350">
        <v>72</v>
      </c>
      <c r="AF350">
        <v>54</v>
      </c>
      <c r="AG350">
        <v>20</v>
      </c>
      <c r="AH350">
        <v>22</v>
      </c>
      <c r="AI350">
        <v>41</v>
      </c>
      <c r="AJ350">
        <v>55</v>
      </c>
      <c r="AK350">
        <v>40</v>
      </c>
      <c r="AL350">
        <v>66</v>
      </c>
      <c r="AM350">
        <v>33</v>
      </c>
      <c r="AN350">
        <v>58</v>
      </c>
      <c r="AO350">
        <v>13</v>
      </c>
      <c r="AP350">
        <v>49</v>
      </c>
      <c r="AQ350">
        <v>19</v>
      </c>
      <c r="AR350">
        <v>42</v>
      </c>
      <c r="AS350">
        <v>39</v>
      </c>
      <c r="AT350">
        <v>28</v>
      </c>
      <c r="AU350">
        <v>10</v>
      </c>
      <c r="AV350">
        <v>46</v>
      </c>
      <c r="AW350">
        <v>60</v>
      </c>
      <c r="AX350">
        <v>65</v>
      </c>
      <c r="AY350">
        <v>15</v>
      </c>
      <c r="AZ350">
        <v>61</v>
      </c>
      <c r="BA350">
        <v>69</v>
      </c>
      <c r="BB350">
        <v>45</v>
      </c>
      <c r="BC350">
        <v>23</v>
      </c>
      <c r="BD350">
        <v>63</v>
      </c>
      <c r="BE350">
        <v>59</v>
      </c>
      <c r="BF350">
        <v>68</v>
      </c>
      <c r="BG350">
        <v>30</v>
      </c>
      <c r="BH350">
        <v>1</v>
      </c>
      <c r="BI350">
        <v>24</v>
      </c>
      <c r="BJ350">
        <v>11</v>
      </c>
      <c r="BK350">
        <v>44</v>
      </c>
      <c r="BL350">
        <v>27</v>
      </c>
      <c r="BM350">
        <v>51</v>
      </c>
      <c r="BN350">
        <v>29</v>
      </c>
      <c r="BO350">
        <v>43</v>
      </c>
      <c r="BP350">
        <v>2</v>
      </c>
      <c r="BQ350">
        <v>36</v>
      </c>
      <c r="BS350">
        <v>50</v>
      </c>
      <c r="BT350">
        <v>5</v>
      </c>
      <c r="BU350">
        <v>57</v>
      </c>
      <c r="BV350">
        <v>26</v>
      </c>
      <c r="BX350">
        <v>37</v>
      </c>
      <c r="BY350">
        <v>35</v>
      </c>
      <c r="BZ350">
        <v>12</v>
      </c>
      <c r="CA350">
        <v>52</v>
      </c>
    </row>
    <row r="352" spans="4:79" x14ac:dyDescent="0.2">
      <c r="D352" s="430">
        <v>73</v>
      </c>
      <c r="E352" s="431" t="s">
        <v>179</v>
      </c>
    </row>
    <row r="353" spans="4:84" x14ac:dyDescent="0.2">
      <c r="E353" s="426" t="s">
        <v>130</v>
      </c>
      <c r="F353">
        <v>1</v>
      </c>
      <c r="G353">
        <v>2</v>
      </c>
      <c r="H353">
        <v>3</v>
      </c>
      <c r="I353">
        <v>4</v>
      </c>
      <c r="J353">
        <v>5</v>
      </c>
      <c r="K353">
        <v>6</v>
      </c>
      <c r="L353">
        <v>7</v>
      </c>
      <c r="M353">
        <v>8</v>
      </c>
      <c r="N353">
        <v>9</v>
      </c>
      <c r="O353">
        <v>10</v>
      </c>
      <c r="P353">
        <v>11</v>
      </c>
      <c r="Q353">
        <v>12</v>
      </c>
      <c r="R353">
        <v>13</v>
      </c>
      <c r="S353">
        <v>14</v>
      </c>
      <c r="T353">
        <v>15</v>
      </c>
      <c r="U353">
        <v>16</v>
      </c>
      <c r="V353">
        <v>17</v>
      </c>
      <c r="W353">
        <v>18</v>
      </c>
      <c r="X353">
        <v>19</v>
      </c>
      <c r="Y353">
        <v>20</v>
      </c>
      <c r="Z353">
        <v>21</v>
      </c>
      <c r="AA353">
        <v>22</v>
      </c>
      <c r="AB353">
        <v>23</v>
      </c>
      <c r="AC353">
        <v>24</v>
      </c>
      <c r="AD353">
        <v>25</v>
      </c>
      <c r="AE353">
        <v>26</v>
      </c>
      <c r="AF353">
        <v>27</v>
      </c>
      <c r="AG353">
        <v>28</v>
      </c>
      <c r="AH353">
        <v>29</v>
      </c>
      <c r="AI353">
        <v>30</v>
      </c>
      <c r="AJ353">
        <v>31</v>
      </c>
      <c r="AK353">
        <v>32</v>
      </c>
      <c r="AL353">
        <v>33</v>
      </c>
      <c r="AM353">
        <v>34</v>
      </c>
      <c r="AN353">
        <v>35</v>
      </c>
      <c r="AO353">
        <v>36</v>
      </c>
      <c r="AP353">
        <v>37</v>
      </c>
      <c r="AQ353">
        <v>38</v>
      </c>
      <c r="AR353">
        <v>39</v>
      </c>
      <c r="AS353">
        <v>40</v>
      </c>
      <c r="AT353">
        <v>41</v>
      </c>
      <c r="AU353">
        <v>42</v>
      </c>
      <c r="AV353">
        <v>43</v>
      </c>
      <c r="AW353">
        <v>44</v>
      </c>
      <c r="AX353">
        <v>45</v>
      </c>
      <c r="AY353">
        <v>46</v>
      </c>
      <c r="AZ353">
        <v>47</v>
      </c>
      <c r="BA353">
        <v>48</v>
      </c>
      <c r="BB353">
        <v>49</v>
      </c>
      <c r="BC353">
        <v>50</v>
      </c>
      <c r="BD353">
        <v>51</v>
      </c>
      <c r="BE353">
        <v>52</v>
      </c>
      <c r="BF353">
        <v>53</v>
      </c>
      <c r="BG353">
        <v>54</v>
      </c>
      <c r="BH353">
        <v>55</v>
      </c>
      <c r="BI353">
        <v>56</v>
      </c>
      <c r="BJ353">
        <v>57</v>
      </c>
      <c r="BK353">
        <v>58</v>
      </c>
      <c r="BL353">
        <v>59</v>
      </c>
      <c r="BM353">
        <v>60</v>
      </c>
      <c r="BN353">
        <v>61</v>
      </c>
      <c r="BO353">
        <v>62</v>
      </c>
      <c r="BP353">
        <v>63</v>
      </c>
      <c r="BQ353">
        <v>64</v>
      </c>
      <c r="BR353">
        <v>65</v>
      </c>
      <c r="BS353">
        <v>66</v>
      </c>
      <c r="BT353">
        <v>67</v>
      </c>
      <c r="BU353">
        <v>68</v>
      </c>
      <c r="BV353">
        <v>69</v>
      </c>
      <c r="BX353">
        <v>70</v>
      </c>
      <c r="BY353">
        <v>71</v>
      </c>
      <c r="BZ353">
        <v>72</v>
      </c>
      <c r="CA353">
        <v>73</v>
      </c>
    </row>
    <row r="354" spans="4:84" x14ac:dyDescent="0.2">
      <c r="E354" s="426" t="s">
        <v>157</v>
      </c>
      <c r="F354">
        <v>14</v>
      </c>
      <c r="G354">
        <v>28</v>
      </c>
      <c r="H354">
        <v>24</v>
      </c>
      <c r="I354">
        <v>71</v>
      </c>
      <c r="J354">
        <v>8</v>
      </c>
      <c r="K354">
        <v>73</v>
      </c>
      <c r="L354">
        <v>43</v>
      </c>
      <c r="M354">
        <v>5</v>
      </c>
      <c r="N354">
        <v>37</v>
      </c>
      <c r="O354">
        <v>12</v>
      </c>
      <c r="P354">
        <v>38</v>
      </c>
      <c r="Q354">
        <v>59</v>
      </c>
      <c r="R354">
        <v>65</v>
      </c>
      <c r="S354">
        <v>70</v>
      </c>
      <c r="T354">
        <v>9</v>
      </c>
      <c r="U354">
        <v>2</v>
      </c>
      <c r="V354">
        <v>68</v>
      </c>
      <c r="W354">
        <v>25</v>
      </c>
      <c r="X354">
        <v>50</v>
      </c>
      <c r="Y354">
        <v>64</v>
      </c>
      <c r="Z354">
        <v>67</v>
      </c>
      <c r="AA354">
        <v>45</v>
      </c>
      <c r="AB354">
        <v>34</v>
      </c>
      <c r="AC354">
        <v>3</v>
      </c>
      <c r="AD354">
        <v>11</v>
      </c>
      <c r="AE354">
        <v>48</v>
      </c>
      <c r="AF354">
        <v>36</v>
      </c>
      <c r="AG354">
        <v>29</v>
      </c>
      <c r="AH354">
        <v>16</v>
      </c>
      <c r="AI354">
        <v>7</v>
      </c>
      <c r="AJ354">
        <v>22</v>
      </c>
      <c r="AK354">
        <v>20</v>
      </c>
      <c r="AL354">
        <v>54</v>
      </c>
      <c r="AM354">
        <v>60</v>
      </c>
      <c r="AN354">
        <v>27</v>
      </c>
      <c r="AO354">
        <v>4</v>
      </c>
      <c r="AP354">
        <v>30</v>
      </c>
      <c r="AQ354">
        <v>55</v>
      </c>
      <c r="AR354">
        <v>35</v>
      </c>
      <c r="AS354">
        <v>66</v>
      </c>
      <c r="AT354">
        <v>57</v>
      </c>
      <c r="AU354">
        <v>31</v>
      </c>
      <c r="AV354">
        <v>6</v>
      </c>
      <c r="AW354">
        <v>51</v>
      </c>
      <c r="AX354">
        <v>46</v>
      </c>
      <c r="AY354">
        <v>63</v>
      </c>
      <c r="AZ354">
        <v>69</v>
      </c>
      <c r="BA354">
        <v>40</v>
      </c>
      <c r="BB354">
        <v>42</v>
      </c>
      <c r="BC354">
        <v>21</v>
      </c>
      <c r="BD354">
        <v>39</v>
      </c>
      <c r="BE354">
        <v>10</v>
      </c>
      <c r="BF354">
        <v>1</v>
      </c>
      <c r="BG354">
        <v>33</v>
      </c>
      <c r="BH354">
        <v>44</v>
      </c>
      <c r="BI354">
        <v>18</v>
      </c>
      <c r="BJ354">
        <v>41</v>
      </c>
      <c r="BK354">
        <v>47</v>
      </c>
      <c r="BL354">
        <v>13</v>
      </c>
      <c r="BM354">
        <v>23</v>
      </c>
      <c r="BN354">
        <v>49</v>
      </c>
      <c r="BO354">
        <v>19</v>
      </c>
      <c r="BP354">
        <v>62</v>
      </c>
      <c r="BQ354">
        <v>72</v>
      </c>
      <c r="BR354">
        <v>32</v>
      </c>
      <c r="BS354">
        <v>53</v>
      </c>
      <c r="BT354">
        <v>26</v>
      </c>
      <c r="BU354">
        <v>17</v>
      </c>
      <c r="BV354">
        <v>58</v>
      </c>
      <c r="BX354">
        <v>15</v>
      </c>
      <c r="BY354">
        <v>56</v>
      </c>
      <c r="BZ354">
        <v>52</v>
      </c>
      <c r="CA354">
        <v>61</v>
      </c>
    </row>
    <row r="355" spans="4:84" x14ac:dyDescent="0.2">
      <c r="E355" s="426" t="s">
        <v>159</v>
      </c>
      <c r="F355">
        <v>72</v>
      </c>
      <c r="G355">
        <v>58</v>
      </c>
      <c r="H355">
        <v>7</v>
      </c>
      <c r="I355">
        <v>22</v>
      </c>
      <c r="J355">
        <v>43</v>
      </c>
      <c r="K355">
        <v>44</v>
      </c>
      <c r="L355">
        <v>3</v>
      </c>
      <c r="M355">
        <v>37</v>
      </c>
      <c r="N355">
        <v>15</v>
      </c>
      <c r="O355">
        <v>31</v>
      </c>
      <c r="P355">
        <v>25</v>
      </c>
      <c r="Q355">
        <v>54</v>
      </c>
      <c r="R355">
        <v>19</v>
      </c>
      <c r="S355">
        <v>57</v>
      </c>
      <c r="T355">
        <v>73</v>
      </c>
      <c r="U355">
        <v>20</v>
      </c>
      <c r="V355">
        <v>8</v>
      </c>
      <c r="W355">
        <v>21</v>
      </c>
      <c r="X355">
        <v>11</v>
      </c>
      <c r="Y355">
        <v>38</v>
      </c>
      <c r="Z355">
        <v>65</v>
      </c>
      <c r="AA355">
        <v>33</v>
      </c>
      <c r="AB355">
        <v>51</v>
      </c>
      <c r="AC355">
        <v>26</v>
      </c>
      <c r="AD355">
        <v>48</v>
      </c>
      <c r="AE355">
        <v>42</v>
      </c>
      <c r="AF355">
        <v>46</v>
      </c>
      <c r="AG355">
        <v>12</v>
      </c>
      <c r="AH355">
        <v>56</v>
      </c>
      <c r="AI355">
        <v>18</v>
      </c>
      <c r="AJ355">
        <v>35</v>
      </c>
      <c r="AK355">
        <v>39</v>
      </c>
      <c r="AL355">
        <v>59</v>
      </c>
      <c r="AM355">
        <v>2</v>
      </c>
      <c r="AN355">
        <v>17</v>
      </c>
      <c r="AO355">
        <v>64</v>
      </c>
      <c r="AP355">
        <v>4</v>
      </c>
      <c r="AQ355">
        <v>16</v>
      </c>
      <c r="AR355">
        <v>28</v>
      </c>
      <c r="AS355">
        <v>41</v>
      </c>
      <c r="AT355">
        <v>60</v>
      </c>
      <c r="AU355">
        <v>34</v>
      </c>
      <c r="AV355">
        <v>66</v>
      </c>
      <c r="AW355">
        <v>52</v>
      </c>
      <c r="AX355">
        <v>49</v>
      </c>
      <c r="AY355">
        <v>13</v>
      </c>
      <c r="AZ355">
        <v>29</v>
      </c>
      <c r="BA355">
        <v>70</v>
      </c>
      <c r="BB355">
        <v>1</v>
      </c>
      <c r="BC355">
        <v>61</v>
      </c>
      <c r="BD355">
        <v>23</v>
      </c>
      <c r="BE355">
        <v>55</v>
      </c>
      <c r="BF355">
        <v>71</v>
      </c>
      <c r="BG355">
        <v>67</v>
      </c>
      <c r="BH355">
        <v>6</v>
      </c>
      <c r="BI355">
        <v>10</v>
      </c>
      <c r="BJ355">
        <v>40</v>
      </c>
      <c r="BK355">
        <v>30</v>
      </c>
      <c r="BL355">
        <v>68</v>
      </c>
      <c r="BM355">
        <v>47</v>
      </c>
      <c r="BN355">
        <v>32</v>
      </c>
      <c r="BO355">
        <v>24</v>
      </c>
      <c r="BP355">
        <v>69</v>
      </c>
      <c r="BQ355">
        <v>36</v>
      </c>
      <c r="BR355">
        <v>53</v>
      </c>
      <c r="BS355">
        <v>9</v>
      </c>
      <c r="BT355">
        <v>5</v>
      </c>
      <c r="BU355">
        <v>45</v>
      </c>
      <c r="BV355">
        <v>63</v>
      </c>
      <c r="BX355">
        <v>50</v>
      </c>
      <c r="BY355">
        <v>14</v>
      </c>
      <c r="BZ355">
        <v>27</v>
      </c>
      <c r="CA355">
        <v>62</v>
      </c>
    </row>
    <row r="357" spans="4:84" x14ac:dyDescent="0.2">
      <c r="D357" s="430">
        <v>74</v>
      </c>
      <c r="E357" s="431" t="s">
        <v>179</v>
      </c>
    </row>
    <row r="358" spans="4:84" x14ac:dyDescent="0.2">
      <c r="E358" s="426" t="s">
        <v>130</v>
      </c>
      <c r="F358">
        <v>1</v>
      </c>
      <c r="G358">
        <v>2</v>
      </c>
      <c r="H358">
        <v>3</v>
      </c>
      <c r="I358">
        <v>4</v>
      </c>
      <c r="J358">
        <v>5</v>
      </c>
      <c r="K358">
        <v>6</v>
      </c>
      <c r="L358">
        <v>7</v>
      </c>
      <c r="M358">
        <v>8</v>
      </c>
      <c r="N358">
        <v>9</v>
      </c>
      <c r="O358">
        <v>10</v>
      </c>
      <c r="P358">
        <v>11</v>
      </c>
      <c r="Q358">
        <v>12</v>
      </c>
      <c r="R358">
        <v>13</v>
      </c>
      <c r="S358">
        <v>14</v>
      </c>
      <c r="T358">
        <v>15</v>
      </c>
      <c r="U358">
        <v>16</v>
      </c>
      <c r="V358">
        <v>17</v>
      </c>
      <c r="W358">
        <v>18</v>
      </c>
      <c r="X358">
        <v>19</v>
      </c>
      <c r="Y358">
        <v>20</v>
      </c>
      <c r="Z358">
        <v>21</v>
      </c>
      <c r="AA358">
        <v>22</v>
      </c>
      <c r="AB358">
        <v>23</v>
      </c>
      <c r="AC358">
        <v>24</v>
      </c>
      <c r="AD358">
        <v>25</v>
      </c>
      <c r="AE358">
        <v>26</v>
      </c>
      <c r="AF358">
        <v>27</v>
      </c>
      <c r="AG358">
        <v>28</v>
      </c>
      <c r="AH358">
        <v>29</v>
      </c>
      <c r="AI358">
        <v>30</v>
      </c>
      <c r="AJ358">
        <v>31</v>
      </c>
      <c r="AK358">
        <v>32</v>
      </c>
      <c r="AL358">
        <v>33</v>
      </c>
      <c r="AM358">
        <v>34</v>
      </c>
      <c r="AN358">
        <v>35</v>
      </c>
      <c r="AO358">
        <v>36</v>
      </c>
      <c r="AP358">
        <v>37</v>
      </c>
      <c r="AQ358">
        <v>38</v>
      </c>
      <c r="AR358">
        <v>39</v>
      </c>
      <c r="AS358">
        <v>40</v>
      </c>
      <c r="AT358">
        <v>41</v>
      </c>
      <c r="AU358">
        <v>42</v>
      </c>
      <c r="AV358">
        <v>43</v>
      </c>
      <c r="AW358">
        <v>44</v>
      </c>
      <c r="AX358">
        <v>45</v>
      </c>
      <c r="AY358">
        <v>46</v>
      </c>
      <c r="AZ358">
        <v>47</v>
      </c>
      <c r="BA358">
        <v>48</v>
      </c>
      <c r="BB358">
        <v>49</v>
      </c>
      <c r="BC358">
        <v>50</v>
      </c>
      <c r="BD358">
        <v>51</v>
      </c>
      <c r="BE358">
        <v>52</v>
      </c>
      <c r="BF358">
        <v>53</v>
      </c>
      <c r="BG358">
        <v>54</v>
      </c>
      <c r="BH358">
        <v>55</v>
      </c>
      <c r="BI358">
        <v>56</v>
      </c>
      <c r="BJ358">
        <v>57</v>
      </c>
      <c r="BK358">
        <v>58</v>
      </c>
      <c r="BL358">
        <v>59</v>
      </c>
      <c r="BM358">
        <v>60</v>
      </c>
      <c r="BN358">
        <v>61</v>
      </c>
      <c r="BO358">
        <v>62</v>
      </c>
      <c r="BP358">
        <v>63</v>
      </c>
      <c r="BQ358">
        <v>64</v>
      </c>
      <c r="BR358">
        <v>65</v>
      </c>
      <c r="BS358">
        <v>66</v>
      </c>
      <c r="BT358">
        <v>67</v>
      </c>
      <c r="BU358">
        <v>68</v>
      </c>
      <c r="BV358">
        <v>69</v>
      </c>
      <c r="BW358">
        <v>70</v>
      </c>
      <c r="BX358">
        <v>71</v>
      </c>
      <c r="BY358">
        <v>72</v>
      </c>
      <c r="BZ358">
        <v>73</v>
      </c>
      <c r="CA358">
        <v>74</v>
      </c>
    </row>
    <row r="359" spans="4:84" x14ac:dyDescent="0.2">
      <c r="E359" s="426" t="s">
        <v>157</v>
      </c>
      <c r="F359">
        <v>50</v>
      </c>
      <c r="G359">
        <v>25</v>
      </c>
      <c r="H359">
        <v>74</v>
      </c>
      <c r="I359">
        <v>65</v>
      </c>
      <c r="J359">
        <v>32</v>
      </c>
      <c r="K359">
        <v>43</v>
      </c>
      <c r="L359">
        <v>73</v>
      </c>
      <c r="M359">
        <v>17</v>
      </c>
      <c r="N359">
        <v>60</v>
      </c>
      <c r="O359">
        <v>48</v>
      </c>
      <c r="P359">
        <v>30</v>
      </c>
      <c r="Q359">
        <v>10</v>
      </c>
      <c r="R359">
        <v>12</v>
      </c>
      <c r="S359">
        <v>47</v>
      </c>
      <c r="T359">
        <v>62</v>
      </c>
      <c r="U359">
        <v>28</v>
      </c>
      <c r="V359">
        <v>8</v>
      </c>
      <c r="W359">
        <v>5</v>
      </c>
      <c r="X359">
        <v>22</v>
      </c>
      <c r="Y359">
        <v>33</v>
      </c>
      <c r="Z359">
        <v>14</v>
      </c>
      <c r="AA359">
        <v>51</v>
      </c>
      <c r="AB359">
        <v>35</v>
      </c>
      <c r="AC359">
        <v>18</v>
      </c>
      <c r="AD359">
        <v>3</v>
      </c>
      <c r="AE359">
        <v>69</v>
      </c>
      <c r="AF359">
        <v>38</v>
      </c>
      <c r="AG359">
        <v>7</v>
      </c>
      <c r="AH359">
        <v>56</v>
      </c>
      <c r="AI359">
        <v>11</v>
      </c>
      <c r="AJ359">
        <v>24</v>
      </c>
      <c r="AK359">
        <v>61</v>
      </c>
      <c r="AL359">
        <v>20</v>
      </c>
      <c r="AM359">
        <v>2</v>
      </c>
      <c r="AN359">
        <v>37</v>
      </c>
      <c r="AO359">
        <v>40</v>
      </c>
      <c r="AP359">
        <v>34</v>
      </c>
      <c r="AQ359">
        <v>27</v>
      </c>
      <c r="AR359">
        <v>46</v>
      </c>
      <c r="AS359">
        <v>52</v>
      </c>
      <c r="AT359">
        <v>44</v>
      </c>
      <c r="AU359">
        <v>13</v>
      </c>
      <c r="AV359">
        <v>29</v>
      </c>
      <c r="AW359">
        <v>16</v>
      </c>
      <c r="AX359">
        <v>71</v>
      </c>
      <c r="AY359">
        <v>39</v>
      </c>
      <c r="AZ359">
        <v>6</v>
      </c>
      <c r="BA359">
        <v>26</v>
      </c>
      <c r="BB359">
        <v>42</v>
      </c>
      <c r="BC359">
        <v>67</v>
      </c>
      <c r="BD359">
        <v>19</v>
      </c>
      <c r="BE359">
        <v>58</v>
      </c>
      <c r="BF359">
        <v>64</v>
      </c>
      <c r="BG359">
        <v>68</v>
      </c>
      <c r="BH359">
        <v>53</v>
      </c>
      <c r="BI359">
        <v>9</v>
      </c>
      <c r="BJ359">
        <v>41</v>
      </c>
      <c r="BK359">
        <v>70</v>
      </c>
      <c r="BL359">
        <v>31</v>
      </c>
      <c r="BM359">
        <v>49</v>
      </c>
      <c r="BN359">
        <v>4</v>
      </c>
      <c r="BO359">
        <v>54</v>
      </c>
      <c r="BP359">
        <v>21</v>
      </c>
      <c r="BQ359">
        <v>72</v>
      </c>
      <c r="BR359">
        <v>66</v>
      </c>
      <c r="BS359">
        <v>55</v>
      </c>
      <c r="BT359">
        <v>1</v>
      </c>
      <c r="BU359">
        <v>59</v>
      </c>
      <c r="BV359">
        <v>45</v>
      </c>
      <c r="BW359">
        <v>23</v>
      </c>
      <c r="BX359">
        <v>57</v>
      </c>
      <c r="BY359">
        <v>63</v>
      </c>
      <c r="BZ359">
        <v>15</v>
      </c>
      <c r="CA359">
        <v>36</v>
      </c>
    </row>
    <row r="360" spans="4:84" x14ac:dyDescent="0.2">
      <c r="E360" s="426" t="s">
        <v>159</v>
      </c>
      <c r="F360">
        <v>70</v>
      </c>
      <c r="G360">
        <v>53</v>
      </c>
      <c r="H360">
        <v>32</v>
      </c>
      <c r="I360">
        <v>38</v>
      </c>
      <c r="J360">
        <v>16</v>
      </c>
      <c r="K360">
        <v>42</v>
      </c>
      <c r="L360">
        <v>5</v>
      </c>
      <c r="M360">
        <v>31</v>
      </c>
      <c r="N360">
        <v>51</v>
      </c>
      <c r="O360">
        <v>21</v>
      </c>
      <c r="P360">
        <v>29</v>
      </c>
      <c r="Q360">
        <v>74</v>
      </c>
      <c r="R360">
        <v>22</v>
      </c>
      <c r="S360">
        <v>58</v>
      </c>
      <c r="T360">
        <v>7</v>
      </c>
      <c r="U360">
        <v>35</v>
      </c>
      <c r="V360">
        <v>23</v>
      </c>
      <c r="W360">
        <v>62</v>
      </c>
      <c r="X360">
        <v>40</v>
      </c>
      <c r="Y360">
        <v>28</v>
      </c>
      <c r="Z360">
        <v>72</v>
      </c>
      <c r="AA360">
        <v>46</v>
      </c>
      <c r="AB360">
        <v>69</v>
      </c>
      <c r="AC360">
        <v>17</v>
      </c>
      <c r="AD360">
        <v>12</v>
      </c>
      <c r="AE360">
        <v>33</v>
      </c>
      <c r="AF360">
        <v>48</v>
      </c>
      <c r="AG360">
        <v>14</v>
      </c>
      <c r="AH360">
        <v>55</v>
      </c>
      <c r="AI360">
        <v>41</v>
      </c>
      <c r="AJ360">
        <v>45</v>
      </c>
      <c r="AK360">
        <v>11</v>
      </c>
      <c r="AL360">
        <v>9</v>
      </c>
      <c r="AM360">
        <v>50</v>
      </c>
      <c r="AN360">
        <v>57</v>
      </c>
      <c r="AO360">
        <v>60</v>
      </c>
      <c r="AP360">
        <v>68</v>
      </c>
      <c r="AQ360">
        <v>4</v>
      </c>
      <c r="AR360">
        <v>71</v>
      </c>
      <c r="AS360">
        <v>27</v>
      </c>
      <c r="AT360">
        <v>65</v>
      </c>
      <c r="AU360">
        <v>30</v>
      </c>
      <c r="AV360">
        <v>2</v>
      </c>
      <c r="AW360">
        <v>6</v>
      </c>
      <c r="AX360">
        <v>56</v>
      </c>
      <c r="AY360">
        <v>3</v>
      </c>
      <c r="AZ360">
        <v>20</v>
      </c>
      <c r="BA360">
        <v>10</v>
      </c>
      <c r="BB360">
        <v>13</v>
      </c>
      <c r="BC360">
        <v>36</v>
      </c>
      <c r="BD360">
        <v>18</v>
      </c>
      <c r="BE360">
        <v>15</v>
      </c>
      <c r="BF360">
        <v>24</v>
      </c>
      <c r="BG360">
        <v>66</v>
      </c>
      <c r="BH360">
        <v>73</v>
      </c>
      <c r="BI360">
        <v>34</v>
      </c>
      <c r="BJ360">
        <v>44</v>
      </c>
      <c r="BK360">
        <v>25</v>
      </c>
      <c r="BL360">
        <v>63</v>
      </c>
      <c r="BM360">
        <v>39</v>
      </c>
      <c r="BN360">
        <v>49</v>
      </c>
      <c r="BO360">
        <v>64</v>
      </c>
      <c r="BP360">
        <v>54</v>
      </c>
      <c r="BQ360">
        <v>1</v>
      </c>
      <c r="BR360">
        <v>26</v>
      </c>
      <c r="BS360">
        <v>37</v>
      </c>
      <c r="BT360">
        <v>59</v>
      </c>
      <c r="BU360">
        <v>67</v>
      </c>
      <c r="BV360">
        <v>43</v>
      </c>
      <c r="BW360">
        <v>8</v>
      </c>
      <c r="BX360">
        <v>47</v>
      </c>
      <c r="BY360">
        <v>19</v>
      </c>
      <c r="BZ360">
        <v>52</v>
      </c>
      <c r="CA360">
        <v>61</v>
      </c>
    </row>
    <row r="362" spans="4:84" x14ac:dyDescent="0.2">
      <c r="D362" s="430">
        <v>75</v>
      </c>
      <c r="E362" s="431" t="s">
        <v>179</v>
      </c>
    </row>
    <row r="363" spans="4:84" x14ac:dyDescent="0.2">
      <c r="E363" s="426" t="s">
        <v>130</v>
      </c>
      <c r="F363">
        <v>1</v>
      </c>
      <c r="G363">
        <v>2</v>
      </c>
      <c r="H363">
        <v>3</v>
      </c>
      <c r="I363">
        <v>4</v>
      </c>
      <c r="J363">
        <v>5</v>
      </c>
      <c r="K363">
        <v>6</v>
      </c>
      <c r="L363">
        <v>7</v>
      </c>
      <c r="M363">
        <v>8</v>
      </c>
      <c r="N363">
        <v>9</v>
      </c>
      <c r="O363">
        <v>10</v>
      </c>
      <c r="P363">
        <v>11</v>
      </c>
      <c r="Q363">
        <v>12</v>
      </c>
      <c r="R363">
        <v>13</v>
      </c>
      <c r="S363">
        <v>14</v>
      </c>
      <c r="T363">
        <v>15</v>
      </c>
      <c r="U363">
        <v>16</v>
      </c>
      <c r="V363">
        <v>17</v>
      </c>
      <c r="W363">
        <v>18</v>
      </c>
      <c r="X363">
        <v>19</v>
      </c>
      <c r="Y363">
        <v>20</v>
      </c>
      <c r="Z363">
        <v>21</v>
      </c>
      <c r="AA363">
        <v>22</v>
      </c>
      <c r="AB363">
        <v>23</v>
      </c>
      <c r="AC363">
        <v>24</v>
      </c>
      <c r="AD363">
        <v>25</v>
      </c>
      <c r="AE363">
        <v>26</v>
      </c>
      <c r="AF363">
        <v>27</v>
      </c>
      <c r="AG363">
        <v>28</v>
      </c>
      <c r="AH363">
        <v>29</v>
      </c>
      <c r="AI363">
        <v>30</v>
      </c>
      <c r="AJ363">
        <v>31</v>
      </c>
      <c r="AK363">
        <v>32</v>
      </c>
      <c r="AL363">
        <v>33</v>
      </c>
      <c r="AM363">
        <v>34</v>
      </c>
      <c r="AN363">
        <v>35</v>
      </c>
      <c r="AO363">
        <v>36</v>
      </c>
      <c r="AP363">
        <v>37</v>
      </c>
      <c r="AQ363">
        <v>38</v>
      </c>
      <c r="AR363">
        <v>39</v>
      </c>
      <c r="AS363">
        <v>40</v>
      </c>
      <c r="AT363">
        <v>41</v>
      </c>
      <c r="AU363">
        <v>42</v>
      </c>
      <c r="AV363">
        <v>43</v>
      </c>
      <c r="AW363">
        <v>44</v>
      </c>
      <c r="AX363">
        <v>45</v>
      </c>
      <c r="AY363">
        <v>46</v>
      </c>
      <c r="AZ363">
        <v>47</v>
      </c>
      <c r="BA363">
        <v>48</v>
      </c>
      <c r="BB363">
        <v>49</v>
      </c>
      <c r="BC363">
        <v>50</v>
      </c>
      <c r="BD363">
        <v>51</v>
      </c>
      <c r="BE363">
        <v>52</v>
      </c>
      <c r="BF363">
        <v>53</v>
      </c>
      <c r="BG363">
        <v>54</v>
      </c>
      <c r="BH363">
        <v>55</v>
      </c>
      <c r="BI363">
        <v>56</v>
      </c>
      <c r="BJ363">
        <v>57</v>
      </c>
      <c r="BK363">
        <v>58</v>
      </c>
      <c r="BL363">
        <v>59</v>
      </c>
      <c r="BM363">
        <v>60</v>
      </c>
      <c r="BN363">
        <v>61</v>
      </c>
      <c r="BO363">
        <v>62</v>
      </c>
      <c r="BP363">
        <v>63</v>
      </c>
      <c r="BQ363">
        <v>64</v>
      </c>
      <c r="BR363">
        <v>65</v>
      </c>
      <c r="BS363">
        <v>66</v>
      </c>
      <c r="BT363">
        <v>67</v>
      </c>
      <c r="BU363">
        <v>68</v>
      </c>
      <c r="BV363">
        <v>69</v>
      </c>
      <c r="BW363">
        <v>70</v>
      </c>
      <c r="BX363">
        <v>71</v>
      </c>
      <c r="BY363">
        <v>72</v>
      </c>
      <c r="BZ363">
        <v>73</v>
      </c>
      <c r="CA363">
        <v>74</v>
      </c>
      <c r="CB363">
        <v>75</v>
      </c>
    </row>
    <row r="364" spans="4:84" x14ac:dyDescent="0.2">
      <c r="E364" s="426" t="s">
        <v>157</v>
      </c>
      <c r="F364">
        <v>37</v>
      </c>
      <c r="G364">
        <v>65</v>
      </c>
      <c r="H364">
        <v>25</v>
      </c>
      <c r="I364">
        <v>26</v>
      </c>
      <c r="J364">
        <v>18</v>
      </c>
      <c r="K364">
        <v>23</v>
      </c>
      <c r="L364">
        <v>30</v>
      </c>
      <c r="M364">
        <v>2</v>
      </c>
      <c r="N364">
        <v>42</v>
      </c>
      <c r="O364">
        <v>11</v>
      </c>
      <c r="P364">
        <v>54</v>
      </c>
      <c r="Q364">
        <v>71</v>
      </c>
      <c r="R364">
        <v>20</v>
      </c>
      <c r="S364">
        <v>6</v>
      </c>
      <c r="T364">
        <v>66</v>
      </c>
      <c r="U364">
        <v>38</v>
      </c>
      <c r="V364">
        <v>43</v>
      </c>
      <c r="W364">
        <v>60</v>
      </c>
      <c r="X364">
        <v>31</v>
      </c>
      <c r="Y364">
        <v>67</v>
      </c>
      <c r="Z364">
        <v>33</v>
      </c>
      <c r="AA364">
        <v>48</v>
      </c>
      <c r="AB364">
        <v>45</v>
      </c>
      <c r="AC364">
        <v>51</v>
      </c>
      <c r="AD364">
        <v>74</v>
      </c>
      <c r="AE364">
        <v>34</v>
      </c>
      <c r="AF364">
        <v>59</v>
      </c>
      <c r="AG364">
        <v>10</v>
      </c>
      <c r="AH364">
        <v>62</v>
      </c>
      <c r="AI364">
        <v>19</v>
      </c>
      <c r="AJ364">
        <v>32</v>
      </c>
      <c r="AK364">
        <v>53</v>
      </c>
      <c r="AL364">
        <v>22</v>
      </c>
      <c r="AM364">
        <v>36</v>
      </c>
      <c r="AN364">
        <v>27</v>
      </c>
      <c r="AO364">
        <v>13</v>
      </c>
      <c r="AP364">
        <v>1</v>
      </c>
      <c r="AQ364">
        <v>44</v>
      </c>
      <c r="AR364">
        <v>73</v>
      </c>
      <c r="AS364">
        <v>29</v>
      </c>
      <c r="AT364">
        <v>50</v>
      </c>
      <c r="AU364">
        <v>9</v>
      </c>
      <c r="AV364">
        <v>4</v>
      </c>
      <c r="AW364">
        <v>75</v>
      </c>
      <c r="AX364">
        <v>64</v>
      </c>
      <c r="AY364">
        <v>35</v>
      </c>
      <c r="AZ364">
        <v>55</v>
      </c>
      <c r="BA364">
        <v>49</v>
      </c>
      <c r="BB364">
        <v>12</v>
      </c>
      <c r="BC364">
        <v>69</v>
      </c>
      <c r="BD364">
        <v>24</v>
      </c>
      <c r="BE364">
        <v>14</v>
      </c>
      <c r="BF364">
        <v>72</v>
      </c>
      <c r="BG364">
        <v>56</v>
      </c>
      <c r="BH364">
        <v>17</v>
      </c>
      <c r="BI364">
        <v>5</v>
      </c>
      <c r="BJ364">
        <v>70</v>
      </c>
      <c r="BK364">
        <v>7</v>
      </c>
      <c r="BL364">
        <v>41</v>
      </c>
      <c r="BM364">
        <v>46</v>
      </c>
      <c r="BN364">
        <v>40</v>
      </c>
      <c r="BO364">
        <v>68</v>
      </c>
      <c r="BP364">
        <v>16</v>
      </c>
      <c r="BQ364">
        <v>57</v>
      </c>
      <c r="BR364">
        <v>8</v>
      </c>
      <c r="BS364">
        <v>3</v>
      </c>
      <c r="BT364">
        <v>61</v>
      </c>
      <c r="BU364">
        <v>47</v>
      </c>
      <c r="BV364">
        <v>58</v>
      </c>
      <c r="BW364">
        <v>28</v>
      </c>
      <c r="BX364">
        <v>15</v>
      </c>
      <c r="BY364">
        <v>39</v>
      </c>
      <c r="BZ364">
        <v>21</v>
      </c>
      <c r="CA364">
        <v>52</v>
      </c>
      <c r="CB364">
        <v>63</v>
      </c>
    </row>
    <row r="365" spans="4:84" x14ac:dyDescent="0.2">
      <c r="E365" s="426" t="s">
        <v>159</v>
      </c>
      <c r="F365">
        <v>62</v>
      </c>
      <c r="G365">
        <v>4</v>
      </c>
      <c r="H365">
        <v>30</v>
      </c>
      <c r="I365">
        <v>71</v>
      </c>
      <c r="J365">
        <v>13</v>
      </c>
      <c r="K365">
        <v>57</v>
      </c>
      <c r="L365">
        <v>28</v>
      </c>
      <c r="M365">
        <v>24</v>
      </c>
      <c r="N365">
        <v>53</v>
      </c>
      <c r="O365">
        <v>2</v>
      </c>
      <c r="P365">
        <v>29</v>
      </c>
      <c r="Q365">
        <v>51</v>
      </c>
      <c r="R365">
        <v>14</v>
      </c>
      <c r="S365">
        <v>66</v>
      </c>
      <c r="T365">
        <v>34</v>
      </c>
      <c r="U365">
        <v>18</v>
      </c>
      <c r="V365">
        <v>73</v>
      </c>
      <c r="W365">
        <v>46</v>
      </c>
      <c r="X365">
        <v>40</v>
      </c>
      <c r="Y365">
        <v>56</v>
      </c>
      <c r="Z365">
        <v>67</v>
      </c>
      <c r="AA365">
        <v>63</v>
      </c>
      <c r="AB365">
        <v>9</v>
      </c>
      <c r="AC365">
        <v>32</v>
      </c>
      <c r="AD365">
        <v>23</v>
      </c>
      <c r="AE365">
        <v>60</v>
      </c>
      <c r="AF365">
        <v>25</v>
      </c>
      <c r="AG365">
        <v>42</v>
      </c>
      <c r="AH365">
        <v>3</v>
      </c>
      <c r="AI365">
        <v>7</v>
      </c>
      <c r="AJ365">
        <v>64</v>
      </c>
      <c r="AK365">
        <v>8</v>
      </c>
      <c r="AL365">
        <v>26</v>
      </c>
      <c r="AM365">
        <v>35</v>
      </c>
      <c r="AN365">
        <v>22</v>
      </c>
      <c r="AO365">
        <v>75</v>
      </c>
      <c r="AP365">
        <v>5</v>
      </c>
      <c r="AQ365">
        <v>6</v>
      </c>
      <c r="AR365">
        <v>48</v>
      </c>
      <c r="AS365">
        <v>61</v>
      </c>
      <c r="AT365">
        <v>70</v>
      </c>
      <c r="AU365">
        <v>36</v>
      </c>
      <c r="AV365">
        <v>52</v>
      </c>
      <c r="AW365">
        <v>50</v>
      </c>
      <c r="AX365">
        <v>33</v>
      </c>
      <c r="AY365">
        <v>69</v>
      </c>
      <c r="AZ365">
        <v>10</v>
      </c>
      <c r="BA365">
        <v>39</v>
      </c>
      <c r="BB365">
        <v>16</v>
      </c>
      <c r="BC365">
        <v>1</v>
      </c>
      <c r="BD365">
        <v>12</v>
      </c>
      <c r="BE365">
        <v>20</v>
      </c>
      <c r="BF365">
        <v>27</v>
      </c>
      <c r="BG365">
        <v>43</v>
      </c>
      <c r="BH365">
        <v>47</v>
      </c>
      <c r="BI365">
        <v>58</v>
      </c>
      <c r="BJ365">
        <v>45</v>
      </c>
      <c r="BK365">
        <v>55</v>
      </c>
      <c r="BL365">
        <v>72</v>
      </c>
      <c r="BM365">
        <v>38</v>
      </c>
      <c r="BN365">
        <v>74</v>
      </c>
      <c r="BO365">
        <v>15</v>
      </c>
      <c r="BP365">
        <v>59</v>
      </c>
      <c r="BQ365">
        <v>37</v>
      </c>
      <c r="BR365">
        <v>54</v>
      </c>
      <c r="BS365">
        <v>19</v>
      </c>
      <c r="BT365">
        <v>44</v>
      </c>
      <c r="BU365">
        <v>65</v>
      </c>
      <c r="BV365">
        <v>21</v>
      </c>
      <c r="BW365">
        <v>68</v>
      </c>
      <c r="BX365">
        <v>17</v>
      </c>
      <c r="BY365">
        <v>49</v>
      </c>
      <c r="BZ365">
        <v>31</v>
      </c>
      <c r="CA365">
        <v>11</v>
      </c>
      <c r="CB365">
        <v>41</v>
      </c>
    </row>
    <row r="367" spans="4:84" x14ac:dyDescent="0.2">
      <c r="D367" s="430">
        <v>76</v>
      </c>
      <c r="E367" s="431" t="s">
        <v>179</v>
      </c>
    </row>
    <row r="368" spans="4:84" x14ac:dyDescent="0.2">
      <c r="E368" s="426" t="s">
        <v>130</v>
      </c>
      <c r="F368">
        <v>1</v>
      </c>
      <c r="G368">
        <v>2</v>
      </c>
      <c r="H368">
        <v>3</v>
      </c>
      <c r="I368">
        <v>4</v>
      </c>
      <c r="J368">
        <v>5</v>
      </c>
      <c r="K368">
        <v>6</v>
      </c>
      <c r="L368">
        <v>7</v>
      </c>
      <c r="M368">
        <v>8</v>
      </c>
      <c r="N368">
        <v>9</v>
      </c>
      <c r="O368">
        <v>10</v>
      </c>
      <c r="P368">
        <v>11</v>
      </c>
      <c r="Q368">
        <v>12</v>
      </c>
      <c r="R368">
        <v>13</v>
      </c>
      <c r="S368">
        <v>14</v>
      </c>
      <c r="T368">
        <v>15</v>
      </c>
      <c r="U368">
        <v>16</v>
      </c>
      <c r="V368">
        <v>17</v>
      </c>
      <c r="W368">
        <v>18</v>
      </c>
      <c r="X368">
        <v>19</v>
      </c>
      <c r="Y368">
        <v>20</v>
      </c>
      <c r="Z368">
        <v>21</v>
      </c>
      <c r="AA368">
        <v>22</v>
      </c>
      <c r="AB368">
        <v>23</v>
      </c>
      <c r="AC368">
        <v>24</v>
      </c>
      <c r="AD368">
        <v>25</v>
      </c>
      <c r="AE368">
        <v>26</v>
      </c>
      <c r="AF368">
        <v>27</v>
      </c>
      <c r="AG368">
        <v>28</v>
      </c>
      <c r="AH368">
        <v>29</v>
      </c>
      <c r="AI368">
        <v>30</v>
      </c>
      <c r="AJ368">
        <v>31</v>
      </c>
      <c r="AK368">
        <v>32</v>
      </c>
      <c r="AL368">
        <v>33</v>
      </c>
      <c r="AM368">
        <v>34</v>
      </c>
      <c r="AN368">
        <v>35</v>
      </c>
      <c r="AO368">
        <v>36</v>
      </c>
      <c r="AP368">
        <v>37</v>
      </c>
      <c r="AQ368">
        <v>38</v>
      </c>
      <c r="AR368">
        <v>39</v>
      </c>
      <c r="AS368">
        <v>40</v>
      </c>
      <c r="AT368">
        <v>41</v>
      </c>
      <c r="AU368">
        <v>42</v>
      </c>
      <c r="AV368">
        <v>43</v>
      </c>
      <c r="AW368">
        <v>44</v>
      </c>
      <c r="AX368">
        <v>45</v>
      </c>
      <c r="AY368">
        <v>46</v>
      </c>
      <c r="AZ368">
        <v>47</v>
      </c>
      <c r="BA368">
        <v>48</v>
      </c>
      <c r="BB368">
        <v>49</v>
      </c>
      <c r="BC368">
        <v>50</v>
      </c>
      <c r="BD368">
        <v>51</v>
      </c>
      <c r="BE368">
        <v>52</v>
      </c>
      <c r="BF368">
        <v>53</v>
      </c>
      <c r="BG368">
        <v>54</v>
      </c>
      <c r="BH368">
        <v>55</v>
      </c>
      <c r="BI368">
        <v>56</v>
      </c>
      <c r="BJ368">
        <v>57</v>
      </c>
      <c r="BK368">
        <v>58</v>
      </c>
      <c r="BL368">
        <v>59</v>
      </c>
      <c r="BM368">
        <v>60</v>
      </c>
      <c r="BN368">
        <v>61</v>
      </c>
      <c r="BO368">
        <v>62</v>
      </c>
      <c r="BP368">
        <v>63</v>
      </c>
      <c r="BQ368">
        <v>64</v>
      </c>
      <c r="BS368">
        <v>65</v>
      </c>
      <c r="BT368">
        <v>66</v>
      </c>
      <c r="BU368">
        <v>67</v>
      </c>
      <c r="BV368">
        <v>68</v>
      </c>
      <c r="BX368">
        <v>69</v>
      </c>
      <c r="BY368">
        <v>70</v>
      </c>
      <c r="BZ368">
        <v>71</v>
      </c>
      <c r="CA368">
        <v>72</v>
      </c>
      <c r="CC368">
        <v>73</v>
      </c>
      <c r="CD368">
        <v>74</v>
      </c>
      <c r="CE368">
        <v>75</v>
      </c>
      <c r="CF368">
        <v>76</v>
      </c>
    </row>
    <row r="369" spans="4:84" x14ac:dyDescent="0.2">
      <c r="E369" s="426" t="s">
        <v>157</v>
      </c>
      <c r="F369">
        <v>48</v>
      </c>
      <c r="G369">
        <v>69</v>
      </c>
      <c r="H369">
        <v>26</v>
      </c>
      <c r="I369">
        <v>3</v>
      </c>
      <c r="J369">
        <v>23</v>
      </c>
      <c r="K369">
        <v>20</v>
      </c>
      <c r="L369">
        <v>30</v>
      </c>
      <c r="M369">
        <v>14</v>
      </c>
      <c r="N369">
        <v>61</v>
      </c>
      <c r="O369">
        <v>73</v>
      </c>
      <c r="P369">
        <v>35</v>
      </c>
      <c r="Q369">
        <v>72</v>
      </c>
      <c r="R369">
        <v>21</v>
      </c>
      <c r="S369">
        <v>46</v>
      </c>
      <c r="T369">
        <v>56</v>
      </c>
      <c r="U369">
        <v>15</v>
      </c>
      <c r="V369">
        <v>28</v>
      </c>
      <c r="W369">
        <v>5</v>
      </c>
      <c r="X369">
        <v>57</v>
      </c>
      <c r="Y369">
        <v>70</v>
      </c>
      <c r="Z369">
        <v>76</v>
      </c>
      <c r="AA369">
        <v>38</v>
      </c>
      <c r="AB369">
        <v>44</v>
      </c>
      <c r="AC369">
        <v>31</v>
      </c>
      <c r="AD369">
        <v>66</v>
      </c>
      <c r="AE369">
        <v>63</v>
      </c>
      <c r="AF369">
        <v>4</v>
      </c>
      <c r="AG369">
        <v>39</v>
      </c>
      <c r="AH369">
        <v>51</v>
      </c>
      <c r="AI369">
        <v>27</v>
      </c>
      <c r="AJ369">
        <v>12</v>
      </c>
      <c r="AK369">
        <v>6</v>
      </c>
      <c r="AL369">
        <v>50</v>
      </c>
      <c r="AM369">
        <v>65</v>
      </c>
      <c r="AN369">
        <v>41</v>
      </c>
      <c r="AO369">
        <v>62</v>
      </c>
      <c r="AP369">
        <v>54</v>
      </c>
      <c r="AQ369">
        <v>17</v>
      </c>
      <c r="AR369">
        <v>11</v>
      </c>
      <c r="AS369">
        <v>24</v>
      </c>
      <c r="AT369">
        <v>53</v>
      </c>
      <c r="AU369">
        <v>10</v>
      </c>
      <c r="AV369">
        <v>68</v>
      </c>
      <c r="AW369">
        <v>45</v>
      </c>
      <c r="AX369">
        <v>75</v>
      </c>
      <c r="AY369">
        <v>64</v>
      </c>
      <c r="AZ369">
        <v>60</v>
      </c>
      <c r="BA369">
        <v>40</v>
      </c>
      <c r="BB369">
        <v>52</v>
      </c>
      <c r="BC369">
        <v>47</v>
      </c>
      <c r="BD369">
        <v>32</v>
      </c>
      <c r="BE369">
        <v>19</v>
      </c>
      <c r="BF369">
        <v>42</v>
      </c>
      <c r="BG369">
        <v>13</v>
      </c>
      <c r="BH369">
        <v>71</v>
      </c>
      <c r="BI369">
        <v>37</v>
      </c>
      <c r="BJ369">
        <v>16</v>
      </c>
      <c r="BK369">
        <v>74</v>
      </c>
      <c r="BL369">
        <v>67</v>
      </c>
      <c r="BM369">
        <v>1</v>
      </c>
      <c r="BN369">
        <v>34</v>
      </c>
      <c r="BO369">
        <v>43</v>
      </c>
      <c r="BP369">
        <v>36</v>
      </c>
      <c r="BQ369">
        <v>8</v>
      </c>
      <c r="BS369">
        <v>9</v>
      </c>
      <c r="BT369">
        <v>58</v>
      </c>
      <c r="BU369">
        <v>49</v>
      </c>
      <c r="BV369">
        <v>25</v>
      </c>
      <c r="BX369">
        <v>2</v>
      </c>
      <c r="BY369">
        <v>29</v>
      </c>
      <c r="BZ369">
        <v>55</v>
      </c>
      <c r="CA369">
        <v>7</v>
      </c>
      <c r="CC369">
        <v>22</v>
      </c>
      <c r="CD369">
        <v>18</v>
      </c>
      <c r="CE369">
        <v>59</v>
      </c>
      <c r="CF369">
        <v>33</v>
      </c>
    </row>
    <row r="370" spans="4:84" x14ac:dyDescent="0.2">
      <c r="E370" s="426" t="s">
        <v>159</v>
      </c>
      <c r="F370">
        <v>60</v>
      </c>
      <c r="G370">
        <v>50</v>
      </c>
      <c r="H370">
        <v>70</v>
      </c>
      <c r="I370">
        <v>18</v>
      </c>
      <c r="J370">
        <v>43</v>
      </c>
      <c r="K370">
        <v>14</v>
      </c>
      <c r="L370">
        <v>9</v>
      </c>
      <c r="M370">
        <v>35</v>
      </c>
      <c r="N370">
        <v>62</v>
      </c>
      <c r="O370">
        <v>42</v>
      </c>
      <c r="P370">
        <v>45</v>
      </c>
      <c r="Q370">
        <v>33</v>
      </c>
      <c r="R370">
        <v>11</v>
      </c>
      <c r="S370">
        <v>63</v>
      </c>
      <c r="T370">
        <v>76</v>
      </c>
      <c r="U370">
        <v>49</v>
      </c>
      <c r="V370">
        <v>51</v>
      </c>
      <c r="W370">
        <v>20</v>
      </c>
      <c r="X370">
        <v>36</v>
      </c>
      <c r="Y370">
        <v>65</v>
      </c>
      <c r="Z370">
        <v>25</v>
      </c>
      <c r="AA370">
        <v>59</v>
      </c>
      <c r="AB370">
        <v>19</v>
      </c>
      <c r="AC370">
        <v>53</v>
      </c>
      <c r="AD370">
        <v>34</v>
      </c>
      <c r="AE370">
        <v>71</v>
      </c>
      <c r="AF370">
        <v>67</v>
      </c>
      <c r="AG370">
        <v>64</v>
      </c>
      <c r="AH370">
        <v>2</v>
      </c>
      <c r="AI370">
        <v>22</v>
      </c>
      <c r="AJ370">
        <v>66</v>
      </c>
      <c r="AK370">
        <v>5</v>
      </c>
      <c r="AL370">
        <v>10</v>
      </c>
      <c r="AM370">
        <v>32</v>
      </c>
      <c r="AN370">
        <v>74</v>
      </c>
      <c r="AO370">
        <v>4</v>
      </c>
      <c r="AP370">
        <v>40</v>
      </c>
      <c r="AQ370">
        <v>61</v>
      </c>
      <c r="AR370">
        <v>56</v>
      </c>
      <c r="AS370">
        <v>12</v>
      </c>
      <c r="AT370">
        <v>55</v>
      </c>
      <c r="AU370">
        <v>75</v>
      </c>
      <c r="AV370">
        <v>46</v>
      </c>
      <c r="AW370">
        <v>41</v>
      </c>
      <c r="AX370">
        <v>69</v>
      </c>
      <c r="AY370">
        <v>72</v>
      </c>
      <c r="AZ370">
        <v>13</v>
      </c>
      <c r="BA370">
        <v>7</v>
      </c>
      <c r="BB370">
        <v>37</v>
      </c>
      <c r="BC370">
        <v>28</v>
      </c>
      <c r="BD370">
        <v>24</v>
      </c>
      <c r="BE370">
        <v>68</v>
      </c>
      <c r="BF370">
        <v>29</v>
      </c>
      <c r="BG370">
        <v>58</v>
      </c>
      <c r="BH370">
        <v>16</v>
      </c>
      <c r="BI370">
        <v>8</v>
      </c>
      <c r="BJ370">
        <v>73</v>
      </c>
      <c r="BK370">
        <v>57</v>
      </c>
      <c r="BL370">
        <v>48</v>
      </c>
      <c r="BM370">
        <v>38</v>
      </c>
      <c r="BN370">
        <v>52</v>
      </c>
      <c r="BO370">
        <v>31</v>
      </c>
      <c r="BP370">
        <v>15</v>
      </c>
      <c r="BQ370">
        <v>26</v>
      </c>
      <c r="BS370">
        <v>44</v>
      </c>
      <c r="BT370">
        <v>23</v>
      </c>
      <c r="BU370">
        <v>27</v>
      </c>
      <c r="BV370">
        <v>17</v>
      </c>
      <c r="BX370">
        <v>47</v>
      </c>
      <c r="BY370">
        <v>3</v>
      </c>
      <c r="BZ370">
        <v>54</v>
      </c>
      <c r="CA370">
        <v>21</v>
      </c>
      <c r="CC370">
        <v>39</v>
      </c>
      <c r="CD370">
        <v>1</v>
      </c>
      <c r="CE370">
        <v>30</v>
      </c>
      <c r="CF370">
        <v>6</v>
      </c>
    </row>
    <row r="372" spans="4:84" x14ac:dyDescent="0.2">
      <c r="D372" s="430">
        <v>77</v>
      </c>
      <c r="E372" s="431" t="s">
        <v>179</v>
      </c>
    </row>
    <row r="373" spans="4:84" x14ac:dyDescent="0.2">
      <c r="E373" s="426" t="s">
        <v>130</v>
      </c>
      <c r="F373">
        <v>1</v>
      </c>
      <c r="G373">
        <v>2</v>
      </c>
      <c r="H373">
        <v>3</v>
      </c>
      <c r="I373">
        <v>4</v>
      </c>
      <c r="J373">
        <v>5</v>
      </c>
      <c r="K373">
        <v>6</v>
      </c>
      <c r="L373">
        <v>7</v>
      </c>
      <c r="M373">
        <v>8</v>
      </c>
      <c r="N373">
        <v>9</v>
      </c>
      <c r="O373">
        <v>10</v>
      </c>
      <c r="P373">
        <v>11</v>
      </c>
      <c r="Q373">
        <v>12</v>
      </c>
      <c r="R373">
        <v>13</v>
      </c>
      <c r="S373">
        <v>14</v>
      </c>
      <c r="T373">
        <v>15</v>
      </c>
      <c r="U373">
        <v>16</v>
      </c>
      <c r="V373">
        <v>17</v>
      </c>
      <c r="W373">
        <v>18</v>
      </c>
      <c r="X373">
        <v>19</v>
      </c>
      <c r="Y373">
        <v>20</v>
      </c>
      <c r="Z373">
        <v>21</v>
      </c>
      <c r="AA373">
        <v>22</v>
      </c>
      <c r="AB373">
        <v>23</v>
      </c>
      <c r="AC373">
        <v>24</v>
      </c>
      <c r="AD373">
        <v>25</v>
      </c>
      <c r="AE373">
        <v>26</v>
      </c>
      <c r="AF373">
        <v>27</v>
      </c>
      <c r="AG373">
        <v>28</v>
      </c>
      <c r="AH373">
        <v>29</v>
      </c>
      <c r="AI373">
        <v>30</v>
      </c>
      <c r="AJ373">
        <v>31</v>
      </c>
      <c r="AK373">
        <v>32</v>
      </c>
      <c r="AL373">
        <v>33</v>
      </c>
      <c r="AM373">
        <v>34</v>
      </c>
      <c r="AN373">
        <v>35</v>
      </c>
      <c r="AO373">
        <v>36</v>
      </c>
      <c r="AP373">
        <v>37</v>
      </c>
      <c r="AQ373">
        <v>38</v>
      </c>
      <c r="AR373">
        <v>39</v>
      </c>
      <c r="AS373">
        <v>40</v>
      </c>
      <c r="AT373">
        <v>41</v>
      </c>
      <c r="AU373">
        <v>42</v>
      </c>
      <c r="AV373">
        <v>43</v>
      </c>
      <c r="AW373">
        <v>44</v>
      </c>
      <c r="AX373">
        <v>45</v>
      </c>
      <c r="AY373">
        <v>46</v>
      </c>
      <c r="AZ373">
        <v>47</v>
      </c>
      <c r="BA373">
        <v>48</v>
      </c>
      <c r="BB373">
        <v>49</v>
      </c>
      <c r="BC373">
        <v>50</v>
      </c>
      <c r="BD373">
        <v>51</v>
      </c>
      <c r="BE373">
        <v>52</v>
      </c>
      <c r="BF373">
        <v>53</v>
      </c>
      <c r="BG373">
        <v>54</v>
      </c>
      <c r="BH373">
        <v>55</v>
      </c>
      <c r="BI373">
        <v>56</v>
      </c>
      <c r="BJ373">
        <v>57</v>
      </c>
      <c r="BK373">
        <v>58</v>
      </c>
      <c r="BL373">
        <v>59</v>
      </c>
      <c r="BM373">
        <v>60</v>
      </c>
      <c r="BN373">
        <v>61</v>
      </c>
      <c r="BO373">
        <v>62</v>
      </c>
      <c r="BP373">
        <v>63</v>
      </c>
      <c r="BQ373">
        <v>64</v>
      </c>
      <c r="BR373">
        <v>65</v>
      </c>
      <c r="BS373">
        <v>66</v>
      </c>
      <c r="BT373">
        <v>67</v>
      </c>
      <c r="BU373">
        <v>68</v>
      </c>
      <c r="BV373">
        <v>69</v>
      </c>
      <c r="BX373">
        <v>70</v>
      </c>
      <c r="BY373">
        <v>71</v>
      </c>
      <c r="BZ373">
        <v>72</v>
      </c>
      <c r="CA373">
        <v>73</v>
      </c>
      <c r="CC373">
        <v>74</v>
      </c>
      <c r="CD373">
        <v>75</v>
      </c>
      <c r="CE373">
        <v>76</v>
      </c>
      <c r="CF373">
        <v>77</v>
      </c>
    </row>
    <row r="374" spans="4:84" x14ac:dyDescent="0.2">
      <c r="E374" s="426" t="s">
        <v>157</v>
      </c>
      <c r="F374">
        <v>75</v>
      </c>
      <c r="G374">
        <v>23</v>
      </c>
      <c r="H374">
        <v>70</v>
      </c>
      <c r="I374">
        <v>26</v>
      </c>
      <c r="J374">
        <v>47</v>
      </c>
      <c r="K374">
        <v>24</v>
      </c>
      <c r="L374">
        <v>51</v>
      </c>
      <c r="M374">
        <v>39</v>
      </c>
      <c r="N374">
        <v>3</v>
      </c>
      <c r="O374">
        <v>77</v>
      </c>
      <c r="P374">
        <v>30</v>
      </c>
      <c r="Q374">
        <v>72</v>
      </c>
      <c r="R374">
        <v>67</v>
      </c>
      <c r="S374">
        <v>58</v>
      </c>
      <c r="T374">
        <v>13</v>
      </c>
      <c r="U374">
        <v>73</v>
      </c>
      <c r="V374">
        <v>54</v>
      </c>
      <c r="W374">
        <v>62</v>
      </c>
      <c r="X374">
        <v>74</v>
      </c>
      <c r="Y374">
        <v>66</v>
      </c>
      <c r="Z374">
        <v>65</v>
      </c>
      <c r="AA374">
        <v>50</v>
      </c>
      <c r="AB374">
        <v>15</v>
      </c>
      <c r="AC374">
        <v>41</v>
      </c>
      <c r="AD374">
        <v>57</v>
      </c>
      <c r="AE374">
        <v>43</v>
      </c>
      <c r="AF374">
        <v>55</v>
      </c>
      <c r="AG374">
        <v>29</v>
      </c>
      <c r="AH374">
        <v>63</v>
      </c>
      <c r="AI374">
        <v>12</v>
      </c>
      <c r="AJ374">
        <v>20</v>
      </c>
      <c r="AK374">
        <v>1</v>
      </c>
      <c r="AL374">
        <v>35</v>
      </c>
      <c r="AM374">
        <v>40</v>
      </c>
      <c r="AN374">
        <v>22</v>
      </c>
      <c r="AO374">
        <v>48</v>
      </c>
      <c r="AP374">
        <v>56</v>
      </c>
      <c r="AQ374">
        <v>42</v>
      </c>
      <c r="AR374">
        <v>76</v>
      </c>
      <c r="AS374">
        <v>34</v>
      </c>
      <c r="AT374">
        <v>2</v>
      </c>
      <c r="AU374">
        <v>69</v>
      </c>
      <c r="AV374">
        <v>14</v>
      </c>
      <c r="AW374">
        <v>16</v>
      </c>
      <c r="AX374">
        <v>8</v>
      </c>
      <c r="AY374">
        <v>59</v>
      </c>
      <c r="AZ374">
        <v>9</v>
      </c>
      <c r="BA374">
        <v>27</v>
      </c>
      <c r="BB374">
        <v>18</v>
      </c>
      <c r="BC374">
        <v>37</v>
      </c>
      <c r="BD374">
        <v>45</v>
      </c>
      <c r="BE374">
        <v>68</v>
      </c>
      <c r="BF374">
        <v>32</v>
      </c>
      <c r="BG374">
        <v>5</v>
      </c>
      <c r="BH374">
        <v>71</v>
      </c>
      <c r="BI374">
        <v>38</v>
      </c>
      <c r="BJ374">
        <v>25</v>
      </c>
      <c r="BK374">
        <v>10</v>
      </c>
      <c r="BL374">
        <v>46</v>
      </c>
      <c r="BM374">
        <v>61</v>
      </c>
      <c r="BN374">
        <v>60</v>
      </c>
      <c r="BO374">
        <v>64</v>
      </c>
      <c r="BP374">
        <v>31</v>
      </c>
      <c r="BQ374">
        <v>52</v>
      </c>
      <c r="BR374">
        <v>21</v>
      </c>
      <c r="BS374">
        <v>28</v>
      </c>
      <c r="BT374">
        <v>6</v>
      </c>
      <c r="BU374">
        <v>49</v>
      </c>
      <c r="BV374">
        <v>17</v>
      </c>
      <c r="BX374">
        <v>33</v>
      </c>
      <c r="BY374">
        <v>4</v>
      </c>
      <c r="BZ374">
        <v>36</v>
      </c>
      <c r="CA374">
        <v>7</v>
      </c>
      <c r="CC374">
        <v>19</v>
      </c>
      <c r="CD374">
        <v>53</v>
      </c>
      <c r="CE374">
        <v>44</v>
      </c>
      <c r="CF374">
        <v>11</v>
      </c>
    </row>
    <row r="375" spans="4:84" x14ac:dyDescent="0.2">
      <c r="E375" s="426" t="s">
        <v>159</v>
      </c>
      <c r="F375">
        <v>52</v>
      </c>
      <c r="G375">
        <v>20</v>
      </c>
      <c r="H375">
        <v>41</v>
      </c>
      <c r="I375">
        <v>32</v>
      </c>
      <c r="J375">
        <v>11</v>
      </c>
      <c r="K375">
        <v>49</v>
      </c>
      <c r="L375">
        <v>66</v>
      </c>
      <c r="M375">
        <v>64</v>
      </c>
      <c r="N375">
        <v>1</v>
      </c>
      <c r="O375">
        <v>24</v>
      </c>
      <c r="P375">
        <v>44</v>
      </c>
      <c r="Q375">
        <v>39</v>
      </c>
      <c r="R375">
        <v>21</v>
      </c>
      <c r="S375">
        <v>28</v>
      </c>
      <c r="T375">
        <v>2</v>
      </c>
      <c r="U375">
        <v>76</v>
      </c>
      <c r="V375">
        <v>14</v>
      </c>
      <c r="W375">
        <v>4</v>
      </c>
      <c r="X375">
        <v>27</v>
      </c>
      <c r="Y375">
        <v>67</v>
      </c>
      <c r="Z375">
        <v>34</v>
      </c>
      <c r="AA375">
        <v>59</v>
      </c>
      <c r="AB375">
        <v>22</v>
      </c>
      <c r="AC375">
        <v>38</v>
      </c>
      <c r="AD375">
        <v>6</v>
      </c>
      <c r="AE375">
        <v>47</v>
      </c>
      <c r="AF375">
        <v>18</v>
      </c>
      <c r="AG375">
        <v>7</v>
      </c>
      <c r="AH375">
        <v>68</v>
      </c>
      <c r="AI375">
        <v>42</v>
      </c>
      <c r="AJ375">
        <v>17</v>
      </c>
      <c r="AK375">
        <v>26</v>
      </c>
      <c r="AL375">
        <v>71</v>
      </c>
      <c r="AM375">
        <v>62</v>
      </c>
      <c r="AN375">
        <v>56</v>
      </c>
      <c r="AO375">
        <v>15</v>
      </c>
      <c r="AP375">
        <v>19</v>
      </c>
      <c r="AQ375">
        <v>74</v>
      </c>
      <c r="AR375">
        <v>45</v>
      </c>
      <c r="AS375">
        <v>51</v>
      </c>
      <c r="AT375">
        <v>5</v>
      </c>
      <c r="AU375">
        <v>8</v>
      </c>
      <c r="AV375">
        <v>73</v>
      </c>
      <c r="AW375">
        <v>65</v>
      </c>
      <c r="AX375">
        <v>23</v>
      </c>
      <c r="AY375">
        <v>77</v>
      </c>
      <c r="AZ375">
        <v>46</v>
      </c>
      <c r="BA375">
        <v>55</v>
      </c>
      <c r="BB375">
        <v>36</v>
      </c>
      <c r="BC375">
        <v>72</v>
      </c>
      <c r="BD375">
        <v>40</v>
      </c>
      <c r="BE375">
        <v>63</v>
      </c>
      <c r="BF375">
        <v>9</v>
      </c>
      <c r="BG375">
        <v>33</v>
      </c>
      <c r="BH375">
        <v>53</v>
      </c>
      <c r="BI375">
        <v>10</v>
      </c>
      <c r="BJ375">
        <v>13</v>
      </c>
      <c r="BK375">
        <v>69</v>
      </c>
      <c r="BL375">
        <v>31</v>
      </c>
      <c r="BM375">
        <v>75</v>
      </c>
      <c r="BN375">
        <v>54</v>
      </c>
      <c r="BO375">
        <v>29</v>
      </c>
      <c r="BP375">
        <v>25</v>
      </c>
      <c r="BQ375">
        <v>60</v>
      </c>
      <c r="BR375">
        <v>70</v>
      </c>
      <c r="BS375">
        <v>57</v>
      </c>
      <c r="BT375">
        <v>3</v>
      </c>
      <c r="BU375">
        <v>37</v>
      </c>
      <c r="BV375">
        <v>30</v>
      </c>
      <c r="BX375">
        <v>35</v>
      </c>
      <c r="BY375">
        <v>61</v>
      </c>
      <c r="BZ375">
        <v>50</v>
      </c>
      <c r="CA375">
        <v>43</v>
      </c>
      <c r="CC375">
        <v>58</v>
      </c>
      <c r="CD375">
        <v>16</v>
      </c>
      <c r="CE375">
        <v>12</v>
      </c>
      <c r="CF375">
        <v>48</v>
      </c>
    </row>
    <row r="377" spans="4:84" x14ac:dyDescent="0.2">
      <c r="D377" s="430">
        <v>78</v>
      </c>
      <c r="E377" s="431" t="s">
        <v>179</v>
      </c>
    </row>
    <row r="378" spans="4:84" x14ac:dyDescent="0.2">
      <c r="E378" s="426" t="s">
        <v>130</v>
      </c>
      <c r="F378">
        <v>1</v>
      </c>
      <c r="G378">
        <v>2</v>
      </c>
      <c r="H378">
        <v>3</v>
      </c>
      <c r="I378">
        <v>4</v>
      </c>
      <c r="J378">
        <v>5</v>
      </c>
      <c r="K378">
        <v>6</v>
      </c>
      <c r="L378">
        <v>7</v>
      </c>
      <c r="M378">
        <v>8</v>
      </c>
      <c r="N378">
        <v>9</v>
      </c>
      <c r="O378">
        <v>10</v>
      </c>
      <c r="P378">
        <v>11</v>
      </c>
      <c r="Q378">
        <v>12</v>
      </c>
      <c r="R378">
        <v>13</v>
      </c>
      <c r="S378">
        <v>14</v>
      </c>
      <c r="T378">
        <v>15</v>
      </c>
      <c r="U378">
        <v>16</v>
      </c>
      <c r="V378">
        <v>17</v>
      </c>
      <c r="W378">
        <v>18</v>
      </c>
      <c r="X378">
        <v>19</v>
      </c>
      <c r="Y378">
        <v>20</v>
      </c>
      <c r="Z378">
        <v>21</v>
      </c>
      <c r="AA378">
        <v>22</v>
      </c>
      <c r="AB378">
        <v>23</v>
      </c>
      <c r="AC378">
        <v>24</v>
      </c>
      <c r="AD378">
        <v>25</v>
      </c>
      <c r="AE378">
        <v>26</v>
      </c>
      <c r="AF378">
        <v>27</v>
      </c>
      <c r="AG378">
        <v>28</v>
      </c>
      <c r="AH378">
        <v>29</v>
      </c>
      <c r="AI378">
        <v>30</v>
      </c>
      <c r="AJ378">
        <v>31</v>
      </c>
      <c r="AK378">
        <v>32</v>
      </c>
      <c r="AL378">
        <v>33</v>
      </c>
      <c r="AM378">
        <v>34</v>
      </c>
      <c r="AN378">
        <v>35</v>
      </c>
      <c r="AO378">
        <v>36</v>
      </c>
      <c r="AP378">
        <v>37</v>
      </c>
      <c r="AQ378">
        <v>38</v>
      </c>
      <c r="AR378">
        <v>39</v>
      </c>
      <c r="AS378">
        <v>40</v>
      </c>
      <c r="AT378">
        <v>41</v>
      </c>
      <c r="AU378">
        <v>42</v>
      </c>
      <c r="AV378">
        <v>43</v>
      </c>
      <c r="AW378">
        <v>44</v>
      </c>
      <c r="AX378">
        <v>45</v>
      </c>
      <c r="AY378">
        <v>46</v>
      </c>
      <c r="AZ378">
        <v>47</v>
      </c>
      <c r="BA378">
        <v>48</v>
      </c>
      <c r="BB378">
        <v>49</v>
      </c>
      <c r="BC378">
        <v>50</v>
      </c>
      <c r="BD378">
        <v>51</v>
      </c>
      <c r="BE378">
        <v>52</v>
      </c>
      <c r="BF378">
        <v>53</v>
      </c>
      <c r="BG378">
        <v>54</v>
      </c>
      <c r="BH378">
        <v>55</v>
      </c>
      <c r="BI378">
        <v>56</v>
      </c>
      <c r="BJ378">
        <v>57</v>
      </c>
      <c r="BK378">
        <v>58</v>
      </c>
      <c r="BL378">
        <v>59</v>
      </c>
      <c r="BM378">
        <v>60</v>
      </c>
      <c r="BN378">
        <v>61</v>
      </c>
      <c r="BO378">
        <v>62</v>
      </c>
      <c r="BP378">
        <v>63</v>
      </c>
      <c r="BQ378">
        <v>64</v>
      </c>
      <c r="BR378">
        <v>65</v>
      </c>
      <c r="BS378">
        <v>66</v>
      </c>
      <c r="BT378">
        <v>67</v>
      </c>
      <c r="BU378">
        <v>68</v>
      </c>
      <c r="BV378">
        <v>69</v>
      </c>
      <c r="BW378">
        <v>70</v>
      </c>
      <c r="BX378">
        <v>71</v>
      </c>
      <c r="BY378">
        <v>72</v>
      </c>
      <c r="BZ378">
        <v>73</v>
      </c>
      <c r="CA378">
        <v>74</v>
      </c>
      <c r="CC378">
        <v>75</v>
      </c>
      <c r="CD378">
        <v>76</v>
      </c>
      <c r="CE378">
        <v>77</v>
      </c>
      <c r="CF378">
        <v>78</v>
      </c>
    </row>
    <row r="379" spans="4:84" x14ac:dyDescent="0.2">
      <c r="E379" s="426" t="s">
        <v>157</v>
      </c>
      <c r="F379">
        <v>28</v>
      </c>
      <c r="G379">
        <v>40</v>
      </c>
      <c r="H379">
        <v>12</v>
      </c>
      <c r="I379">
        <v>25</v>
      </c>
      <c r="J379">
        <v>17</v>
      </c>
      <c r="K379">
        <v>50</v>
      </c>
      <c r="L379">
        <v>8</v>
      </c>
      <c r="M379">
        <v>26</v>
      </c>
      <c r="N379">
        <v>63</v>
      </c>
      <c r="O379">
        <v>69</v>
      </c>
      <c r="P379">
        <v>3</v>
      </c>
      <c r="Q379">
        <v>30</v>
      </c>
      <c r="R379">
        <v>72</v>
      </c>
      <c r="S379">
        <v>75</v>
      </c>
      <c r="T379">
        <v>31</v>
      </c>
      <c r="U379">
        <v>43</v>
      </c>
      <c r="V379">
        <v>71</v>
      </c>
      <c r="W379">
        <v>9</v>
      </c>
      <c r="X379">
        <v>51</v>
      </c>
      <c r="Y379">
        <v>66</v>
      </c>
      <c r="Z379">
        <v>20</v>
      </c>
      <c r="AA379">
        <v>24</v>
      </c>
      <c r="AB379">
        <v>56</v>
      </c>
      <c r="AC379">
        <v>36</v>
      </c>
      <c r="AD379">
        <v>77</v>
      </c>
      <c r="AE379">
        <v>49</v>
      </c>
      <c r="AF379">
        <v>23</v>
      </c>
      <c r="AG379">
        <v>74</v>
      </c>
      <c r="AH379">
        <v>1</v>
      </c>
      <c r="AI379">
        <v>42</v>
      </c>
      <c r="AJ379">
        <v>5</v>
      </c>
      <c r="AK379">
        <v>78</v>
      </c>
      <c r="AL379">
        <v>60</v>
      </c>
      <c r="AM379">
        <v>32</v>
      </c>
      <c r="AN379">
        <v>61</v>
      </c>
      <c r="AO379">
        <v>15</v>
      </c>
      <c r="AP379">
        <v>21</v>
      </c>
      <c r="AQ379">
        <v>62</v>
      </c>
      <c r="AR379">
        <v>52</v>
      </c>
      <c r="AS379">
        <v>7</v>
      </c>
      <c r="AT379">
        <v>35</v>
      </c>
      <c r="AU379">
        <v>46</v>
      </c>
      <c r="AV379">
        <v>44</v>
      </c>
      <c r="AW379">
        <v>13</v>
      </c>
      <c r="AX379">
        <v>18</v>
      </c>
      <c r="AY379">
        <v>55</v>
      </c>
      <c r="AZ379">
        <v>59</v>
      </c>
      <c r="BA379">
        <v>11</v>
      </c>
      <c r="BB379">
        <v>73</v>
      </c>
      <c r="BC379">
        <v>29</v>
      </c>
      <c r="BD379">
        <v>19</v>
      </c>
      <c r="BE379">
        <v>38</v>
      </c>
      <c r="BF379">
        <v>2</v>
      </c>
      <c r="BG379">
        <v>48</v>
      </c>
      <c r="BH379">
        <v>27</v>
      </c>
      <c r="BI379">
        <v>14</v>
      </c>
      <c r="BJ379">
        <v>10</v>
      </c>
      <c r="BK379">
        <v>57</v>
      </c>
      <c r="BL379">
        <v>37</v>
      </c>
      <c r="BM379">
        <v>16</v>
      </c>
      <c r="BN379">
        <v>34</v>
      </c>
      <c r="BO379">
        <v>53</v>
      </c>
      <c r="BP379">
        <v>45</v>
      </c>
      <c r="BQ379">
        <v>67</v>
      </c>
      <c r="BR379">
        <v>22</v>
      </c>
      <c r="BS379">
        <v>39</v>
      </c>
      <c r="BT379">
        <v>64</v>
      </c>
      <c r="BU379">
        <v>76</v>
      </c>
      <c r="BV379">
        <v>70</v>
      </c>
      <c r="BW379">
        <v>58</v>
      </c>
      <c r="BX379">
        <v>65</v>
      </c>
      <c r="BY379">
        <v>54</v>
      </c>
      <c r="BZ379">
        <v>41</v>
      </c>
      <c r="CA379">
        <v>6</v>
      </c>
      <c r="CC379">
        <v>47</v>
      </c>
      <c r="CD379">
        <v>68</v>
      </c>
      <c r="CE379">
        <v>4</v>
      </c>
      <c r="CF379">
        <v>33</v>
      </c>
    </row>
    <row r="380" spans="4:84" x14ac:dyDescent="0.2">
      <c r="E380" s="426" t="s">
        <v>159</v>
      </c>
      <c r="F380">
        <v>24</v>
      </c>
      <c r="G380">
        <v>73</v>
      </c>
      <c r="H380">
        <v>54</v>
      </c>
      <c r="I380">
        <v>61</v>
      </c>
      <c r="J380">
        <v>38</v>
      </c>
      <c r="K380">
        <v>70</v>
      </c>
      <c r="L380">
        <v>16</v>
      </c>
      <c r="M380">
        <v>59</v>
      </c>
      <c r="N380">
        <v>12</v>
      </c>
      <c r="O380">
        <v>26</v>
      </c>
      <c r="P380">
        <v>58</v>
      </c>
      <c r="Q380">
        <v>50</v>
      </c>
      <c r="R380">
        <v>52</v>
      </c>
      <c r="S380">
        <v>28</v>
      </c>
      <c r="T380">
        <v>43</v>
      </c>
      <c r="U380">
        <v>69</v>
      </c>
      <c r="V380">
        <v>5</v>
      </c>
      <c r="W380">
        <v>75</v>
      </c>
      <c r="X380">
        <v>56</v>
      </c>
      <c r="Y380">
        <v>46</v>
      </c>
      <c r="Z380">
        <v>63</v>
      </c>
      <c r="AA380">
        <v>18</v>
      </c>
      <c r="AB380">
        <v>30</v>
      </c>
      <c r="AC380">
        <v>47</v>
      </c>
      <c r="AD380">
        <v>76</v>
      </c>
      <c r="AE380">
        <v>64</v>
      </c>
      <c r="AF380">
        <v>33</v>
      </c>
      <c r="AG380">
        <v>6</v>
      </c>
      <c r="AH380">
        <v>23</v>
      </c>
      <c r="AI380">
        <v>57</v>
      </c>
      <c r="AJ380">
        <v>27</v>
      </c>
      <c r="AK380">
        <v>1</v>
      </c>
      <c r="AL380">
        <v>51</v>
      </c>
      <c r="AM380">
        <v>35</v>
      </c>
      <c r="AN380">
        <v>21</v>
      </c>
      <c r="AO380">
        <v>67</v>
      </c>
      <c r="AP380">
        <v>60</v>
      </c>
      <c r="AQ380">
        <v>17</v>
      </c>
      <c r="AR380">
        <v>31</v>
      </c>
      <c r="AS380">
        <v>41</v>
      </c>
      <c r="AT380">
        <v>42</v>
      </c>
      <c r="AU380">
        <v>20</v>
      </c>
      <c r="AV380">
        <v>7</v>
      </c>
      <c r="AW380">
        <v>65</v>
      </c>
      <c r="AX380">
        <v>72</v>
      </c>
      <c r="AY380">
        <v>37</v>
      </c>
      <c r="AZ380">
        <v>74</v>
      </c>
      <c r="BA380">
        <v>78</v>
      </c>
      <c r="BB380">
        <v>66</v>
      </c>
      <c r="BC380">
        <v>34</v>
      </c>
      <c r="BD380">
        <v>25</v>
      </c>
      <c r="BE380">
        <v>13</v>
      </c>
      <c r="BF380">
        <v>10</v>
      </c>
      <c r="BG380">
        <v>3</v>
      </c>
      <c r="BH380">
        <v>68</v>
      </c>
      <c r="BI380">
        <v>32</v>
      </c>
      <c r="BJ380">
        <v>77</v>
      </c>
      <c r="BK380">
        <v>40</v>
      </c>
      <c r="BL380">
        <v>62</v>
      </c>
      <c r="BM380">
        <v>49</v>
      </c>
      <c r="BN380">
        <v>4</v>
      </c>
      <c r="BO380">
        <v>44</v>
      </c>
      <c r="BP380">
        <v>36</v>
      </c>
      <c r="BQ380">
        <v>53</v>
      </c>
      <c r="BR380">
        <v>8</v>
      </c>
      <c r="BS380">
        <v>48</v>
      </c>
      <c r="BT380">
        <v>55</v>
      </c>
      <c r="BU380">
        <v>22</v>
      </c>
      <c r="BV380">
        <v>15</v>
      </c>
      <c r="BW380">
        <v>71</v>
      </c>
      <c r="BX380">
        <v>45</v>
      </c>
      <c r="BY380">
        <v>39</v>
      </c>
      <c r="BZ380">
        <v>19</v>
      </c>
      <c r="CA380">
        <v>11</v>
      </c>
      <c r="CC380">
        <v>29</v>
      </c>
      <c r="CD380">
        <v>9</v>
      </c>
      <c r="CE380">
        <v>14</v>
      </c>
      <c r="CF380">
        <v>2</v>
      </c>
    </row>
    <row r="382" spans="4:84" x14ac:dyDescent="0.2">
      <c r="D382" s="430">
        <v>79</v>
      </c>
      <c r="E382" s="431" t="s">
        <v>179</v>
      </c>
    </row>
    <row r="383" spans="4:84" x14ac:dyDescent="0.2">
      <c r="E383" s="426" t="s">
        <v>130</v>
      </c>
      <c r="F383">
        <v>1</v>
      </c>
      <c r="G383">
        <v>2</v>
      </c>
      <c r="H383">
        <v>3</v>
      </c>
      <c r="I383">
        <v>4</v>
      </c>
      <c r="J383">
        <v>5</v>
      </c>
      <c r="K383">
        <v>6</v>
      </c>
      <c r="L383">
        <v>7</v>
      </c>
      <c r="M383">
        <v>8</v>
      </c>
      <c r="N383">
        <v>9</v>
      </c>
      <c r="O383">
        <v>10</v>
      </c>
      <c r="P383">
        <v>11</v>
      </c>
      <c r="Q383">
        <v>12</v>
      </c>
      <c r="R383">
        <v>13</v>
      </c>
      <c r="S383">
        <v>14</v>
      </c>
      <c r="T383">
        <v>15</v>
      </c>
      <c r="U383">
        <v>16</v>
      </c>
      <c r="V383">
        <v>17</v>
      </c>
      <c r="W383">
        <v>18</v>
      </c>
      <c r="X383">
        <v>19</v>
      </c>
      <c r="Y383">
        <v>20</v>
      </c>
      <c r="Z383">
        <v>21</v>
      </c>
      <c r="AA383">
        <v>22</v>
      </c>
      <c r="AB383">
        <v>23</v>
      </c>
      <c r="AC383">
        <v>24</v>
      </c>
      <c r="AD383">
        <v>25</v>
      </c>
      <c r="AE383">
        <v>26</v>
      </c>
      <c r="AF383">
        <v>27</v>
      </c>
      <c r="AG383">
        <v>28</v>
      </c>
      <c r="AH383">
        <v>29</v>
      </c>
      <c r="AI383">
        <v>30</v>
      </c>
      <c r="AJ383">
        <v>31</v>
      </c>
      <c r="AK383">
        <v>32</v>
      </c>
      <c r="AL383">
        <v>33</v>
      </c>
      <c r="AM383">
        <v>34</v>
      </c>
      <c r="AN383">
        <v>35</v>
      </c>
      <c r="AO383">
        <v>36</v>
      </c>
      <c r="AP383">
        <v>37</v>
      </c>
      <c r="AQ383">
        <v>38</v>
      </c>
      <c r="AR383">
        <v>39</v>
      </c>
      <c r="AS383">
        <v>40</v>
      </c>
      <c r="AT383">
        <v>41</v>
      </c>
      <c r="AU383">
        <v>42</v>
      </c>
      <c r="AV383">
        <v>43</v>
      </c>
      <c r="AW383">
        <v>44</v>
      </c>
      <c r="AX383">
        <v>45</v>
      </c>
      <c r="AY383">
        <v>46</v>
      </c>
      <c r="AZ383">
        <v>47</v>
      </c>
      <c r="BA383">
        <v>48</v>
      </c>
      <c r="BB383">
        <v>49</v>
      </c>
      <c r="BC383">
        <v>50</v>
      </c>
      <c r="BD383">
        <v>51</v>
      </c>
      <c r="BE383">
        <v>52</v>
      </c>
      <c r="BF383">
        <v>53</v>
      </c>
      <c r="BG383">
        <v>54</v>
      </c>
      <c r="BH383">
        <v>55</v>
      </c>
      <c r="BI383">
        <v>56</v>
      </c>
      <c r="BJ383">
        <v>57</v>
      </c>
      <c r="BK383">
        <v>58</v>
      </c>
      <c r="BL383">
        <v>59</v>
      </c>
      <c r="BM383">
        <v>60</v>
      </c>
      <c r="BN383">
        <v>61</v>
      </c>
      <c r="BO383">
        <v>62</v>
      </c>
      <c r="BP383">
        <v>63</v>
      </c>
      <c r="BQ383">
        <v>64</v>
      </c>
      <c r="BR383">
        <v>65</v>
      </c>
      <c r="BS383">
        <v>66</v>
      </c>
      <c r="BT383">
        <v>67</v>
      </c>
      <c r="BU383">
        <v>68</v>
      </c>
      <c r="BV383">
        <v>69</v>
      </c>
      <c r="BW383">
        <v>70</v>
      </c>
      <c r="BX383">
        <v>71</v>
      </c>
      <c r="BY383">
        <v>72</v>
      </c>
      <c r="BZ383">
        <v>73</v>
      </c>
      <c r="CA383">
        <v>74</v>
      </c>
      <c r="CB383">
        <v>75</v>
      </c>
      <c r="CC383">
        <v>76</v>
      </c>
      <c r="CD383">
        <v>77</v>
      </c>
      <c r="CE383">
        <v>78</v>
      </c>
      <c r="CF383">
        <v>79</v>
      </c>
    </row>
    <row r="384" spans="4:84" x14ac:dyDescent="0.2">
      <c r="E384" s="426" t="s">
        <v>157</v>
      </c>
      <c r="F384">
        <v>48</v>
      </c>
      <c r="G384">
        <v>71</v>
      </c>
      <c r="H384">
        <v>9</v>
      </c>
      <c r="I384">
        <v>16</v>
      </c>
      <c r="J384">
        <v>78</v>
      </c>
      <c r="K384">
        <v>5</v>
      </c>
      <c r="L384">
        <v>65</v>
      </c>
      <c r="M384">
        <v>57</v>
      </c>
      <c r="N384">
        <v>11</v>
      </c>
      <c r="O384">
        <v>51</v>
      </c>
      <c r="P384">
        <v>32</v>
      </c>
      <c r="Q384">
        <v>58</v>
      </c>
      <c r="R384">
        <v>79</v>
      </c>
      <c r="S384">
        <v>21</v>
      </c>
      <c r="T384">
        <v>47</v>
      </c>
      <c r="U384">
        <v>25</v>
      </c>
      <c r="V384">
        <v>44</v>
      </c>
      <c r="W384">
        <v>35</v>
      </c>
      <c r="X384">
        <v>60</v>
      </c>
      <c r="Y384">
        <v>74</v>
      </c>
      <c r="Z384">
        <v>64</v>
      </c>
      <c r="AA384">
        <v>10</v>
      </c>
      <c r="AB384">
        <v>37</v>
      </c>
      <c r="AC384">
        <v>3</v>
      </c>
      <c r="AD384">
        <v>17</v>
      </c>
      <c r="AE384">
        <v>19</v>
      </c>
      <c r="AF384">
        <v>56</v>
      </c>
      <c r="AG384">
        <v>76</v>
      </c>
      <c r="AH384">
        <v>33</v>
      </c>
      <c r="AI384">
        <v>43</v>
      </c>
      <c r="AJ384">
        <v>59</v>
      </c>
      <c r="AK384">
        <v>66</v>
      </c>
      <c r="AL384">
        <v>61</v>
      </c>
      <c r="AM384">
        <v>41</v>
      </c>
      <c r="AN384">
        <v>34</v>
      </c>
      <c r="AO384">
        <v>2</v>
      </c>
      <c r="AP384">
        <v>55</v>
      </c>
      <c r="AQ384">
        <v>27</v>
      </c>
      <c r="AR384">
        <v>67</v>
      </c>
      <c r="AS384">
        <v>36</v>
      </c>
      <c r="AT384">
        <v>69</v>
      </c>
      <c r="AU384">
        <v>29</v>
      </c>
      <c r="AV384">
        <v>14</v>
      </c>
      <c r="AW384">
        <v>7</v>
      </c>
      <c r="AX384">
        <v>18</v>
      </c>
      <c r="AY384">
        <v>42</v>
      </c>
      <c r="AZ384">
        <v>15</v>
      </c>
      <c r="BA384">
        <v>1</v>
      </c>
      <c r="BB384">
        <v>63</v>
      </c>
      <c r="BC384">
        <v>6</v>
      </c>
      <c r="BD384">
        <v>49</v>
      </c>
      <c r="BE384">
        <v>40</v>
      </c>
      <c r="BF384">
        <v>24</v>
      </c>
      <c r="BG384">
        <v>77</v>
      </c>
      <c r="BH384">
        <v>73</v>
      </c>
      <c r="BI384">
        <v>53</v>
      </c>
      <c r="BJ384">
        <v>8</v>
      </c>
      <c r="BK384">
        <v>12</v>
      </c>
      <c r="BL384">
        <v>75</v>
      </c>
      <c r="BM384">
        <v>26</v>
      </c>
      <c r="BN384">
        <v>23</v>
      </c>
      <c r="BO384">
        <v>4</v>
      </c>
      <c r="BP384">
        <v>45</v>
      </c>
      <c r="BQ384">
        <v>13</v>
      </c>
      <c r="BR384">
        <v>54</v>
      </c>
      <c r="BS384">
        <v>52</v>
      </c>
      <c r="BT384">
        <v>39</v>
      </c>
      <c r="BU384">
        <v>30</v>
      </c>
      <c r="BV384">
        <v>46</v>
      </c>
      <c r="BW384">
        <v>72</v>
      </c>
      <c r="BX384">
        <v>38</v>
      </c>
      <c r="BY384">
        <v>70</v>
      </c>
      <c r="BZ384">
        <v>62</v>
      </c>
      <c r="CA384">
        <v>20</v>
      </c>
      <c r="CB384">
        <v>31</v>
      </c>
      <c r="CC384">
        <v>28</v>
      </c>
      <c r="CD384">
        <v>68</v>
      </c>
      <c r="CE384">
        <v>50</v>
      </c>
      <c r="CF384">
        <v>22</v>
      </c>
    </row>
    <row r="385" spans="4:89" x14ac:dyDescent="0.2">
      <c r="E385" s="426" t="s">
        <v>159</v>
      </c>
      <c r="F385">
        <v>50</v>
      </c>
      <c r="G385">
        <v>6</v>
      </c>
      <c r="H385">
        <v>40</v>
      </c>
      <c r="I385">
        <v>51</v>
      </c>
      <c r="J385">
        <v>59</v>
      </c>
      <c r="K385">
        <v>7</v>
      </c>
      <c r="L385">
        <v>78</v>
      </c>
      <c r="M385">
        <v>44</v>
      </c>
      <c r="N385">
        <v>12</v>
      </c>
      <c r="O385">
        <v>19</v>
      </c>
      <c r="P385">
        <v>33</v>
      </c>
      <c r="Q385">
        <v>9</v>
      </c>
      <c r="R385">
        <v>72</v>
      </c>
      <c r="S385">
        <v>1</v>
      </c>
      <c r="T385">
        <v>49</v>
      </c>
      <c r="U385">
        <v>10</v>
      </c>
      <c r="V385">
        <v>16</v>
      </c>
      <c r="W385">
        <v>77</v>
      </c>
      <c r="X385">
        <v>61</v>
      </c>
      <c r="Y385">
        <v>53</v>
      </c>
      <c r="Z385">
        <v>43</v>
      </c>
      <c r="AA385">
        <v>35</v>
      </c>
      <c r="AB385">
        <v>46</v>
      </c>
      <c r="AC385">
        <v>71</v>
      </c>
      <c r="AD385">
        <v>62</v>
      </c>
      <c r="AE385">
        <v>54</v>
      </c>
      <c r="AF385">
        <v>3</v>
      </c>
      <c r="AG385">
        <v>25</v>
      </c>
      <c r="AH385">
        <v>8</v>
      </c>
      <c r="AI385">
        <v>38</v>
      </c>
      <c r="AJ385">
        <v>39</v>
      </c>
      <c r="AK385">
        <v>79</v>
      </c>
      <c r="AL385">
        <v>29</v>
      </c>
      <c r="AM385">
        <v>57</v>
      </c>
      <c r="AN385">
        <v>2</v>
      </c>
      <c r="AO385">
        <v>17</v>
      </c>
      <c r="AP385">
        <v>45</v>
      </c>
      <c r="AQ385">
        <v>22</v>
      </c>
      <c r="AR385">
        <v>31</v>
      </c>
      <c r="AS385">
        <v>66</v>
      </c>
      <c r="AT385">
        <v>20</v>
      </c>
      <c r="AU385">
        <v>24</v>
      </c>
      <c r="AV385">
        <v>15</v>
      </c>
      <c r="AW385">
        <v>76</v>
      </c>
      <c r="AX385">
        <v>37</v>
      </c>
      <c r="AY385">
        <v>4</v>
      </c>
      <c r="AZ385">
        <v>26</v>
      </c>
      <c r="BA385">
        <v>55</v>
      </c>
      <c r="BB385">
        <v>48</v>
      </c>
      <c r="BC385">
        <v>42</v>
      </c>
      <c r="BD385">
        <v>75</v>
      </c>
      <c r="BE385">
        <v>64</v>
      </c>
      <c r="BF385">
        <v>41</v>
      </c>
      <c r="BG385">
        <v>36</v>
      </c>
      <c r="BH385">
        <v>11</v>
      </c>
      <c r="BI385">
        <v>74</v>
      </c>
      <c r="BJ385">
        <v>30</v>
      </c>
      <c r="BK385">
        <v>47</v>
      </c>
      <c r="BL385">
        <v>5</v>
      </c>
      <c r="BM385">
        <v>23</v>
      </c>
      <c r="BN385">
        <v>73</v>
      </c>
      <c r="BO385">
        <v>14</v>
      </c>
      <c r="BP385">
        <v>67</v>
      </c>
      <c r="BQ385">
        <v>32</v>
      </c>
      <c r="BR385">
        <v>28</v>
      </c>
      <c r="BS385">
        <v>60</v>
      </c>
      <c r="BT385">
        <v>63</v>
      </c>
      <c r="BU385">
        <v>69</v>
      </c>
      <c r="BV385">
        <v>52</v>
      </c>
      <c r="BW385">
        <v>27</v>
      </c>
      <c r="BX385">
        <v>34</v>
      </c>
      <c r="BY385">
        <v>13</v>
      </c>
      <c r="BZ385">
        <v>21</v>
      </c>
      <c r="CA385">
        <v>56</v>
      </c>
      <c r="CB385">
        <v>68</v>
      </c>
      <c r="CC385">
        <v>70</v>
      </c>
      <c r="CD385">
        <v>18</v>
      </c>
      <c r="CE385">
        <v>65</v>
      </c>
      <c r="CF385">
        <v>58</v>
      </c>
    </row>
    <row r="387" spans="4:89" x14ac:dyDescent="0.2">
      <c r="D387" s="430">
        <v>80</v>
      </c>
      <c r="E387" s="431" t="s">
        <v>179</v>
      </c>
    </row>
    <row r="388" spans="4:89" x14ac:dyDescent="0.2">
      <c r="E388" s="426" t="s">
        <v>130</v>
      </c>
      <c r="F388">
        <v>1</v>
      </c>
      <c r="G388">
        <v>2</v>
      </c>
      <c r="H388">
        <v>3</v>
      </c>
      <c r="I388">
        <v>4</v>
      </c>
      <c r="J388">
        <v>5</v>
      </c>
      <c r="K388">
        <v>6</v>
      </c>
      <c r="L388">
        <v>7</v>
      </c>
      <c r="M388">
        <v>8</v>
      </c>
      <c r="N388">
        <v>9</v>
      </c>
      <c r="O388">
        <v>10</v>
      </c>
      <c r="P388">
        <v>11</v>
      </c>
      <c r="Q388">
        <v>12</v>
      </c>
      <c r="R388">
        <v>13</v>
      </c>
      <c r="S388">
        <v>14</v>
      </c>
      <c r="T388">
        <v>15</v>
      </c>
      <c r="U388">
        <v>16</v>
      </c>
      <c r="V388">
        <v>17</v>
      </c>
      <c r="W388">
        <v>18</v>
      </c>
      <c r="X388">
        <v>19</v>
      </c>
      <c r="Y388">
        <v>20</v>
      </c>
      <c r="Z388">
        <v>21</v>
      </c>
      <c r="AA388">
        <v>22</v>
      </c>
      <c r="AB388">
        <v>23</v>
      </c>
      <c r="AC388">
        <v>24</v>
      </c>
      <c r="AD388">
        <v>25</v>
      </c>
      <c r="AE388">
        <v>26</v>
      </c>
      <c r="AF388">
        <v>27</v>
      </c>
      <c r="AG388">
        <v>28</v>
      </c>
      <c r="AH388">
        <v>29</v>
      </c>
      <c r="AI388">
        <v>30</v>
      </c>
      <c r="AJ388">
        <v>31</v>
      </c>
      <c r="AK388">
        <v>32</v>
      </c>
      <c r="AL388">
        <v>33</v>
      </c>
      <c r="AM388">
        <v>34</v>
      </c>
      <c r="AN388">
        <v>35</v>
      </c>
      <c r="AO388">
        <v>36</v>
      </c>
      <c r="AP388">
        <v>37</v>
      </c>
      <c r="AQ388">
        <v>38</v>
      </c>
      <c r="AR388">
        <v>39</v>
      </c>
      <c r="AS388">
        <v>40</v>
      </c>
      <c r="AT388">
        <v>41</v>
      </c>
      <c r="AU388">
        <v>42</v>
      </c>
      <c r="AV388">
        <v>43</v>
      </c>
      <c r="AW388">
        <v>44</v>
      </c>
      <c r="AX388">
        <v>45</v>
      </c>
      <c r="AY388">
        <v>46</v>
      </c>
      <c r="AZ388">
        <v>47</v>
      </c>
      <c r="BA388">
        <v>48</v>
      </c>
      <c r="BB388">
        <v>49</v>
      </c>
      <c r="BC388">
        <v>50</v>
      </c>
      <c r="BD388">
        <v>51</v>
      </c>
      <c r="BE388">
        <v>52</v>
      </c>
      <c r="BF388">
        <v>53</v>
      </c>
      <c r="BG388">
        <v>54</v>
      </c>
      <c r="BH388">
        <v>55</v>
      </c>
      <c r="BI388">
        <v>56</v>
      </c>
      <c r="BJ388">
        <v>57</v>
      </c>
      <c r="BK388">
        <v>58</v>
      </c>
      <c r="BL388">
        <v>59</v>
      </c>
      <c r="BM388">
        <v>60</v>
      </c>
      <c r="BN388">
        <v>61</v>
      </c>
      <c r="BO388">
        <v>62</v>
      </c>
      <c r="BP388">
        <v>63</v>
      </c>
      <c r="BQ388">
        <v>64</v>
      </c>
      <c r="BR388">
        <v>65</v>
      </c>
      <c r="BS388">
        <v>66</v>
      </c>
      <c r="BT388">
        <v>67</v>
      </c>
      <c r="BU388">
        <v>68</v>
      </c>
      <c r="BV388">
        <v>69</v>
      </c>
      <c r="BW388">
        <v>70</v>
      </c>
      <c r="BX388">
        <v>71</v>
      </c>
      <c r="BY388">
        <v>72</v>
      </c>
      <c r="BZ388">
        <v>73</v>
      </c>
      <c r="CA388">
        <v>74</v>
      </c>
      <c r="CB388">
        <v>75</v>
      </c>
      <c r="CC388">
        <v>76</v>
      </c>
      <c r="CD388">
        <v>77</v>
      </c>
      <c r="CE388">
        <v>78</v>
      </c>
      <c r="CF388">
        <v>79</v>
      </c>
      <c r="CG388">
        <v>80</v>
      </c>
    </row>
    <row r="389" spans="4:89" x14ac:dyDescent="0.2">
      <c r="E389" s="426" t="s">
        <v>157</v>
      </c>
      <c r="F389">
        <v>25</v>
      </c>
      <c r="G389">
        <v>58</v>
      </c>
      <c r="H389">
        <v>49</v>
      </c>
      <c r="I389">
        <v>33</v>
      </c>
      <c r="J389">
        <v>54</v>
      </c>
      <c r="K389">
        <v>69</v>
      </c>
      <c r="L389">
        <v>36</v>
      </c>
      <c r="M389">
        <v>55</v>
      </c>
      <c r="N389">
        <v>41</v>
      </c>
      <c r="O389">
        <v>76</v>
      </c>
      <c r="P389">
        <v>22</v>
      </c>
      <c r="Q389">
        <v>34</v>
      </c>
      <c r="R389">
        <v>30</v>
      </c>
      <c r="S389">
        <v>65</v>
      </c>
      <c r="T389">
        <v>73</v>
      </c>
      <c r="U389">
        <v>5</v>
      </c>
      <c r="V389">
        <v>24</v>
      </c>
      <c r="W389">
        <v>61</v>
      </c>
      <c r="X389">
        <v>46</v>
      </c>
      <c r="Y389">
        <v>26</v>
      </c>
      <c r="Z389">
        <v>70</v>
      </c>
      <c r="AA389">
        <v>28</v>
      </c>
      <c r="AB389">
        <v>39</v>
      </c>
      <c r="AC389">
        <v>16</v>
      </c>
      <c r="AD389">
        <v>43</v>
      </c>
      <c r="AE389">
        <v>20</v>
      </c>
      <c r="AF389">
        <v>59</v>
      </c>
      <c r="AG389">
        <v>66</v>
      </c>
      <c r="AH389">
        <v>50</v>
      </c>
      <c r="AI389">
        <v>79</v>
      </c>
      <c r="AJ389">
        <v>53</v>
      </c>
      <c r="AK389">
        <v>45</v>
      </c>
      <c r="AL389">
        <v>4</v>
      </c>
      <c r="AM389">
        <v>13</v>
      </c>
      <c r="AN389">
        <v>17</v>
      </c>
      <c r="AO389">
        <v>74</v>
      </c>
      <c r="AP389">
        <v>38</v>
      </c>
      <c r="AQ389">
        <v>27</v>
      </c>
      <c r="AR389">
        <v>42</v>
      </c>
      <c r="AS389">
        <v>18</v>
      </c>
      <c r="AT389">
        <v>37</v>
      </c>
      <c r="AU389">
        <v>63</v>
      </c>
      <c r="AV389">
        <v>32</v>
      </c>
      <c r="AW389">
        <v>51</v>
      </c>
      <c r="AX389">
        <v>6</v>
      </c>
      <c r="AY389">
        <v>19</v>
      </c>
      <c r="AZ389">
        <v>44</v>
      </c>
      <c r="BA389">
        <v>60</v>
      </c>
      <c r="BB389">
        <v>8</v>
      </c>
      <c r="BC389">
        <v>29</v>
      </c>
      <c r="BD389">
        <v>15</v>
      </c>
      <c r="BE389">
        <v>40</v>
      </c>
      <c r="BF389">
        <v>47</v>
      </c>
      <c r="BG389">
        <v>7</v>
      </c>
      <c r="BH389">
        <v>78</v>
      </c>
      <c r="BI389">
        <v>9</v>
      </c>
      <c r="BJ389">
        <v>80</v>
      </c>
      <c r="BK389">
        <v>21</v>
      </c>
      <c r="BL389">
        <v>57</v>
      </c>
      <c r="BM389">
        <v>48</v>
      </c>
      <c r="BN389">
        <v>64</v>
      </c>
      <c r="BO389">
        <v>10</v>
      </c>
      <c r="BP389">
        <v>67</v>
      </c>
      <c r="BQ389">
        <v>56</v>
      </c>
      <c r="BR389">
        <v>11</v>
      </c>
      <c r="BS389">
        <v>52</v>
      </c>
      <c r="BT389">
        <v>75</v>
      </c>
      <c r="BU389">
        <v>2</v>
      </c>
      <c r="BV389">
        <v>35</v>
      </c>
      <c r="BW389">
        <v>23</v>
      </c>
      <c r="BX389">
        <v>62</v>
      </c>
      <c r="BY389">
        <v>31</v>
      </c>
      <c r="BZ389">
        <v>72</v>
      </c>
      <c r="CA389">
        <v>1</v>
      </c>
      <c r="CB389">
        <v>14</v>
      </c>
      <c r="CC389">
        <v>77</v>
      </c>
      <c r="CD389">
        <v>3</v>
      </c>
      <c r="CE389">
        <v>12</v>
      </c>
      <c r="CF389">
        <v>71</v>
      </c>
      <c r="CG389">
        <v>68</v>
      </c>
    </row>
    <row r="390" spans="4:89" x14ac:dyDescent="0.2">
      <c r="E390" s="426" t="s">
        <v>159</v>
      </c>
      <c r="F390">
        <v>33</v>
      </c>
      <c r="G390">
        <v>78</v>
      </c>
      <c r="H390">
        <v>71</v>
      </c>
      <c r="I390">
        <v>62</v>
      </c>
      <c r="J390">
        <v>36</v>
      </c>
      <c r="K390">
        <v>79</v>
      </c>
      <c r="L390">
        <v>15</v>
      </c>
      <c r="M390">
        <v>9</v>
      </c>
      <c r="N390">
        <v>3</v>
      </c>
      <c r="O390">
        <v>52</v>
      </c>
      <c r="P390">
        <v>54</v>
      </c>
      <c r="Q390">
        <v>19</v>
      </c>
      <c r="R390">
        <v>6</v>
      </c>
      <c r="S390">
        <v>27</v>
      </c>
      <c r="T390">
        <v>64</v>
      </c>
      <c r="U390">
        <v>73</v>
      </c>
      <c r="V390">
        <v>26</v>
      </c>
      <c r="W390">
        <v>42</v>
      </c>
      <c r="X390">
        <v>21</v>
      </c>
      <c r="Y390">
        <v>53</v>
      </c>
      <c r="Z390">
        <v>43</v>
      </c>
      <c r="AA390">
        <v>30</v>
      </c>
      <c r="AB390">
        <v>80</v>
      </c>
      <c r="AC390">
        <v>2</v>
      </c>
      <c r="AD390">
        <v>47</v>
      </c>
      <c r="AE390">
        <v>75</v>
      </c>
      <c r="AF390">
        <v>48</v>
      </c>
      <c r="AG390">
        <v>10</v>
      </c>
      <c r="AH390">
        <v>66</v>
      </c>
      <c r="AI390">
        <v>22</v>
      </c>
      <c r="AJ390">
        <v>65</v>
      </c>
      <c r="AK390">
        <v>49</v>
      </c>
      <c r="AL390">
        <v>74</v>
      </c>
      <c r="AM390">
        <v>37</v>
      </c>
      <c r="AN390">
        <v>41</v>
      </c>
      <c r="AO390">
        <v>40</v>
      </c>
      <c r="AP390">
        <v>60</v>
      </c>
      <c r="AQ390">
        <v>45</v>
      </c>
      <c r="AR390">
        <v>25</v>
      </c>
      <c r="AS390">
        <v>69</v>
      </c>
      <c r="AT390">
        <v>14</v>
      </c>
      <c r="AU390">
        <v>76</v>
      </c>
      <c r="AV390">
        <v>59</v>
      </c>
      <c r="AW390">
        <v>5</v>
      </c>
      <c r="AX390">
        <v>38</v>
      </c>
      <c r="AY390">
        <v>57</v>
      </c>
      <c r="AZ390">
        <v>23</v>
      </c>
      <c r="BA390">
        <v>7</v>
      </c>
      <c r="BB390">
        <v>63</v>
      </c>
      <c r="BC390">
        <v>31</v>
      </c>
      <c r="BD390">
        <v>44</v>
      </c>
      <c r="BE390">
        <v>39</v>
      </c>
      <c r="BF390">
        <v>17</v>
      </c>
      <c r="BG390">
        <v>67</v>
      </c>
      <c r="BH390">
        <v>12</v>
      </c>
      <c r="BI390">
        <v>55</v>
      </c>
      <c r="BJ390">
        <v>46</v>
      </c>
      <c r="BK390">
        <v>34</v>
      </c>
      <c r="BL390">
        <v>28</v>
      </c>
      <c r="BM390">
        <v>58</v>
      </c>
      <c r="BN390">
        <v>50</v>
      </c>
      <c r="BO390">
        <v>4</v>
      </c>
      <c r="BP390">
        <v>24</v>
      </c>
      <c r="BQ390">
        <v>77</v>
      </c>
      <c r="BR390">
        <v>72</v>
      </c>
      <c r="BS390">
        <v>35</v>
      </c>
      <c r="BT390">
        <v>18</v>
      </c>
      <c r="BU390">
        <v>11</v>
      </c>
      <c r="BV390">
        <v>70</v>
      </c>
      <c r="BW390">
        <v>51</v>
      </c>
      <c r="BX390">
        <v>8</v>
      </c>
      <c r="BY390">
        <v>68</v>
      </c>
      <c r="BZ390">
        <v>16</v>
      </c>
      <c r="CA390">
        <v>32</v>
      </c>
      <c r="CB390">
        <v>1</v>
      </c>
      <c r="CC390">
        <v>29</v>
      </c>
      <c r="CD390">
        <v>13</v>
      </c>
      <c r="CE390">
        <v>20</v>
      </c>
      <c r="CF390">
        <v>61</v>
      </c>
      <c r="CG390">
        <v>56</v>
      </c>
    </row>
    <row r="392" spans="4:89" x14ac:dyDescent="0.2">
      <c r="D392" s="430">
        <v>81</v>
      </c>
      <c r="E392" s="431" t="s">
        <v>179</v>
      </c>
    </row>
    <row r="393" spans="4:89" x14ac:dyDescent="0.2">
      <c r="E393" s="426" t="s">
        <v>130</v>
      </c>
      <c r="F393">
        <v>1</v>
      </c>
      <c r="G393">
        <v>2</v>
      </c>
      <c r="H393">
        <v>3</v>
      </c>
      <c r="I393">
        <v>4</v>
      </c>
      <c r="J393">
        <v>5</v>
      </c>
      <c r="K393">
        <v>6</v>
      </c>
      <c r="L393">
        <v>7</v>
      </c>
      <c r="M393">
        <v>8</v>
      </c>
      <c r="N393">
        <v>9</v>
      </c>
      <c r="O393">
        <v>10</v>
      </c>
      <c r="P393">
        <v>11</v>
      </c>
      <c r="Q393">
        <v>12</v>
      </c>
      <c r="R393">
        <v>13</v>
      </c>
      <c r="S393">
        <v>14</v>
      </c>
      <c r="T393">
        <v>15</v>
      </c>
      <c r="U393">
        <v>16</v>
      </c>
      <c r="V393">
        <v>17</v>
      </c>
      <c r="W393">
        <v>18</v>
      </c>
      <c r="X393">
        <v>19</v>
      </c>
      <c r="Y393">
        <v>20</v>
      </c>
      <c r="Z393">
        <v>21</v>
      </c>
      <c r="AA393">
        <v>22</v>
      </c>
      <c r="AB393">
        <v>23</v>
      </c>
      <c r="AC393">
        <v>24</v>
      </c>
      <c r="AD393">
        <v>25</v>
      </c>
      <c r="AE393">
        <v>26</v>
      </c>
      <c r="AF393">
        <v>27</v>
      </c>
      <c r="AG393">
        <v>28</v>
      </c>
      <c r="AH393">
        <v>29</v>
      </c>
      <c r="AI393">
        <v>30</v>
      </c>
      <c r="AJ393">
        <v>31</v>
      </c>
      <c r="AK393">
        <v>32</v>
      </c>
      <c r="AL393">
        <v>33</v>
      </c>
      <c r="AM393">
        <v>34</v>
      </c>
      <c r="AN393">
        <v>35</v>
      </c>
      <c r="AO393">
        <v>36</v>
      </c>
      <c r="AP393">
        <v>37</v>
      </c>
      <c r="AQ393">
        <v>38</v>
      </c>
      <c r="AR393">
        <v>39</v>
      </c>
      <c r="AS393">
        <v>40</v>
      </c>
      <c r="AT393">
        <v>41</v>
      </c>
      <c r="AU393">
        <v>42</v>
      </c>
      <c r="AV393">
        <v>43</v>
      </c>
      <c r="AW393">
        <v>44</v>
      </c>
      <c r="AX393">
        <v>45</v>
      </c>
      <c r="AY393">
        <v>46</v>
      </c>
      <c r="AZ393">
        <v>47</v>
      </c>
      <c r="BA393">
        <v>48</v>
      </c>
      <c r="BB393">
        <v>49</v>
      </c>
      <c r="BC393">
        <v>50</v>
      </c>
      <c r="BD393">
        <v>51</v>
      </c>
      <c r="BE393">
        <v>52</v>
      </c>
      <c r="BF393">
        <v>53</v>
      </c>
      <c r="BG393">
        <v>54</v>
      </c>
      <c r="BH393">
        <v>55</v>
      </c>
      <c r="BI393">
        <v>56</v>
      </c>
      <c r="BJ393">
        <v>57</v>
      </c>
      <c r="BK393">
        <v>58</v>
      </c>
      <c r="BL393">
        <v>59</v>
      </c>
      <c r="BM393">
        <v>60</v>
      </c>
      <c r="BN393">
        <v>61</v>
      </c>
      <c r="BO393">
        <v>62</v>
      </c>
      <c r="BP393">
        <v>63</v>
      </c>
      <c r="BQ393">
        <v>64</v>
      </c>
      <c r="BR393">
        <v>65</v>
      </c>
      <c r="BS393">
        <v>66</v>
      </c>
      <c r="BT393">
        <v>67</v>
      </c>
      <c r="BU393">
        <v>68</v>
      </c>
      <c r="BV393">
        <v>69</v>
      </c>
      <c r="BX393">
        <v>70</v>
      </c>
      <c r="BY393">
        <v>71</v>
      </c>
      <c r="BZ393">
        <v>72</v>
      </c>
      <c r="CA393">
        <v>73</v>
      </c>
      <c r="CC393">
        <v>74</v>
      </c>
      <c r="CD393">
        <v>75</v>
      </c>
      <c r="CE393">
        <v>76</v>
      </c>
      <c r="CF393">
        <v>77</v>
      </c>
      <c r="CH393">
        <v>78</v>
      </c>
      <c r="CI393">
        <v>79</v>
      </c>
      <c r="CJ393">
        <v>80</v>
      </c>
      <c r="CK393">
        <v>81</v>
      </c>
    </row>
    <row r="394" spans="4:89" x14ac:dyDescent="0.2">
      <c r="E394" s="426" t="s">
        <v>157</v>
      </c>
      <c r="F394">
        <v>25</v>
      </c>
      <c r="G394">
        <v>10</v>
      </c>
      <c r="H394">
        <v>52</v>
      </c>
      <c r="I394">
        <v>27</v>
      </c>
      <c r="J394">
        <v>72</v>
      </c>
      <c r="K394">
        <v>77</v>
      </c>
      <c r="L394">
        <v>63</v>
      </c>
      <c r="M394">
        <v>69</v>
      </c>
      <c r="N394">
        <v>60</v>
      </c>
      <c r="O394">
        <v>37</v>
      </c>
      <c r="P394">
        <v>22</v>
      </c>
      <c r="Q394">
        <v>20</v>
      </c>
      <c r="R394">
        <v>66</v>
      </c>
      <c r="S394">
        <v>7</v>
      </c>
      <c r="T394">
        <v>12</v>
      </c>
      <c r="U394">
        <v>53</v>
      </c>
      <c r="V394">
        <v>36</v>
      </c>
      <c r="W394">
        <v>35</v>
      </c>
      <c r="X394">
        <v>2</v>
      </c>
      <c r="Y394">
        <v>68</v>
      </c>
      <c r="Z394">
        <v>34</v>
      </c>
      <c r="AA394">
        <v>11</v>
      </c>
      <c r="AB394">
        <v>74</v>
      </c>
      <c r="AC394">
        <v>80</v>
      </c>
      <c r="AD394">
        <v>58</v>
      </c>
      <c r="AE394">
        <v>45</v>
      </c>
      <c r="AF394">
        <v>31</v>
      </c>
      <c r="AG394">
        <v>5</v>
      </c>
      <c r="AH394">
        <v>79</v>
      </c>
      <c r="AI394">
        <v>75</v>
      </c>
      <c r="AJ394">
        <v>55</v>
      </c>
      <c r="AK394">
        <v>41</v>
      </c>
      <c r="AL394">
        <v>24</v>
      </c>
      <c r="AM394">
        <v>62</v>
      </c>
      <c r="AN394">
        <v>18</v>
      </c>
      <c r="AO394">
        <v>38</v>
      </c>
      <c r="AP394">
        <v>13</v>
      </c>
      <c r="AQ394">
        <v>73</v>
      </c>
      <c r="AR394">
        <v>46</v>
      </c>
      <c r="AS394">
        <v>3</v>
      </c>
      <c r="AT394">
        <v>42</v>
      </c>
      <c r="AU394">
        <v>15</v>
      </c>
      <c r="AV394">
        <v>70</v>
      </c>
      <c r="AW394">
        <v>28</v>
      </c>
      <c r="AX394">
        <v>76</v>
      </c>
      <c r="AY394">
        <v>71</v>
      </c>
      <c r="AZ394">
        <v>40</v>
      </c>
      <c r="BA394">
        <v>57</v>
      </c>
      <c r="BB394">
        <v>61</v>
      </c>
      <c r="BC394">
        <v>23</v>
      </c>
      <c r="BD394">
        <v>44</v>
      </c>
      <c r="BE394">
        <v>39</v>
      </c>
      <c r="BF394">
        <v>67</v>
      </c>
      <c r="BG394">
        <v>51</v>
      </c>
      <c r="BH394">
        <v>78</v>
      </c>
      <c r="BI394">
        <v>64</v>
      </c>
      <c r="BJ394">
        <v>48</v>
      </c>
      <c r="BK394">
        <v>59</v>
      </c>
      <c r="BL394">
        <v>43</v>
      </c>
      <c r="BM394">
        <v>8</v>
      </c>
      <c r="BN394">
        <v>19</v>
      </c>
      <c r="BO394">
        <v>30</v>
      </c>
      <c r="BP394">
        <v>81</v>
      </c>
      <c r="BQ394">
        <v>21</v>
      </c>
      <c r="BR394">
        <v>56</v>
      </c>
      <c r="BS394">
        <v>9</v>
      </c>
      <c r="BT394">
        <v>26</v>
      </c>
      <c r="BU394">
        <v>32</v>
      </c>
      <c r="BV394">
        <v>47</v>
      </c>
      <c r="BX394">
        <v>29</v>
      </c>
      <c r="BY394">
        <v>54</v>
      </c>
      <c r="BZ394">
        <v>6</v>
      </c>
      <c r="CA394">
        <v>33</v>
      </c>
      <c r="CC394">
        <v>4</v>
      </c>
      <c r="CD394">
        <v>14</v>
      </c>
      <c r="CE394">
        <v>50</v>
      </c>
      <c r="CF394">
        <v>17</v>
      </c>
      <c r="CH394">
        <v>49</v>
      </c>
      <c r="CI394">
        <v>65</v>
      </c>
      <c r="CJ394">
        <v>1</v>
      </c>
      <c r="CK394">
        <v>16</v>
      </c>
    </row>
    <row r="395" spans="4:89" x14ac:dyDescent="0.2">
      <c r="E395" s="426" t="s">
        <v>159</v>
      </c>
      <c r="F395">
        <v>68</v>
      </c>
      <c r="G395">
        <v>21</v>
      </c>
      <c r="H395">
        <v>10</v>
      </c>
      <c r="I395">
        <v>48</v>
      </c>
      <c r="J395">
        <v>71</v>
      </c>
      <c r="K395">
        <v>39</v>
      </c>
      <c r="L395">
        <v>69</v>
      </c>
      <c r="M395">
        <v>16</v>
      </c>
      <c r="N395">
        <v>11</v>
      </c>
      <c r="O395">
        <v>64</v>
      </c>
      <c r="P395">
        <v>80</v>
      </c>
      <c r="Q395">
        <v>33</v>
      </c>
      <c r="R395">
        <v>2</v>
      </c>
      <c r="S395">
        <v>70</v>
      </c>
      <c r="T395">
        <v>44</v>
      </c>
      <c r="U395">
        <v>72</v>
      </c>
      <c r="V395">
        <v>78</v>
      </c>
      <c r="W395">
        <v>49</v>
      </c>
      <c r="X395">
        <v>26</v>
      </c>
      <c r="Y395">
        <v>66</v>
      </c>
      <c r="Z395">
        <v>24</v>
      </c>
      <c r="AA395">
        <v>3</v>
      </c>
      <c r="AB395">
        <v>51</v>
      </c>
      <c r="AC395">
        <v>42</v>
      </c>
      <c r="AD395">
        <v>9</v>
      </c>
      <c r="AE395">
        <v>81</v>
      </c>
      <c r="AF395">
        <v>73</v>
      </c>
      <c r="AG395">
        <v>62</v>
      </c>
      <c r="AH395">
        <v>32</v>
      </c>
      <c r="AI395">
        <v>57</v>
      </c>
      <c r="AJ395">
        <v>75</v>
      </c>
      <c r="AK395">
        <v>50</v>
      </c>
      <c r="AL395">
        <v>12</v>
      </c>
      <c r="AM395">
        <v>53</v>
      </c>
      <c r="AN395">
        <v>19</v>
      </c>
      <c r="AO395">
        <v>30</v>
      </c>
      <c r="AP395">
        <v>58</v>
      </c>
      <c r="AQ395">
        <v>15</v>
      </c>
      <c r="AR395">
        <v>52</v>
      </c>
      <c r="AS395">
        <v>41</v>
      </c>
      <c r="AT395">
        <v>14</v>
      </c>
      <c r="AU395">
        <v>77</v>
      </c>
      <c r="AV395">
        <v>79</v>
      </c>
      <c r="AW395">
        <v>1</v>
      </c>
      <c r="AX395">
        <v>6</v>
      </c>
      <c r="AY395">
        <v>8</v>
      </c>
      <c r="AZ395">
        <v>76</v>
      </c>
      <c r="BA395">
        <v>4</v>
      </c>
      <c r="BB395">
        <v>38</v>
      </c>
      <c r="BC395">
        <v>29</v>
      </c>
      <c r="BD395">
        <v>23</v>
      </c>
      <c r="BE395">
        <v>34</v>
      </c>
      <c r="BF395">
        <v>47</v>
      </c>
      <c r="BG395">
        <v>63</v>
      </c>
      <c r="BH395">
        <v>36</v>
      </c>
      <c r="BI395">
        <v>18</v>
      </c>
      <c r="BJ395">
        <v>25</v>
      </c>
      <c r="BK395">
        <v>65</v>
      </c>
      <c r="BL395">
        <v>67</v>
      </c>
      <c r="BM395">
        <v>13</v>
      </c>
      <c r="BN395">
        <v>17</v>
      </c>
      <c r="BO395">
        <v>46</v>
      </c>
      <c r="BP395">
        <v>54</v>
      </c>
      <c r="BQ395">
        <v>22</v>
      </c>
      <c r="BR395">
        <v>74</v>
      </c>
      <c r="BS395">
        <v>20</v>
      </c>
      <c r="BT395">
        <v>59</v>
      </c>
      <c r="BU395">
        <v>27</v>
      </c>
      <c r="BV395">
        <v>37</v>
      </c>
      <c r="BX395">
        <v>60</v>
      </c>
      <c r="BY395">
        <v>5</v>
      </c>
      <c r="BZ395">
        <v>40</v>
      </c>
      <c r="CA395">
        <v>55</v>
      </c>
      <c r="CC395">
        <v>35</v>
      </c>
      <c r="CD395">
        <v>61</v>
      </c>
      <c r="CE395">
        <v>7</v>
      </c>
      <c r="CF395">
        <v>45</v>
      </c>
      <c r="CH395">
        <v>43</v>
      </c>
      <c r="CI395">
        <v>28</v>
      </c>
      <c r="CJ395">
        <v>56</v>
      </c>
      <c r="CK395">
        <v>31</v>
      </c>
    </row>
    <row r="397" spans="4:89" x14ac:dyDescent="0.2">
      <c r="D397" s="430">
        <v>82</v>
      </c>
      <c r="E397" s="431" t="s">
        <v>179</v>
      </c>
    </row>
    <row r="398" spans="4:89" x14ac:dyDescent="0.2">
      <c r="E398" s="426" t="s">
        <v>130</v>
      </c>
      <c r="F398">
        <v>1</v>
      </c>
      <c r="G398">
        <v>2</v>
      </c>
      <c r="H398">
        <v>3</v>
      </c>
      <c r="I398">
        <v>4</v>
      </c>
      <c r="J398">
        <v>5</v>
      </c>
      <c r="K398">
        <v>6</v>
      </c>
      <c r="L398">
        <v>7</v>
      </c>
      <c r="M398">
        <v>8</v>
      </c>
      <c r="N398">
        <v>9</v>
      </c>
      <c r="O398">
        <v>10</v>
      </c>
      <c r="P398">
        <v>11</v>
      </c>
      <c r="Q398">
        <v>12</v>
      </c>
      <c r="R398">
        <v>13</v>
      </c>
      <c r="S398">
        <v>14</v>
      </c>
      <c r="T398">
        <v>15</v>
      </c>
      <c r="U398">
        <v>16</v>
      </c>
      <c r="V398">
        <v>17</v>
      </c>
      <c r="W398">
        <v>18</v>
      </c>
      <c r="X398">
        <v>19</v>
      </c>
      <c r="Y398">
        <v>20</v>
      </c>
      <c r="Z398">
        <v>21</v>
      </c>
      <c r="AA398">
        <v>22</v>
      </c>
      <c r="AB398">
        <v>23</v>
      </c>
      <c r="AC398">
        <v>24</v>
      </c>
      <c r="AD398">
        <v>25</v>
      </c>
      <c r="AE398">
        <v>26</v>
      </c>
      <c r="AF398">
        <v>27</v>
      </c>
      <c r="AG398">
        <v>28</v>
      </c>
      <c r="AH398">
        <v>29</v>
      </c>
      <c r="AI398">
        <v>30</v>
      </c>
      <c r="AJ398">
        <v>31</v>
      </c>
      <c r="AK398">
        <v>32</v>
      </c>
      <c r="AL398">
        <v>33</v>
      </c>
      <c r="AM398">
        <v>34</v>
      </c>
      <c r="AN398">
        <v>35</v>
      </c>
      <c r="AO398">
        <v>36</v>
      </c>
      <c r="AP398">
        <v>37</v>
      </c>
      <c r="AQ398">
        <v>38</v>
      </c>
      <c r="AR398">
        <v>39</v>
      </c>
      <c r="AS398">
        <v>40</v>
      </c>
      <c r="AT398">
        <v>41</v>
      </c>
      <c r="AU398">
        <v>42</v>
      </c>
      <c r="AV398">
        <v>43</v>
      </c>
      <c r="AW398">
        <v>44</v>
      </c>
      <c r="AX398">
        <v>45</v>
      </c>
      <c r="AY398">
        <v>46</v>
      </c>
      <c r="AZ398">
        <v>47</v>
      </c>
      <c r="BA398">
        <v>48</v>
      </c>
      <c r="BB398">
        <v>49</v>
      </c>
      <c r="BC398">
        <v>50</v>
      </c>
      <c r="BD398">
        <v>51</v>
      </c>
      <c r="BE398">
        <v>52</v>
      </c>
      <c r="BF398">
        <v>53</v>
      </c>
      <c r="BG398">
        <v>54</v>
      </c>
      <c r="BH398">
        <v>55</v>
      </c>
      <c r="BI398">
        <v>56</v>
      </c>
      <c r="BJ398">
        <v>57</v>
      </c>
      <c r="BK398">
        <v>58</v>
      </c>
      <c r="BL398">
        <v>59</v>
      </c>
      <c r="BM398">
        <v>60</v>
      </c>
      <c r="BN398">
        <v>61</v>
      </c>
      <c r="BO398">
        <v>62</v>
      </c>
      <c r="BP398">
        <v>63</v>
      </c>
      <c r="BQ398">
        <v>64</v>
      </c>
      <c r="BR398">
        <v>65</v>
      </c>
      <c r="BS398">
        <v>66</v>
      </c>
      <c r="BT398">
        <v>67</v>
      </c>
      <c r="BU398">
        <v>68</v>
      </c>
      <c r="BV398">
        <v>69</v>
      </c>
      <c r="BW398">
        <v>70</v>
      </c>
      <c r="BX398">
        <v>71</v>
      </c>
      <c r="BY398">
        <v>72</v>
      </c>
      <c r="BZ398">
        <v>73</v>
      </c>
      <c r="CA398">
        <v>74</v>
      </c>
      <c r="CC398">
        <v>75</v>
      </c>
      <c r="CD398">
        <v>76</v>
      </c>
      <c r="CE398">
        <v>77</v>
      </c>
      <c r="CF398">
        <v>78</v>
      </c>
      <c r="CH398">
        <v>79</v>
      </c>
      <c r="CI398">
        <v>80</v>
      </c>
      <c r="CJ398">
        <v>81</v>
      </c>
      <c r="CK398">
        <v>82</v>
      </c>
    </row>
    <row r="399" spans="4:89" x14ac:dyDescent="0.2">
      <c r="E399" s="426" t="s">
        <v>157</v>
      </c>
      <c r="F399">
        <v>50</v>
      </c>
      <c r="G399">
        <v>73</v>
      </c>
      <c r="H399">
        <v>21</v>
      </c>
      <c r="I399">
        <v>2</v>
      </c>
      <c r="J399">
        <v>11</v>
      </c>
      <c r="K399">
        <v>69</v>
      </c>
      <c r="L399">
        <v>49</v>
      </c>
      <c r="M399">
        <v>30</v>
      </c>
      <c r="N399">
        <v>18</v>
      </c>
      <c r="O399">
        <v>32</v>
      </c>
      <c r="P399">
        <v>5</v>
      </c>
      <c r="Q399">
        <v>82</v>
      </c>
      <c r="R399">
        <v>70</v>
      </c>
      <c r="S399">
        <v>48</v>
      </c>
      <c r="T399">
        <v>63</v>
      </c>
      <c r="U399">
        <v>40</v>
      </c>
      <c r="V399">
        <v>9</v>
      </c>
      <c r="W399">
        <v>12</v>
      </c>
      <c r="X399">
        <v>77</v>
      </c>
      <c r="Y399">
        <v>26</v>
      </c>
      <c r="Z399">
        <v>19</v>
      </c>
      <c r="AA399">
        <v>55</v>
      </c>
      <c r="AB399">
        <v>65</v>
      </c>
      <c r="AC399">
        <v>15</v>
      </c>
      <c r="AD399">
        <v>38</v>
      </c>
      <c r="AE399">
        <v>52</v>
      </c>
      <c r="AF399">
        <v>71</v>
      </c>
      <c r="AG399">
        <v>34</v>
      </c>
      <c r="AH399">
        <v>81</v>
      </c>
      <c r="AI399">
        <v>8</v>
      </c>
      <c r="AJ399">
        <v>45</v>
      </c>
      <c r="AK399">
        <v>61</v>
      </c>
      <c r="AL399">
        <v>72</v>
      </c>
      <c r="AM399">
        <v>57</v>
      </c>
      <c r="AN399">
        <v>7</v>
      </c>
      <c r="AO399">
        <v>54</v>
      </c>
      <c r="AP399">
        <v>36</v>
      </c>
      <c r="AQ399">
        <v>22</v>
      </c>
      <c r="AR399">
        <v>13</v>
      </c>
      <c r="AS399">
        <v>78</v>
      </c>
      <c r="AT399">
        <v>44</v>
      </c>
      <c r="AU399">
        <v>6</v>
      </c>
      <c r="AV399">
        <v>74</v>
      </c>
      <c r="AW399">
        <v>67</v>
      </c>
      <c r="AX399">
        <v>31</v>
      </c>
      <c r="AY399">
        <v>25</v>
      </c>
      <c r="AZ399">
        <v>68</v>
      </c>
      <c r="BA399">
        <v>60</v>
      </c>
      <c r="BB399">
        <v>53</v>
      </c>
      <c r="BC399">
        <v>3</v>
      </c>
      <c r="BD399">
        <v>64</v>
      </c>
      <c r="BE399">
        <v>1</v>
      </c>
      <c r="BF399">
        <v>20</v>
      </c>
      <c r="BG399">
        <v>47</v>
      </c>
      <c r="BH399">
        <v>14</v>
      </c>
      <c r="BI399">
        <v>27</v>
      </c>
      <c r="BJ399">
        <v>4</v>
      </c>
      <c r="BK399">
        <v>16</v>
      </c>
      <c r="BL399">
        <v>76</v>
      </c>
      <c r="BM399">
        <v>24</v>
      </c>
      <c r="BN399">
        <v>80</v>
      </c>
      <c r="BO399">
        <v>23</v>
      </c>
      <c r="BP399">
        <v>75</v>
      </c>
      <c r="BQ399">
        <v>33</v>
      </c>
      <c r="BR399">
        <v>37</v>
      </c>
      <c r="BS399">
        <v>39</v>
      </c>
      <c r="BT399">
        <v>46</v>
      </c>
      <c r="BU399">
        <v>62</v>
      </c>
      <c r="BV399">
        <v>58</v>
      </c>
      <c r="BW399">
        <v>79</v>
      </c>
      <c r="BX399">
        <v>29</v>
      </c>
      <c r="BY399">
        <v>56</v>
      </c>
      <c r="BZ399">
        <v>66</v>
      </c>
      <c r="CA399">
        <v>43</v>
      </c>
      <c r="CC399">
        <v>28</v>
      </c>
      <c r="CD399">
        <v>41</v>
      </c>
      <c r="CE399">
        <v>35</v>
      </c>
      <c r="CF399">
        <v>51</v>
      </c>
      <c r="CH399">
        <v>10</v>
      </c>
      <c r="CI399">
        <v>59</v>
      </c>
      <c r="CJ399">
        <v>42</v>
      </c>
      <c r="CK399">
        <v>17</v>
      </c>
    </row>
    <row r="400" spans="4:89" x14ac:dyDescent="0.2">
      <c r="E400" s="426" t="s">
        <v>159</v>
      </c>
      <c r="F400">
        <v>65</v>
      </c>
      <c r="G400">
        <v>30</v>
      </c>
      <c r="H400">
        <v>50</v>
      </c>
      <c r="I400">
        <v>79</v>
      </c>
      <c r="J400">
        <v>71</v>
      </c>
      <c r="K400">
        <v>9</v>
      </c>
      <c r="L400">
        <v>70</v>
      </c>
      <c r="M400">
        <v>57</v>
      </c>
      <c r="N400">
        <v>16</v>
      </c>
      <c r="O400">
        <v>1</v>
      </c>
      <c r="P400">
        <v>24</v>
      </c>
      <c r="Q400">
        <v>34</v>
      </c>
      <c r="R400">
        <v>37</v>
      </c>
      <c r="S400">
        <v>5</v>
      </c>
      <c r="T400">
        <v>61</v>
      </c>
      <c r="U400">
        <v>81</v>
      </c>
      <c r="V400">
        <v>13</v>
      </c>
      <c r="W400">
        <v>49</v>
      </c>
      <c r="X400">
        <v>27</v>
      </c>
      <c r="Y400">
        <v>72</v>
      </c>
      <c r="Z400">
        <v>15</v>
      </c>
      <c r="AA400">
        <v>60</v>
      </c>
      <c r="AB400">
        <v>45</v>
      </c>
      <c r="AC400">
        <v>22</v>
      </c>
      <c r="AD400">
        <v>75</v>
      </c>
      <c r="AE400">
        <v>77</v>
      </c>
      <c r="AF400">
        <v>63</v>
      </c>
      <c r="AG400">
        <v>59</v>
      </c>
      <c r="AH400">
        <v>21</v>
      </c>
      <c r="AI400">
        <v>39</v>
      </c>
      <c r="AJ400">
        <v>8</v>
      </c>
      <c r="AK400">
        <v>58</v>
      </c>
      <c r="AL400">
        <v>76</v>
      </c>
      <c r="AM400">
        <v>23</v>
      </c>
      <c r="AN400">
        <v>12</v>
      </c>
      <c r="AO400">
        <v>2</v>
      </c>
      <c r="AP400">
        <v>40</v>
      </c>
      <c r="AQ400">
        <v>51</v>
      </c>
      <c r="AR400">
        <v>10</v>
      </c>
      <c r="AS400">
        <v>80</v>
      </c>
      <c r="AT400">
        <v>7</v>
      </c>
      <c r="AU400">
        <v>33</v>
      </c>
      <c r="AV400">
        <v>54</v>
      </c>
      <c r="AW400">
        <v>11</v>
      </c>
      <c r="AX400">
        <v>41</v>
      </c>
      <c r="AY400">
        <v>18</v>
      </c>
      <c r="AZ400">
        <v>35</v>
      </c>
      <c r="BA400">
        <v>67</v>
      </c>
      <c r="BB400">
        <v>46</v>
      </c>
      <c r="BC400">
        <v>56</v>
      </c>
      <c r="BD400">
        <v>53</v>
      </c>
      <c r="BE400">
        <v>74</v>
      </c>
      <c r="BF400">
        <v>82</v>
      </c>
      <c r="BG400">
        <v>42</v>
      </c>
      <c r="BH400">
        <v>69</v>
      </c>
      <c r="BI400">
        <v>78</v>
      </c>
      <c r="BJ400">
        <v>31</v>
      </c>
      <c r="BK400">
        <v>55</v>
      </c>
      <c r="BL400">
        <v>28</v>
      </c>
      <c r="BM400">
        <v>66</v>
      </c>
      <c r="BN400">
        <v>17</v>
      </c>
      <c r="BO400">
        <v>64</v>
      </c>
      <c r="BP400">
        <v>29</v>
      </c>
      <c r="BQ400">
        <v>73</v>
      </c>
      <c r="BR400">
        <v>6</v>
      </c>
      <c r="BS400">
        <v>43</v>
      </c>
      <c r="BT400">
        <v>48</v>
      </c>
      <c r="BU400">
        <v>4</v>
      </c>
      <c r="BV400">
        <v>68</v>
      </c>
      <c r="BW400">
        <v>19</v>
      </c>
      <c r="BX400">
        <v>32</v>
      </c>
      <c r="BY400">
        <v>26</v>
      </c>
      <c r="BZ400">
        <v>47</v>
      </c>
      <c r="CA400">
        <v>52</v>
      </c>
      <c r="CC400">
        <v>3</v>
      </c>
      <c r="CD400">
        <v>20</v>
      </c>
      <c r="CE400">
        <v>44</v>
      </c>
      <c r="CF400">
        <v>36</v>
      </c>
      <c r="CH400">
        <v>14</v>
      </c>
      <c r="CI400">
        <v>38</v>
      </c>
      <c r="CJ400">
        <v>25</v>
      </c>
      <c r="CK400">
        <v>62</v>
      </c>
    </row>
    <row r="402" spans="4:90" x14ac:dyDescent="0.2">
      <c r="D402" s="430">
        <v>83</v>
      </c>
      <c r="E402" s="431" t="s">
        <v>179</v>
      </c>
    </row>
    <row r="403" spans="4:90" x14ac:dyDescent="0.2">
      <c r="E403" s="426" t="s">
        <v>130</v>
      </c>
      <c r="F403">
        <v>1</v>
      </c>
      <c r="G403">
        <v>2</v>
      </c>
      <c r="H403">
        <v>3</v>
      </c>
      <c r="I403">
        <v>4</v>
      </c>
      <c r="J403">
        <v>5</v>
      </c>
      <c r="K403">
        <v>6</v>
      </c>
      <c r="L403">
        <v>7</v>
      </c>
      <c r="M403">
        <v>8</v>
      </c>
      <c r="N403">
        <v>9</v>
      </c>
      <c r="O403">
        <v>10</v>
      </c>
      <c r="P403">
        <v>11</v>
      </c>
      <c r="Q403">
        <v>12</v>
      </c>
      <c r="R403">
        <v>13</v>
      </c>
      <c r="S403">
        <v>14</v>
      </c>
      <c r="T403">
        <v>15</v>
      </c>
      <c r="U403">
        <v>16</v>
      </c>
      <c r="V403">
        <v>17</v>
      </c>
      <c r="W403">
        <v>18</v>
      </c>
      <c r="X403">
        <v>19</v>
      </c>
      <c r="Y403">
        <v>20</v>
      </c>
      <c r="Z403">
        <v>21</v>
      </c>
      <c r="AA403">
        <v>22</v>
      </c>
      <c r="AB403">
        <v>23</v>
      </c>
      <c r="AC403">
        <v>24</v>
      </c>
      <c r="AD403">
        <v>25</v>
      </c>
      <c r="AE403">
        <v>26</v>
      </c>
      <c r="AF403">
        <v>27</v>
      </c>
      <c r="AG403">
        <v>28</v>
      </c>
      <c r="AH403">
        <v>29</v>
      </c>
      <c r="AI403">
        <v>30</v>
      </c>
      <c r="AJ403">
        <v>31</v>
      </c>
      <c r="AK403">
        <v>32</v>
      </c>
      <c r="AL403">
        <v>33</v>
      </c>
      <c r="AM403">
        <v>34</v>
      </c>
      <c r="AN403">
        <v>35</v>
      </c>
      <c r="AO403">
        <v>36</v>
      </c>
      <c r="AP403">
        <v>37</v>
      </c>
      <c r="AQ403">
        <v>38</v>
      </c>
      <c r="AR403">
        <v>39</v>
      </c>
      <c r="AS403">
        <v>40</v>
      </c>
      <c r="AT403">
        <v>41</v>
      </c>
      <c r="AU403">
        <v>42</v>
      </c>
      <c r="AV403">
        <v>43</v>
      </c>
      <c r="AW403">
        <v>44</v>
      </c>
      <c r="AX403">
        <v>45</v>
      </c>
      <c r="AY403">
        <v>46</v>
      </c>
      <c r="AZ403">
        <v>47</v>
      </c>
      <c r="BA403">
        <v>48</v>
      </c>
      <c r="BB403">
        <v>49</v>
      </c>
      <c r="BC403">
        <v>50</v>
      </c>
      <c r="BD403">
        <v>51</v>
      </c>
      <c r="BE403">
        <v>52</v>
      </c>
      <c r="BF403">
        <v>53</v>
      </c>
      <c r="BG403">
        <v>54</v>
      </c>
      <c r="BH403">
        <v>55</v>
      </c>
      <c r="BI403">
        <v>56</v>
      </c>
      <c r="BJ403">
        <v>57</v>
      </c>
      <c r="BK403">
        <v>58</v>
      </c>
      <c r="BL403">
        <v>59</v>
      </c>
      <c r="BM403">
        <v>60</v>
      </c>
      <c r="BN403">
        <v>61</v>
      </c>
      <c r="BO403">
        <v>62</v>
      </c>
      <c r="BP403">
        <v>63</v>
      </c>
      <c r="BQ403">
        <v>64</v>
      </c>
      <c r="BR403">
        <v>65</v>
      </c>
      <c r="BS403">
        <v>66</v>
      </c>
      <c r="BT403">
        <v>67</v>
      </c>
      <c r="BU403">
        <v>68</v>
      </c>
      <c r="BV403">
        <v>69</v>
      </c>
      <c r="BW403">
        <v>70</v>
      </c>
      <c r="BX403">
        <v>71</v>
      </c>
      <c r="BY403">
        <v>72</v>
      </c>
      <c r="BZ403">
        <v>73</v>
      </c>
      <c r="CA403">
        <v>74</v>
      </c>
      <c r="CB403">
        <v>75</v>
      </c>
      <c r="CC403">
        <v>76</v>
      </c>
      <c r="CD403">
        <v>77</v>
      </c>
      <c r="CE403">
        <v>78</v>
      </c>
      <c r="CF403">
        <v>79</v>
      </c>
      <c r="CH403">
        <v>80</v>
      </c>
      <c r="CI403">
        <v>81</v>
      </c>
      <c r="CJ403">
        <v>82</v>
      </c>
      <c r="CK403">
        <v>83</v>
      </c>
    </row>
    <row r="404" spans="4:90" x14ac:dyDescent="0.2">
      <c r="E404" s="426" t="s">
        <v>157</v>
      </c>
      <c r="F404">
        <v>65</v>
      </c>
      <c r="G404">
        <v>20</v>
      </c>
      <c r="H404">
        <v>60</v>
      </c>
      <c r="I404">
        <v>72</v>
      </c>
      <c r="J404">
        <v>52</v>
      </c>
      <c r="K404">
        <v>30</v>
      </c>
      <c r="L404">
        <v>36</v>
      </c>
      <c r="M404">
        <v>9</v>
      </c>
      <c r="N404">
        <v>71</v>
      </c>
      <c r="O404">
        <v>82</v>
      </c>
      <c r="P404">
        <v>27</v>
      </c>
      <c r="Q404">
        <v>41</v>
      </c>
      <c r="R404">
        <v>5</v>
      </c>
      <c r="S404">
        <v>46</v>
      </c>
      <c r="T404">
        <v>78</v>
      </c>
      <c r="U404">
        <v>68</v>
      </c>
      <c r="V404">
        <v>13</v>
      </c>
      <c r="W404">
        <v>76</v>
      </c>
      <c r="X404">
        <v>58</v>
      </c>
      <c r="Y404">
        <v>22</v>
      </c>
      <c r="Z404">
        <v>12</v>
      </c>
      <c r="AA404">
        <v>56</v>
      </c>
      <c r="AB404">
        <v>32</v>
      </c>
      <c r="AC404">
        <v>23</v>
      </c>
      <c r="AD404">
        <v>77</v>
      </c>
      <c r="AE404">
        <v>70</v>
      </c>
      <c r="AF404">
        <v>50</v>
      </c>
      <c r="AG404">
        <v>45</v>
      </c>
      <c r="AH404">
        <v>31</v>
      </c>
      <c r="AI404">
        <v>1</v>
      </c>
      <c r="AJ404">
        <v>29</v>
      </c>
      <c r="AK404">
        <v>64</v>
      </c>
      <c r="AL404">
        <v>69</v>
      </c>
      <c r="AM404">
        <v>11</v>
      </c>
      <c r="AN404">
        <v>80</v>
      </c>
      <c r="AO404">
        <v>42</v>
      </c>
      <c r="AP404">
        <v>18</v>
      </c>
      <c r="AQ404">
        <v>81</v>
      </c>
      <c r="AR404">
        <v>6</v>
      </c>
      <c r="AS404">
        <v>79</v>
      </c>
      <c r="AT404">
        <v>47</v>
      </c>
      <c r="AU404">
        <v>54</v>
      </c>
      <c r="AV404">
        <v>83</v>
      </c>
      <c r="AW404">
        <v>63</v>
      </c>
      <c r="AX404">
        <v>28</v>
      </c>
      <c r="AY404">
        <v>34</v>
      </c>
      <c r="AZ404">
        <v>4</v>
      </c>
      <c r="BA404">
        <v>37</v>
      </c>
      <c r="BB404">
        <v>21</v>
      </c>
      <c r="BC404">
        <v>49</v>
      </c>
      <c r="BD404">
        <v>75</v>
      </c>
      <c r="BE404">
        <v>33</v>
      </c>
      <c r="BF404">
        <v>19</v>
      </c>
      <c r="BG404">
        <v>3</v>
      </c>
      <c r="BH404">
        <v>14</v>
      </c>
      <c r="BI404">
        <v>39</v>
      </c>
      <c r="BJ404">
        <v>35</v>
      </c>
      <c r="BK404">
        <v>62</v>
      </c>
      <c r="BL404">
        <v>57</v>
      </c>
      <c r="BM404">
        <v>66</v>
      </c>
      <c r="BN404">
        <v>17</v>
      </c>
      <c r="BO404">
        <v>53</v>
      </c>
      <c r="BP404">
        <v>44</v>
      </c>
      <c r="BQ404">
        <v>7</v>
      </c>
      <c r="BR404">
        <v>67</v>
      </c>
      <c r="BS404">
        <v>74</v>
      </c>
      <c r="BT404">
        <v>59</v>
      </c>
      <c r="BU404">
        <v>25</v>
      </c>
      <c r="BV404">
        <v>16</v>
      </c>
      <c r="BW404">
        <v>26</v>
      </c>
      <c r="BX404">
        <v>24</v>
      </c>
      <c r="BY404">
        <v>43</v>
      </c>
      <c r="BZ404">
        <v>55</v>
      </c>
      <c r="CA404">
        <v>10</v>
      </c>
      <c r="CB404">
        <v>73</v>
      </c>
      <c r="CC404">
        <v>48</v>
      </c>
      <c r="CD404">
        <v>8</v>
      </c>
      <c r="CE404">
        <v>15</v>
      </c>
      <c r="CF404">
        <v>40</v>
      </c>
      <c r="CH404">
        <v>2</v>
      </c>
      <c r="CI404">
        <v>38</v>
      </c>
      <c r="CJ404">
        <v>51</v>
      </c>
      <c r="CK404">
        <v>61</v>
      </c>
    </row>
    <row r="405" spans="4:90" x14ac:dyDescent="0.2">
      <c r="E405" s="426" t="s">
        <v>159</v>
      </c>
      <c r="F405">
        <v>10</v>
      </c>
      <c r="G405">
        <v>78</v>
      </c>
      <c r="H405">
        <v>74</v>
      </c>
      <c r="I405">
        <v>2</v>
      </c>
      <c r="J405">
        <v>48</v>
      </c>
      <c r="K405">
        <v>54</v>
      </c>
      <c r="L405">
        <v>73</v>
      </c>
      <c r="M405">
        <v>80</v>
      </c>
      <c r="N405">
        <v>1</v>
      </c>
      <c r="O405">
        <v>32</v>
      </c>
      <c r="P405">
        <v>25</v>
      </c>
      <c r="Q405">
        <v>69</v>
      </c>
      <c r="R405">
        <v>77</v>
      </c>
      <c r="S405">
        <v>8</v>
      </c>
      <c r="T405">
        <v>46</v>
      </c>
      <c r="U405">
        <v>82</v>
      </c>
      <c r="V405">
        <v>15</v>
      </c>
      <c r="W405">
        <v>22</v>
      </c>
      <c r="X405">
        <v>38</v>
      </c>
      <c r="Y405">
        <v>27</v>
      </c>
      <c r="Z405">
        <v>49</v>
      </c>
      <c r="AA405">
        <v>3</v>
      </c>
      <c r="AB405">
        <v>31</v>
      </c>
      <c r="AC405">
        <v>36</v>
      </c>
      <c r="AD405">
        <v>16</v>
      </c>
      <c r="AE405">
        <v>40</v>
      </c>
      <c r="AF405">
        <v>44</v>
      </c>
      <c r="AG405">
        <v>61</v>
      </c>
      <c r="AH405">
        <v>47</v>
      </c>
      <c r="AI405">
        <v>18</v>
      </c>
      <c r="AJ405">
        <v>19</v>
      </c>
      <c r="AK405">
        <v>9</v>
      </c>
      <c r="AL405">
        <v>35</v>
      </c>
      <c r="AM405">
        <v>41</v>
      </c>
      <c r="AN405">
        <v>68</v>
      </c>
      <c r="AO405">
        <v>67</v>
      </c>
      <c r="AP405">
        <v>6</v>
      </c>
      <c r="AQ405">
        <v>71</v>
      </c>
      <c r="AR405">
        <v>33</v>
      </c>
      <c r="AS405">
        <v>37</v>
      </c>
      <c r="AT405">
        <v>23</v>
      </c>
      <c r="AU405">
        <v>60</v>
      </c>
      <c r="AV405">
        <v>4</v>
      </c>
      <c r="AW405">
        <v>26</v>
      </c>
      <c r="AX405">
        <v>81</v>
      </c>
      <c r="AY405">
        <v>83</v>
      </c>
      <c r="AZ405">
        <v>29</v>
      </c>
      <c r="BA405">
        <v>21</v>
      </c>
      <c r="BB405">
        <v>13</v>
      </c>
      <c r="BC405">
        <v>51</v>
      </c>
      <c r="BD405">
        <v>14</v>
      </c>
      <c r="BE405">
        <v>34</v>
      </c>
      <c r="BF405">
        <v>64</v>
      </c>
      <c r="BG405">
        <v>53</v>
      </c>
      <c r="BH405">
        <v>24</v>
      </c>
      <c r="BI405">
        <v>57</v>
      </c>
      <c r="BJ405">
        <v>70</v>
      </c>
      <c r="BK405">
        <v>20</v>
      </c>
      <c r="BL405">
        <v>30</v>
      </c>
      <c r="BM405">
        <v>42</v>
      </c>
      <c r="BN405">
        <v>58</v>
      </c>
      <c r="BO405">
        <v>63</v>
      </c>
      <c r="BP405">
        <v>72</v>
      </c>
      <c r="BQ405">
        <v>17</v>
      </c>
      <c r="BR405">
        <v>12</v>
      </c>
      <c r="BS405">
        <v>79</v>
      </c>
      <c r="BT405">
        <v>55</v>
      </c>
      <c r="BU405">
        <v>39</v>
      </c>
      <c r="BV405">
        <v>65</v>
      </c>
      <c r="BW405">
        <v>56</v>
      </c>
      <c r="BX405">
        <v>50</v>
      </c>
      <c r="BY405">
        <v>28</v>
      </c>
      <c r="BZ405">
        <v>75</v>
      </c>
      <c r="CA405">
        <v>76</v>
      </c>
      <c r="CB405">
        <v>43</v>
      </c>
      <c r="CC405">
        <v>52</v>
      </c>
      <c r="CD405">
        <v>5</v>
      </c>
      <c r="CE405">
        <v>11</v>
      </c>
      <c r="CF405">
        <v>62</v>
      </c>
      <c r="CH405">
        <v>7</v>
      </c>
      <c r="CI405">
        <v>45</v>
      </c>
      <c r="CJ405">
        <v>59</v>
      </c>
      <c r="CK405">
        <v>66</v>
      </c>
    </row>
    <row r="407" spans="4:90" x14ac:dyDescent="0.2">
      <c r="D407" s="430">
        <v>84</v>
      </c>
      <c r="E407" s="431" t="s">
        <v>179</v>
      </c>
    </row>
    <row r="408" spans="4:90" x14ac:dyDescent="0.2">
      <c r="E408" s="426" t="s">
        <v>130</v>
      </c>
      <c r="F408">
        <v>1</v>
      </c>
      <c r="G408">
        <v>2</v>
      </c>
      <c r="H408">
        <v>3</v>
      </c>
      <c r="I408">
        <v>4</v>
      </c>
      <c r="J408">
        <v>5</v>
      </c>
      <c r="K408">
        <v>6</v>
      </c>
      <c r="L408">
        <v>7</v>
      </c>
      <c r="M408">
        <v>8</v>
      </c>
      <c r="N408">
        <v>9</v>
      </c>
      <c r="O408">
        <v>10</v>
      </c>
      <c r="P408">
        <v>11</v>
      </c>
      <c r="Q408">
        <v>12</v>
      </c>
      <c r="R408">
        <v>13</v>
      </c>
      <c r="S408">
        <v>14</v>
      </c>
      <c r="T408">
        <v>15</v>
      </c>
      <c r="U408">
        <v>16</v>
      </c>
      <c r="V408">
        <v>17</v>
      </c>
      <c r="W408">
        <v>18</v>
      </c>
      <c r="X408">
        <v>19</v>
      </c>
      <c r="Y408">
        <v>20</v>
      </c>
      <c r="Z408">
        <v>21</v>
      </c>
      <c r="AA408">
        <v>22</v>
      </c>
      <c r="AB408">
        <v>23</v>
      </c>
      <c r="AC408">
        <v>24</v>
      </c>
      <c r="AD408">
        <v>25</v>
      </c>
      <c r="AE408">
        <v>26</v>
      </c>
      <c r="AF408">
        <v>27</v>
      </c>
      <c r="AG408">
        <v>28</v>
      </c>
      <c r="AH408">
        <v>29</v>
      </c>
      <c r="AI408">
        <v>30</v>
      </c>
      <c r="AJ408">
        <v>31</v>
      </c>
      <c r="AK408">
        <v>32</v>
      </c>
      <c r="AL408">
        <v>33</v>
      </c>
      <c r="AM408">
        <v>34</v>
      </c>
      <c r="AN408">
        <v>35</v>
      </c>
      <c r="AO408">
        <v>36</v>
      </c>
      <c r="AP408">
        <v>37</v>
      </c>
      <c r="AQ408">
        <v>38</v>
      </c>
      <c r="AR408">
        <v>39</v>
      </c>
      <c r="AS408">
        <v>40</v>
      </c>
      <c r="AT408">
        <v>41</v>
      </c>
      <c r="AU408">
        <v>42</v>
      </c>
      <c r="AV408">
        <v>43</v>
      </c>
      <c r="AW408">
        <v>44</v>
      </c>
      <c r="AX408">
        <v>45</v>
      </c>
      <c r="AY408">
        <v>46</v>
      </c>
      <c r="AZ408">
        <v>47</v>
      </c>
      <c r="BA408">
        <v>48</v>
      </c>
      <c r="BB408">
        <v>49</v>
      </c>
      <c r="BC408">
        <v>50</v>
      </c>
      <c r="BD408">
        <v>51</v>
      </c>
      <c r="BE408">
        <v>52</v>
      </c>
      <c r="BF408">
        <v>53</v>
      </c>
      <c r="BG408">
        <v>54</v>
      </c>
      <c r="BH408">
        <v>55</v>
      </c>
      <c r="BI408">
        <v>56</v>
      </c>
      <c r="BJ408">
        <v>57</v>
      </c>
      <c r="BK408">
        <v>58</v>
      </c>
      <c r="BL408">
        <v>59</v>
      </c>
      <c r="BM408">
        <v>60</v>
      </c>
      <c r="BN408">
        <v>61</v>
      </c>
      <c r="BO408">
        <v>62</v>
      </c>
      <c r="BP408">
        <v>63</v>
      </c>
      <c r="BQ408">
        <v>64</v>
      </c>
      <c r="BR408">
        <v>65</v>
      </c>
      <c r="BS408">
        <v>66</v>
      </c>
      <c r="BT408">
        <v>67</v>
      </c>
      <c r="BU408">
        <v>68</v>
      </c>
      <c r="BV408">
        <v>69</v>
      </c>
      <c r="BW408">
        <v>70</v>
      </c>
      <c r="BX408">
        <v>71</v>
      </c>
      <c r="BY408">
        <v>72</v>
      </c>
      <c r="BZ408">
        <v>73</v>
      </c>
      <c r="CA408">
        <v>74</v>
      </c>
      <c r="CB408">
        <v>75</v>
      </c>
      <c r="CC408">
        <v>76</v>
      </c>
      <c r="CD408">
        <v>77</v>
      </c>
      <c r="CE408">
        <v>78</v>
      </c>
      <c r="CF408">
        <v>79</v>
      </c>
      <c r="CG408">
        <v>80</v>
      </c>
      <c r="CH408">
        <v>81</v>
      </c>
      <c r="CI408">
        <v>82</v>
      </c>
      <c r="CJ408">
        <v>83</v>
      </c>
      <c r="CK408">
        <v>84</v>
      </c>
    </row>
    <row r="409" spans="4:90" x14ac:dyDescent="0.2">
      <c r="E409" s="426" t="s">
        <v>157</v>
      </c>
      <c r="F409">
        <v>19</v>
      </c>
      <c r="G409">
        <v>3</v>
      </c>
      <c r="H409">
        <v>14</v>
      </c>
      <c r="I409">
        <v>66</v>
      </c>
      <c r="J409">
        <v>61</v>
      </c>
      <c r="K409">
        <v>84</v>
      </c>
      <c r="L409">
        <v>28</v>
      </c>
      <c r="M409">
        <v>56</v>
      </c>
      <c r="N409">
        <v>2</v>
      </c>
      <c r="O409">
        <v>23</v>
      </c>
      <c r="P409">
        <v>75</v>
      </c>
      <c r="Q409">
        <v>44</v>
      </c>
      <c r="R409">
        <v>9</v>
      </c>
      <c r="S409">
        <v>65</v>
      </c>
      <c r="T409">
        <v>52</v>
      </c>
      <c r="U409">
        <v>79</v>
      </c>
      <c r="V409">
        <v>53</v>
      </c>
      <c r="W409">
        <v>69</v>
      </c>
      <c r="X409">
        <v>58</v>
      </c>
      <c r="Y409">
        <v>12</v>
      </c>
      <c r="Z409">
        <v>74</v>
      </c>
      <c r="AA409">
        <v>48</v>
      </c>
      <c r="AB409">
        <v>22</v>
      </c>
      <c r="AC409">
        <v>62</v>
      </c>
      <c r="AD409">
        <v>39</v>
      </c>
      <c r="AE409">
        <v>55</v>
      </c>
      <c r="AF409">
        <v>43</v>
      </c>
      <c r="AG409">
        <v>82</v>
      </c>
      <c r="AH409">
        <v>68</v>
      </c>
      <c r="AI409">
        <v>63</v>
      </c>
      <c r="AJ409">
        <v>13</v>
      </c>
      <c r="AK409">
        <v>18</v>
      </c>
      <c r="AL409">
        <v>45</v>
      </c>
      <c r="AM409">
        <v>77</v>
      </c>
      <c r="AN409">
        <v>71</v>
      </c>
      <c r="AO409">
        <v>83</v>
      </c>
      <c r="AP409">
        <v>11</v>
      </c>
      <c r="AQ409">
        <v>54</v>
      </c>
      <c r="AR409">
        <v>16</v>
      </c>
      <c r="AS409">
        <v>21</v>
      </c>
      <c r="AT409">
        <v>24</v>
      </c>
      <c r="AU409">
        <v>33</v>
      </c>
      <c r="AV409">
        <v>1</v>
      </c>
      <c r="AW409">
        <v>51</v>
      </c>
      <c r="AX409">
        <v>8</v>
      </c>
      <c r="AY409">
        <v>20</v>
      </c>
      <c r="AZ409">
        <v>15</v>
      </c>
      <c r="BA409">
        <v>10</v>
      </c>
      <c r="BB409">
        <v>40</v>
      </c>
      <c r="BC409">
        <v>41</v>
      </c>
      <c r="BD409">
        <v>80</v>
      </c>
      <c r="BE409">
        <v>59</v>
      </c>
      <c r="BF409">
        <v>17</v>
      </c>
      <c r="BG409">
        <v>73</v>
      </c>
      <c r="BH409">
        <v>26</v>
      </c>
      <c r="BI409">
        <v>27</v>
      </c>
      <c r="BJ409">
        <v>64</v>
      </c>
      <c r="BK409">
        <v>70</v>
      </c>
      <c r="BL409">
        <v>38</v>
      </c>
      <c r="BM409">
        <v>6</v>
      </c>
      <c r="BN409">
        <v>5</v>
      </c>
      <c r="BO409">
        <v>50</v>
      </c>
      <c r="BP409">
        <v>37</v>
      </c>
      <c r="BQ409">
        <v>57</v>
      </c>
      <c r="BR409">
        <v>78</v>
      </c>
      <c r="BS409">
        <v>60</v>
      </c>
      <c r="BT409">
        <v>34</v>
      </c>
      <c r="BU409">
        <v>42</v>
      </c>
      <c r="BV409">
        <v>67</v>
      </c>
      <c r="BW409">
        <v>46</v>
      </c>
      <c r="BX409">
        <v>30</v>
      </c>
      <c r="BY409">
        <v>76</v>
      </c>
      <c r="BZ409">
        <v>7</v>
      </c>
      <c r="CA409">
        <v>32</v>
      </c>
      <c r="CB409">
        <v>47</v>
      </c>
      <c r="CC409">
        <v>72</v>
      </c>
      <c r="CD409">
        <v>25</v>
      </c>
      <c r="CE409">
        <v>35</v>
      </c>
      <c r="CF409">
        <v>36</v>
      </c>
      <c r="CG409">
        <v>81</v>
      </c>
      <c r="CH409">
        <v>29</v>
      </c>
      <c r="CI409">
        <v>49</v>
      </c>
      <c r="CJ409">
        <v>4</v>
      </c>
      <c r="CK409">
        <v>31</v>
      </c>
    </row>
    <row r="410" spans="4:90" x14ac:dyDescent="0.2">
      <c r="E410" s="426" t="s">
        <v>159</v>
      </c>
      <c r="F410">
        <v>25</v>
      </c>
      <c r="G410">
        <v>69</v>
      </c>
      <c r="H410">
        <v>59</v>
      </c>
      <c r="I410">
        <v>83</v>
      </c>
      <c r="J410">
        <v>28</v>
      </c>
      <c r="K410">
        <v>39</v>
      </c>
      <c r="L410">
        <v>9</v>
      </c>
      <c r="M410">
        <v>19</v>
      </c>
      <c r="N410">
        <v>1</v>
      </c>
      <c r="O410">
        <v>29</v>
      </c>
      <c r="P410">
        <v>49</v>
      </c>
      <c r="Q410">
        <v>58</v>
      </c>
      <c r="R410">
        <v>74</v>
      </c>
      <c r="S410">
        <v>17</v>
      </c>
      <c r="T410">
        <v>11</v>
      </c>
      <c r="U410">
        <v>63</v>
      </c>
      <c r="V410">
        <v>71</v>
      </c>
      <c r="W410">
        <v>2</v>
      </c>
      <c r="X410">
        <v>60</v>
      </c>
      <c r="Y410">
        <v>76</v>
      </c>
      <c r="Z410">
        <v>50</v>
      </c>
      <c r="AA410">
        <v>20</v>
      </c>
      <c r="AB410">
        <v>66</v>
      </c>
      <c r="AC410">
        <v>6</v>
      </c>
      <c r="AD410">
        <v>72</v>
      </c>
      <c r="AE410">
        <v>65</v>
      </c>
      <c r="AF410">
        <v>10</v>
      </c>
      <c r="AG410">
        <v>21</v>
      </c>
      <c r="AH410">
        <v>37</v>
      </c>
      <c r="AI410">
        <v>18</v>
      </c>
      <c r="AJ410">
        <v>47</v>
      </c>
      <c r="AK410">
        <v>38</v>
      </c>
      <c r="AL410">
        <v>75</v>
      </c>
      <c r="AM410">
        <v>13</v>
      </c>
      <c r="AN410">
        <v>22</v>
      </c>
      <c r="AO410">
        <v>14</v>
      </c>
      <c r="AP410">
        <v>45</v>
      </c>
      <c r="AQ410">
        <v>32</v>
      </c>
      <c r="AR410">
        <v>82</v>
      </c>
      <c r="AS410">
        <v>56</v>
      </c>
      <c r="AT410">
        <v>64</v>
      </c>
      <c r="AU410">
        <v>68</v>
      </c>
      <c r="AV410">
        <v>57</v>
      </c>
      <c r="AW410">
        <v>81</v>
      </c>
      <c r="AX410">
        <v>79</v>
      </c>
      <c r="AY410">
        <v>78</v>
      </c>
      <c r="AZ410">
        <v>54</v>
      </c>
      <c r="BA410">
        <v>34</v>
      </c>
      <c r="BB410">
        <v>3</v>
      </c>
      <c r="BC410">
        <v>7</v>
      </c>
      <c r="BD410">
        <v>15</v>
      </c>
      <c r="BE410">
        <v>23</v>
      </c>
      <c r="BF410">
        <v>80</v>
      </c>
      <c r="BG410">
        <v>33</v>
      </c>
      <c r="BH410">
        <v>43</v>
      </c>
      <c r="BI410">
        <v>40</v>
      </c>
      <c r="BJ410">
        <v>5</v>
      </c>
      <c r="BK410">
        <v>12</v>
      </c>
      <c r="BL410">
        <v>55</v>
      </c>
      <c r="BM410">
        <v>31</v>
      </c>
      <c r="BN410">
        <v>4</v>
      </c>
      <c r="BO410">
        <v>73</v>
      </c>
      <c r="BP410">
        <v>46</v>
      </c>
      <c r="BQ410">
        <v>41</v>
      </c>
      <c r="BR410">
        <v>51</v>
      </c>
      <c r="BS410">
        <v>62</v>
      </c>
      <c r="BT410">
        <v>36</v>
      </c>
      <c r="BU410">
        <v>67</v>
      </c>
      <c r="BV410">
        <v>26</v>
      </c>
      <c r="BW410">
        <v>84</v>
      </c>
      <c r="BX410">
        <v>35</v>
      </c>
      <c r="BY410">
        <v>70</v>
      </c>
      <c r="BZ410">
        <v>52</v>
      </c>
      <c r="CA410">
        <v>42</v>
      </c>
      <c r="CB410">
        <v>48</v>
      </c>
      <c r="CC410">
        <v>44</v>
      </c>
      <c r="CD410">
        <v>24</v>
      </c>
      <c r="CE410">
        <v>77</v>
      </c>
      <c r="CF410">
        <v>27</v>
      </c>
      <c r="CG410">
        <v>53</v>
      </c>
      <c r="CH410">
        <v>8</v>
      </c>
      <c r="CI410">
        <v>16</v>
      </c>
      <c r="CJ410">
        <v>61</v>
      </c>
      <c r="CK410">
        <v>30</v>
      </c>
    </row>
    <row r="412" spans="4:90" x14ac:dyDescent="0.2">
      <c r="D412" s="430">
        <v>85</v>
      </c>
      <c r="E412" s="431" t="s">
        <v>179</v>
      </c>
    </row>
    <row r="413" spans="4:90" x14ac:dyDescent="0.2">
      <c r="E413" s="426" t="s">
        <v>130</v>
      </c>
      <c r="F413">
        <v>1</v>
      </c>
      <c r="G413">
        <v>2</v>
      </c>
      <c r="H413">
        <v>3</v>
      </c>
      <c r="I413">
        <v>4</v>
      </c>
      <c r="J413">
        <v>5</v>
      </c>
      <c r="K413">
        <v>6</v>
      </c>
      <c r="L413">
        <v>7</v>
      </c>
      <c r="M413">
        <v>8</v>
      </c>
      <c r="N413">
        <v>9</v>
      </c>
      <c r="O413">
        <v>10</v>
      </c>
      <c r="P413">
        <v>11</v>
      </c>
      <c r="Q413">
        <v>12</v>
      </c>
      <c r="R413">
        <v>13</v>
      </c>
      <c r="S413">
        <v>14</v>
      </c>
      <c r="T413">
        <v>15</v>
      </c>
      <c r="U413">
        <v>16</v>
      </c>
      <c r="V413">
        <v>17</v>
      </c>
      <c r="W413">
        <v>18</v>
      </c>
      <c r="X413">
        <v>19</v>
      </c>
      <c r="Y413">
        <v>20</v>
      </c>
      <c r="Z413">
        <v>21</v>
      </c>
      <c r="AA413">
        <v>22</v>
      </c>
      <c r="AB413">
        <v>23</v>
      </c>
      <c r="AC413">
        <v>24</v>
      </c>
      <c r="AD413">
        <v>25</v>
      </c>
      <c r="AE413">
        <v>26</v>
      </c>
      <c r="AF413">
        <v>27</v>
      </c>
      <c r="AG413">
        <v>28</v>
      </c>
      <c r="AH413">
        <v>29</v>
      </c>
      <c r="AI413">
        <v>30</v>
      </c>
      <c r="AJ413">
        <v>31</v>
      </c>
      <c r="AK413">
        <v>32</v>
      </c>
      <c r="AL413">
        <v>33</v>
      </c>
      <c r="AM413">
        <v>34</v>
      </c>
      <c r="AN413">
        <v>35</v>
      </c>
      <c r="AO413">
        <v>36</v>
      </c>
      <c r="AP413">
        <v>37</v>
      </c>
      <c r="AQ413">
        <v>38</v>
      </c>
      <c r="AR413">
        <v>39</v>
      </c>
      <c r="AS413">
        <v>40</v>
      </c>
      <c r="AT413">
        <v>41</v>
      </c>
      <c r="AU413">
        <v>42</v>
      </c>
      <c r="AV413">
        <v>43</v>
      </c>
      <c r="AW413">
        <v>44</v>
      </c>
      <c r="AX413">
        <v>45</v>
      </c>
      <c r="AY413">
        <v>46</v>
      </c>
      <c r="AZ413">
        <v>47</v>
      </c>
      <c r="BA413">
        <v>48</v>
      </c>
      <c r="BB413">
        <v>49</v>
      </c>
      <c r="BC413">
        <v>50</v>
      </c>
      <c r="BD413">
        <v>51</v>
      </c>
      <c r="BE413">
        <v>52</v>
      </c>
      <c r="BF413">
        <v>53</v>
      </c>
      <c r="BG413">
        <v>54</v>
      </c>
      <c r="BH413">
        <v>55</v>
      </c>
      <c r="BI413">
        <v>56</v>
      </c>
      <c r="BJ413">
        <v>57</v>
      </c>
      <c r="BK413">
        <v>58</v>
      </c>
      <c r="BL413">
        <v>59</v>
      </c>
      <c r="BM413">
        <v>60</v>
      </c>
      <c r="BN413">
        <v>61</v>
      </c>
      <c r="BO413">
        <v>62</v>
      </c>
      <c r="BP413">
        <v>63</v>
      </c>
      <c r="BQ413">
        <v>64</v>
      </c>
      <c r="BR413">
        <v>65</v>
      </c>
      <c r="BS413">
        <v>66</v>
      </c>
      <c r="BT413">
        <v>67</v>
      </c>
      <c r="BU413">
        <v>68</v>
      </c>
      <c r="BV413">
        <v>69</v>
      </c>
      <c r="BW413">
        <v>70</v>
      </c>
      <c r="BX413">
        <v>71</v>
      </c>
      <c r="BY413">
        <v>72</v>
      </c>
      <c r="BZ413">
        <v>73</v>
      </c>
      <c r="CA413">
        <v>74</v>
      </c>
      <c r="CB413">
        <v>75</v>
      </c>
      <c r="CC413">
        <v>76</v>
      </c>
      <c r="CD413">
        <v>77</v>
      </c>
      <c r="CE413">
        <v>78</v>
      </c>
      <c r="CF413">
        <v>79</v>
      </c>
      <c r="CG413">
        <v>80</v>
      </c>
      <c r="CH413">
        <v>81</v>
      </c>
      <c r="CI413">
        <v>82</v>
      </c>
      <c r="CJ413">
        <v>83</v>
      </c>
      <c r="CK413">
        <v>84</v>
      </c>
      <c r="CL413">
        <v>85</v>
      </c>
    </row>
    <row r="414" spans="4:90" x14ac:dyDescent="0.2">
      <c r="E414" s="426" t="s">
        <v>157</v>
      </c>
      <c r="F414">
        <v>42</v>
      </c>
      <c r="G414">
        <v>40</v>
      </c>
      <c r="H414">
        <v>15</v>
      </c>
      <c r="I414">
        <v>27</v>
      </c>
      <c r="J414">
        <v>81</v>
      </c>
      <c r="K414">
        <v>44</v>
      </c>
      <c r="L414">
        <v>13</v>
      </c>
      <c r="M414">
        <v>20</v>
      </c>
      <c r="N414">
        <v>22</v>
      </c>
      <c r="O414">
        <v>38</v>
      </c>
      <c r="P414">
        <v>4</v>
      </c>
      <c r="Q414">
        <v>46</v>
      </c>
      <c r="R414">
        <v>82</v>
      </c>
      <c r="S414">
        <v>61</v>
      </c>
      <c r="T414">
        <v>29</v>
      </c>
      <c r="U414">
        <v>77</v>
      </c>
      <c r="V414">
        <v>68</v>
      </c>
      <c r="W414">
        <v>21</v>
      </c>
      <c r="X414">
        <v>72</v>
      </c>
      <c r="Y414">
        <v>12</v>
      </c>
      <c r="Z414">
        <v>55</v>
      </c>
      <c r="AA414">
        <v>43</v>
      </c>
      <c r="AB414">
        <v>75</v>
      </c>
      <c r="AC414">
        <v>63</v>
      </c>
      <c r="AD414">
        <v>18</v>
      </c>
      <c r="AE414">
        <v>84</v>
      </c>
      <c r="AF414">
        <v>24</v>
      </c>
      <c r="AG414">
        <v>52</v>
      </c>
      <c r="AH414">
        <v>31</v>
      </c>
      <c r="AI414">
        <v>19</v>
      </c>
      <c r="AJ414">
        <v>62</v>
      </c>
      <c r="AK414">
        <v>16</v>
      </c>
      <c r="AL414">
        <v>7</v>
      </c>
      <c r="AM414">
        <v>47</v>
      </c>
      <c r="AN414">
        <v>28</v>
      </c>
      <c r="AO414">
        <v>70</v>
      </c>
      <c r="AP414">
        <v>48</v>
      </c>
      <c r="AQ414">
        <v>10</v>
      </c>
      <c r="AR414">
        <v>1</v>
      </c>
      <c r="AS414">
        <v>76</v>
      </c>
      <c r="AT414">
        <v>32</v>
      </c>
      <c r="AU414">
        <v>23</v>
      </c>
      <c r="AV414">
        <v>69</v>
      </c>
      <c r="AW414">
        <v>3</v>
      </c>
      <c r="AX414">
        <v>53</v>
      </c>
      <c r="AY414">
        <v>39</v>
      </c>
      <c r="AZ414">
        <v>33</v>
      </c>
      <c r="BA414">
        <v>85</v>
      </c>
      <c r="BB414">
        <v>51</v>
      </c>
      <c r="BC414">
        <v>8</v>
      </c>
      <c r="BD414">
        <v>57</v>
      </c>
      <c r="BE414">
        <v>74</v>
      </c>
      <c r="BF414">
        <v>25</v>
      </c>
      <c r="BG414">
        <v>78</v>
      </c>
      <c r="BH414">
        <v>14</v>
      </c>
      <c r="BI414">
        <v>79</v>
      </c>
      <c r="BJ414">
        <v>34</v>
      </c>
      <c r="BK414">
        <v>67</v>
      </c>
      <c r="BL414">
        <v>60</v>
      </c>
      <c r="BM414">
        <v>71</v>
      </c>
      <c r="BN414">
        <v>37</v>
      </c>
      <c r="BO414">
        <v>41</v>
      </c>
      <c r="BP414">
        <v>49</v>
      </c>
      <c r="BQ414">
        <v>2</v>
      </c>
      <c r="BR414">
        <v>17</v>
      </c>
      <c r="BS414">
        <v>80</v>
      </c>
      <c r="BT414">
        <v>58</v>
      </c>
      <c r="BU414">
        <v>65</v>
      </c>
      <c r="BV414">
        <v>50</v>
      </c>
      <c r="BW414">
        <v>66</v>
      </c>
      <c r="BX414">
        <v>59</v>
      </c>
      <c r="BY414">
        <v>73</v>
      </c>
      <c r="BZ414">
        <v>30</v>
      </c>
      <c r="CA414">
        <v>35</v>
      </c>
      <c r="CB414">
        <v>6</v>
      </c>
      <c r="CC414">
        <v>45</v>
      </c>
      <c r="CD414">
        <v>36</v>
      </c>
      <c r="CE414">
        <v>54</v>
      </c>
      <c r="CF414">
        <v>56</v>
      </c>
      <c r="CG414">
        <v>83</v>
      </c>
      <c r="CH414">
        <v>5</v>
      </c>
      <c r="CI414">
        <v>9</v>
      </c>
      <c r="CJ414">
        <v>64</v>
      </c>
      <c r="CK414">
        <v>26</v>
      </c>
      <c r="CL414">
        <v>11</v>
      </c>
    </row>
    <row r="415" spans="4:90" x14ac:dyDescent="0.2">
      <c r="E415" s="426" t="s">
        <v>159</v>
      </c>
      <c r="F415">
        <v>29</v>
      </c>
      <c r="G415">
        <v>71</v>
      </c>
      <c r="H415">
        <v>22</v>
      </c>
      <c r="I415">
        <v>16</v>
      </c>
      <c r="J415">
        <v>77</v>
      </c>
      <c r="K415">
        <v>8</v>
      </c>
      <c r="L415">
        <v>45</v>
      </c>
      <c r="M415">
        <v>34</v>
      </c>
      <c r="N415">
        <v>68</v>
      </c>
      <c r="O415">
        <v>37</v>
      </c>
      <c r="P415">
        <v>65</v>
      </c>
      <c r="Q415">
        <v>20</v>
      </c>
      <c r="R415">
        <v>24</v>
      </c>
      <c r="S415">
        <v>36</v>
      </c>
      <c r="T415">
        <v>46</v>
      </c>
      <c r="U415">
        <v>38</v>
      </c>
      <c r="V415">
        <v>49</v>
      </c>
      <c r="W415">
        <v>84</v>
      </c>
      <c r="X415">
        <v>43</v>
      </c>
      <c r="Y415">
        <v>59</v>
      </c>
      <c r="Z415">
        <v>85</v>
      </c>
      <c r="AA415">
        <v>3</v>
      </c>
      <c r="AB415">
        <v>27</v>
      </c>
      <c r="AC415">
        <v>11</v>
      </c>
      <c r="AD415">
        <v>31</v>
      </c>
      <c r="AE415">
        <v>35</v>
      </c>
      <c r="AF415">
        <v>63</v>
      </c>
      <c r="AG415">
        <v>17</v>
      </c>
      <c r="AH415">
        <v>80</v>
      </c>
      <c r="AI415">
        <v>39</v>
      </c>
      <c r="AJ415">
        <v>83</v>
      </c>
      <c r="AK415">
        <v>30</v>
      </c>
      <c r="AL415">
        <v>70</v>
      </c>
      <c r="AM415">
        <v>52</v>
      </c>
      <c r="AN415">
        <v>61</v>
      </c>
      <c r="AO415">
        <v>18</v>
      </c>
      <c r="AP415">
        <v>10</v>
      </c>
      <c r="AQ415">
        <v>81</v>
      </c>
      <c r="AR415">
        <v>33</v>
      </c>
      <c r="AS415">
        <v>67</v>
      </c>
      <c r="AT415">
        <v>15</v>
      </c>
      <c r="AU415">
        <v>55</v>
      </c>
      <c r="AV415">
        <v>47</v>
      </c>
      <c r="AW415">
        <v>23</v>
      </c>
      <c r="AX415">
        <v>79</v>
      </c>
      <c r="AY415">
        <v>19</v>
      </c>
      <c r="AZ415">
        <v>78</v>
      </c>
      <c r="BA415">
        <v>56</v>
      </c>
      <c r="BB415">
        <v>82</v>
      </c>
      <c r="BC415">
        <v>42</v>
      </c>
      <c r="BD415">
        <v>72</v>
      </c>
      <c r="BE415">
        <v>25</v>
      </c>
      <c r="BF415">
        <v>51</v>
      </c>
      <c r="BG415">
        <v>58</v>
      </c>
      <c r="BH415">
        <v>44</v>
      </c>
      <c r="BI415">
        <v>75</v>
      </c>
      <c r="BJ415">
        <v>69</v>
      </c>
      <c r="BK415">
        <v>40</v>
      </c>
      <c r="BL415">
        <v>62</v>
      </c>
      <c r="BM415">
        <v>26</v>
      </c>
      <c r="BN415">
        <v>53</v>
      </c>
      <c r="BO415">
        <v>4</v>
      </c>
      <c r="BP415">
        <v>12</v>
      </c>
      <c r="BQ415">
        <v>73</v>
      </c>
      <c r="BR415">
        <v>41</v>
      </c>
      <c r="BS415">
        <v>64</v>
      </c>
      <c r="BT415">
        <v>66</v>
      </c>
      <c r="BU415">
        <v>2</v>
      </c>
      <c r="BV415">
        <v>57</v>
      </c>
      <c r="BW415">
        <v>48</v>
      </c>
      <c r="BX415">
        <v>50</v>
      </c>
      <c r="BY415">
        <v>5</v>
      </c>
      <c r="BZ415">
        <v>74</v>
      </c>
      <c r="CA415">
        <v>13</v>
      </c>
      <c r="CB415">
        <v>7</v>
      </c>
      <c r="CC415">
        <v>60</v>
      </c>
      <c r="CD415">
        <v>54</v>
      </c>
      <c r="CE415">
        <v>9</v>
      </c>
      <c r="CF415">
        <v>32</v>
      </c>
      <c r="CG415">
        <v>1</v>
      </c>
      <c r="CH415">
        <v>14</v>
      </c>
      <c r="CI415">
        <v>28</v>
      </c>
      <c r="CJ415">
        <v>6</v>
      </c>
      <c r="CK415">
        <v>76</v>
      </c>
      <c r="CL415">
        <v>21</v>
      </c>
    </row>
    <row r="417" spans="4:94" x14ac:dyDescent="0.2">
      <c r="D417" s="430">
        <v>86</v>
      </c>
      <c r="E417" s="431" t="s">
        <v>179</v>
      </c>
    </row>
    <row r="418" spans="4:94" x14ac:dyDescent="0.2">
      <c r="E418" s="426" t="s">
        <v>130</v>
      </c>
      <c r="F418">
        <v>1</v>
      </c>
      <c r="G418">
        <v>2</v>
      </c>
      <c r="H418">
        <v>3</v>
      </c>
      <c r="I418">
        <v>4</v>
      </c>
      <c r="J418">
        <v>5</v>
      </c>
      <c r="K418">
        <v>6</v>
      </c>
      <c r="L418">
        <v>7</v>
      </c>
      <c r="M418">
        <v>8</v>
      </c>
      <c r="N418">
        <v>9</v>
      </c>
      <c r="O418">
        <v>10</v>
      </c>
      <c r="P418">
        <v>11</v>
      </c>
      <c r="Q418">
        <v>12</v>
      </c>
      <c r="R418">
        <v>13</v>
      </c>
      <c r="S418">
        <v>14</v>
      </c>
      <c r="T418">
        <v>15</v>
      </c>
      <c r="U418">
        <v>16</v>
      </c>
      <c r="V418">
        <v>17</v>
      </c>
      <c r="W418">
        <v>18</v>
      </c>
      <c r="X418">
        <v>19</v>
      </c>
      <c r="Y418">
        <v>20</v>
      </c>
      <c r="Z418">
        <v>21</v>
      </c>
      <c r="AA418">
        <v>22</v>
      </c>
      <c r="AB418">
        <v>23</v>
      </c>
      <c r="AC418">
        <v>24</v>
      </c>
      <c r="AD418">
        <v>25</v>
      </c>
      <c r="AE418">
        <v>26</v>
      </c>
      <c r="AF418">
        <v>27</v>
      </c>
      <c r="AG418">
        <v>28</v>
      </c>
      <c r="AH418">
        <v>29</v>
      </c>
      <c r="AI418">
        <v>30</v>
      </c>
      <c r="AJ418">
        <v>31</v>
      </c>
      <c r="AK418">
        <v>32</v>
      </c>
      <c r="AL418">
        <v>33</v>
      </c>
      <c r="AM418">
        <v>34</v>
      </c>
      <c r="AN418">
        <v>35</v>
      </c>
      <c r="AO418">
        <v>36</v>
      </c>
      <c r="AP418">
        <v>37</v>
      </c>
      <c r="AQ418">
        <v>38</v>
      </c>
      <c r="AR418">
        <v>39</v>
      </c>
      <c r="AS418">
        <v>40</v>
      </c>
      <c r="AT418">
        <v>41</v>
      </c>
      <c r="AU418">
        <v>42</v>
      </c>
      <c r="AV418">
        <v>43</v>
      </c>
      <c r="AW418">
        <v>44</v>
      </c>
      <c r="AX418">
        <v>45</v>
      </c>
      <c r="AY418">
        <v>46</v>
      </c>
      <c r="AZ418">
        <v>47</v>
      </c>
      <c r="BA418">
        <v>48</v>
      </c>
      <c r="BB418">
        <v>49</v>
      </c>
      <c r="BC418">
        <v>50</v>
      </c>
      <c r="BD418">
        <v>51</v>
      </c>
      <c r="BE418">
        <v>52</v>
      </c>
      <c r="BF418">
        <v>53</v>
      </c>
      <c r="BG418">
        <v>54</v>
      </c>
      <c r="BH418">
        <v>55</v>
      </c>
      <c r="BI418">
        <v>56</v>
      </c>
      <c r="BJ418">
        <v>57</v>
      </c>
      <c r="BK418">
        <v>58</v>
      </c>
      <c r="BL418">
        <v>59</v>
      </c>
      <c r="BM418">
        <v>60</v>
      </c>
      <c r="BN418">
        <v>61</v>
      </c>
      <c r="BO418">
        <v>62</v>
      </c>
      <c r="BP418">
        <v>63</v>
      </c>
      <c r="BQ418">
        <v>64</v>
      </c>
      <c r="BR418">
        <v>65</v>
      </c>
      <c r="BS418">
        <v>66</v>
      </c>
      <c r="BT418">
        <v>67</v>
      </c>
      <c r="BU418">
        <v>68</v>
      </c>
      <c r="BV418">
        <v>69</v>
      </c>
      <c r="BW418">
        <v>70</v>
      </c>
      <c r="BX418">
        <v>71</v>
      </c>
      <c r="BY418">
        <v>72</v>
      </c>
      <c r="BZ418">
        <v>73</v>
      </c>
      <c r="CA418">
        <v>74</v>
      </c>
      <c r="CC418">
        <v>75</v>
      </c>
      <c r="CD418">
        <v>76</v>
      </c>
      <c r="CE418">
        <v>77</v>
      </c>
      <c r="CF418">
        <v>78</v>
      </c>
      <c r="CH418">
        <v>79</v>
      </c>
      <c r="CI418">
        <v>80</v>
      </c>
      <c r="CJ418">
        <v>81</v>
      </c>
      <c r="CK418">
        <v>82</v>
      </c>
      <c r="CM418">
        <v>83</v>
      </c>
      <c r="CN418">
        <v>84</v>
      </c>
      <c r="CO418">
        <v>85</v>
      </c>
      <c r="CP418">
        <v>86</v>
      </c>
    </row>
    <row r="419" spans="4:94" x14ac:dyDescent="0.2">
      <c r="E419" s="426" t="s">
        <v>157</v>
      </c>
      <c r="F419">
        <v>85</v>
      </c>
      <c r="G419">
        <v>33</v>
      </c>
      <c r="H419">
        <v>11</v>
      </c>
      <c r="I419">
        <v>23</v>
      </c>
      <c r="J419">
        <v>42</v>
      </c>
      <c r="K419">
        <v>18</v>
      </c>
      <c r="L419">
        <v>30</v>
      </c>
      <c r="M419">
        <v>74</v>
      </c>
      <c r="N419">
        <v>31</v>
      </c>
      <c r="O419">
        <v>13</v>
      </c>
      <c r="P419">
        <v>82</v>
      </c>
      <c r="Q419">
        <v>50</v>
      </c>
      <c r="R419">
        <v>36</v>
      </c>
      <c r="S419">
        <v>45</v>
      </c>
      <c r="T419">
        <v>9</v>
      </c>
      <c r="U419">
        <v>40</v>
      </c>
      <c r="V419">
        <v>20</v>
      </c>
      <c r="W419">
        <v>71</v>
      </c>
      <c r="X419">
        <v>66</v>
      </c>
      <c r="Y419">
        <v>75</v>
      </c>
      <c r="Z419">
        <v>62</v>
      </c>
      <c r="AA419">
        <v>73</v>
      </c>
      <c r="AB419">
        <v>7</v>
      </c>
      <c r="AC419">
        <v>38</v>
      </c>
      <c r="AD419">
        <v>1</v>
      </c>
      <c r="AE419">
        <v>5</v>
      </c>
      <c r="AF419">
        <v>35</v>
      </c>
      <c r="AG419">
        <v>78</v>
      </c>
      <c r="AH419">
        <v>83</v>
      </c>
      <c r="AI419">
        <v>47</v>
      </c>
      <c r="AJ419">
        <v>27</v>
      </c>
      <c r="AK419">
        <v>24</v>
      </c>
      <c r="AL419">
        <v>57</v>
      </c>
      <c r="AM419">
        <v>61</v>
      </c>
      <c r="AN419">
        <v>17</v>
      </c>
      <c r="AO419">
        <v>52</v>
      </c>
      <c r="AP419">
        <v>86</v>
      </c>
      <c r="AQ419">
        <v>25</v>
      </c>
      <c r="AR419">
        <v>77</v>
      </c>
      <c r="AS419">
        <v>28</v>
      </c>
      <c r="AT419">
        <v>15</v>
      </c>
      <c r="AU419">
        <v>44</v>
      </c>
      <c r="AV419">
        <v>49</v>
      </c>
      <c r="AW419">
        <v>3</v>
      </c>
      <c r="AX419">
        <v>16</v>
      </c>
      <c r="AY419">
        <v>54</v>
      </c>
      <c r="AZ419">
        <v>10</v>
      </c>
      <c r="BA419">
        <v>84</v>
      </c>
      <c r="BB419">
        <v>43</v>
      </c>
      <c r="BC419">
        <v>12</v>
      </c>
      <c r="BD419">
        <v>2</v>
      </c>
      <c r="BE419">
        <v>6</v>
      </c>
      <c r="BF419">
        <v>76</v>
      </c>
      <c r="BG419">
        <v>65</v>
      </c>
      <c r="BH419">
        <v>81</v>
      </c>
      <c r="BI419">
        <v>72</v>
      </c>
      <c r="BJ419">
        <v>63</v>
      </c>
      <c r="BK419">
        <v>69</v>
      </c>
      <c r="BL419">
        <v>60</v>
      </c>
      <c r="BM419">
        <v>26</v>
      </c>
      <c r="BN419">
        <v>39</v>
      </c>
      <c r="BO419">
        <v>21</v>
      </c>
      <c r="BP419">
        <v>34</v>
      </c>
      <c r="BQ419">
        <v>79</v>
      </c>
      <c r="BR419">
        <v>51</v>
      </c>
      <c r="BS419">
        <v>4</v>
      </c>
      <c r="BT419">
        <v>41</v>
      </c>
      <c r="BU419">
        <v>29</v>
      </c>
      <c r="BV419">
        <v>80</v>
      </c>
      <c r="BW419">
        <v>67</v>
      </c>
      <c r="BX419">
        <v>59</v>
      </c>
      <c r="BY419">
        <v>55</v>
      </c>
      <c r="BZ419">
        <v>22</v>
      </c>
      <c r="CA419">
        <v>8</v>
      </c>
      <c r="CC419">
        <v>68</v>
      </c>
      <c r="CD419">
        <v>53</v>
      </c>
      <c r="CE419">
        <v>19</v>
      </c>
      <c r="CF419">
        <v>56</v>
      </c>
      <c r="CH419">
        <v>64</v>
      </c>
      <c r="CI419">
        <v>14</v>
      </c>
      <c r="CJ419">
        <v>70</v>
      </c>
      <c r="CK419">
        <v>46</v>
      </c>
      <c r="CM419">
        <v>58</v>
      </c>
      <c r="CN419">
        <v>48</v>
      </c>
      <c r="CO419">
        <v>37</v>
      </c>
      <c r="CP419">
        <v>32</v>
      </c>
    </row>
    <row r="420" spans="4:94" x14ac:dyDescent="0.2">
      <c r="E420" s="426" t="s">
        <v>159</v>
      </c>
      <c r="F420">
        <v>42</v>
      </c>
      <c r="G420">
        <v>69</v>
      </c>
      <c r="H420">
        <v>30</v>
      </c>
      <c r="I420">
        <v>22</v>
      </c>
      <c r="J420">
        <v>83</v>
      </c>
      <c r="K420">
        <v>12</v>
      </c>
      <c r="L420">
        <v>40</v>
      </c>
      <c r="M420">
        <v>86</v>
      </c>
      <c r="N420">
        <v>58</v>
      </c>
      <c r="O420">
        <v>73</v>
      </c>
      <c r="P420">
        <v>17</v>
      </c>
      <c r="Q420">
        <v>56</v>
      </c>
      <c r="R420">
        <v>26</v>
      </c>
      <c r="S420">
        <v>84</v>
      </c>
      <c r="T420">
        <v>37</v>
      </c>
      <c r="U420">
        <v>14</v>
      </c>
      <c r="V420">
        <v>8</v>
      </c>
      <c r="W420">
        <v>4</v>
      </c>
      <c r="X420">
        <v>27</v>
      </c>
      <c r="Y420">
        <v>21</v>
      </c>
      <c r="Z420">
        <v>81</v>
      </c>
      <c r="AA420">
        <v>77</v>
      </c>
      <c r="AB420">
        <v>32</v>
      </c>
      <c r="AC420">
        <v>63</v>
      </c>
      <c r="AD420">
        <v>36</v>
      </c>
      <c r="AE420">
        <v>23</v>
      </c>
      <c r="AF420">
        <v>19</v>
      </c>
      <c r="AG420">
        <v>75</v>
      </c>
      <c r="AH420">
        <v>2</v>
      </c>
      <c r="AI420">
        <v>82</v>
      </c>
      <c r="AJ420">
        <v>3</v>
      </c>
      <c r="AK420">
        <v>78</v>
      </c>
      <c r="AL420">
        <v>54</v>
      </c>
      <c r="AM420">
        <v>33</v>
      </c>
      <c r="AN420">
        <v>39</v>
      </c>
      <c r="AO420">
        <v>28</v>
      </c>
      <c r="AP420">
        <v>74</v>
      </c>
      <c r="AQ420">
        <v>47</v>
      </c>
      <c r="AR420">
        <v>51</v>
      </c>
      <c r="AS420">
        <v>59</v>
      </c>
      <c r="AT420">
        <v>38</v>
      </c>
      <c r="AU420">
        <v>70</v>
      </c>
      <c r="AV420">
        <v>24</v>
      </c>
      <c r="AW420">
        <v>48</v>
      </c>
      <c r="AX420">
        <v>71</v>
      </c>
      <c r="AY420">
        <v>25</v>
      </c>
      <c r="AZ420">
        <v>29</v>
      </c>
      <c r="BA420">
        <v>46</v>
      </c>
      <c r="BB420">
        <v>57</v>
      </c>
      <c r="BC420">
        <v>72</v>
      </c>
      <c r="BD420">
        <v>60</v>
      </c>
      <c r="BE420">
        <v>64</v>
      </c>
      <c r="BF420">
        <v>44</v>
      </c>
      <c r="BG420">
        <v>53</v>
      </c>
      <c r="BH420">
        <v>76</v>
      </c>
      <c r="BI420">
        <v>65</v>
      </c>
      <c r="BJ420">
        <v>49</v>
      </c>
      <c r="BK420">
        <v>55</v>
      </c>
      <c r="BL420">
        <v>11</v>
      </c>
      <c r="BM420">
        <v>41</v>
      </c>
      <c r="BN420">
        <v>45</v>
      </c>
      <c r="BO420">
        <v>13</v>
      </c>
      <c r="BP420">
        <v>80</v>
      </c>
      <c r="BQ420">
        <v>68</v>
      </c>
      <c r="BR420">
        <v>6</v>
      </c>
      <c r="BS420">
        <v>50</v>
      </c>
      <c r="BT420">
        <v>79</v>
      </c>
      <c r="BU420">
        <v>31</v>
      </c>
      <c r="BV420">
        <v>15</v>
      </c>
      <c r="BW420">
        <v>85</v>
      </c>
      <c r="BX420">
        <v>34</v>
      </c>
      <c r="BY420">
        <v>1</v>
      </c>
      <c r="BZ420">
        <v>10</v>
      </c>
      <c r="CA420">
        <v>18</v>
      </c>
      <c r="CC420">
        <v>43</v>
      </c>
      <c r="CD420">
        <v>16</v>
      </c>
      <c r="CE420">
        <v>61</v>
      </c>
      <c r="CF420">
        <v>7</v>
      </c>
      <c r="CH420">
        <v>67</v>
      </c>
      <c r="CI420">
        <v>5</v>
      </c>
      <c r="CJ420">
        <v>20</v>
      </c>
      <c r="CK420">
        <v>52</v>
      </c>
      <c r="CM420">
        <v>9</v>
      </c>
      <c r="CN420">
        <v>66</v>
      </c>
      <c r="CO420">
        <v>35</v>
      </c>
      <c r="CP420">
        <v>62</v>
      </c>
    </row>
    <row r="422" spans="4:94" x14ac:dyDescent="0.2">
      <c r="D422" s="430">
        <v>87</v>
      </c>
      <c r="E422" s="431" t="s">
        <v>179</v>
      </c>
    </row>
    <row r="423" spans="4:94" x14ac:dyDescent="0.2">
      <c r="E423" s="426" t="s">
        <v>130</v>
      </c>
      <c r="F423">
        <v>1</v>
      </c>
      <c r="G423">
        <v>2</v>
      </c>
      <c r="H423">
        <v>3</v>
      </c>
      <c r="I423">
        <v>4</v>
      </c>
      <c r="J423">
        <v>5</v>
      </c>
      <c r="K423">
        <v>6</v>
      </c>
      <c r="L423">
        <v>7</v>
      </c>
      <c r="M423">
        <v>8</v>
      </c>
      <c r="N423">
        <v>9</v>
      </c>
      <c r="O423">
        <v>10</v>
      </c>
      <c r="P423">
        <v>11</v>
      </c>
      <c r="Q423">
        <v>12</v>
      </c>
      <c r="R423">
        <v>13</v>
      </c>
      <c r="S423">
        <v>14</v>
      </c>
      <c r="T423">
        <v>15</v>
      </c>
      <c r="U423">
        <v>16</v>
      </c>
      <c r="V423">
        <v>17</v>
      </c>
      <c r="W423">
        <v>18</v>
      </c>
      <c r="X423">
        <v>19</v>
      </c>
      <c r="Y423">
        <v>20</v>
      </c>
      <c r="Z423">
        <v>21</v>
      </c>
      <c r="AA423">
        <v>22</v>
      </c>
      <c r="AB423">
        <v>23</v>
      </c>
      <c r="AC423">
        <v>24</v>
      </c>
      <c r="AD423">
        <v>25</v>
      </c>
      <c r="AE423">
        <v>26</v>
      </c>
      <c r="AF423">
        <v>27</v>
      </c>
      <c r="AG423">
        <v>28</v>
      </c>
      <c r="AH423">
        <v>29</v>
      </c>
      <c r="AI423">
        <v>30</v>
      </c>
      <c r="AJ423">
        <v>31</v>
      </c>
      <c r="AK423">
        <v>32</v>
      </c>
      <c r="AL423">
        <v>33</v>
      </c>
      <c r="AM423">
        <v>34</v>
      </c>
      <c r="AN423">
        <v>35</v>
      </c>
      <c r="AO423">
        <v>36</v>
      </c>
      <c r="AP423">
        <v>37</v>
      </c>
      <c r="AQ423">
        <v>38</v>
      </c>
      <c r="AR423">
        <v>39</v>
      </c>
      <c r="AS423">
        <v>40</v>
      </c>
      <c r="AT423">
        <v>41</v>
      </c>
      <c r="AU423">
        <v>42</v>
      </c>
      <c r="AV423">
        <v>43</v>
      </c>
      <c r="AW423">
        <v>44</v>
      </c>
      <c r="AX423">
        <v>45</v>
      </c>
      <c r="AY423">
        <v>46</v>
      </c>
      <c r="AZ423">
        <v>47</v>
      </c>
      <c r="BA423">
        <v>48</v>
      </c>
      <c r="BB423">
        <v>49</v>
      </c>
      <c r="BC423">
        <v>50</v>
      </c>
      <c r="BD423">
        <v>51</v>
      </c>
      <c r="BE423">
        <v>52</v>
      </c>
      <c r="BF423">
        <v>53</v>
      </c>
      <c r="BG423">
        <v>54</v>
      </c>
      <c r="BH423">
        <v>55</v>
      </c>
      <c r="BI423">
        <v>56</v>
      </c>
      <c r="BJ423">
        <v>57</v>
      </c>
      <c r="BK423">
        <v>58</v>
      </c>
      <c r="BL423">
        <v>59</v>
      </c>
      <c r="BM423">
        <v>60</v>
      </c>
      <c r="BN423">
        <v>61</v>
      </c>
      <c r="BO423">
        <v>62</v>
      </c>
      <c r="BP423">
        <v>63</v>
      </c>
      <c r="BQ423">
        <v>64</v>
      </c>
      <c r="BR423">
        <v>65</v>
      </c>
      <c r="BS423">
        <v>66</v>
      </c>
      <c r="BT423">
        <v>67</v>
      </c>
      <c r="BU423">
        <v>68</v>
      </c>
      <c r="BV423">
        <v>69</v>
      </c>
      <c r="BW423">
        <v>70</v>
      </c>
      <c r="BX423">
        <v>71</v>
      </c>
      <c r="BY423">
        <v>72</v>
      </c>
      <c r="BZ423">
        <v>73</v>
      </c>
      <c r="CA423">
        <v>74</v>
      </c>
      <c r="CB423">
        <v>75</v>
      </c>
      <c r="CC423">
        <v>76</v>
      </c>
      <c r="CD423">
        <v>77</v>
      </c>
      <c r="CE423">
        <v>78</v>
      </c>
      <c r="CF423">
        <v>79</v>
      </c>
      <c r="CH423">
        <v>80</v>
      </c>
      <c r="CI423">
        <v>81</v>
      </c>
      <c r="CJ423">
        <v>82</v>
      </c>
      <c r="CK423">
        <v>83</v>
      </c>
      <c r="CM423">
        <v>84</v>
      </c>
      <c r="CN423">
        <v>85</v>
      </c>
      <c r="CO423">
        <v>86</v>
      </c>
      <c r="CP423">
        <v>87</v>
      </c>
    </row>
    <row r="424" spans="4:94" x14ac:dyDescent="0.2">
      <c r="E424" s="426" t="s">
        <v>157</v>
      </c>
      <c r="F424">
        <v>23</v>
      </c>
      <c r="G424">
        <v>50</v>
      </c>
      <c r="H424">
        <v>40</v>
      </c>
      <c r="I424">
        <v>61</v>
      </c>
      <c r="J424">
        <v>79</v>
      </c>
      <c r="K424">
        <v>3</v>
      </c>
      <c r="L424">
        <v>64</v>
      </c>
      <c r="M424">
        <v>66</v>
      </c>
      <c r="N424">
        <v>58</v>
      </c>
      <c r="O424">
        <v>6</v>
      </c>
      <c r="P424">
        <v>34</v>
      </c>
      <c r="Q424">
        <v>25</v>
      </c>
      <c r="R424">
        <v>1</v>
      </c>
      <c r="S424">
        <v>56</v>
      </c>
      <c r="T424">
        <v>27</v>
      </c>
      <c r="U424">
        <v>87</v>
      </c>
      <c r="V424">
        <v>54</v>
      </c>
      <c r="W424">
        <v>42</v>
      </c>
      <c r="X424">
        <v>2</v>
      </c>
      <c r="Y424">
        <v>14</v>
      </c>
      <c r="Z424">
        <v>18</v>
      </c>
      <c r="AA424">
        <v>60</v>
      </c>
      <c r="AB424">
        <v>85</v>
      </c>
      <c r="AC424">
        <v>43</v>
      </c>
      <c r="AD424">
        <v>13</v>
      </c>
      <c r="AE424">
        <v>39</v>
      </c>
      <c r="AF424">
        <v>48</v>
      </c>
      <c r="AG424">
        <v>83</v>
      </c>
      <c r="AH424">
        <v>63</v>
      </c>
      <c r="AI424">
        <v>19</v>
      </c>
      <c r="AJ424">
        <v>38</v>
      </c>
      <c r="AK424">
        <v>51</v>
      </c>
      <c r="AL424">
        <v>12</v>
      </c>
      <c r="AM424">
        <v>72</v>
      </c>
      <c r="AN424">
        <v>26</v>
      </c>
      <c r="AO424">
        <v>57</v>
      </c>
      <c r="AP424">
        <v>24</v>
      </c>
      <c r="AQ424">
        <v>81</v>
      </c>
      <c r="AR424">
        <v>86</v>
      </c>
      <c r="AS424">
        <v>71</v>
      </c>
      <c r="AT424">
        <v>74</v>
      </c>
      <c r="AU424">
        <v>49</v>
      </c>
      <c r="AV424">
        <v>16</v>
      </c>
      <c r="AW424">
        <v>76</v>
      </c>
      <c r="AX424">
        <v>62</v>
      </c>
      <c r="AY424">
        <v>59</v>
      </c>
      <c r="AZ424">
        <v>78</v>
      </c>
      <c r="BA424">
        <v>35</v>
      </c>
      <c r="BB424">
        <v>80</v>
      </c>
      <c r="BC424">
        <v>21</v>
      </c>
      <c r="BD424">
        <v>73</v>
      </c>
      <c r="BE424">
        <v>28</v>
      </c>
      <c r="BF424">
        <v>22</v>
      </c>
      <c r="BG424">
        <v>10</v>
      </c>
      <c r="BH424">
        <v>11</v>
      </c>
      <c r="BI424">
        <v>44</v>
      </c>
      <c r="BJ424">
        <v>36</v>
      </c>
      <c r="BK424">
        <v>9</v>
      </c>
      <c r="BL424">
        <v>46</v>
      </c>
      <c r="BM424">
        <v>32</v>
      </c>
      <c r="BN424">
        <v>33</v>
      </c>
      <c r="BO424">
        <v>4</v>
      </c>
      <c r="BP424">
        <v>55</v>
      </c>
      <c r="BQ424">
        <v>67</v>
      </c>
      <c r="BR424">
        <v>37</v>
      </c>
      <c r="BS424">
        <v>20</v>
      </c>
      <c r="BT424">
        <v>8</v>
      </c>
      <c r="BU424">
        <v>84</v>
      </c>
      <c r="BV424">
        <v>82</v>
      </c>
      <c r="BW424">
        <v>77</v>
      </c>
      <c r="BX424">
        <v>52</v>
      </c>
      <c r="BY424">
        <v>75</v>
      </c>
      <c r="BZ424">
        <v>7</v>
      </c>
      <c r="CA424">
        <v>45</v>
      </c>
      <c r="CB424">
        <v>31</v>
      </c>
      <c r="CC424">
        <v>65</v>
      </c>
      <c r="CD424">
        <v>15</v>
      </c>
      <c r="CE424">
        <v>41</v>
      </c>
      <c r="CF424">
        <v>70</v>
      </c>
      <c r="CH424">
        <v>5</v>
      </c>
      <c r="CI424">
        <v>29</v>
      </c>
      <c r="CJ424">
        <v>69</v>
      </c>
      <c r="CK424">
        <v>17</v>
      </c>
      <c r="CM424">
        <v>68</v>
      </c>
      <c r="CN424">
        <v>53</v>
      </c>
      <c r="CO424">
        <v>30</v>
      </c>
      <c r="CP424">
        <v>47</v>
      </c>
    </row>
    <row r="425" spans="4:94" x14ac:dyDescent="0.2">
      <c r="E425" s="426" t="s">
        <v>159</v>
      </c>
      <c r="F425">
        <v>86</v>
      </c>
      <c r="G425">
        <v>58</v>
      </c>
      <c r="H425">
        <v>2</v>
      </c>
      <c r="I425">
        <v>22</v>
      </c>
      <c r="J425">
        <v>12</v>
      </c>
      <c r="K425">
        <v>79</v>
      </c>
      <c r="L425">
        <v>21</v>
      </c>
      <c r="M425">
        <v>4</v>
      </c>
      <c r="N425">
        <v>36</v>
      </c>
      <c r="O425">
        <v>84</v>
      </c>
      <c r="P425">
        <v>19</v>
      </c>
      <c r="Q425">
        <v>82</v>
      </c>
      <c r="R425">
        <v>5</v>
      </c>
      <c r="S425">
        <v>7</v>
      </c>
      <c r="T425">
        <v>33</v>
      </c>
      <c r="U425">
        <v>17</v>
      </c>
      <c r="V425">
        <v>40</v>
      </c>
      <c r="W425">
        <v>34</v>
      </c>
      <c r="X425">
        <v>71</v>
      </c>
      <c r="Y425">
        <v>51</v>
      </c>
      <c r="Z425">
        <v>14</v>
      </c>
      <c r="AA425">
        <v>39</v>
      </c>
      <c r="AB425">
        <v>75</v>
      </c>
      <c r="AC425">
        <v>65</v>
      </c>
      <c r="AD425">
        <v>28</v>
      </c>
      <c r="AE425">
        <v>10</v>
      </c>
      <c r="AF425">
        <v>43</v>
      </c>
      <c r="AG425">
        <v>27</v>
      </c>
      <c r="AH425">
        <v>57</v>
      </c>
      <c r="AI425">
        <v>53</v>
      </c>
      <c r="AJ425">
        <v>49</v>
      </c>
      <c r="AK425">
        <v>87</v>
      </c>
      <c r="AL425">
        <v>59</v>
      </c>
      <c r="AM425">
        <v>52</v>
      </c>
      <c r="AN425">
        <v>41</v>
      </c>
      <c r="AO425">
        <v>70</v>
      </c>
      <c r="AP425">
        <v>76</v>
      </c>
      <c r="AQ425">
        <v>50</v>
      </c>
      <c r="AR425">
        <v>73</v>
      </c>
      <c r="AS425">
        <v>42</v>
      </c>
      <c r="AT425">
        <v>62</v>
      </c>
      <c r="AU425">
        <v>30</v>
      </c>
      <c r="AV425">
        <v>32</v>
      </c>
      <c r="AW425">
        <v>18</v>
      </c>
      <c r="AX425">
        <v>1</v>
      </c>
      <c r="AY425">
        <v>29</v>
      </c>
      <c r="AZ425">
        <v>80</v>
      </c>
      <c r="BA425">
        <v>24</v>
      </c>
      <c r="BB425">
        <v>66</v>
      </c>
      <c r="BC425">
        <v>38</v>
      </c>
      <c r="BD425">
        <v>45</v>
      </c>
      <c r="BE425">
        <v>63</v>
      </c>
      <c r="BF425">
        <v>25</v>
      </c>
      <c r="BG425">
        <v>16</v>
      </c>
      <c r="BH425">
        <v>78</v>
      </c>
      <c r="BI425">
        <v>67</v>
      </c>
      <c r="BJ425">
        <v>83</v>
      </c>
      <c r="BK425">
        <v>15</v>
      </c>
      <c r="BL425">
        <v>3</v>
      </c>
      <c r="BM425">
        <v>85</v>
      </c>
      <c r="BN425">
        <v>77</v>
      </c>
      <c r="BO425">
        <v>35</v>
      </c>
      <c r="BP425">
        <v>64</v>
      </c>
      <c r="BQ425">
        <v>68</v>
      </c>
      <c r="BR425">
        <v>74</v>
      </c>
      <c r="BS425">
        <v>60</v>
      </c>
      <c r="BT425">
        <v>44</v>
      </c>
      <c r="BU425">
        <v>47</v>
      </c>
      <c r="BV425">
        <v>81</v>
      </c>
      <c r="BW425">
        <v>8</v>
      </c>
      <c r="BX425">
        <v>69</v>
      </c>
      <c r="BY425">
        <v>55</v>
      </c>
      <c r="BZ425">
        <v>26</v>
      </c>
      <c r="CA425">
        <v>20</v>
      </c>
      <c r="CB425">
        <v>48</v>
      </c>
      <c r="CC425">
        <v>13</v>
      </c>
      <c r="CD425">
        <v>61</v>
      </c>
      <c r="CE425">
        <v>72</v>
      </c>
      <c r="CF425">
        <v>6</v>
      </c>
      <c r="CH425">
        <v>9</v>
      </c>
      <c r="CI425">
        <v>56</v>
      </c>
      <c r="CJ425">
        <v>54</v>
      </c>
      <c r="CK425">
        <v>11</v>
      </c>
      <c r="CM425">
        <v>37</v>
      </c>
      <c r="CN425">
        <v>31</v>
      </c>
      <c r="CO425">
        <v>46</v>
      </c>
      <c r="CP425">
        <v>23</v>
      </c>
    </row>
    <row r="427" spans="4:94" x14ac:dyDescent="0.2">
      <c r="D427" s="430">
        <v>88</v>
      </c>
      <c r="E427" s="431" t="s">
        <v>179</v>
      </c>
    </row>
    <row r="428" spans="4:94" x14ac:dyDescent="0.2">
      <c r="E428" s="426" t="s">
        <v>130</v>
      </c>
      <c r="F428">
        <v>1</v>
      </c>
      <c r="G428">
        <v>2</v>
      </c>
      <c r="H428">
        <v>3</v>
      </c>
      <c r="I428">
        <v>4</v>
      </c>
      <c r="J428">
        <v>5</v>
      </c>
      <c r="K428">
        <v>6</v>
      </c>
      <c r="L428">
        <v>7</v>
      </c>
      <c r="M428">
        <v>8</v>
      </c>
      <c r="N428">
        <v>9</v>
      </c>
      <c r="O428">
        <v>10</v>
      </c>
      <c r="P428">
        <v>11</v>
      </c>
      <c r="Q428">
        <v>12</v>
      </c>
      <c r="R428">
        <v>13</v>
      </c>
      <c r="S428">
        <v>14</v>
      </c>
      <c r="T428">
        <v>15</v>
      </c>
      <c r="U428">
        <v>16</v>
      </c>
      <c r="V428">
        <v>17</v>
      </c>
      <c r="W428">
        <v>18</v>
      </c>
      <c r="X428">
        <v>19</v>
      </c>
      <c r="Y428">
        <v>20</v>
      </c>
      <c r="Z428">
        <v>21</v>
      </c>
      <c r="AA428">
        <v>22</v>
      </c>
      <c r="AB428">
        <v>23</v>
      </c>
      <c r="AC428">
        <v>24</v>
      </c>
      <c r="AD428">
        <v>25</v>
      </c>
      <c r="AE428">
        <v>26</v>
      </c>
      <c r="AF428">
        <v>27</v>
      </c>
      <c r="AG428">
        <v>28</v>
      </c>
      <c r="AH428">
        <v>29</v>
      </c>
      <c r="AI428">
        <v>30</v>
      </c>
      <c r="AJ428">
        <v>31</v>
      </c>
      <c r="AK428">
        <v>32</v>
      </c>
      <c r="AL428">
        <v>33</v>
      </c>
      <c r="AM428">
        <v>34</v>
      </c>
      <c r="AN428">
        <v>35</v>
      </c>
      <c r="AO428">
        <v>36</v>
      </c>
      <c r="AP428">
        <v>37</v>
      </c>
      <c r="AQ428">
        <v>38</v>
      </c>
      <c r="AR428">
        <v>39</v>
      </c>
      <c r="AS428">
        <v>40</v>
      </c>
      <c r="AT428">
        <v>41</v>
      </c>
      <c r="AU428">
        <v>42</v>
      </c>
      <c r="AV428">
        <v>43</v>
      </c>
      <c r="AW428">
        <v>44</v>
      </c>
      <c r="AX428">
        <v>45</v>
      </c>
      <c r="AY428">
        <v>46</v>
      </c>
      <c r="AZ428">
        <v>47</v>
      </c>
      <c r="BA428">
        <v>48</v>
      </c>
      <c r="BB428">
        <v>49</v>
      </c>
      <c r="BC428">
        <v>50</v>
      </c>
      <c r="BD428">
        <v>51</v>
      </c>
      <c r="BE428">
        <v>52</v>
      </c>
      <c r="BF428">
        <v>53</v>
      </c>
      <c r="BG428">
        <v>54</v>
      </c>
      <c r="BH428">
        <v>55</v>
      </c>
      <c r="BI428">
        <v>56</v>
      </c>
      <c r="BJ428">
        <v>57</v>
      </c>
      <c r="BK428">
        <v>58</v>
      </c>
      <c r="BL428">
        <v>59</v>
      </c>
      <c r="BM428">
        <v>60</v>
      </c>
      <c r="BN428">
        <v>61</v>
      </c>
      <c r="BO428">
        <v>62</v>
      </c>
      <c r="BP428">
        <v>63</v>
      </c>
      <c r="BQ428">
        <v>64</v>
      </c>
      <c r="BR428">
        <v>65</v>
      </c>
      <c r="BS428">
        <v>66</v>
      </c>
      <c r="BT428">
        <v>67</v>
      </c>
      <c r="BU428">
        <v>68</v>
      </c>
      <c r="BV428">
        <v>69</v>
      </c>
      <c r="BW428">
        <v>70</v>
      </c>
      <c r="BX428">
        <v>71</v>
      </c>
      <c r="BY428">
        <v>72</v>
      </c>
      <c r="BZ428">
        <v>73</v>
      </c>
      <c r="CA428">
        <v>74</v>
      </c>
      <c r="CB428">
        <v>75</v>
      </c>
      <c r="CC428">
        <v>76</v>
      </c>
      <c r="CD428">
        <v>77</v>
      </c>
      <c r="CE428">
        <v>78</v>
      </c>
      <c r="CF428">
        <v>79</v>
      </c>
      <c r="CG428">
        <v>80</v>
      </c>
      <c r="CH428">
        <v>81</v>
      </c>
      <c r="CI428">
        <v>82</v>
      </c>
      <c r="CJ428">
        <v>83</v>
      </c>
      <c r="CK428">
        <v>84</v>
      </c>
      <c r="CM428">
        <v>85</v>
      </c>
      <c r="CN428">
        <v>86</v>
      </c>
      <c r="CO428">
        <v>87</v>
      </c>
      <c r="CP428">
        <v>88</v>
      </c>
    </row>
    <row r="429" spans="4:94" x14ac:dyDescent="0.2">
      <c r="E429" s="426" t="s">
        <v>157</v>
      </c>
      <c r="F429">
        <v>74</v>
      </c>
      <c r="G429">
        <v>85</v>
      </c>
      <c r="H429">
        <v>52</v>
      </c>
      <c r="I429">
        <v>2</v>
      </c>
      <c r="J429">
        <v>22</v>
      </c>
      <c r="K429">
        <v>19</v>
      </c>
      <c r="L429">
        <v>69</v>
      </c>
      <c r="M429">
        <v>42</v>
      </c>
      <c r="N429">
        <v>71</v>
      </c>
      <c r="O429">
        <v>13</v>
      </c>
      <c r="P429">
        <v>44</v>
      </c>
      <c r="Q429">
        <v>58</v>
      </c>
      <c r="R429">
        <v>66</v>
      </c>
      <c r="S429">
        <v>38</v>
      </c>
      <c r="T429">
        <v>26</v>
      </c>
      <c r="U429">
        <v>75</v>
      </c>
      <c r="V429">
        <v>50</v>
      </c>
      <c r="W429">
        <v>11</v>
      </c>
      <c r="X429">
        <v>1</v>
      </c>
      <c r="Y429">
        <v>77</v>
      </c>
      <c r="Z429">
        <v>30</v>
      </c>
      <c r="AA429">
        <v>83</v>
      </c>
      <c r="AB429">
        <v>54</v>
      </c>
      <c r="AC429">
        <v>40</v>
      </c>
      <c r="AD429">
        <v>41</v>
      </c>
      <c r="AE429">
        <v>12</v>
      </c>
      <c r="AF429">
        <v>88</v>
      </c>
      <c r="AG429">
        <v>72</v>
      </c>
      <c r="AH429">
        <v>56</v>
      </c>
      <c r="AI429">
        <v>62</v>
      </c>
      <c r="AJ429">
        <v>34</v>
      </c>
      <c r="AK429">
        <v>8</v>
      </c>
      <c r="AL429">
        <v>20</v>
      </c>
      <c r="AM429">
        <v>47</v>
      </c>
      <c r="AN429">
        <v>36</v>
      </c>
      <c r="AO429">
        <v>65</v>
      </c>
      <c r="AP429">
        <v>51</v>
      </c>
      <c r="AQ429">
        <v>57</v>
      </c>
      <c r="AR429">
        <v>82</v>
      </c>
      <c r="AS429">
        <v>17</v>
      </c>
      <c r="AT429">
        <v>48</v>
      </c>
      <c r="AU429">
        <v>10</v>
      </c>
      <c r="AV429">
        <v>45</v>
      </c>
      <c r="AW429">
        <v>87</v>
      </c>
      <c r="AX429">
        <v>31</v>
      </c>
      <c r="AY429">
        <v>35</v>
      </c>
      <c r="AZ429">
        <v>73</v>
      </c>
      <c r="BA429">
        <v>7</v>
      </c>
      <c r="BB429">
        <v>70</v>
      </c>
      <c r="BC429">
        <v>78</v>
      </c>
      <c r="BD429">
        <v>68</v>
      </c>
      <c r="BE429">
        <v>3</v>
      </c>
      <c r="BF429">
        <v>81</v>
      </c>
      <c r="BG429">
        <v>63</v>
      </c>
      <c r="BH429">
        <v>21</v>
      </c>
      <c r="BI429">
        <v>29</v>
      </c>
      <c r="BJ429">
        <v>43</v>
      </c>
      <c r="BK429">
        <v>60</v>
      </c>
      <c r="BL429">
        <v>5</v>
      </c>
      <c r="BM429">
        <v>16</v>
      </c>
      <c r="BN429">
        <v>55</v>
      </c>
      <c r="BO429">
        <v>39</v>
      </c>
      <c r="BP429">
        <v>64</v>
      </c>
      <c r="BQ429">
        <v>32</v>
      </c>
      <c r="BR429">
        <v>76</v>
      </c>
      <c r="BS429">
        <v>18</v>
      </c>
      <c r="BT429">
        <v>15</v>
      </c>
      <c r="BU429">
        <v>84</v>
      </c>
      <c r="BV429">
        <v>23</v>
      </c>
      <c r="BW429">
        <v>53</v>
      </c>
      <c r="BX429">
        <v>9</v>
      </c>
      <c r="BY429">
        <v>59</v>
      </c>
      <c r="BZ429">
        <v>25</v>
      </c>
      <c r="CA429">
        <v>37</v>
      </c>
      <c r="CB429">
        <v>79</v>
      </c>
      <c r="CC429">
        <v>24</v>
      </c>
      <c r="CD429">
        <v>33</v>
      </c>
      <c r="CE429">
        <v>86</v>
      </c>
      <c r="CF429">
        <v>28</v>
      </c>
      <c r="CG429">
        <v>6</v>
      </c>
      <c r="CH429">
        <v>49</v>
      </c>
      <c r="CI429">
        <v>14</v>
      </c>
      <c r="CJ429">
        <v>61</v>
      </c>
      <c r="CK429">
        <v>67</v>
      </c>
      <c r="CM429">
        <v>80</v>
      </c>
      <c r="CN429">
        <v>4</v>
      </c>
      <c r="CO429">
        <v>46</v>
      </c>
      <c r="CP429">
        <v>27</v>
      </c>
    </row>
    <row r="430" spans="4:94" x14ac:dyDescent="0.2">
      <c r="E430" s="426" t="s">
        <v>159</v>
      </c>
      <c r="F430">
        <v>22</v>
      </c>
      <c r="G430">
        <v>20</v>
      </c>
      <c r="H430">
        <v>31</v>
      </c>
      <c r="I430">
        <v>68</v>
      </c>
      <c r="J430">
        <v>71</v>
      </c>
      <c r="K430">
        <v>4</v>
      </c>
      <c r="L430">
        <v>53</v>
      </c>
      <c r="M430">
        <v>47</v>
      </c>
      <c r="N430">
        <v>12</v>
      </c>
      <c r="O430">
        <v>9</v>
      </c>
      <c r="P430">
        <v>38</v>
      </c>
      <c r="Q430">
        <v>56</v>
      </c>
      <c r="R430">
        <v>32</v>
      </c>
      <c r="S430">
        <v>7</v>
      </c>
      <c r="T430">
        <v>81</v>
      </c>
      <c r="U430">
        <v>87</v>
      </c>
      <c r="V430">
        <v>19</v>
      </c>
      <c r="W430">
        <v>77</v>
      </c>
      <c r="X430">
        <v>65</v>
      </c>
      <c r="Y430">
        <v>74</v>
      </c>
      <c r="Z430">
        <v>17</v>
      </c>
      <c r="AA430">
        <v>1</v>
      </c>
      <c r="AB430">
        <v>14</v>
      </c>
      <c r="AC430">
        <v>86</v>
      </c>
      <c r="AD430">
        <v>29</v>
      </c>
      <c r="AE430">
        <v>23</v>
      </c>
      <c r="AF430">
        <v>44</v>
      </c>
      <c r="AG430">
        <v>88</v>
      </c>
      <c r="AH430">
        <v>30</v>
      </c>
      <c r="AI430">
        <v>73</v>
      </c>
      <c r="AJ430">
        <v>5</v>
      </c>
      <c r="AK430">
        <v>45</v>
      </c>
      <c r="AL430">
        <v>82</v>
      </c>
      <c r="AM430">
        <v>35</v>
      </c>
      <c r="AN430">
        <v>66</v>
      </c>
      <c r="AO430">
        <v>67</v>
      </c>
      <c r="AP430">
        <v>60</v>
      </c>
      <c r="AQ430">
        <v>27</v>
      </c>
      <c r="AR430">
        <v>55</v>
      </c>
      <c r="AS430">
        <v>18</v>
      </c>
      <c r="AT430">
        <v>84</v>
      </c>
      <c r="AU430">
        <v>25</v>
      </c>
      <c r="AV430">
        <v>26</v>
      </c>
      <c r="AW430">
        <v>8</v>
      </c>
      <c r="AX430">
        <v>33</v>
      </c>
      <c r="AY430">
        <v>59</v>
      </c>
      <c r="AZ430">
        <v>54</v>
      </c>
      <c r="BA430">
        <v>2</v>
      </c>
      <c r="BB430">
        <v>11</v>
      </c>
      <c r="BC430">
        <v>61</v>
      </c>
      <c r="BD430">
        <v>79</v>
      </c>
      <c r="BE430">
        <v>63</v>
      </c>
      <c r="BF430">
        <v>39</v>
      </c>
      <c r="BG430">
        <v>42</v>
      </c>
      <c r="BH430">
        <v>57</v>
      </c>
      <c r="BI430">
        <v>15</v>
      </c>
      <c r="BJ430">
        <v>6</v>
      </c>
      <c r="BK430">
        <v>21</v>
      </c>
      <c r="BL430">
        <v>46</v>
      </c>
      <c r="BM430">
        <v>58</v>
      </c>
      <c r="BN430">
        <v>69</v>
      </c>
      <c r="BO430">
        <v>16</v>
      </c>
      <c r="BP430">
        <v>50</v>
      </c>
      <c r="BQ430">
        <v>41</v>
      </c>
      <c r="BR430">
        <v>52</v>
      </c>
      <c r="BS430">
        <v>70</v>
      </c>
      <c r="BT430">
        <v>36</v>
      </c>
      <c r="BU430">
        <v>62</v>
      </c>
      <c r="BV430">
        <v>43</v>
      </c>
      <c r="BW430">
        <v>83</v>
      </c>
      <c r="BX430">
        <v>13</v>
      </c>
      <c r="BY430">
        <v>80</v>
      </c>
      <c r="BZ430">
        <v>24</v>
      </c>
      <c r="CA430">
        <v>75</v>
      </c>
      <c r="CB430">
        <v>85</v>
      </c>
      <c r="CC430">
        <v>40</v>
      </c>
      <c r="CD430">
        <v>49</v>
      </c>
      <c r="CE430">
        <v>76</v>
      </c>
      <c r="CF430">
        <v>51</v>
      </c>
      <c r="CG430">
        <v>72</v>
      </c>
      <c r="CH430">
        <v>37</v>
      </c>
      <c r="CI430">
        <v>28</v>
      </c>
      <c r="CJ430">
        <v>34</v>
      </c>
      <c r="CK430">
        <v>48</v>
      </c>
      <c r="CM430">
        <v>78</v>
      </c>
      <c r="CN430">
        <v>64</v>
      </c>
      <c r="CO430">
        <v>10</v>
      </c>
      <c r="CP430">
        <v>3</v>
      </c>
    </row>
    <row r="432" spans="4:94" x14ac:dyDescent="0.2">
      <c r="D432" s="430">
        <v>89</v>
      </c>
      <c r="E432" s="431" t="s">
        <v>179</v>
      </c>
    </row>
    <row r="433" spans="4:99" x14ac:dyDescent="0.2">
      <c r="E433" s="426" t="s">
        <v>130</v>
      </c>
      <c r="F433">
        <v>1</v>
      </c>
      <c r="G433">
        <v>2</v>
      </c>
      <c r="H433">
        <v>3</v>
      </c>
      <c r="I433">
        <v>4</v>
      </c>
      <c r="J433">
        <v>5</v>
      </c>
      <c r="K433">
        <v>6</v>
      </c>
      <c r="L433">
        <v>7</v>
      </c>
      <c r="M433">
        <v>8</v>
      </c>
      <c r="N433">
        <v>9</v>
      </c>
      <c r="O433">
        <v>10</v>
      </c>
      <c r="P433">
        <v>11</v>
      </c>
      <c r="Q433">
        <v>12</v>
      </c>
      <c r="R433">
        <v>13</v>
      </c>
      <c r="S433">
        <v>14</v>
      </c>
      <c r="T433">
        <v>15</v>
      </c>
      <c r="U433">
        <v>16</v>
      </c>
      <c r="V433">
        <v>17</v>
      </c>
      <c r="W433">
        <v>18</v>
      </c>
      <c r="X433">
        <v>19</v>
      </c>
      <c r="Y433">
        <v>20</v>
      </c>
      <c r="Z433">
        <v>21</v>
      </c>
      <c r="AA433">
        <v>22</v>
      </c>
      <c r="AB433">
        <v>23</v>
      </c>
      <c r="AC433">
        <v>24</v>
      </c>
      <c r="AD433">
        <v>25</v>
      </c>
      <c r="AE433">
        <v>26</v>
      </c>
      <c r="AF433">
        <v>27</v>
      </c>
      <c r="AG433">
        <v>28</v>
      </c>
      <c r="AH433">
        <v>29</v>
      </c>
      <c r="AI433">
        <v>30</v>
      </c>
      <c r="AJ433">
        <v>31</v>
      </c>
      <c r="AK433">
        <v>32</v>
      </c>
      <c r="AL433">
        <v>33</v>
      </c>
      <c r="AM433">
        <v>34</v>
      </c>
      <c r="AN433">
        <v>35</v>
      </c>
      <c r="AO433">
        <v>36</v>
      </c>
      <c r="AP433">
        <v>37</v>
      </c>
      <c r="AQ433">
        <v>38</v>
      </c>
      <c r="AR433">
        <v>39</v>
      </c>
      <c r="AS433">
        <v>40</v>
      </c>
      <c r="AT433">
        <v>41</v>
      </c>
      <c r="AU433">
        <v>42</v>
      </c>
      <c r="AV433">
        <v>43</v>
      </c>
      <c r="AW433">
        <v>44</v>
      </c>
      <c r="AX433">
        <v>45</v>
      </c>
      <c r="AY433">
        <v>46</v>
      </c>
      <c r="AZ433">
        <v>47</v>
      </c>
      <c r="BA433">
        <v>48</v>
      </c>
      <c r="BB433">
        <v>49</v>
      </c>
      <c r="BC433">
        <v>50</v>
      </c>
      <c r="BD433">
        <v>51</v>
      </c>
      <c r="BE433">
        <v>52</v>
      </c>
      <c r="BF433">
        <v>53</v>
      </c>
      <c r="BG433">
        <v>54</v>
      </c>
      <c r="BH433">
        <v>55</v>
      </c>
      <c r="BI433">
        <v>56</v>
      </c>
      <c r="BJ433">
        <v>57</v>
      </c>
      <c r="BK433">
        <v>58</v>
      </c>
      <c r="BL433">
        <v>59</v>
      </c>
      <c r="BM433">
        <v>60</v>
      </c>
      <c r="BN433">
        <v>61</v>
      </c>
      <c r="BO433">
        <v>62</v>
      </c>
      <c r="BP433">
        <v>63</v>
      </c>
      <c r="BQ433">
        <v>64</v>
      </c>
      <c r="BR433">
        <v>65</v>
      </c>
      <c r="BS433">
        <v>66</v>
      </c>
      <c r="BT433">
        <v>67</v>
      </c>
      <c r="BU433">
        <v>68</v>
      </c>
      <c r="BV433">
        <v>69</v>
      </c>
      <c r="BW433">
        <v>70</v>
      </c>
      <c r="BX433">
        <v>71</v>
      </c>
      <c r="BY433">
        <v>72</v>
      </c>
      <c r="BZ433">
        <v>73</v>
      </c>
      <c r="CA433">
        <v>74</v>
      </c>
      <c r="CB433">
        <v>75</v>
      </c>
      <c r="CC433">
        <v>76</v>
      </c>
      <c r="CD433">
        <v>77</v>
      </c>
      <c r="CE433">
        <v>78</v>
      </c>
      <c r="CF433">
        <v>79</v>
      </c>
      <c r="CG433">
        <v>80</v>
      </c>
      <c r="CH433">
        <v>81</v>
      </c>
      <c r="CI433">
        <v>82</v>
      </c>
      <c r="CJ433">
        <v>83</v>
      </c>
      <c r="CK433">
        <v>84</v>
      </c>
      <c r="CL433">
        <v>85</v>
      </c>
      <c r="CM433">
        <v>86</v>
      </c>
      <c r="CN433">
        <v>87</v>
      </c>
      <c r="CO433">
        <v>88</v>
      </c>
      <c r="CP433">
        <v>89</v>
      </c>
    </row>
    <row r="434" spans="4:99" x14ac:dyDescent="0.2">
      <c r="E434" s="426" t="s">
        <v>157</v>
      </c>
      <c r="F434">
        <v>30</v>
      </c>
      <c r="G434">
        <v>3</v>
      </c>
      <c r="H434">
        <v>44</v>
      </c>
      <c r="I434">
        <v>65</v>
      </c>
      <c r="J434">
        <v>46</v>
      </c>
      <c r="K434">
        <v>33</v>
      </c>
      <c r="L434">
        <v>50</v>
      </c>
      <c r="M434">
        <v>74</v>
      </c>
      <c r="N434">
        <v>57</v>
      </c>
      <c r="O434">
        <v>68</v>
      </c>
      <c r="P434">
        <v>73</v>
      </c>
      <c r="Q434">
        <v>11</v>
      </c>
      <c r="R434">
        <v>27</v>
      </c>
      <c r="S434">
        <v>53</v>
      </c>
      <c r="T434">
        <v>67</v>
      </c>
      <c r="U434">
        <v>20</v>
      </c>
      <c r="V434">
        <v>15</v>
      </c>
      <c r="W434">
        <v>62</v>
      </c>
      <c r="X434">
        <v>76</v>
      </c>
      <c r="Y434">
        <v>66</v>
      </c>
      <c r="Z434">
        <v>89</v>
      </c>
      <c r="AA434">
        <v>69</v>
      </c>
      <c r="AB434">
        <v>64</v>
      </c>
      <c r="AC434">
        <v>71</v>
      </c>
      <c r="AD434">
        <v>42</v>
      </c>
      <c r="AE434">
        <v>37</v>
      </c>
      <c r="AF434">
        <v>49</v>
      </c>
      <c r="AG434">
        <v>51</v>
      </c>
      <c r="AH434">
        <v>31</v>
      </c>
      <c r="AI434">
        <v>87</v>
      </c>
      <c r="AJ434">
        <v>84</v>
      </c>
      <c r="AK434">
        <v>38</v>
      </c>
      <c r="AL434">
        <v>6</v>
      </c>
      <c r="AM434">
        <v>75</v>
      </c>
      <c r="AN434">
        <v>23</v>
      </c>
      <c r="AO434">
        <v>14</v>
      </c>
      <c r="AP434">
        <v>59</v>
      </c>
      <c r="AQ434">
        <v>45</v>
      </c>
      <c r="AR434">
        <v>16</v>
      </c>
      <c r="AS434">
        <v>54</v>
      </c>
      <c r="AT434">
        <v>25</v>
      </c>
      <c r="AU434">
        <v>43</v>
      </c>
      <c r="AV434">
        <v>86</v>
      </c>
      <c r="AW434">
        <v>58</v>
      </c>
      <c r="AX434">
        <v>32</v>
      </c>
      <c r="AY434">
        <v>79</v>
      </c>
      <c r="AZ434">
        <v>24</v>
      </c>
      <c r="BA434">
        <v>82</v>
      </c>
      <c r="BB434">
        <v>18</v>
      </c>
      <c r="BC434">
        <v>41</v>
      </c>
      <c r="BD434">
        <v>85</v>
      </c>
      <c r="BE434">
        <v>39</v>
      </c>
      <c r="BF434">
        <v>29</v>
      </c>
      <c r="BG434">
        <v>48</v>
      </c>
      <c r="BH434">
        <v>56</v>
      </c>
      <c r="BI434">
        <v>5</v>
      </c>
      <c r="BJ434">
        <v>26</v>
      </c>
      <c r="BK434">
        <v>47</v>
      </c>
      <c r="BL434">
        <v>13</v>
      </c>
      <c r="BM434">
        <v>36</v>
      </c>
      <c r="BN434">
        <v>17</v>
      </c>
      <c r="BO434">
        <v>21</v>
      </c>
      <c r="BP434">
        <v>10</v>
      </c>
      <c r="BQ434">
        <v>78</v>
      </c>
      <c r="BR434">
        <v>28</v>
      </c>
      <c r="BS434">
        <v>35</v>
      </c>
      <c r="BT434">
        <v>63</v>
      </c>
      <c r="BU434">
        <v>4</v>
      </c>
      <c r="BV434">
        <v>22</v>
      </c>
      <c r="BW434">
        <v>7</v>
      </c>
      <c r="BX434">
        <v>83</v>
      </c>
      <c r="BY434">
        <v>88</v>
      </c>
      <c r="BZ434">
        <v>12</v>
      </c>
      <c r="CA434">
        <v>2</v>
      </c>
      <c r="CB434">
        <v>34</v>
      </c>
      <c r="CC434">
        <v>60</v>
      </c>
      <c r="CD434">
        <v>70</v>
      </c>
      <c r="CE434">
        <v>61</v>
      </c>
      <c r="CF434">
        <v>72</v>
      </c>
      <c r="CG434">
        <v>8</v>
      </c>
      <c r="CH434">
        <v>52</v>
      </c>
      <c r="CI434">
        <v>9</v>
      </c>
      <c r="CJ434">
        <v>81</v>
      </c>
      <c r="CK434">
        <v>1</v>
      </c>
      <c r="CL434">
        <v>77</v>
      </c>
      <c r="CM434">
        <v>80</v>
      </c>
      <c r="CN434">
        <v>19</v>
      </c>
      <c r="CO434">
        <v>55</v>
      </c>
      <c r="CP434">
        <v>40</v>
      </c>
    </row>
    <row r="435" spans="4:99" x14ac:dyDescent="0.2">
      <c r="E435" s="426" t="s">
        <v>159</v>
      </c>
      <c r="F435">
        <v>78</v>
      </c>
      <c r="G435">
        <v>31</v>
      </c>
      <c r="H435">
        <v>70</v>
      </c>
      <c r="I435">
        <v>25</v>
      </c>
      <c r="J435">
        <v>88</v>
      </c>
      <c r="K435">
        <v>7</v>
      </c>
      <c r="L435">
        <v>80</v>
      </c>
      <c r="M435">
        <v>72</v>
      </c>
      <c r="N435">
        <v>51</v>
      </c>
      <c r="O435">
        <v>26</v>
      </c>
      <c r="P435">
        <v>75</v>
      </c>
      <c r="Q435">
        <v>29</v>
      </c>
      <c r="R435">
        <v>24</v>
      </c>
      <c r="S435">
        <v>86</v>
      </c>
      <c r="T435">
        <v>63</v>
      </c>
      <c r="U435">
        <v>65</v>
      </c>
      <c r="V435">
        <v>48</v>
      </c>
      <c r="W435">
        <v>42</v>
      </c>
      <c r="X435">
        <v>5</v>
      </c>
      <c r="Y435">
        <v>37</v>
      </c>
      <c r="Z435">
        <v>19</v>
      </c>
      <c r="AA435">
        <v>4</v>
      </c>
      <c r="AB435">
        <v>67</v>
      </c>
      <c r="AC435">
        <v>43</v>
      </c>
      <c r="AD435">
        <v>52</v>
      </c>
      <c r="AE435">
        <v>55</v>
      </c>
      <c r="AF435">
        <v>18</v>
      </c>
      <c r="AG435">
        <v>49</v>
      </c>
      <c r="AH435">
        <v>62</v>
      </c>
      <c r="AI435">
        <v>73</v>
      </c>
      <c r="AJ435">
        <v>87</v>
      </c>
      <c r="AK435">
        <v>8</v>
      </c>
      <c r="AL435">
        <v>84</v>
      </c>
      <c r="AM435">
        <v>56</v>
      </c>
      <c r="AN435">
        <v>14</v>
      </c>
      <c r="AO435">
        <v>45</v>
      </c>
      <c r="AP435">
        <v>20</v>
      </c>
      <c r="AQ435">
        <v>69</v>
      </c>
      <c r="AR435">
        <v>35</v>
      </c>
      <c r="AS435">
        <v>21</v>
      </c>
      <c r="AT435">
        <v>15</v>
      </c>
      <c r="AU435">
        <v>58</v>
      </c>
      <c r="AV435">
        <v>9</v>
      </c>
      <c r="AW435">
        <v>30</v>
      </c>
      <c r="AX435">
        <v>82</v>
      </c>
      <c r="AY435">
        <v>34</v>
      </c>
      <c r="AZ435">
        <v>23</v>
      </c>
      <c r="BA435">
        <v>59</v>
      </c>
      <c r="BB435">
        <v>81</v>
      </c>
      <c r="BC435">
        <v>76</v>
      </c>
      <c r="BD435">
        <v>13</v>
      </c>
      <c r="BE435">
        <v>41</v>
      </c>
      <c r="BF435">
        <v>1</v>
      </c>
      <c r="BG435">
        <v>6</v>
      </c>
      <c r="BH435">
        <v>83</v>
      </c>
      <c r="BI435">
        <v>74</v>
      </c>
      <c r="BJ435">
        <v>66</v>
      </c>
      <c r="BK435">
        <v>32</v>
      </c>
      <c r="BL435">
        <v>11</v>
      </c>
      <c r="BM435">
        <v>89</v>
      </c>
      <c r="BN435">
        <v>40</v>
      </c>
      <c r="BO435">
        <v>44</v>
      </c>
      <c r="BP435">
        <v>22</v>
      </c>
      <c r="BQ435">
        <v>33</v>
      </c>
      <c r="BR435">
        <v>47</v>
      </c>
      <c r="BS435">
        <v>57</v>
      </c>
      <c r="BT435">
        <v>28</v>
      </c>
      <c r="BU435">
        <v>36</v>
      </c>
      <c r="BV435">
        <v>85</v>
      </c>
      <c r="BW435">
        <v>3</v>
      </c>
      <c r="BX435">
        <v>77</v>
      </c>
      <c r="BY435">
        <v>16</v>
      </c>
      <c r="BZ435">
        <v>50</v>
      </c>
      <c r="CA435">
        <v>12</v>
      </c>
      <c r="CB435">
        <v>27</v>
      </c>
      <c r="CC435">
        <v>10</v>
      </c>
      <c r="CD435">
        <v>46</v>
      </c>
      <c r="CE435">
        <v>79</v>
      </c>
      <c r="CF435">
        <v>61</v>
      </c>
      <c r="CG435">
        <v>71</v>
      </c>
      <c r="CH435">
        <v>53</v>
      </c>
      <c r="CI435">
        <v>68</v>
      </c>
      <c r="CJ435">
        <v>2</v>
      </c>
      <c r="CK435">
        <v>17</v>
      </c>
      <c r="CL435">
        <v>38</v>
      </c>
      <c r="CM435">
        <v>54</v>
      </c>
      <c r="CN435">
        <v>64</v>
      </c>
      <c r="CO435">
        <v>39</v>
      </c>
      <c r="CP435">
        <v>60</v>
      </c>
    </row>
    <row r="437" spans="4:99" x14ac:dyDescent="0.2">
      <c r="D437" s="430">
        <v>90</v>
      </c>
      <c r="E437" s="431" t="s">
        <v>179</v>
      </c>
    </row>
    <row r="438" spans="4:99" x14ac:dyDescent="0.2">
      <c r="E438" s="426" t="s">
        <v>130</v>
      </c>
      <c r="F438">
        <v>1</v>
      </c>
      <c r="G438">
        <v>2</v>
      </c>
      <c r="H438">
        <v>3</v>
      </c>
      <c r="I438">
        <v>4</v>
      </c>
      <c r="J438">
        <v>5</v>
      </c>
      <c r="K438">
        <v>6</v>
      </c>
      <c r="L438">
        <v>7</v>
      </c>
      <c r="M438">
        <v>8</v>
      </c>
      <c r="N438">
        <v>9</v>
      </c>
      <c r="O438">
        <v>10</v>
      </c>
      <c r="P438">
        <v>11</v>
      </c>
      <c r="Q438">
        <v>12</v>
      </c>
      <c r="R438">
        <v>13</v>
      </c>
      <c r="S438">
        <v>14</v>
      </c>
      <c r="T438">
        <v>15</v>
      </c>
      <c r="U438">
        <v>16</v>
      </c>
      <c r="V438">
        <v>17</v>
      </c>
      <c r="W438">
        <v>18</v>
      </c>
      <c r="X438">
        <v>19</v>
      </c>
      <c r="Y438">
        <v>20</v>
      </c>
      <c r="Z438">
        <v>21</v>
      </c>
      <c r="AA438">
        <v>22</v>
      </c>
      <c r="AB438">
        <v>23</v>
      </c>
      <c r="AC438">
        <v>24</v>
      </c>
      <c r="AD438">
        <v>25</v>
      </c>
      <c r="AE438">
        <v>26</v>
      </c>
      <c r="AF438">
        <v>27</v>
      </c>
      <c r="AG438">
        <v>28</v>
      </c>
      <c r="AH438">
        <v>29</v>
      </c>
      <c r="AI438">
        <v>30</v>
      </c>
      <c r="AJ438">
        <v>31</v>
      </c>
      <c r="AK438">
        <v>32</v>
      </c>
      <c r="AL438">
        <v>33</v>
      </c>
      <c r="AM438">
        <v>34</v>
      </c>
      <c r="AN438">
        <v>35</v>
      </c>
      <c r="AO438">
        <v>36</v>
      </c>
      <c r="AP438">
        <v>37</v>
      </c>
      <c r="AQ438">
        <v>38</v>
      </c>
      <c r="AR438">
        <v>39</v>
      </c>
      <c r="AS438">
        <v>40</v>
      </c>
      <c r="AT438">
        <v>41</v>
      </c>
      <c r="AU438">
        <v>42</v>
      </c>
      <c r="AV438">
        <v>43</v>
      </c>
      <c r="AW438">
        <v>44</v>
      </c>
      <c r="AX438">
        <v>45</v>
      </c>
      <c r="AY438">
        <v>46</v>
      </c>
      <c r="AZ438">
        <v>47</v>
      </c>
      <c r="BA438">
        <v>48</v>
      </c>
      <c r="BB438">
        <v>49</v>
      </c>
      <c r="BC438">
        <v>50</v>
      </c>
      <c r="BD438">
        <v>51</v>
      </c>
      <c r="BE438">
        <v>52</v>
      </c>
      <c r="BF438">
        <v>53</v>
      </c>
      <c r="BG438">
        <v>54</v>
      </c>
      <c r="BH438">
        <v>55</v>
      </c>
      <c r="BI438">
        <v>56</v>
      </c>
      <c r="BJ438">
        <v>57</v>
      </c>
      <c r="BK438">
        <v>58</v>
      </c>
      <c r="BL438">
        <v>59</v>
      </c>
      <c r="BM438">
        <v>60</v>
      </c>
      <c r="BN438">
        <v>61</v>
      </c>
      <c r="BO438">
        <v>62</v>
      </c>
      <c r="BP438">
        <v>63</v>
      </c>
      <c r="BQ438">
        <v>64</v>
      </c>
      <c r="BR438">
        <v>65</v>
      </c>
      <c r="BS438">
        <v>66</v>
      </c>
      <c r="BT438">
        <v>67</v>
      </c>
      <c r="BU438">
        <v>68</v>
      </c>
      <c r="BV438">
        <v>69</v>
      </c>
      <c r="BW438">
        <v>70</v>
      </c>
      <c r="BX438">
        <v>71</v>
      </c>
      <c r="BY438">
        <v>72</v>
      </c>
      <c r="BZ438">
        <v>73</v>
      </c>
      <c r="CA438">
        <v>74</v>
      </c>
      <c r="CB438">
        <v>75</v>
      </c>
      <c r="CC438">
        <v>76</v>
      </c>
      <c r="CD438">
        <v>77</v>
      </c>
      <c r="CE438">
        <v>78</v>
      </c>
      <c r="CF438">
        <v>79</v>
      </c>
      <c r="CG438">
        <v>80</v>
      </c>
      <c r="CH438">
        <v>81</v>
      </c>
      <c r="CI438">
        <v>82</v>
      </c>
      <c r="CJ438">
        <v>83</v>
      </c>
      <c r="CK438">
        <v>84</v>
      </c>
      <c r="CL438">
        <v>85</v>
      </c>
      <c r="CM438">
        <v>86</v>
      </c>
      <c r="CN438">
        <v>87</v>
      </c>
      <c r="CO438">
        <v>88</v>
      </c>
      <c r="CP438">
        <v>89</v>
      </c>
      <c r="CQ438">
        <v>90</v>
      </c>
    </row>
    <row r="439" spans="4:99" x14ac:dyDescent="0.2">
      <c r="E439" s="426" t="s">
        <v>157</v>
      </c>
      <c r="F439">
        <v>89</v>
      </c>
      <c r="G439">
        <v>39</v>
      </c>
      <c r="H439">
        <v>42</v>
      </c>
      <c r="I439">
        <v>57</v>
      </c>
      <c r="J439">
        <v>21</v>
      </c>
      <c r="K439">
        <v>44</v>
      </c>
      <c r="L439">
        <v>19</v>
      </c>
      <c r="M439">
        <v>67</v>
      </c>
      <c r="N439">
        <v>78</v>
      </c>
      <c r="O439">
        <v>6</v>
      </c>
      <c r="P439">
        <v>72</v>
      </c>
      <c r="Q439">
        <v>8</v>
      </c>
      <c r="R439">
        <v>12</v>
      </c>
      <c r="S439">
        <v>51</v>
      </c>
      <c r="T439">
        <v>81</v>
      </c>
      <c r="U439">
        <v>9</v>
      </c>
      <c r="V439">
        <v>34</v>
      </c>
      <c r="W439">
        <v>46</v>
      </c>
      <c r="X439">
        <v>27</v>
      </c>
      <c r="Y439">
        <v>88</v>
      </c>
      <c r="Z439">
        <v>68</v>
      </c>
      <c r="AA439">
        <v>43</v>
      </c>
      <c r="AB439">
        <v>24</v>
      </c>
      <c r="AC439">
        <v>1</v>
      </c>
      <c r="AD439">
        <v>52</v>
      </c>
      <c r="AE439">
        <v>77</v>
      </c>
      <c r="AF439">
        <v>3</v>
      </c>
      <c r="AG439">
        <v>90</v>
      </c>
      <c r="AH439">
        <v>22</v>
      </c>
      <c r="AI439">
        <v>28</v>
      </c>
      <c r="AJ439">
        <v>55</v>
      </c>
      <c r="AK439">
        <v>63</v>
      </c>
      <c r="AL439">
        <v>25</v>
      </c>
      <c r="AM439">
        <v>32</v>
      </c>
      <c r="AN439">
        <v>71</v>
      </c>
      <c r="AO439">
        <v>84</v>
      </c>
      <c r="AP439">
        <v>76</v>
      </c>
      <c r="AQ439">
        <v>2</v>
      </c>
      <c r="AR439">
        <v>10</v>
      </c>
      <c r="AS439">
        <v>61</v>
      </c>
      <c r="AT439">
        <v>69</v>
      </c>
      <c r="AU439">
        <v>30</v>
      </c>
      <c r="AV439">
        <v>56</v>
      </c>
      <c r="AW439">
        <v>41</v>
      </c>
      <c r="AX439">
        <v>31</v>
      </c>
      <c r="AY439">
        <v>60</v>
      </c>
      <c r="AZ439">
        <v>40</v>
      </c>
      <c r="BA439">
        <v>5</v>
      </c>
      <c r="BB439">
        <v>45</v>
      </c>
      <c r="BC439">
        <v>79</v>
      </c>
      <c r="BD439">
        <v>47</v>
      </c>
      <c r="BE439">
        <v>58</v>
      </c>
      <c r="BF439">
        <v>65</v>
      </c>
      <c r="BG439">
        <v>15</v>
      </c>
      <c r="BH439">
        <v>23</v>
      </c>
      <c r="BI439">
        <v>53</v>
      </c>
      <c r="BJ439">
        <v>16</v>
      </c>
      <c r="BK439">
        <v>7</v>
      </c>
      <c r="BL439">
        <v>82</v>
      </c>
      <c r="BM439">
        <v>66</v>
      </c>
      <c r="BN439">
        <v>62</v>
      </c>
      <c r="BO439">
        <v>48</v>
      </c>
      <c r="BP439">
        <v>26</v>
      </c>
      <c r="BQ439">
        <v>83</v>
      </c>
      <c r="BR439">
        <v>36</v>
      </c>
      <c r="BS439">
        <v>75</v>
      </c>
      <c r="BT439">
        <v>33</v>
      </c>
      <c r="BU439">
        <v>37</v>
      </c>
      <c r="BV439">
        <v>18</v>
      </c>
      <c r="BW439">
        <v>49</v>
      </c>
      <c r="BX439">
        <v>54</v>
      </c>
      <c r="BY439">
        <v>11</v>
      </c>
      <c r="BZ439">
        <v>70</v>
      </c>
      <c r="CA439">
        <v>38</v>
      </c>
      <c r="CB439">
        <v>74</v>
      </c>
      <c r="CC439">
        <v>14</v>
      </c>
      <c r="CD439">
        <v>80</v>
      </c>
      <c r="CE439">
        <v>29</v>
      </c>
      <c r="CF439">
        <v>87</v>
      </c>
      <c r="CG439">
        <v>73</v>
      </c>
      <c r="CH439">
        <v>35</v>
      </c>
      <c r="CI439">
        <v>59</v>
      </c>
      <c r="CJ439">
        <v>64</v>
      </c>
      <c r="CK439">
        <v>17</v>
      </c>
      <c r="CL439">
        <v>13</v>
      </c>
      <c r="CM439">
        <v>85</v>
      </c>
      <c r="CN439">
        <v>50</v>
      </c>
      <c r="CO439">
        <v>4</v>
      </c>
      <c r="CP439">
        <v>20</v>
      </c>
      <c r="CQ439">
        <v>86</v>
      </c>
    </row>
    <row r="440" spans="4:99" x14ac:dyDescent="0.2">
      <c r="E440" s="426" t="s">
        <v>159</v>
      </c>
      <c r="F440">
        <v>88</v>
      </c>
      <c r="G440">
        <v>54</v>
      </c>
      <c r="H440">
        <v>80</v>
      </c>
      <c r="I440">
        <v>7</v>
      </c>
      <c r="J440">
        <v>72</v>
      </c>
      <c r="K440">
        <v>29</v>
      </c>
      <c r="L440">
        <v>36</v>
      </c>
      <c r="M440">
        <v>57</v>
      </c>
      <c r="N440">
        <v>86</v>
      </c>
      <c r="O440">
        <v>69</v>
      </c>
      <c r="P440">
        <v>52</v>
      </c>
      <c r="Q440">
        <v>61</v>
      </c>
      <c r="R440">
        <v>40</v>
      </c>
      <c r="S440">
        <v>42</v>
      </c>
      <c r="T440">
        <v>26</v>
      </c>
      <c r="U440">
        <v>79</v>
      </c>
      <c r="V440">
        <v>31</v>
      </c>
      <c r="W440">
        <v>17</v>
      </c>
      <c r="X440">
        <v>62</v>
      </c>
      <c r="Y440">
        <v>37</v>
      </c>
      <c r="Z440">
        <v>73</v>
      </c>
      <c r="AA440">
        <v>9</v>
      </c>
      <c r="AB440">
        <v>32</v>
      </c>
      <c r="AC440">
        <v>47</v>
      </c>
      <c r="AD440">
        <v>43</v>
      </c>
      <c r="AE440">
        <v>83</v>
      </c>
      <c r="AF440">
        <v>5</v>
      </c>
      <c r="AG440">
        <v>66</v>
      </c>
      <c r="AH440">
        <v>56</v>
      </c>
      <c r="AI440">
        <v>14</v>
      </c>
      <c r="AJ440">
        <v>18</v>
      </c>
      <c r="AK440">
        <v>51</v>
      </c>
      <c r="AL440">
        <v>34</v>
      </c>
      <c r="AM440">
        <v>11</v>
      </c>
      <c r="AN440">
        <v>68</v>
      </c>
      <c r="AO440">
        <v>78</v>
      </c>
      <c r="AP440">
        <v>4</v>
      </c>
      <c r="AQ440">
        <v>22</v>
      </c>
      <c r="AR440">
        <v>35</v>
      </c>
      <c r="AS440">
        <v>58</v>
      </c>
      <c r="AT440">
        <v>15</v>
      </c>
      <c r="AU440">
        <v>25</v>
      </c>
      <c r="AV440">
        <v>60</v>
      </c>
      <c r="AW440">
        <v>6</v>
      </c>
      <c r="AX440">
        <v>46</v>
      </c>
      <c r="AY440">
        <v>10</v>
      </c>
      <c r="AZ440">
        <v>28</v>
      </c>
      <c r="BA440">
        <v>19</v>
      </c>
      <c r="BB440">
        <v>81</v>
      </c>
      <c r="BC440">
        <v>89</v>
      </c>
      <c r="BD440">
        <v>74</v>
      </c>
      <c r="BE440">
        <v>64</v>
      </c>
      <c r="BF440">
        <v>39</v>
      </c>
      <c r="BG440">
        <v>2</v>
      </c>
      <c r="BH440">
        <v>77</v>
      </c>
      <c r="BI440">
        <v>49</v>
      </c>
      <c r="BJ440">
        <v>13</v>
      </c>
      <c r="BK440">
        <v>82</v>
      </c>
      <c r="BL440">
        <v>63</v>
      </c>
      <c r="BM440">
        <v>8</v>
      </c>
      <c r="BN440">
        <v>87</v>
      </c>
      <c r="BO440">
        <v>23</v>
      </c>
      <c r="BP440">
        <v>85</v>
      </c>
      <c r="BQ440">
        <v>16</v>
      </c>
      <c r="BR440">
        <v>1</v>
      </c>
      <c r="BS440">
        <v>38</v>
      </c>
      <c r="BT440">
        <v>24</v>
      </c>
      <c r="BU440">
        <v>44</v>
      </c>
      <c r="BV440">
        <v>71</v>
      </c>
      <c r="BW440">
        <v>33</v>
      </c>
      <c r="BX440">
        <v>45</v>
      </c>
      <c r="BY440">
        <v>21</v>
      </c>
      <c r="BZ440">
        <v>30</v>
      </c>
      <c r="CA440">
        <v>48</v>
      </c>
      <c r="CB440">
        <v>84</v>
      </c>
      <c r="CC440">
        <v>20</v>
      </c>
      <c r="CD440">
        <v>55</v>
      </c>
      <c r="CE440">
        <v>27</v>
      </c>
      <c r="CF440">
        <v>76</v>
      </c>
      <c r="CG440">
        <v>3</v>
      </c>
      <c r="CH440">
        <v>90</v>
      </c>
      <c r="CI440">
        <v>41</v>
      </c>
      <c r="CJ440">
        <v>50</v>
      </c>
      <c r="CK440">
        <v>75</v>
      </c>
      <c r="CL440">
        <v>67</v>
      </c>
      <c r="CM440">
        <v>65</v>
      </c>
      <c r="CN440">
        <v>70</v>
      </c>
      <c r="CO440">
        <v>59</v>
      </c>
      <c r="CP440">
        <v>53</v>
      </c>
      <c r="CQ440">
        <v>12</v>
      </c>
    </row>
    <row r="442" spans="4:99" x14ac:dyDescent="0.2">
      <c r="D442" s="430">
        <v>91</v>
      </c>
      <c r="E442" s="431" t="s">
        <v>179</v>
      </c>
    </row>
    <row r="443" spans="4:99" x14ac:dyDescent="0.2">
      <c r="E443" s="426" t="s">
        <v>130</v>
      </c>
      <c r="F443">
        <v>1</v>
      </c>
      <c r="G443">
        <v>2</v>
      </c>
      <c r="H443">
        <v>3</v>
      </c>
      <c r="I443">
        <v>4</v>
      </c>
      <c r="J443">
        <v>5</v>
      </c>
      <c r="K443">
        <v>6</v>
      </c>
      <c r="L443">
        <v>7</v>
      </c>
      <c r="M443">
        <v>8</v>
      </c>
      <c r="N443">
        <v>9</v>
      </c>
      <c r="O443">
        <v>10</v>
      </c>
      <c r="P443">
        <v>11</v>
      </c>
      <c r="Q443">
        <v>12</v>
      </c>
      <c r="R443">
        <v>13</v>
      </c>
      <c r="S443">
        <v>14</v>
      </c>
      <c r="T443">
        <v>15</v>
      </c>
      <c r="U443">
        <v>16</v>
      </c>
      <c r="V443">
        <v>17</v>
      </c>
      <c r="W443">
        <v>18</v>
      </c>
      <c r="X443">
        <v>19</v>
      </c>
      <c r="Y443">
        <v>20</v>
      </c>
      <c r="Z443">
        <v>21</v>
      </c>
      <c r="AA443">
        <v>22</v>
      </c>
      <c r="AB443">
        <v>23</v>
      </c>
      <c r="AC443">
        <v>24</v>
      </c>
      <c r="AD443">
        <v>25</v>
      </c>
      <c r="AE443">
        <v>26</v>
      </c>
      <c r="AF443">
        <v>27</v>
      </c>
      <c r="AG443">
        <v>28</v>
      </c>
      <c r="AH443">
        <v>29</v>
      </c>
      <c r="AI443">
        <v>30</v>
      </c>
      <c r="AJ443">
        <v>31</v>
      </c>
      <c r="AK443">
        <v>32</v>
      </c>
      <c r="AL443">
        <v>33</v>
      </c>
      <c r="AM443">
        <v>34</v>
      </c>
      <c r="AN443">
        <v>35</v>
      </c>
      <c r="AO443">
        <v>36</v>
      </c>
      <c r="AP443">
        <v>37</v>
      </c>
      <c r="AQ443">
        <v>38</v>
      </c>
      <c r="AR443">
        <v>39</v>
      </c>
      <c r="AS443">
        <v>40</v>
      </c>
      <c r="AT443">
        <v>41</v>
      </c>
      <c r="AU443">
        <v>42</v>
      </c>
      <c r="AV443">
        <v>43</v>
      </c>
      <c r="AW443">
        <v>44</v>
      </c>
      <c r="AX443">
        <v>45</v>
      </c>
      <c r="AY443">
        <v>46</v>
      </c>
      <c r="AZ443">
        <v>47</v>
      </c>
      <c r="BA443">
        <v>48</v>
      </c>
      <c r="BB443">
        <v>49</v>
      </c>
      <c r="BC443">
        <v>50</v>
      </c>
      <c r="BD443">
        <v>51</v>
      </c>
      <c r="BE443">
        <v>52</v>
      </c>
      <c r="BF443">
        <v>53</v>
      </c>
      <c r="BG443">
        <v>54</v>
      </c>
      <c r="BH443">
        <v>55</v>
      </c>
      <c r="BI443">
        <v>56</v>
      </c>
      <c r="BJ443">
        <v>57</v>
      </c>
      <c r="BK443">
        <v>58</v>
      </c>
      <c r="BL443">
        <v>59</v>
      </c>
      <c r="BM443">
        <v>60</v>
      </c>
      <c r="BN443">
        <v>61</v>
      </c>
      <c r="BO443">
        <v>62</v>
      </c>
      <c r="BP443">
        <v>63</v>
      </c>
      <c r="BQ443">
        <v>64</v>
      </c>
      <c r="BR443">
        <v>65</v>
      </c>
      <c r="BS443">
        <v>66</v>
      </c>
      <c r="BT443">
        <v>67</v>
      </c>
      <c r="BU443">
        <v>68</v>
      </c>
      <c r="BV443">
        <v>69</v>
      </c>
      <c r="BW443">
        <v>70</v>
      </c>
      <c r="BX443">
        <v>71</v>
      </c>
      <c r="BY443">
        <v>72</v>
      </c>
      <c r="BZ443">
        <v>73</v>
      </c>
      <c r="CA443">
        <v>74</v>
      </c>
      <c r="CB443">
        <v>75</v>
      </c>
      <c r="CC443">
        <v>76</v>
      </c>
      <c r="CD443">
        <v>77</v>
      </c>
      <c r="CE443">
        <v>78</v>
      </c>
      <c r="CF443">
        <v>79</v>
      </c>
      <c r="CH443">
        <v>80</v>
      </c>
      <c r="CI443">
        <v>81</v>
      </c>
      <c r="CJ443">
        <v>82</v>
      </c>
      <c r="CK443">
        <v>83</v>
      </c>
      <c r="CM443">
        <v>84</v>
      </c>
      <c r="CN443">
        <v>85</v>
      </c>
      <c r="CO443">
        <v>86</v>
      </c>
      <c r="CP443">
        <v>87</v>
      </c>
      <c r="CR443">
        <v>88</v>
      </c>
      <c r="CS443">
        <v>89</v>
      </c>
      <c r="CT443">
        <v>90</v>
      </c>
      <c r="CU443">
        <v>91</v>
      </c>
    </row>
    <row r="444" spans="4:99" x14ac:dyDescent="0.2">
      <c r="E444" s="426" t="s">
        <v>157</v>
      </c>
      <c r="F444">
        <v>44</v>
      </c>
      <c r="G444">
        <v>61</v>
      </c>
      <c r="H444">
        <v>67</v>
      </c>
      <c r="I444">
        <v>76</v>
      </c>
      <c r="J444">
        <v>72</v>
      </c>
      <c r="K444">
        <v>64</v>
      </c>
      <c r="L444">
        <v>48</v>
      </c>
      <c r="M444">
        <v>54</v>
      </c>
      <c r="N444">
        <v>22</v>
      </c>
      <c r="O444">
        <v>57</v>
      </c>
      <c r="P444">
        <v>47</v>
      </c>
      <c r="Q444">
        <v>71</v>
      </c>
      <c r="R444">
        <v>40</v>
      </c>
      <c r="S444">
        <v>70</v>
      </c>
      <c r="T444">
        <v>1</v>
      </c>
      <c r="U444">
        <v>34</v>
      </c>
      <c r="V444">
        <v>84</v>
      </c>
      <c r="W444">
        <v>69</v>
      </c>
      <c r="X444">
        <v>80</v>
      </c>
      <c r="Y444">
        <v>26</v>
      </c>
      <c r="Z444">
        <v>87</v>
      </c>
      <c r="AA444">
        <v>43</v>
      </c>
      <c r="AB444">
        <v>19</v>
      </c>
      <c r="AC444">
        <v>52</v>
      </c>
      <c r="AD444">
        <v>31</v>
      </c>
      <c r="AE444">
        <v>20</v>
      </c>
      <c r="AF444">
        <v>78</v>
      </c>
      <c r="AG444">
        <v>35</v>
      </c>
      <c r="AH444">
        <v>41</v>
      </c>
      <c r="AI444">
        <v>21</v>
      </c>
      <c r="AJ444">
        <v>60</v>
      </c>
      <c r="AK444">
        <v>23</v>
      </c>
      <c r="AL444">
        <v>89</v>
      </c>
      <c r="AM444">
        <v>65</v>
      </c>
      <c r="AN444">
        <v>32</v>
      </c>
      <c r="AO444">
        <v>77</v>
      </c>
      <c r="AP444">
        <v>59</v>
      </c>
      <c r="AQ444">
        <v>7</v>
      </c>
      <c r="AR444">
        <v>85</v>
      </c>
      <c r="AS444">
        <v>42</v>
      </c>
      <c r="AT444">
        <v>29</v>
      </c>
      <c r="AU444">
        <v>55</v>
      </c>
      <c r="AV444">
        <v>83</v>
      </c>
      <c r="AW444">
        <v>63</v>
      </c>
      <c r="AX444">
        <v>88</v>
      </c>
      <c r="AY444">
        <v>74</v>
      </c>
      <c r="AZ444">
        <v>53</v>
      </c>
      <c r="BA444">
        <v>56</v>
      </c>
      <c r="BB444">
        <v>28</v>
      </c>
      <c r="BC444">
        <v>4</v>
      </c>
      <c r="BD444">
        <v>75</v>
      </c>
      <c r="BE444">
        <v>24</v>
      </c>
      <c r="BF444">
        <v>46</v>
      </c>
      <c r="BG444">
        <v>66</v>
      </c>
      <c r="BH444">
        <v>90</v>
      </c>
      <c r="BI444">
        <v>10</v>
      </c>
      <c r="BJ444">
        <v>16</v>
      </c>
      <c r="BK444">
        <v>45</v>
      </c>
      <c r="BL444">
        <v>58</v>
      </c>
      <c r="BM444">
        <v>68</v>
      </c>
      <c r="BN444">
        <v>91</v>
      </c>
      <c r="BO444">
        <v>5</v>
      </c>
      <c r="BP444">
        <v>49</v>
      </c>
      <c r="BQ444">
        <v>82</v>
      </c>
      <c r="BR444">
        <v>13</v>
      </c>
      <c r="BS444">
        <v>8</v>
      </c>
      <c r="BT444">
        <v>15</v>
      </c>
      <c r="BU444">
        <v>51</v>
      </c>
      <c r="BV444">
        <v>81</v>
      </c>
      <c r="BW444">
        <v>73</v>
      </c>
      <c r="BX444">
        <v>86</v>
      </c>
      <c r="BY444">
        <v>79</v>
      </c>
      <c r="BZ444">
        <v>14</v>
      </c>
      <c r="CA444">
        <v>17</v>
      </c>
      <c r="CB444">
        <v>9</v>
      </c>
      <c r="CC444">
        <v>39</v>
      </c>
      <c r="CD444">
        <v>3</v>
      </c>
      <c r="CE444">
        <v>11</v>
      </c>
      <c r="CF444">
        <v>62</v>
      </c>
      <c r="CH444">
        <v>50</v>
      </c>
      <c r="CI444">
        <v>6</v>
      </c>
      <c r="CJ444">
        <v>25</v>
      </c>
      <c r="CK444">
        <v>36</v>
      </c>
      <c r="CM444">
        <v>12</v>
      </c>
      <c r="CN444">
        <v>38</v>
      </c>
      <c r="CO444">
        <v>30</v>
      </c>
      <c r="CP444">
        <v>18</v>
      </c>
      <c r="CR444">
        <v>2</v>
      </c>
      <c r="CS444">
        <v>33</v>
      </c>
      <c r="CT444">
        <v>27</v>
      </c>
      <c r="CU444">
        <v>37</v>
      </c>
    </row>
    <row r="445" spans="4:99" x14ac:dyDescent="0.2">
      <c r="E445" s="426" t="s">
        <v>159</v>
      </c>
      <c r="F445">
        <v>4</v>
      </c>
      <c r="G445">
        <v>83</v>
      </c>
      <c r="H445">
        <v>62</v>
      </c>
      <c r="I445">
        <v>47</v>
      </c>
      <c r="J445">
        <v>7</v>
      </c>
      <c r="K445">
        <v>32</v>
      </c>
      <c r="L445">
        <v>30</v>
      </c>
      <c r="M445">
        <v>81</v>
      </c>
      <c r="N445">
        <v>11</v>
      </c>
      <c r="O445">
        <v>2</v>
      </c>
      <c r="P445">
        <v>49</v>
      </c>
      <c r="Q445">
        <v>69</v>
      </c>
      <c r="R445">
        <v>55</v>
      </c>
      <c r="S445">
        <v>10</v>
      </c>
      <c r="T445">
        <v>78</v>
      </c>
      <c r="U445">
        <v>65</v>
      </c>
      <c r="V445">
        <v>66</v>
      </c>
      <c r="W445">
        <v>44</v>
      </c>
      <c r="X445">
        <v>84</v>
      </c>
      <c r="Y445">
        <v>27</v>
      </c>
      <c r="Z445">
        <v>90</v>
      </c>
      <c r="AA445">
        <v>58</v>
      </c>
      <c r="AB445">
        <v>34</v>
      </c>
      <c r="AC445">
        <v>51</v>
      </c>
      <c r="AD445">
        <v>74</v>
      </c>
      <c r="AE445">
        <v>82</v>
      </c>
      <c r="AF445">
        <v>76</v>
      </c>
      <c r="AG445">
        <v>64</v>
      </c>
      <c r="AH445">
        <v>3</v>
      </c>
      <c r="AI445">
        <v>6</v>
      </c>
      <c r="AJ445">
        <v>54</v>
      </c>
      <c r="AK445">
        <v>63</v>
      </c>
      <c r="AL445">
        <v>85</v>
      </c>
      <c r="AM445">
        <v>12</v>
      </c>
      <c r="AN445">
        <v>91</v>
      </c>
      <c r="AO445">
        <v>70</v>
      </c>
      <c r="AP445">
        <v>31</v>
      </c>
      <c r="AQ445">
        <v>24</v>
      </c>
      <c r="AR445">
        <v>38</v>
      </c>
      <c r="AS445">
        <v>77</v>
      </c>
      <c r="AT445">
        <v>72</v>
      </c>
      <c r="AU445">
        <v>25</v>
      </c>
      <c r="AV445">
        <v>79</v>
      </c>
      <c r="AW445">
        <v>43</v>
      </c>
      <c r="AX445">
        <v>53</v>
      </c>
      <c r="AY445">
        <v>9</v>
      </c>
      <c r="AZ445">
        <v>39</v>
      </c>
      <c r="BA445">
        <v>22</v>
      </c>
      <c r="BB445">
        <v>71</v>
      </c>
      <c r="BC445">
        <v>56</v>
      </c>
      <c r="BD445">
        <v>52</v>
      </c>
      <c r="BE445">
        <v>73</v>
      </c>
      <c r="BF445">
        <v>88</v>
      </c>
      <c r="BG445">
        <v>50</v>
      </c>
      <c r="BH445">
        <v>86</v>
      </c>
      <c r="BI445">
        <v>68</v>
      </c>
      <c r="BJ445">
        <v>87</v>
      </c>
      <c r="BK445">
        <v>80</v>
      </c>
      <c r="BL445">
        <v>1</v>
      </c>
      <c r="BM445">
        <v>89</v>
      </c>
      <c r="BN445">
        <v>28</v>
      </c>
      <c r="BO445">
        <v>35</v>
      </c>
      <c r="BP445">
        <v>5</v>
      </c>
      <c r="BQ445">
        <v>8</v>
      </c>
      <c r="BR445">
        <v>16</v>
      </c>
      <c r="BS445">
        <v>13</v>
      </c>
      <c r="BT445">
        <v>20</v>
      </c>
      <c r="BU445">
        <v>37</v>
      </c>
      <c r="BV445">
        <v>46</v>
      </c>
      <c r="BW445">
        <v>61</v>
      </c>
      <c r="BX445">
        <v>18</v>
      </c>
      <c r="BY445">
        <v>41</v>
      </c>
      <c r="BZ445">
        <v>36</v>
      </c>
      <c r="CA445">
        <v>48</v>
      </c>
      <c r="CB445">
        <v>33</v>
      </c>
      <c r="CC445">
        <v>14</v>
      </c>
      <c r="CD445">
        <v>45</v>
      </c>
      <c r="CE445">
        <v>57</v>
      </c>
      <c r="CF445">
        <v>23</v>
      </c>
      <c r="CH445">
        <v>42</v>
      </c>
      <c r="CI445">
        <v>40</v>
      </c>
      <c r="CJ445">
        <v>15</v>
      </c>
      <c r="CK445">
        <v>75</v>
      </c>
      <c r="CM445">
        <v>59</v>
      </c>
      <c r="CN445">
        <v>29</v>
      </c>
      <c r="CO445">
        <v>17</v>
      </c>
      <c r="CP445">
        <v>67</v>
      </c>
      <c r="CR445">
        <v>19</v>
      </c>
      <c r="CS445">
        <v>60</v>
      </c>
      <c r="CT445">
        <v>21</v>
      </c>
      <c r="CU445">
        <v>26</v>
      </c>
    </row>
    <row r="447" spans="4:99" x14ac:dyDescent="0.2">
      <c r="D447" s="430">
        <v>92</v>
      </c>
      <c r="E447" s="431" t="s">
        <v>179</v>
      </c>
    </row>
    <row r="448" spans="4:99" x14ac:dyDescent="0.2">
      <c r="E448" s="426" t="s">
        <v>130</v>
      </c>
      <c r="F448">
        <v>1</v>
      </c>
      <c r="G448">
        <v>2</v>
      </c>
      <c r="H448">
        <v>3</v>
      </c>
      <c r="I448">
        <v>4</v>
      </c>
      <c r="J448">
        <v>5</v>
      </c>
      <c r="K448">
        <v>6</v>
      </c>
      <c r="L448">
        <v>7</v>
      </c>
      <c r="M448">
        <v>8</v>
      </c>
      <c r="N448">
        <v>9</v>
      </c>
      <c r="O448">
        <v>10</v>
      </c>
      <c r="P448">
        <v>11</v>
      </c>
      <c r="Q448">
        <v>12</v>
      </c>
      <c r="R448">
        <v>13</v>
      </c>
      <c r="S448">
        <v>14</v>
      </c>
      <c r="T448">
        <v>15</v>
      </c>
      <c r="U448">
        <v>16</v>
      </c>
      <c r="V448">
        <v>17</v>
      </c>
      <c r="W448">
        <v>18</v>
      </c>
      <c r="X448">
        <v>19</v>
      </c>
      <c r="Y448">
        <v>20</v>
      </c>
      <c r="Z448">
        <v>21</v>
      </c>
      <c r="AA448">
        <v>22</v>
      </c>
      <c r="AB448">
        <v>23</v>
      </c>
      <c r="AC448">
        <v>24</v>
      </c>
      <c r="AD448">
        <v>25</v>
      </c>
      <c r="AE448">
        <v>26</v>
      </c>
      <c r="AF448">
        <v>27</v>
      </c>
      <c r="AG448">
        <v>28</v>
      </c>
      <c r="AH448">
        <v>29</v>
      </c>
      <c r="AI448">
        <v>30</v>
      </c>
      <c r="AJ448">
        <v>31</v>
      </c>
      <c r="AK448">
        <v>32</v>
      </c>
      <c r="AL448">
        <v>33</v>
      </c>
      <c r="AM448">
        <v>34</v>
      </c>
      <c r="AN448">
        <v>35</v>
      </c>
      <c r="AO448">
        <v>36</v>
      </c>
      <c r="AP448">
        <v>37</v>
      </c>
      <c r="AQ448">
        <v>38</v>
      </c>
      <c r="AR448">
        <v>39</v>
      </c>
      <c r="AS448">
        <v>40</v>
      </c>
      <c r="AT448">
        <v>41</v>
      </c>
      <c r="AU448">
        <v>42</v>
      </c>
      <c r="AV448">
        <v>43</v>
      </c>
      <c r="AW448">
        <v>44</v>
      </c>
      <c r="AX448">
        <v>45</v>
      </c>
      <c r="AY448">
        <v>46</v>
      </c>
      <c r="AZ448">
        <v>47</v>
      </c>
      <c r="BA448">
        <v>48</v>
      </c>
      <c r="BB448">
        <v>49</v>
      </c>
      <c r="BC448">
        <v>50</v>
      </c>
      <c r="BD448">
        <v>51</v>
      </c>
      <c r="BE448">
        <v>52</v>
      </c>
      <c r="BF448">
        <v>53</v>
      </c>
      <c r="BG448">
        <v>54</v>
      </c>
      <c r="BH448">
        <v>55</v>
      </c>
      <c r="BI448">
        <v>56</v>
      </c>
      <c r="BJ448">
        <v>57</v>
      </c>
      <c r="BK448">
        <v>58</v>
      </c>
      <c r="BL448">
        <v>59</v>
      </c>
      <c r="BM448">
        <v>60</v>
      </c>
      <c r="BN448">
        <v>61</v>
      </c>
      <c r="BO448">
        <v>62</v>
      </c>
      <c r="BP448">
        <v>63</v>
      </c>
      <c r="BQ448">
        <v>64</v>
      </c>
      <c r="BR448">
        <v>65</v>
      </c>
      <c r="BS448">
        <v>66</v>
      </c>
      <c r="BT448">
        <v>67</v>
      </c>
      <c r="BU448">
        <v>68</v>
      </c>
      <c r="BV448">
        <v>69</v>
      </c>
      <c r="BW448">
        <v>70</v>
      </c>
      <c r="BX448">
        <v>71</v>
      </c>
      <c r="BY448">
        <v>72</v>
      </c>
      <c r="BZ448">
        <v>73</v>
      </c>
      <c r="CA448">
        <v>74</v>
      </c>
      <c r="CB448">
        <v>75</v>
      </c>
      <c r="CC448">
        <v>76</v>
      </c>
      <c r="CD448">
        <v>77</v>
      </c>
      <c r="CE448">
        <v>78</v>
      </c>
      <c r="CF448">
        <v>79</v>
      </c>
      <c r="CG448">
        <v>80</v>
      </c>
      <c r="CH448">
        <v>81</v>
      </c>
      <c r="CI448">
        <v>82</v>
      </c>
      <c r="CJ448">
        <v>83</v>
      </c>
      <c r="CK448">
        <v>84</v>
      </c>
      <c r="CM448">
        <v>85</v>
      </c>
      <c r="CN448">
        <v>86</v>
      </c>
      <c r="CO448">
        <v>87</v>
      </c>
      <c r="CP448">
        <v>88</v>
      </c>
      <c r="CR448">
        <v>89</v>
      </c>
      <c r="CS448">
        <v>90</v>
      </c>
      <c r="CT448">
        <v>91</v>
      </c>
      <c r="CU448">
        <v>92</v>
      </c>
    </row>
    <row r="449" spans="4:100" x14ac:dyDescent="0.2">
      <c r="E449" s="426" t="s">
        <v>157</v>
      </c>
      <c r="F449">
        <v>25</v>
      </c>
      <c r="G449">
        <v>79</v>
      </c>
      <c r="H449">
        <v>92</v>
      </c>
      <c r="I449">
        <v>12</v>
      </c>
      <c r="J449">
        <v>58</v>
      </c>
      <c r="K449">
        <v>39</v>
      </c>
      <c r="L449">
        <v>9</v>
      </c>
      <c r="M449">
        <v>88</v>
      </c>
      <c r="N449">
        <v>2</v>
      </c>
      <c r="O449">
        <v>83</v>
      </c>
      <c r="P449">
        <v>64</v>
      </c>
      <c r="Q449">
        <v>33</v>
      </c>
      <c r="R449">
        <v>51</v>
      </c>
      <c r="S449">
        <v>21</v>
      </c>
      <c r="T449">
        <v>81</v>
      </c>
      <c r="U449">
        <v>74</v>
      </c>
      <c r="V449">
        <v>45</v>
      </c>
      <c r="W449">
        <v>56</v>
      </c>
      <c r="X449">
        <v>67</v>
      </c>
      <c r="Y449">
        <v>90</v>
      </c>
      <c r="Z449">
        <v>70</v>
      </c>
      <c r="AA449">
        <v>35</v>
      </c>
      <c r="AB449">
        <v>60</v>
      </c>
      <c r="AC449">
        <v>38</v>
      </c>
      <c r="AD449">
        <v>26</v>
      </c>
      <c r="AE449">
        <v>42</v>
      </c>
      <c r="AF449">
        <v>76</v>
      </c>
      <c r="AG449">
        <v>7</v>
      </c>
      <c r="AH449">
        <v>22</v>
      </c>
      <c r="AI449">
        <v>84</v>
      </c>
      <c r="AJ449">
        <v>27</v>
      </c>
      <c r="AK449">
        <v>73</v>
      </c>
      <c r="AL449">
        <v>17</v>
      </c>
      <c r="AM449">
        <v>47</v>
      </c>
      <c r="AN449">
        <v>11</v>
      </c>
      <c r="AO449">
        <v>20</v>
      </c>
      <c r="AP449">
        <v>55</v>
      </c>
      <c r="AQ449">
        <v>80</v>
      </c>
      <c r="AR449">
        <v>36</v>
      </c>
      <c r="AS449">
        <v>59</v>
      </c>
      <c r="AT449">
        <v>14</v>
      </c>
      <c r="AU449">
        <v>1</v>
      </c>
      <c r="AV449">
        <v>71</v>
      </c>
      <c r="AW449">
        <v>68</v>
      </c>
      <c r="AX449">
        <v>78</v>
      </c>
      <c r="AY449">
        <v>91</v>
      </c>
      <c r="AZ449">
        <v>29</v>
      </c>
      <c r="BA449">
        <v>86</v>
      </c>
      <c r="BB449">
        <v>16</v>
      </c>
      <c r="BC449">
        <v>3</v>
      </c>
      <c r="BD449">
        <v>75</v>
      </c>
      <c r="BE449">
        <v>49</v>
      </c>
      <c r="BF449">
        <v>62</v>
      </c>
      <c r="BG449">
        <v>8</v>
      </c>
      <c r="BH449">
        <v>41</v>
      </c>
      <c r="BI449">
        <v>40</v>
      </c>
      <c r="BJ449">
        <v>44</v>
      </c>
      <c r="BK449">
        <v>54</v>
      </c>
      <c r="BL449">
        <v>66</v>
      </c>
      <c r="BM449">
        <v>31</v>
      </c>
      <c r="BN449">
        <v>13</v>
      </c>
      <c r="BO449">
        <v>53</v>
      </c>
      <c r="BP449">
        <v>89</v>
      </c>
      <c r="BQ449">
        <v>48</v>
      </c>
      <c r="BR449">
        <v>61</v>
      </c>
      <c r="BS449">
        <v>43</v>
      </c>
      <c r="BT449">
        <v>19</v>
      </c>
      <c r="BU449">
        <v>65</v>
      </c>
      <c r="BV449">
        <v>37</v>
      </c>
      <c r="BW449">
        <v>87</v>
      </c>
      <c r="BX449">
        <v>77</v>
      </c>
      <c r="BY449">
        <v>18</v>
      </c>
      <c r="BZ449">
        <v>50</v>
      </c>
      <c r="CA449">
        <v>82</v>
      </c>
      <c r="CB449">
        <v>52</v>
      </c>
      <c r="CC449">
        <v>5</v>
      </c>
      <c r="CD449">
        <v>85</v>
      </c>
      <c r="CE449">
        <v>6</v>
      </c>
      <c r="CF449">
        <v>23</v>
      </c>
      <c r="CG449">
        <v>72</v>
      </c>
      <c r="CH449">
        <v>30</v>
      </c>
      <c r="CI449">
        <v>24</v>
      </c>
      <c r="CJ449">
        <v>34</v>
      </c>
      <c r="CK449">
        <v>46</v>
      </c>
      <c r="CM449">
        <v>4</v>
      </c>
      <c r="CN449">
        <v>69</v>
      </c>
      <c r="CO449">
        <v>15</v>
      </c>
      <c r="CP449">
        <v>57</v>
      </c>
      <c r="CR449">
        <v>63</v>
      </c>
      <c r="CS449">
        <v>28</v>
      </c>
      <c r="CT449">
        <v>10</v>
      </c>
      <c r="CU449">
        <v>32</v>
      </c>
    </row>
    <row r="450" spans="4:100" x14ac:dyDescent="0.2">
      <c r="E450" s="426" t="s">
        <v>159</v>
      </c>
      <c r="F450">
        <v>83</v>
      </c>
      <c r="G450">
        <v>54</v>
      </c>
      <c r="H450">
        <v>5</v>
      </c>
      <c r="I450">
        <v>11</v>
      </c>
      <c r="J450">
        <v>76</v>
      </c>
      <c r="K450">
        <v>48</v>
      </c>
      <c r="L450">
        <v>14</v>
      </c>
      <c r="M450">
        <v>20</v>
      </c>
      <c r="N450">
        <v>6</v>
      </c>
      <c r="O450">
        <v>33</v>
      </c>
      <c r="P450">
        <v>34</v>
      </c>
      <c r="Q450">
        <v>78</v>
      </c>
      <c r="R450">
        <v>4</v>
      </c>
      <c r="S450">
        <v>7</v>
      </c>
      <c r="T450">
        <v>64</v>
      </c>
      <c r="U450">
        <v>90</v>
      </c>
      <c r="V450">
        <v>15</v>
      </c>
      <c r="W450">
        <v>52</v>
      </c>
      <c r="X450">
        <v>70</v>
      </c>
      <c r="Y450">
        <v>16</v>
      </c>
      <c r="Z450">
        <v>87</v>
      </c>
      <c r="AA450">
        <v>58</v>
      </c>
      <c r="AB450">
        <v>29</v>
      </c>
      <c r="AC450">
        <v>42</v>
      </c>
      <c r="AD450">
        <v>13</v>
      </c>
      <c r="AE450">
        <v>37</v>
      </c>
      <c r="AF450">
        <v>23</v>
      </c>
      <c r="AG450">
        <v>47</v>
      </c>
      <c r="AH450">
        <v>75</v>
      </c>
      <c r="AI450">
        <v>63</v>
      </c>
      <c r="AJ450">
        <v>69</v>
      </c>
      <c r="AK450">
        <v>38</v>
      </c>
      <c r="AL450">
        <v>2</v>
      </c>
      <c r="AM450">
        <v>77</v>
      </c>
      <c r="AN450">
        <v>17</v>
      </c>
      <c r="AO450">
        <v>68</v>
      </c>
      <c r="AP450">
        <v>92</v>
      </c>
      <c r="AQ450">
        <v>32</v>
      </c>
      <c r="AR450">
        <v>81</v>
      </c>
      <c r="AS450">
        <v>43</v>
      </c>
      <c r="AT450">
        <v>72</v>
      </c>
      <c r="AU450">
        <v>88</v>
      </c>
      <c r="AV450">
        <v>45</v>
      </c>
      <c r="AW450">
        <v>53</v>
      </c>
      <c r="AX450">
        <v>91</v>
      </c>
      <c r="AY450">
        <v>57</v>
      </c>
      <c r="AZ450">
        <v>3</v>
      </c>
      <c r="BA450">
        <v>24</v>
      </c>
      <c r="BB450">
        <v>28</v>
      </c>
      <c r="BC450">
        <v>89</v>
      </c>
      <c r="BD450">
        <v>59</v>
      </c>
      <c r="BE450">
        <v>46</v>
      </c>
      <c r="BF450">
        <v>44</v>
      </c>
      <c r="BG450">
        <v>62</v>
      </c>
      <c r="BH450">
        <v>86</v>
      </c>
      <c r="BI450">
        <v>65</v>
      </c>
      <c r="BJ450">
        <v>39</v>
      </c>
      <c r="BK450">
        <v>66</v>
      </c>
      <c r="BL450">
        <v>25</v>
      </c>
      <c r="BM450">
        <v>71</v>
      </c>
      <c r="BN450">
        <v>82</v>
      </c>
      <c r="BO450">
        <v>26</v>
      </c>
      <c r="BP450">
        <v>55</v>
      </c>
      <c r="BQ450">
        <v>41</v>
      </c>
      <c r="BR450">
        <v>56</v>
      </c>
      <c r="BS450">
        <v>10</v>
      </c>
      <c r="BT450">
        <v>50</v>
      </c>
      <c r="BU450">
        <v>30</v>
      </c>
      <c r="BV450">
        <v>85</v>
      </c>
      <c r="BW450">
        <v>73</v>
      </c>
      <c r="BX450">
        <v>22</v>
      </c>
      <c r="BY450">
        <v>31</v>
      </c>
      <c r="BZ450">
        <v>79</v>
      </c>
      <c r="CA450">
        <v>61</v>
      </c>
      <c r="CB450">
        <v>27</v>
      </c>
      <c r="CC450">
        <v>84</v>
      </c>
      <c r="CD450">
        <v>60</v>
      </c>
      <c r="CE450">
        <v>9</v>
      </c>
      <c r="CF450">
        <v>18</v>
      </c>
      <c r="CG450">
        <v>36</v>
      </c>
      <c r="CH450">
        <v>49</v>
      </c>
      <c r="CI450">
        <v>74</v>
      </c>
      <c r="CJ450">
        <v>35</v>
      </c>
      <c r="CK450">
        <v>1</v>
      </c>
      <c r="CM450">
        <v>19</v>
      </c>
      <c r="CN450">
        <v>80</v>
      </c>
      <c r="CO450">
        <v>21</v>
      </c>
      <c r="CP450">
        <v>40</v>
      </c>
      <c r="CR450">
        <v>67</v>
      </c>
      <c r="CS450">
        <v>8</v>
      </c>
      <c r="CT450">
        <v>12</v>
      </c>
      <c r="CU450">
        <v>51</v>
      </c>
    </row>
    <row r="452" spans="4:100" x14ac:dyDescent="0.2">
      <c r="D452" s="430">
        <v>93</v>
      </c>
      <c r="E452" s="431" t="s">
        <v>179</v>
      </c>
    </row>
    <row r="453" spans="4:100" x14ac:dyDescent="0.2">
      <c r="E453" s="426" t="s">
        <v>130</v>
      </c>
      <c r="F453">
        <v>1</v>
      </c>
      <c r="G453">
        <v>2</v>
      </c>
      <c r="H453">
        <v>3</v>
      </c>
      <c r="I453">
        <v>4</v>
      </c>
      <c r="J453">
        <v>5</v>
      </c>
      <c r="K453">
        <v>6</v>
      </c>
      <c r="L453">
        <v>7</v>
      </c>
      <c r="M453">
        <v>8</v>
      </c>
      <c r="N453">
        <v>9</v>
      </c>
      <c r="O453">
        <v>10</v>
      </c>
      <c r="P453">
        <v>11</v>
      </c>
      <c r="Q453">
        <v>12</v>
      </c>
      <c r="R453">
        <v>13</v>
      </c>
      <c r="S453">
        <v>14</v>
      </c>
      <c r="T453">
        <v>15</v>
      </c>
      <c r="U453">
        <v>16</v>
      </c>
      <c r="V453">
        <v>17</v>
      </c>
      <c r="W453">
        <v>18</v>
      </c>
      <c r="X453">
        <v>19</v>
      </c>
      <c r="Y453">
        <v>20</v>
      </c>
      <c r="Z453">
        <v>21</v>
      </c>
      <c r="AA453">
        <v>22</v>
      </c>
      <c r="AB453">
        <v>23</v>
      </c>
      <c r="AC453">
        <v>24</v>
      </c>
      <c r="AD453">
        <v>25</v>
      </c>
      <c r="AE453">
        <v>26</v>
      </c>
      <c r="AF453">
        <v>27</v>
      </c>
      <c r="AG453">
        <v>28</v>
      </c>
      <c r="AH453">
        <v>29</v>
      </c>
      <c r="AI453">
        <v>30</v>
      </c>
      <c r="AJ453">
        <v>31</v>
      </c>
      <c r="AK453">
        <v>32</v>
      </c>
      <c r="AL453">
        <v>33</v>
      </c>
      <c r="AM453">
        <v>34</v>
      </c>
      <c r="AN453">
        <v>35</v>
      </c>
      <c r="AO453">
        <v>36</v>
      </c>
      <c r="AP453">
        <v>37</v>
      </c>
      <c r="AQ453">
        <v>38</v>
      </c>
      <c r="AR453">
        <v>39</v>
      </c>
      <c r="AS453">
        <v>40</v>
      </c>
      <c r="AT453">
        <v>41</v>
      </c>
      <c r="AU453">
        <v>42</v>
      </c>
      <c r="AV453">
        <v>43</v>
      </c>
      <c r="AW453">
        <v>44</v>
      </c>
      <c r="AX453">
        <v>45</v>
      </c>
      <c r="AY453">
        <v>46</v>
      </c>
      <c r="AZ453">
        <v>47</v>
      </c>
      <c r="BA453">
        <v>48</v>
      </c>
      <c r="BB453">
        <v>49</v>
      </c>
      <c r="BC453">
        <v>50</v>
      </c>
      <c r="BD453">
        <v>51</v>
      </c>
      <c r="BE453">
        <v>52</v>
      </c>
      <c r="BF453">
        <v>53</v>
      </c>
      <c r="BG453">
        <v>54</v>
      </c>
      <c r="BH453">
        <v>55</v>
      </c>
      <c r="BI453">
        <v>56</v>
      </c>
      <c r="BJ453">
        <v>57</v>
      </c>
      <c r="BK453">
        <v>58</v>
      </c>
      <c r="BL453">
        <v>59</v>
      </c>
      <c r="BM453">
        <v>60</v>
      </c>
      <c r="BN453">
        <v>61</v>
      </c>
      <c r="BO453">
        <v>62</v>
      </c>
      <c r="BP453">
        <v>63</v>
      </c>
      <c r="BQ453">
        <v>64</v>
      </c>
      <c r="BR453">
        <v>65</v>
      </c>
      <c r="BS453">
        <v>66</v>
      </c>
      <c r="BT453">
        <v>67</v>
      </c>
      <c r="BU453">
        <v>68</v>
      </c>
      <c r="BV453">
        <v>69</v>
      </c>
      <c r="BW453">
        <v>70</v>
      </c>
      <c r="BX453">
        <v>71</v>
      </c>
      <c r="BY453">
        <v>72</v>
      </c>
      <c r="BZ453">
        <v>73</v>
      </c>
      <c r="CA453">
        <v>74</v>
      </c>
      <c r="CB453">
        <v>75</v>
      </c>
      <c r="CC453">
        <v>76</v>
      </c>
      <c r="CD453">
        <v>77</v>
      </c>
      <c r="CE453">
        <v>78</v>
      </c>
      <c r="CF453">
        <v>79</v>
      </c>
      <c r="CG453">
        <v>80</v>
      </c>
      <c r="CH453">
        <v>81</v>
      </c>
      <c r="CI453">
        <v>82</v>
      </c>
      <c r="CJ453">
        <v>83</v>
      </c>
      <c r="CK453">
        <v>84</v>
      </c>
      <c r="CL453">
        <v>85</v>
      </c>
      <c r="CM453">
        <v>86</v>
      </c>
      <c r="CN453">
        <v>87</v>
      </c>
      <c r="CO453">
        <v>88</v>
      </c>
      <c r="CP453">
        <v>89</v>
      </c>
      <c r="CR453">
        <v>90</v>
      </c>
      <c r="CS453">
        <v>91</v>
      </c>
      <c r="CT453">
        <v>92</v>
      </c>
      <c r="CU453">
        <v>93</v>
      </c>
    </row>
    <row r="454" spans="4:100" x14ac:dyDescent="0.2">
      <c r="E454" s="426" t="s">
        <v>157</v>
      </c>
      <c r="F454">
        <v>87</v>
      </c>
      <c r="G454">
        <v>78</v>
      </c>
      <c r="H454">
        <v>17</v>
      </c>
      <c r="I454">
        <v>26</v>
      </c>
      <c r="J454">
        <v>61</v>
      </c>
      <c r="K454">
        <v>7</v>
      </c>
      <c r="L454">
        <v>3</v>
      </c>
      <c r="M454">
        <v>19</v>
      </c>
      <c r="N454">
        <v>48</v>
      </c>
      <c r="O454">
        <v>12</v>
      </c>
      <c r="P454">
        <v>57</v>
      </c>
      <c r="Q454">
        <v>13</v>
      </c>
      <c r="R454">
        <v>42</v>
      </c>
      <c r="S454">
        <v>8</v>
      </c>
      <c r="T454">
        <v>49</v>
      </c>
      <c r="U454">
        <v>34</v>
      </c>
      <c r="V454">
        <v>60</v>
      </c>
      <c r="W454">
        <v>46</v>
      </c>
      <c r="X454">
        <v>51</v>
      </c>
      <c r="Y454">
        <v>38</v>
      </c>
      <c r="Z454">
        <v>92</v>
      </c>
      <c r="AA454">
        <v>73</v>
      </c>
      <c r="AB454">
        <v>27</v>
      </c>
      <c r="AC454">
        <v>81</v>
      </c>
      <c r="AD454">
        <v>54</v>
      </c>
      <c r="AE454">
        <v>50</v>
      </c>
      <c r="AF454">
        <v>55</v>
      </c>
      <c r="AG454">
        <v>2</v>
      </c>
      <c r="AH454">
        <v>62</v>
      </c>
      <c r="AI454">
        <v>91</v>
      </c>
      <c r="AJ454">
        <v>30</v>
      </c>
      <c r="AK454">
        <v>63</v>
      </c>
      <c r="AL454">
        <v>80</v>
      </c>
      <c r="AM454">
        <v>16</v>
      </c>
      <c r="AN454">
        <v>56</v>
      </c>
      <c r="AO454">
        <v>35</v>
      </c>
      <c r="AP454">
        <v>15</v>
      </c>
      <c r="AQ454">
        <v>25</v>
      </c>
      <c r="AR454">
        <v>36</v>
      </c>
      <c r="AS454">
        <v>66</v>
      </c>
      <c r="AT454">
        <v>22</v>
      </c>
      <c r="AU454">
        <v>9</v>
      </c>
      <c r="AV454">
        <v>84</v>
      </c>
      <c r="AW454">
        <v>90</v>
      </c>
      <c r="AX454">
        <v>32</v>
      </c>
      <c r="AY454">
        <v>68</v>
      </c>
      <c r="AZ454">
        <v>39</v>
      </c>
      <c r="BA454">
        <v>24</v>
      </c>
      <c r="BB454">
        <v>88</v>
      </c>
      <c r="BC454">
        <v>52</v>
      </c>
      <c r="BD454">
        <v>18</v>
      </c>
      <c r="BE454">
        <v>23</v>
      </c>
      <c r="BF454">
        <v>59</v>
      </c>
      <c r="BG454">
        <v>6</v>
      </c>
      <c r="BH454">
        <v>31</v>
      </c>
      <c r="BI454">
        <v>72</v>
      </c>
      <c r="BJ454">
        <v>20</v>
      </c>
      <c r="BK454">
        <v>79</v>
      </c>
      <c r="BL454">
        <v>43</v>
      </c>
      <c r="BM454">
        <v>86</v>
      </c>
      <c r="BN454">
        <v>5</v>
      </c>
      <c r="BO454">
        <v>28</v>
      </c>
      <c r="BP454">
        <v>45</v>
      </c>
      <c r="BQ454">
        <v>40</v>
      </c>
      <c r="BR454">
        <v>11</v>
      </c>
      <c r="BS454">
        <v>4</v>
      </c>
      <c r="BT454">
        <v>89</v>
      </c>
      <c r="BU454">
        <v>65</v>
      </c>
      <c r="BV454">
        <v>58</v>
      </c>
      <c r="BW454">
        <v>67</v>
      </c>
      <c r="BX454">
        <v>70</v>
      </c>
      <c r="BY454">
        <v>29</v>
      </c>
      <c r="BZ454">
        <v>44</v>
      </c>
      <c r="CA454">
        <v>33</v>
      </c>
      <c r="CB454">
        <v>76</v>
      </c>
      <c r="CC454">
        <v>64</v>
      </c>
      <c r="CD454">
        <v>41</v>
      </c>
      <c r="CE454">
        <v>21</v>
      </c>
      <c r="CF454">
        <v>85</v>
      </c>
      <c r="CG454">
        <v>37</v>
      </c>
      <c r="CH454">
        <v>75</v>
      </c>
      <c r="CI454">
        <v>14</v>
      </c>
      <c r="CJ454">
        <v>93</v>
      </c>
      <c r="CK454">
        <v>47</v>
      </c>
      <c r="CL454">
        <v>69</v>
      </c>
      <c r="CM454">
        <v>53</v>
      </c>
      <c r="CN454">
        <v>1</v>
      </c>
      <c r="CO454">
        <v>82</v>
      </c>
      <c r="CP454">
        <v>71</v>
      </c>
      <c r="CR454">
        <v>74</v>
      </c>
      <c r="CS454">
        <v>10</v>
      </c>
      <c r="CT454">
        <v>77</v>
      </c>
      <c r="CU454">
        <v>83</v>
      </c>
    </row>
    <row r="455" spans="4:100" x14ac:dyDescent="0.2">
      <c r="E455" s="426" t="s">
        <v>159</v>
      </c>
      <c r="F455">
        <v>40</v>
      </c>
      <c r="G455">
        <v>30</v>
      </c>
      <c r="H455">
        <v>47</v>
      </c>
      <c r="I455">
        <v>86</v>
      </c>
      <c r="J455">
        <v>82</v>
      </c>
      <c r="K455">
        <v>9</v>
      </c>
      <c r="L455">
        <v>51</v>
      </c>
      <c r="M455">
        <v>14</v>
      </c>
      <c r="N455">
        <v>17</v>
      </c>
      <c r="O455">
        <v>27</v>
      </c>
      <c r="P455">
        <v>33</v>
      </c>
      <c r="Q455">
        <v>81</v>
      </c>
      <c r="R455">
        <v>90</v>
      </c>
      <c r="S455">
        <v>77</v>
      </c>
      <c r="T455">
        <v>68</v>
      </c>
      <c r="U455">
        <v>85</v>
      </c>
      <c r="V455">
        <v>6</v>
      </c>
      <c r="W455">
        <v>60</v>
      </c>
      <c r="X455">
        <v>92</v>
      </c>
      <c r="Y455">
        <v>63</v>
      </c>
      <c r="Z455">
        <v>48</v>
      </c>
      <c r="AA455">
        <v>4</v>
      </c>
      <c r="AB455">
        <v>64</v>
      </c>
      <c r="AC455">
        <v>23</v>
      </c>
      <c r="AD455">
        <v>36</v>
      </c>
      <c r="AE455">
        <v>67</v>
      </c>
      <c r="AF455">
        <v>45</v>
      </c>
      <c r="AG455">
        <v>32</v>
      </c>
      <c r="AH455">
        <v>53</v>
      </c>
      <c r="AI455">
        <v>2</v>
      </c>
      <c r="AJ455">
        <v>20</v>
      </c>
      <c r="AK455">
        <v>59</v>
      </c>
      <c r="AL455">
        <v>15</v>
      </c>
      <c r="AM455">
        <v>78</v>
      </c>
      <c r="AN455">
        <v>1</v>
      </c>
      <c r="AO455">
        <v>89</v>
      </c>
      <c r="AP455">
        <v>75</v>
      </c>
      <c r="AQ455">
        <v>31</v>
      </c>
      <c r="AR455">
        <v>57</v>
      </c>
      <c r="AS455">
        <v>7</v>
      </c>
      <c r="AT455">
        <v>69</v>
      </c>
      <c r="AU455">
        <v>35</v>
      </c>
      <c r="AV455">
        <v>37</v>
      </c>
      <c r="AW455">
        <v>56</v>
      </c>
      <c r="AX455">
        <v>3</v>
      </c>
      <c r="AY455">
        <v>93</v>
      </c>
      <c r="AZ455">
        <v>65</v>
      </c>
      <c r="BA455">
        <v>10</v>
      </c>
      <c r="BB455">
        <v>66</v>
      </c>
      <c r="BC455">
        <v>73</v>
      </c>
      <c r="BD455">
        <v>49</v>
      </c>
      <c r="BE455">
        <v>79</v>
      </c>
      <c r="BF455">
        <v>29</v>
      </c>
      <c r="BG455">
        <v>61</v>
      </c>
      <c r="BH455">
        <v>21</v>
      </c>
      <c r="BI455">
        <v>52</v>
      </c>
      <c r="BJ455">
        <v>80</v>
      </c>
      <c r="BK455">
        <v>70</v>
      </c>
      <c r="BL455">
        <v>50</v>
      </c>
      <c r="BM455">
        <v>22</v>
      </c>
      <c r="BN455">
        <v>62</v>
      </c>
      <c r="BO455">
        <v>83</v>
      </c>
      <c r="BP455">
        <v>39</v>
      </c>
      <c r="BQ455">
        <v>42</v>
      </c>
      <c r="BR455">
        <v>46</v>
      </c>
      <c r="BS455">
        <v>24</v>
      </c>
      <c r="BT455">
        <v>26</v>
      </c>
      <c r="BU455">
        <v>12</v>
      </c>
      <c r="BV455">
        <v>41</v>
      </c>
      <c r="BW455">
        <v>74</v>
      </c>
      <c r="BX455">
        <v>84</v>
      </c>
      <c r="BY455">
        <v>88</v>
      </c>
      <c r="BZ455">
        <v>91</v>
      </c>
      <c r="CA455">
        <v>13</v>
      </c>
      <c r="CB455">
        <v>18</v>
      </c>
      <c r="CC455">
        <v>54</v>
      </c>
      <c r="CD455">
        <v>58</v>
      </c>
      <c r="CE455">
        <v>34</v>
      </c>
      <c r="CF455">
        <v>72</v>
      </c>
      <c r="CG455">
        <v>87</v>
      </c>
      <c r="CH455">
        <v>43</v>
      </c>
      <c r="CI455">
        <v>38</v>
      </c>
      <c r="CJ455">
        <v>71</v>
      </c>
      <c r="CK455">
        <v>11</v>
      </c>
      <c r="CL455">
        <v>16</v>
      </c>
      <c r="CM455">
        <v>44</v>
      </c>
      <c r="CN455">
        <v>19</v>
      </c>
      <c r="CO455">
        <v>55</v>
      </c>
      <c r="CP455">
        <v>5</v>
      </c>
      <c r="CR455">
        <v>25</v>
      </c>
      <c r="CS455">
        <v>8</v>
      </c>
      <c r="CT455">
        <v>76</v>
      </c>
      <c r="CU455">
        <v>28</v>
      </c>
    </row>
    <row r="457" spans="4:100" x14ac:dyDescent="0.2">
      <c r="D457" s="430">
        <v>94</v>
      </c>
      <c r="E457" s="431" t="s">
        <v>179</v>
      </c>
    </row>
    <row r="458" spans="4:100" x14ac:dyDescent="0.2">
      <c r="E458" s="426" t="s">
        <v>130</v>
      </c>
      <c r="F458">
        <v>1</v>
      </c>
      <c r="G458">
        <v>2</v>
      </c>
      <c r="H458">
        <v>3</v>
      </c>
      <c r="I458">
        <v>4</v>
      </c>
      <c r="J458">
        <v>5</v>
      </c>
      <c r="K458">
        <v>6</v>
      </c>
      <c r="L458">
        <v>7</v>
      </c>
      <c r="M458">
        <v>8</v>
      </c>
      <c r="N458">
        <v>9</v>
      </c>
      <c r="O458">
        <v>10</v>
      </c>
      <c r="P458">
        <v>11</v>
      </c>
      <c r="Q458">
        <v>12</v>
      </c>
      <c r="R458">
        <v>13</v>
      </c>
      <c r="S458">
        <v>14</v>
      </c>
      <c r="T458">
        <v>15</v>
      </c>
      <c r="U458">
        <v>16</v>
      </c>
      <c r="V458">
        <v>17</v>
      </c>
      <c r="W458">
        <v>18</v>
      </c>
      <c r="X458">
        <v>19</v>
      </c>
      <c r="Y458">
        <v>20</v>
      </c>
      <c r="Z458">
        <v>21</v>
      </c>
      <c r="AA458">
        <v>22</v>
      </c>
      <c r="AB458">
        <v>23</v>
      </c>
      <c r="AC458">
        <v>24</v>
      </c>
      <c r="AD458">
        <v>25</v>
      </c>
      <c r="AE458">
        <v>26</v>
      </c>
      <c r="AF458">
        <v>27</v>
      </c>
      <c r="AG458">
        <v>28</v>
      </c>
      <c r="AH458">
        <v>29</v>
      </c>
      <c r="AI458">
        <v>30</v>
      </c>
      <c r="AJ458">
        <v>31</v>
      </c>
      <c r="AK458">
        <v>32</v>
      </c>
      <c r="AL458">
        <v>33</v>
      </c>
      <c r="AM458">
        <v>34</v>
      </c>
      <c r="AN458">
        <v>35</v>
      </c>
      <c r="AO458">
        <v>36</v>
      </c>
      <c r="AP458">
        <v>37</v>
      </c>
      <c r="AQ458">
        <v>38</v>
      </c>
      <c r="AR458">
        <v>39</v>
      </c>
      <c r="AS458">
        <v>40</v>
      </c>
      <c r="AT458">
        <v>41</v>
      </c>
      <c r="AU458">
        <v>42</v>
      </c>
      <c r="AV458">
        <v>43</v>
      </c>
      <c r="AW458">
        <v>44</v>
      </c>
      <c r="AX458">
        <v>45</v>
      </c>
      <c r="AY458">
        <v>46</v>
      </c>
      <c r="AZ458">
        <v>47</v>
      </c>
      <c r="BA458">
        <v>48</v>
      </c>
      <c r="BB458">
        <v>49</v>
      </c>
      <c r="BC458">
        <v>50</v>
      </c>
      <c r="BD458">
        <v>51</v>
      </c>
      <c r="BE458">
        <v>52</v>
      </c>
      <c r="BF458">
        <v>53</v>
      </c>
      <c r="BG458">
        <v>54</v>
      </c>
      <c r="BH458">
        <v>55</v>
      </c>
      <c r="BI458">
        <v>56</v>
      </c>
      <c r="BJ458">
        <v>57</v>
      </c>
      <c r="BK458">
        <v>58</v>
      </c>
      <c r="BL458">
        <v>59</v>
      </c>
      <c r="BM458">
        <v>60</v>
      </c>
      <c r="BN458">
        <v>61</v>
      </c>
      <c r="BO458">
        <v>62</v>
      </c>
      <c r="BP458">
        <v>63</v>
      </c>
      <c r="BQ458">
        <v>64</v>
      </c>
      <c r="BR458">
        <v>65</v>
      </c>
      <c r="BS458">
        <v>66</v>
      </c>
      <c r="BT458">
        <v>67</v>
      </c>
      <c r="BU458">
        <v>68</v>
      </c>
      <c r="BV458">
        <v>69</v>
      </c>
      <c r="BW458">
        <v>70</v>
      </c>
      <c r="BX458">
        <v>71</v>
      </c>
      <c r="BY458">
        <v>72</v>
      </c>
      <c r="BZ458">
        <v>73</v>
      </c>
      <c r="CA458">
        <v>74</v>
      </c>
      <c r="CB458">
        <v>75</v>
      </c>
      <c r="CC458">
        <v>76</v>
      </c>
      <c r="CD458">
        <v>77</v>
      </c>
      <c r="CE458">
        <v>78</v>
      </c>
      <c r="CF458">
        <v>79</v>
      </c>
      <c r="CG458">
        <v>80</v>
      </c>
      <c r="CH458">
        <v>81</v>
      </c>
      <c r="CI458">
        <v>82</v>
      </c>
      <c r="CJ458">
        <v>83</v>
      </c>
      <c r="CK458">
        <v>84</v>
      </c>
      <c r="CL458">
        <v>85</v>
      </c>
      <c r="CM458">
        <v>86</v>
      </c>
      <c r="CN458">
        <v>87</v>
      </c>
      <c r="CO458">
        <v>88</v>
      </c>
      <c r="CP458">
        <v>89</v>
      </c>
      <c r="CQ458">
        <v>90</v>
      </c>
      <c r="CR458">
        <v>91</v>
      </c>
      <c r="CS458">
        <v>92</v>
      </c>
      <c r="CT458">
        <v>93</v>
      </c>
      <c r="CU458">
        <v>94</v>
      </c>
    </row>
    <row r="459" spans="4:100" x14ac:dyDescent="0.2">
      <c r="E459" s="426" t="s">
        <v>157</v>
      </c>
      <c r="F459">
        <v>19</v>
      </c>
      <c r="G459">
        <v>26</v>
      </c>
      <c r="H459">
        <v>67</v>
      </c>
      <c r="I459">
        <v>25</v>
      </c>
      <c r="J459">
        <v>73</v>
      </c>
      <c r="K459">
        <v>69</v>
      </c>
      <c r="L459">
        <v>10</v>
      </c>
      <c r="M459">
        <v>30</v>
      </c>
      <c r="N459">
        <v>93</v>
      </c>
      <c r="O459">
        <v>13</v>
      </c>
      <c r="P459">
        <v>47</v>
      </c>
      <c r="Q459">
        <v>61</v>
      </c>
      <c r="R459">
        <v>72</v>
      </c>
      <c r="S459">
        <v>66</v>
      </c>
      <c r="T459">
        <v>76</v>
      </c>
      <c r="U459">
        <v>84</v>
      </c>
      <c r="V459">
        <v>80</v>
      </c>
      <c r="W459">
        <v>64</v>
      </c>
      <c r="X459">
        <v>90</v>
      </c>
      <c r="Y459">
        <v>16</v>
      </c>
      <c r="Z459">
        <v>40</v>
      </c>
      <c r="AA459">
        <v>28</v>
      </c>
      <c r="AB459">
        <v>45</v>
      </c>
      <c r="AC459">
        <v>63</v>
      </c>
      <c r="AD459">
        <v>8</v>
      </c>
      <c r="AE459">
        <v>78</v>
      </c>
      <c r="AF459">
        <v>11</v>
      </c>
      <c r="AG459">
        <v>17</v>
      </c>
      <c r="AH459">
        <v>71</v>
      </c>
      <c r="AI459">
        <v>58</v>
      </c>
      <c r="AJ459">
        <v>79</v>
      </c>
      <c r="AK459">
        <v>50</v>
      </c>
      <c r="AL459">
        <v>62</v>
      </c>
      <c r="AM459">
        <v>82</v>
      </c>
      <c r="AN459">
        <v>32</v>
      </c>
      <c r="AO459">
        <v>39</v>
      </c>
      <c r="AP459">
        <v>35</v>
      </c>
      <c r="AQ459">
        <v>51</v>
      </c>
      <c r="AR459">
        <v>41</v>
      </c>
      <c r="AS459">
        <v>3</v>
      </c>
      <c r="AT459">
        <v>88</v>
      </c>
      <c r="AU459">
        <v>68</v>
      </c>
      <c r="AV459">
        <v>57</v>
      </c>
      <c r="AW459">
        <v>48</v>
      </c>
      <c r="AX459">
        <v>23</v>
      </c>
      <c r="AY459">
        <v>34</v>
      </c>
      <c r="AZ459">
        <v>74</v>
      </c>
      <c r="BA459">
        <v>92</v>
      </c>
      <c r="BB459">
        <v>86</v>
      </c>
      <c r="BC459">
        <v>4</v>
      </c>
      <c r="BD459">
        <v>94</v>
      </c>
      <c r="BE459">
        <v>75</v>
      </c>
      <c r="BF459">
        <v>14</v>
      </c>
      <c r="BG459">
        <v>46</v>
      </c>
      <c r="BH459">
        <v>24</v>
      </c>
      <c r="BI459">
        <v>29</v>
      </c>
      <c r="BJ459">
        <v>43</v>
      </c>
      <c r="BK459">
        <v>12</v>
      </c>
      <c r="BL459">
        <v>60</v>
      </c>
      <c r="BM459">
        <v>87</v>
      </c>
      <c r="BN459">
        <v>27</v>
      </c>
      <c r="BO459">
        <v>53</v>
      </c>
      <c r="BP459">
        <v>81</v>
      </c>
      <c r="BQ459">
        <v>33</v>
      </c>
      <c r="BR459">
        <v>56</v>
      </c>
      <c r="BS459">
        <v>59</v>
      </c>
      <c r="BT459">
        <v>36</v>
      </c>
      <c r="BU459">
        <v>65</v>
      </c>
      <c r="BV459">
        <v>7</v>
      </c>
      <c r="BW459">
        <v>22</v>
      </c>
      <c r="BX459">
        <v>42</v>
      </c>
      <c r="BY459">
        <v>18</v>
      </c>
      <c r="BZ459">
        <v>91</v>
      </c>
      <c r="CA459">
        <v>83</v>
      </c>
      <c r="CB459">
        <v>52</v>
      </c>
      <c r="CC459">
        <v>37</v>
      </c>
      <c r="CD459">
        <v>31</v>
      </c>
      <c r="CE459">
        <v>89</v>
      </c>
      <c r="CF459">
        <v>85</v>
      </c>
      <c r="CG459">
        <v>49</v>
      </c>
      <c r="CH459">
        <v>15</v>
      </c>
      <c r="CI459">
        <v>54</v>
      </c>
      <c r="CJ459">
        <v>5</v>
      </c>
      <c r="CK459">
        <v>20</v>
      </c>
      <c r="CL459">
        <v>77</v>
      </c>
      <c r="CM459">
        <v>38</v>
      </c>
      <c r="CN459">
        <v>6</v>
      </c>
      <c r="CO459">
        <v>44</v>
      </c>
      <c r="CP459">
        <v>2</v>
      </c>
      <c r="CQ459">
        <v>21</v>
      </c>
      <c r="CR459">
        <v>70</v>
      </c>
      <c r="CS459">
        <v>55</v>
      </c>
      <c r="CT459">
        <v>9</v>
      </c>
      <c r="CU459">
        <v>1</v>
      </c>
    </row>
    <row r="460" spans="4:100" x14ac:dyDescent="0.2">
      <c r="E460" s="426" t="s">
        <v>159</v>
      </c>
      <c r="F460">
        <v>25</v>
      </c>
      <c r="G460">
        <v>89</v>
      </c>
      <c r="H460">
        <v>7</v>
      </c>
      <c r="I460">
        <v>42</v>
      </c>
      <c r="J460">
        <v>72</v>
      </c>
      <c r="K460">
        <v>14</v>
      </c>
      <c r="L460">
        <v>48</v>
      </c>
      <c r="M460">
        <v>35</v>
      </c>
      <c r="N460">
        <v>18</v>
      </c>
      <c r="O460">
        <v>67</v>
      </c>
      <c r="P460">
        <v>60</v>
      </c>
      <c r="Q460">
        <v>76</v>
      </c>
      <c r="R460">
        <v>82</v>
      </c>
      <c r="S460">
        <v>16</v>
      </c>
      <c r="T460">
        <v>36</v>
      </c>
      <c r="U460">
        <v>8</v>
      </c>
      <c r="V460">
        <v>84</v>
      </c>
      <c r="W460">
        <v>59</v>
      </c>
      <c r="X460">
        <v>88</v>
      </c>
      <c r="Y460">
        <v>92</v>
      </c>
      <c r="Z460">
        <v>64</v>
      </c>
      <c r="AA460">
        <v>83</v>
      </c>
      <c r="AB460">
        <v>50</v>
      </c>
      <c r="AC460">
        <v>78</v>
      </c>
      <c r="AD460">
        <v>31</v>
      </c>
      <c r="AE460">
        <v>20</v>
      </c>
      <c r="AF460">
        <v>34</v>
      </c>
      <c r="AG460">
        <v>71</v>
      </c>
      <c r="AH460">
        <v>57</v>
      </c>
      <c r="AI460">
        <v>53</v>
      </c>
      <c r="AJ460">
        <v>9</v>
      </c>
      <c r="AK460">
        <v>41</v>
      </c>
      <c r="AL460">
        <v>2</v>
      </c>
      <c r="AM460">
        <v>27</v>
      </c>
      <c r="AN460">
        <v>19</v>
      </c>
      <c r="AO460">
        <v>58</v>
      </c>
      <c r="AP460">
        <v>73</v>
      </c>
      <c r="AQ460">
        <v>21</v>
      </c>
      <c r="AR460">
        <v>70</v>
      </c>
      <c r="AS460">
        <v>86</v>
      </c>
      <c r="AT460">
        <v>52</v>
      </c>
      <c r="AU460">
        <v>93</v>
      </c>
      <c r="AV460">
        <v>74</v>
      </c>
      <c r="AW460">
        <v>61</v>
      </c>
      <c r="AX460">
        <v>12</v>
      </c>
      <c r="AY460">
        <v>24</v>
      </c>
      <c r="AZ460">
        <v>3</v>
      </c>
      <c r="BA460">
        <v>54</v>
      </c>
      <c r="BB460">
        <v>6</v>
      </c>
      <c r="BC460">
        <v>11</v>
      </c>
      <c r="BD460">
        <v>49</v>
      </c>
      <c r="BE460">
        <v>44</v>
      </c>
      <c r="BF460">
        <v>10</v>
      </c>
      <c r="BG460">
        <v>62</v>
      </c>
      <c r="BH460">
        <v>28</v>
      </c>
      <c r="BI460">
        <v>33</v>
      </c>
      <c r="BJ460">
        <v>1</v>
      </c>
      <c r="BK460">
        <v>15</v>
      </c>
      <c r="BL460">
        <v>47</v>
      </c>
      <c r="BM460">
        <v>79</v>
      </c>
      <c r="BN460">
        <v>90</v>
      </c>
      <c r="BO460">
        <v>66</v>
      </c>
      <c r="BP460">
        <v>77</v>
      </c>
      <c r="BQ460">
        <v>40</v>
      </c>
      <c r="BR460">
        <v>81</v>
      </c>
      <c r="BS460">
        <v>4</v>
      </c>
      <c r="BT460">
        <v>13</v>
      </c>
      <c r="BU460">
        <v>75</v>
      </c>
      <c r="BV460">
        <v>26</v>
      </c>
      <c r="BW460">
        <v>37</v>
      </c>
      <c r="BX460">
        <v>80</v>
      </c>
      <c r="BY460">
        <v>29</v>
      </c>
      <c r="BZ460">
        <v>55</v>
      </c>
      <c r="CA460">
        <v>68</v>
      </c>
      <c r="CB460">
        <v>91</v>
      </c>
      <c r="CC460">
        <v>45</v>
      </c>
      <c r="CD460">
        <v>65</v>
      </c>
      <c r="CE460">
        <v>46</v>
      </c>
      <c r="CF460">
        <v>51</v>
      </c>
      <c r="CG460">
        <v>38</v>
      </c>
      <c r="CH460">
        <v>32</v>
      </c>
      <c r="CI460">
        <v>5</v>
      </c>
      <c r="CJ460">
        <v>22</v>
      </c>
      <c r="CK460">
        <v>17</v>
      </c>
      <c r="CL460">
        <v>39</v>
      </c>
      <c r="CM460">
        <v>30</v>
      </c>
      <c r="CN460">
        <v>23</v>
      </c>
      <c r="CO460">
        <v>87</v>
      </c>
      <c r="CP460">
        <v>56</v>
      </c>
      <c r="CQ460">
        <v>94</v>
      </c>
      <c r="CR460">
        <v>85</v>
      </c>
      <c r="CS460">
        <v>63</v>
      </c>
      <c r="CT460">
        <v>69</v>
      </c>
      <c r="CU460">
        <v>43</v>
      </c>
    </row>
    <row r="462" spans="4:100" x14ac:dyDescent="0.2">
      <c r="D462" s="430">
        <v>95</v>
      </c>
      <c r="E462" s="431" t="s">
        <v>179</v>
      </c>
    </row>
    <row r="463" spans="4:100" x14ac:dyDescent="0.2">
      <c r="E463" s="426" t="s">
        <v>130</v>
      </c>
      <c r="F463">
        <v>1</v>
      </c>
      <c r="G463">
        <v>2</v>
      </c>
      <c r="H463">
        <v>3</v>
      </c>
      <c r="I463">
        <v>4</v>
      </c>
      <c r="J463">
        <v>5</v>
      </c>
      <c r="K463">
        <v>6</v>
      </c>
      <c r="L463">
        <v>7</v>
      </c>
      <c r="M463">
        <v>8</v>
      </c>
      <c r="N463">
        <v>9</v>
      </c>
      <c r="O463">
        <v>10</v>
      </c>
      <c r="P463">
        <v>11</v>
      </c>
      <c r="Q463">
        <v>12</v>
      </c>
      <c r="R463">
        <v>13</v>
      </c>
      <c r="S463">
        <v>14</v>
      </c>
      <c r="T463">
        <v>15</v>
      </c>
      <c r="U463">
        <v>16</v>
      </c>
      <c r="V463">
        <v>17</v>
      </c>
      <c r="W463">
        <v>18</v>
      </c>
      <c r="X463">
        <v>19</v>
      </c>
      <c r="Y463">
        <v>20</v>
      </c>
      <c r="Z463">
        <v>21</v>
      </c>
      <c r="AA463">
        <v>22</v>
      </c>
      <c r="AB463">
        <v>23</v>
      </c>
      <c r="AC463">
        <v>24</v>
      </c>
      <c r="AD463">
        <v>25</v>
      </c>
      <c r="AE463">
        <v>26</v>
      </c>
      <c r="AF463">
        <v>27</v>
      </c>
      <c r="AG463">
        <v>28</v>
      </c>
      <c r="AH463">
        <v>29</v>
      </c>
      <c r="AI463">
        <v>30</v>
      </c>
      <c r="AJ463">
        <v>31</v>
      </c>
      <c r="AK463">
        <v>32</v>
      </c>
      <c r="AL463">
        <v>33</v>
      </c>
      <c r="AM463">
        <v>34</v>
      </c>
      <c r="AN463">
        <v>35</v>
      </c>
      <c r="AO463">
        <v>36</v>
      </c>
      <c r="AP463">
        <v>37</v>
      </c>
      <c r="AQ463">
        <v>38</v>
      </c>
      <c r="AR463">
        <v>39</v>
      </c>
      <c r="AS463">
        <v>40</v>
      </c>
      <c r="AT463">
        <v>41</v>
      </c>
      <c r="AU463">
        <v>42</v>
      </c>
      <c r="AV463">
        <v>43</v>
      </c>
      <c r="AW463">
        <v>44</v>
      </c>
      <c r="AX463">
        <v>45</v>
      </c>
      <c r="AY463">
        <v>46</v>
      </c>
      <c r="AZ463">
        <v>47</v>
      </c>
      <c r="BA463">
        <v>48</v>
      </c>
      <c r="BB463">
        <v>49</v>
      </c>
      <c r="BC463">
        <v>50</v>
      </c>
      <c r="BD463">
        <v>51</v>
      </c>
      <c r="BE463">
        <v>52</v>
      </c>
      <c r="BF463">
        <v>53</v>
      </c>
      <c r="BG463">
        <v>54</v>
      </c>
      <c r="BH463">
        <v>55</v>
      </c>
      <c r="BI463">
        <v>56</v>
      </c>
      <c r="BJ463">
        <v>57</v>
      </c>
      <c r="BK463">
        <v>58</v>
      </c>
      <c r="BL463">
        <v>59</v>
      </c>
      <c r="BM463">
        <v>60</v>
      </c>
      <c r="BN463">
        <v>61</v>
      </c>
      <c r="BO463">
        <v>62</v>
      </c>
      <c r="BP463">
        <v>63</v>
      </c>
      <c r="BQ463">
        <v>64</v>
      </c>
      <c r="BR463">
        <v>65</v>
      </c>
      <c r="BS463">
        <v>66</v>
      </c>
      <c r="BT463">
        <v>67</v>
      </c>
      <c r="BU463">
        <v>68</v>
      </c>
      <c r="BV463">
        <v>69</v>
      </c>
      <c r="BW463">
        <v>70</v>
      </c>
      <c r="BX463">
        <v>71</v>
      </c>
      <c r="BY463">
        <v>72</v>
      </c>
      <c r="BZ463">
        <v>73</v>
      </c>
      <c r="CA463">
        <v>74</v>
      </c>
      <c r="CB463">
        <v>75</v>
      </c>
      <c r="CC463">
        <v>76</v>
      </c>
      <c r="CD463">
        <v>77</v>
      </c>
      <c r="CE463">
        <v>78</v>
      </c>
      <c r="CF463">
        <v>79</v>
      </c>
      <c r="CG463">
        <v>80</v>
      </c>
      <c r="CH463">
        <v>81</v>
      </c>
      <c r="CI463">
        <v>82</v>
      </c>
      <c r="CJ463">
        <v>83</v>
      </c>
      <c r="CK463">
        <v>84</v>
      </c>
      <c r="CL463">
        <v>85</v>
      </c>
      <c r="CM463">
        <v>86</v>
      </c>
      <c r="CN463">
        <v>87</v>
      </c>
      <c r="CO463">
        <v>88</v>
      </c>
      <c r="CP463">
        <v>89</v>
      </c>
      <c r="CQ463">
        <v>90</v>
      </c>
      <c r="CR463">
        <v>91</v>
      </c>
      <c r="CS463">
        <v>92</v>
      </c>
      <c r="CT463">
        <v>93</v>
      </c>
      <c r="CU463">
        <v>94</v>
      </c>
      <c r="CV463">
        <v>95</v>
      </c>
    </row>
    <row r="464" spans="4:100" x14ac:dyDescent="0.2">
      <c r="E464" s="426" t="s">
        <v>157</v>
      </c>
      <c r="F464">
        <v>73</v>
      </c>
      <c r="G464">
        <v>65</v>
      </c>
      <c r="H464">
        <v>95</v>
      </c>
      <c r="I464">
        <v>46</v>
      </c>
      <c r="J464">
        <v>68</v>
      </c>
      <c r="K464">
        <v>14</v>
      </c>
      <c r="L464">
        <v>79</v>
      </c>
      <c r="M464">
        <v>9</v>
      </c>
      <c r="N464">
        <v>52</v>
      </c>
      <c r="O464">
        <v>39</v>
      </c>
      <c r="P464">
        <v>82</v>
      </c>
      <c r="Q464">
        <v>54</v>
      </c>
      <c r="R464">
        <v>45</v>
      </c>
      <c r="S464">
        <v>22</v>
      </c>
      <c r="T464">
        <v>37</v>
      </c>
      <c r="U464">
        <v>40</v>
      </c>
      <c r="V464">
        <v>13</v>
      </c>
      <c r="W464">
        <v>66</v>
      </c>
      <c r="X464">
        <v>33</v>
      </c>
      <c r="Y464">
        <v>42</v>
      </c>
      <c r="Z464">
        <v>80</v>
      </c>
      <c r="AA464">
        <v>59</v>
      </c>
      <c r="AB464">
        <v>2</v>
      </c>
      <c r="AC464">
        <v>72</v>
      </c>
      <c r="AD464">
        <v>17</v>
      </c>
      <c r="AE464">
        <v>12</v>
      </c>
      <c r="AF464">
        <v>16</v>
      </c>
      <c r="AG464">
        <v>85</v>
      </c>
      <c r="AH464">
        <v>21</v>
      </c>
      <c r="AI464">
        <v>29</v>
      </c>
      <c r="AJ464">
        <v>75</v>
      </c>
      <c r="AK464">
        <v>43</v>
      </c>
      <c r="AL464">
        <v>70</v>
      </c>
      <c r="AM464">
        <v>61</v>
      </c>
      <c r="AN464">
        <v>38</v>
      </c>
      <c r="AO464">
        <v>25</v>
      </c>
      <c r="AP464">
        <v>48</v>
      </c>
      <c r="AQ464">
        <v>5</v>
      </c>
      <c r="AR464">
        <v>93</v>
      </c>
      <c r="AS464">
        <v>8</v>
      </c>
      <c r="AT464">
        <v>83</v>
      </c>
      <c r="AU464">
        <v>58</v>
      </c>
      <c r="AV464">
        <v>62</v>
      </c>
      <c r="AW464">
        <v>91</v>
      </c>
      <c r="AX464">
        <v>87</v>
      </c>
      <c r="AY464">
        <v>60</v>
      </c>
      <c r="AZ464">
        <v>23</v>
      </c>
      <c r="BA464">
        <v>71</v>
      </c>
      <c r="BB464">
        <v>76</v>
      </c>
      <c r="BC464">
        <v>67</v>
      </c>
      <c r="BD464">
        <v>77</v>
      </c>
      <c r="BE464">
        <v>50</v>
      </c>
      <c r="BF464">
        <v>34</v>
      </c>
      <c r="BG464">
        <v>26</v>
      </c>
      <c r="BH464">
        <v>7</v>
      </c>
      <c r="BI464">
        <v>55</v>
      </c>
      <c r="BJ464">
        <v>6</v>
      </c>
      <c r="BK464">
        <v>27</v>
      </c>
      <c r="BL464">
        <v>31</v>
      </c>
      <c r="BM464">
        <v>69</v>
      </c>
      <c r="BN464">
        <v>4</v>
      </c>
      <c r="BO464">
        <v>90</v>
      </c>
      <c r="BP464">
        <v>94</v>
      </c>
      <c r="BQ464">
        <v>32</v>
      </c>
      <c r="BR464">
        <v>84</v>
      </c>
      <c r="BS464">
        <v>88</v>
      </c>
      <c r="BT464">
        <v>44</v>
      </c>
      <c r="BU464">
        <v>51</v>
      </c>
      <c r="BV464">
        <v>47</v>
      </c>
      <c r="BW464">
        <v>11</v>
      </c>
      <c r="BX464">
        <v>30</v>
      </c>
      <c r="BY464">
        <v>74</v>
      </c>
      <c r="BZ464">
        <v>24</v>
      </c>
      <c r="CA464">
        <v>18</v>
      </c>
      <c r="CB464">
        <v>63</v>
      </c>
      <c r="CC464">
        <v>49</v>
      </c>
      <c r="CD464">
        <v>3</v>
      </c>
      <c r="CE464">
        <v>56</v>
      </c>
      <c r="CF464">
        <v>78</v>
      </c>
      <c r="CG464">
        <v>81</v>
      </c>
      <c r="CH464">
        <v>20</v>
      </c>
      <c r="CI464">
        <v>35</v>
      </c>
      <c r="CJ464">
        <v>89</v>
      </c>
      <c r="CK464">
        <v>36</v>
      </c>
      <c r="CL464">
        <v>41</v>
      </c>
      <c r="CM464">
        <v>92</v>
      </c>
      <c r="CN464">
        <v>53</v>
      </c>
      <c r="CO464">
        <v>15</v>
      </c>
      <c r="CP464">
        <v>57</v>
      </c>
      <c r="CQ464">
        <v>86</v>
      </c>
      <c r="CR464">
        <v>64</v>
      </c>
      <c r="CS464">
        <v>28</v>
      </c>
      <c r="CT464">
        <v>10</v>
      </c>
      <c r="CU464">
        <v>1</v>
      </c>
      <c r="CV464">
        <v>19</v>
      </c>
    </row>
    <row r="465" spans="4:104" x14ac:dyDescent="0.2">
      <c r="E465" s="426" t="s">
        <v>159</v>
      </c>
      <c r="F465">
        <v>84</v>
      </c>
      <c r="G465">
        <v>46</v>
      </c>
      <c r="H465">
        <v>44</v>
      </c>
      <c r="I465">
        <v>30</v>
      </c>
      <c r="J465">
        <v>6</v>
      </c>
      <c r="K465">
        <v>68</v>
      </c>
      <c r="L465">
        <v>94</v>
      </c>
      <c r="M465">
        <v>87</v>
      </c>
      <c r="N465">
        <v>71</v>
      </c>
      <c r="O465">
        <v>53</v>
      </c>
      <c r="P465">
        <v>19</v>
      </c>
      <c r="Q465">
        <v>15</v>
      </c>
      <c r="R465">
        <v>26</v>
      </c>
      <c r="S465">
        <v>43</v>
      </c>
      <c r="T465">
        <v>56</v>
      </c>
      <c r="U465">
        <v>85</v>
      </c>
      <c r="V465">
        <v>8</v>
      </c>
      <c r="W465">
        <v>90</v>
      </c>
      <c r="X465">
        <v>11</v>
      </c>
      <c r="Y465">
        <v>49</v>
      </c>
      <c r="Z465">
        <v>93</v>
      </c>
      <c r="AA465">
        <v>61</v>
      </c>
      <c r="AB465">
        <v>86</v>
      </c>
      <c r="AC465">
        <v>81</v>
      </c>
      <c r="AD465">
        <v>77</v>
      </c>
      <c r="AE465">
        <v>34</v>
      </c>
      <c r="AF465">
        <v>76</v>
      </c>
      <c r="AG465">
        <v>42</v>
      </c>
      <c r="AH465">
        <v>83</v>
      </c>
      <c r="AI465">
        <v>4</v>
      </c>
      <c r="AJ465">
        <v>29</v>
      </c>
      <c r="AK465">
        <v>95</v>
      </c>
      <c r="AL465">
        <v>22</v>
      </c>
      <c r="AM465">
        <v>62</v>
      </c>
      <c r="AN465">
        <v>13</v>
      </c>
      <c r="AO465">
        <v>18</v>
      </c>
      <c r="AP465">
        <v>33</v>
      </c>
      <c r="AQ465">
        <v>65</v>
      </c>
      <c r="AR465">
        <v>28</v>
      </c>
      <c r="AS465">
        <v>21</v>
      </c>
      <c r="AT465">
        <v>50</v>
      </c>
      <c r="AU465">
        <v>63</v>
      </c>
      <c r="AV465">
        <v>55</v>
      </c>
      <c r="AW465">
        <v>16</v>
      </c>
      <c r="AX465">
        <v>82</v>
      </c>
      <c r="AY465">
        <v>47</v>
      </c>
      <c r="AZ465">
        <v>78</v>
      </c>
      <c r="BA465">
        <v>60</v>
      </c>
      <c r="BB465">
        <v>20</v>
      </c>
      <c r="BC465">
        <v>2</v>
      </c>
      <c r="BD465">
        <v>69</v>
      </c>
      <c r="BE465">
        <v>41</v>
      </c>
      <c r="BF465">
        <v>59</v>
      </c>
      <c r="BG465">
        <v>3</v>
      </c>
      <c r="BH465">
        <v>88</v>
      </c>
      <c r="BI465">
        <v>52</v>
      </c>
      <c r="BJ465">
        <v>5</v>
      </c>
      <c r="BK465">
        <v>74</v>
      </c>
      <c r="BL465">
        <v>66</v>
      </c>
      <c r="BM465">
        <v>36</v>
      </c>
      <c r="BN465">
        <v>9</v>
      </c>
      <c r="BO465">
        <v>1</v>
      </c>
      <c r="BP465">
        <v>67</v>
      </c>
      <c r="BQ465">
        <v>80</v>
      </c>
      <c r="BR465">
        <v>91</v>
      </c>
      <c r="BS465">
        <v>39</v>
      </c>
      <c r="BT465">
        <v>45</v>
      </c>
      <c r="BU465">
        <v>72</v>
      </c>
      <c r="BV465">
        <v>48</v>
      </c>
      <c r="BW465">
        <v>58</v>
      </c>
      <c r="BX465">
        <v>54</v>
      </c>
      <c r="BY465">
        <v>25</v>
      </c>
      <c r="BZ465">
        <v>57</v>
      </c>
      <c r="CA465">
        <v>40</v>
      </c>
      <c r="CB465">
        <v>64</v>
      </c>
      <c r="CC465">
        <v>37</v>
      </c>
      <c r="CD465">
        <v>24</v>
      </c>
      <c r="CE465">
        <v>79</v>
      </c>
      <c r="CF465">
        <v>12</v>
      </c>
      <c r="CG465">
        <v>31</v>
      </c>
      <c r="CH465">
        <v>70</v>
      </c>
      <c r="CI465">
        <v>10</v>
      </c>
      <c r="CJ465">
        <v>35</v>
      </c>
      <c r="CK465">
        <v>27</v>
      </c>
      <c r="CL465">
        <v>92</v>
      </c>
      <c r="CM465">
        <v>89</v>
      </c>
      <c r="CN465">
        <v>75</v>
      </c>
      <c r="CO465">
        <v>32</v>
      </c>
      <c r="CP465">
        <v>51</v>
      </c>
      <c r="CQ465">
        <v>23</v>
      </c>
      <c r="CR465">
        <v>17</v>
      </c>
      <c r="CS465">
        <v>38</v>
      </c>
      <c r="CT465">
        <v>7</v>
      </c>
      <c r="CU465">
        <v>73</v>
      </c>
      <c r="CV465">
        <v>14</v>
      </c>
    </row>
    <row r="467" spans="4:104" x14ac:dyDescent="0.2">
      <c r="D467" s="430">
        <v>96</v>
      </c>
      <c r="E467" s="431" t="s">
        <v>179</v>
      </c>
    </row>
    <row r="468" spans="4:104" x14ac:dyDescent="0.2">
      <c r="E468" s="426" t="s">
        <v>130</v>
      </c>
      <c r="F468">
        <v>1</v>
      </c>
      <c r="G468">
        <v>2</v>
      </c>
      <c r="H468">
        <v>3</v>
      </c>
      <c r="I468">
        <v>4</v>
      </c>
      <c r="J468">
        <v>5</v>
      </c>
      <c r="K468">
        <v>6</v>
      </c>
      <c r="L468">
        <v>7</v>
      </c>
      <c r="M468">
        <v>8</v>
      </c>
      <c r="N468">
        <v>9</v>
      </c>
      <c r="O468">
        <v>10</v>
      </c>
      <c r="P468">
        <v>11</v>
      </c>
      <c r="Q468">
        <v>12</v>
      </c>
      <c r="R468">
        <v>13</v>
      </c>
      <c r="S468">
        <v>14</v>
      </c>
      <c r="T468">
        <v>15</v>
      </c>
      <c r="U468">
        <v>16</v>
      </c>
      <c r="V468">
        <v>17</v>
      </c>
      <c r="W468">
        <v>18</v>
      </c>
      <c r="X468">
        <v>19</v>
      </c>
      <c r="Y468">
        <v>20</v>
      </c>
      <c r="Z468">
        <v>21</v>
      </c>
      <c r="AA468">
        <v>22</v>
      </c>
      <c r="AB468">
        <v>23</v>
      </c>
      <c r="AC468">
        <v>24</v>
      </c>
      <c r="AD468">
        <v>25</v>
      </c>
      <c r="AE468">
        <v>26</v>
      </c>
      <c r="AF468">
        <v>27</v>
      </c>
      <c r="AG468">
        <v>28</v>
      </c>
      <c r="AH468">
        <v>29</v>
      </c>
      <c r="AI468">
        <v>30</v>
      </c>
      <c r="AJ468">
        <v>31</v>
      </c>
      <c r="AK468">
        <v>32</v>
      </c>
      <c r="AL468">
        <v>33</v>
      </c>
      <c r="AM468">
        <v>34</v>
      </c>
      <c r="AN468">
        <v>35</v>
      </c>
      <c r="AO468">
        <v>36</v>
      </c>
      <c r="AP468">
        <v>37</v>
      </c>
      <c r="AQ468">
        <v>38</v>
      </c>
      <c r="AR468">
        <v>39</v>
      </c>
      <c r="AS468">
        <v>40</v>
      </c>
      <c r="AT468">
        <v>41</v>
      </c>
      <c r="AU468">
        <v>42</v>
      </c>
      <c r="AV468">
        <v>43</v>
      </c>
      <c r="AW468">
        <v>44</v>
      </c>
      <c r="AX468">
        <v>45</v>
      </c>
      <c r="AY468">
        <v>46</v>
      </c>
      <c r="AZ468">
        <v>47</v>
      </c>
      <c r="BA468">
        <v>48</v>
      </c>
      <c r="BB468">
        <v>49</v>
      </c>
      <c r="BC468">
        <v>50</v>
      </c>
      <c r="BD468">
        <v>51</v>
      </c>
      <c r="BE468">
        <v>52</v>
      </c>
      <c r="BF468">
        <v>53</v>
      </c>
      <c r="BG468">
        <v>54</v>
      </c>
      <c r="BH468">
        <v>55</v>
      </c>
      <c r="BI468">
        <v>56</v>
      </c>
      <c r="BJ468">
        <v>57</v>
      </c>
      <c r="BK468">
        <v>58</v>
      </c>
      <c r="BL468">
        <v>59</v>
      </c>
      <c r="BM468">
        <v>60</v>
      </c>
      <c r="BN468">
        <v>61</v>
      </c>
      <c r="BO468">
        <v>62</v>
      </c>
      <c r="BP468">
        <v>63</v>
      </c>
      <c r="BQ468">
        <v>64</v>
      </c>
      <c r="BR468">
        <v>65</v>
      </c>
      <c r="BS468">
        <v>66</v>
      </c>
      <c r="BT468">
        <v>67</v>
      </c>
      <c r="BU468">
        <v>68</v>
      </c>
      <c r="BV468">
        <v>69</v>
      </c>
      <c r="BW468">
        <v>70</v>
      </c>
      <c r="BX468">
        <v>71</v>
      </c>
      <c r="BY468">
        <v>72</v>
      </c>
      <c r="BZ468">
        <v>73</v>
      </c>
      <c r="CA468">
        <v>74</v>
      </c>
      <c r="CB468">
        <v>75</v>
      </c>
      <c r="CC468">
        <v>76</v>
      </c>
      <c r="CD468">
        <v>77</v>
      </c>
      <c r="CE468">
        <v>78</v>
      </c>
      <c r="CF468">
        <v>79</v>
      </c>
      <c r="CG468">
        <v>80</v>
      </c>
      <c r="CH468">
        <v>81</v>
      </c>
      <c r="CI468">
        <v>82</v>
      </c>
      <c r="CJ468">
        <v>83</v>
      </c>
      <c r="CK468">
        <v>84</v>
      </c>
      <c r="CM468">
        <v>85</v>
      </c>
      <c r="CN468">
        <v>86</v>
      </c>
      <c r="CO468">
        <v>87</v>
      </c>
      <c r="CP468">
        <v>88</v>
      </c>
      <c r="CR468">
        <v>89</v>
      </c>
      <c r="CS468">
        <v>90</v>
      </c>
      <c r="CT468">
        <v>91</v>
      </c>
      <c r="CU468">
        <v>92</v>
      </c>
      <c r="CW468">
        <v>93</v>
      </c>
      <c r="CX468">
        <v>94</v>
      </c>
      <c r="CY468">
        <v>95</v>
      </c>
      <c r="CZ468">
        <v>96</v>
      </c>
    </row>
    <row r="469" spans="4:104" x14ac:dyDescent="0.2">
      <c r="E469" s="426" t="s">
        <v>157</v>
      </c>
      <c r="F469">
        <v>20</v>
      </c>
      <c r="G469">
        <v>87</v>
      </c>
      <c r="H469">
        <v>50</v>
      </c>
      <c r="I469">
        <v>40</v>
      </c>
      <c r="J469">
        <v>73</v>
      </c>
      <c r="K469">
        <v>69</v>
      </c>
      <c r="L469">
        <v>56</v>
      </c>
      <c r="M469">
        <v>89</v>
      </c>
      <c r="N469">
        <v>12</v>
      </c>
      <c r="O469">
        <v>47</v>
      </c>
      <c r="P469">
        <v>43</v>
      </c>
      <c r="Q469">
        <v>34</v>
      </c>
      <c r="R469">
        <v>71</v>
      </c>
      <c r="S469">
        <v>82</v>
      </c>
      <c r="T469">
        <v>38</v>
      </c>
      <c r="U469">
        <v>4</v>
      </c>
      <c r="V469">
        <v>14</v>
      </c>
      <c r="W469">
        <v>75</v>
      </c>
      <c r="X469">
        <v>53</v>
      </c>
      <c r="Y469">
        <v>95</v>
      </c>
      <c r="Z469">
        <v>88</v>
      </c>
      <c r="AA469">
        <v>18</v>
      </c>
      <c r="AB469">
        <v>84</v>
      </c>
      <c r="AC469">
        <v>8</v>
      </c>
      <c r="AD469">
        <v>42</v>
      </c>
      <c r="AE469">
        <v>45</v>
      </c>
      <c r="AF469">
        <v>83</v>
      </c>
      <c r="AG469">
        <v>90</v>
      </c>
      <c r="AH469">
        <v>80</v>
      </c>
      <c r="AI469">
        <v>96</v>
      </c>
      <c r="AJ469">
        <v>91</v>
      </c>
      <c r="AK469">
        <v>39</v>
      </c>
      <c r="AL469">
        <v>77</v>
      </c>
      <c r="AM469">
        <v>11</v>
      </c>
      <c r="AN469">
        <v>81</v>
      </c>
      <c r="AO469">
        <v>74</v>
      </c>
      <c r="AP469">
        <v>9</v>
      </c>
      <c r="AQ469">
        <v>44</v>
      </c>
      <c r="AR469">
        <v>32</v>
      </c>
      <c r="AS469">
        <v>93</v>
      </c>
      <c r="AT469">
        <v>49</v>
      </c>
      <c r="AU469">
        <v>25</v>
      </c>
      <c r="AV469">
        <v>72</v>
      </c>
      <c r="AW469">
        <v>68</v>
      </c>
      <c r="AX469">
        <v>6</v>
      </c>
      <c r="AY469">
        <v>78</v>
      </c>
      <c r="AZ469">
        <v>28</v>
      </c>
      <c r="BA469">
        <v>66</v>
      </c>
      <c r="BB469">
        <v>65</v>
      </c>
      <c r="BC469">
        <v>41</v>
      </c>
      <c r="BD469">
        <v>54</v>
      </c>
      <c r="BE469">
        <v>58</v>
      </c>
      <c r="BF469">
        <v>19</v>
      </c>
      <c r="BG469">
        <v>85</v>
      </c>
      <c r="BH469">
        <v>13</v>
      </c>
      <c r="BI469">
        <v>64</v>
      </c>
      <c r="BJ469">
        <v>21</v>
      </c>
      <c r="BK469">
        <v>30</v>
      </c>
      <c r="BL469">
        <v>86</v>
      </c>
      <c r="BM469">
        <v>46</v>
      </c>
      <c r="BN469">
        <v>35</v>
      </c>
      <c r="BO469">
        <v>23</v>
      </c>
      <c r="BP469">
        <v>94</v>
      </c>
      <c r="BQ469">
        <v>7</v>
      </c>
      <c r="BR469">
        <v>79</v>
      </c>
      <c r="BS469">
        <v>55</v>
      </c>
      <c r="BT469">
        <v>16</v>
      </c>
      <c r="BU469">
        <v>2</v>
      </c>
      <c r="BV469">
        <v>31</v>
      </c>
      <c r="BW469">
        <v>57</v>
      </c>
      <c r="BX469">
        <v>59</v>
      </c>
      <c r="BY469">
        <v>15</v>
      </c>
      <c r="BZ469">
        <v>67</v>
      </c>
      <c r="CA469">
        <v>3</v>
      </c>
      <c r="CB469">
        <v>92</v>
      </c>
      <c r="CC469">
        <v>5</v>
      </c>
      <c r="CD469">
        <v>33</v>
      </c>
      <c r="CE469">
        <v>62</v>
      </c>
      <c r="CF469">
        <v>36</v>
      </c>
      <c r="CG469">
        <v>29</v>
      </c>
      <c r="CH469">
        <v>63</v>
      </c>
      <c r="CI469">
        <v>60</v>
      </c>
      <c r="CJ469">
        <v>27</v>
      </c>
      <c r="CK469">
        <v>22</v>
      </c>
      <c r="CM469">
        <v>52</v>
      </c>
      <c r="CN469">
        <v>48</v>
      </c>
      <c r="CO469">
        <v>1</v>
      </c>
      <c r="CP469">
        <v>26</v>
      </c>
      <c r="CR469">
        <v>24</v>
      </c>
      <c r="CS469">
        <v>10</v>
      </c>
      <c r="CT469">
        <v>70</v>
      </c>
      <c r="CU469">
        <v>76</v>
      </c>
      <c r="CW469">
        <v>37</v>
      </c>
      <c r="CX469">
        <v>51</v>
      </c>
      <c r="CY469">
        <v>61</v>
      </c>
      <c r="CZ469">
        <v>17</v>
      </c>
    </row>
    <row r="470" spans="4:104" x14ac:dyDescent="0.2">
      <c r="E470" s="426" t="s">
        <v>159</v>
      </c>
      <c r="F470">
        <v>68</v>
      </c>
      <c r="G470">
        <v>54</v>
      </c>
      <c r="H470">
        <v>5</v>
      </c>
      <c r="I470">
        <v>21</v>
      </c>
      <c r="J470">
        <v>63</v>
      </c>
      <c r="K470">
        <v>47</v>
      </c>
      <c r="L470">
        <v>45</v>
      </c>
      <c r="M470">
        <v>81</v>
      </c>
      <c r="N470">
        <v>71</v>
      </c>
      <c r="O470">
        <v>28</v>
      </c>
      <c r="P470">
        <v>65</v>
      </c>
      <c r="Q470">
        <v>75</v>
      </c>
      <c r="R470">
        <v>59</v>
      </c>
      <c r="S470">
        <v>6</v>
      </c>
      <c r="T470">
        <v>27</v>
      </c>
      <c r="U470">
        <v>13</v>
      </c>
      <c r="V470">
        <v>70</v>
      </c>
      <c r="W470">
        <v>9</v>
      </c>
      <c r="X470">
        <v>23</v>
      </c>
      <c r="Y470">
        <v>26</v>
      </c>
      <c r="Z470">
        <v>79</v>
      </c>
      <c r="AA470">
        <v>95</v>
      </c>
      <c r="AB470">
        <v>11</v>
      </c>
      <c r="AC470">
        <v>56</v>
      </c>
      <c r="AD470">
        <v>48</v>
      </c>
      <c r="AE470">
        <v>92</v>
      </c>
      <c r="AF470">
        <v>74</v>
      </c>
      <c r="AG470">
        <v>85</v>
      </c>
      <c r="AH470">
        <v>94</v>
      </c>
      <c r="AI470">
        <v>37</v>
      </c>
      <c r="AJ470">
        <v>34</v>
      </c>
      <c r="AK470">
        <v>88</v>
      </c>
      <c r="AL470">
        <v>10</v>
      </c>
      <c r="AM470">
        <v>90</v>
      </c>
      <c r="AN470">
        <v>49</v>
      </c>
      <c r="AO470">
        <v>57</v>
      </c>
      <c r="AP470">
        <v>30</v>
      </c>
      <c r="AQ470">
        <v>15</v>
      </c>
      <c r="AR470">
        <v>87</v>
      </c>
      <c r="AS470">
        <v>91</v>
      </c>
      <c r="AT470">
        <v>14</v>
      </c>
      <c r="AU470">
        <v>76</v>
      </c>
      <c r="AV470">
        <v>17</v>
      </c>
      <c r="AW470">
        <v>72</v>
      </c>
      <c r="AX470">
        <v>2</v>
      </c>
      <c r="AY470">
        <v>82</v>
      </c>
      <c r="AZ470">
        <v>31</v>
      </c>
      <c r="BA470">
        <v>93</v>
      </c>
      <c r="BB470">
        <v>18</v>
      </c>
      <c r="BC470">
        <v>51</v>
      </c>
      <c r="BD470">
        <v>60</v>
      </c>
      <c r="BE470">
        <v>24</v>
      </c>
      <c r="BF470">
        <v>4</v>
      </c>
      <c r="BG470">
        <v>83</v>
      </c>
      <c r="BH470">
        <v>61</v>
      </c>
      <c r="BI470">
        <v>96</v>
      </c>
      <c r="BJ470">
        <v>36</v>
      </c>
      <c r="BK470">
        <v>46</v>
      </c>
      <c r="BL470">
        <v>16</v>
      </c>
      <c r="BM470">
        <v>67</v>
      </c>
      <c r="BN470">
        <v>44</v>
      </c>
      <c r="BO470">
        <v>8</v>
      </c>
      <c r="BP470">
        <v>86</v>
      </c>
      <c r="BQ470">
        <v>77</v>
      </c>
      <c r="BR470">
        <v>58</v>
      </c>
      <c r="BS470">
        <v>73</v>
      </c>
      <c r="BT470">
        <v>3</v>
      </c>
      <c r="BU470">
        <v>12</v>
      </c>
      <c r="BV470">
        <v>66</v>
      </c>
      <c r="BW470">
        <v>52</v>
      </c>
      <c r="BX470">
        <v>22</v>
      </c>
      <c r="BY470">
        <v>84</v>
      </c>
      <c r="BZ470">
        <v>69</v>
      </c>
      <c r="CA470">
        <v>1</v>
      </c>
      <c r="CB470">
        <v>78</v>
      </c>
      <c r="CC470">
        <v>7</v>
      </c>
      <c r="CD470">
        <v>19</v>
      </c>
      <c r="CE470">
        <v>42</v>
      </c>
      <c r="CF470">
        <v>33</v>
      </c>
      <c r="CG470">
        <v>89</v>
      </c>
      <c r="CH470">
        <v>29</v>
      </c>
      <c r="CI470">
        <v>41</v>
      </c>
      <c r="CJ470">
        <v>64</v>
      </c>
      <c r="CK470">
        <v>20</v>
      </c>
      <c r="CM470">
        <v>80</v>
      </c>
      <c r="CN470">
        <v>55</v>
      </c>
      <c r="CO470">
        <v>39</v>
      </c>
      <c r="CP470">
        <v>43</v>
      </c>
      <c r="CR470">
        <v>38</v>
      </c>
      <c r="CS470">
        <v>50</v>
      </c>
      <c r="CT470">
        <v>25</v>
      </c>
      <c r="CU470">
        <v>35</v>
      </c>
      <c r="CW470">
        <v>40</v>
      </c>
      <c r="CX470">
        <v>53</v>
      </c>
      <c r="CY470">
        <v>32</v>
      </c>
      <c r="CZ470">
        <v>62</v>
      </c>
    </row>
    <row r="472" spans="4:104" x14ac:dyDescent="0.2">
      <c r="D472" s="430">
        <v>97</v>
      </c>
      <c r="E472" s="431" t="s">
        <v>179</v>
      </c>
    </row>
    <row r="473" spans="4:104" x14ac:dyDescent="0.2">
      <c r="E473" s="426" t="s">
        <v>130</v>
      </c>
      <c r="F473">
        <v>1</v>
      </c>
      <c r="G473">
        <v>2</v>
      </c>
      <c r="H473">
        <v>3</v>
      </c>
      <c r="I473">
        <v>4</v>
      </c>
      <c r="J473">
        <v>5</v>
      </c>
      <c r="K473">
        <v>6</v>
      </c>
      <c r="L473">
        <v>7</v>
      </c>
      <c r="M473">
        <v>8</v>
      </c>
      <c r="N473">
        <v>9</v>
      </c>
      <c r="O473">
        <v>10</v>
      </c>
      <c r="P473">
        <v>11</v>
      </c>
      <c r="Q473">
        <v>12</v>
      </c>
      <c r="R473">
        <v>13</v>
      </c>
      <c r="S473">
        <v>14</v>
      </c>
      <c r="T473">
        <v>15</v>
      </c>
      <c r="U473">
        <v>16</v>
      </c>
      <c r="V473">
        <v>17</v>
      </c>
      <c r="W473">
        <v>18</v>
      </c>
      <c r="X473">
        <v>19</v>
      </c>
      <c r="Y473">
        <v>20</v>
      </c>
      <c r="Z473">
        <v>21</v>
      </c>
      <c r="AA473">
        <v>22</v>
      </c>
      <c r="AB473">
        <v>23</v>
      </c>
      <c r="AC473">
        <v>24</v>
      </c>
      <c r="AD473">
        <v>25</v>
      </c>
      <c r="AE473">
        <v>26</v>
      </c>
      <c r="AF473">
        <v>27</v>
      </c>
      <c r="AG473">
        <v>28</v>
      </c>
      <c r="AH473">
        <v>29</v>
      </c>
      <c r="AI473">
        <v>30</v>
      </c>
      <c r="AJ473">
        <v>31</v>
      </c>
      <c r="AK473">
        <v>32</v>
      </c>
      <c r="AL473">
        <v>33</v>
      </c>
      <c r="AM473">
        <v>34</v>
      </c>
      <c r="AN473">
        <v>35</v>
      </c>
      <c r="AO473">
        <v>36</v>
      </c>
      <c r="AP473">
        <v>37</v>
      </c>
      <c r="AQ473">
        <v>38</v>
      </c>
      <c r="AR473">
        <v>39</v>
      </c>
      <c r="AS473">
        <v>40</v>
      </c>
      <c r="AT473">
        <v>41</v>
      </c>
      <c r="AU473">
        <v>42</v>
      </c>
      <c r="AV473">
        <v>43</v>
      </c>
      <c r="AW473">
        <v>44</v>
      </c>
      <c r="AX473">
        <v>45</v>
      </c>
      <c r="AY473">
        <v>46</v>
      </c>
      <c r="AZ473">
        <v>47</v>
      </c>
      <c r="BA473">
        <v>48</v>
      </c>
      <c r="BB473">
        <v>49</v>
      </c>
      <c r="BC473">
        <v>50</v>
      </c>
      <c r="BD473">
        <v>51</v>
      </c>
      <c r="BE473">
        <v>52</v>
      </c>
      <c r="BF473">
        <v>53</v>
      </c>
      <c r="BG473">
        <v>54</v>
      </c>
      <c r="BH473">
        <v>55</v>
      </c>
      <c r="BI473">
        <v>56</v>
      </c>
      <c r="BJ473">
        <v>57</v>
      </c>
      <c r="BK473">
        <v>58</v>
      </c>
      <c r="BL473">
        <v>59</v>
      </c>
      <c r="BM473">
        <v>60</v>
      </c>
      <c r="BN473">
        <v>61</v>
      </c>
      <c r="BO473">
        <v>62</v>
      </c>
      <c r="BP473">
        <v>63</v>
      </c>
      <c r="BQ473">
        <v>64</v>
      </c>
      <c r="BR473">
        <v>65</v>
      </c>
      <c r="BS473">
        <v>66</v>
      </c>
      <c r="BT473">
        <v>67</v>
      </c>
      <c r="BU473">
        <v>68</v>
      </c>
      <c r="BV473">
        <v>69</v>
      </c>
      <c r="BW473">
        <v>70</v>
      </c>
      <c r="BX473">
        <v>71</v>
      </c>
      <c r="BY473">
        <v>72</v>
      </c>
      <c r="BZ473">
        <v>73</v>
      </c>
      <c r="CA473">
        <v>74</v>
      </c>
      <c r="CB473">
        <v>75</v>
      </c>
      <c r="CC473">
        <v>76</v>
      </c>
      <c r="CD473">
        <v>77</v>
      </c>
      <c r="CE473">
        <v>78</v>
      </c>
      <c r="CF473">
        <v>79</v>
      </c>
      <c r="CG473">
        <v>80</v>
      </c>
      <c r="CH473">
        <v>81</v>
      </c>
      <c r="CI473">
        <v>82</v>
      </c>
      <c r="CJ473">
        <v>83</v>
      </c>
      <c r="CK473">
        <v>84</v>
      </c>
      <c r="CL473">
        <v>85</v>
      </c>
      <c r="CM473">
        <v>86</v>
      </c>
      <c r="CN473">
        <v>87</v>
      </c>
      <c r="CO473">
        <v>88</v>
      </c>
      <c r="CP473">
        <v>89</v>
      </c>
      <c r="CR473">
        <v>90</v>
      </c>
      <c r="CS473">
        <v>91</v>
      </c>
      <c r="CT473">
        <v>92</v>
      </c>
      <c r="CU473">
        <v>93</v>
      </c>
      <c r="CW473">
        <v>94</v>
      </c>
      <c r="CX473">
        <v>95</v>
      </c>
      <c r="CY473">
        <v>96</v>
      </c>
      <c r="CZ473">
        <v>97</v>
      </c>
    </row>
    <row r="474" spans="4:104" x14ac:dyDescent="0.2">
      <c r="E474" s="426" t="s">
        <v>157</v>
      </c>
      <c r="F474">
        <v>65</v>
      </c>
      <c r="G474">
        <v>76</v>
      </c>
      <c r="H474">
        <v>32</v>
      </c>
      <c r="I474">
        <v>83</v>
      </c>
      <c r="J474">
        <v>94</v>
      </c>
      <c r="K474">
        <v>79</v>
      </c>
      <c r="L474">
        <v>44</v>
      </c>
      <c r="M474">
        <v>12</v>
      </c>
      <c r="N474">
        <v>47</v>
      </c>
      <c r="O474">
        <v>73</v>
      </c>
      <c r="P474">
        <v>63</v>
      </c>
      <c r="Q474">
        <v>25</v>
      </c>
      <c r="R474">
        <v>69</v>
      </c>
      <c r="S474">
        <v>6</v>
      </c>
      <c r="T474">
        <v>27</v>
      </c>
      <c r="U474">
        <v>38</v>
      </c>
      <c r="V474">
        <v>50</v>
      </c>
      <c r="W474">
        <v>89</v>
      </c>
      <c r="X474">
        <v>45</v>
      </c>
      <c r="Y474">
        <v>22</v>
      </c>
      <c r="Z474">
        <v>80</v>
      </c>
      <c r="AA474">
        <v>4</v>
      </c>
      <c r="AB474">
        <v>34</v>
      </c>
      <c r="AC474">
        <v>48</v>
      </c>
      <c r="AD474">
        <v>95</v>
      </c>
      <c r="AE474">
        <v>64</v>
      </c>
      <c r="AF474">
        <v>33</v>
      </c>
      <c r="AG474">
        <v>72</v>
      </c>
      <c r="AH474">
        <v>68</v>
      </c>
      <c r="AI474">
        <v>1</v>
      </c>
      <c r="AJ474">
        <v>18</v>
      </c>
      <c r="AK474">
        <v>26</v>
      </c>
      <c r="AL474">
        <v>87</v>
      </c>
      <c r="AM474">
        <v>66</v>
      </c>
      <c r="AN474">
        <v>39</v>
      </c>
      <c r="AO474">
        <v>84</v>
      </c>
      <c r="AP474">
        <v>14</v>
      </c>
      <c r="AQ474">
        <v>74</v>
      </c>
      <c r="AR474">
        <v>61</v>
      </c>
      <c r="AS474">
        <v>86</v>
      </c>
      <c r="AT474">
        <v>9</v>
      </c>
      <c r="AU474">
        <v>23</v>
      </c>
      <c r="AV474">
        <v>91</v>
      </c>
      <c r="AW474">
        <v>52</v>
      </c>
      <c r="AX474">
        <v>88</v>
      </c>
      <c r="AY474">
        <v>78</v>
      </c>
      <c r="AZ474">
        <v>75</v>
      </c>
      <c r="BA474">
        <v>36</v>
      </c>
      <c r="BB474">
        <v>7</v>
      </c>
      <c r="BC474">
        <v>67</v>
      </c>
      <c r="BD474">
        <v>5</v>
      </c>
      <c r="BE474">
        <v>35</v>
      </c>
      <c r="BF474">
        <v>54</v>
      </c>
      <c r="BG474">
        <v>82</v>
      </c>
      <c r="BH474">
        <v>58</v>
      </c>
      <c r="BI474">
        <v>97</v>
      </c>
      <c r="BJ474">
        <v>92</v>
      </c>
      <c r="BK474">
        <v>17</v>
      </c>
      <c r="BL474">
        <v>11</v>
      </c>
      <c r="BM474">
        <v>8</v>
      </c>
      <c r="BN474">
        <v>28</v>
      </c>
      <c r="BO474">
        <v>43</v>
      </c>
      <c r="BP474">
        <v>57</v>
      </c>
      <c r="BQ474">
        <v>96</v>
      </c>
      <c r="BR474">
        <v>62</v>
      </c>
      <c r="BS474">
        <v>93</v>
      </c>
      <c r="BT474">
        <v>30</v>
      </c>
      <c r="BU474">
        <v>70</v>
      </c>
      <c r="BV474">
        <v>13</v>
      </c>
      <c r="BW474">
        <v>16</v>
      </c>
      <c r="BX474">
        <v>40</v>
      </c>
      <c r="BY474">
        <v>90</v>
      </c>
      <c r="BZ474">
        <v>10</v>
      </c>
      <c r="CA474">
        <v>77</v>
      </c>
      <c r="CB474">
        <v>21</v>
      </c>
      <c r="CC474">
        <v>2</v>
      </c>
      <c r="CD474">
        <v>24</v>
      </c>
      <c r="CE474">
        <v>85</v>
      </c>
      <c r="CF474">
        <v>51</v>
      </c>
      <c r="CG474">
        <v>46</v>
      </c>
      <c r="CH474">
        <v>3</v>
      </c>
      <c r="CI474">
        <v>53</v>
      </c>
      <c r="CJ474">
        <v>71</v>
      </c>
      <c r="CK474">
        <v>81</v>
      </c>
      <c r="CL474">
        <v>49</v>
      </c>
      <c r="CM474">
        <v>59</v>
      </c>
      <c r="CN474">
        <v>19</v>
      </c>
      <c r="CO474">
        <v>31</v>
      </c>
      <c r="CP474">
        <v>55</v>
      </c>
      <c r="CR474">
        <v>60</v>
      </c>
      <c r="CS474">
        <v>20</v>
      </c>
      <c r="CT474">
        <v>15</v>
      </c>
      <c r="CU474">
        <v>42</v>
      </c>
      <c r="CW474">
        <v>37</v>
      </c>
      <c r="CX474">
        <v>29</v>
      </c>
      <c r="CY474">
        <v>41</v>
      </c>
      <c r="CZ474">
        <v>56</v>
      </c>
    </row>
    <row r="475" spans="4:104" x14ac:dyDescent="0.2">
      <c r="E475" s="426" t="s">
        <v>159</v>
      </c>
      <c r="F475">
        <v>95</v>
      </c>
      <c r="G475">
        <v>85</v>
      </c>
      <c r="H475">
        <v>19</v>
      </c>
      <c r="I475">
        <v>28</v>
      </c>
      <c r="J475">
        <v>63</v>
      </c>
      <c r="K475">
        <v>44</v>
      </c>
      <c r="L475">
        <v>70</v>
      </c>
      <c r="M475">
        <v>24</v>
      </c>
      <c r="N475">
        <v>53</v>
      </c>
      <c r="O475">
        <v>87</v>
      </c>
      <c r="P475">
        <v>75</v>
      </c>
      <c r="Q475">
        <v>40</v>
      </c>
      <c r="R475">
        <v>30</v>
      </c>
      <c r="S475">
        <v>31</v>
      </c>
      <c r="T475">
        <v>51</v>
      </c>
      <c r="U475">
        <v>88</v>
      </c>
      <c r="V475">
        <v>74</v>
      </c>
      <c r="W475">
        <v>81</v>
      </c>
      <c r="X475">
        <v>43</v>
      </c>
      <c r="Y475">
        <v>37</v>
      </c>
      <c r="Z475">
        <v>50</v>
      </c>
      <c r="AA475">
        <v>96</v>
      </c>
      <c r="AB475">
        <v>66</v>
      </c>
      <c r="AC475">
        <v>78</v>
      </c>
      <c r="AD475">
        <v>3</v>
      </c>
      <c r="AE475">
        <v>20</v>
      </c>
      <c r="AF475">
        <v>34</v>
      </c>
      <c r="AG475">
        <v>67</v>
      </c>
      <c r="AH475">
        <v>92</v>
      </c>
      <c r="AI475">
        <v>56</v>
      </c>
      <c r="AJ475">
        <v>55</v>
      </c>
      <c r="AK475">
        <v>61</v>
      </c>
      <c r="AL475">
        <v>7</v>
      </c>
      <c r="AM475">
        <v>71</v>
      </c>
      <c r="AN475">
        <v>79</v>
      </c>
      <c r="AO475">
        <v>62</v>
      </c>
      <c r="AP475">
        <v>9</v>
      </c>
      <c r="AQ475">
        <v>35</v>
      </c>
      <c r="AR475">
        <v>90</v>
      </c>
      <c r="AS475">
        <v>26</v>
      </c>
      <c r="AT475">
        <v>10</v>
      </c>
      <c r="AU475">
        <v>5</v>
      </c>
      <c r="AV475">
        <v>27</v>
      </c>
      <c r="AW475">
        <v>32</v>
      </c>
      <c r="AX475">
        <v>41</v>
      </c>
      <c r="AY475">
        <v>4</v>
      </c>
      <c r="AZ475">
        <v>69</v>
      </c>
      <c r="BA475">
        <v>82</v>
      </c>
      <c r="BB475">
        <v>46</v>
      </c>
      <c r="BC475">
        <v>12</v>
      </c>
      <c r="BD475">
        <v>54</v>
      </c>
      <c r="BE475">
        <v>6</v>
      </c>
      <c r="BF475">
        <v>21</v>
      </c>
      <c r="BG475">
        <v>94</v>
      </c>
      <c r="BH475">
        <v>36</v>
      </c>
      <c r="BI475">
        <v>73</v>
      </c>
      <c r="BJ475">
        <v>93</v>
      </c>
      <c r="BK475">
        <v>52</v>
      </c>
      <c r="BL475">
        <v>60</v>
      </c>
      <c r="BM475">
        <v>97</v>
      </c>
      <c r="BN475">
        <v>25</v>
      </c>
      <c r="BO475">
        <v>59</v>
      </c>
      <c r="BP475">
        <v>64</v>
      </c>
      <c r="BQ475">
        <v>86</v>
      </c>
      <c r="BR475">
        <v>17</v>
      </c>
      <c r="BS475">
        <v>42</v>
      </c>
      <c r="BT475">
        <v>58</v>
      </c>
      <c r="BU475">
        <v>47</v>
      </c>
      <c r="BV475">
        <v>18</v>
      </c>
      <c r="BW475">
        <v>33</v>
      </c>
      <c r="BX475">
        <v>68</v>
      </c>
      <c r="BY475">
        <v>48</v>
      </c>
      <c r="BZ475">
        <v>29</v>
      </c>
      <c r="CA475">
        <v>57</v>
      </c>
      <c r="CB475">
        <v>11</v>
      </c>
      <c r="CC475">
        <v>89</v>
      </c>
      <c r="CD475">
        <v>15</v>
      </c>
      <c r="CE475">
        <v>84</v>
      </c>
      <c r="CF475">
        <v>91</v>
      </c>
      <c r="CG475">
        <v>76</v>
      </c>
      <c r="CH475">
        <v>49</v>
      </c>
      <c r="CI475">
        <v>80</v>
      </c>
      <c r="CJ475">
        <v>14</v>
      </c>
      <c r="CK475">
        <v>23</v>
      </c>
      <c r="CL475">
        <v>2</v>
      </c>
      <c r="CM475">
        <v>45</v>
      </c>
      <c r="CN475">
        <v>8</v>
      </c>
      <c r="CO475">
        <v>16</v>
      </c>
      <c r="CP475">
        <v>65</v>
      </c>
      <c r="CR475">
        <v>39</v>
      </c>
      <c r="CS475">
        <v>13</v>
      </c>
      <c r="CT475">
        <v>22</v>
      </c>
      <c r="CU475">
        <v>72</v>
      </c>
      <c r="CW475">
        <v>83</v>
      </c>
      <c r="CX475">
        <v>1</v>
      </c>
      <c r="CY475">
        <v>77</v>
      </c>
      <c r="CZ475">
        <v>38</v>
      </c>
    </row>
    <row r="477" spans="4:104" x14ac:dyDescent="0.2">
      <c r="D477" s="430">
        <v>98</v>
      </c>
      <c r="E477" s="431" t="s">
        <v>179</v>
      </c>
    </row>
    <row r="478" spans="4:104" x14ac:dyDescent="0.2">
      <c r="E478" s="426" t="s">
        <v>130</v>
      </c>
      <c r="F478">
        <v>1</v>
      </c>
      <c r="G478">
        <v>2</v>
      </c>
      <c r="H478">
        <v>3</v>
      </c>
      <c r="I478">
        <v>4</v>
      </c>
      <c r="J478">
        <v>5</v>
      </c>
      <c r="K478">
        <v>6</v>
      </c>
      <c r="L478">
        <v>7</v>
      </c>
      <c r="M478">
        <v>8</v>
      </c>
      <c r="N478">
        <v>9</v>
      </c>
      <c r="O478">
        <v>10</v>
      </c>
      <c r="P478">
        <v>11</v>
      </c>
      <c r="Q478">
        <v>12</v>
      </c>
      <c r="R478">
        <v>13</v>
      </c>
      <c r="S478">
        <v>14</v>
      </c>
      <c r="T478">
        <v>15</v>
      </c>
      <c r="U478">
        <v>16</v>
      </c>
      <c r="V478">
        <v>17</v>
      </c>
      <c r="W478">
        <v>18</v>
      </c>
      <c r="X478">
        <v>19</v>
      </c>
      <c r="Y478">
        <v>20</v>
      </c>
      <c r="Z478">
        <v>21</v>
      </c>
      <c r="AA478">
        <v>22</v>
      </c>
      <c r="AB478">
        <v>23</v>
      </c>
      <c r="AC478">
        <v>24</v>
      </c>
      <c r="AD478">
        <v>25</v>
      </c>
      <c r="AE478">
        <v>26</v>
      </c>
      <c r="AF478">
        <v>27</v>
      </c>
      <c r="AG478">
        <v>28</v>
      </c>
      <c r="AH478">
        <v>29</v>
      </c>
      <c r="AI478">
        <v>30</v>
      </c>
      <c r="AJ478">
        <v>31</v>
      </c>
      <c r="AK478">
        <v>32</v>
      </c>
      <c r="AL478">
        <v>33</v>
      </c>
      <c r="AM478">
        <v>34</v>
      </c>
      <c r="AN478">
        <v>35</v>
      </c>
      <c r="AO478">
        <v>36</v>
      </c>
      <c r="AP478">
        <v>37</v>
      </c>
      <c r="AQ478">
        <v>38</v>
      </c>
      <c r="AR478">
        <v>39</v>
      </c>
      <c r="AS478">
        <v>40</v>
      </c>
      <c r="AT478">
        <v>41</v>
      </c>
      <c r="AU478">
        <v>42</v>
      </c>
      <c r="AV478">
        <v>43</v>
      </c>
      <c r="AW478">
        <v>44</v>
      </c>
      <c r="AX478">
        <v>45</v>
      </c>
      <c r="AY478">
        <v>46</v>
      </c>
      <c r="AZ478">
        <v>47</v>
      </c>
      <c r="BA478">
        <v>48</v>
      </c>
      <c r="BB478">
        <v>49</v>
      </c>
      <c r="BC478">
        <v>50</v>
      </c>
      <c r="BD478">
        <v>51</v>
      </c>
      <c r="BE478">
        <v>52</v>
      </c>
      <c r="BF478">
        <v>53</v>
      </c>
      <c r="BG478">
        <v>54</v>
      </c>
      <c r="BH478">
        <v>55</v>
      </c>
      <c r="BI478">
        <v>56</v>
      </c>
      <c r="BJ478">
        <v>57</v>
      </c>
      <c r="BK478">
        <v>58</v>
      </c>
      <c r="BL478">
        <v>59</v>
      </c>
      <c r="BM478">
        <v>60</v>
      </c>
      <c r="BN478">
        <v>61</v>
      </c>
      <c r="BO478">
        <v>62</v>
      </c>
      <c r="BP478">
        <v>63</v>
      </c>
      <c r="BQ478">
        <v>64</v>
      </c>
      <c r="BR478">
        <v>65</v>
      </c>
      <c r="BS478">
        <v>66</v>
      </c>
      <c r="BT478">
        <v>67</v>
      </c>
      <c r="BU478">
        <v>68</v>
      </c>
      <c r="BV478">
        <v>69</v>
      </c>
      <c r="BW478">
        <v>70</v>
      </c>
      <c r="BX478">
        <v>71</v>
      </c>
      <c r="BY478">
        <v>72</v>
      </c>
      <c r="BZ478">
        <v>73</v>
      </c>
      <c r="CA478">
        <v>74</v>
      </c>
      <c r="CB478">
        <v>75</v>
      </c>
      <c r="CC478">
        <v>76</v>
      </c>
      <c r="CD478">
        <v>77</v>
      </c>
      <c r="CE478">
        <v>78</v>
      </c>
      <c r="CF478">
        <v>79</v>
      </c>
      <c r="CG478">
        <v>80</v>
      </c>
      <c r="CH478">
        <v>81</v>
      </c>
      <c r="CI478">
        <v>82</v>
      </c>
      <c r="CJ478">
        <v>83</v>
      </c>
      <c r="CK478">
        <v>84</v>
      </c>
      <c r="CL478">
        <v>85</v>
      </c>
      <c r="CM478">
        <v>86</v>
      </c>
      <c r="CN478">
        <v>87</v>
      </c>
      <c r="CO478">
        <v>88</v>
      </c>
      <c r="CP478">
        <v>89</v>
      </c>
      <c r="CQ478">
        <v>90</v>
      </c>
      <c r="CR478">
        <v>91</v>
      </c>
      <c r="CS478">
        <v>92</v>
      </c>
      <c r="CT478">
        <v>93</v>
      </c>
      <c r="CU478">
        <v>94</v>
      </c>
      <c r="CW478">
        <v>95</v>
      </c>
      <c r="CX478">
        <v>96</v>
      </c>
      <c r="CY478">
        <v>97</v>
      </c>
      <c r="CZ478">
        <v>98</v>
      </c>
    </row>
    <row r="479" spans="4:104" x14ac:dyDescent="0.2">
      <c r="E479" s="426" t="s">
        <v>157</v>
      </c>
      <c r="F479">
        <v>19</v>
      </c>
      <c r="G479">
        <v>65</v>
      </c>
      <c r="H479">
        <v>9</v>
      </c>
      <c r="I479">
        <v>2</v>
      </c>
      <c r="J479">
        <v>71</v>
      </c>
      <c r="K479">
        <v>93</v>
      </c>
      <c r="L479">
        <v>49</v>
      </c>
      <c r="M479">
        <v>75</v>
      </c>
      <c r="N479">
        <v>5</v>
      </c>
      <c r="O479">
        <v>22</v>
      </c>
      <c r="P479">
        <v>25</v>
      </c>
      <c r="Q479">
        <v>74</v>
      </c>
      <c r="R479">
        <v>17</v>
      </c>
      <c r="S479">
        <v>86</v>
      </c>
      <c r="T479">
        <v>28</v>
      </c>
      <c r="U479">
        <v>79</v>
      </c>
      <c r="V479">
        <v>45</v>
      </c>
      <c r="W479">
        <v>70</v>
      </c>
      <c r="X479">
        <v>47</v>
      </c>
      <c r="Y479">
        <v>73</v>
      </c>
      <c r="Z479">
        <v>58</v>
      </c>
      <c r="AA479">
        <v>53</v>
      </c>
      <c r="AB479">
        <v>40</v>
      </c>
      <c r="AC479">
        <v>7</v>
      </c>
      <c r="AD479">
        <v>76</v>
      </c>
      <c r="AE479">
        <v>37</v>
      </c>
      <c r="AF479">
        <v>60</v>
      </c>
      <c r="AG479">
        <v>21</v>
      </c>
      <c r="AH479">
        <v>41</v>
      </c>
      <c r="AI479">
        <v>61</v>
      </c>
      <c r="AJ479">
        <v>23</v>
      </c>
      <c r="AK479">
        <v>13</v>
      </c>
      <c r="AL479">
        <v>96</v>
      </c>
      <c r="AM479">
        <v>46</v>
      </c>
      <c r="AN479">
        <v>83</v>
      </c>
      <c r="AO479">
        <v>27</v>
      </c>
      <c r="AP479">
        <v>91</v>
      </c>
      <c r="AQ479">
        <v>87</v>
      </c>
      <c r="AR479">
        <v>51</v>
      </c>
      <c r="AS479">
        <v>12</v>
      </c>
      <c r="AT479">
        <v>29</v>
      </c>
      <c r="AU479">
        <v>18</v>
      </c>
      <c r="AV479">
        <v>34</v>
      </c>
      <c r="AW479">
        <v>38</v>
      </c>
      <c r="AX479">
        <v>77</v>
      </c>
      <c r="AY479">
        <v>33</v>
      </c>
      <c r="AZ479">
        <v>1</v>
      </c>
      <c r="BA479">
        <v>42</v>
      </c>
      <c r="BB479">
        <v>68</v>
      </c>
      <c r="BC479">
        <v>36</v>
      </c>
      <c r="BD479">
        <v>39</v>
      </c>
      <c r="BE479">
        <v>43</v>
      </c>
      <c r="BF479">
        <v>81</v>
      </c>
      <c r="BG479">
        <v>92</v>
      </c>
      <c r="BH479">
        <v>78</v>
      </c>
      <c r="BI479">
        <v>80</v>
      </c>
      <c r="BJ479">
        <v>48</v>
      </c>
      <c r="BK479">
        <v>82</v>
      </c>
      <c r="BL479">
        <v>16</v>
      </c>
      <c r="BM479">
        <v>52</v>
      </c>
      <c r="BN479">
        <v>67</v>
      </c>
      <c r="BO479">
        <v>88</v>
      </c>
      <c r="BP479">
        <v>98</v>
      </c>
      <c r="BQ479">
        <v>26</v>
      </c>
      <c r="BR479">
        <v>11</v>
      </c>
      <c r="BS479">
        <v>69</v>
      </c>
      <c r="BT479">
        <v>3</v>
      </c>
      <c r="BU479">
        <v>84</v>
      </c>
      <c r="BV479">
        <v>31</v>
      </c>
      <c r="BW479">
        <v>57</v>
      </c>
      <c r="BX479">
        <v>59</v>
      </c>
      <c r="BY479">
        <v>6</v>
      </c>
      <c r="BZ479">
        <v>20</v>
      </c>
      <c r="CA479">
        <v>66</v>
      </c>
      <c r="CB479">
        <v>44</v>
      </c>
      <c r="CC479">
        <v>15</v>
      </c>
      <c r="CD479">
        <v>63</v>
      </c>
      <c r="CE479">
        <v>55</v>
      </c>
      <c r="CF479">
        <v>95</v>
      </c>
      <c r="CG479">
        <v>8</v>
      </c>
      <c r="CH479">
        <v>97</v>
      </c>
      <c r="CI479">
        <v>56</v>
      </c>
      <c r="CJ479">
        <v>35</v>
      </c>
      <c r="CK479">
        <v>30</v>
      </c>
      <c r="CL479">
        <v>64</v>
      </c>
      <c r="CM479">
        <v>14</v>
      </c>
      <c r="CN479">
        <v>4</v>
      </c>
      <c r="CO479">
        <v>94</v>
      </c>
      <c r="CP479">
        <v>90</v>
      </c>
      <c r="CQ479">
        <v>32</v>
      </c>
      <c r="CR479">
        <v>85</v>
      </c>
      <c r="CS479">
        <v>54</v>
      </c>
      <c r="CT479">
        <v>50</v>
      </c>
      <c r="CU479">
        <v>62</v>
      </c>
      <c r="CW479">
        <v>89</v>
      </c>
      <c r="CX479">
        <v>24</v>
      </c>
      <c r="CY479">
        <v>10</v>
      </c>
      <c r="CZ479">
        <v>72</v>
      </c>
    </row>
    <row r="480" spans="4:104" x14ac:dyDescent="0.2">
      <c r="E480" s="426" t="s">
        <v>159</v>
      </c>
      <c r="F480">
        <v>34</v>
      </c>
      <c r="G480">
        <v>95</v>
      </c>
      <c r="H480">
        <v>92</v>
      </c>
      <c r="I480">
        <v>82</v>
      </c>
      <c r="J480">
        <v>37</v>
      </c>
      <c r="K480">
        <v>83</v>
      </c>
      <c r="L480">
        <v>79</v>
      </c>
      <c r="M480">
        <v>49</v>
      </c>
      <c r="N480">
        <v>87</v>
      </c>
      <c r="O480">
        <v>67</v>
      </c>
      <c r="P480">
        <v>90</v>
      </c>
      <c r="Q480">
        <v>38</v>
      </c>
      <c r="R480">
        <v>22</v>
      </c>
      <c r="S480">
        <v>6</v>
      </c>
      <c r="T480">
        <v>96</v>
      </c>
      <c r="U480">
        <v>28</v>
      </c>
      <c r="V480">
        <v>8</v>
      </c>
      <c r="W480">
        <v>72</v>
      </c>
      <c r="X480">
        <v>58</v>
      </c>
      <c r="Y480">
        <v>42</v>
      </c>
      <c r="Z480">
        <v>73</v>
      </c>
      <c r="AA480">
        <v>35</v>
      </c>
      <c r="AB480">
        <v>36</v>
      </c>
      <c r="AC480">
        <v>53</v>
      </c>
      <c r="AD480">
        <v>89</v>
      </c>
      <c r="AE480">
        <v>77</v>
      </c>
      <c r="AF480">
        <v>50</v>
      </c>
      <c r="AG480">
        <v>16</v>
      </c>
      <c r="AH480">
        <v>93</v>
      </c>
      <c r="AI480">
        <v>69</v>
      </c>
      <c r="AJ480">
        <v>64</v>
      </c>
      <c r="AK480">
        <v>9</v>
      </c>
      <c r="AL480">
        <v>14</v>
      </c>
      <c r="AM480">
        <v>3</v>
      </c>
      <c r="AN480">
        <v>41</v>
      </c>
      <c r="AO480">
        <v>55</v>
      </c>
      <c r="AP480">
        <v>68</v>
      </c>
      <c r="AQ480">
        <v>86</v>
      </c>
      <c r="AR480">
        <v>91</v>
      </c>
      <c r="AS480">
        <v>18</v>
      </c>
      <c r="AT480">
        <v>32</v>
      </c>
      <c r="AU480">
        <v>78</v>
      </c>
      <c r="AV480">
        <v>7</v>
      </c>
      <c r="AW480">
        <v>17</v>
      </c>
      <c r="AX480">
        <v>48</v>
      </c>
      <c r="AY480">
        <v>44</v>
      </c>
      <c r="AZ480">
        <v>71</v>
      </c>
      <c r="BA480">
        <v>47</v>
      </c>
      <c r="BB480">
        <v>85</v>
      </c>
      <c r="BC480">
        <v>97</v>
      </c>
      <c r="BD480">
        <v>57</v>
      </c>
      <c r="BE480">
        <v>15</v>
      </c>
      <c r="BF480">
        <v>24</v>
      </c>
      <c r="BG480">
        <v>88</v>
      </c>
      <c r="BH480">
        <v>39</v>
      </c>
      <c r="BI480">
        <v>60</v>
      </c>
      <c r="BJ480">
        <v>51</v>
      </c>
      <c r="BK480">
        <v>19</v>
      </c>
      <c r="BL480">
        <v>1</v>
      </c>
      <c r="BM480">
        <v>31</v>
      </c>
      <c r="BN480">
        <v>94</v>
      </c>
      <c r="BO480">
        <v>75</v>
      </c>
      <c r="BP480">
        <v>11</v>
      </c>
      <c r="BQ480">
        <v>56</v>
      </c>
      <c r="BR480">
        <v>23</v>
      </c>
      <c r="BS480">
        <v>30</v>
      </c>
      <c r="BT480">
        <v>10</v>
      </c>
      <c r="BU480">
        <v>52</v>
      </c>
      <c r="BV480">
        <v>61</v>
      </c>
      <c r="BW480">
        <v>46</v>
      </c>
      <c r="BX480">
        <v>20</v>
      </c>
      <c r="BY480">
        <v>98</v>
      </c>
      <c r="BZ480">
        <v>54</v>
      </c>
      <c r="CA480">
        <v>27</v>
      </c>
      <c r="CB480">
        <v>21</v>
      </c>
      <c r="CC480">
        <v>4</v>
      </c>
      <c r="CD480">
        <v>26</v>
      </c>
      <c r="CE480">
        <v>59</v>
      </c>
      <c r="CF480">
        <v>81</v>
      </c>
      <c r="CG480">
        <v>63</v>
      </c>
      <c r="CH480">
        <v>5</v>
      </c>
      <c r="CI480">
        <v>84</v>
      </c>
      <c r="CJ480">
        <v>62</v>
      </c>
      <c r="CK480">
        <v>76</v>
      </c>
      <c r="CL480">
        <v>13</v>
      </c>
      <c r="CM480">
        <v>12</v>
      </c>
      <c r="CN480">
        <v>40</v>
      </c>
      <c r="CO480">
        <v>45</v>
      </c>
      <c r="CP480">
        <v>25</v>
      </c>
      <c r="CQ480">
        <v>66</v>
      </c>
      <c r="CR480">
        <v>65</v>
      </c>
      <c r="CS480">
        <v>80</v>
      </c>
      <c r="CT480">
        <v>74</v>
      </c>
      <c r="CU480">
        <v>33</v>
      </c>
      <c r="CW480">
        <v>2</v>
      </c>
      <c r="CX480">
        <v>70</v>
      </c>
      <c r="CY480">
        <v>29</v>
      </c>
      <c r="CZ480">
        <v>43</v>
      </c>
    </row>
    <row r="482" spans="4:109" x14ac:dyDescent="0.2">
      <c r="D482" s="430">
        <v>99</v>
      </c>
      <c r="E482" s="431" t="s">
        <v>179</v>
      </c>
    </row>
    <row r="483" spans="4:109" x14ac:dyDescent="0.2">
      <c r="E483" s="426" t="s">
        <v>130</v>
      </c>
      <c r="F483">
        <v>1</v>
      </c>
      <c r="G483">
        <v>2</v>
      </c>
      <c r="H483">
        <v>3</v>
      </c>
      <c r="I483">
        <v>4</v>
      </c>
      <c r="J483">
        <v>5</v>
      </c>
      <c r="K483">
        <v>6</v>
      </c>
      <c r="L483">
        <v>7</v>
      </c>
      <c r="M483">
        <v>8</v>
      </c>
      <c r="N483">
        <v>9</v>
      </c>
      <c r="O483">
        <v>10</v>
      </c>
      <c r="P483">
        <v>11</v>
      </c>
      <c r="Q483">
        <v>12</v>
      </c>
      <c r="R483">
        <v>13</v>
      </c>
      <c r="S483">
        <v>14</v>
      </c>
      <c r="T483">
        <v>15</v>
      </c>
      <c r="U483">
        <v>16</v>
      </c>
      <c r="V483">
        <v>17</v>
      </c>
      <c r="W483">
        <v>18</v>
      </c>
      <c r="X483">
        <v>19</v>
      </c>
      <c r="Y483">
        <v>20</v>
      </c>
      <c r="Z483">
        <v>21</v>
      </c>
      <c r="AA483">
        <v>22</v>
      </c>
      <c r="AB483">
        <v>23</v>
      </c>
      <c r="AC483">
        <v>24</v>
      </c>
      <c r="AD483">
        <v>25</v>
      </c>
      <c r="AE483">
        <v>26</v>
      </c>
      <c r="AF483">
        <v>27</v>
      </c>
      <c r="AG483">
        <v>28</v>
      </c>
      <c r="AH483">
        <v>29</v>
      </c>
      <c r="AI483">
        <v>30</v>
      </c>
      <c r="AJ483">
        <v>31</v>
      </c>
      <c r="AK483">
        <v>32</v>
      </c>
      <c r="AL483">
        <v>33</v>
      </c>
      <c r="AM483">
        <v>34</v>
      </c>
      <c r="AN483">
        <v>35</v>
      </c>
      <c r="AO483">
        <v>36</v>
      </c>
      <c r="AP483">
        <v>37</v>
      </c>
      <c r="AQ483">
        <v>38</v>
      </c>
      <c r="AR483">
        <v>39</v>
      </c>
      <c r="AS483">
        <v>40</v>
      </c>
      <c r="AT483">
        <v>41</v>
      </c>
      <c r="AU483">
        <v>42</v>
      </c>
      <c r="AV483">
        <v>43</v>
      </c>
      <c r="AW483">
        <v>44</v>
      </c>
      <c r="AX483">
        <v>45</v>
      </c>
      <c r="AY483">
        <v>46</v>
      </c>
      <c r="AZ483">
        <v>47</v>
      </c>
      <c r="BA483">
        <v>48</v>
      </c>
      <c r="BB483">
        <v>49</v>
      </c>
      <c r="BC483">
        <v>50</v>
      </c>
      <c r="BD483">
        <v>51</v>
      </c>
      <c r="BE483">
        <v>52</v>
      </c>
      <c r="BF483">
        <v>53</v>
      </c>
      <c r="BG483">
        <v>54</v>
      </c>
      <c r="BH483">
        <v>55</v>
      </c>
      <c r="BI483">
        <v>56</v>
      </c>
      <c r="BJ483">
        <v>57</v>
      </c>
      <c r="BK483">
        <v>58</v>
      </c>
      <c r="BL483">
        <v>59</v>
      </c>
      <c r="BM483">
        <v>60</v>
      </c>
      <c r="BN483">
        <v>61</v>
      </c>
      <c r="BO483">
        <v>62</v>
      </c>
      <c r="BP483">
        <v>63</v>
      </c>
      <c r="BQ483">
        <v>64</v>
      </c>
      <c r="BR483">
        <v>65</v>
      </c>
      <c r="BS483">
        <v>66</v>
      </c>
      <c r="BT483">
        <v>67</v>
      </c>
      <c r="BU483">
        <v>68</v>
      </c>
      <c r="BV483">
        <v>69</v>
      </c>
      <c r="BW483">
        <v>70</v>
      </c>
      <c r="BX483">
        <v>71</v>
      </c>
      <c r="BY483">
        <v>72</v>
      </c>
      <c r="BZ483">
        <v>73</v>
      </c>
      <c r="CA483">
        <v>74</v>
      </c>
      <c r="CB483">
        <v>75</v>
      </c>
      <c r="CC483">
        <v>76</v>
      </c>
      <c r="CD483">
        <v>77</v>
      </c>
      <c r="CE483">
        <v>78</v>
      </c>
      <c r="CF483">
        <v>79</v>
      </c>
      <c r="CG483">
        <v>80</v>
      </c>
      <c r="CH483">
        <v>81</v>
      </c>
      <c r="CI483">
        <v>82</v>
      </c>
      <c r="CJ483">
        <v>83</v>
      </c>
      <c r="CK483">
        <v>84</v>
      </c>
      <c r="CL483">
        <v>85</v>
      </c>
      <c r="CM483">
        <v>86</v>
      </c>
      <c r="CN483">
        <v>87</v>
      </c>
      <c r="CO483">
        <v>88</v>
      </c>
      <c r="CP483">
        <v>89</v>
      </c>
      <c r="CQ483">
        <v>90</v>
      </c>
      <c r="CR483">
        <v>91</v>
      </c>
      <c r="CS483">
        <v>92</v>
      </c>
      <c r="CT483">
        <v>93</v>
      </c>
      <c r="CU483">
        <v>94</v>
      </c>
      <c r="CV483">
        <v>95</v>
      </c>
      <c r="CW483">
        <v>96</v>
      </c>
      <c r="CX483">
        <v>97</v>
      </c>
      <c r="CY483">
        <v>98</v>
      </c>
      <c r="CZ483">
        <v>99</v>
      </c>
    </row>
    <row r="484" spans="4:109" x14ac:dyDescent="0.2">
      <c r="E484" s="426" t="s">
        <v>157</v>
      </c>
      <c r="F484">
        <v>97</v>
      </c>
      <c r="G484">
        <v>34</v>
      </c>
      <c r="H484">
        <v>94</v>
      </c>
      <c r="I484">
        <v>47</v>
      </c>
      <c r="J484">
        <v>28</v>
      </c>
      <c r="K484">
        <v>20</v>
      </c>
      <c r="L484">
        <v>85</v>
      </c>
      <c r="M484">
        <v>29</v>
      </c>
      <c r="N484">
        <v>73</v>
      </c>
      <c r="O484">
        <v>11</v>
      </c>
      <c r="P484">
        <v>87</v>
      </c>
      <c r="Q484">
        <v>71</v>
      </c>
      <c r="R484">
        <v>96</v>
      </c>
      <c r="S484">
        <v>40</v>
      </c>
      <c r="T484">
        <v>18</v>
      </c>
      <c r="U484">
        <v>50</v>
      </c>
      <c r="V484">
        <v>10</v>
      </c>
      <c r="W484">
        <v>64</v>
      </c>
      <c r="X484">
        <v>98</v>
      </c>
      <c r="Y484">
        <v>12</v>
      </c>
      <c r="Z484">
        <v>14</v>
      </c>
      <c r="AA484">
        <v>68</v>
      </c>
      <c r="AB484">
        <v>82</v>
      </c>
      <c r="AC484">
        <v>52</v>
      </c>
      <c r="AD484">
        <v>59</v>
      </c>
      <c r="AE484">
        <v>38</v>
      </c>
      <c r="AF484">
        <v>83</v>
      </c>
      <c r="AG484">
        <v>67</v>
      </c>
      <c r="AH484">
        <v>8</v>
      </c>
      <c r="AI484">
        <v>63</v>
      </c>
      <c r="AJ484">
        <v>30</v>
      </c>
      <c r="AK484">
        <v>24</v>
      </c>
      <c r="AL484">
        <v>57</v>
      </c>
      <c r="AM484">
        <v>1</v>
      </c>
      <c r="AN484">
        <v>42</v>
      </c>
      <c r="AO484">
        <v>79</v>
      </c>
      <c r="AP484">
        <v>66</v>
      </c>
      <c r="AQ484">
        <v>26</v>
      </c>
      <c r="AR484">
        <v>56</v>
      </c>
      <c r="AS484">
        <v>6</v>
      </c>
      <c r="AT484">
        <v>5</v>
      </c>
      <c r="AU484">
        <v>35</v>
      </c>
      <c r="AV484">
        <v>61</v>
      </c>
      <c r="AW484">
        <v>95</v>
      </c>
      <c r="AX484">
        <v>22</v>
      </c>
      <c r="AY484">
        <v>74</v>
      </c>
      <c r="AZ484">
        <v>65</v>
      </c>
      <c r="BA484">
        <v>45</v>
      </c>
      <c r="BB484">
        <v>46</v>
      </c>
      <c r="BC484">
        <v>84</v>
      </c>
      <c r="BD484">
        <v>2</v>
      </c>
      <c r="BE484">
        <v>48</v>
      </c>
      <c r="BF484">
        <v>17</v>
      </c>
      <c r="BG484">
        <v>90</v>
      </c>
      <c r="BH484">
        <v>51</v>
      </c>
      <c r="BI484">
        <v>80</v>
      </c>
      <c r="BJ484">
        <v>23</v>
      </c>
      <c r="BK484">
        <v>62</v>
      </c>
      <c r="BL484">
        <v>72</v>
      </c>
      <c r="BM484">
        <v>69</v>
      </c>
      <c r="BN484">
        <v>25</v>
      </c>
      <c r="BO484">
        <v>58</v>
      </c>
      <c r="BP484">
        <v>54</v>
      </c>
      <c r="BQ484">
        <v>76</v>
      </c>
      <c r="BR484">
        <v>3</v>
      </c>
      <c r="BS484">
        <v>37</v>
      </c>
      <c r="BT484">
        <v>44</v>
      </c>
      <c r="BU484">
        <v>19</v>
      </c>
      <c r="BV484">
        <v>78</v>
      </c>
      <c r="BW484">
        <v>88</v>
      </c>
      <c r="BX484">
        <v>92</v>
      </c>
      <c r="BY484">
        <v>49</v>
      </c>
      <c r="BZ484">
        <v>55</v>
      </c>
      <c r="CA484">
        <v>60</v>
      </c>
      <c r="CB484">
        <v>81</v>
      </c>
      <c r="CC484">
        <v>15</v>
      </c>
      <c r="CD484">
        <v>4</v>
      </c>
      <c r="CE484">
        <v>77</v>
      </c>
      <c r="CF484">
        <v>93</v>
      </c>
      <c r="CG484">
        <v>43</v>
      </c>
      <c r="CH484">
        <v>9</v>
      </c>
      <c r="CI484">
        <v>39</v>
      </c>
      <c r="CJ484">
        <v>75</v>
      </c>
      <c r="CK484">
        <v>16</v>
      </c>
      <c r="CL484">
        <v>86</v>
      </c>
      <c r="CM484">
        <v>70</v>
      </c>
      <c r="CN484">
        <v>99</v>
      </c>
      <c r="CO484">
        <v>91</v>
      </c>
      <c r="CP484">
        <v>32</v>
      </c>
      <c r="CQ484">
        <v>27</v>
      </c>
      <c r="CR484">
        <v>53</v>
      </c>
      <c r="CS484">
        <v>89</v>
      </c>
      <c r="CT484">
        <v>36</v>
      </c>
      <c r="CU484">
        <v>41</v>
      </c>
      <c r="CV484">
        <v>31</v>
      </c>
      <c r="CW484">
        <v>13</v>
      </c>
      <c r="CX484">
        <v>33</v>
      </c>
      <c r="CY484">
        <v>7</v>
      </c>
      <c r="CZ484">
        <v>21</v>
      </c>
    </row>
    <row r="485" spans="4:109" x14ac:dyDescent="0.2">
      <c r="E485" s="426" t="s">
        <v>159</v>
      </c>
      <c r="F485">
        <v>95</v>
      </c>
      <c r="G485">
        <v>19</v>
      </c>
      <c r="H485">
        <v>52</v>
      </c>
      <c r="I485">
        <v>71</v>
      </c>
      <c r="J485">
        <v>2</v>
      </c>
      <c r="K485">
        <v>85</v>
      </c>
      <c r="L485">
        <v>78</v>
      </c>
      <c r="M485">
        <v>24</v>
      </c>
      <c r="N485">
        <v>7</v>
      </c>
      <c r="O485">
        <v>87</v>
      </c>
      <c r="P485">
        <v>43</v>
      </c>
      <c r="Q485">
        <v>6</v>
      </c>
      <c r="R485">
        <v>89</v>
      </c>
      <c r="S485">
        <v>30</v>
      </c>
      <c r="T485">
        <v>23</v>
      </c>
      <c r="U485">
        <v>65</v>
      </c>
      <c r="V485">
        <v>94</v>
      </c>
      <c r="W485">
        <v>79</v>
      </c>
      <c r="X485">
        <v>53</v>
      </c>
      <c r="Y485">
        <v>83</v>
      </c>
      <c r="Z485">
        <v>75</v>
      </c>
      <c r="AA485">
        <v>28</v>
      </c>
      <c r="AB485">
        <v>15</v>
      </c>
      <c r="AC485">
        <v>58</v>
      </c>
      <c r="AD485">
        <v>61</v>
      </c>
      <c r="AE485">
        <v>44</v>
      </c>
      <c r="AF485">
        <v>16</v>
      </c>
      <c r="AG485">
        <v>46</v>
      </c>
      <c r="AH485">
        <v>31</v>
      </c>
      <c r="AI485">
        <v>14</v>
      </c>
      <c r="AJ485">
        <v>8</v>
      </c>
      <c r="AK485">
        <v>88</v>
      </c>
      <c r="AL485">
        <v>49</v>
      </c>
      <c r="AM485">
        <v>96</v>
      </c>
      <c r="AN485">
        <v>41</v>
      </c>
      <c r="AO485">
        <v>99</v>
      </c>
      <c r="AP485">
        <v>29</v>
      </c>
      <c r="AQ485">
        <v>22</v>
      </c>
      <c r="AR485">
        <v>80</v>
      </c>
      <c r="AS485">
        <v>1</v>
      </c>
      <c r="AT485">
        <v>35</v>
      </c>
      <c r="AU485">
        <v>3</v>
      </c>
      <c r="AV485">
        <v>86</v>
      </c>
      <c r="AW485">
        <v>62</v>
      </c>
      <c r="AX485">
        <v>92</v>
      </c>
      <c r="AY485">
        <v>84</v>
      </c>
      <c r="AZ485">
        <v>20</v>
      </c>
      <c r="BA485">
        <v>10</v>
      </c>
      <c r="BB485">
        <v>33</v>
      </c>
      <c r="BC485">
        <v>57</v>
      </c>
      <c r="BD485">
        <v>40</v>
      </c>
      <c r="BE485">
        <v>54</v>
      </c>
      <c r="BF485">
        <v>34</v>
      </c>
      <c r="BG485">
        <v>66</v>
      </c>
      <c r="BH485">
        <v>13</v>
      </c>
      <c r="BI485">
        <v>73</v>
      </c>
      <c r="BJ485">
        <v>50</v>
      </c>
      <c r="BK485">
        <v>4</v>
      </c>
      <c r="BL485">
        <v>91</v>
      </c>
      <c r="BM485">
        <v>97</v>
      </c>
      <c r="BN485">
        <v>59</v>
      </c>
      <c r="BO485">
        <v>11</v>
      </c>
      <c r="BP485">
        <v>39</v>
      </c>
      <c r="BQ485">
        <v>77</v>
      </c>
      <c r="BR485">
        <v>67</v>
      </c>
      <c r="BS485">
        <v>12</v>
      </c>
      <c r="BT485">
        <v>51</v>
      </c>
      <c r="BU485">
        <v>72</v>
      </c>
      <c r="BV485">
        <v>70</v>
      </c>
      <c r="BW485">
        <v>37</v>
      </c>
      <c r="BX485">
        <v>90</v>
      </c>
      <c r="BY485">
        <v>63</v>
      </c>
      <c r="BZ485">
        <v>81</v>
      </c>
      <c r="CA485">
        <v>25</v>
      </c>
      <c r="CB485">
        <v>9</v>
      </c>
      <c r="CC485">
        <v>60</v>
      </c>
      <c r="CD485">
        <v>64</v>
      </c>
      <c r="CE485">
        <v>21</v>
      </c>
      <c r="CF485">
        <v>82</v>
      </c>
      <c r="CG485">
        <v>26</v>
      </c>
      <c r="CH485">
        <v>42</v>
      </c>
      <c r="CI485">
        <v>98</v>
      </c>
      <c r="CJ485">
        <v>32</v>
      </c>
      <c r="CK485">
        <v>5</v>
      </c>
      <c r="CL485">
        <v>74</v>
      </c>
      <c r="CM485">
        <v>69</v>
      </c>
      <c r="CN485">
        <v>45</v>
      </c>
      <c r="CO485">
        <v>47</v>
      </c>
      <c r="CP485">
        <v>36</v>
      </c>
      <c r="CQ485">
        <v>17</v>
      </c>
      <c r="CR485">
        <v>18</v>
      </c>
      <c r="CS485">
        <v>56</v>
      </c>
      <c r="CT485">
        <v>76</v>
      </c>
      <c r="CU485">
        <v>48</v>
      </c>
      <c r="CV485">
        <v>68</v>
      </c>
      <c r="CW485">
        <v>55</v>
      </c>
      <c r="CX485">
        <v>93</v>
      </c>
      <c r="CY485">
        <v>27</v>
      </c>
      <c r="CZ485">
        <v>38</v>
      </c>
    </row>
    <row r="487" spans="4:109" x14ac:dyDescent="0.2">
      <c r="D487" s="430">
        <v>100</v>
      </c>
      <c r="E487" s="431" t="s">
        <v>179</v>
      </c>
    </row>
    <row r="488" spans="4:109" x14ac:dyDescent="0.2">
      <c r="E488" s="426" t="s">
        <v>130</v>
      </c>
      <c r="F488">
        <v>1</v>
      </c>
      <c r="G488">
        <v>2</v>
      </c>
      <c r="H488">
        <v>3</v>
      </c>
      <c r="I488">
        <v>4</v>
      </c>
      <c r="J488">
        <v>5</v>
      </c>
      <c r="K488">
        <v>6</v>
      </c>
      <c r="L488">
        <v>7</v>
      </c>
      <c r="M488">
        <v>8</v>
      </c>
      <c r="N488">
        <v>9</v>
      </c>
      <c r="O488">
        <v>10</v>
      </c>
      <c r="P488">
        <v>11</v>
      </c>
      <c r="Q488">
        <v>12</v>
      </c>
      <c r="R488">
        <v>13</v>
      </c>
      <c r="S488">
        <v>14</v>
      </c>
      <c r="T488">
        <v>15</v>
      </c>
      <c r="U488">
        <v>16</v>
      </c>
      <c r="V488">
        <v>17</v>
      </c>
      <c r="W488">
        <v>18</v>
      </c>
      <c r="X488">
        <v>19</v>
      </c>
      <c r="Y488">
        <v>20</v>
      </c>
      <c r="Z488">
        <v>21</v>
      </c>
      <c r="AA488">
        <v>22</v>
      </c>
      <c r="AB488">
        <v>23</v>
      </c>
      <c r="AC488">
        <v>24</v>
      </c>
      <c r="AD488">
        <v>25</v>
      </c>
      <c r="AE488">
        <v>26</v>
      </c>
      <c r="AF488">
        <v>27</v>
      </c>
      <c r="AG488">
        <v>28</v>
      </c>
      <c r="AH488">
        <v>29</v>
      </c>
      <c r="AI488">
        <v>30</v>
      </c>
      <c r="AJ488">
        <v>31</v>
      </c>
      <c r="AK488">
        <v>32</v>
      </c>
      <c r="AL488">
        <v>33</v>
      </c>
      <c r="AM488">
        <v>34</v>
      </c>
      <c r="AN488">
        <v>35</v>
      </c>
      <c r="AO488">
        <v>36</v>
      </c>
      <c r="AP488">
        <v>37</v>
      </c>
      <c r="AQ488">
        <v>38</v>
      </c>
      <c r="AR488">
        <v>39</v>
      </c>
      <c r="AS488">
        <v>40</v>
      </c>
      <c r="AT488">
        <v>41</v>
      </c>
      <c r="AU488">
        <v>42</v>
      </c>
      <c r="AV488">
        <v>43</v>
      </c>
      <c r="AW488">
        <v>44</v>
      </c>
      <c r="AX488">
        <v>45</v>
      </c>
      <c r="AY488">
        <v>46</v>
      </c>
      <c r="AZ488">
        <v>47</v>
      </c>
      <c r="BA488">
        <v>48</v>
      </c>
      <c r="BB488">
        <v>49</v>
      </c>
      <c r="BC488">
        <v>50</v>
      </c>
      <c r="BD488">
        <v>51</v>
      </c>
      <c r="BE488">
        <v>52</v>
      </c>
      <c r="BF488">
        <v>53</v>
      </c>
      <c r="BG488">
        <v>54</v>
      </c>
      <c r="BH488">
        <v>55</v>
      </c>
      <c r="BI488">
        <v>56</v>
      </c>
      <c r="BJ488">
        <v>57</v>
      </c>
      <c r="BK488">
        <v>58</v>
      </c>
      <c r="BL488">
        <v>59</v>
      </c>
      <c r="BM488">
        <v>60</v>
      </c>
      <c r="BN488">
        <v>61</v>
      </c>
      <c r="BO488">
        <v>62</v>
      </c>
      <c r="BP488">
        <v>63</v>
      </c>
      <c r="BQ488">
        <v>64</v>
      </c>
      <c r="BR488">
        <v>65</v>
      </c>
      <c r="BS488">
        <v>66</v>
      </c>
      <c r="BT488">
        <v>67</v>
      </c>
      <c r="BU488">
        <v>68</v>
      </c>
      <c r="BV488">
        <v>69</v>
      </c>
      <c r="BW488">
        <v>70</v>
      </c>
      <c r="BX488">
        <v>71</v>
      </c>
      <c r="BY488">
        <v>72</v>
      </c>
      <c r="BZ488">
        <v>73</v>
      </c>
      <c r="CA488">
        <v>74</v>
      </c>
      <c r="CB488">
        <v>75</v>
      </c>
      <c r="CC488">
        <v>76</v>
      </c>
      <c r="CD488">
        <v>77</v>
      </c>
      <c r="CE488">
        <v>78</v>
      </c>
      <c r="CF488">
        <v>79</v>
      </c>
      <c r="CG488">
        <v>80</v>
      </c>
      <c r="CH488">
        <v>81</v>
      </c>
      <c r="CI488">
        <v>82</v>
      </c>
      <c r="CJ488">
        <v>83</v>
      </c>
      <c r="CK488">
        <v>84</v>
      </c>
      <c r="CL488">
        <v>85</v>
      </c>
      <c r="CM488">
        <v>86</v>
      </c>
      <c r="CN488">
        <v>87</v>
      </c>
      <c r="CO488">
        <v>88</v>
      </c>
      <c r="CP488">
        <v>89</v>
      </c>
      <c r="CQ488">
        <v>90</v>
      </c>
      <c r="CR488">
        <v>91</v>
      </c>
      <c r="CS488">
        <v>92</v>
      </c>
      <c r="CT488">
        <v>93</v>
      </c>
      <c r="CU488">
        <v>94</v>
      </c>
      <c r="CV488">
        <v>95</v>
      </c>
      <c r="CW488">
        <v>96</v>
      </c>
      <c r="CX488">
        <v>97</v>
      </c>
      <c r="CY488">
        <v>98</v>
      </c>
      <c r="CZ488">
        <v>99</v>
      </c>
      <c r="DA488">
        <v>100</v>
      </c>
    </row>
    <row r="489" spans="4:109" x14ac:dyDescent="0.2">
      <c r="E489" s="426" t="s">
        <v>157</v>
      </c>
      <c r="F489">
        <v>14</v>
      </c>
      <c r="G489">
        <v>10</v>
      </c>
      <c r="H489">
        <v>1</v>
      </c>
      <c r="I489">
        <v>22</v>
      </c>
      <c r="J489">
        <v>18</v>
      </c>
      <c r="K489">
        <v>19</v>
      </c>
      <c r="L489">
        <v>15</v>
      </c>
      <c r="M489">
        <v>6</v>
      </c>
      <c r="N489">
        <v>2</v>
      </c>
      <c r="O489">
        <v>23</v>
      </c>
      <c r="P489">
        <v>24</v>
      </c>
      <c r="Q489">
        <v>20</v>
      </c>
      <c r="R489">
        <v>11</v>
      </c>
      <c r="S489">
        <v>7</v>
      </c>
      <c r="T489">
        <v>3</v>
      </c>
      <c r="U489">
        <v>4</v>
      </c>
      <c r="V489">
        <v>25</v>
      </c>
      <c r="W489">
        <v>16</v>
      </c>
      <c r="X489">
        <v>12</v>
      </c>
      <c r="Y489">
        <v>8</v>
      </c>
      <c r="Z489">
        <v>9</v>
      </c>
      <c r="AA489">
        <v>5</v>
      </c>
      <c r="AB489">
        <v>21</v>
      </c>
      <c r="AC489">
        <v>17</v>
      </c>
      <c r="AD489">
        <v>13</v>
      </c>
      <c r="AE489">
        <v>39</v>
      </c>
      <c r="AF489">
        <v>35</v>
      </c>
      <c r="AG489">
        <v>26</v>
      </c>
      <c r="AH489">
        <v>47</v>
      </c>
      <c r="AI489">
        <v>43</v>
      </c>
      <c r="AJ489">
        <v>44</v>
      </c>
      <c r="AK489">
        <v>40</v>
      </c>
      <c r="AL489">
        <v>31</v>
      </c>
      <c r="AM489">
        <v>27</v>
      </c>
      <c r="AN489">
        <v>48</v>
      </c>
      <c r="AO489">
        <v>49</v>
      </c>
      <c r="AP489">
        <v>45</v>
      </c>
      <c r="AQ489">
        <v>36</v>
      </c>
      <c r="AR489">
        <v>32</v>
      </c>
      <c r="AS489">
        <v>28</v>
      </c>
      <c r="AT489">
        <v>29</v>
      </c>
      <c r="AU489">
        <v>50</v>
      </c>
      <c r="AV489">
        <v>41</v>
      </c>
      <c r="AW489">
        <v>37</v>
      </c>
      <c r="AX489">
        <v>33</v>
      </c>
      <c r="AY489">
        <v>34</v>
      </c>
      <c r="AZ489">
        <v>30</v>
      </c>
      <c r="BA489">
        <v>46</v>
      </c>
      <c r="BB489">
        <v>42</v>
      </c>
      <c r="BC489">
        <v>38</v>
      </c>
      <c r="BD489">
        <v>64</v>
      </c>
      <c r="BE489">
        <v>60</v>
      </c>
      <c r="BF489">
        <v>51</v>
      </c>
      <c r="BG489">
        <v>72</v>
      </c>
      <c r="BH489">
        <v>68</v>
      </c>
      <c r="BI489">
        <v>69</v>
      </c>
      <c r="BJ489">
        <v>65</v>
      </c>
      <c r="BK489">
        <v>56</v>
      </c>
      <c r="BL489">
        <v>52</v>
      </c>
      <c r="BM489">
        <v>73</v>
      </c>
      <c r="BN489">
        <v>74</v>
      </c>
      <c r="BO489">
        <v>70</v>
      </c>
      <c r="BP489">
        <v>61</v>
      </c>
      <c r="BQ489">
        <v>57</v>
      </c>
      <c r="BR489">
        <v>53</v>
      </c>
      <c r="BS489">
        <v>54</v>
      </c>
      <c r="BT489">
        <v>75</v>
      </c>
      <c r="BU489">
        <v>66</v>
      </c>
      <c r="BV489">
        <v>62</v>
      </c>
      <c r="BW489">
        <v>58</v>
      </c>
      <c r="BX489">
        <v>59</v>
      </c>
      <c r="BY489">
        <v>55</v>
      </c>
      <c r="BZ489">
        <v>71</v>
      </c>
      <c r="CA489">
        <v>67</v>
      </c>
      <c r="CB489">
        <v>63</v>
      </c>
      <c r="CC489">
        <v>89</v>
      </c>
      <c r="CD489">
        <v>85</v>
      </c>
      <c r="CE489">
        <v>76</v>
      </c>
      <c r="CF489">
        <v>97</v>
      </c>
      <c r="CG489">
        <v>93</v>
      </c>
      <c r="CH489">
        <v>94</v>
      </c>
      <c r="CI489">
        <v>90</v>
      </c>
      <c r="CJ489">
        <v>81</v>
      </c>
      <c r="CK489">
        <v>77</v>
      </c>
      <c r="CL489">
        <v>98</v>
      </c>
      <c r="CM489">
        <v>99</v>
      </c>
      <c r="CN489">
        <v>95</v>
      </c>
      <c r="CO489">
        <v>86</v>
      </c>
      <c r="CP489">
        <v>82</v>
      </c>
      <c r="CQ489">
        <v>78</v>
      </c>
      <c r="CR489">
        <v>79</v>
      </c>
      <c r="CS489">
        <v>100</v>
      </c>
      <c r="CT489">
        <v>91</v>
      </c>
      <c r="CU489">
        <v>87</v>
      </c>
      <c r="CV489">
        <v>83</v>
      </c>
      <c r="CW489">
        <v>84</v>
      </c>
      <c r="CX489">
        <v>80</v>
      </c>
      <c r="CY489">
        <v>96</v>
      </c>
      <c r="CZ489">
        <v>92</v>
      </c>
      <c r="DA489">
        <v>88</v>
      </c>
    </row>
    <row r="490" spans="4:109" x14ac:dyDescent="0.2">
      <c r="E490" s="426" t="s">
        <v>159</v>
      </c>
      <c r="F490">
        <v>12</v>
      </c>
      <c r="G490">
        <v>23</v>
      </c>
      <c r="H490">
        <v>9</v>
      </c>
      <c r="I490">
        <v>20</v>
      </c>
      <c r="J490">
        <v>1</v>
      </c>
      <c r="K490">
        <v>13</v>
      </c>
      <c r="L490">
        <v>24</v>
      </c>
      <c r="M490">
        <v>10</v>
      </c>
      <c r="N490">
        <v>16</v>
      </c>
      <c r="O490">
        <v>2</v>
      </c>
      <c r="P490">
        <v>17</v>
      </c>
      <c r="Q490">
        <v>3</v>
      </c>
      <c r="R490">
        <v>14</v>
      </c>
      <c r="S490">
        <v>25</v>
      </c>
      <c r="T490">
        <v>6</v>
      </c>
      <c r="U490">
        <v>7</v>
      </c>
      <c r="V490">
        <v>18</v>
      </c>
      <c r="W490">
        <v>4</v>
      </c>
      <c r="X490">
        <v>15</v>
      </c>
      <c r="Y490">
        <v>21</v>
      </c>
      <c r="Z490">
        <v>22</v>
      </c>
      <c r="AA490">
        <v>8</v>
      </c>
      <c r="AB490">
        <v>19</v>
      </c>
      <c r="AC490">
        <v>5</v>
      </c>
      <c r="AD490">
        <v>11</v>
      </c>
      <c r="AE490">
        <v>37</v>
      </c>
      <c r="AF490">
        <v>48</v>
      </c>
      <c r="AG490">
        <v>34</v>
      </c>
      <c r="AH490">
        <v>45</v>
      </c>
      <c r="AI490">
        <v>26</v>
      </c>
      <c r="AJ490">
        <v>38</v>
      </c>
      <c r="AK490">
        <v>49</v>
      </c>
      <c r="AL490">
        <v>35</v>
      </c>
      <c r="AM490">
        <v>41</v>
      </c>
      <c r="AN490">
        <v>27</v>
      </c>
      <c r="AO490">
        <v>42</v>
      </c>
      <c r="AP490">
        <v>28</v>
      </c>
      <c r="AQ490">
        <v>39</v>
      </c>
      <c r="AR490">
        <v>50</v>
      </c>
      <c r="AS490">
        <v>31</v>
      </c>
      <c r="AT490">
        <v>32</v>
      </c>
      <c r="AU490">
        <v>43</v>
      </c>
      <c r="AV490">
        <v>29</v>
      </c>
      <c r="AW490">
        <v>40</v>
      </c>
      <c r="AX490">
        <v>46</v>
      </c>
      <c r="AY490">
        <v>47</v>
      </c>
      <c r="AZ490">
        <v>33</v>
      </c>
      <c r="BA490">
        <v>44</v>
      </c>
      <c r="BB490">
        <v>30</v>
      </c>
      <c r="BC490">
        <v>36</v>
      </c>
      <c r="BD490">
        <v>62</v>
      </c>
      <c r="BE490">
        <v>73</v>
      </c>
      <c r="BF490">
        <v>59</v>
      </c>
      <c r="BG490">
        <v>70</v>
      </c>
      <c r="BH490">
        <v>51</v>
      </c>
      <c r="BI490">
        <v>63</v>
      </c>
      <c r="BJ490">
        <v>74</v>
      </c>
      <c r="BK490">
        <v>60</v>
      </c>
      <c r="BL490">
        <v>66</v>
      </c>
      <c r="BM490">
        <v>52</v>
      </c>
      <c r="BN490">
        <v>67</v>
      </c>
      <c r="BO490">
        <v>53</v>
      </c>
      <c r="BP490">
        <v>64</v>
      </c>
      <c r="BQ490">
        <v>75</v>
      </c>
      <c r="BR490">
        <v>56</v>
      </c>
      <c r="BS490">
        <v>57</v>
      </c>
      <c r="BT490">
        <v>68</v>
      </c>
      <c r="BU490">
        <v>54</v>
      </c>
      <c r="BV490">
        <v>65</v>
      </c>
      <c r="BW490">
        <v>71</v>
      </c>
      <c r="BX490">
        <v>72</v>
      </c>
      <c r="BY490">
        <v>58</v>
      </c>
      <c r="BZ490">
        <v>69</v>
      </c>
      <c r="CA490">
        <v>55</v>
      </c>
      <c r="CB490">
        <v>61</v>
      </c>
      <c r="CC490">
        <v>87</v>
      </c>
      <c r="CD490">
        <v>98</v>
      </c>
      <c r="CE490">
        <v>84</v>
      </c>
      <c r="CF490">
        <v>95</v>
      </c>
      <c r="CG490">
        <v>76</v>
      </c>
      <c r="CH490">
        <v>88</v>
      </c>
      <c r="CI490">
        <v>99</v>
      </c>
      <c r="CJ490">
        <v>85</v>
      </c>
      <c r="CK490">
        <v>91</v>
      </c>
      <c r="CL490">
        <v>77</v>
      </c>
      <c r="CM490">
        <v>92</v>
      </c>
      <c r="CN490">
        <v>78</v>
      </c>
      <c r="CO490">
        <v>89</v>
      </c>
      <c r="CP490">
        <v>100</v>
      </c>
      <c r="CQ490">
        <v>81</v>
      </c>
      <c r="CR490">
        <v>82</v>
      </c>
      <c r="CS490">
        <v>93</v>
      </c>
      <c r="CT490">
        <v>79</v>
      </c>
      <c r="CU490">
        <v>90</v>
      </c>
      <c r="CV490">
        <v>96</v>
      </c>
      <c r="CW490">
        <v>97</v>
      </c>
      <c r="CX490">
        <v>83</v>
      </c>
      <c r="CY490">
        <v>94</v>
      </c>
      <c r="CZ490">
        <v>80</v>
      </c>
      <c r="DA490">
        <v>86</v>
      </c>
    </row>
    <row r="492" spans="4:109" x14ac:dyDescent="0.2">
      <c r="D492" s="430">
        <v>101</v>
      </c>
      <c r="E492" s="431" t="s">
        <v>179</v>
      </c>
    </row>
    <row r="493" spans="4:109" x14ac:dyDescent="0.2">
      <c r="E493" s="426" t="s">
        <v>130</v>
      </c>
      <c r="F493">
        <v>1</v>
      </c>
      <c r="G493">
        <v>2</v>
      </c>
      <c r="H493">
        <v>3</v>
      </c>
      <c r="I493">
        <v>4</v>
      </c>
      <c r="J493">
        <v>5</v>
      </c>
      <c r="K493">
        <v>6</v>
      </c>
      <c r="L493">
        <v>7</v>
      </c>
      <c r="M493">
        <v>8</v>
      </c>
      <c r="N493">
        <v>9</v>
      </c>
      <c r="O493">
        <v>10</v>
      </c>
      <c r="P493">
        <v>11</v>
      </c>
      <c r="Q493">
        <v>12</v>
      </c>
      <c r="R493">
        <v>13</v>
      </c>
      <c r="S493">
        <v>14</v>
      </c>
      <c r="T493">
        <v>15</v>
      </c>
      <c r="U493">
        <v>16</v>
      </c>
      <c r="V493">
        <v>17</v>
      </c>
      <c r="W493">
        <v>18</v>
      </c>
      <c r="X493">
        <v>19</v>
      </c>
      <c r="Y493">
        <v>20</v>
      </c>
      <c r="Z493">
        <v>21</v>
      </c>
      <c r="AA493">
        <v>22</v>
      </c>
      <c r="AB493">
        <v>23</v>
      </c>
      <c r="AC493">
        <v>24</v>
      </c>
      <c r="AD493">
        <v>25</v>
      </c>
      <c r="AE493">
        <v>26</v>
      </c>
      <c r="AF493">
        <v>27</v>
      </c>
      <c r="AG493">
        <v>28</v>
      </c>
      <c r="AH493">
        <v>29</v>
      </c>
      <c r="AI493">
        <v>30</v>
      </c>
      <c r="AJ493">
        <v>31</v>
      </c>
      <c r="AK493">
        <v>32</v>
      </c>
      <c r="AL493">
        <v>33</v>
      </c>
      <c r="AM493">
        <v>34</v>
      </c>
      <c r="AN493">
        <v>35</v>
      </c>
      <c r="AO493">
        <v>36</v>
      </c>
      <c r="AP493">
        <v>37</v>
      </c>
      <c r="AQ493">
        <v>38</v>
      </c>
      <c r="AR493">
        <v>39</v>
      </c>
      <c r="AS493">
        <v>40</v>
      </c>
      <c r="AT493">
        <v>41</v>
      </c>
      <c r="AU493">
        <v>42</v>
      </c>
      <c r="AV493">
        <v>43</v>
      </c>
      <c r="AW493">
        <v>44</v>
      </c>
      <c r="AX493">
        <v>45</v>
      </c>
      <c r="AY493">
        <v>46</v>
      </c>
      <c r="AZ493">
        <v>47</v>
      </c>
      <c r="BA493">
        <v>48</v>
      </c>
      <c r="BB493">
        <v>49</v>
      </c>
      <c r="BC493">
        <v>50</v>
      </c>
      <c r="BD493">
        <v>51</v>
      </c>
      <c r="BE493">
        <v>52</v>
      </c>
      <c r="BF493">
        <v>53</v>
      </c>
      <c r="BG493">
        <v>54</v>
      </c>
      <c r="BH493">
        <v>55</v>
      </c>
      <c r="BI493">
        <v>56</v>
      </c>
      <c r="BJ493">
        <v>57</v>
      </c>
      <c r="BK493">
        <v>58</v>
      </c>
      <c r="BL493">
        <v>59</v>
      </c>
      <c r="BM493">
        <v>60</v>
      </c>
      <c r="BN493">
        <v>61</v>
      </c>
      <c r="BO493">
        <v>62</v>
      </c>
      <c r="BP493">
        <v>63</v>
      </c>
      <c r="BQ493">
        <v>64</v>
      </c>
      <c r="BR493">
        <v>65</v>
      </c>
      <c r="BS493">
        <v>66</v>
      </c>
      <c r="BT493">
        <v>67</v>
      </c>
      <c r="BU493">
        <v>68</v>
      </c>
      <c r="BV493">
        <v>69</v>
      </c>
      <c r="BW493">
        <v>70</v>
      </c>
      <c r="BX493">
        <v>71</v>
      </c>
      <c r="BY493">
        <v>72</v>
      </c>
      <c r="BZ493">
        <v>73</v>
      </c>
      <c r="CA493">
        <v>74</v>
      </c>
      <c r="CB493">
        <v>75</v>
      </c>
      <c r="CC493">
        <v>76</v>
      </c>
      <c r="CD493">
        <v>77</v>
      </c>
      <c r="CE493">
        <v>78</v>
      </c>
      <c r="CF493">
        <v>79</v>
      </c>
      <c r="CG493">
        <v>80</v>
      </c>
      <c r="CH493">
        <v>81</v>
      </c>
      <c r="CI493">
        <v>82</v>
      </c>
      <c r="CJ493">
        <v>83</v>
      </c>
      <c r="CK493">
        <v>84</v>
      </c>
      <c r="CL493">
        <v>85</v>
      </c>
      <c r="CM493">
        <v>86</v>
      </c>
      <c r="CN493">
        <v>87</v>
      </c>
      <c r="CO493">
        <v>88</v>
      </c>
      <c r="CP493">
        <v>89</v>
      </c>
      <c r="CR493">
        <v>90</v>
      </c>
      <c r="CS493">
        <v>91</v>
      </c>
      <c r="CT493">
        <v>92</v>
      </c>
      <c r="CU493">
        <v>93</v>
      </c>
      <c r="CW493">
        <v>94</v>
      </c>
      <c r="CX493">
        <v>95</v>
      </c>
      <c r="CY493">
        <v>96</v>
      </c>
      <c r="CZ493">
        <v>97</v>
      </c>
      <c r="DB493">
        <v>98</v>
      </c>
      <c r="DC493">
        <v>99</v>
      </c>
      <c r="DD493">
        <v>100</v>
      </c>
      <c r="DE493">
        <v>101</v>
      </c>
    </row>
    <row r="494" spans="4:109" x14ac:dyDescent="0.2">
      <c r="E494" s="426" t="s">
        <v>157</v>
      </c>
      <c r="F494">
        <v>93</v>
      </c>
      <c r="G494">
        <v>33</v>
      </c>
      <c r="H494">
        <v>19</v>
      </c>
      <c r="I494">
        <v>72</v>
      </c>
      <c r="J494">
        <v>56</v>
      </c>
      <c r="K494">
        <v>87</v>
      </c>
      <c r="L494">
        <v>78</v>
      </c>
      <c r="M494">
        <v>47</v>
      </c>
      <c r="N494">
        <v>42</v>
      </c>
      <c r="O494">
        <v>29</v>
      </c>
      <c r="P494">
        <v>89</v>
      </c>
      <c r="Q494">
        <v>90</v>
      </c>
      <c r="R494">
        <v>4</v>
      </c>
      <c r="S494">
        <v>71</v>
      </c>
      <c r="T494">
        <v>16</v>
      </c>
      <c r="U494">
        <v>7</v>
      </c>
      <c r="V494">
        <v>40</v>
      </c>
      <c r="W494">
        <v>101</v>
      </c>
      <c r="X494">
        <v>23</v>
      </c>
      <c r="Y494">
        <v>31</v>
      </c>
      <c r="Z494">
        <v>28</v>
      </c>
      <c r="AA494">
        <v>85</v>
      </c>
      <c r="AB494">
        <v>66</v>
      </c>
      <c r="AC494">
        <v>94</v>
      </c>
      <c r="AD494">
        <v>57</v>
      </c>
      <c r="AE494">
        <v>100</v>
      </c>
      <c r="AF494">
        <v>79</v>
      </c>
      <c r="AG494">
        <v>81</v>
      </c>
      <c r="AH494">
        <v>63</v>
      </c>
      <c r="AI494">
        <v>41</v>
      </c>
      <c r="AJ494">
        <v>20</v>
      </c>
      <c r="AK494">
        <v>73</v>
      </c>
      <c r="AL494">
        <v>54</v>
      </c>
      <c r="AM494">
        <v>35</v>
      </c>
      <c r="AN494">
        <v>96</v>
      </c>
      <c r="AO494">
        <v>99</v>
      </c>
      <c r="AP494">
        <v>36</v>
      </c>
      <c r="AQ494">
        <v>26</v>
      </c>
      <c r="AR494">
        <v>25</v>
      </c>
      <c r="AS494">
        <v>17</v>
      </c>
      <c r="AT494">
        <v>5</v>
      </c>
      <c r="AU494">
        <v>58</v>
      </c>
      <c r="AV494">
        <v>50</v>
      </c>
      <c r="AW494">
        <v>76</v>
      </c>
      <c r="AX494">
        <v>12</v>
      </c>
      <c r="AY494">
        <v>39</v>
      </c>
      <c r="AZ494">
        <v>34</v>
      </c>
      <c r="BA494">
        <v>80</v>
      </c>
      <c r="BB494">
        <v>86</v>
      </c>
      <c r="BC494">
        <v>1</v>
      </c>
      <c r="BD494">
        <v>30</v>
      </c>
      <c r="BE494">
        <v>55</v>
      </c>
      <c r="BF494">
        <v>65</v>
      </c>
      <c r="BG494">
        <v>8</v>
      </c>
      <c r="BH494">
        <v>84</v>
      </c>
      <c r="BI494">
        <v>97</v>
      </c>
      <c r="BJ494">
        <v>11</v>
      </c>
      <c r="BK494">
        <v>9</v>
      </c>
      <c r="BL494">
        <v>18</v>
      </c>
      <c r="BM494">
        <v>21</v>
      </c>
      <c r="BN494">
        <v>38</v>
      </c>
      <c r="BO494">
        <v>88</v>
      </c>
      <c r="BP494">
        <v>44</v>
      </c>
      <c r="BQ494">
        <v>92</v>
      </c>
      <c r="BR494">
        <v>13</v>
      </c>
      <c r="BS494">
        <v>37</v>
      </c>
      <c r="BT494">
        <v>70</v>
      </c>
      <c r="BU494">
        <v>59</v>
      </c>
      <c r="BV494">
        <v>77</v>
      </c>
      <c r="BW494">
        <v>46</v>
      </c>
      <c r="BX494">
        <v>64</v>
      </c>
      <c r="BY494">
        <v>14</v>
      </c>
      <c r="BZ494">
        <v>52</v>
      </c>
      <c r="CA494">
        <v>83</v>
      </c>
      <c r="CB494">
        <v>95</v>
      </c>
      <c r="CC494">
        <v>74</v>
      </c>
      <c r="CD494">
        <v>69</v>
      </c>
      <c r="CE494">
        <v>15</v>
      </c>
      <c r="CF494">
        <v>98</v>
      </c>
      <c r="CG494">
        <v>48</v>
      </c>
      <c r="CH494">
        <v>24</v>
      </c>
      <c r="CI494">
        <v>43</v>
      </c>
      <c r="CJ494">
        <v>82</v>
      </c>
      <c r="CK494">
        <v>62</v>
      </c>
      <c r="CL494">
        <v>91</v>
      </c>
      <c r="CM494">
        <v>53</v>
      </c>
      <c r="CN494">
        <v>61</v>
      </c>
      <c r="CO494">
        <v>22</v>
      </c>
      <c r="CP494">
        <v>27</v>
      </c>
      <c r="CR494">
        <v>75</v>
      </c>
      <c r="CS494">
        <v>49</v>
      </c>
      <c r="CT494">
        <v>32</v>
      </c>
      <c r="CU494">
        <v>2</v>
      </c>
      <c r="CW494">
        <v>10</v>
      </c>
      <c r="CX494">
        <v>68</v>
      </c>
      <c r="CY494">
        <v>60</v>
      </c>
      <c r="CZ494">
        <v>3</v>
      </c>
      <c r="DB494">
        <v>45</v>
      </c>
      <c r="DC494">
        <v>51</v>
      </c>
      <c r="DD494">
        <v>6</v>
      </c>
      <c r="DE494">
        <v>67</v>
      </c>
    </row>
    <row r="495" spans="4:109" x14ac:dyDescent="0.2">
      <c r="E495" s="426" t="s">
        <v>159</v>
      </c>
      <c r="F495">
        <v>2</v>
      </c>
      <c r="G495">
        <v>80</v>
      </c>
      <c r="H495">
        <v>57</v>
      </c>
      <c r="I495">
        <v>99</v>
      </c>
      <c r="J495">
        <v>24</v>
      </c>
      <c r="K495">
        <v>25</v>
      </c>
      <c r="L495">
        <v>60</v>
      </c>
      <c r="M495">
        <v>71</v>
      </c>
      <c r="N495">
        <v>46</v>
      </c>
      <c r="O495">
        <v>28</v>
      </c>
      <c r="P495">
        <v>77</v>
      </c>
      <c r="Q495">
        <v>97</v>
      </c>
      <c r="R495">
        <v>98</v>
      </c>
      <c r="S495">
        <v>73</v>
      </c>
      <c r="T495">
        <v>51</v>
      </c>
      <c r="U495">
        <v>67</v>
      </c>
      <c r="V495">
        <v>96</v>
      </c>
      <c r="W495">
        <v>62</v>
      </c>
      <c r="X495">
        <v>11</v>
      </c>
      <c r="Y495">
        <v>89</v>
      </c>
      <c r="Z495">
        <v>83</v>
      </c>
      <c r="AA495">
        <v>41</v>
      </c>
      <c r="AB495">
        <v>17</v>
      </c>
      <c r="AC495">
        <v>78</v>
      </c>
      <c r="AD495">
        <v>38</v>
      </c>
      <c r="AE495">
        <v>29</v>
      </c>
      <c r="AF495">
        <v>92</v>
      </c>
      <c r="AG495">
        <v>39</v>
      </c>
      <c r="AH495">
        <v>10</v>
      </c>
      <c r="AI495">
        <v>22</v>
      </c>
      <c r="AJ495">
        <v>72</v>
      </c>
      <c r="AK495">
        <v>45</v>
      </c>
      <c r="AL495">
        <v>20</v>
      </c>
      <c r="AM495">
        <v>66</v>
      </c>
      <c r="AN495">
        <v>90</v>
      </c>
      <c r="AO495">
        <v>3</v>
      </c>
      <c r="AP495">
        <v>8</v>
      </c>
      <c r="AQ495">
        <v>85</v>
      </c>
      <c r="AR495">
        <v>47</v>
      </c>
      <c r="AS495">
        <v>58</v>
      </c>
      <c r="AT495">
        <v>44</v>
      </c>
      <c r="AU495">
        <v>93</v>
      </c>
      <c r="AV495">
        <v>30</v>
      </c>
      <c r="AW495">
        <v>82</v>
      </c>
      <c r="AX495">
        <v>100</v>
      </c>
      <c r="AY495">
        <v>48</v>
      </c>
      <c r="AZ495">
        <v>21</v>
      </c>
      <c r="BA495">
        <v>40</v>
      </c>
      <c r="BB495">
        <v>87</v>
      </c>
      <c r="BC495">
        <v>81</v>
      </c>
      <c r="BD495">
        <v>42</v>
      </c>
      <c r="BE495">
        <v>31</v>
      </c>
      <c r="BF495">
        <v>95</v>
      </c>
      <c r="BG495">
        <v>53</v>
      </c>
      <c r="BH495">
        <v>68</v>
      </c>
      <c r="BI495">
        <v>9</v>
      </c>
      <c r="BJ495">
        <v>101</v>
      </c>
      <c r="BK495">
        <v>91</v>
      </c>
      <c r="BL495">
        <v>1</v>
      </c>
      <c r="BM495">
        <v>52</v>
      </c>
      <c r="BN495">
        <v>23</v>
      </c>
      <c r="BO495">
        <v>59</v>
      </c>
      <c r="BP495">
        <v>49</v>
      </c>
      <c r="BQ495">
        <v>6</v>
      </c>
      <c r="BR495">
        <v>74</v>
      </c>
      <c r="BS495">
        <v>65</v>
      </c>
      <c r="BT495">
        <v>5</v>
      </c>
      <c r="BU495">
        <v>86</v>
      </c>
      <c r="BV495">
        <v>75</v>
      </c>
      <c r="BW495">
        <v>33</v>
      </c>
      <c r="BX495">
        <v>79</v>
      </c>
      <c r="BY495">
        <v>19</v>
      </c>
      <c r="BZ495">
        <v>14</v>
      </c>
      <c r="CA495">
        <v>32</v>
      </c>
      <c r="CB495">
        <v>43</v>
      </c>
      <c r="CC495">
        <v>15</v>
      </c>
      <c r="CD495">
        <v>64</v>
      </c>
      <c r="CE495">
        <v>27</v>
      </c>
      <c r="CF495">
        <v>36</v>
      </c>
      <c r="CG495">
        <v>88</v>
      </c>
      <c r="CH495">
        <v>50</v>
      </c>
      <c r="CI495">
        <v>94</v>
      </c>
      <c r="CJ495">
        <v>55</v>
      </c>
      <c r="CK495">
        <v>61</v>
      </c>
      <c r="CL495">
        <v>7</v>
      </c>
      <c r="CM495">
        <v>12</v>
      </c>
      <c r="CN495">
        <v>18</v>
      </c>
      <c r="CO495">
        <v>69</v>
      </c>
      <c r="CP495">
        <v>56</v>
      </c>
      <c r="CR495">
        <v>84</v>
      </c>
      <c r="CS495">
        <v>54</v>
      </c>
      <c r="CT495">
        <v>76</v>
      </c>
      <c r="CU495">
        <v>26</v>
      </c>
      <c r="CW495">
        <v>35</v>
      </c>
      <c r="CX495">
        <v>63</v>
      </c>
      <c r="CY495">
        <v>70</v>
      </c>
      <c r="CZ495">
        <v>16</v>
      </c>
      <c r="DB495">
        <v>13</v>
      </c>
      <c r="DC495">
        <v>4</v>
      </c>
      <c r="DD495">
        <v>34</v>
      </c>
      <c r="DE495">
        <v>37</v>
      </c>
    </row>
    <row r="497" spans="4:109" x14ac:dyDescent="0.2">
      <c r="D497" s="430">
        <v>102</v>
      </c>
      <c r="E497" s="431" t="s">
        <v>179</v>
      </c>
    </row>
    <row r="498" spans="4:109" x14ac:dyDescent="0.2">
      <c r="E498" s="426" t="s">
        <v>130</v>
      </c>
      <c r="F498">
        <v>1</v>
      </c>
      <c r="G498">
        <v>2</v>
      </c>
      <c r="H498">
        <v>3</v>
      </c>
      <c r="I498">
        <v>4</v>
      </c>
      <c r="J498">
        <v>5</v>
      </c>
      <c r="K498">
        <v>6</v>
      </c>
      <c r="L498">
        <v>7</v>
      </c>
      <c r="M498">
        <v>8</v>
      </c>
      <c r="N498">
        <v>9</v>
      </c>
      <c r="O498">
        <v>10</v>
      </c>
      <c r="P498">
        <v>11</v>
      </c>
      <c r="Q498">
        <v>12</v>
      </c>
      <c r="R498">
        <v>13</v>
      </c>
      <c r="S498">
        <v>14</v>
      </c>
      <c r="T498">
        <v>15</v>
      </c>
      <c r="U498">
        <v>16</v>
      </c>
      <c r="V498">
        <v>17</v>
      </c>
      <c r="W498">
        <v>18</v>
      </c>
      <c r="X498">
        <v>19</v>
      </c>
      <c r="Y498">
        <v>20</v>
      </c>
      <c r="Z498">
        <v>21</v>
      </c>
      <c r="AA498">
        <v>22</v>
      </c>
      <c r="AB498">
        <v>23</v>
      </c>
      <c r="AC498">
        <v>24</v>
      </c>
      <c r="AD498">
        <v>25</v>
      </c>
      <c r="AE498">
        <v>26</v>
      </c>
      <c r="AF498">
        <v>27</v>
      </c>
      <c r="AG498">
        <v>28</v>
      </c>
      <c r="AH498">
        <v>29</v>
      </c>
      <c r="AI498">
        <v>30</v>
      </c>
      <c r="AJ498">
        <v>31</v>
      </c>
      <c r="AK498">
        <v>32</v>
      </c>
      <c r="AL498">
        <v>33</v>
      </c>
      <c r="AM498">
        <v>34</v>
      </c>
      <c r="AN498">
        <v>35</v>
      </c>
      <c r="AO498">
        <v>36</v>
      </c>
      <c r="AP498">
        <v>37</v>
      </c>
      <c r="AQ498">
        <v>38</v>
      </c>
      <c r="AR498">
        <v>39</v>
      </c>
      <c r="AS498">
        <v>40</v>
      </c>
      <c r="AT498">
        <v>41</v>
      </c>
      <c r="AU498">
        <v>42</v>
      </c>
      <c r="AV498">
        <v>43</v>
      </c>
      <c r="AW498">
        <v>44</v>
      </c>
      <c r="AX498">
        <v>45</v>
      </c>
      <c r="AY498">
        <v>46</v>
      </c>
      <c r="AZ498">
        <v>47</v>
      </c>
      <c r="BA498">
        <v>48</v>
      </c>
      <c r="BB498">
        <v>49</v>
      </c>
      <c r="BC498">
        <v>50</v>
      </c>
      <c r="BD498">
        <v>51</v>
      </c>
      <c r="BE498">
        <v>52</v>
      </c>
      <c r="BF498">
        <v>53</v>
      </c>
      <c r="BG498">
        <v>54</v>
      </c>
      <c r="BH498">
        <v>55</v>
      </c>
      <c r="BI498">
        <v>56</v>
      </c>
      <c r="BJ498">
        <v>57</v>
      </c>
      <c r="BK498">
        <v>58</v>
      </c>
      <c r="BL498">
        <v>59</v>
      </c>
      <c r="BM498">
        <v>60</v>
      </c>
      <c r="BN498">
        <v>61</v>
      </c>
      <c r="BO498">
        <v>62</v>
      </c>
      <c r="BP498">
        <v>63</v>
      </c>
      <c r="BQ498">
        <v>64</v>
      </c>
      <c r="BR498">
        <v>65</v>
      </c>
      <c r="BS498">
        <v>66</v>
      </c>
      <c r="BT498">
        <v>67</v>
      </c>
      <c r="BU498">
        <v>68</v>
      </c>
      <c r="BV498">
        <v>69</v>
      </c>
      <c r="BW498">
        <v>70</v>
      </c>
      <c r="BX498">
        <v>71</v>
      </c>
      <c r="BY498">
        <v>72</v>
      </c>
      <c r="BZ498">
        <v>73</v>
      </c>
      <c r="CA498">
        <v>74</v>
      </c>
      <c r="CB498">
        <v>75</v>
      </c>
      <c r="CC498">
        <v>76</v>
      </c>
      <c r="CD498">
        <v>77</v>
      </c>
      <c r="CE498">
        <v>78</v>
      </c>
      <c r="CF498">
        <v>79</v>
      </c>
      <c r="CG498">
        <v>80</v>
      </c>
      <c r="CH498">
        <v>81</v>
      </c>
      <c r="CI498">
        <v>82</v>
      </c>
      <c r="CJ498">
        <v>83</v>
      </c>
      <c r="CK498">
        <v>84</v>
      </c>
      <c r="CL498">
        <v>85</v>
      </c>
      <c r="CM498">
        <v>86</v>
      </c>
      <c r="CN498">
        <v>87</v>
      </c>
      <c r="CO498">
        <v>88</v>
      </c>
      <c r="CP498">
        <v>89</v>
      </c>
      <c r="CQ498">
        <v>90</v>
      </c>
      <c r="CR498">
        <v>91</v>
      </c>
      <c r="CS498">
        <v>92</v>
      </c>
      <c r="CT498">
        <v>93</v>
      </c>
      <c r="CU498">
        <v>94</v>
      </c>
      <c r="CW498">
        <v>95</v>
      </c>
      <c r="CX498">
        <v>96</v>
      </c>
      <c r="CY498">
        <v>97</v>
      </c>
      <c r="CZ498">
        <v>98</v>
      </c>
      <c r="DB498">
        <v>99</v>
      </c>
      <c r="DC498">
        <v>100</v>
      </c>
      <c r="DD498">
        <v>101</v>
      </c>
      <c r="DE498">
        <v>102</v>
      </c>
    </row>
    <row r="499" spans="4:109" x14ac:dyDescent="0.2">
      <c r="E499" s="426" t="s">
        <v>157</v>
      </c>
      <c r="F499">
        <v>48</v>
      </c>
      <c r="G499">
        <v>84</v>
      </c>
      <c r="H499">
        <v>5</v>
      </c>
      <c r="I499">
        <v>70</v>
      </c>
      <c r="J499">
        <v>18</v>
      </c>
      <c r="K499">
        <v>75</v>
      </c>
      <c r="L499">
        <v>79</v>
      </c>
      <c r="M499">
        <v>40</v>
      </c>
      <c r="N499">
        <v>63</v>
      </c>
      <c r="O499">
        <v>83</v>
      </c>
      <c r="P499">
        <v>72</v>
      </c>
      <c r="Q499">
        <v>64</v>
      </c>
      <c r="R499">
        <v>22</v>
      </c>
      <c r="S499">
        <v>8</v>
      </c>
      <c r="T499">
        <v>67</v>
      </c>
      <c r="U499">
        <v>45</v>
      </c>
      <c r="V499">
        <v>14</v>
      </c>
      <c r="W499">
        <v>9</v>
      </c>
      <c r="X499">
        <v>91</v>
      </c>
      <c r="Y499">
        <v>32</v>
      </c>
      <c r="Z499">
        <v>59</v>
      </c>
      <c r="AA499">
        <v>4</v>
      </c>
      <c r="AB499">
        <v>102</v>
      </c>
      <c r="AC499">
        <v>26</v>
      </c>
      <c r="AD499">
        <v>6</v>
      </c>
      <c r="AE499">
        <v>28</v>
      </c>
      <c r="AF499">
        <v>95</v>
      </c>
      <c r="AG499">
        <v>80</v>
      </c>
      <c r="AH499">
        <v>93</v>
      </c>
      <c r="AI499">
        <v>56</v>
      </c>
      <c r="AJ499">
        <v>53</v>
      </c>
      <c r="AK499">
        <v>19</v>
      </c>
      <c r="AL499">
        <v>87</v>
      </c>
      <c r="AM499">
        <v>78</v>
      </c>
      <c r="AN499">
        <v>43</v>
      </c>
      <c r="AO499">
        <v>58</v>
      </c>
      <c r="AP499">
        <v>49</v>
      </c>
      <c r="AQ499">
        <v>15</v>
      </c>
      <c r="AR499">
        <v>36</v>
      </c>
      <c r="AS499">
        <v>42</v>
      </c>
      <c r="AT499">
        <v>25</v>
      </c>
      <c r="AU499">
        <v>31</v>
      </c>
      <c r="AV499">
        <v>37</v>
      </c>
      <c r="AW499">
        <v>52</v>
      </c>
      <c r="AX499">
        <v>73</v>
      </c>
      <c r="AY499">
        <v>34</v>
      </c>
      <c r="AZ499">
        <v>101</v>
      </c>
      <c r="BA499">
        <v>92</v>
      </c>
      <c r="BB499">
        <v>81</v>
      </c>
      <c r="BC499">
        <v>76</v>
      </c>
      <c r="BD499">
        <v>54</v>
      </c>
      <c r="BE499">
        <v>88</v>
      </c>
      <c r="BF499">
        <v>47</v>
      </c>
      <c r="BG499">
        <v>71</v>
      </c>
      <c r="BH499">
        <v>29</v>
      </c>
      <c r="BI499">
        <v>27</v>
      </c>
      <c r="BJ499">
        <v>90</v>
      </c>
      <c r="BK499">
        <v>82</v>
      </c>
      <c r="BL499">
        <v>61</v>
      </c>
      <c r="BM499">
        <v>100</v>
      </c>
      <c r="BN499">
        <v>65</v>
      </c>
      <c r="BO499">
        <v>68</v>
      </c>
      <c r="BP499">
        <v>44</v>
      </c>
      <c r="BQ499">
        <v>21</v>
      </c>
      <c r="BR499">
        <v>74</v>
      </c>
      <c r="BS499">
        <v>39</v>
      </c>
      <c r="BT499">
        <v>97</v>
      </c>
      <c r="BU499">
        <v>62</v>
      </c>
      <c r="BV499">
        <v>17</v>
      </c>
      <c r="BW499">
        <v>94</v>
      </c>
      <c r="BX499">
        <v>98</v>
      </c>
      <c r="BY499">
        <v>33</v>
      </c>
      <c r="BZ499">
        <v>77</v>
      </c>
      <c r="CA499">
        <v>46</v>
      </c>
      <c r="CB499">
        <v>23</v>
      </c>
      <c r="CC499">
        <v>50</v>
      </c>
      <c r="CD499">
        <v>1</v>
      </c>
      <c r="CE499">
        <v>55</v>
      </c>
      <c r="CF499">
        <v>86</v>
      </c>
      <c r="CG499">
        <v>24</v>
      </c>
      <c r="CH499">
        <v>89</v>
      </c>
      <c r="CI499">
        <v>38</v>
      </c>
      <c r="CJ499">
        <v>96</v>
      </c>
      <c r="CK499">
        <v>35</v>
      </c>
      <c r="CL499">
        <v>51</v>
      </c>
      <c r="CM499">
        <v>30</v>
      </c>
      <c r="CN499">
        <v>99</v>
      </c>
      <c r="CO499">
        <v>60</v>
      </c>
      <c r="CP499">
        <v>12</v>
      </c>
      <c r="CQ499">
        <v>3</v>
      </c>
      <c r="CR499">
        <v>69</v>
      </c>
      <c r="CS499">
        <v>10</v>
      </c>
      <c r="CT499">
        <v>20</v>
      </c>
      <c r="CU499">
        <v>13</v>
      </c>
      <c r="CW499">
        <v>57</v>
      </c>
      <c r="CX499">
        <v>66</v>
      </c>
      <c r="CY499">
        <v>16</v>
      </c>
      <c r="CZ499">
        <v>41</v>
      </c>
      <c r="DB499">
        <v>85</v>
      </c>
      <c r="DC499">
        <v>11</v>
      </c>
      <c r="DD499">
        <v>2</v>
      </c>
      <c r="DE499">
        <v>7</v>
      </c>
    </row>
    <row r="500" spans="4:109" x14ac:dyDescent="0.2">
      <c r="E500" s="426" t="s">
        <v>159</v>
      </c>
      <c r="F500">
        <v>74</v>
      </c>
      <c r="G500">
        <v>15</v>
      </c>
      <c r="H500">
        <v>84</v>
      </c>
      <c r="I500">
        <v>99</v>
      </c>
      <c r="J500">
        <v>87</v>
      </c>
      <c r="K500">
        <v>23</v>
      </c>
      <c r="L500">
        <v>71</v>
      </c>
      <c r="M500">
        <v>91</v>
      </c>
      <c r="N500">
        <v>50</v>
      </c>
      <c r="O500">
        <v>28</v>
      </c>
      <c r="P500">
        <v>93</v>
      </c>
      <c r="Q500">
        <v>20</v>
      </c>
      <c r="R500">
        <v>81</v>
      </c>
      <c r="S500">
        <v>66</v>
      </c>
      <c r="T500">
        <v>37</v>
      </c>
      <c r="U500">
        <v>55</v>
      </c>
      <c r="V500">
        <v>78</v>
      </c>
      <c r="W500">
        <v>49</v>
      </c>
      <c r="X500">
        <v>62</v>
      </c>
      <c r="Y500">
        <v>96</v>
      </c>
      <c r="Z500">
        <v>12</v>
      </c>
      <c r="AA500">
        <v>73</v>
      </c>
      <c r="AB500">
        <v>17</v>
      </c>
      <c r="AC500">
        <v>53</v>
      </c>
      <c r="AD500">
        <v>34</v>
      </c>
      <c r="AE500">
        <v>67</v>
      </c>
      <c r="AF500">
        <v>44</v>
      </c>
      <c r="AG500">
        <v>25</v>
      </c>
      <c r="AH500">
        <v>47</v>
      </c>
      <c r="AI500">
        <v>77</v>
      </c>
      <c r="AJ500">
        <v>29</v>
      </c>
      <c r="AK500">
        <v>69</v>
      </c>
      <c r="AL500">
        <v>100</v>
      </c>
      <c r="AM500">
        <v>72</v>
      </c>
      <c r="AN500">
        <v>38</v>
      </c>
      <c r="AO500">
        <v>70</v>
      </c>
      <c r="AP500">
        <v>6</v>
      </c>
      <c r="AQ500">
        <v>36</v>
      </c>
      <c r="AR500">
        <v>57</v>
      </c>
      <c r="AS500">
        <v>31</v>
      </c>
      <c r="AT500">
        <v>4</v>
      </c>
      <c r="AU500">
        <v>13</v>
      </c>
      <c r="AV500">
        <v>7</v>
      </c>
      <c r="AW500">
        <v>16</v>
      </c>
      <c r="AX500">
        <v>95</v>
      </c>
      <c r="AY500">
        <v>60</v>
      </c>
      <c r="AZ500">
        <v>18</v>
      </c>
      <c r="BA500">
        <v>90</v>
      </c>
      <c r="BB500">
        <v>33</v>
      </c>
      <c r="BC500">
        <v>97</v>
      </c>
      <c r="BD500">
        <v>9</v>
      </c>
      <c r="BE500">
        <v>3</v>
      </c>
      <c r="BF500">
        <v>39</v>
      </c>
      <c r="BG500">
        <v>85</v>
      </c>
      <c r="BH500">
        <v>101</v>
      </c>
      <c r="BI500">
        <v>43</v>
      </c>
      <c r="BJ500">
        <v>54</v>
      </c>
      <c r="BK500">
        <v>10</v>
      </c>
      <c r="BL500">
        <v>75</v>
      </c>
      <c r="BM500">
        <v>22</v>
      </c>
      <c r="BN500">
        <v>83</v>
      </c>
      <c r="BO500">
        <v>61</v>
      </c>
      <c r="BP500">
        <v>42</v>
      </c>
      <c r="BQ500">
        <v>88</v>
      </c>
      <c r="BR500">
        <v>11</v>
      </c>
      <c r="BS500">
        <v>14</v>
      </c>
      <c r="BT500">
        <v>26</v>
      </c>
      <c r="BU500">
        <v>98</v>
      </c>
      <c r="BV500">
        <v>58</v>
      </c>
      <c r="BW500">
        <v>89</v>
      </c>
      <c r="BX500">
        <v>64</v>
      </c>
      <c r="BY500">
        <v>21</v>
      </c>
      <c r="BZ500">
        <v>79</v>
      </c>
      <c r="CA500">
        <v>1</v>
      </c>
      <c r="CB500">
        <v>59</v>
      </c>
      <c r="CC500">
        <v>94</v>
      </c>
      <c r="CD500">
        <v>41</v>
      </c>
      <c r="CE500">
        <v>19</v>
      </c>
      <c r="CF500">
        <v>2</v>
      </c>
      <c r="CG500">
        <v>86</v>
      </c>
      <c r="CH500">
        <v>35</v>
      </c>
      <c r="CI500">
        <v>102</v>
      </c>
      <c r="CJ500">
        <v>45</v>
      </c>
      <c r="CK500">
        <v>56</v>
      </c>
      <c r="CL500">
        <v>82</v>
      </c>
      <c r="CM500">
        <v>32</v>
      </c>
      <c r="CN500">
        <v>63</v>
      </c>
      <c r="CO500">
        <v>52</v>
      </c>
      <c r="CP500">
        <v>92</v>
      </c>
      <c r="CQ500">
        <v>48</v>
      </c>
      <c r="CR500">
        <v>8</v>
      </c>
      <c r="CS500">
        <v>40</v>
      </c>
      <c r="CT500">
        <v>65</v>
      </c>
      <c r="CU500">
        <v>27</v>
      </c>
      <c r="CW500">
        <v>24</v>
      </c>
      <c r="CX500">
        <v>5</v>
      </c>
      <c r="CY500">
        <v>76</v>
      </c>
      <c r="CZ500">
        <v>68</v>
      </c>
      <c r="DB500">
        <v>80</v>
      </c>
      <c r="DC500">
        <v>30</v>
      </c>
      <c r="DD500">
        <v>46</v>
      </c>
      <c r="DE500">
        <v>51</v>
      </c>
    </row>
    <row r="502" spans="4:109" x14ac:dyDescent="0.2">
      <c r="D502" s="430">
        <v>103</v>
      </c>
      <c r="E502" s="431" t="s">
        <v>179</v>
      </c>
    </row>
    <row r="503" spans="4:109" x14ac:dyDescent="0.2">
      <c r="E503" s="426" t="s">
        <v>130</v>
      </c>
      <c r="F503">
        <v>1</v>
      </c>
      <c r="G503">
        <v>2</v>
      </c>
      <c r="H503">
        <v>3</v>
      </c>
      <c r="I503">
        <v>4</v>
      </c>
      <c r="J503">
        <v>5</v>
      </c>
      <c r="K503">
        <v>6</v>
      </c>
      <c r="L503">
        <v>7</v>
      </c>
      <c r="M503">
        <v>8</v>
      </c>
      <c r="N503">
        <v>9</v>
      </c>
      <c r="O503">
        <v>10</v>
      </c>
      <c r="P503">
        <v>11</v>
      </c>
      <c r="Q503">
        <v>12</v>
      </c>
      <c r="R503">
        <v>13</v>
      </c>
      <c r="S503">
        <v>14</v>
      </c>
      <c r="T503">
        <v>15</v>
      </c>
      <c r="U503">
        <v>16</v>
      </c>
      <c r="V503">
        <v>17</v>
      </c>
      <c r="W503">
        <v>18</v>
      </c>
      <c r="X503">
        <v>19</v>
      </c>
      <c r="Y503">
        <v>20</v>
      </c>
      <c r="Z503">
        <v>21</v>
      </c>
      <c r="AA503">
        <v>22</v>
      </c>
      <c r="AB503">
        <v>23</v>
      </c>
      <c r="AC503">
        <v>24</v>
      </c>
      <c r="AD503">
        <v>25</v>
      </c>
      <c r="AE503">
        <v>26</v>
      </c>
      <c r="AF503">
        <v>27</v>
      </c>
      <c r="AG503">
        <v>28</v>
      </c>
      <c r="AH503">
        <v>29</v>
      </c>
      <c r="AI503">
        <v>30</v>
      </c>
      <c r="AJ503">
        <v>31</v>
      </c>
      <c r="AK503">
        <v>32</v>
      </c>
      <c r="AL503">
        <v>33</v>
      </c>
      <c r="AM503">
        <v>34</v>
      </c>
      <c r="AN503">
        <v>35</v>
      </c>
      <c r="AO503">
        <v>36</v>
      </c>
      <c r="AP503">
        <v>37</v>
      </c>
      <c r="AQ503">
        <v>38</v>
      </c>
      <c r="AR503">
        <v>39</v>
      </c>
      <c r="AS503">
        <v>40</v>
      </c>
      <c r="AT503">
        <v>41</v>
      </c>
      <c r="AU503">
        <v>42</v>
      </c>
      <c r="AV503">
        <v>43</v>
      </c>
      <c r="AW503">
        <v>44</v>
      </c>
      <c r="AX503">
        <v>45</v>
      </c>
      <c r="AY503">
        <v>46</v>
      </c>
      <c r="AZ503">
        <v>47</v>
      </c>
      <c r="BA503">
        <v>48</v>
      </c>
      <c r="BB503">
        <v>49</v>
      </c>
      <c r="BC503">
        <v>50</v>
      </c>
      <c r="BD503">
        <v>51</v>
      </c>
      <c r="BE503">
        <v>52</v>
      </c>
      <c r="BF503">
        <v>53</v>
      </c>
      <c r="BG503">
        <v>54</v>
      </c>
      <c r="BH503">
        <v>55</v>
      </c>
      <c r="BI503">
        <v>56</v>
      </c>
      <c r="BJ503">
        <v>57</v>
      </c>
      <c r="BK503">
        <v>58</v>
      </c>
      <c r="BL503">
        <v>59</v>
      </c>
      <c r="BM503">
        <v>60</v>
      </c>
      <c r="BN503">
        <v>61</v>
      </c>
      <c r="BO503">
        <v>62</v>
      </c>
      <c r="BP503">
        <v>63</v>
      </c>
      <c r="BQ503">
        <v>64</v>
      </c>
      <c r="BR503">
        <v>65</v>
      </c>
      <c r="BS503">
        <v>66</v>
      </c>
      <c r="BT503">
        <v>67</v>
      </c>
      <c r="BU503">
        <v>68</v>
      </c>
      <c r="BV503">
        <v>69</v>
      </c>
      <c r="BW503">
        <v>70</v>
      </c>
      <c r="BX503">
        <v>71</v>
      </c>
      <c r="BY503">
        <v>72</v>
      </c>
      <c r="BZ503">
        <v>73</v>
      </c>
      <c r="CA503">
        <v>74</v>
      </c>
      <c r="CB503">
        <v>75</v>
      </c>
      <c r="CC503">
        <v>76</v>
      </c>
      <c r="CD503">
        <v>77</v>
      </c>
      <c r="CE503">
        <v>78</v>
      </c>
      <c r="CF503">
        <v>79</v>
      </c>
      <c r="CG503">
        <v>80</v>
      </c>
      <c r="CH503">
        <v>81</v>
      </c>
      <c r="CI503">
        <v>82</v>
      </c>
      <c r="CJ503">
        <v>83</v>
      </c>
      <c r="CK503">
        <v>84</v>
      </c>
      <c r="CL503">
        <v>85</v>
      </c>
      <c r="CM503">
        <v>86</v>
      </c>
      <c r="CN503">
        <v>87</v>
      </c>
      <c r="CO503">
        <v>88</v>
      </c>
      <c r="CP503">
        <v>89</v>
      </c>
      <c r="CQ503">
        <v>90</v>
      </c>
      <c r="CR503">
        <v>91</v>
      </c>
      <c r="CS503">
        <v>92</v>
      </c>
      <c r="CT503">
        <v>93</v>
      </c>
      <c r="CU503">
        <v>94</v>
      </c>
      <c r="CV503">
        <v>95</v>
      </c>
      <c r="CW503">
        <v>96</v>
      </c>
      <c r="CX503">
        <v>97</v>
      </c>
      <c r="CY503">
        <v>98</v>
      </c>
      <c r="CZ503">
        <v>99</v>
      </c>
      <c r="DB503">
        <v>100</v>
      </c>
      <c r="DC503">
        <v>101</v>
      </c>
      <c r="DD503">
        <v>102</v>
      </c>
      <c r="DE503">
        <v>103</v>
      </c>
    </row>
    <row r="504" spans="4:109" x14ac:dyDescent="0.2">
      <c r="E504" s="426" t="s">
        <v>157</v>
      </c>
      <c r="F504">
        <v>25</v>
      </c>
      <c r="G504">
        <v>51</v>
      </c>
      <c r="H504">
        <v>103</v>
      </c>
      <c r="I504">
        <v>87</v>
      </c>
      <c r="J504">
        <v>58</v>
      </c>
      <c r="K504">
        <v>98</v>
      </c>
      <c r="L504">
        <v>35</v>
      </c>
      <c r="M504">
        <v>77</v>
      </c>
      <c r="N504">
        <v>61</v>
      </c>
      <c r="O504">
        <v>81</v>
      </c>
      <c r="P504">
        <v>30</v>
      </c>
      <c r="Q504">
        <v>74</v>
      </c>
      <c r="R504">
        <v>82</v>
      </c>
      <c r="S504">
        <v>22</v>
      </c>
      <c r="T504">
        <v>96</v>
      </c>
      <c r="U504">
        <v>63</v>
      </c>
      <c r="V504">
        <v>43</v>
      </c>
      <c r="W504">
        <v>7</v>
      </c>
      <c r="X504">
        <v>56</v>
      </c>
      <c r="Y504">
        <v>28</v>
      </c>
      <c r="Z504">
        <v>78</v>
      </c>
      <c r="AA504">
        <v>46</v>
      </c>
      <c r="AB504">
        <v>20</v>
      </c>
      <c r="AC504">
        <v>5</v>
      </c>
      <c r="AD504">
        <v>67</v>
      </c>
      <c r="AE504">
        <v>8</v>
      </c>
      <c r="AF504">
        <v>15</v>
      </c>
      <c r="AG504">
        <v>16</v>
      </c>
      <c r="AH504">
        <v>48</v>
      </c>
      <c r="AI504">
        <v>68</v>
      </c>
      <c r="AJ504">
        <v>99</v>
      </c>
      <c r="AK504">
        <v>53</v>
      </c>
      <c r="AL504">
        <v>11</v>
      </c>
      <c r="AM504">
        <v>80</v>
      </c>
      <c r="AN504">
        <v>17</v>
      </c>
      <c r="AO504">
        <v>34</v>
      </c>
      <c r="AP504">
        <v>86</v>
      </c>
      <c r="AQ504">
        <v>41</v>
      </c>
      <c r="AR504">
        <v>62</v>
      </c>
      <c r="AS504">
        <v>92</v>
      </c>
      <c r="AT504">
        <v>52</v>
      </c>
      <c r="AU504">
        <v>88</v>
      </c>
      <c r="AV504">
        <v>36</v>
      </c>
      <c r="AW504">
        <v>71</v>
      </c>
      <c r="AX504">
        <v>6</v>
      </c>
      <c r="AY504">
        <v>9</v>
      </c>
      <c r="AZ504">
        <v>91</v>
      </c>
      <c r="BA504">
        <v>1</v>
      </c>
      <c r="BB504">
        <v>100</v>
      </c>
      <c r="BC504">
        <v>21</v>
      </c>
      <c r="BD504">
        <v>69</v>
      </c>
      <c r="BE504">
        <v>31</v>
      </c>
      <c r="BF504">
        <v>39</v>
      </c>
      <c r="BG504">
        <v>75</v>
      </c>
      <c r="BH504">
        <v>27</v>
      </c>
      <c r="BI504">
        <v>54</v>
      </c>
      <c r="BJ504">
        <v>94</v>
      </c>
      <c r="BK504">
        <v>24</v>
      </c>
      <c r="BL504">
        <v>73</v>
      </c>
      <c r="BM504">
        <v>66</v>
      </c>
      <c r="BN504">
        <v>90</v>
      </c>
      <c r="BO504">
        <v>38</v>
      </c>
      <c r="BP504">
        <v>4</v>
      </c>
      <c r="BQ504">
        <v>18</v>
      </c>
      <c r="BR504">
        <v>76</v>
      </c>
      <c r="BS504">
        <v>79</v>
      </c>
      <c r="BT504">
        <v>102</v>
      </c>
      <c r="BU504">
        <v>12</v>
      </c>
      <c r="BV504">
        <v>83</v>
      </c>
      <c r="BW504">
        <v>44</v>
      </c>
      <c r="BX504">
        <v>97</v>
      </c>
      <c r="BY504">
        <v>85</v>
      </c>
      <c r="BZ504">
        <v>32</v>
      </c>
      <c r="CA504">
        <v>93</v>
      </c>
      <c r="CB504">
        <v>49</v>
      </c>
      <c r="CC504">
        <v>40</v>
      </c>
      <c r="CD504">
        <v>26</v>
      </c>
      <c r="CE504">
        <v>10</v>
      </c>
      <c r="CF504">
        <v>60</v>
      </c>
      <c r="CG504">
        <v>14</v>
      </c>
      <c r="CH504">
        <v>101</v>
      </c>
      <c r="CI504">
        <v>13</v>
      </c>
      <c r="CJ504">
        <v>50</v>
      </c>
      <c r="CK504">
        <v>55</v>
      </c>
      <c r="CL504">
        <v>29</v>
      </c>
      <c r="CM504">
        <v>37</v>
      </c>
      <c r="CN504">
        <v>23</v>
      </c>
      <c r="CO504">
        <v>42</v>
      </c>
      <c r="CP504">
        <v>47</v>
      </c>
      <c r="CQ504">
        <v>33</v>
      </c>
      <c r="CR504">
        <v>65</v>
      </c>
      <c r="CS504">
        <v>45</v>
      </c>
      <c r="CT504">
        <v>84</v>
      </c>
      <c r="CU504">
        <v>57</v>
      </c>
      <c r="CV504">
        <v>72</v>
      </c>
      <c r="CW504">
        <v>95</v>
      </c>
      <c r="CX504">
        <v>19</v>
      </c>
      <c r="CY504">
        <v>89</v>
      </c>
      <c r="CZ504">
        <v>2</v>
      </c>
      <c r="DB504">
        <v>59</v>
      </c>
      <c r="DC504">
        <v>64</v>
      </c>
      <c r="DD504">
        <v>70</v>
      </c>
      <c r="DE504">
        <v>3</v>
      </c>
    </row>
    <row r="505" spans="4:109" x14ac:dyDescent="0.2">
      <c r="E505" s="426" t="s">
        <v>159</v>
      </c>
      <c r="F505">
        <v>18</v>
      </c>
      <c r="G505">
        <v>59</v>
      </c>
      <c r="H505">
        <v>45</v>
      </c>
      <c r="I505">
        <v>88</v>
      </c>
      <c r="J505">
        <v>99</v>
      </c>
      <c r="K505">
        <v>5</v>
      </c>
      <c r="L505">
        <v>103</v>
      </c>
      <c r="M505">
        <v>47</v>
      </c>
      <c r="N505">
        <v>38</v>
      </c>
      <c r="O505">
        <v>34</v>
      </c>
      <c r="P505">
        <v>62</v>
      </c>
      <c r="Q505">
        <v>73</v>
      </c>
      <c r="R505">
        <v>85</v>
      </c>
      <c r="S505">
        <v>36</v>
      </c>
      <c r="T505">
        <v>7</v>
      </c>
      <c r="U505">
        <v>80</v>
      </c>
      <c r="V505">
        <v>4</v>
      </c>
      <c r="W505">
        <v>95</v>
      </c>
      <c r="X505">
        <v>13</v>
      </c>
      <c r="Y505">
        <v>51</v>
      </c>
      <c r="Z505">
        <v>17</v>
      </c>
      <c r="AA505">
        <v>61</v>
      </c>
      <c r="AB505">
        <v>2</v>
      </c>
      <c r="AC505">
        <v>52</v>
      </c>
      <c r="AD505">
        <v>86</v>
      </c>
      <c r="AE505">
        <v>49</v>
      </c>
      <c r="AF505">
        <v>84</v>
      </c>
      <c r="AG505">
        <v>92</v>
      </c>
      <c r="AH505">
        <v>16</v>
      </c>
      <c r="AI505">
        <v>26</v>
      </c>
      <c r="AJ505">
        <v>35</v>
      </c>
      <c r="AK505">
        <v>89</v>
      </c>
      <c r="AL505">
        <v>96</v>
      </c>
      <c r="AM505">
        <v>76</v>
      </c>
      <c r="AN505">
        <v>23</v>
      </c>
      <c r="AO505">
        <v>14</v>
      </c>
      <c r="AP505">
        <v>68</v>
      </c>
      <c r="AQ505">
        <v>57</v>
      </c>
      <c r="AR505">
        <v>37</v>
      </c>
      <c r="AS505">
        <v>79</v>
      </c>
      <c r="AT505">
        <v>93</v>
      </c>
      <c r="AU505">
        <v>70</v>
      </c>
      <c r="AV505">
        <v>81</v>
      </c>
      <c r="AW505">
        <v>46</v>
      </c>
      <c r="AX505">
        <v>63</v>
      </c>
      <c r="AY505">
        <v>55</v>
      </c>
      <c r="AZ505">
        <v>65</v>
      </c>
      <c r="BA505">
        <v>67</v>
      </c>
      <c r="BB505">
        <v>91</v>
      </c>
      <c r="BC505">
        <v>8</v>
      </c>
      <c r="BD505">
        <v>74</v>
      </c>
      <c r="BE505">
        <v>9</v>
      </c>
      <c r="BF505">
        <v>69</v>
      </c>
      <c r="BG505">
        <v>101</v>
      </c>
      <c r="BH505">
        <v>42</v>
      </c>
      <c r="BI505">
        <v>60</v>
      </c>
      <c r="BJ505">
        <v>50</v>
      </c>
      <c r="BK505">
        <v>15</v>
      </c>
      <c r="BL505">
        <v>82</v>
      </c>
      <c r="BM505">
        <v>54</v>
      </c>
      <c r="BN505">
        <v>33</v>
      </c>
      <c r="BO505">
        <v>25</v>
      </c>
      <c r="BP505">
        <v>30</v>
      </c>
      <c r="BQ505">
        <v>77</v>
      </c>
      <c r="BR505">
        <v>12</v>
      </c>
      <c r="BS505">
        <v>39</v>
      </c>
      <c r="BT505">
        <v>20</v>
      </c>
      <c r="BU505">
        <v>22</v>
      </c>
      <c r="BV505">
        <v>53</v>
      </c>
      <c r="BW505">
        <v>71</v>
      </c>
      <c r="BX505">
        <v>3</v>
      </c>
      <c r="BY505">
        <v>58</v>
      </c>
      <c r="BZ505">
        <v>21</v>
      </c>
      <c r="CA505">
        <v>32</v>
      </c>
      <c r="CB505">
        <v>41</v>
      </c>
      <c r="CC505">
        <v>83</v>
      </c>
      <c r="CD505">
        <v>10</v>
      </c>
      <c r="CE505">
        <v>100</v>
      </c>
      <c r="CF505">
        <v>43</v>
      </c>
      <c r="CG505">
        <v>31</v>
      </c>
      <c r="CH505">
        <v>75</v>
      </c>
      <c r="CI505">
        <v>90</v>
      </c>
      <c r="CJ505">
        <v>19</v>
      </c>
      <c r="CK505">
        <v>102</v>
      </c>
      <c r="CL505">
        <v>97</v>
      </c>
      <c r="CM505">
        <v>29</v>
      </c>
      <c r="CN505">
        <v>40</v>
      </c>
      <c r="CO505">
        <v>87</v>
      </c>
      <c r="CP505">
        <v>1</v>
      </c>
      <c r="CQ505">
        <v>11</v>
      </c>
      <c r="CR505">
        <v>24</v>
      </c>
      <c r="CS505">
        <v>28</v>
      </c>
      <c r="CT505">
        <v>64</v>
      </c>
      <c r="CU505">
        <v>98</v>
      </c>
      <c r="CV505">
        <v>78</v>
      </c>
      <c r="CW505">
        <v>94</v>
      </c>
      <c r="CX505">
        <v>48</v>
      </c>
      <c r="CY505">
        <v>72</v>
      </c>
      <c r="CZ505">
        <v>6</v>
      </c>
      <c r="DB505">
        <v>44</v>
      </c>
      <c r="DC505">
        <v>56</v>
      </c>
      <c r="DD505">
        <v>27</v>
      </c>
      <c r="DE505">
        <v>66</v>
      </c>
    </row>
    <row r="507" spans="4:109" x14ac:dyDescent="0.2">
      <c r="D507" s="430">
        <v>104</v>
      </c>
      <c r="E507" s="431" t="s">
        <v>179</v>
      </c>
    </row>
    <row r="508" spans="4:109" x14ac:dyDescent="0.2">
      <c r="E508" s="426" t="s">
        <v>130</v>
      </c>
      <c r="F508">
        <v>1</v>
      </c>
      <c r="G508">
        <v>2</v>
      </c>
      <c r="H508">
        <v>3</v>
      </c>
      <c r="I508">
        <v>4</v>
      </c>
      <c r="J508">
        <v>5</v>
      </c>
      <c r="K508">
        <v>6</v>
      </c>
      <c r="L508">
        <v>7</v>
      </c>
      <c r="M508">
        <v>8</v>
      </c>
      <c r="N508">
        <v>9</v>
      </c>
      <c r="O508">
        <v>10</v>
      </c>
      <c r="P508">
        <v>11</v>
      </c>
      <c r="Q508">
        <v>12</v>
      </c>
      <c r="R508">
        <v>13</v>
      </c>
      <c r="S508">
        <v>14</v>
      </c>
      <c r="T508">
        <v>15</v>
      </c>
      <c r="U508">
        <v>16</v>
      </c>
      <c r="V508">
        <v>17</v>
      </c>
      <c r="W508">
        <v>18</v>
      </c>
      <c r="X508">
        <v>19</v>
      </c>
      <c r="Y508">
        <v>20</v>
      </c>
      <c r="Z508">
        <v>21</v>
      </c>
      <c r="AA508">
        <v>22</v>
      </c>
      <c r="AB508">
        <v>23</v>
      </c>
      <c r="AC508">
        <v>24</v>
      </c>
      <c r="AD508">
        <v>25</v>
      </c>
      <c r="AE508">
        <v>26</v>
      </c>
      <c r="AF508">
        <v>27</v>
      </c>
      <c r="AG508">
        <v>28</v>
      </c>
      <c r="AH508">
        <v>29</v>
      </c>
      <c r="AI508">
        <v>30</v>
      </c>
      <c r="AJ508">
        <v>31</v>
      </c>
      <c r="AK508">
        <v>32</v>
      </c>
      <c r="AL508">
        <v>33</v>
      </c>
      <c r="AM508">
        <v>34</v>
      </c>
      <c r="AN508">
        <v>35</v>
      </c>
      <c r="AO508">
        <v>36</v>
      </c>
      <c r="AP508">
        <v>37</v>
      </c>
      <c r="AQ508">
        <v>38</v>
      </c>
      <c r="AR508">
        <v>39</v>
      </c>
      <c r="AS508">
        <v>40</v>
      </c>
      <c r="AT508">
        <v>41</v>
      </c>
      <c r="AU508">
        <v>42</v>
      </c>
      <c r="AV508">
        <v>43</v>
      </c>
      <c r="AW508">
        <v>44</v>
      </c>
      <c r="AX508">
        <v>45</v>
      </c>
      <c r="AY508">
        <v>46</v>
      </c>
      <c r="AZ508">
        <v>47</v>
      </c>
      <c r="BA508">
        <v>48</v>
      </c>
      <c r="BB508">
        <v>49</v>
      </c>
      <c r="BC508">
        <v>50</v>
      </c>
      <c r="BD508">
        <v>51</v>
      </c>
      <c r="BE508">
        <v>52</v>
      </c>
      <c r="BF508">
        <v>53</v>
      </c>
      <c r="BG508">
        <v>54</v>
      </c>
      <c r="BH508">
        <v>55</v>
      </c>
      <c r="BI508">
        <v>56</v>
      </c>
      <c r="BJ508">
        <v>57</v>
      </c>
      <c r="BK508">
        <v>58</v>
      </c>
      <c r="BL508">
        <v>59</v>
      </c>
      <c r="BM508">
        <v>60</v>
      </c>
      <c r="BN508">
        <v>61</v>
      </c>
      <c r="BO508">
        <v>62</v>
      </c>
      <c r="BP508">
        <v>63</v>
      </c>
      <c r="BQ508">
        <v>64</v>
      </c>
      <c r="BR508">
        <v>65</v>
      </c>
      <c r="BS508">
        <v>66</v>
      </c>
      <c r="BT508">
        <v>67</v>
      </c>
      <c r="BU508">
        <v>68</v>
      </c>
      <c r="BV508">
        <v>69</v>
      </c>
      <c r="BW508">
        <v>70</v>
      </c>
      <c r="BX508">
        <v>71</v>
      </c>
      <c r="BY508">
        <v>72</v>
      </c>
      <c r="BZ508">
        <v>73</v>
      </c>
      <c r="CA508">
        <v>74</v>
      </c>
      <c r="CB508">
        <v>75</v>
      </c>
      <c r="CC508">
        <v>76</v>
      </c>
      <c r="CD508">
        <v>77</v>
      </c>
      <c r="CE508">
        <v>78</v>
      </c>
      <c r="CF508">
        <v>79</v>
      </c>
      <c r="CG508">
        <v>80</v>
      </c>
      <c r="CH508">
        <v>81</v>
      </c>
      <c r="CI508">
        <v>82</v>
      </c>
      <c r="CJ508">
        <v>83</v>
      </c>
      <c r="CK508">
        <v>84</v>
      </c>
      <c r="CL508">
        <v>85</v>
      </c>
      <c r="CM508">
        <v>86</v>
      </c>
      <c r="CN508">
        <v>87</v>
      </c>
      <c r="CO508">
        <v>88</v>
      </c>
      <c r="CP508">
        <v>89</v>
      </c>
      <c r="CQ508">
        <v>90</v>
      </c>
      <c r="CR508">
        <v>91</v>
      </c>
      <c r="CS508">
        <v>92</v>
      </c>
      <c r="CT508">
        <v>93</v>
      </c>
      <c r="CU508">
        <v>94</v>
      </c>
      <c r="CV508">
        <v>95</v>
      </c>
      <c r="CW508">
        <v>96</v>
      </c>
      <c r="CX508">
        <v>97</v>
      </c>
      <c r="CY508">
        <v>98</v>
      </c>
      <c r="CZ508">
        <v>99</v>
      </c>
      <c r="DA508">
        <v>100</v>
      </c>
      <c r="DB508">
        <v>101</v>
      </c>
      <c r="DC508">
        <v>102</v>
      </c>
      <c r="DD508">
        <v>103</v>
      </c>
      <c r="DE508">
        <v>104</v>
      </c>
    </row>
    <row r="509" spans="4:109" x14ac:dyDescent="0.2">
      <c r="E509" s="426" t="s">
        <v>157</v>
      </c>
      <c r="F509">
        <v>82</v>
      </c>
      <c r="G509">
        <v>91</v>
      </c>
      <c r="H509">
        <v>59</v>
      </c>
      <c r="I509">
        <v>46</v>
      </c>
      <c r="J509">
        <v>27</v>
      </c>
      <c r="K509">
        <v>95</v>
      </c>
      <c r="L509">
        <v>23</v>
      </c>
      <c r="M509">
        <v>66</v>
      </c>
      <c r="N509">
        <v>1</v>
      </c>
      <c r="O509">
        <v>57</v>
      </c>
      <c r="P509">
        <v>97</v>
      </c>
      <c r="Q509">
        <v>103</v>
      </c>
      <c r="R509">
        <v>41</v>
      </c>
      <c r="S509">
        <v>72</v>
      </c>
      <c r="T509">
        <v>53</v>
      </c>
      <c r="U509">
        <v>43</v>
      </c>
      <c r="V509">
        <v>10</v>
      </c>
      <c r="W509">
        <v>74</v>
      </c>
      <c r="X509">
        <v>92</v>
      </c>
      <c r="Y509">
        <v>77</v>
      </c>
      <c r="Z509">
        <v>45</v>
      </c>
      <c r="AA509">
        <v>51</v>
      </c>
      <c r="AB509">
        <v>87</v>
      </c>
      <c r="AC509">
        <v>101</v>
      </c>
      <c r="AD509">
        <v>28</v>
      </c>
      <c r="AE509">
        <v>7</v>
      </c>
      <c r="AF509">
        <v>63</v>
      </c>
      <c r="AG509">
        <v>30</v>
      </c>
      <c r="AH509">
        <v>90</v>
      </c>
      <c r="AI509">
        <v>67</v>
      </c>
      <c r="AJ509">
        <v>78</v>
      </c>
      <c r="AK509">
        <v>68</v>
      </c>
      <c r="AL509">
        <v>52</v>
      </c>
      <c r="AM509">
        <v>83</v>
      </c>
      <c r="AN509">
        <v>31</v>
      </c>
      <c r="AO509">
        <v>32</v>
      </c>
      <c r="AP509">
        <v>19</v>
      </c>
      <c r="AQ509">
        <v>84</v>
      </c>
      <c r="AR509">
        <v>25</v>
      </c>
      <c r="AS509">
        <v>61</v>
      </c>
      <c r="AT509">
        <v>65</v>
      </c>
      <c r="AU509">
        <v>35</v>
      </c>
      <c r="AV509">
        <v>16</v>
      </c>
      <c r="AW509">
        <v>100</v>
      </c>
      <c r="AX509">
        <v>73</v>
      </c>
      <c r="AY509">
        <v>20</v>
      </c>
      <c r="AZ509">
        <v>85</v>
      </c>
      <c r="BA509">
        <v>29</v>
      </c>
      <c r="BB509">
        <v>76</v>
      </c>
      <c r="BC509">
        <v>11</v>
      </c>
      <c r="BD509">
        <v>79</v>
      </c>
      <c r="BE509">
        <v>4</v>
      </c>
      <c r="BF509">
        <v>15</v>
      </c>
      <c r="BG509">
        <v>17</v>
      </c>
      <c r="BH509">
        <v>8</v>
      </c>
      <c r="BI509">
        <v>5</v>
      </c>
      <c r="BJ509">
        <v>93</v>
      </c>
      <c r="BK509">
        <v>6</v>
      </c>
      <c r="BL509">
        <v>50</v>
      </c>
      <c r="BM509">
        <v>33</v>
      </c>
      <c r="BN509">
        <v>49</v>
      </c>
      <c r="BO509">
        <v>3</v>
      </c>
      <c r="BP509">
        <v>54</v>
      </c>
      <c r="BQ509">
        <v>21</v>
      </c>
      <c r="BR509">
        <v>98</v>
      </c>
      <c r="BS509">
        <v>88</v>
      </c>
      <c r="BT509">
        <v>75</v>
      </c>
      <c r="BU509">
        <v>104</v>
      </c>
      <c r="BV509">
        <v>22</v>
      </c>
      <c r="BW509">
        <v>9</v>
      </c>
      <c r="BX509">
        <v>14</v>
      </c>
      <c r="BY509">
        <v>71</v>
      </c>
      <c r="BZ509">
        <v>99</v>
      </c>
      <c r="CA509">
        <v>18</v>
      </c>
      <c r="CB509">
        <v>81</v>
      </c>
      <c r="CC509">
        <v>62</v>
      </c>
      <c r="CD509">
        <v>89</v>
      </c>
      <c r="CE509">
        <v>36</v>
      </c>
      <c r="CF509">
        <v>12</v>
      </c>
      <c r="CG509">
        <v>42</v>
      </c>
      <c r="CH509">
        <v>102</v>
      </c>
      <c r="CI509">
        <v>69</v>
      </c>
      <c r="CJ509">
        <v>34</v>
      </c>
      <c r="CK509">
        <v>38</v>
      </c>
      <c r="CL509">
        <v>48</v>
      </c>
      <c r="CM509">
        <v>64</v>
      </c>
      <c r="CN509">
        <v>39</v>
      </c>
      <c r="CO509">
        <v>47</v>
      </c>
      <c r="CP509">
        <v>86</v>
      </c>
      <c r="CQ509">
        <v>26</v>
      </c>
      <c r="CR509">
        <v>80</v>
      </c>
      <c r="CS509">
        <v>13</v>
      </c>
      <c r="CT509">
        <v>96</v>
      </c>
      <c r="CU509">
        <v>58</v>
      </c>
      <c r="CV509">
        <v>2</v>
      </c>
      <c r="CW509">
        <v>70</v>
      </c>
      <c r="CX509">
        <v>60</v>
      </c>
      <c r="CY509">
        <v>94</v>
      </c>
      <c r="CZ509">
        <v>40</v>
      </c>
      <c r="DA509">
        <v>44</v>
      </c>
      <c r="DB509">
        <v>24</v>
      </c>
      <c r="DC509">
        <v>55</v>
      </c>
      <c r="DD509">
        <v>37</v>
      </c>
      <c r="DE509">
        <v>56</v>
      </c>
    </row>
    <row r="510" spans="4:109" x14ac:dyDescent="0.2">
      <c r="E510" s="426" t="s">
        <v>159</v>
      </c>
      <c r="F510">
        <v>100</v>
      </c>
      <c r="G510">
        <v>28</v>
      </c>
      <c r="H510">
        <v>57</v>
      </c>
      <c r="I510">
        <v>103</v>
      </c>
      <c r="J510">
        <v>82</v>
      </c>
      <c r="K510">
        <v>73</v>
      </c>
      <c r="L510">
        <v>64</v>
      </c>
      <c r="M510">
        <v>85</v>
      </c>
      <c r="N510">
        <v>51</v>
      </c>
      <c r="O510">
        <v>93</v>
      </c>
      <c r="P510">
        <v>19</v>
      </c>
      <c r="Q510">
        <v>31</v>
      </c>
      <c r="R510">
        <v>77</v>
      </c>
      <c r="S510">
        <v>88</v>
      </c>
      <c r="T510">
        <v>24</v>
      </c>
      <c r="U510">
        <v>72</v>
      </c>
      <c r="V510">
        <v>83</v>
      </c>
      <c r="W510">
        <v>11</v>
      </c>
      <c r="X510">
        <v>32</v>
      </c>
      <c r="Y510">
        <v>62</v>
      </c>
      <c r="Z510">
        <v>90</v>
      </c>
      <c r="AA510">
        <v>74</v>
      </c>
      <c r="AB510">
        <v>42</v>
      </c>
      <c r="AC510">
        <v>95</v>
      </c>
      <c r="AD510">
        <v>102</v>
      </c>
      <c r="AE510">
        <v>25</v>
      </c>
      <c r="AF510">
        <v>99</v>
      </c>
      <c r="AG510">
        <v>17</v>
      </c>
      <c r="AH510">
        <v>87</v>
      </c>
      <c r="AI510">
        <v>66</v>
      </c>
      <c r="AJ510">
        <v>48</v>
      </c>
      <c r="AK510">
        <v>15</v>
      </c>
      <c r="AL510">
        <v>39</v>
      </c>
      <c r="AM510">
        <v>70</v>
      </c>
      <c r="AN510">
        <v>56</v>
      </c>
      <c r="AO510">
        <v>50</v>
      </c>
      <c r="AP510">
        <v>8</v>
      </c>
      <c r="AQ510">
        <v>81</v>
      </c>
      <c r="AR510">
        <v>80</v>
      </c>
      <c r="AS510">
        <v>86</v>
      </c>
      <c r="AT510">
        <v>40</v>
      </c>
      <c r="AU510">
        <v>1</v>
      </c>
      <c r="AV510">
        <v>22</v>
      </c>
      <c r="AW510">
        <v>6</v>
      </c>
      <c r="AX510">
        <v>97</v>
      </c>
      <c r="AY510">
        <v>27</v>
      </c>
      <c r="AZ510">
        <v>54</v>
      </c>
      <c r="BA510">
        <v>14</v>
      </c>
      <c r="BB510">
        <v>61</v>
      </c>
      <c r="BC510">
        <v>36</v>
      </c>
      <c r="BD510">
        <v>58</v>
      </c>
      <c r="BE510">
        <v>30</v>
      </c>
      <c r="BF510">
        <v>75</v>
      </c>
      <c r="BG510">
        <v>45</v>
      </c>
      <c r="BH510">
        <v>78</v>
      </c>
      <c r="BI510">
        <v>92</v>
      </c>
      <c r="BJ510">
        <v>59</v>
      </c>
      <c r="BK510">
        <v>26</v>
      </c>
      <c r="BL510">
        <v>3</v>
      </c>
      <c r="BM510">
        <v>41</v>
      </c>
      <c r="BN510">
        <v>60</v>
      </c>
      <c r="BO510">
        <v>84</v>
      </c>
      <c r="BP510">
        <v>2</v>
      </c>
      <c r="BQ510">
        <v>68</v>
      </c>
      <c r="BR510">
        <v>23</v>
      </c>
      <c r="BS510">
        <v>34</v>
      </c>
      <c r="BT510">
        <v>18</v>
      </c>
      <c r="BU510">
        <v>4</v>
      </c>
      <c r="BV510">
        <v>13</v>
      </c>
      <c r="BW510">
        <v>76</v>
      </c>
      <c r="BX510">
        <v>29</v>
      </c>
      <c r="BY510">
        <v>65</v>
      </c>
      <c r="BZ510">
        <v>101</v>
      </c>
      <c r="CA510">
        <v>43</v>
      </c>
      <c r="CB510">
        <v>52</v>
      </c>
      <c r="CC510">
        <v>53</v>
      </c>
      <c r="CD510">
        <v>38</v>
      </c>
      <c r="CE510">
        <v>49</v>
      </c>
      <c r="CF510">
        <v>63</v>
      </c>
      <c r="CG510">
        <v>79</v>
      </c>
      <c r="CH510">
        <v>69</v>
      </c>
      <c r="CI510">
        <v>5</v>
      </c>
      <c r="CJ510">
        <v>12</v>
      </c>
      <c r="CK510">
        <v>96</v>
      </c>
      <c r="CL510">
        <v>46</v>
      </c>
      <c r="CM510">
        <v>44</v>
      </c>
      <c r="CN510">
        <v>33</v>
      </c>
      <c r="CO510">
        <v>55</v>
      </c>
      <c r="CP510">
        <v>7</v>
      </c>
      <c r="CQ510">
        <v>21</v>
      </c>
      <c r="CR510">
        <v>104</v>
      </c>
      <c r="CS510">
        <v>94</v>
      </c>
      <c r="CT510">
        <v>10</v>
      </c>
      <c r="CU510">
        <v>47</v>
      </c>
      <c r="CV510">
        <v>16</v>
      </c>
      <c r="CW510">
        <v>67</v>
      </c>
      <c r="CX510">
        <v>20</v>
      </c>
      <c r="CY510">
        <v>89</v>
      </c>
      <c r="CZ510">
        <v>37</v>
      </c>
      <c r="DA510">
        <v>71</v>
      </c>
      <c r="DB510">
        <v>9</v>
      </c>
      <c r="DC510">
        <v>98</v>
      </c>
      <c r="DD510">
        <v>35</v>
      </c>
      <c r="DE510">
        <v>91</v>
      </c>
    </row>
    <row r="512" spans="4:109" x14ac:dyDescent="0.2">
      <c r="D512" s="430">
        <v>105</v>
      </c>
      <c r="E512" s="431" t="s">
        <v>179</v>
      </c>
    </row>
    <row r="513" spans="4:114" x14ac:dyDescent="0.2">
      <c r="E513" s="426" t="s">
        <v>130</v>
      </c>
      <c r="F513">
        <v>1</v>
      </c>
      <c r="G513">
        <v>2</v>
      </c>
      <c r="H513">
        <v>3</v>
      </c>
      <c r="I513">
        <v>4</v>
      </c>
      <c r="J513">
        <v>5</v>
      </c>
      <c r="K513">
        <v>6</v>
      </c>
      <c r="L513">
        <v>7</v>
      </c>
      <c r="M513">
        <v>8</v>
      </c>
      <c r="N513">
        <v>9</v>
      </c>
      <c r="O513">
        <v>10</v>
      </c>
      <c r="P513">
        <v>11</v>
      </c>
      <c r="Q513">
        <v>12</v>
      </c>
      <c r="R513">
        <v>13</v>
      </c>
      <c r="S513">
        <v>14</v>
      </c>
      <c r="T513">
        <v>15</v>
      </c>
      <c r="U513">
        <v>16</v>
      </c>
      <c r="V513">
        <v>17</v>
      </c>
      <c r="W513">
        <v>18</v>
      </c>
      <c r="X513">
        <v>19</v>
      </c>
      <c r="Y513">
        <v>20</v>
      </c>
      <c r="Z513">
        <v>21</v>
      </c>
      <c r="AA513">
        <v>22</v>
      </c>
      <c r="AB513">
        <v>23</v>
      </c>
      <c r="AC513">
        <v>24</v>
      </c>
      <c r="AD513">
        <v>25</v>
      </c>
      <c r="AE513">
        <v>26</v>
      </c>
      <c r="AF513">
        <v>27</v>
      </c>
      <c r="AG513">
        <v>28</v>
      </c>
      <c r="AH513">
        <v>29</v>
      </c>
      <c r="AI513">
        <v>30</v>
      </c>
      <c r="AJ513">
        <v>31</v>
      </c>
      <c r="AK513">
        <v>32</v>
      </c>
      <c r="AL513">
        <v>33</v>
      </c>
      <c r="AM513">
        <v>34</v>
      </c>
      <c r="AN513">
        <v>35</v>
      </c>
      <c r="AO513">
        <v>36</v>
      </c>
      <c r="AP513">
        <v>37</v>
      </c>
      <c r="AQ513">
        <v>38</v>
      </c>
      <c r="AR513">
        <v>39</v>
      </c>
      <c r="AS513">
        <v>40</v>
      </c>
      <c r="AT513">
        <v>41</v>
      </c>
      <c r="AU513">
        <v>42</v>
      </c>
      <c r="AV513">
        <v>43</v>
      </c>
      <c r="AW513">
        <v>44</v>
      </c>
      <c r="AX513">
        <v>45</v>
      </c>
      <c r="AY513">
        <v>46</v>
      </c>
      <c r="AZ513">
        <v>47</v>
      </c>
      <c r="BA513">
        <v>48</v>
      </c>
      <c r="BB513">
        <v>49</v>
      </c>
      <c r="BC513">
        <v>50</v>
      </c>
      <c r="BD513">
        <v>51</v>
      </c>
      <c r="BE513">
        <v>52</v>
      </c>
      <c r="BF513">
        <v>53</v>
      </c>
      <c r="BG513">
        <v>54</v>
      </c>
      <c r="BH513">
        <v>55</v>
      </c>
      <c r="BI513">
        <v>56</v>
      </c>
      <c r="BJ513">
        <v>57</v>
      </c>
      <c r="BK513">
        <v>58</v>
      </c>
      <c r="BL513">
        <v>59</v>
      </c>
      <c r="BM513">
        <v>60</v>
      </c>
      <c r="BN513">
        <v>61</v>
      </c>
      <c r="BO513">
        <v>62</v>
      </c>
      <c r="BP513">
        <v>63</v>
      </c>
      <c r="BQ513">
        <v>64</v>
      </c>
      <c r="BR513">
        <v>65</v>
      </c>
      <c r="BS513">
        <v>66</v>
      </c>
      <c r="BT513">
        <v>67</v>
      </c>
      <c r="BU513">
        <v>68</v>
      </c>
      <c r="BV513">
        <v>69</v>
      </c>
      <c r="BW513">
        <v>70</v>
      </c>
      <c r="BX513">
        <v>71</v>
      </c>
      <c r="BY513">
        <v>72</v>
      </c>
      <c r="BZ513">
        <v>73</v>
      </c>
      <c r="CA513">
        <v>74</v>
      </c>
      <c r="CB513">
        <v>75</v>
      </c>
      <c r="CC513">
        <v>76</v>
      </c>
      <c r="CD513">
        <v>77</v>
      </c>
      <c r="CE513">
        <v>78</v>
      </c>
      <c r="CF513">
        <v>79</v>
      </c>
      <c r="CG513">
        <v>80</v>
      </c>
      <c r="CH513">
        <v>81</v>
      </c>
      <c r="CI513">
        <v>82</v>
      </c>
      <c r="CJ513">
        <v>83</v>
      </c>
      <c r="CK513">
        <v>84</v>
      </c>
      <c r="CL513">
        <v>85</v>
      </c>
      <c r="CM513">
        <v>86</v>
      </c>
      <c r="CN513">
        <v>87</v>
      </c>
      <c r="CO513">
        <v>88</v>
      </c>
      <c r="CP513">
        <v>89</v>
      </c>
      <c r="CQ513">
        <v>90</v>
      </c>
      <c r="CR513">
        <v>91</v>
      </c>
      <c r="CS513">
        <v>92</v>
      </c>
      <c r="CT513">
        <v>93</v>
      </c>
      <c r="CU513">
        <v>94</v>
      </c>
      <c r="CV513">
        <v>95</v>
      </c>
      <c r="CW513">
        <v>96</v>
      </c>
      <c r="CX513">
        <v>97</v>
      </c>
      <c r="CY513">
        <v>98</v>
      </c>
      <c r="CZ513">
        <v>99</v>
      </c>
      <c r="DA513">
        <v>100</v>
      </c>
      <c r="DB513">
        <v>101</v>
      </c>
      <c r="DC513">
        <v>102</v>
      </c>
      <c r="DD513">
        <v>103</v>
      </c>
      <c r="DE513">
        <v>104</v>
      </c>
      <c r="DF513">
        <v>105</v>
      </c>
    </row>
    <row r="514" spans="4:114" x14ac:dyDescent="0.2">
      <c r="E514" s="426" t="s">
        <v>157</v>
      </c>
      <c r="F514">
        <v>55</v>
      </c>
      <c r="G514">
        <v>93</v>
      </c>
      <c r="H514">
        <v>22</v>
      </c>
      <c r="I514">
        <v>102</v>
      </c>
      <c r="J514">
        <v>84</v>
      </c>
      <c r="K514">
        <v>25</v>
      </c>
      <c r="L514">
        <v>91</v>
      </c>
      <c r="M514">
        <v>100</v>
      </c>
      <c r="N514">
        <v>88</v>
      </c>
      <c r="O514">
        <v>78</v>
      </c>
      <c r="P514">
        <v>65</v>
      </c>
      <c r="Q514">
        <v>80</v>
      </c>
      <c r="R514">
        <v>69</v>
      </c>
      <c r="S514">
        <v>51</v>
      </c>
      <c r="T514">
        <v>23</v>
      </c>
      <c r="U514">
        <v>45</v>
      </c>
      <c r="V514">
        <v>39</v>
      </c>
      <c r="W514">
        <v>50</v>
      </c>
      <c r="X514">
        <v>90</v>
      </c>
      <c r="Y514">
        <v>4</v>
      </c>
      <c r="Z514">
        <v>94</v>
      </c>
      <c r="AA514">
        <v>105</v>
      </c>
      <c r="AB514">
        <v>27</v>
      </c>
      <c r="AC514">
        <v>98</v>
      </c>
      <c r="AD514">
        <v>41</v>
      </c>
      <c r="AE514">
        <v>104</v>
      </c>
      <c r="AF514">
        <v>38</v>
      </c>
      <c r="AG514">
        <v>52</v>
      </c>
      <c r="AH514">
        <v>11</v>
      </c>
      <c r="AI514">
        <v>8</v>
      </c>
      <c r="AJ514">
        <v>35</v>
      </c>
      <c r="AK514">
        <v>86</v>
      </c>
      <c r="AL514">
        <v>92</v>
      </c>
      <c r="AM514">
        <v>71</v>
      </c>
      <c r="AN514">
        <v>53</v>
      </c>
      <c r="AO514">
        <v>63</v>
      </c>
      <c r="AP514">
        <v>99</v>
      </c>
      <c r="AQ514">
        <v>17</v>
      </c>
      <c r="AR514">
        <v>42</v>
      </c>
      <c r="AS514">
        <v>14</v>
      </c>
      <c r="AT514">
        <v>75</v>
      </c>
      <c r="AU514">
        <v>83</v>
      </c>
      <c r="AV514">
        <v>24</v>
      </c>
      <c r="AW514">
        <v>32</v>
      </c>
      <c r="AX514">
        <v>77</v>
      </c>
      <c r="AY514">
        <v>60</v>
      </c>
      <c r="AZ514">
        <v>103</v>
      </c>
      <c r="BA514">
        <v>10</v>
      </c>
      <c r="BB514">
        <v>61</v>
      </c>
      <c r="BC514">
        <v>76</v>
      </c>
      <c r="BD514">
        <v>30</v>
      </c>
      <c r="BE514">
        <v>15</v>
      </c>
      <c r="BF514">
        <v>40</v>
      </c>
      <c r="BG514">
        <v>58</v>
      </c>
      <c r="BH514">
        <v>1</v>
      </c>
      <c r="BI514">
        <v>64</v>
      </c>
      <c r="BJ514">
        <v>33</v>
      </c>
      <c r="BK514">
        <v>95</v>
      </c>
      <c r="BL514">
        <v>2</v>
      </c>
      <c r="BM514">
        <v>28</v>
      </c>
      <c r="BN514">
        <v>49</v>
      </c>
      <c r="BO514">
        <v>34</v>
      </c>
      <c r="BP514">
        <v>96</v>
      </c>
      <c r="BQ514">
        <v>16</v>
      </c>
      <c r="BR514">
        <v>36</v>
      </c>
      <c r="BS514">
        <v>13</v>
      </c>
      <c r="BT514">
        <v>44</v>
      </c>
      <c r="BU514">
        <v>74</v>
      </c>
      <c r="BV514">
        <v>101</v>
      </c>
      <c r="BW514">
        <v>68</v>
      </c>
      <c r="BX514">
        <v>20</v>
      </c>
      <c r="BY514">
        <v>59</v>
      </c>
      <c r="BZ514">
        <v>72</v>
      </c>
      <c r="CA514">
        <v>21</v>
      </c>
      <c r="CB514">
        <v>46</v>
      </c>
      <c r="CC514">
        <v>47</v>
      </c>
      <c r="CD514">
        <v>9</v>
      </c>
      <c r="CE514">
        <v>37</v>
      </c>
      <c r="CF514">
        <v>97</v>
      </c>
      <c r="CG514">
        <v>43</v>
      </c>
      <c r="CH514">
        <v>12</v>
      </c>
      <c r="CI514">
        <v>66</v>
      </c>
      <c r="CJ514">
        <v>62</v>
      </c>
      <c r="CK514">
        <v>81</v>
      </c>
      <c r="CL514">
        <v>48</v>
      </c>
      <c r="CM514">
        <v>57</v>
      </c>
      <c r="CN514">
        <v>54</v>
      </c>
      <c r="CO514">
        <v>6</v>
      </c>
      <c r="CP514">
        <v>67</v>
      </c>
      <c r="CQ514">
        <v>19</v>
      </c>
      <c r="CR514">
        <v>82</v>
      </c>
      <c r="CS514">
        <v>5</v>
      </c>
      <c r="CT514">
        <v>26</v>
      </c>
      <c r="CU514">
        <v>73</v>
      </c>
      <c r="CV514">
        <v>56</v>
      </c>
      <c r="CW514">
        <v>70</v>
      </c>
      <c r="CX514">
        <v>18</v>
      </c>
      <c r="CY514">
        <v>29</v>
      </c>
      <c r="CZ514">
        <v>31</v>
      </c>
      <c r="DA514">
        <v>87</v>
      </c>
      <c r="DB514">
        <v>89</v>
      </c>
      <c r="DC514">
        <v>79</v>
      </c>
      <c r="DD514">
        <v>7</v>
      </c>
      <c r="DE514">
        <v>85</v>
      </c>
      <c r="DF514">
        <v>3</v>
      </c>
    </row>
    <row r="515" spans="4:114" x14ac:dyDescent="0.2">
      <c r="E515" s="426" t="s">
        <v>159</v>
      </c>
      <c r="F515">
        <v>42</v>
      </c>
      <c r="G515">
        <v>51</v>
      </c>
      <c r="H515">
        <v>1</v>
      </c>
      <c r="I515">
        <v>83</v>
      </c>
      <c r="J515">
        <v>91</v>
      </c>
      <c r="K515">
        <v>90</v>
      </c>
      <c r="L515">
        <v>70</v>
      </c>
      <c r="M515">
        <v>56</v>
      </c>
      <c r="N515">
        <v>65</v>
      </c>
      <c r="O515">
        <v>104</v>
      </c>
      <c r="P515">
        <v>80</v>
      </c>
      <c r="Q515">
        <v>3</v>
      </c>
      <c r="R515">
        <v>102</v>
      </c>
      <c r="S515">
        <v>38</v>
      </c>
      <c r="T515">
        <v>64</v>
      </c>
      <c r="U515">
        <v>50</v>
      </c>
      <c r="V515">
        <v>78</v>
      </c>
      <c r="W515">
        <v>44</v>
      </c>
      <c r="X515">
        <v>82</v>
      </c>
      <c r="Y515">
        <v>37</v>
      </c>
      <c r="Z515">
        <v>39</v>
      </c>
      <c r="AA515">
        <v>16</v>
      </c>
      <c r="AB515">
        <v>15</v>
      </c>
      <c r="AC515">
        <v>33</v>
      </c>
      <c r="AD515">
        <v>7</v>
      </c>
      <c r="AE515">
        <v>85</v>
      </c>
      <c r="AF515">
        <v>28</v>
      </c>
      <c r="AG515">
        <v>55</v>
      </c>
      <c r="AH515">
        <v>63</v>
      </c>
      <c r="AI515">
        <v>11</v>
      </c>
      <c r="AJ515">
        <v>48</v>
      </c>
      <c r="AK515">
        <v>74</v>
      </c>
      <c r="AL515">
        <v>59</v>
      </c>
      <c r="AM515">
        <v>41</v>
      </c>
      <c r="AN515">
        <v>93</v>
      </c>
      <c r="AO515">
        <v>14</v>
      </c>
      <c r="AP515">
        <v>36</v>
      </c>
      <c r="AQ515">
        <v>9</v>
      </c>
      <c r="AR515">
        <v>52</v>
      </c>
      <c r="AS515">
        <v>31</v>
      </c>
      <c r="AT515">
        <v>88</v>
      </c>
      <c r="AU515">
        <v>71</v>
      </c>
      <c r="AV515">
        <v>32</v>
      </c>
      <c r="AW515">
        <v>22</v>
      </c>
      <c r="AX515">
        <v>62</v>
      </c>
      <c r="AY515">
        <v>84</v>
      </c>
      <c r="AZ515">
        <v>10</v>
      </c>
      <c r="BA515">
        <v>35</v>
      </c>
      <c r="BB515">
        <v>18</v>
      </c>
      <c r="BC515">
        <v>94</v>
      </c>
      <c r="BD515">
        <v>23</v>
      </c>
      <c r="BE515">
        <v>68</v>
      </c>
      <c r="BF515">
        <v>61</v>
      </c>
      <c r="BG515">
        <v>75</v>
      </c>
      <c r="BH515">
        <v>27</v>
      </c>
      <c r="BI515">
        <v>100</v>
      </c>
      <c r="BJ515">
        <v>8</v>
      </c>
      <c r="BK515">
        <v>77</v>
      </c>
      <c r="BL515">
        <v>86</v>
      </c>
      <c r="BM515">
        <v>13</v>
      </c>
      <c r="BN515">
        <v>53</v>
      </c>
      <c r="BO515">
        <v>76</v>
      </c>
      <c r="BP515">
        <v>34</v>
      </c>
      <c r="BQ515">
        <v>20</v>
      </c>
      <c r="BR515">
        <v>81</v>
      </c>
      <c r="BS515">
        <v>43</v>
      </c>
      <c r="BT515">
        <v>40</v>
      </c>
      <c r="BU515">
        <v>99</v>
      </c>
      <c r="BV515">
        <v>92</v>
      </c>
      <c r="BW515">
        <v>72</v>
      </c>
      <c r="BX515">
        <v>19</v>
      </c>
      <c r="BY515">
        <v>69</v>
      </c>
      <c r="BZ515">
        <v>105</v>
      </c>
      <c r="CA515">
        <v>26</v>
      </c>
      <c r="CB515">
        <v>21</v>
      </c>
      <c r="CC515">
        <v>67</v>
      </c>
      <c r="CD515">
        <v>58</v>
      </c>
      <c r="CE515">
        <v>49</v>
      </c>
      <c r="CF515">
        <v>12</v>
      </c>
      <c r="CG515">
        <v>89</v>
      </c>
      <c r="CH515">
        <v>5</v>
      </c>
      <c r="CI515">
        <v>29</v>
      </c>
      <c r="CJ515">
        <v>97</v>
      </c>
      <c r="CK515">
        <v>6</v>
      </c>
      <c r="CL515">
        <v>103</v>
      </c>
      <c r="CM515">
        <v>4</v>
      </c>
      <c r="CN515">
        <v>95</v>
      </c>
      <c r="CO515">
        <v>87</v>
      </c>
      <c r="CP515">
        <v>47</v>
      </c>
      <c r="CQ515">
        <v>66</v>
      </c>
      <c r="CR515">
        <v>98</v>
      </c>
      <c r="CS515">
        <v>24</v>
      </c>
      <c r="CT515">
        <v>54</v>
      </c>
      <c r="CU515">
        <v>45</v>
      </c>
      <c r="CV515">
        <v>17</v>
      </c>
      <c r="CW515">
        <v>73</v>
      </c>
      <c r="CX515">
        <v>101</v>
      </c>
      <c r="CY515">
        <v>25</v>
      </c>
      <c r="CZ515">
        <v>46</v>
      </c>
      <c r="DA515">
        <v>57</v>
      </c>
      <c r="DB515">
        <v>2</v>
      </c>
      <c r="DC515">
        <v>60</v>
      </c>
      <c r="DD515">
        <v>79</v>
      </c>
      <c r="DE515">
        <v>30</v>
      </c>
      <c r="DF515">
        <v>96</v>
      </c>
    </row>
    <row r="517" spans="4:114" x14ac:dyDescent="0.2">
      <c r="D517" s="430">
        <v>106</v>
      </c>
      <c r="E517" s="431" t="s">
        <v>179</v>
      </c>
    </row>
    <row r="518" spans="4:114" x14ac:dyDescent="0.2">
      <c r="E518" s="426" t="s">
        <v>130</v>
      </c>
      <c r="F518">
        <v>1</v>
      </c>
      <c r="G518">
        <v>2</v>
      </c>
      <c r="H518">
        <v>3</v>
      </c>
      <c r="I518">
        <v>4</v>
      </c>
      <c r="J518">
        <v>5</v>
      </c>
      <c r="K518">
        <v>6</v>
      </c>
      <c r="L518">
        <v>7</v>
      </c>
      <c r="M518">
        <v>8</v>
      </c>
      <c r="N518">
        <v>9</v>
      </c>
      <c r="O518">
        <v>10</v>
      </c>
      <c r="P518">
        <v>11</v>
      </c>
      <c r="Q518">
        <v>12</v>
      </c>
      <c r="R518">
        <v>13</v>
      </c>
      <c r="S518">
        <v>14</v>
      </c>
      <c r="T518">
        <v>15</v>
      </c>
      <c r="U518">
        <v>16</v>
      </c>
      <c r="V518">
        <v>17</v>
      </c>
      <c r="W518">
        <v>18</v>
      </c>
      <c r="X518">
        <v>19</v>
      </c>
      <c r="Y518">
        <v>20</v>
      </c>
      <c r="Z518">
        <v>21</v>
      </c>
      <c r="AA518">
        <v>22</v>
      </c>
      <c r="AB518">
        <v>23</v>
      </c>
      <c r="AC518">
        <v>24</v>
      </c>
      <c r="AD518">
        <v>25</v>
      </c>
      <c r="AE518">
        <v>26</v>
      </c>
      <c r="AF518">
        <v>27</v>
      </c>
      <c r="AG518">
        <v>28</v>
      </c>
      <c r="AH518">
        <v>29</v>
      </c>
      <c r="AI518">
        <v>30</v>
      </c>
      <c r="AJ518">
        <v>31</v>
      </c>
      <c r="AK518">
        <v>32</v>
      </c>
      <c r="AL518">
        <v>33</v>
      </c>
      <c r="AM518">
        <v>34</v>
      </c>
      <c r="AN518">
        <v>35</v>
      </c>
      <c r="AO518">
        <v>36</v>
      </c>
      <c r="AP518">
        <v>37</v>
      </c>
      <c r="AQ518">
        <v>38</v>
      </c>
      <c r="AR518">
        <v>39</v>
      </c>
      <c r="AS518">
        <v>40</v>
      </c>
      <c r="AT518">
        <v>41</v>
      </c>
      <c r="AU518">
        <v>42</v>
      </c>
      <c r="AV518">
        <v>43</v>
      </c>
      <c r="AW518">
        <v>44</v>
      </c>
      <c r="AX518">
        <v>45</v>
      </c>
      <c r="AY518">
        <v>46</v>
      </c>
      <c r="AZ518">
        <v>47</v>
      </c>
      <c r="BA518">
        <v>48</v>
      </c>
      <c r="BB518">
        <v>49</v>
      </c>
      <c r="BC518">
        <v>50</v>
      </c>
      <c r="BD518">
        <v>51</v>
      </c>
      <c r="BE518">
        <v>52</v>
      </c>
      <c r="BF518">
        <v>53</v>
      </c>
      <c r="BG518">
        <v>54</v>
      </c>
      <c r="BH518">
        <v>55</v>
      </c>
      <c r="BI518">
        <v>56</v>
      </c>
      <c r="BJ518">
        <v>57</v>
      </c>
      <c r="BK518">
        <v>58</v>
      </c>
      <c r="BL518">
        <v>59</v>
      </c>
      <c r="BM518">
        <v>60</v>
      </c>
      <c r="BN518">
        <v>61</v>
      </c>
      <c r="BO518">
        <v>62</v>
      </c>
      <c r="BP518">
        <v>63</v>
      </c>
      <c r="BQ518">
        <v>64</v>
      </c>
      <c r="BR518">
        <v>65</v>
      </c>
      <c r="BS518">
        <v>66</v>
      </c>
      <c r="BT518">
        <v>67</v>
      </c>
      <c r="BU518">
        <v>68</v>
      </c>
      <c r="BV518">
        <v>69</v>
      </c>
      <c r="BW518">
        <v>70</v>
      </c>
      <c r="BX518">
        <v>71</v>
      </c>
      <c r="BY518">
        <v>72</v>
      </c>
      <c r="BZ518">
        <v>73</v>
      </c>
      <c r="CA518">
        <v>74</v>
      </c>
      <c r="CB518">
        <v>75</v>
      </c>
      <c r="CC518">
        <v>76</v>
      </c>
      <c r="CD518">
        <v>77</v>
      </c>
      <c r="CE518">
        <v>78</v>
      </c>
      <c r="CF518">
        <v>79</v>
      </c>
      <c r="CG518">
        <v>80</v>
      </c>
      <c r="CH518">
        <v>81</v>
      </c>
      <c r="CI518">
        <v>82</v>
      </c>
      <c r="CJ518">
        <v>83</v>
      </c>
      <c r="CK518">
        <v>84</v>
      </c>
      <c r="CL518">
        <v>85</v>
      </c>
      <c r="CM518">
        <v>86</v>
      </c>
      <c r="CN518">
        <v>87</v>
      </c>
      <c r="CO518">
        <v>88</v>
      </c>
      <c r="CP518">
        <v>89</v>
      </c>
      <c r="CQ518">
        <v>90</v>
      </c>
      <c r="CR518">
        <v>91</v>
      </c>
      <c r="CS518">
        <v>92</v>
      </c>
      <c r="CT518">
        <v>93</v>
      </c>
      <c r="CU518">
        <v>94</v>
      </c>
      <c r="CW518">
        <v>95</v>
      </c>
      <c r="CX518">
        <v>96</v>
      </c>
      <c r="CY518">
        <v>97</v>
      </c>
      <c r="CZ518">
        <v>98</v>
      </c>
      <c r="DB518">
        <v>99</v>
      </c>
      <c r="DC518">
        <v>100</v>
      </c>
      <c r="DD518">
        <v>101</v>
      </c>
      <c r="DE518">
        <v>102</v>
      </c>
      <c r="DG518">
        <v>103</v>
      </c>
      <c r="DH518">
        <v>104</v>
      </c>
      <c r="DI518">
        <v>105</v>
      </c>
      <c r="DJ518">
        <v>106</v>
      </c>
    </row>
    <row r="519" spans="4:114" x14ac:dyDescent="0.2">
      <c r="E519" s="426" t="s">
        <v>157</v>
      </c>
      <c r="F519">
        <v>52</v>
      </c>
      <c r="G519">
        <v>43</v>
      </c>
      <c r="H519">
        <v>91</v>
      </c>
      <c r="I519">
        <v>8</v>
      </c>
      <c r="J519">
        <v>103</v>
      </c>
      <c r="K519">
        <v>20</v>
      </c>
      <c r="L519">
        <v>105</v>
      </c>
      <c r="M519">
        <v>4</v>
      </c>
      <c r="N519">
        <v>48</v>
      </c>
      <c r="O519">
        <v>23</v>
      </c>
      <c r="P519">
        <v>14</v>
      </c>
      <c r="Q519">
        <v>89</v>
      </c>
      <c r="R519">
        <v>7</v>
      </c>
      <c r="S519">
        <v>63</v>
      </c>
      <c r="T519">
        <v>92</v>
      </c>
      <c r="U519">
        <v>18</v>
      </c>
      <c r="V519">
        <v>54</v>
      </c>
      <c r="W519">
        <v>85</v>
      </c>
      <c r="X519">
        <v>21</v>
      </c>
      <c r="Y519">
        <v>95</v>
      </c>
      <c r="Z519">
        <v>74</v>
      </c>
      <c r="AA519">
        <v>102</v>
      </c>
      <c r="AB519">
        <v>41</v>
      </c>
      <c r="AC519">
        <v>3</v>
      </c>
      <c r="AD519">
        <v>61</v>
      </c>
      <c r="AE519">
        <v>67</v>
      </c>
      <c r="AF519">
        <v>53</v>
      </c>
      <c r="AG519">
        <v>75</v>
      </c>
      <c r="AH519">
        <v>28</v>
      </c>
      <c r="AI519">
        <v>32</v>
      </c>
      <c r="AJ519">
        <v>101</v>
      </c>
      <c r="AK519">
        <v>39</v>
      </c>
      <c r="AL519">
        <v>84</v>
      </c>
      <c r="AM519">
        <v>56</v>
      </c>
      <c r="AN519">
        <v>106</v>
      </c>
      <c r="AO519">
        <v>57</v>
      </c>
      <c r="AP519">
        <v>13</v>
      </c>
      <c r="AQ519">
        <v>104</v>
      </c>
      <c r="AR519">
        <v>81</v>
      </c>
      <c r="AS519">
        <v>38</v>
      </c>
      <c r="AT519">
        <v>55</v>
      </c>
      <c r="AU519">
        <v>97</v>
      </c>
      <c r="AV519">
        <v>87</v>
      </c>
      <c r="AW519">
        <v>1</v>
      </c>
      <c r="AX519">
        <v>76</v>
      </c>
      <c r="AY519">
        <v>10</v>
      </c>
      <c r="AZ519">
        <v>25</v>
      </c>
      <c r="BA519">
        <v>72</v>
      </c>
      <c r="BB519">
        <v>46</v>
      </c>
      <c r="BC519">
        <v>26</v>
      </c>
      <c r="BD519">
        <v>78</v>
      </c>
      <c r="BE519">
        <v>68</v>
      </c>
      <c r="BF519">
        <v>37</v>
      </c>
      <c r="BG519">
        <v>100</v>
      </c>
      <c r="BH519">
        <v>62</v>
      </c>
      <c r="BI519">
        <v>34</v>
      </c>
      <c r="BJ519">
        <v>73</v>
      </c>
      <c r="BK519">
        <v>2</v>
      </c>
      <c r="BL519">
        <v>96</v>
      </c>
      <c r="BM519">
        <v>69</v>
      </c>
      <c r="BN519">
        <v>29</v>
      </c>
      <c r="BO519">
        <v>40</v>
      </c>
      <c r="BP519">
        <v>86</v>
      </c>
      <c r="BQ519">
        <v>99</v>
      </c>
      <c r="BR519">
        <v>79</v>
      </c>
      <c r="BS519">
        <v>94</v>
      </c>
      <c r="BT519">
        <v>98</v>
      </c>
      <c r="BU519">
        <v>6</v>
      </c>
      <c r="BV519">
        <v>60</v>
      </c>
      <c r="BW519">
        <v>77</v>
      </c>
      <c r="BX519">
        <v>50</v>
      </c>
      <c r="BY519">
        <v>19</v>
      </c>
      <c r="BZ519">
        <v>64</v>
      </c>
      <c r="CA519">
        <v>45</v>
      </c>
      <c r="CB519">
        <v>93</v>
      </c>
      <c r="CC519">
        <v>70</v>
      </c>
      <c r="CD519">
        <v>83</v>
      </c>
      <c r="CE519">
        <v>22</v>
      </c>
      <c r="CF519">
        <v>30</v>
      </c>
      <c r="CG519">
        <v>11</v>
      </c>
      <c r="CH519">
        <v>80</v>
      </c>
      <c r="CI519">
        <v>90</v>
      </c>
      <c r="CJ519">
        <v>9</v>
      </c>
      <c r="CK519">
        <v>33</v>
      </c>
      <c r="CL519">
        <v>36</v>
      </c>
      <c r="CM519">
        <v>35</v>
      </c>
      <c r="CN519">
        <v>16</v>
      </c>
      <c r="CO519">
        <v>65</v>
      </c>
      <c r="CP519">
        <v>12</v>
      </c>
      <c r="CQ519">
        <v>58</v>
      </c>
      <c r="CR519">
        <v>49</v>
      </c>
      <c r="CS519">
        <v>31</v>
      </c>
      <c r="CT519">
        <v>82</v>
      </c>
      <c r="CU519">
        <v>66</v>
      </c>
      <c r="CW519">
        <v>5</v>
      </c>
      <c r="CX519">
        <v>59</v>
      </c>
      <c r="CY519">
        <v>42</v>
      </c>
      <c r="CZ519">
        <v>88</v>
      </c>
      <c r="DB519">
        <v>44</v>
      </c>
      <c r="DC519">
        <v>24</v>
      </c>
      <c r="DD519">
        <v>17</v>
      </c>
      <c r="DE519">
        <v>27</v>
      </c>
      <c r="DG519">
        <v>47</v>
      </c>
      <c r="DH519">
        <v>51</v>
      </c>
      <c r="DI519">
        <v>71</v>
      </c>
      <c r="DJ519">
        <v>15</v>
      </c>
    </row>
    <row r="520" spans="4:114" x14ac:dyDescent="0.2">
      <c r="E520" s="426" t="s">
        <v>159</v>
      </c>
      <c r="F520">
        <v>60</v>
      </c>
      <c r="G520">
        <v>65</v>
      </c>
      <c r="H520">
        <v>21</v>
      </c>
      <c r="I520">
        <v>97</v>
      </c>
      <c r="J520">
        <v>52</v>
      </c>
      <c r="K520">
        <v>8</v>
      </c>
      <c r="L520">
        <v>55</v>
      </c>
      <c r="M520">
        <v>25</v>
      </c>
      <c r="N520">
        <v>101</v>
      </c>
      <c r="O520">
        <v>47</v>
      </c>
      <c r="P520">
        <v>64</v>
      </c>
      <c r="Q520">
        <v>28</v>
      </c>
      <c r="R520">
        <v>100</v>
      </c>
      <c r="S520">
        <v>57</v>
      </c>
      <c r="T520">
        <v>49</v>
      </c>
      <c r="U520">
        <v>79</v>
      </c>
      <c r="V520">
        <v>46</v>
      </c>
      <c r="W520">
        <v>92</v>
      </c>
      <c r="X520">
        <v>11</v>
      </c>
      <c r="Y520">
        <v>37</v>
      </c>
      <c r="Z520">
        <v>19</v>
      </c>
      <c r="AA520">
        <v>88</v>
      </c>
      <c r="AB520">
        <v>29</v>
      </c>
      <c r="AC520">
        <v>72</v>
      </c>
      <c r="AD520">
        <v>14</v>
      </c>
      <c r="AE520">
        <v>45</v>
      </c>
      <c r="AF520">
        <v>66</v>
      </c>
      <c r="AG520">
        <v>96</v>
      </c>
      <c r="AH520">
        <v>5</v>
      </c>
      <c r="AI520">
        <v>17</v>
      </c>
      <c r="AJ520">
        <v>24</v>
      </c>
      <c r="AK520">
        <v>3</v>
      </c>
      <c r="AL520">
        <v>32</v>
      </c>
      <c r="AM520">
        <v>71</v>
      </c>
      <c r="AN520">
        <v>6</v>
      </c>
      <c r="AO520">
        <v>58</v>
      </c>
      <c r="AP520">
        <v>76</v>
      </c>
      <c r="AQ520">
        <v>40</v>
      </c>
      <c r="AR520">
        <v>41</v>
      </c>
      <c r="AS520">
        <v>91</v>
      </c>
      <c r="AT520">
        <v>69</v>
      </c>
      <c r="AU520">
        <v>9</v>
      </c>
      <c r="AV520">
        <v>103</v>
      </c>
      <c r="AW520">
        <v>82</v>
      </c>
      <c r="AX520">
        <v>74</v>
      </c>
      <c r="AY520">
        <v>30</v>
      </c>
      <c r="AZ520">
        <v>10</v>
      </c>
      <c r="BA520">
        <v>77</v>
      </c>
      <c r="BB520">
        <v>51</v>
      </c>
      <c r="BC520">
        <v>16</v>
      </c>
      <c r="BD520">
        <v>15</v>
      </c>
      <c r="BE520">
        <v>99</v>
      </c>
      <c r="BF520">
        <v>98</v>
      </c>
      <c r="BG520">
        <v>43</v>
      </c>
      <c r="BH520">
        <v>7</v>
      </c>
      <c r="BI520">
        <v>102</v>
      </c>
      <c r="BJ520">
        <v>48</v>
      </c>
      <c r="BK520">
        <v>56</v>
      </c>
      <c r="BL520">
        <v>31</v>
      </c>
      <c r="BM520">
        <v>42</v>
      </c>
      <c r="BN520">
        <v>93</v>
      </c>
      <c r="BO520">
        <v>23</v>
      </c>
      <c r="BP520">
        <v>70</v>
      </c>
      <c r="BQ520">
        <v>86</v>
      </c>
      <c r="BR520">
        <v>104</v>
      </c>
      <c r="BS520">
        <v>106</v>
      </c>
      <c r="BT520">
        <v>80</v>
      </c>
      <c r="BU520">
        <v>62</v>
      </c>
      <c r="BV520">
        <v>95</v>
      </c>
      <c r="BW520">
        <v>87</v>
      </c>
      <c r="BX520">
        <v>59</v>
      </c>
      <c r="BY520">
        <v>84</v>
      </c>
      <c r="BZ520">
        <v>90</v>
      </c>
      <c r="CA520">
        <v>50</v>
      </c>
      <c r="CB520">
        <v>68</v>
      </c>
      <c r="CC520">
        <v>39</v>
      </c>
      <c r="CD520">
        <v>94</v>
      </c>
      <c r="CE520">
        <v>27</v>
      </c>
      <c r="CF520">
        <v>83</v>
      </c>
      <c r="CG520">
        <v>2</v>
      </c>
      <c r="CH520">
        <v>12</v>
      </c>
      <c r="CI520">
        <v>44</v>
      </c>
      <c r="CJ520">
        <v>54</v>
      </c>
      <c r="CK520">
        <v>105</v>
      </c>
      <c r="CL520">
        <v>67</v>
      </c>
      <c r="CM520">
        <v>33</v>
      </c>
      <c r="CN520">
        <v>81</v>
      </c>
      <c r="CO520">
        <v>89</v>
      </c>
      <c r="CP520">
        <v>22</v>
      </c>
      <c r="CQ520">
        <v>78</v>
      </c>
      <c r="CR520">
        <v>38</v>
      </c>
      <c r="CS520">
        <v>35</v>
      </c>
      <c r="CT520">
        <v>1</v>
      </c>
      <c r="CU520">
        <v>18</v>
      </c>
      <c r="CW520">
        <v>85</v>
      </c>
      <c r="CX520">
        <v>36</v>
      </c>
      <c r="CY520">
        <v>20</v>
      </c>
      <c r="CZ520">
        <v>53</v>
      </c>
      <c r="DB520">
        <v>75</v>
      </c>
      <c r="DC520">
        <v>61</v>
      </c>
      <c r="DD520">
        <v>34</v>
      </c>
      <c r="DE520">
        <v>13</v>
      </c>
      <c r="DG520">
        <v>4</v>
      </c>
      <c r="DH520">
        <v>63</v>
      </c>
      <c r="DI520">
        <v>26</v>
      </c>
      <c r="DJ520">
        <v>73</v>
      </c>
    </row>
    <row r="522" spans="4:114" x14ac:dyDescent="0.2">
      <c r="D522" s="430">
        <v>107</v>
      </c>
      <c r="E522" s="431" t="s">
        <v>179</v>
      </c>
    </row>
    <row r="523" spans="4:114" x14ac:dyDescent="0.2">
      <c r="E523" s="426" t="s">
        <v>130</v>
      </c>
      <c r="F523">
        <v>1</v>
      </c>
      <c r="G523">
        <v>2</v>
      </c>
      <c r="H523">
        <v>3</v>
      </c>
      <c r="I523">
        <v>4</v>
      </c>
      <c r="J523">
        <v>5</v>
      </c>
      <c r="K523">
        <v>6</v>
      </c>
      <c r="L523">
        <v>7</v>
      </c>
      <c r="M523">
        <v>8</v>
      </c>
      <c r="N523">
        <v>9</v>
      </c>
      <c r="O523">
        <v>10</v>
      </c>
      <c r="P523">
        <v>11</v>
      </c>
      <c r="Q523">
        <v>12</v>
      </c>
      <c r="R523">
        <v>13</v>
      </c>
      <c r="S523">
        <v>14</v>
      </c>
      <c r="T523">
        <v>15</v>
      </c>
      <c r="U523">
        <v>16</v>
      </c>
      <c r="V523">
        <v>17</v>
      </c>
      <c r="W523">
        <v>18</v>
      </c>
      <c r="X523">
        <v>19</v>
      </c>
      <c r="Y523">
        <v>20</v>
      </c>
      <c r="Z523">
        <v>21</v>
      </c>
      <c r="AA523">
        <v>22</v>
      </c>
      <c r="AB523">
        <v>23</v>
      </c>
      <c r="AC523">
        <v>24</v>
      </c>
      <c r="AD523">
        <v>25</v>
      </c>
      <c r="AE523">
        <v>26</v>
      </c>
      <c r="AF523">
        <v>27</v>
      </c>
      <c r="AG523">
        <v>28</v>
      </c>
      <c r="AH523">
        <v>29</v>
      </c>
      <c r="AI523">
        <v>30</v>
      </c>
      <c r="AJ523">
        <v>31</v>
      </c>
      <c r="AK523">
        <v>32</v>
      </c>
      <c r="AL523">
        <v>33</v>
      </c>
      <c r="AM523">
        <v>34</v>
      </c>
      <c r="AN523">
        <v>35</v>
      </c>
      <c r="AO523">
        <v>36</v>
      </c>
      <c r="AP523">
        <v>37</v>
      </c>
      <c r="AQ523">
        <v>38</v>
      </c>
      <c r="AR523">
        <v>39</v>
      </c>
      <c r="AS523">
        <v>40</v>
      </c>
      <c r="AT523">
        <v>41</v>
      </c>
      <c r="AU523">
        <v>42</v>
      </c>
      <c r="AV523">
        <v>43</v>
      </c>
      <c r="AW523">
        <v>44</v>
      </c>
      <c r="AX523">
        <v>45</v>
      </c>
      <c r="AY523">
        <v>46</v>
      </c>
      <c r="AZ523">
        <v>47</v>
      </c>
      <c r="BA523">
        <v>48</v>
      </c>
      <c r="BB523">
        <v>49</v>
      </c>
      <c r="BC523">
        <v>50</v>
      </c>
      <c r="BD523">
        <v>51</v>
      </c>
      <c r="BE523">
        <v>52</v>
      </c>
      <c r="BF523">
        <v>53</v>
      </c>
      <c r="BG523">
        <v>54</v>
      </c>
      <c r="BH523">
        <v>55</v>
      </c>
      <c r="BI523">
        <v>56</v>
      </c>
      <c r="BJ523">
        <v>57</v>
      </c>
      <c r="BK523">
        <v>58</v>
      </c>
      <c r="BL523">
        <v>59</v>
      </c>
      <c r="BM523">
        <v>60</v>
      </c>
      <c r="BN523">
        <v>61</v>
      </c>
      <c r="BO523">
        <v>62</v>
      </c>
      <c r="BP523">
        <v>63</v>
      </c>
      <c r="BQ523">
        <v>64</v>
      </c>
      <c r="BR523">
        <v>65</v>
      </c>
      <c r="BS523">
        <v>66</v>
      </c>
      <c r="BT523">
        <v>67</v>
      </c>
      <c r="BU523">
        <v>68</v>
      </c>
      <c r="BV523">
        <v>69</v>
      </c>
      <c r="BW523">
        <v>70</v>
      </c>
      <c r="BX523">
        <v>71</v>
      </c>
      <c r="BY523">
        <v>72</v>
      </c>
      <c r="BZ523">
        <v>73</v>
      </c>
      <c r="CA523">
        <v>74</v>
      </c>
      <c r="CB523">
        <v>75</v>
      </c>
      <c r="CC523">
        <v>76</v>
      </c>
      <c r="CD523">
        <v>77</v>
      </c>
      <c r="CE523">
        <v>78</v>
      </c>
      <c r="CF523">
        <v>79</v>
      </c>
      <c r="CG523">
        <v>80</v>
      </c>
      <c r="CH523">
        <v>81</v>
      </c>
      <c r="CI523">
        <v>82</v>
      </c>
      <c r="CJ523">
        <v>83</v>
      </c>
      <c r="CK523">
        <v>84</v>
      </c>
      <c r="CL523">
        <v>85</v>
      </c>
      <c r="CM523">
        <v>86</v>
      </c>
      <c r="CN523">
        <v>87</v>
      </c>
      <c r="CO523">
        <v>88</v>
      </c>
      <c r="CP523">
        <v>89</v>
      </c>
      <c r="CQ523">
        <v>90</v>
      </c>
      <c r="CR523">
        <v>91</v>
      </c>
      <c r="CS523">
        <v>92</v>
      </c>
      <c r="CT523">
        <v>93</v>
      </c>
      <c r="CU523">
        <v>94</v>
      </c>
      <c r="CV523">
        <v>95</v>
      </c>
      <c r="CW523">
        <v>96</v>
      </c>
      <c r="CX523">
        <v>97</v>
      </c>
      <c r="CY523">
        <v>98</v>
      </c>
      <c r="CZ523">
        <v>99</v>
      </c>
      <c r="DB523">
        <v>100</v>
      </c>
      <c r="DC523">
        <v>101</v>
      </c>
      <c r="DD523">
        <v>102</v>
      </c>
      <c r="DE523">
        <v>103</v>
      </c>
      <c r="DG523">
        <v>104</v>
      </c>
      <c r="DH523">
        <v>105</v>
      </c>
      <c r="DI523">
        <v>106</v>
      </c>
      <c r="DJ523">
        <v>107</v>
      </c>
    </row>
    <row r="524" spans="4:114" x14ac:dyDescent="0.2">
      <c r="E524" s="426" t="s">
        <v>157</v>
      </c>
      <c r="F524">
        <v>48</v>
      </c>
      <c r="G524">
        <v>36</v>
      </c>
      <c r="H524">
        <v>96</v>
      </c>
      <c r="I524">
        <v>51</v>
      </c>
      <c r="J524">
        <v>17</v>
      </c>
      <c r="K524">
        <v>73</v>
      </c>
      <c r="L524">
        <v>55</v>
      </c>
      <c r="M524">
        <v>9</v>
      </c>
      <c r="N524">
        <v>18</v>
      </c>
      <c r="O524">
        <v>26</v>
      </c>
      <c r="P524">
        <v>45</v>
      </c>
      <c r="Q524">
        <v>56</v>
      </c>
      <c r="R524">
        <v>75</v>
      </c>
      <c r="S524">
        <v>7</v>
      </c>
      <c r="T524">
        <v>52</v>
      </c>
      <c r="U524">
        <v>99</v>
      </c>
      <c r="V524">
        <v>23</v>
      </c>
      <c r="W524">
        <v>14</v>
      </c>
      <c r="X524">
        <v>42</v>
      </c>
      <c r="Y524">
        <v>59</v>
      </c>
      <c r="Z524">
        <v>15</v>
      </c>
      <c r="AA524">
        <v>63</v>
      </c>
      <c r="AB524">
        <v>89</v>
      </c>
      <c r="AC524">
        <v>53</v>
      </c>
      <c r="AD524">
        <v>34</v>
      </c>
      <c r="AE524">
        <v>37</v>
      </c>
      <c r="AF524">
        <v>103</v>
      </c>
      <c r="AG524">
        <v>2</v>
      </c>
      <c r="AH524">
        <v>6</v>
      </c>
      <c r="AI524">
        <v>32</v>
      </c>
      <c r="AJ524">
        <v>24</v>
      </c>
      <c r="AK524">
        <v>49</v>
      </c>
      <c r="AL524">
        <v>39</v>
      </c>
      <c r="AM524">
        <v>31</v>
      </c>
      <c r="AN524">
        <v>72</v>
      </c>
      <c r="AO524">
        <v>5</v>
      </c>
      <c r="AP524">
        <v>60</v>
      </c>
      <c r="AQ524">
        <v>76</v>
      </c>
      <c r="AR524">
        <v>33</v>
      </c>
      <c r="AS524">
        <v>86</v>
      </c>
      <c r="AT524">
        <v>43</v>
      </c>
      <c r="AU524">
        <v>90</v>
      </c>
      <c r="AV524">
        <v>70</v>
      </c>
      <c r="AW524">
        <v>82</v>
      </c>
      <c r="AX524">
        <v>22</v>
      </c>
      <c r="AY524">
        <v>79</v>
      </c>
      <c r="AZ524">
        <v>107</v>
      </c>
      <c r="BA524">
        <v>66</v>
      </c>
      <c r="BB524">
        <v>30</v>
      </c>
      <c r="BC524">
        <v>1</v>
      </c>
      <c r="BD524">
        <v>93</v>
      </c>
      <c r="BE524">
        <v>46</v>
      </c>
      <c r="BF524">
        <v>54</v>
      </c>
      <c r="BG524">
        <v>25</v>
      </c>
      <c r="BH524">
        <v>81</v>
      </c>
      <c r="BI524">
        <v>64</v>
      </c>
      <c r="BJ524">
        <v>58</v>
      </c>
      <c r="BK524">
        <v>77</v>
      </c>
      <c r="BL524">
        <v>92</v>
      </c>
      <c r="BM524">
        <v>41</v>
      </c>
      <c r="BN524">
        <v>74</v>
      </c>
      <c r="BO524">
        <v>102</v>
      </c>
      <c r="BP524">
        <v>87</v>
      </c>
      <c r="BQ524">
        <v>104</v>
      </c>
      <c r="BR524">
        <v>11</v>
      </c>
      <c r="BS524">
        <v>40</v>
      </c>
      <c r="BT524">
        <v>98</v>
      </c>
      <c r="BU524">
        <v>94</v>
      </c>
      <c r="BV524">
        <v>35</v>
      </c>
      <c r="BW524">
        <v>13</v>
      </c>
      <c r="BX524">
        <v>62</v>
      </c>
      <c r="BY524">
        <v>88</v>
      </c>
      <c r="BZ524">
        <v>101</v>
      </c>
      <c r="CA524">
        <v>97</v>
      </c>
      <c r="CB524">
        <v>68</v>
      </c>
      <c r="CC524">
        <v>38</v>
      </c>
      <c r="CD524">
        <v>29</v>
      </c>
      <c r="CE524">
        <v>80</v>
      </c>
      <c r="CF524">
        <v>16</v>
      </c>
      <c r="CG524">
        <v>57</v>
      </c>
      <c r="CH524">
        <v>8</v>
      </c>
      <c r="CI524">
        <v>44</v>
      </c>
      <c r="CJ524">
        <v>12</v>
      </c>
      <c r="CK524">
        <v>100</v>
      </c>
      <c r="CL524">
        <v>4</v>
      </c>
      <c r="CM524">
        <v>10</v>
      </c>
      <c r="CN524">
        <v>19</v>
      </c>
      <c r="CO524">
        <v>84</v>
      </c>
      <c r="CP524">
        <v>78</v>
      </c>
      <c r="CQ524">
        <v>105</v>
      </c>
      <c r="CR524">
        <v>65</v>
      </c>
      <c r="CS524">
        <v>85</v>
      </c>
      <c r="CT524">
        <v>27</v>
      </c>
      <c r="CU524">
        <v>106</v>
      </c>
      <c r="CV524">
        <v>71</v>
      </c>
      <c r="CW524">
        <v>47</v>
      </c>
      <c r="CX524">
        <v>61</v>
      </c>
      <c r="CY524">
        <v>91</v>
      </c>
      <c r="CZ524">
        <v>83</v>
      </c>
      <c r="DB524">
        <v>28</v>
      </c>
      <c r="DC524">
        <v>20</v>
      </c>
      <c r="DD524">
        <v>67</v>
      </c>
      <c r="DE524">
        <v>21</v>
      </c>
      <c r="DG524">
        <v>69</v>
      </c>
      <c r="DH524">
        <v>95</v>
      </c>
      <c r="DI524">
        <v>50</v>
      </c>
      <c r="DJ524">
        <v>3</v>
      </c>
    </row>
    <row r="525" spans="4:114" x14ac:dyDescent="0.2">
      <c r="E525" s="426" t="s">
        <v>159</v>
      </c>
      <c r="F525">
        <v>52</v>
      </c>
      <c r="G525">
        <v>40</v>
      </c>
      <c r="H525">
        <v>82</v>
      </c>
      <c r="I525">
        <v>61</v>
      </c>
      <c r="J525">
        <v>6</v>
      </c>
      <c r="K525">
        <v>34</v>
      </c>
      <c r="L525">
        <v>106</v>
      </c>
      <c r="M525">
        <v>41</v>
      </c>
      <c r="N525">
        <v>11</v>
      </c>
      <c r="O525">
        <v>76</v>
      </c>
      <c r="P525">
        <v>55</v>
      </c>
      <c r="Q525">
        <v>80</v>
      </c>
      <c r="R525">
        <v>107</v>
      </c>
      <c r="S525">
        <v>56</v>
      </c>
      <c r="T525">
        <v>67</v>
      </c>
      <c r="U525">
        <v>50</v>
      </c>
      <c r="V525">
        <v>86</v>
      </c>
      <c r="W525">
        <v>32</v>
      </c>
      <c r="X525">
        <v>66</v>
      </c>
      <c r="Y525">
        <v>51</v>
      </c>
      <c r="Z525">
        <v>18</v>
      </c>
      <c r="AA525">
        <v>83</v>
      </c>
      <c r="AB525">
        <v>49</v>
      </c>
      <c r="AC525">
        <v>65</v>
      </c>
      <c r="AD525">
        <v>77</v>
      </c>
      <c r="AE525">
        <v>72</v>
      </c>
      <c r="AF525">
        <v>84</v>
      </c>
      <c r="AG525">
        <v>22</v>
      </c>
      <c r="AH525">
        <v>98</v>
      </c>
      <c r="AI525">
        <v>2</v>
      </c>
      <c r="AJ525">
        <v>103</v>
      </c>
      <c r="AK525">
        <v>21</v>
      </c>
      <c r="AL525">
        <v>69</v>
      </c>
      <c r="AM525">
        <v>62</v>
      </c>
      <c r="AN525">
        <v>46</v>
      </c>
      <c r="AO525">
        <v>30</v>
      </c>
      <c r="AP525">
        <v>94</v>
      </c>
      <c r="AQ525">
        <v>71</v>
      </c>
      <c r="AR525">
        <v>38</v>
      </c>
      <c r="AS525">
        <v>47</v>
      </c>
      <c r="AT525">
        <v>42</v>
      </c>
      <c r="AU525">
        <v>33</v>
      </c>
      <c r="AV525">
        <v>95</v>
      </c>
      <c r="AW525">
        <v>8</v>
      </c>
      <c r="AX525">
        <v>58</v>
      </c>
      <c r="AY525">
        <v>3</v>
      </c>
      <c r="AZ525">
        <v>78</v>
      </c>
      <c r="BA525">
        <v>81</v>
      </c>
      <c r="BB525">
        <v>15</v>
      </c>
      <c r="BC525">
        <v>100</v>
      </c>
      <c r="BD525">
        <v>20</v>
      </c>
      <c r="BE525">
        <v>1</v>
      </c>
      <c r="BF525">
        <v>92</v>
      </c>
      <c r="BG525">
        <v>37</v>
      </c>
      <c r="BH525">
        <v>23</v>
      </c>
      <c r="BI525">
        <v>57</v>
      </c>
      <c r="BJ525">
        <v>14</v>
      </c>
      <c r="BK525">
        <v>105</v>
      </c>
      <c r="BL525">
        <v>63</v>
      </c>
      <c r="BM525">
        <v>48</v>
      </c>
      <c r="BN525">
        <v>39</v>
      </c>
      <c r="BO525">
        <v>10</v>
      </c>
      <c r="BP525">
        <v>45</v>
      </c>
      <c r="BQ525">
        <v>102</v>
      </c>
      <c r="BR525">
        <v>28</v>
      </c>
      <c r="BS525">
        <v>19</v>
      </c>
      <c r="BT525">
        <v>89</v>
      </c>
      <c r="BU525">
        <v>97</v>
      </c>
      <c r="BV525">
        <v>36</v>
      </c>
      <c r="BW525">
        <v>43</v>
      </c>
      <c r="BX525">
        <v>9</v>
      </c>
      <c r="BY525">
        <v>54</v>
      </c>
      <c r="BZ525">
        <v>90</v>
      </c>
      <c r="CA525">
        <v>27</v>
      </c>
      <c r="CB525">
        <v>104</v>
      </c>
      <c r="CC525">
        <v>35</v>
      </c>
      <c r="CD525">
        <v>26</v>
      </c>
      <c r="CE525">
        <v>85</v>
      </c>
      <c r="CF525">
        <v>101</v>
      </c>
      <c r="CG525">
        <v>12</v>
      </c>
      <c r="CH525">
        <v>70</v>
      </c>
      <c r="CI525">
        <v>53</v>
      </c>
      <c r="CJ525">
        <v>24</v>
      </c>
      <c r="CK525">
        <v>5</v>
      </c>
      <c r="CL525">
        <v>99</v>
      </c>
      <c r="CM525">
        <v>59</v>
      </c>
      <c r="CN525">
        <v>74</v>
      </c>
      <c r="CO525">
        <v>44</v>
      </c>
      <c r="CP525">
        <v>96</v>
      </c>
      <c r="CQ525">
        <v>31</v>
      </c>
      <c r="CR525">
        <v>25</v>
      </c>
      <c r="CS525">
        <v>68</v>
      </c>
      <c r="CT525">
        <v>60</v>
      </c>
      <c r="CU525">
        <v>73</v>
      </c>
      <c r="CV525">
        <v>91</v>
      </c>
      <c r="CW525">
        <v>4</v>
      </c>
      <c r="CX525">
        <v>75</v>
      </c>
      <c r="CY525">
        <v>29</v>
      </c>
      <c r="CZ525">
        <v>88</v>
      </c>
      <c r="DB525">
        <v>17</v>
      </c>
      <c r="DC525">
        <v>79</v>
      </c>
      <c r="DD525">
        <v>64</v>
      </c>
      <c r="DE525">
        <v>87</v>
      </c>
      <c r="DG525">
        <v>13</v>
      </c>
      <c r="DH525">
        <v>16</v>
      </c>
      <c r="DI525">
        <v>7</v>
      </c>
      <c r="DJ525">
        <v>93</v>
      </c>
    </row>
    <row r="527" spans="4:114" x14ac:dyDescent="0.2">
      <c r="D527" s="430">
        <v>108</v>
      </c>
      <c r="E527" s="431" t="s">
        <v>179</v>
      </c>
    </row>
    <row r="528" spans="4:114" x14ac:dyDescent="0.2">
      <c r="E528" s="426" t="s">
        <v>130</v>
      </c>
      <c r="F528">
        <v>1</v>
      </c>
      <c r="G528">
        <v>2</v>
      </c>
      <c r="H528">
        <v>3</v>
      </c>
      <c r="I528">
        <v>4</v>
      </c>
      <c r="J528">
        <v>5</v>
      </c>
      <c r="K528">
        <v>6</v>
      </c>
      <c r="L528">
        <v>7</v>
      </c>
      <c r="M528">
        <v>8</v>
      </c>
      <c r="N528">
        <v>9</v>
      </c>
      <c r="O528">
        <v>10</v>
      </c>
      <c r="P528">
        <v>11</v>
      </c>
      <c r="Q528">
        <v>12</v>
      </c>
      <c r="R528">
        <v>13</v>
      </c>
      <c r="S528">
        <v>14</v>
      </c>
      <c r="T528">
        <v>15</v>
      </c>
      <c r="U528">
        <v>16</v>
      </c>
      <c r="V528">
        <v>17</v>
      </c>
      <c r="W528">
        <v>18</v>
      </c>
      <c r="X528">
        <v>19</v>
      </c>
      <c r="Y528">
        <v>20</v>
      </c>
      <c r="Z528">
        <v>21</v>
      </c>
      <c r="AA528">
        <v>22</v>
      </c>
      <c r="AB528">
        <v>23</v>
      </c>
      <c r="AC528">
        <v>24</v>
      </c>
      <c r="AD528">
        <v>25</v>
      </c>
      <c r="AE528">
        <v>26</v>
      </c>
      <c r="AF528">
        <v>27</v>
      </c>
      <c r="AG528">
        <v>28</v>
      </c>
      <c r="AH528">
        <v>29</v>
      </c>
      <c r="AI528">
        <v>30</v>
      </c>
      <c r="AJ528">
        <v>31</v>
      </c>
      <c r="AK528">
        <v>32</v>
      </c>
      <c r="AL528">
        <v>33</v>
      </c>
      <c r="AM528">
        <v>34</v>
      </c>
      <c r="AN528">
        <v>35</v>
      </c>
      <c r="AO528">
        <v>36</v>
      </c>
      <c r="AP528">
        <v>37</v>
      </c>
      <c r="AQ528">
        <v>38</v>
      </c>
      <c r="AR528">
        <v>39</v>
      </c>
      <c r="AS528">
        <v>40</v>
      </c>
      <c r="AT528">
        <v>41</v>
      </c>
      <c r="AU528">
        <v>42</v>
      </c>
      <c r="AV528">
        <v>43</v>
      </c>
      <c r="AW528">
        <v>44</v>
      </c>
      <c r="AX528">
        <v>45</v>
      </c>
      <c r="AY528">
        <v>46</v>
      </c>
      <c r="AZ528">
        <v>47</v>
      </c>
      <c r="BA528">
        <v>48</v>
      </c>
      <c r="BB528">
        <v>49</v>
      </c>
      <c r="BC528">
        <v>50</v>
      </c>
      <c r="BD528">
        <v>51</v>
      </c>
      <c r="BE528">
        <v>52</v>
      </c>
      <c r="BF528">
        <v>53</v>
      </c>
      <c r="BG528">
        <v>54</v>
      </c>
      <c r="BH528">
        <v>55</v>
      </c>
      <c r="BI528">
        <v>56</v>
      </c>
      <c r="BJ528">
        <v>57</v>
      </c>
      <c r="BK528">
        <v>58</v>
      </c>
      <c r="BL528">
        <v>59</v>
      </c>
      <c r="BM528">
        <v>60</v>
      </c>
      <c r="BN528">
        <v>61</v>
      </c>
      <c r="BO528">
        <v>62</v>
      </c>
      <c r="BP528">
        <v>63</v>
      </c>
      <c r="BQ528">
        <v>64</v>
      </c>
      <c r="BR528">
        <v>65</v>
      </c>
      <c r="BS528">
        <v>66</v>
      </c>
      <c r="BT528">
        <v>67</v>
      </c>
      <c r="BU528">
        <v>68</v>
      </c>
      <c r="BV528">
        <v>69</v>
      </c>
      <c r="BW528">
        <v>70</v>
      </c>
      <c r="BX528">
        <v>71</v>
      </c>
      <c r="BY528">
        <v>72</v>
      </c>
      <c r="BZ528">
        <v>73</v>
      </c>
      <c r="CA528">
        <v>74</v>
      </c>
      <c r="CB528">
        <v>75</v>
      </c>
      <c r="CC528">
        <v>76</v>
      </c>
      <c r="CD528">
        <v>77</v>
      </c>
      <c r="CE528">
        <v>78</v>
      </c>
      <c r="CF528">
        <v>79</v>
      </c>
      <c r="CG528">
        <v>80</v>
      </c>
      <c r="CH528">
        <v>81</v>
      </c>
      <c r="CI528">
        <v>82</v>
      </c>
      <c r="CJ528">
        <v>83</v>
      </c>
      <c r="CK528">
        <v>84</v>
      </c>
      <c r="CL528">
        <v>85</v>
      </c>
      <c r="CM528">
        <v>86</v>
      </c>
      <c r="CN528">
        <v>87</v>
      </c>
      <c r="CO528">
        <v>88</v>
      </c>
      <c r="CP528">
        <v>89</v>
      </c>
      <c r="CQ528">
        <v>90</v>
      </c>
      <c r="CR528">
        <v>91</v>
      </c>
      <c r="CS528">
        <v>92</v>
      </c>
      <c r="CT528">
        <v>93</v>
      </c>
      <c r="CU528">
        <v>94</v>
      </c>
      <c r="CV528">
        <v>95</v>
      </c>
      <c r="CW528">
        <v>96</v>
      </c>
      <c r="CX528">
        <v>97</v>
      </c>
      <c r="CY528">
        <v>98</v>
      </c>
      <c r="CZ528">
        <v>99</v>
      </c>
      <c r="DA528">
        <v>100</v>
      </c>
      <c r="DB528">
        <v>101</v>
      </c>
      <c r="DC528">
        <v>102</v>
      </c>
      <c r="DD528">
        <v>103</v>
      </c>
      <c r="DE528">
        <v>104</v>
      </c>
      <c r="DG528">
        <v>105</v>
      </c>
      <c r="DH528">
        <v>106</v>
      </c>
      <c r="DI528">
        <v>107</v>
      </c>
      <c r="DJ528">
        <v>108</v>
      </c>
    </row>
    <row r="529" spans="4:119" x14ac:dyDescent="0.2">
      <c r="E529" s="426" t="s">
        <v>157</v>
      </c>
      <c r="F529">
        <v>24</v>
      </c>
      <c r="G529">
        <v>1</v>
      </c>
      <c r="H529">
        <v>34</v>
      </c>
      <c r="I529">
        <v>95</v>
      </c>
      <c r="J529">
        <v>88</v>
      </c>
      <c r="K529">
        <v>106</v>
      </c>
      <c r="L529">
        <v>40</v>
      </c>
      <c r="M529">
        <v>99</v>
      </c>
      <c r="N529">
        <v>6</v>
      </c>
      <c r="O529">
        <v>101</v>
      </c>
      <c r="P529">
        <v>35</v>
      </c>
      <c r="Q529">
        <v>96</v>
      </c>
      <c r="R529">
        <v>51</v>
      </c>
      <c r="S529">
        <v>30</v>
      </c>
      <c r="T529">
        <v>91</v>
      </c>
      <c r="U529">
        <v>94</v>
      </c>
      <c r="V529">
        <v>78</v>
      </c>
      <c r="W529">
        <v>104</v>
      </c>
      <c r="X529">
        <v>48</v>
      </c>
      <c r="Y529">
        <v>66</v>
      </c>
      <c r="Z529">
        <v>69</v>
      </c>
      <c r="AA529">
        <v>80</v>
      </c>
      <c r="AB529">
        <v>62</v>
      </c>
      <c r="AC529">
        <v>81</v>
      </c>
      <c r="AD529">
        <v>26</v>
      </c>
      <c r="AE529">
        <v>84</v>
      </c>
      <c r="AF529">
        <v>49</v>
      </c>
      <c r="AG529">
        <v>90</v>
      </c>
      <c r="AH529">
        <v>45</v>
      </c>
      <c r="AI529">
        <v>97</v>
      </c>
      <c r="AJ529">
        <v>89</v>
      </c>
      <c r="AK529">
        <v>43</v>
      </c>
      <c r="AL529">
        <v>74</v>
      </c>
      <c r="AM529">
        <v>52</v>
      </c>
      <c r="AN529">
        <v>61</v>
      </c>
      <c r="AO529">
        <v>7</v>
      </c>
      <c r="AP529">
        <v>36</v>
      </c>
      <c r="AQ529">
        <v>20</v>
      </c>
      <c r="AR529">
        <v>5</v>
      </c>
      <c r="AS529">
        <v>22</v>
      </c>
      <c r="AT529">
        <v>75</v>
      </c>
      <c r="AU529">
        <v>39</v>
      </c>
      <c r="AV529">
        <v>14</v>
      </c>
      <c r="AW529">
        <v>46</v>
      </c>
      <c r="AX529">
        <v>29</v>
      </c>
      <c r="AY529">
        <v>83</v>
      </c>
      <c r="AZ529">
        <v>16</v>
      </c>
      <c r="BA529">
        <v>55</v>
      </c>
      <c r="BB529">
        <v>107</v>
      </c>
      <c r="BC529">
        <v>86</v>
      </c>
      <c r="BD529">
        <v>18</v>
      </c>
      <c r="BE529">
        <v>103</v>
      </c>
      <c r="BF529">
        <v>65</v>
      </c>
      <c r="BG529">
        <v>73</v>
      </c>
      <c r="BH529">
        <v>8</v>
      </c>
      <c r="BI529">
        <v>28</v>
      </c>
      <c r="BJ529">
        <v>76</v>
      </c>
      <c r="BK529">
        <v>11</v>
      </c>
      <c r="BL529">
        <v>32</v>
      </c>
      <c r="BM529">
        <v>105</v>
      </c>
      <c r="BN529">
        <v>92</v>
      </c>
      <c r="BO529">
        <v>108</v>
      </c>
      <c r="BP529">
        <v>56</v>
      </c>
      <c r="BQ529">
        <v>102</v>
      </c>
      <c r="BR529">
        <v>38</v>
      </c>
      <c r="BS529">
        <v>13</v>
      </c>
      <c r="BT529">
        <v>21</v>
      </c>
      <c r="BU529">
        <v>82</v>
      </c>
      <c r="BV529">
        <v>2</v>
      </c>
      <c r="BW529">
        <v>71</v>
      </c>
      <c r="BX529">
        <v>57</v>
      </c>
      <c r="BY529">
        <v>100</v>
      </c>
      <c r="BZ529">
        <v>15</v>
      </c>
      <c r="CA529">
        <v>33</v>
      </c>
      <c r="CB529">
        <v>42</v>
      </c>
      <c r="CC529">
        <v>85</v>
      </c>
      <c r="CD529">
        <v>53</v>
      </c>
      <c r="CE529">
        <v>17</v>
      </c>
      <c r="CF529">
        <v>50</v>
      </c>
      <c r="CG529">
        <v>93</v>
      </c>
      <c r="CH529">
        <v>4</v>
      </c>
      <c r="CI529">
        <v>44</v>
      </c>
      <c r="CJ529">
        <v>59</v>
      </c>
      <c r="CK529">
        <v>37</v>
      </c>
      <c r="CL529">
        <v>47</v>
      </c>
      <c r="CM529">
        <v>54</v>
      </c>
      <c r="CN529">
        <v>25</v>
      </c>
      <c r="CO529">
        <v>79</v>
      </c>
      <c r="CP529">
        <v>31</v>
      </c>
      <c r="CQ529">
        <v>58</v>
      </c>
      <c r="CR529">
        <v>19</v>
      </c>
      <c r="CS529">
        <v>64</v>
      </c>
      <c r="CT529">
        <v>87</v>
      </c>
      <c r="CU529">
        <v>3</v>
      </c>
      <c r="CV529">
        <v>77</v>
      </c>
      <c r="CW529">
        <v>12</v>
      </c>
      <c r="CX529">
        <v>23</v>
      </c>
      <c r="CY529">
        <v>60</v>
      </c>
      <c r="CZ529">
        <v>72</v>
      </c>
      <c r="DA529">
        <v>67</v>
      </c>
      <c r="DB529">
        <v>10</v>
      </c>
      <c r="DC529">
        <v>98</v>
      </c>
      <c r="DD529">
        <v>70</v>
      </c>
      <c r="DE529">
        <v>41</v>
      </c>
      <c r="DG529">
        <v>63</v>
      </c>
      <c r="DH529">
        <v>9</v>
      </c>
      <c r="DI529">
        <v>27</v>
      </c>
      <c r="DJ529">
        <v>68</v>
      </c>
    </row>
    <row r="530" spans="4:119" x14ac:dyDescent="0.2">
      <c r="E530" s="426" t="s">
        <v>159</v>
      </c>
      <c r="F530">
        <v>79</v>
      </c>
      <c r="G530">
        <v>33</v>
      </c>
      <c r="H530">
        <v>66</v>
      </c>
      <c r="I530">
        <v>27</v>
      </c>
      <c r="J530">
        <v>12</v>
      </c>
      <c r="K530">
        <v>37</v>
      </c>
      <c r="L530">
        <v>35</v>
      </c>
      <c r="M530">
        <v>80</v>
      </c>
      <c r="N530">
        <v>63</v>
      </c>
      <c r="O530">
        <v>28</v>
      </c>
      <c r="P530">
        <v>48</v>
      </c>
      <c r="Q530">
        <v>41</v>
      </c>
      <c r="R530">
        <v>108</v>
      </c>
      <c r="S530">
        <v>91</v>
      </c>
      <c r="T530">
        <v>31</v>
      </c>
      <c r="U530">
        <v>30</v>
      </c>
      <c r="V530">
        <v>6</v>
      </c>
      <c r="W530">
        <v>47</v>
      </c>
      <c r="X530">
        <v>23</v>
      </c>
      <c r="Y530">
        <v>19</v>
      </c>
      <c r="Z530">
        <v>100</v>
      </c>
      <c r="AA530">
        <v>70</v>
      </c>
      <c r="AB530">
        <v>72</v>
      </c>
      <c r="AC530">
        <v>1</v>
      </c>
      <c r="AD530">
        <v>82</v>
      </c>
      <c r="AE530">
        <v>45</v>
      </c>
      <c r="AF530">
        <v>3</v>
      </c>
      <c r="AG530">
        <v>105</v>
      </c>
      <c r="AH530">
        <v>62</v>
      </c>
      <c r="AI530">
        <v>92</v>
      </c>
      <c r="AJ530">
        <v>40</v>
      </c>
      <c r="AK530">
        <v>74</v>
      </c>
      <c r="AL530">
        <v>2</v>
      </c>
      <c r="AM530">
        <v>78</v>
      </c>
      <c r="AN530">
        <v>7</v>
      </c>
      <c r="AO530">
        <v>107</v>
      </c>
      <c r="AP530">
        <v>69</v>
      </c>
      <c r="AQ530">
        <v>10</v>
      </c>
      <c r="AR530">
        <v>71</v>
      </c>
      <c r="AS530">
        <v>87</v>
      </c>
      <c r="AT530">
        <v>88</v>
      </c>
      <c r="AU530">
        <v>94</v>
      </c>
      <c r="AV530">
        <v>102</v>
      </c>
      <c r="AW530">
        <v>18</v>
      </c>
      <c r="AX530">
        <v>13</v>
      </c>
      <c r="AY530">
        <v>25</v>
      </c>
      <c r="AZ530">
        <v>59</v>
      </c>
      <c r="BA530">
        <v>67</v>
      </c>
      <c r="BB530">
        <v>101</v>
      </c>
      <c r="BC530">
        <v>51</v>
      </c>
      <c r="BD530">
        <v>5</v>
      </c>
      <c r="BE530">
        <v>73</v>
      </c>
      <c r="BF530">
        <v>52</v>
      </c>
      <c r="BG530">
        <v>106</v>
      </c>
      <c r="BH530">
        <v>46</v>
      </c>
      <c r="BI530">
        <v>50</v>
      </c>
      <c r="BJ530">
        <v>38</v>
      </c>
      <c r="BK530">
        <v>22</v>
      </c>
      <c r="BL530">
        <v>57</v>
      </c>
      <c r="BM530">
        <v>84</v>
      </c>
      <c r="BN530">
        <v>68</v>
      </c>
      <c r="BO530">
        <v>58</v>
      </c>
      <c r="BP530">
        <v>75</v>
      </c>
      <c r="BQ530">
        <v>43</v>
      </c>
      <c r="BR530">
        <v>11</v>
      </c>
      <c r="BS530">
        <v>44</v>
      </c>
      <c r="BT530">
        <v>14</v>
      </c>
      <c r="BU530">
        <v>77</v>
      </c>
      <c r="BV530">
        <v>61</v>
      </c>
      <c r="BW530">
        <v>83</v>
      </c>
      <c r="BX530">
        <v>42</v>
      </c>
      <c r="BY530">
        <v>20</v>
      </c>
      <c r="BZ530">
        <v>81</v>
      </c>
      <c r="CA530">
        <v>103</v>
      </c>
      <c r="CB530">
        <v>98</v>
      </c>
      <c r="CC530">
        <v>95</v>
      </c>
      <c r="CD530">
        <v>54</v>
      </c>
      <c r="CE530">
        <v>32</v>
      </c>
      <c r="CF530">
        <v>56</v>
      </c>
      <c r="CG530">
        <v>96</v>
      </c>
      <c r="CH530">
        <v>90</v>
      </c>
      <c r="CI530">
        <v>8</v>
      </c>
      <c r="CJ530">
        <v>39</v>
      </c>
      <c r="CK530">
        <v>53</v>
      </c>
      <c r="CL530">
        <v>16</v>
      </c>
      <c r="CM530">
        <v>9</v>
      </c>
      <c r="CN530">
        <v>99</v>
      </c>
      <c r="CO530">
        <v>86</v>
      </c>
      <c r="CP530">
        <v>76</v>
      </c>
      <c r="CQ530">
        <v>4</v>
      </c>
      <c r="CR530">
        <v>15</v>
      </c>
      <c r="CS530">
        <v>104</v>
      </c>
      <c r="CT530">
        <v>49</v>
      </c>
      <c r="CU530">
        <v>85</v>
      </c>
      <c r="CV530">
        <v>89</v>
      </c>
      <c r="CW530">
        <v>55</v>
      </c>
      <c r="CX530">
        <v>60</v>
      </c>
      <c r="CY530">
        <v>97</v>
      </c>
      <c r="CZ530">
        <v>36</v>
      </c>
      <c r="DA530">
        <v>17</v>
      </c>
      <c r="DB530">
        <v>29</v>
      </c>
      <c r="DC530">
        <v>34</v>
      </c>
      <c r="DD530">
        <v>64</v>
      </c>
      <c r="DE530">
        <v>21</v>
      </c>
      <c r="DG530">
        <v>65</v>
      </c>
      <c r="DH530">
        <v>93</v>
      </c>
      <c r="DI530">
        <v>24</v>
      </c>
      <c r="DJ530">
        <v>26</v>
      </c>
    </row>
    <row r="532" spans="4:119" x14ac:dyDescent="0.2">
      <c r="D532" s="430">
        <v>109</v>
      </c>
      <c r="E532" s="431" t="s">
        <v>179</v>
      </c>
    </row>
    <row r="533" spans="4:119" x14ac:dyDescent="0.2">
      <c r="E533" s="426" t="s">
        <v>130</v>
      </c>
      <c r="F533">
        <v>1</v>
      </c>
      <c r="G533">
        <v>2</v>
      </c>
      <c r="H533">
        <v>3</v>
      </c>
      <c r="I533">
        <v>4</v>
      </c>
      <c r="J533">
        <v>5</v>
      </c>
      <c r="K533">
        <v>6</v>
      </c>
      <c r="L533">
        <v>7</v>
      </c>
      <c r="M533">
        <v>8</v>
      </c>
      <c r="N533">
        <v>9</v>
      </c>
      <c r="O533">
        <v>10</v>
      </c>
      <c r="P533">
        <v>11</v>
      </c>
      <c r="Q533">
        <v>12</v>
      </c>
      <c r="R533">
        <v>13</v>
      </c>
      <c r="S533">
        <v>14</v>
      </c>
      <c r="T533">
        <v>15</v>
      </c>
      <c r="U533">
        <v>16</v>
      </c>
      <c r="V533">
        <v>17</v>
      </c>
      <c r="W533">
        <v>18</v>
      </c>
      <c r="X533">
        <v>19</v>
      </c>
      <c r="Y533">
        <v>20</v>
      </c>
      <c r="Z533">
        <v>21</v>
      </c>
      <c r="AA533">
        <v>22</v>
      </c>
      <c r="AB533">
        <v>23</v>
      </c>
      <c r="AC533">
        <v>24</v>
      </c>
      <c r="AD533">
        <v>25</v>
      </c>
      <c r="AE533">
        <v>26</v>
      </c>
      <c r="AF533">
        <v>27</v>
      </c>
      <c r="AG533">
        <v>28</v>
      </c>
      <c r="AH533">
        <v>29</v>
      </c>
      <c r="AI533">
        <v>30</v>
      </c>
      <c r="AJ533">
        <v>31</v>
      </c>
      <c r="AK533">
        <v>32</v>
      </c>
      <c r="AL533">
        <v>33</v>
      </c>
      <c r="AM533">
        <v>34</v>
      </c>
      <c r="AN533">
        <v>35</v>
      </c>
      <c r="AO533">
        <v>36</v>
      </c>
      <c r="AP533">
        <v>37</v>
      </c>
      <c r="AQ533">
        <v>38</v>
      </c>
      <c r="AR533">
        <v>39</v>
      </c>
      <c r="AS533">
        <v>40</v>
      </c>
      <c r="AT533">
        <v>41</v>
      </c>
      <c r="AU533">
        <v>42</v>
      </c>
      <c r="AV533">
        <v>43</v>
      </c>
      <c r="AW533">
        <v>44</v>
      </c>
      <c r="AX533">
        <v>45</v>
      </c>
      <c r="AY533">
        <v>46</v>
      </c>
      <c r="AZ533">
        <v>47</v>
      </c>
      <c r="BA533">
        <v>48</v>
      </c>
      <c r="BB533">
        <v>49</v>
      </c>
      <c r="BC533">
        <v>50</v>
      </c>
      <c r="BD533">
        <v>51</v>
      </c>
      <c r="BE533">
        <v>52</v>
      </c>
      <c r="BF533">
        <v>53</v>
      </c>
      <c r="BG533">
        <v>54</v>
      </c>
      <c r="BH533">
        <v>55</v>
      </c>
      <c r="BI533">
        <v>56</v>
      </c>
      <c r="BJ533">
        <v>57</v>
      </c>
      <c r="BK533">
        <v>58</v>
      </c>
      <c r="BL533">
        <v>59</v>
      </c>
      <c r="BM533">
        <v>60</v>
      </c>
      <c r="BN533">
        <v>61</v>
      </c>
      <c r="BO533">
        <v>62</v>
      </c>
      <c r="BP533">
        <v>63</v>
      </c>
      <c r="BQ533">
        <v>64</v>
      </c>
      <c r="BR533">
        <v>65</v>
      </c>
      <c r="BS533">
        <v>66</v>
      </c>
      <c r="BT533">
        <v>67</v>
      </c>
      <c r="BU533">
        <v>68</v>
      </c>
      <c r="BV533">
        <v>69</v>
      </c>
      <c r="BW533">
        <v>70</v>
      </c>
      <c r="BX533">
        <v>71</v>
      </c>
      <c r="BY533">
        <v>72</v>
      </c>
      <c r="BZ533">
        <v>73</v>
      </c>
      <c r="CA533">
        <v>74</v>
      </c>
      <c r="CB533">
        <v>75</v>
      </c>
      <c r="CC533">
        <v>76</v>
      </c>
      <c r="CD533">
        <v>77</v>
      </c>
      <c r="CE533">
        <v>78</v>
      </c>
      <c r="CF533">
        <v>79</v>
      </c>
      <c r="CG533">
        <v>80</v>
      </c>
      <c r="CH533">
        <v>81</v>
      </c>
      <c r="CI533">
        <v>82</v>
      </c>
      <c r="CJ533">
        <v>83</v>
      </c>
      <c r="CK533">
        <v>84</v>
      </c>
      <c r="CL533">
        <v>85</v>
      </c>
      <c r="CM533">
        <v>86</v>
      </c>
      <c r="CN533">
        <v>87</v>
      </c>
      <c r="CO533">
        <v>88</v>
      </c>
      <c r="CP533">
        <v>89</v>
      </c>
      <c r="CQ533">
        <v>90</v>
      </c>
      <c r="CR533">
        <v>91</v>
      </c>
      <c r="CS533">
        <v>92</v>
      </c>
      <c r="CT533">
        <v>93</v>
      </c>
      <c r="CU533">
        <v>94</v>
      </c>
      <c r="CV533">
        <v>95</v>
      </c>
      <c r="CW533">
        <v>96</v>
      </c>
      <c r="CX533">
        <v>97</v>
      </c>
      <c r="CY533">
        <v>98</v>
      </c>
      <c r="CZ533">
        <v>99</v>
      </c>
      <c r="DA533">
        <v>100</v>
      </c>
      <c r="DB533">
        <v>101</v>
      </c>
      <c r="DC533">
        <v>102</v>
      </c>
      <c r="DD533">
        <v>103</v>
      </c>
      <c r="DE533">
        <v>104</v>
      </c>
      <c r="DF533">
        <v>105</v>
      </c>
      <c r="DG533">
        <v>106</v>
      </c>
      <c r="DH533">
        <v>107</v>
      </c>
      <c r="DI533">
        <v>108</v>
      </c>
      <c r="DJ533">
        <v>109</v>
      </c>
    </row>
    <row r="534" spans="4:119" x14ac:dyDescent="0.2">
      <c r="E534" s="426" t="s">
        <v>157</v>
      </c>
      <c r="F534">
        <v>88</v>
      </c>
      <c r="G534">
        <v>30</v>
      </c>
      <c r="H534">
        <v>12</v>
      </c>
      <c r="I534">
        <v>18</v>
      </c>
      <c r="J534">
        <v>46</v>
      </c>
      <c r="K534">
        <v>45</v>
      </c>
      <c r="L534">
        <v>75</v>
      </c>
      <c r="M534">
        <v>10</v>
      </c>
      <c r="N534">
        <v>66</v>
      </c>
      <c r="O534">
        <v>98</v>
      </c>
      <c r="P534">
        <v>85</v>
      </c>
      <c r="Q534">
        <v>3</v>
      </c>
      <c r="R534">
        <v>11</v>
      </c>
      <c r="S534">
        <v>22</v>
      </c>
      <c r="T534">
        <v>107</v>
      </c>
      <c r="U534">
        <v>93</v>
      </c>
      <c r="V534">
        <v>76</v>
      </c>
      <c r="W534">
        <v>41</v>
      </c>
      <c r="X534">
        <v>36</v>
      </c>
      <c r="Y534">
        <v>82</v>
      </c>
      <c r="Z534">
        <v>28</v>
      </c>
      <c r="AA534">
        <v>53</v>
      </c>
      <c r="AB534">
        <v>35</v>
      </c>
      <c r="AC534">
        <v>96</v>
      </c>
      <c r="AD534">
        <v>109</v>
      </c>
      <c r="AE534">
        <v>94</v>
      </c>
      <c r="AF534">
        <v>89</v>
      </c>
      <c r="AG534">
        <v>7</v>
      </c>
      <c r="AH534">
        <v>38</v>
      </c>
      <c r="AI534">
        <v>108</v>
      </c>
      <c r="AJ534">
        <v>34</v>
      </c>
      <c r="AK534">
        <v>90</v>
      </c>
      <c r="AL534">
        <v>40</v>
      </c>
      <c r="AM534">
        <v>71</v>
      </c>
      <c r="AN534">
        <v>23</v>
      </c>
      <c r="AO534">
        <v>104</v>
      </c>
      <c r="AP534">
        <v>13</v>
      </c>
      <c r="AQ534">
        <v>25</v>
      </c>
      <c r="AR534">
        <v>2</v>
      </c>
      <c r="AS534">
        <v>42</v>
      </c>
      <c r="AT534">
        <v>97</v>
      </c>
      <c r="AU534">
        <v>21</v>
      </c>
      <c r="AV534">
        <v>56</v>
      </c>
      <c r="AW534">
        <v>81</v>
      </c>
      <c r="AX534">
        <v>72</v>
      </c>
      <c r="AY534">
        <v>74</v>
      </c>
      <c r="AZ534">
        <v>83</v>
      </c>
      <c r="BA534">
        <v>57</v>
      </c>
      <c r="BB534">
        <v>87</v>
      </c>
      <c r="BC534">
        <v>48</v>
      </c>
      <c r="BD534">
        <v>65</v>
      </c>
      <c r="BE534">
        <v>60</v>
      </c>
      <c r="BF534">
        <v>51</v>
      </c>
      <c r="BG534">
        <v>50</v>
      </c>
      <c r="BH534">
        <v>102</v>
      </c>
      <c r="BI534">
        <v>59</v>
      </c>
      <c r="BJ534">
        <v>31</v>
      </c>
      <c r="BK534">
        <v>6</v>
      </c>
      <c r="BL534">
        <v>37</v>
      </c>
      <c r="BM534">
        <v>91</v>
      </c>
      <c r="BN534">
        <v>70</v>
      </c>
      <c r="BO534">
        <v>16</v>
      </c>
      <c r="BP534">
        <v>26</v>
      </c>
      <c r="BQ534">
        <v>61</v>
      </c>
      <c r="BR534">
        <v>86</v>
      </c>
      <c r="BS534">
        <v>27</v>
      </c>
      <c r="BT534">
        <v>99</v>
      </c>
      <c r="BU534">
        <v>44</v>
      </c>
      <c r="BV534">
        <v>101</v>
      </c>
      <c r="BW534">
        <v>33</v>
      </c>
      <c r="BX534">
        <v>29</v>
      </c>
      <c r="BY534">
        <v>14</v>
      </c>
      <c r="BZ534">
        <v>100</v>
      </c>
      <c r="CA534">
        <v>103</v>
      </c>
      <c r="CB534">
        <v>58</v>
      </c>
      <c r="CC534">
        <v>19</v>
      </c>
      <c r="CD534">
        <v>105</v>
      </c>
      <c r="CE534">
        <v>95</v>
      </c>
      <c r="CF534">
        <v>52</v>
      </c>
      <c r="CG534">
        <v>106</v>
      </c>
      <c r="CH534">
        <v>4</v>
      </c>
      <c r="CI534">
        <v>20</v>
      </c>
      <c r="CJ534">
        <v>67</v>
      </c>
      <c r="CK534">
        <v>92</v>
      </c>
      <c r="CL534">
        <v>43</v>
      </c>
      <c r="CM534">
        <v>39</v>
      </c>
      <c r="CN534">
        <v>8</v>
      </c>
      <c r="CO534">
        <v>1</v>
      </c>
      <c r="CP534">
        <v>73</v>
      </c>
      <c r="CQ534">
        <v>17</v>
      </c>
      <c r="CR534">
        <v>32</v>
      </c>
      <c r="CS534">
        <v>79</v>
      </c>
      <c r="CT534">
        <v>24</v>
      </c>
      <c r="CU534">
        <v>15</v>
      </c>
      <c r="CV534">
        <v>64</v>
      </c>
      <c r="CW534">
        <v>78</v>
      </c>
      <c r="CX534">
        <v>68</v>
      </c>
      <c r="CY534">
        <v>54</v>
      </c>
      <c r="CZ534">
        <v>62</v>
      </c>
      <c r="DA534">
        <v>9</v>
      </c>
      <c r="DB534">
        <v>5</v>
      </c>
      <c r="DC534">
        <v>69</v>
      </c>
      <c r="DD534">
        <v>55</v>
      </c>
      <c r="DE534">
        <v>77</v>
      </c>
      <c r="DF534">
        <v>49</v>
      </c>
      <c r="DG534">
        <v>80</v>
      </c>
      <c r="DH534">
        <v>63</v>
      </c>
      <c r="DI534">
        <v>84</v>
      </c>
      <c r="DJ534">
        <v>47</v>
      </c>
    </row>
    <row r="535" spans="4:119" x14ac:dyDescent="0.2">
      <c r="E535" s="426" t="s">
        <v>159</v>
      </c>
      <c r="F535">
        <v>64</v>
      </c>
      <c r="G535">
        <v>46</v>
      </c>
      <c r="H535">
        <v>104</v>
      </c>
      <c r="I535">
        <v>86</v>
      </c>
      <c r="J535">
        <v>31</v>
      </c>
      <c r="K535">
        <v>62</v>
      </c>
      <c r="L535">
        <v>18</v>
      </c>
      <c r="M535">
        <v>101</v>
      </c>
      <c r="N535">
        <v>28</v>
      </c>
      <c r="O535">
        <v>36</v>
      </c>
      <c r="P535">
        <v>103</v>
      </c>
      <c r="Q535">
        <v>94</v>
      </c>
      <c r="R535">
        <v>81</v>
      </c>
      <c r="S535">
        <v>88</v>
      </c>
      <c r="T535">
        <v>61</v>
      </c>
      <c r="U535">
        <v>9</v>
      </c>
      <c r="V535">
        <v>48</v>
      </c>
      <c r="W535">
        <v>22</v>
      </c>
      <c r="X535">
        <v>32</v>
      </c>
      <c r="Y535">
        <v>67</v>
      </c>
      <c r="Z535">
        <v>92</v>
      </c>
      <c r="AA535">
        <v>84</v>
      </c>
      <c r="AB535">
        <v>52</v>
      </c>
      <c r="AC535">
        <v>6</v>
      </c>
      <c r="AD535">
        <v>26</v>
      </c>
      <c r="AE535">
        <v>102</v>
      </c>
      <c r="AF535">
        <v>25</v>
      </c>
      <c r="AG535">
        <v>89</v>
      </c>
      <c r="AH535">
        <v>1</v>
      </c>
      <c r="AI535">
        <v>74</v>
      </c>
      <c r="AJ535">
        <v>38</v>
      </c>
      <c r="AK535">
        <v>106</v>
      </c>
      <c r="AL535">
        <v>87</v>
      </c>
      <c r="AM535">
        <v>85</v>
      </c>
      <c r="AN535">
        <v>29</v>
      </c>
      <c r="AO535">
        <v>99</v>
      </c>
      <c r="AP535">
        <v>95</v>
      </c>
      <c r="AQ535">
        <v>90</v>
      </c>
      <c r="AR535">
        <v>51</v>
      </c>
      <c r="AS535">
        <v>66</v>
      </c>
      <c r="AT535">
        <v>107</v>
      </c>
      <c r="AU535">
        <v>58</v>
      </c>
      <c r="AV535">
        <v>45</v>
      </c>
      <c r="AW535">
        <v>5</v>
      </c>
      <c r="AX535">
        <v>27</v>
      </c>
      <c r="AY535">
        <v>2</v>
      </c>
      <c r="AZ535">
        <v>43</v>
      </c>
      <c r="BA535">
        <v>17</v>
      </c>
      <c r="BB535">
        <v>93</v>
      </c>
      <c r="BC535">
        <v>96</v>
      </c>
      <c r="BD535">
        <v>47</v>
      </c>
      <c r="BE535">
        <v>24</v>
      </c>
      <c r="BF535">
        <v>82</v>
      </c>
      <c r="BG535">
        <v>78</v>
      </c>
      <c r="BH535">
        <v>57</v>
      </c>
      <c r="BI535">
        <v>79</v>
      </c>
      <c r="BJ535">
        <v>55</v>
      </c>
      <c r="BK535">
        <v>75</v>
      </c>
      <c r="BL535">
        <v>11</v>
      </c>
      <c r="BM535">
        <v>56</v>
      </c>
      <c r="BN535">
        <v>109</v>
      </c>
      <c r="BO535">
        <v>73</v>
      </c>
      <c r="BP535">
        <v>105</v>
      </c>
      <c r="BQ535">
        <v>83</v>
      </c>
      <c r="BR535">
        <v>97</v>
      </c>
      <c r="BS535">
        <v>40</v>
      </c>
      <c r="BT535">
        <v>19</v>
      </c>
      <c r="BU535">
        <v>91</v>
      </c>
      <c r="BV535">
        <v>7</v>
      </c>
      <c r="BW535">
        <v>76</v>
      </c>
      <c r="BX535">
        <v>14</v>
      </c>
      <c r="BY535">
        <v>39</v>
      </c>
      <c r="BZ535">
        <v>20</v>
      </c>
      <c r="CA535">
        <v>41</v>
      </c>
      <c r="CB535">
        <v>53</v>
      </c>
      <c r="CC535">
        <v>50</v>
      </c>
      <c r="CD535">
        <v>35</v>
      </c>
      <c r="CE535">
        <v>69</v>
      </c>
      <c r="CF535">
        <v>8</v>
      </c>
      <c r="CG535">
        <v>12</v>
      </c>
      <c r="CH535">
        <v>15</v>
      </c>
      <c r="CI535">
        <v>44</v>
      </c>
      <c r="CJ535">
        <v>60</v>
      </c>
      <c r="CK535">
        <v>68</v>
      </c>
      <c r="CL535">
        <v>34</v>
      </c>
      <c r="CM535">
        <v>33</v>
      </c>
      <c r="CN535">
        <v>54</v>
      </c>
      <c r="CO535">
        <v>30</v>
      </c>
      <c r="CP535">
        <v>80</v>
      </c>
      <c r="CQ535">
        <v>3</v>
      </c>
      <c r="CR535">
        <v>72</v>
      </c>
      <c r="CS535">
        <v>100</v>
      </c>
      <c r="CT535">
        <v>77</v>
      </c>
      <c r="CU535">
        <v>13</v>
      </c>
      <c r="CV535">
        <v>59</v>
      </c>
      <c r="CW535">
        <v>108</v>
      </c>
      <c r="CX535">
        <v>65</v>
      </c>
      <c r="CY535">
        <v>42</v>
      </c>
      <c r="CZ535">
        <v>16</v>
      </c>
      <c r="DA535">
        <v>21</v>
      </c>
      <c r="DB535">
        <v>10</v>
      </c>
      <c r="DC535">
        <v>23</v>
      </c>
      <c r="DD535">
        <v>37</v>
      </c>
      <c r="DE535">
        <v>63</v>
      </c>
      <c r="DF535">
        <v>4</v>
      </c>
      <c r="DG535">
        <v>49</v>
      </c>
      <c r="DH535">
        <v>98</v>
      </c>
      <c r="DI535">
        <v>71</v>
      </c>
      <c r="DJ535">
        <v>70</v>
      </c>
    </row>
    <row r="537" spans="4:119" x14ac:dyDescent="0.2">
      <c r="D537" s="430">
        <v>110</v>
      </c>
      <c r="E537" s="431" t="s">
        <v>179</v>
      </c>
    </row>
    <row r="538" spans="4:119" x14ac:dyDescent="0.2">
      <c r="E538" s="426" t="s">
        <v>130</v>
      </c>
      <c r="F538">
        <v>1</v>
      </c>
      <c r="G538">
        <v>2</v>
      </c>
      <c r="H538">
        <v>3</v>
      </c>
      <c r="I538">
        <v>4</v>
      </c>
      <c r="J538">
        <v>5</v>
      </c>
      <c r="K538">
        <v>6</v>
      </c>
      <c r="L538">
        <v>7</v>
      </c>
      <c r="M538">
        <v>8</v>
      </c>
      <c r="N538">
        <v>9</v>
      </c>
      <c r="O538">
        <v>10</v>
      </c>
      <c r="P538">
        <v>11</v>
      </c>
      <c r="Q538">
        <v>12</v>
      </c>
      <c r="R538">
        <v>13</v>
      </c>
      <c r="S538">
        <v>14</v>
      </c>
      <c r="T538">
        <v>15</v>
      </c>
      <c r="U538">
        <v>16</v>
      </c>
      <c r="V538">
        <v>17</v>
      </c>
      <c r="W538">
        <v>18</v>
      </c>
      <c r="X538">
        <v>19</v>
      </c>
      <c r="Y538">
        <v>20</v>
      </c>
      <c r="Z538">
        <v>21</v>
      </c>
      <c r="AA538">
        <v>22</v>
      </c>
      <c r="AB538">
        <v>23</v>
      </c>
      <c r="AC538">
        <v>24</v>
      </c>
      <c r="AD538">
        <v>25</v>
      </c>
      <c r="AE538">
        <v>26</v>
      </c>
      <c r="AF538">
        <v>27</v>
      </c>
      <c r="AG538">
        <v>28</v>
      </c>
      <c r="AH538">
        <v>29</v>
      </c>
      <c r="AI538">
        <v>30</v>
      </c>
      <c r="AJ538">
        <v>31</v>
      </c>
      <c r="AK538">
        <v>32</v>
      </c>
      <c r="AL538">
        <v>33</v>
      </c>
      <c r="AM538">
        <v>34</v>
      </c>
      <c r="AN538">
        <v>35</v>
      </c>
      <c r="AO538">
        <v>36</v>
      </c>
      <c r="AP538">
        <v>37</v>
      </c>
      <c r="AQ538">
        <v>38</v>
      </c>
      <c r="AR538">
        <v>39</v>
      </c>
      <c r="AS538">
        <v>40</v>
      </c>
      <c r="AT538">
        <v>41</v>
      </c>
      <c r="AU538">
        <v>42</v>
      </c>
      <c r="AV538">
        <v>43</v>
      </c>
      <c r="AW538">
        <v>44</v>
      </c>
      <c r="AX538">
        <v>45</v>
      </c>
      <c r="AY538">
        <v>46</v>
      </c>
      <c r="AZ538">
        <v>47</v>
      </c>
      <c r="BA538">
        <v>48</v>
      </c>
      <c r="BB538">
        <v>49</v>
      </c>
      <c r="BC538">
        <v>50</v>
      </c>
      <c r="BD538">
        <v>51</v>
      </c>
      <c r="BE538">
        <v>52</v>
      </c>
      <c r="BF538">
        <v>53</v>
      </c>
      <c r="BG538">
        <v>54</v>
      </c>
      <c r="BH538">
        <v>55</v>
      </c>
      <c r="BI538">
        <v>56</v>
      </c>
      <c r="BJ538">
        <v>57</v>
      </c>
      <c r="BK538">
        <v>58</v>
      </c>
      <c r="BL538">
        <v>59</v>
      </c>
      <c r="BM538">
        <v>60</v>
      </c>
      <c r="BN538">
        <v>61</v>
      </c>
      <c r="BO538">
        <v>62</v>
      </c>
      <c r="BP538">
        <v>63</v>
      </c>
      <c r="BQ538">
        <v>64</v>
      </c>
      <c r="BR538">
        <v>65</v>
      </c>
      <c r="BS538">
        <v>66</v>
      </c>
      <c r="BT538">
        <v>67</v>
      </c>
      <c r="BU538">
        <v>68</v>
      </c>
      <c r="BV538">
        <v>69</v>
      </c>
      <c r="BW538">
        <v>70</v>
      </c>
      <c r="BX538">
        <v>71</v>
      </c>
      <c r="BY538">
        <v>72</v>
      </c>
      <c r="BZ538">
        <v>73</v>
      </c>
      <c r="CA538">
        <v>74</v>
      </c>
      <c r="CB538">
        <v>75</v>
      </c>
      <c r="CC538">
        <v>76</v>
      </c>
      <c r="CD538">
        <v>77</v>
      </c>
      <c r="CE538">
        <v>78</v>
      </c>
      <c r="CF538">
        <v>79</v>
      </c>
      <c r="CG538">
        <v>80</v>
      </c>
      <c r="CH538">
        <v>81</v>
      </c>
      <c r="CI538">
        <v>82</v>
      </c>
      <c r="CJ538">
        <v>83</v>
      </c>
      <c r="CK538">
        <v>84</v>
      </c>
      <c r="CL538">
        <v>85</v>
      </c>
      <c r="CM538">
        <v>86</v>
      </c>
      <c r="CN538">
        <v>87</v>
      </c>
      <c r="CO538">
        <v>88</v>
      </c>
      <c r="CP538">
        <v>89</v>
      </c>
      <c r="CQ538">
        <v>90</v>
      </c>
      <c r="CR538">
        <v>91</v>
      </c>
      <c r="CS538">
        <v>92</v>
      </c>
      <c r="CT538">
        <v>93</v>
      </c>
      <c r="CU538">
        <v>94</v>
      </c>
      <c r="CV538">
        <v>95</v>
      </c>
      <c r="CW538">
        <v>96</v>
      </c>
      <c r="CX538">
        <v>97</v>
      </c>
      <c r="CY538">
        <v>98</v>
      </c>
      <c r="CZ538">
        <v>99</v>
      </c>
      <c r="DA538">
        <v>100</v>
      </c>
      <c r="DB538">
        <v>101</v>
      </c>
      <c r="DC538">
        <v>102</v>
      </c>
      <c r="DD538">
        <v>103</v>
      </c>
      <c r="DE538">
        <v>104</v>
      </c>
      <c r="DF538">
        <v>105</v>
      </c>
      <c r="DG538">
        <v>106</v>
      </c>
      <c r="DH538">
        <v>107</v>
      </c>
      <c r="DI538">
        <v>108</v>
      </c>
      <c r="DJ538">
        <v>109</v>
      </c>
      <c r="DK538">
        <v>110</v>
      </c>
    </row>
    <row r="539" spans="4:119" x14ac:dyDescent="0.2">
      <c r="E539" s="426" t="s">
        <v>157</v>
      </c>
      <c r="F539">
        <v>40</v>
      </c>
      <c r="G539">
        <v>63</v>
      </c>
      <c r="H539">
        <v>110</v>
      </c>
      <c r="I539">
        <v>27</v>
      </c>
      <c r="J539">
        <v>103</v>
      </c>
      <c r="K539">
        <v>42</v>
      </c>
      <c r="L539">
        <v>3</v>
      </c>
      <c r="M539">
        <v>26</v>
      </c>
      <c r="N539">
        <v>46</v>
      </c>
      <c r="O539">
        <v>72</v>
      </c>
      <c r="P539">
        <v>38</v>
      </c>
      <c r="Q539">
        <v>50</v>
      </c>
      <c r="R539">
        <v>75</v>
      </c>
      <c r="S539">
        <v>96</v>
      </c>
      <c r="T539">
        <v>16</v>
      </c>
      <c r="U539">
        <v>15</v>
      </c>
      <c r="V539">
        <v>25</v>
      </c>
      <c r="W539">
        <v>94</v>
      </c>
      <c r="X539">
        <v>65</v>
      </c>
      <c r="Y539">
        <v>36</v>
      </c>
      <c r="Z539">
        <v>22</v>
      </c>
      <c r="AA539">
        <v>95</v>
      </c>
      <c r="AB539">
        <v>54</v>
      </c>
      <c r="AC539">
        <v>108</v>
      </c>
      <c r="AD539">
        <v>79</v>
      </c>
      <c r="AE539">
        <v>89</v>
      </c>
      <c r="AF539">
        <v>70</v>
      </c>
      <c r="AG539">
        <v>6</v>
      </c>
      <c r="AH539">
        <v>32</v>
      </c>
      <c r="AI539">
        <v>56</v>
      </c>
      <c r="AJ539">
        <v>60</v>
      </c>
      <c r="AK539">
        <v>20</v>
      </c>
      <c r="AL539">
        <v>62</v>
      </c>
      <c r="AM539">
        <v>7</v>
      </c>
      <c r="AN539">
        <v>48</v>
      </c>
      <c r="AO539">
        <v>99</v>
      </c>
      <c r="AP539">
        <v>53</v>
      </c>
      <c r="AQ539">
        <v>5</v>
      </c>
      <c r="AR539">
        <v>78</v>
      </c>
      <c r="AS539">
        <v>109</v>
      </c>
      <c r="AT539">
        <v>80</v>
      </c>
      <c r="AU539">
        <v>13</v>
      </c>
      <c r="AV539">
        <v>52</v>
      </c>
      <c r="AW539">
        <v>61</v>
      </c>
      <c r="AX539">
        <v>31</v>
      </c>
      <c r="AY539">
        <v>12</v>
      </c>
      <c r="AZ539">
        <v>28</v>
      </c>
      <c r="BA539">
        <v>35</v>
      </c>
      <c r="BB539">
        <v>10</v>
      </c>
      <c r="BC539">
        <v>51</v>
      </c>
      <c r="BD539">
        <v>18</v>
      </c>
      <c r="BE539">
        <v>74</v>
      </c>
      <c r="BF539">
        <v>24</v>
      </c>
      <c r="BG539">
        <v>86</v>
      </c>
      <c r="BH539">
        <v>91</v>
      </c>
      <c r="BI539">
        <v>97</v>
      </c>
      <c r="BJ539">
        <v>64</v>
      </c>
      <c r="BK539">
        <v>77</v>
      </c>
      <c r="BL539">
        <v>102</v>
      </c>
      <c r="BM539">
        <v>14</v>
      </c>
      <c r="BN539">
        <v>59</v>
      </c>
      <c r="BO539">
        <v>68</v>
      </c>
      <c r="BP539">
        <v>2</v>
      </c>
      <c r="BQ539">
        <v>83</v>
      </c>
      <c r="BR539">
        <v>44</v>
      </c>
      <c r="BS539">
        <v>47</v>
      </c>
      <c r="BT539">
        <v>100</v>
      </c>
      <c r="BU539">
        <v>11</v>
      </c>
      <c r="BV539">
        <v>101</v>
      </c>
      <c r="BW539">
        <v>76</v>
      </c>
      <c r="BX539">
        <v>33</v>
      </c>
      <c r="BY539">
        <v>43</v>
      </c>
      <c r="BZ539">
        <v>87</v>
      </c>
      <c r="CA539">
        <v>17</v>
      </c>
      <c r="CB539">
        <v>92</v>
      </c>
      <c r="CC539">
        <v>4</v>
      </c>
      <c r="CD539">
        <v>90</v>
      </c>
      <c r="CE539">
        <v>41</v>
      </c>
      <c r="CF539">
        <v>37</v>
      </c>
      <c r="CG539">
        <v>69</v>
      </c>
      <c r="CH539">
        <v>45</v>
      </c>
      <c r="CI539">
        <v>8</v>
      </c>
      <c r="CJ539">
        <v>105</v>
      </c>
      <c r="CK539">
        <v>21</v>
      </c>
      <c r="CL539">
        <v>82</v>
      </c>
      <c r="CM539">
        <v>23</v>
      </c>
      <c r="CN539">
        <v>49</v>
      </c>
      <c r="CO539">
        <v>67</v>
      </c>
      <c r="CP539">
        <v>85</v>
      </c>
      <c r="CQ539">
        <v>1</v>
      </c>
      <c r="CR539">
        <v>55</v>
      </c>
      <c r="CS539">
        <v>93</v>
      </c>
      <c r="CT539">
        <v>30</v>
      </c>
      <c r="CU539">
        <v>98</v>
      </c>
      <c r="CV539">
        <v>84</v>
      </c>
      <c r="CW539">
        <v>19</v>
      </c>
      <c r="CX539">
        <v>106</v>
      </c>
      <c r="CY539">
        <v>81</v>
      </c>
      <c r="CZ539">
        <v>66</v>
      </c>
      <c r="DA539">
        <v>57</v>
      </c>
      <c r="DB539">
        <v>29</v>
      </c>
      <c r="DC539">
        <v>39</v>
      </c>
      <c r="DD539">
        <v>107</v>
      </c>
      <c r="DE539">
        <v>88</v>
      </c>
      <c r="DF539">
        <v>73</v>
      </c>
      <c r="DG539">
        <v>9</v>
      </c>
      <c r="DH539">
        <v>34</v>
      </c>
      <c r="DI539">
        <v>71</v>
      </c>
      <c r="DJ539">
        <v>58</v>
      </c>
      <c r="DK539">
        <v>104</v>
      </c>
    </row>
    <row r="540" spans="4:119" x14ac:dyDescent="0.2">
      <c r="E540" s="426" t="s">
        <v>159</v>
      </c>
      <c r="F540">
        <v>49</v>
      </c>
      <c r="G540">
        <v>59</v>
      </c>
      <c r="H540">
        <v>61</v>
      </c>
      <c r="I540">
        <v>87</v>
      </c>
      <c r="J540">
        <v>28</v>
      </c>
      <c r="K540">
        <v>70</v>
      </c>
      <c r="L540">
        <v>58</v>
      </c>
      <c r="M540">
        <v>25</v>
      </c>
      <c r="N540">
        <v>16</v>
      </c>
      <c r="O540">
        <v>42</v>
      </c>
      <c r="P540">
        <v>37</v>
      </c>
      <c r="Q540">
        <v>101</v>
      </c>
      <c r="R540">
        <v>34</v>
      </c>
      <c r="S540">
        <v>43</v>
      </c>
      <c r="T540">
        <v>62</v>
      </c>
      <c r="U540">
        <v>79</v>
      </c>
      <c r="V540">
        <v>91</v>
      </c>
      <c r="W540">
        <v>72</v>
      </c>
      <c r="X540">
        <v>51</v>
      </c>
      <c r="Y540">
        <v>6</v>
      </c>
      <c r="Z540">
        <v>84</v>
      </c>
      <c r="AA540">
        <v>24</v>
      </c>
      <c r="AB540">
        <v>95</v>
      </c>
      <c r="AC540">
        <v>45</v>
      </c>
      <c r="AD540">
        <v>107</v>
      </c>
      <c r="AE540">
        <v>64</v>
      </c>
      <c r="AF540">
        <v>99</v>
      </c>
      <c r="AG540">
        <v>74</v>
      </c>
      <c r="AH540">
        <v>13</v>
      </c>
      <c r="AI540">
        <v>89</v>
      </c>
      <c r="AJ540">
        <v>110</v>
      </c>
      <c r="AK540">
        <v>56</v>
      </c>
      <c r="AL540">
        <v>96</v>
      </c>
      <c r="AM540">
        <v>77</v>
      </c>
      <c r="AN540">
        <v>81</v>
      </c>
      <c r="AO540">
        <v>32</v>
      </c>
      <c r="AP540">
        <v>48</v>
      </c>
      <c r="AQ540">
        <v>15</v>
      </c>
      <c r="AR540">
        <v>38</v>
      </c>
      <c r="AS540">
        <v>71</v>
      </c>
      <c r="AT540">
        <v>65</v>
      </c>
      <c r="AU540">
        <v>108</v>
      </c>
      <c r="AV540">
        <v>39</v>
      </c>
      <c r="AW540">
        <v>93</v>
      </c>
      <c r="AX540">
        <v>47</v>
      </c>
      <c r="AY540">
        <v>85</v>
      </c>
      <c r="AZ540">
        <v>88</v>
      </c>
      <c r="BA540">
        <v>57</v>
      </c>
      <c r="BB540">
        <v>40</v>
      </c>
      <c r="BC540">
        <v>26</v>
      </c>
      <c r="BD540">
        <v>109</v>
      </c>
      <c r="BE540">
        <v>98</v>
      </c>
      <c r="BF540">
        <v>4</v>
      </c>
      <c r="BG540">
        <v>63</v>
      </c>
      <c r="BH540">
        <v>21</v>
      </c>
      <c r="BI540">
        <v>100</v>
      </c>
      <c r="BJ540">
        <v>83</v>
      </c>
      <c r="BK540">
        <v>80</v>
      </c>
      <c r="BL540">
        <v>53</v>
      </c>
      <c r="BM540">
        <v>3</v>
      </c>
      <c r="BN540">
        <v>73</v>
      </c>
      <c r="BO540">
        <v>35</v>
      </c>
      <c r="BP540">
        <v>20</v>
      </c>
      <c r="BQ540">
        <v>36</v>
      </c>
      <c r="BR540">
        <v>22</v>
      </c>
      <c r="BS540">
        <v>69</v>
      </c>
      <c r="BT540">
        <v>30</v>
      </c>
      <c r="BU540">
        <v>1</v>
      </c>
      <c r="BV540">
        <v>8</v>
      </c>
      <c r="BW540">
        <v>19</v>
      </c>
      <c r="BX540">
        <v>92</v>
      </c>
      <c r="BY540">
        <v>31</v>
      </c>
      <c r="BZ540">
        <v>27</v>
      </c>
      <c r="CA540">
        <v>97</v>
      </c>
      <c r="CB540">
        <v>41</v>
      </c>
      <c r="CC540">
        <v>44</v>
      </c>
      <c r="CD540">
        <v>75</v>
      </c>
      <c r="CE540">
        <v>102</v>
      </c>
      <c r="CF540">
        <v>55</v>
      </c>
      <c r="CG540">
        <v>12</v>
      </c>
      <c r="CH540">
        <v>104</v>
      </c>
      <c r="CI540">
        <v>78</v>
      </c>
      <c r="CJ540">
        <v>86</v>
      </c>
      <c r="CK540">
        <v>106</v>
      </c>
      <c r="CL540">
        <v>46</v>
      </c>
      <c r="CM540">
        <v>90</v>
      </c>
      <c r="CN540">
        <v>5</v>
      </c>
      <c r="CO540">
        <v>82</v>
      </c>
      <c r="CP540">
        <v>67</v>
      </c>
      <c r="CQ540">
        <v>11</v>
      </c>
      <c r="CR540">
        <v>14</v>
      </c>
      <c r="CS540">
        <v>66</v>
      </c>
      <c r="CT540">
        <v>7</v>
      </c>
      <c r="CU540">
        <v>33</v>
      </c>
      <c r="CV540">
        <v>18</v>
      </c>
      <c r="CW540">
        <v>10</v>
      </c>
      <c r="CX540">
        <v>94</v>
      </c>
      <c r="CY540">
        <v>17</v>
      </c>
      <c r="CZ540">
        <v>52</v>
      </c>
      <c r="DA540">
        <v>2</v>
      </c>
      <c r="DB540">
        <v>103</v>
      </c>
      <c r="DC540">
        <v>29</v>
      </c>
      <c r="DD540">
        <v>9</v>
      </c>
      <c r="DE540">
        <v>60</v>
      </c>
      <c r="DF540">
        <v>68</v>
      </c>
      <c r="DG540">
        <v>54</v>
      </c>
      <c r="DH540">
        <v>105</v>
      </c>
      <c r="DI540">
        <v>50</v>
      </c>
      <c r="DJ540">
        <v>76</v>
      </c>
      <c r="DK540">
        <v>23</v>
      </c>
    </row>
    <row r="542" spans="4:119" x14ac:dyDescent="0.2">
      <c r="D542" s="430">
        <v>111</v>
      </c>
      <c r="E542" s="431" t="s">
        <v>179</v>
      </c>
    </row>
    <row r="543" spans="4:119" x14ac:dyDescent="0.2">
      <c r="E543" s="426" t="s">
        <v>130</v>
      </c>
      <c r="F543">
        <v>1</v>
      </c>
      <c r="G543">
        <v>2</v>
      </c>
      <c r="H543">
        <v>3</v>
      </c>
      <c r="I543">
        <v>4</v>
      </c>
      <c r="J543">
        <v>5</v>
      </c>
      <c r="K543">
        <v>6</v>
      </c>
      <c r="L543">
        <v>7</v>
      </c>
      <c r="M543">
        <v>8</v>
      </c>
      <c r="N543">
        <v>9</v>
      </c>
      <c r="O543">
        <v>10</v>
      </c>
      <c r="P543">
        <v>11</v>
      </c>
      <c r="Q543">
        <v>12</v>
      </c>
      <c r="R543">
        <v>13</v>
      </c>
      <c r="S543">
        <v>14</v>
      </c>
      <c r="T543">
        <v>15</v>
      </c>
      <c r="U543">
        <v>16</v>
      </c>
      <c r="V543">
        <v>17</v>
      </c>
      <c r="W543">
        <v>18</v>
      </c>
      <c r="X543">
        <v>19</v>
      </c>
      <c r="Y543">
        <v>20</v>
      </c>
      <c r="Z543">
        <v>21</v>
      </c>
      <c r="AA543">
        <v>22</v>
      </c>
      <c r="AB543">
        <v>23</v>
      </c>
      <c r="AC543">
        <v>24</v>
      </c>
      <c r="AD543">
        <v>25</v>
      </c>
      <c r="AE543">
        <v>26</v>
      </c>
      <c r="AF543">
        <v>27</v>
      </c>
      <c r="AG543">
        <v>28</v>
      </c>
      <c r="AH543">
        <v>29</v>
      </c>
      <c r="AI543">
        <v>30</v>
      </c>
      <c r="AJ543">
        <v>31</v>
      </c>
      <c r="AK543">
        <v>32</v>
      </c>
      <c r="AL543">
        <v>33</v>
      </c>
      <c r="AM543">
        <v>34</v>
      </c>
      <c r="AN543">
        <v>35</v>
      </c>
      <c r="AO543">
        <v>36</v>
      </c>
      <c r="AP543">
        <v>37</v>
      </c>
      <c r="AQ543">
        <v>38</v>
      </c>
      <c r="AR543">
        <v>39</v>
      </c>
      <c r="AS543">
        <v>40</v>
      </c>
      <c r="AT543">
        <v>41</v>
      </c>
      <c r="AU543">
        <v>42</v>
      </c>
      <c r="AV543">
        <v>43</v>
      </c>
      <c r="AW543">
        <v>44</v>
      </c>
      <c r="AX543">
        <v>45</v>
      </c>
      <c r="AY543">
        <v>46</v>
      </c>
      <c r="AZ543">
        <v>47</v>
      </c>
      <c r="BA543">
        <v>48</v>
      </c>
      <c r="BB543">
        <v>49</v>
      </c>
      <c r="BC543">
        <v>50</v>
      </c>
      <c r="BD543">
        <v>51</v>
      </c>
      <c r="BE543">
        <v>52</v>
      </c>
      <c r="BF543">
        <v>53</v>
      </c>
      <c r="BG543">
        <v>54</v>
      </c>
      <c r="BH543">
        <v>55</v>
      </c>
      <c r="BI543">
        <v>56</v>
      </c>
      <c r="BJ543">
        <v>57</v>
      </c>
      <c r="BK543">
        <v>58</v>
      </c>
      <c r="BL543">
        <v>59</v>
      </c>
      <c r="BM543">
        <v>60</v>
      </c>
      <c r="BN543">
        <v>61</v>
      </c>
      <c r="BO543">
        <v>62</v>
      </c>
      <c r="BP543">
        <v>63</v>
      </c>
      <c r="BQ543">
        <v>64</v>
      </c>
      <c r="BR543">
        <v>65</v>
      </c>
      <c r="BS543">
        <v>66</v>
      </c>
      <c r="BT543">
        <v>67</v>
      </c>
      <c r="BU543">
        <v>68</v>
      </c>
      <c r="BV543">
        <v>69</v>
      </c>
      <c r="BW543">
        <v>70</v>
      </c>
      <c r="BX543">
        <v>71</v>
      </c>
      <c r="BY543">
        <v>72</v>
      </c>
      <c r="BZ543">
        <v>73</v>
      </c>
      <c r="CA543">
        <v>74</v>
      </c>
      <c r="CB543">
        <v>75</v>
      </c>
      <c r="CC543">
        <v>76</v>
      </c>
      <c r="CD543">
        <v>77</v>
      </c>
      <c r="CE543">
        <v>78</v>
      </c>
      <c r="CF543">
        <v>79</v>
      </c>
      <c r="CG543">
        <v>80</v>
      </c>
      <c r="CH543">
        <v>81</v>
      </c>
      <c r="CI543">
        <v>82</v>
      </c>
      <c r="CJ543">
        <v>83</v>
      </c>
      <c r="CK543">
        <v>84</v>
      </c>
      <c r="CL543">
        <v>85</v>
      </c>
      <c r="CM543">
        <v>86</v>
      </c>
      <c r="CN543">
        <v>87</v>
      </c>
      <c r="CO543">
        <v>88</v>
      </c>
      <c r="CP543">
        <v>89</v>
      </c>
      <c r="CQ543">
        <v>90</v>
      </c>
      <c r="CR543">
        <v>91</v>
      </c>
      <c r="CS543">
        <v>92</v>
      </c>
      <c r="CT543">
        <v>93</v>
      </c>
      <c r="CU543">
        <v>94</v>
      </c>
      <c r="CV543">
        <v>95</v>
      </c>
      <c r="CW543">
        <v>96</v>
      </c>
      <c r="CX543">
        <v>97</v>
      </c>
      <c r="CY543">
        <v>98</v>
      </c>
      <c r="CZ543">
        <v>99</v>
      </c>
      <c r="DB543">
        <v>100</v>
      </c>
      <c r="DC543">
        <v>101</v>
      </c>
      <c r="DD543">
        <v>102</v>
      </c>
      <c r="DE543">
        <v>103</v>
      </c>
      <c r="DG543">
        <v>104</v>
      </c>
      <c r="DH543">
        <v>105</v>
      </c>
      <c r="DI543">
        <v>106</v>
      </c>
      <c r="DJ543">
        <v>107</v>
      </c>
      <c r="DL543">
        <v>108</v>
      </c>
      <c r="DM543">
        <v>109</v>
      </c>
      <c r="DN543">
        <v>110</v>
      </c>
      <c r="DO543">
        <v>111</v>
      </c>
    </row>
    <row r="544" spans="4:119" x14ac:dyDescent="0.2">
      <c r="E544" s="426" t="s">
        <v>157</v>
      </c>
      <c r="F544">
        <v>59</v>
      </c>
      <c r="G544">
        <v>83</v>
      </c>
      <c r="H544">
        <v>104</v>
      </c>
      <c r="I544">
        <v>80</v>
      </c>
      <c r="J544">
        <v>48</v>
      </c>
      <c r="K544">
        <v>19</v>
      </c>
      <c r="L544">
        <v>64</v>
      </c>
      <c r="M544">
        <v>74</v>
      </c>
      <c r="N544">
        <v>32</v>
      </c>
      <c r="O544">
        <v>79</v>
      </c>
      <c r="P544">
        <v>98</v>
      </c>
      <c r="Q544">
        <v>70</v>
      </c>
      <c r="R544">
        <v>42</v>
      </c>
      <c r="S544">
        <v>78</v>
      </c>
      <c r="T544">
        <v>21</v>
      </c>
      <c r="U544">
        <v>82</v>
      </c>
      <c r="V544">
        <v>54</v>
      </c>
      <c r="W544">
        <v>72</v>
      </c>
      <c r="X544">
        <v>13</v>
      </c>
      <c r="Y544">
        <v>2</v>
      </c>
      <c r="Z544">
        <v>15</v>
      </c>
      <c r="AA544">
        <v>103</v>
      </c>
      <c r="AB544">
        <v>97</v>
      </c>
      <c r="AC544">
        <v>106</v>
      </c>
      <c r="AD544">
        <v>93</v>
      </c>
      <c r="AE544">
        <v>50</v>
      </c>
      <c r="AF544">
        <v>33</v>
      </c>
      <c r="AG544">
        <v>56</v>
      </c>
      <c r="AH544">
        <v>101</v>
      </c>
      <c r="AI544">
        <v>6</v>
      </c>
      <c r="AJ544">
        <v>95</v>
      </c>
      <c r="AK544">
        <v>39</v>
      </c>
      <c r="AL544">
        <v>5</v>
      </c>
      <c r="AM544">
        <v>41</v>
      </c>
      <c r="AN544">
        <v>17</v>
      </c>
      <c r="AO544">
        <v>99</v>
      </c>
      <c r="AP544">
        <v>90</v>
      </c>
      <c r="AQ544">
        <v>14</v>
      </c>
      <c r="AR544">
        <v>105</v>
      </c>
      <c r="AS544">
        <v>63</v>
      </c>
      <c r="AT544">
        <v>73</v>
      </c>
      <c r="AU544">
        <v>108</v>
      </c>
      <c r="AV544">
        <v>10</v>
      </c>
      <c r="AW544">
        <v>92</v>
      </c>
      <c r="AX544">
        <v>34</v>
      </c>
      <c r="AY544">
        <v>110</v>
      </c>
      <c r="AZ544">
        <v>1</v>
      </c>
      <c r="BA544">
        <v>61</v>
      </c>
      <c r="BB544">
        <v>26</v>
      </c>
      <c r="BC544">
        <v>66</v>
      </c>
      <c r="BD544">
        <v>45</v>
      </c>
      <c r="BE544">
        <v>102</v>
      </c>
      <c r="BF544">
        <v>25</v>
      </c>
      <c r="BG544">
        <v>96</v>
      </c>
      <c r="BH544">
        <v>67</v>
      </c>
      <c r="BI544">
        <v>69</v>
      </c>
      <c r="BJ544">
        <v>29</v>
      </c>
      <c r="BK544">
        <v>65</v>
      </c>
      <c r="BL544">
        <v>35</v>
      </c>
      <c r="BM544">
        <v>52</v>
      </c>
      <c r="BN544">
        <v>23</v>
      </c>
      <c r="BO544">
        <v>28</v>
      </c>
      <c r="BP544">
        <v>40</v>
      </c>
      <c r="BQ544">
        <v>18</v>
      </c>
      <c r="BR544">
        <v>87</v>
      </c>
      <c r="BS544">
        <v>47</v>
      </c>
      <c r="BT544">
        <v>24</v>
      </c>
      <c r="BU544">
        <v>81</v>
      </c>
      <c r="BV544">
        <v>77</v>
      </c>
      <c r="BW544">
        <v>7</v>
      </c>
      <c r="BX544">
        <v>58</v>
      </c>
      <c r="BY544">
        <v>38</v>
      </c>
      <c r="BZ544">
        <v>91</v>
      </c>
      <c r="CA544">
        <v>8</v>
      </c>
      <c r="CB544">
        <v>27</v>
      </c>
      <c r="CC544">
        <v>111</v>
      </c>
      <c r="CD544">
        <v>30</v>
      </c>
      <c r="CE544">
        <v>94</v>
      </c>
      <c r="CF544">
        <v>76</v>
      </c>
      <c r="CG544">
        <v>107</v>
      </c>
      <c r="CH544">
        <v>68</v>
      </c>
      <c r="CI544">
        <v>49</v>
      </c>
      <c r="CJ544">
        <v>44</v>
      </c>
      <c r="CK544">
        <v>100</v>
      </c>
      <c r="CL544">
        <v>16</v>
      </c>
      <c r="CM544">
        <v>109</v>
      </c>
      <c r="CN544">
        <v>88</v>
      </c>
      <c r="CO544">
        <v>71</v>
      </c>
      <c r="CP544">
        <v>51</v>
      </c>
      <c r="CQ544">
        <v>37</v>
      </c>
      <c r="CR544">
        <v>9</v>
      </c>
      <c r="CS544">
        <v>75</v>
      </c>
      <c r="CT544">
        <v>31</v>
      </c>
      <c r="CU544">
        <v>22</v>
      </c>
      <c r="CV544">
        <v>53</v>
      </c>
      <c r="CW544">
        <v>85</v>
      </c>
      <c r="CX544">
        <v>89</v>
      </c>
      <c r="CY544">
        <v>55</v>
      </c>
      <c r="CZ544">
        <v>43</v>
      </c>
      <c r="DB544">
        <v>84</v>
      </c>
      <c r="DC544">
        <v>4</v>
      </c>
      <c r="DD544">
        <v>57</v>
      </c>
      <c r="DE544">
        <v>62</v>
      </c>
      <c r="DG544">
        <v>3</v>
      </c>
      <c r="DH544">
        <v>36</v>
      </c>
      <c r="DI544">
        <v>46</v>
      </c>
      <c r="DJ544">
        <v>12</v>
      </c>
      <c r="DL544">
        <v>60</v>
      </c>
      <c r="DM544">
        <v>86</v>
      </c>
      <c r="DN544">
        <v>20</v>
      </c>
      <c r="DO544">
        <v>11</v>
      </c>
    </row>
    <row r="545" spans="4:119" x14ac:dyDescent="0.2">
      <c r="E545" s="426" t="s">
        <v>159</v>
      </c>
      <c r="F545">
        <v>13</v>
      </c>
      <c r="G545">
        <v>5</v>
      </c>
      <c r="H545">
        <v>111</v>
      </c>
      <c r="I545">
        <v>98</v>
      </c>
      <c r="J545">
        <v>28</v>
      </c>
      <c r="K545">
        <v>34</v>
      </c>
      <c r="L545">
        <v>25</v>
      </c>
      <c r="M545">
        <v>37</v>
      </c>
      <c r="N545">
        <v>104</v>
      </c>
      <c r="O545">
        <v>46</v>
      </c>
      <c r="P545">
        <v>49</v>
      </c>
      <c r="Q545">
        <v>43</v>
      </c>
      <c r="R545">
        <v>2</v>
      </c>
      <c r="S545">
        <v>86</v>
      </c>
      <c r="T545">
        <v>73</v>
      </c>
      <c r="U545">
        <v>90</v>
      </c>
      <c r="V545">
        <v>10</v>
      </c>
      <c r="W545">
        <v>24</v>
      </c>
      <c r="X545">
        <v>97</v>
      </c>
      <c r="Y545">
        <v>3</v>
      </c>
      <c r="Z545">
        <v>8</v>
      </c>
      <c r="AA545">
        <v>60</v>
      </c>
      <c r="AB545">
        <v>89</v>
      </c>
      <c r="AC545">
        <v>83</v>
      </c>
      <c r="AD545">
        <v>96</v>
      </c>
      <c r="AE545">
        <v>35</v>
      </c>
      <c r="AF545">
        <v>106</v>
      </c>
      <c r="AG545">
        <v>64</v>
      </c>
      <c r="AH545">
        <v>85</v>
      </c>
      <c r="AI545">
        <v>91</v>
      </c>
      <c r="AJ545">
        <v>70</v>
      </c>
      <c r="AK545">
        <v>84</v>
      </c>
      <c r="AL545">
        <v>27</v>
      </c>
      <c r="AM545">
        <v>50</v>
      </c>
      <c r="AN545">
        <v>76</v>
      </c>
      <c r="AO545">
        <v>12</v>
      </c>
      <c r="AP545">
        <v>21</v>
      </c>
      <c r="AQ545">
        <v>59</v>
      </c>
      <c r="AR545">
        <v>6</v>
      </c>
      <c r="AS545">
        <v>110</v>
      </c>
      <c r="AT545">
        <v>40</v>
      </c>
      <c r="AU545">
        <v>69</v>
      </c>
      <c r="AV545">
        <v>7</v>
      </c>
      <c r="AW545">
        <v>95</v>
      </c>
      <c r="AX545">
        <v>56</v>
      </c>
      <c r="AY545">
        <v>107</v>
      </c>
      <c r="AZ545">
        <v>93</v>
      </c>
      <c r="BA545">
        <v>4</v>
      </c>
      <c r="BB545">
        <v>108</v>
      </c>
      <c r="BC545">
        <v>38</v>
      </c>
      <c r="BD545">
        <v>63</v>
      </c>
      <c r="BE545">
        <v>78</v>
      </c>
      <c r="BF545">
        <v>15</v>
      </c>
      <c r="BG545">
        <v>102</v>
      </c>
      <c r="BH545">
        <v>72</v>
      </c>
      <c r="BI545">
        <v>105</v>
      </c>
      <c r="BJ545">
        <v>16</v>
      </c>
      <c r="BK545">
        <v>77</v>
      </c>
      <c r="BL545">
        <v>36</v>
      </c>
      <c r="BM545">
        <v>109</v>
      </c>
      <c r="BN545">
        <v>103</v>
      </c>
      <c r="BO545">
        <v>65</v>
      </c>
      <c r="BP545">
        <v>75</v>
      </c>
      <c r="BQ545">
        <v>68</v>
      </c>
      <c r="BR545">
        <v>26</v>
      </c>
      <c r="BS545">
        <v>32</v>
      </c>
      <c r="BT545">
        <v>94</v>
      </c>
      <c r="BU545">
        <v>87</v>
      </c>
      <c r="BV545">
        <v>71</v>
      </c>
      <c r="BW545">
        <v>81</v>
      </c>
      <c r="BX545">
        <v>79</v>
      </c>
      <c r="BY545">
        <v>55</v>
      </c>
      <c r="BZ545">
        <v>100</v>
      </c>
      <c r="CA545">
        <v>88</v>
      </c>
      <c r="CB545">
        <v>58</v>
      </c>
      <c r="CC545">
        <v>101</v>
      </c>
      <c r="CD545">
        <v>51</v>
      </c>
      <c r="CE545">
        <v>29</v>
      </c>
      <c r="CF545">
        <v>61</v>
      </c>
      <c r="CG545">
        <v>19</v>
      </c>
      <c r="CH545">
        <v>62</v>
      </c>
      <c r="CI545">
        <v>41</v>
      </c>
      <c r="CJ545">
        <v>30</v>
      </c>
      <c r="CK545">
        <v>31</v>
      </c>
      <c r="CL545">
        <v>99</v>
      </c>
      <c r="CM545">
        <v>48</v>
      </c>
      <c r="CN545">
        <v>20</v>
      </c>
      <c r="CO545">
        <v>9</v>
      </c>
      <c r="CP545">
        <v>1</v>
      </c>
      <c r="CQ545">
        <v>82</v>
      </c>
      <c r="CR545">
        <v>80</v>
      </c>
      <c r="CS545">
        <v>11</v>
      </c>
      <c r="CT545">
        <v>92</v>
      </c>
      <c r="CU545">
        <v>57</v>
      </c>
      <c r="CV545">
        <v>42</v>
      </c>
      <c r="CW545">
        <v>14</v>
      </c>
      <c r="CX545">
        <v>18</v>
      </c>
      <c r="CY545">
        <v>52</v>
      </c>
      <c r="CZ545">
        <v>66</v>
      </c>
      <c r="DB545">
        <v>53</v>
      </c>
      <c r="DC545">
        <v>74</v>
      </c>
      <c r="DD545">
        <v>17</v>
      </c>
      <c r="DE545">
        <v>33</v>
      </c>
      <c r="DG545">
        <v>22</v>
      </c>
      <c r="DH545">
        <v>45</v>
      </c>
      <c r="DI545">
        <v>54</v>
      </c>
      <c r="DJ545">
        <v>47</v>
      </c>
      <c r="DL545">
        <v>39</v>
      </c>
      <c r="DM545">
        <v>44</v>
      </c>
      <c r="DN545">
        <v>67</v>
      </c>
      <c r="DO545">
        <v>23</v>
      </c>
    </row>
    <row r="547" spans="4:119" x14ac:dyDescent="0.2">
      <c r="D547" s="430">
        <v>112</v>
      </c>
      <c r="E547" s="431" t="s">
        <v>179</v>
      </c>
    </row>
    <row r="548" spans="4:119" x14ac:dyDescent="0.2">
      <c r="E548" s="426" t="s">
        <v>130</v>
      </c>
      <c r="F548">
        <v>1</v>
      </c>
      <c r="G548">
        <v>2</v>
      </c>
      <c r="H548">
        <v>3</v>
      </c>
      <c r="I548">
        <v>4</v>
      </c>
      <c r="J548">
        <v>5</v>
      </c>
      <c r="K548">
        <v>6</v>
      </c>
      <c r="L548">
        <v>7</v>
      </c>
      <c r="M548">
        <v>8</v>
      </c>
      <c r="N548">
        <v>9</v>
      </c>
      <c r="O548">
        <v>10</v>
      </c>
      <c r="P548">
        <v>11</v>
      </c>
      <c r="Q548">
        <v>12</v>
      </c>
      <c r="R548">
        <v>13</v>
      </c>
      <c r="S548">
        <v>14</v>
      </c>
      <c r="T548">
        <v>15</v>
      </c>
      <c r="U548">
        <v>16</v>
      </c>
      <c r="V548">
        <v>17</v>
      </c>
      <c r="W548">
        <v>18</v>
      </c>
      <c r="X548">
        <v>19</v>
      </c>
      <c r="Y548">
        <v>20</v>
      </c>
      <c r="Z548">
        <v>21</v>
      </c>
      <c r="AA548">
        <v>22</v>
      </c>
      <c r="AB548">
        <v>23</v>
      </c>
      <c r="AC548">
        <v>24</v>
      </c>
      <c r="AD548">
        <v>25</v>
      </c>
      <c r="AE548">
        <v>26</v>
      </c>
      <c r="AF548">
        <v>27</v>
      </c>
      <c r="AG548">
        <v>28</v>
      </c>
      <c r="AH548">
        <v>29</v>
      </c>
      <c r="AI548">
        <v>30</v>
      </c>
      <c r="AJ548">
        <v>31</v>
      </c>
      <c r="AK548">
        <v>32</v>
      </c>
      <c r="AL548">
        <v>33</v>
      </c>
      <c r="AM548">
        <v>34</v>
      </c>
      <c r="AN548">
        <v>35</v>
      </c>
      <c r="AO548">
        <v>36</v>
      </c>
      <c r="AP548">
        <v>37</v>
      </c>
      <c r="AQ548">
        <v>38</v>
      </c>
      <c r="AR548">
        <v>39</v>
      </c>
      <c r="AS548">
        <v>40</v>
      </c>
      <c r="AT548">
        <v>41</v>
      </c>
      <c r="AU548">
        <v>42</v>
      </c>
      <c r="AV548">
        <v>43</v>
      </c>
      <c r="AW548">
        <v>44</v>
      </c>
      <c r="AX548">
        <v>45</v>
      </c>
      <c r="AY548">
        <v>46</v>
      </c>
      <c r="AZ548">
        <v>47</v>
      </c>
      <c r="BA548">
        <v>48</v>
      </c>
      <c r="BB548">
        <v>49</v>
      </c>
      <c r="BC548">
        <v>50</v>
      </c>
      <c r="BD548">
        <v>51</v>
      </c>
      <c r="BE548">
        <v>52</v>
      </c>
      <c r="BF548">
        <v>53</v>
      </c>
      <c r="BG548">
        <v>54</v>
      </c>
      <c r="BH548">
        <v>55</v>
      </c>
      <c r="BI548">
        <v>56</v>
      </c>
      <c r="BJ548">
        <v>57</v>
      </c>
      <c r="BK548">
        <v>58</v>
      </c>
      <c r="BL548">
        <v>59</v>
      </c>
      <c r="BM548">
        <v>60</v>
      </c>
      <c r="BN548">
        <v>61</v>
      </c>
      <c r="BO548">
        <v>62</v>
      </c>
      <c r="BP548">
        <v>63</v>
      </c>
      <c r="BQ548">
        <v>64</v>
      </c>
      <c r="BR548">
        <v>65</v>
      </c>
      <c r="BS548">
        <v>66</v>
      </c>
      <c r="BT548">
        <v>67</v>
      </c>
      <c r="BU548">
        <v>68</v>
      </c>
      <c r="BV548">
        <v>69</v>
      </c>
      <c r="BW548">
        <v>70</v>
      </c>
      <c r="BX548">
        <v>71</v>
      </c>
      <c r="BY548">
        <v>72</v>
      </c>
      <c r="BZ548">
        <v>73</v>
      </c>
      <c r="CA548">
        <v>74</v>
      </c>
      <c r="CB548">
        <v>75</v>
      </c>
      <c r="CC548">
        <v>76</v>
      </c>
      <c r="CD548">
        <v>77</v>
      </c>
      <c r="CE548">
        <v>78</v>
      </c>
      <c r="CF548">
        <v>79</v>
      </c>
      <c r="CG548">
        <v>80</v>
      </c>
      <c r="CH548">
        <v>81</v>
      </c>
      <c r="CI548">
        <v>82</v>
      </c>
      <c r="CJ548">
        <v>83</v>
      </c>
      <c r="CK548">
        <v>84</v>
      </c>
      <c r="CL548">
        <v>85</v>
      </c>
      <c r="CM548">
        <v>86</v>
      </c>
      <c r="CN548">
        <v>87</v>
      </c>
      <c r="CO548">
        <v>88</v>
      </c>
      <c r="CP548">
        <v>89</v>
      </c>
      <c r="CQ548">
        <v>90</v>
      </c>
      <c r="CR548">
        <v>91</v>
      </c>
      <c r="CS548">
        <v>92</v>
      </c>
      <c r="CT548">
        <v>93</v>
      </c>
      <c r="CU548">
        <v>94</v>
      </c>
      <c r="CV548">
        <v>95</v>
      </c>
      <c r="CW548">
        <v>96</v>
      </c>
      <c r="CX548">
        <v>97</v>
      </c>
      <c r="CY548">
        <v>98</v>
      </c>
      <c r="CZ548">
        <v>99</v>
      </c>
      <c r="DA548">
        <v>100</v>
      </c>
      <c r="DB548">
        <v>101</v>
      </c>
      <c r="DC548">
        <v>102</v>
      </c>
      <c r="DD548">
        <v>103</v>
      </c>
      <c r="DE548">
        <v>104</v>
      </c>
      <c r="DG548">
        <v>105</v>
      </c>
      <c r="DH548">
        <v>106</v>
      </c>
      <c r="DI548">
        <v>107</v>
      </c>
      <c r="DJ548">
        <v>108</v>
      </c>
      <c r="DL548">
        <v>109</v>
      </c>
      <c r="DM548">
        <v>110</v>
      </c>
      <c r="DN548">
        <v>111</v>
      </c>
      <c r="DO548">
        <v>112</v>
      </c>
    </row>
    <row r="549" spans="4:119" x14ac:dyDescent="0.2">
      <c r="E549" s="426" t="s">
        <v>157</v>
      </c>
      <c r="F549">
        <v>62</v>
      </c>
      <c r="G549">
        <v>93</v>
      </c>
      <c r="H549">
        <v>52</v>
      </c>
      <c r="I549">
        <v>13</v>
      </c>
      <c r="J549">
        <v>31</v>
      </c>
      <c r="K549">
        <v>22</v>
      </c>
      <c r="L549">
        <v>38</v>
      </c>
      <c r="M549">
        <v>105</v>
      </c>
      <c r="N549">
        <v>73</v>
      </c>
      <c r="O549">
        <v>96</v>
      </c>
      <c r="P549">
        <v>50</v>
      </c>
      <c r="Q549">
        <v>60</v>
      </c>
      <c r="R549">
        <v>27</v>
      </c>
      <c r="S549">
        <v>111</v>
      </c>
      <c r="T549">
        <v>9</v>
      </c>
      <c r="U549">
        <v>34</v>
      </c>
      <c r="V549">
        <v>112</v>
      </c>
      <c r="W549">
        <v>54</v>
      </c>
      <c r="X549">
        <v>6</v>
      </c>
      <c r="Y549">
        <v>66</v>
      </c>
      <c r="Z549">
        <v>100</v>
      </c>
      <c r="AA549">
        <v>65</v>
      </c>
      <c r="AB549">
        <v>109</v>
      </c>
      <c r="AC549">
        <v>30</v>
      </c>
      <c r="AD549">
        <v>108</v>
      </c>
      <c r="AE549">
        <v>104</v>
      </c>
      <c r="AF549">
        <v>59</v>
      </c>
      <c r="AG549">
        <v>97</v>
      </c>
      <c r="AH549">
        <v>16</v>
      </c>
      <c r="AI549">
        <v>11</v>
      </c>
      <c r="AJ549">
        <v>77</v>
      </c>
      <c r="AK549">
        <v>43</v>
      </c>
      <c r="AL549">
        <v>110</v>
      </c>
      <c r="AM549">
        <v>12</v>
      </c>
      <c r="AN549">
        <v>32</v>
      </c>
      <c r="AO549">
        <v>89</v>
      </c>
      <c r="AP549">
        <v>75</v>
      </c>
      <c r="AQ549">
        <v>61</v>
      </c>
      <c r="AR549">
        <v>82</v>
      </c>
      <c r="AS549">
        <v>51</v>
      </c>
      <c r="AT549">
        <v>80</v>
      </c>
      <c r="AU549">
        <v>99</v>
      </c>
      <c r="AV549">
        <v>102</v>
      </c>
      <c r="AW549">
        <v>40</v>
      </c>
      <c r="AX549">
        <v>56</v>
      </c>
      <c r="AY549">
        <v>85</v>
      </c>
      <c r="AZ549">
        <v>41</v>
      </c>
      <c r="BA549">
        <v>90</v>
      </c>
      <c r="BB549">
        <v>72</v>
      </c>
      <c r="BC549">
        <v>57</v>
      </c>
      <c r="BD549">
        <v>3</v>
      </c>
      <c r="BE549">
        <v>46</v>
      </c>
      <c r="BF549">
        <v>69</v>
      </c>
      <c r="BG549">
        <v>91</v>
      </c>
      <c r="BH549">
        <v>21</v>
      </c>
      <c r="BI549">
        <v>45</v>
      </c>
      <c r="BJ549">
        <v>19</v>
      </c>
      <c r="BK549">
        <v>94</v>
      </c>
      <c r="BL549">
        <v>1</v>
      </c>
      <c r="BM549">
        <v>14</v>
      </c>
      <c r="BN549">
        <v>49</v>
      </c>
      <c r="BO549">
        <v>86</v>
      </c>
      <c r="BP549">
        <v>10</v>
      </c>
      <c r="BQ549">
        <v>18</v>
      </c>
      <c r="BR549">
        <v>101</v>
      </c>
      <c r="BS549">
        <v>70</v>
      </c>
      <c r="BT549">
        <v>81</v>
      </c>
      <c r="BU549">
        <v>44</v>
      </c>
      <c r="BV549">
        <v>35</v>
      </c>
      <c r="BW549">
        <v>26</v>
      </c>
      <c r="BX549">
        <v>106</v>
      </c>
      <c r="BY549">
        <v>48</v>
      </c>
      <c r="BZ549">
        <v>64</v>
      </c>
      <c r="CA549">
        <v>2</v>
      </c>
      <c r="CB549">
        <v>79</v>
      </c>
      <c r="CC549">
        <v>88</v>
      </c>
      <c r="CD549">
        <v>8</v>
      </c>
      <c r="CE549">
        <v>42</v>
      </c>
      <c r="CF549">
        <v>78</v>
      </c>
      <c r="CG549">
        <v>53</v>
      </c>
      <c r="CH549">
        <v>67</v>
      </c>
      <c r="CI549">
        <v>39</v>
      </c>
      <c r="CJ549">
        <v>87</v>
      </c>
      <c r="CK549">
        <v>107</v>
      </c>
      <c r="CL549">
        <v>83</v>
      </c>
      <c r="CM549">
        <v>74</v>
      </c>
      <c r="CN549">
        <v>24</v>
      </c>
      <c r="CO549">
        <v>47</v>
      </c>
      <c r="CP549">
        <v>103</v>
      </c>
      <c r="CQ549">
        <v>37</v>
      </c>
      <c r="CR549">
        <v>20</v>
      </c>
      <c r="CS549">
        <v>28</v>
      </c>
      <c r="CT549">
        <v>92</v>
      </c>
      <c r="CU549">
        <v>58</v>
      </c>
      <c r="CV549">
        <v>63</v>
      </c>
      <c r="CW549">
        <v>95</v>
      </c>
      <c r="CX549">
        <v>76</v>
      </c>
      <c r="CY549">
        <v>36</v>
      </c>
      <c r="CZ549">
        <v>68</v>
      </c>
      <c r="DA549">
        <v>4</v>
      </c>
      <c r="DB549">
        <v>29</v>
      </c>
      <c r="DC549">
        <v>98</v>
      </c>
      <c r="DD549">
        <v>5</v>
      </c>
      <c r="DE549">
        <v>15</v>
      </c>
      <c r="DG549">
        <v>7</v>
      </c>
      <c r="DH549">
        <v>25</v>
      </c>
      <c r="DI549">
        <v>84</v>
      </c>
      <c r="DJ549">
        <v>17</v>
      </c>
      <c r="DL549">
        <v>55</v>
      </c>
      <c r="DM549">
        <v>33</v>
      </c>
      <c r="DN549">
        <v>71</v>
      </c>
      <c r="DO549">
        <v>23</v>
      </c>
    </row>
    <row r="550" spans="4:119" x14ac:dyDescent="0.2">
      <c r="E550" s="426" t="s">
        <v>159</v>
      </c>
      <c r="F550">
        <v>18</v>
      </c>
      <c r="G550">
        <v>34</v>
      </c>
      <c r="H550">
        <v>104</v>
      </c>
      <c r="I550">
        <v>41</v>
      </c>
      <c r="J550">
        <v>74</v>
      </c>
      <c r="K550">
        <v>68</v>
      </c>
      <c r="L550">
        <v>100</v>
      </c>
      <c r="M550">
        <v>1</v>
      </c>
      <c r="N550">
        <v>8</v>
      </c>
      <c r="O550">
        <v>27</v>
      </c>
      <c r="P550">
        <v>64</v>
      </c>
      <c r="Q550">
        <v>66</v>
      </c>
      <c r="R550">
        <v>50</v>
      </c>
      <c r="S550">
        <v>36</v>
      </c>
      <c r="T550">
        <v>71</v>
      </c>
      <c r="U550">
        <v>83</v>
      </c>
      <c r="V550">
        <v>95</v>
      </c>
      <c r="W550">
        <v>31</v>
      </c>
      <c r="X550">
        <v>48</v>
      </c>
      <c r="Y550">
        <v>105</v>
      </c>
      <c r="Z550">
        <v>24</v>
      </c>
      <c r="AA550">
        <v>5</v>
      </c>
      <c r="AB550">
        <v>39</v>
      </c>
      <c r="AC550">
        <v>88</v>
      </c>
      <c r="AD550">
        <v>91</v>
      </c>
      <c r="AE550">
        <v>15</v>
      </c>
      <c r="AF550">
        <v>10</v>
      </c>
      <c r="AG550">
        <v>17</v>
      </c>
      <c r="AH550">
        <v>33</v>
      </c>
      <c r="AI550">
        <v>76</v>
      </c>
      <c r="AJ550">
        <v>72</v>
      </c>
      <c r="AK550">
        <v>84</v>
      </c>
      <c r="AL550">
        <v>19</v>
      </c>
      <c r="AM550">
        <v>98</v>
      </c>
      <c r="AN550">
        <v>43</v>
      </c>
      <c r="AO550">
        <v>79</v>
      </c>
      <c r="AP550">
        <v>51</v>
      </c>
      <c r="AQ550">
        <v>65</v>
      </c>
      <c r="AR550">
        <v>85</v>
      </c>
      <c r="AS550">
        <v>92</v>
      </c>
      <c r="AT550">
        <v>4</v>
      </c>
      <c r="AU550">
        <v>23</v>
      </c>
      <c r="AV550">
        <v>32</v>
      </c>
      <c r="AW550">
        <v>97</v>
      </c>
      <c r="AX550">
        <v>93</v>
      </c>
      <c r="AY550">
        <v>75</v>
      </c>
      <c r="AZ550">
        <v>63</v>
      </c>
      <c r="BA550">
        <v>29</v>
      </c>
      <c r="BB550">
        <v>70</v>
      </c>
      <c r="BC550">
        <v>110</v>
      </c>
      <c r="BD550">
        <v>37</v>
      </c>
      <c r="BE550">
        <v>54</v>
      </c>
      <c r="BF550">
        <v>80</v>
      </c>
      <c r="BG550">
        <v>87</v>
      </c>
      <c r="BH550">
        <v>106</v>
      </c>
      <c r="BI550">
        <v>94</v>
      </c>
      <c r="BJ550">
        <v>49</v>
      </c>
      <c r="BK550">
        <v>60</v>
      </c>
      <c r="BL550">
        <v>109</v>
      </c>
      <c r="BM550">
        <v>102</v>
      </c>
      <c r="BN550">
        <v>108</v>
      </c>
      <c r="BO550">
        <v>20</v>
      </c>
      <c r="BP550">
        <v>99</v>
      </c>
      <c r="BQ550">
        <v>11</v>
      </c>
      <c r="BR550">
        <v>67</v>
      </c>
      <c r="BS550">
        <v>103</v>
      </c>
      <c r="BT550">
        <v>111</v>
      </c>
      <c r="BU550">
        <v>6</v>
      </c>
      <c r="BV550">
        <v>86</v>
      </c>
      <c r="BW550">
        <v>46</v>
      </c>
      <c r="BX550">
        <v>40</v>
      </c>
      <c r="BY550">
        <v>44</v>
      </c>
      <c r="BZ550">
        <v>25</v>
      </c>
      <c r="CA550">
        <v>96</v>
      </c>
      <c r="CB550">
        <v>77</v>
      </c>
      <c r="CC550">
        <v>35</v>
      </c>
      <c r="CD550">
        <v>16</v>
      </c>
      <c r="CE550">
        <v>82</v>
      </c>
      <c r="CF550">
        <v>28</v>
      </c>
      <c r="CG550">
        <v>3</v>
      </c>
      <c r="CH550">
        <v>9</v>
      </c>
      <c r="CI550">
        <v>107</v>
      </c>
      <c r="CJ550">
        <v>2</v>
      </c>
      <c r="CK550">
        <v>56</v>
      </c>
      <c r="CL550">
        <v>42</v>
      </c>
      <c r="CM550">
        <v>69</v>
      </c>
      <c r="CN550">
        <v>73</v>
      </c>
      <c r="CO550">
        <v>112</v>
      </c>
      <c r="CP550">
        <v>52</v>
      </c>
      <c r="CQ550">
        <v>47</v>
      </c>
      <c r="CR550">
        <v>59</v>
      </c>
      <c r="CS550">
        <v>53</v>
      </c>
      <c r="CT550">
        <v>45</v>
      </c>
      <c r="CU550">
        <v>22</v>
      </c>
      <c r="CV550">
        <v>7</v>
      </c>
      <c r="CW550">
        <v>30</v>
      </c>
      <c r="CX550">
        <v>55</v>
      </c>
      <c r="CY550">
        <v>89</v>
      </c>
      <c r="CZ550">
        <v>101</v>
      </c>
      <c r="DA550">
        <v>81</v>
      </c>
      <c r="DB550">
        <v>78</v>
      </c>
      <c r="DC550">
        <v>90</v>
      </c>
      <c r="DD550">
        <v>12</v>
      </c>
      <c r="DE550">
        <v>38</v>
      </c>
      <c r="DG550">
        <v>13</v>
      </c>
      <c r="DH550">
        <v>26</v>
      </c>
      <c r="DI550">
        <v>57</v>
      </c>
      <c r="DJ550">
        <v>61</v>
      </c>
      <c r="DL550">
        <v>14</v>
      </c>
      <c r="DM550">
        <v>58</v>
      </c>
      <c r="DN550">
        <v>21</v>
      </c>
      <c r="DO550">
        <v>62</v>
      </c>
    </row>
    <row r="552" spans="4:119" x14ac:dyDescent="0.2">
      <c r="D552" s="430">
        <v>113</v>
      </c>
      <c r="E552" s="431" t="s">
        <v>179</v>
      </c>
    </row>
    <row r="553" spans="4:119" x14ac:dyDescent="0.2">
      <c r="E553" s="426" t="s">
        <v>130</v>
      </c>
      <c r="F553">
        <v>1</v>
      </c>
      <c r="G553">
        <v>2</v>
      </c>
      <c r="H553">
        <v>3</v>
      </c>
      <c r="I553">
        <v>4</v>
      </c>
      <c r="J553">
        <v>5</v>
      </c>
      <c r="K553">
        <v>6</v>
      </c>
      <c r="L553">
        <v>7</v>
      </c>
      <c r="M553">
        <v>8</v>
      </c>
      <c r="N553">
        <v>9</v>
      </c>
      <c r="O553">
        <v>10</v>
      </c>
      <c r="P553">
        <v>11</v>
      </c>
      <c r="Q553">
        <v>12</v>
      </c>
      <c r="R553">
        <v>13</v>
      </c>
      <c r="S553">
        <v>14</v>
      </c>
      <c r="T553">
        <v>15</v>
      </c>
      <c r="U553">
        <v>16</v>
      </c>
      <c r="V553">
        <v>17</v>
      </c>
      <c r="W553">
        <v>18</v>
      </c>
      <c r="X553">
        <v>19</v>
      </c>
      <c r="Y553">
        <v>20</v>
      </c>
      <c r="Z553">
        <v>21</v>
      </c>
      <c r="AA553">
        <v>22</v>
      </c>
      <c r="AB553">
        <v>23</v>
      </c>
      <c r="AC553">
        <v>24</v>
      </c>
      <c r="AD553">
        <v>25</v>
      </c>
      <c r="AE553">
        <v>26</v>
      </c>
      <c r="AF553">
        <v>27</v>
      </c>
      <c r="AG553">
        <v>28</v>
      </c>
      <c r="AH553">
        <v>29</v>
      </c>
      <c r="AI553">
        <v>30</v>
      </c>
      <c r="AJ553">
        <v>31</v>
      </c>
      <c r="AK553">
        <v>32</v>
      </c>
      <c r="AL553">
        <v>33</v>
      </c>
      <c r="AM553">
        <v>34</v>
      </c>
      <c r="AN553">
        <v>35</v>
      </c>
      <c r="AO553">
        <v>36</v>
      </c>
      <c r="AP553">
        <v>37</v>
      </c>
      <c r="AQ553">
        <v>38</v>
      </c>
      <c r="AR553">
        <v>39</v>
      </c>
      <c r="AS553">
        <v>40</v>
      </c>
      <c r="AT553">
        <v>41</v>
      </c>
      <c r="AU553">
        <v>42</v>
      </c>
      <c r="AV553">
        <v>43</v>
      </c>
      <c r="AW553">
        <v>44</v>
      </c>
      <c r="AX553">
        <v>45</v>
      </c>
      <c r="AY553">
        <v>46</v>
      </c>
      <c r="AZ553">
        <v>47</v>
      </c>
      <c r="BA553">
        <v>48</v>
      </c>
      <c r="BB553">
        <v>49</v>
      </c>
      <c r="BC553">
        <v>50</v>
      </c>
      <c r="BD553">
        <v>51</v>
      </c>
      <c r="BE553">
        <v>52</v>
      </c>
      <c r="BF553">
        <v>53</v>
      </c>
      <c r="BG553">
        <v>54</v>
      </c>
      <c r="BH553">
        <v>55</v>
      </c>
      <c r="BI553">
        <v>56</v>
      </c>
      <c r="BJ553">
        <v>57</v>
      </c>
      <c r="BK553">
        <v>58</v>
      </c>
      <c r="BL553">
        <v>59</v>
      </c>
      <c r="BM553">
        <v>60</v>
      </c>
      <c r="BN553">
        <v>61</v>
      </c>
      <c r="BO553">
        <v>62</v>
      </c>
      <c r="BP553">
        <v>63</v>
      </c>
      <c r="BQ553">
        <v>64</v>
      </c>
      <c r="BR553">
        <v>65</v>
      </c>
      <c r="BS553">
        <v>66</v>
      </c>
      <c r="BT553">
        <v>67</v>
      </c>
      <c r="BU553">
        <v>68</v>
      </c>
      <c r="BV553">
        <v>69</v>
      </c>
      <c r="BW553">
        <v>70</v>
      </c>
      <c r="BX553">
        <v>71</v>
      </c>
      <c r="BY553">
        <v>72</v>
      </c>
      <c r="BZ553">
        <v>73</v>
      </c>
      <c r="CA553">
        <v>74</v>
      </c>
      <c r="CB553">
        <v>75</v>
      </c>
      <c r="CC553">
        <v>76</v>
      </c>
      <c r="CD553">
        <v>77</v>
      </c>
      <c r="CE553">
        <v>78</v>
      </c>
      <c r="CF553">
        <v>79</v>
      </c>
      <c r="CG553">
        <v>80</v>
      </c>
      <c r="CH553">
        <v>81</v>
      </c>
      <c r="CI553">
        <v>82</v>
      </c>
      <c r="CJ553">
        <v>83</v>
      </c>
      <c r="CK553">
        <v>84</v>
      </c>
      <c r="CL553">
        <v>85</v>
      </c>
      <c r="CM553">
        <v>86</v>
      </c>
      <c r="CN553">
        <v>87</v>
      </c>
      <c r="CO553">
        <v>88</v>
      </c>
      <c r="CP553">
        <v>89</v>
      </c>
      <c r="CQ553">
        <v>90</v>
      </c>
      <c r="CR553">
        <v>91</v>
      </c>
      <c r="CS553">
        <v>92</v>
      </c>
      <c r="CT553">
        <v>93</v>
      </c>
      <c r="CU553">
        <v>94</v>
      </c>
      <c r="CV553">
        <v>95</v>
      </c>
      <c r="CW553">
        <v>96</v>
      </c>
      <c r="CX553">
        <v>97</v>
      </c>
      <c r="CY553">
        <v>98</v>
      </c>
      <c r="CZ553">
        <v>99</v>
      </c>
      <c r="DA553">
        <v>100</v>
      </c>
      <c r="DB553">
        <v>101</v>
      </c>
      <c r="DC553">
        <v>102</v>
      </c>
      <c r="DD553">
        <v>103</v>
      </c>
      <c r="DE553">
        <v>104</v>
      </c>
      <c r="DF553">
        <v>105</v>
      </c>
      <c r="DG553">
        <v>106</v>
      </c>
      <c r="DH553">
        <v>107</v>
      </c>
      <c r="DI553">
        <v>108</v>
      </c>
      <c r="DJ553">
        <v>109</v>
      </c>
      <c r="DL553">
        <v>110</v>
      </c>
      <c r="DM553">
        <v>111</v>
      </c>
      <c r="DN553">
        <v>112</v>
      </c>
      <c r="DO553">
        <v>113</v>
      </c>
    </row>
    <row r="554" spans="4:119" x14ac:dyDescent="0.2">
      <c r="E554" s="426" t="s">
        <v>157</v>
      </c>
      <c r="F554">
        <v>60</v>
      </c>
      <c r="G554">
        <v>106</v>
      </c>
      <c r="H554">
        <v>17</v>
      </c>
      <c r="I554">
        <v>88</v>
      </c>
      <c r="J554">
        <v>42</v>
      </c>
      <c r="K554">
        <v>13</v>
      </c>
      <c r="L554">
        <v>74</v>
      </c>
      <c r="M554">
        <v>104</v>
      </c>
      <c r="N554">
        <v>107</v>
      </c>
      <c r="O554">
        <v>48</v>
      </c>
      <c r="P554">
        <v>95</v>
      </c>
      <c r="Q554">
        <v>19</v>
      </c>
      <c r="R554">
        <v>21</v>
      </c>
      <c r="S554">
        <v>58</v>
      </c>
      <c r="T554">
        <v>8</v>
      </c>
      <c r="U554">
        <v>44</v>
      </c>
      <c r="V554">
        <v>68</v>
      </c>
      <c r="W554">
        <v>75</v>
      </c>
      <c r="X554">
        <v>78</v>
      </c>
      <c r="Y554">
        <v>32</v>
      </c>
      <c r="Z554">
        <v>45</v>
      </c>
      <c r="AA554">
        <v>84</v>
      </c>
      <c r="AB554">
        <v>67</v>
      </c>
      <c r="AC554">
        <v>91</v>
      </c>
      <c r="AD554">
        <v>63</v>
      </c>
      <c r="AE554">
        <v>37</v>
      </c>
      <c r="AF554">
        <v>50</v>
      </c>
      <c r="AG554">
        <v>10</v>
      </c>
      <c r="AH554">
        <v>108</v>
      </c>
      <c r="AI554">
        <v>98</v>
      </c>
      <c r="AJ554">
        <v>14</v>
      </c>
      <c r="AK554">
        <v>105</v>
      </c>
      <c r="AL554">
        <v>56</v>
      </c>
      <c r="AM554">
        <v>3</v>
      </c>
      <c r="AN554">
        <v>71</v>
      </c>
      <c r="AO554">
        <v>113</v>
      </c>
      <c r="AP554">
        <v>20</v>
      </c>
      <c r="AQ554">
        <v>70</v>
      </c>
      <c r="AR554">
        <v>40</v>
      </c>
      <c r="AS554">
        <v>1</v>
      </c>
      <c r="AT554">
        <v>25</v>
      </c>
      <c r="AU554">
        <v>73</v>
      </c>
      <c r="AV554">
        <v>15</v>
      </c>
      <c r="AW554">
        <v>55</v>
      </c>
      <c r="AX554">
        <v>110</v>
      </c>
      <c r="AY554">
        <v>82</v>
      </c>
      <c r="AZ554">
        <v>36</v>
      </c>
      <c r="BA554">
        <v>52</v>
      </c>
      <c r="BB554">
        <v>7</v>
      </c>
      <c r="BC554">
        <v>103</v>
      </c>
      <c r="BD554">
        <v>85</v>
      </c>
      <c r="BE554">
        <v>96</v>
      </c>
      <c r="BF554">
        <v>111</v>
      </c>
      <c r="BG554">
        <v>51</v>
      </c>
      <c r="BH554">
        <v>12</v>
      </c>
      <c r="BI554">
        <v>65</v>
      </c>
      <c r="BJ554">
        <v>35</v>
      </c>
      <c r="BK554">
        <v>94</v>
      </c>
      <c r="BL554">
        <v>77</v>
      </c>
      <c r="BM554">
        <v>43</v>
      </c>
      <c r="BN554">
        <v>100</v>
      </c>
      <c r="BO554">
        <v>81</v>
      </c>
      <c r="BP554">
        <v>29</v>
      </c>
      <c r="BQ554">
        <v>53</v>
      </c>
      <c r="BR554">
        <v>66</v>
      </c>
      <c r="BS554">
        <v>54</v>
      </c>
      <c r="BT554">
        <v>31</v>
      </c>
      <c r="BU554">
        <v>64</v>
      </c>
      <c r="BV554">
        <v>6</v>
      </c>
      <c r="BW554">
        <v>86</v>
      </c>
      <c r="BX554">
        <v>89</v>
      </c>
      <c r="BY554">
        <v>33</v>
      </c>
      <c r="BZ554">
        <v>39</v>
      </c>
      <c r="CA554">
        <v>5</v>
      </c>
      <c r="CB554">
        <v>49</v>
      </c>
      <c r="CC554">
        <v>83</v>
      </c>
      <c r="CD554">
        <v>59</v>
      </c>
      <c r="CE554">
        <v>79</v>
      </c>
      <c r="CF554">
        <v>26</v>
      </c>
      <c r="CG554">
        <v>61</v>
      </c>
      <c r="CH554">
        <v>62</v>
      </c>
      <c r="CI554">
        <v>4</v>
      </c>
      <c r="CJ554">
        <v>87</v>
      </c>
      <c r="CK554">
        <v>18</v>
      </c>
      <c r="CL554">
        <v>101</v>
      </c>
      <c r="CM554">
        <v>102</v>
      </c>
      <c r="CN554">
        <v>38</v>
      </c>
      <c r="CO554">
        <v>97</v>
      </c>
      <c r="CP554">
        <v>76</v>
      </c>
      <c r="CQ554">
        <v>93</v>
      </c>
      <c r="CR554">
        <v>28</v>
      </c>
      <c r="CS554">
        <v>99</v>
      </c>
      <c r="CT554">
        <v>90</v>
      </c>
      <c r="CU554">
        <v>22</v>
      </c>
      <c r="CV554">
        <v>11</v>
      </c>
      <c r="CW554">
        <v>69</v>
      </c>
      <c r="CX554">
        <v>46</v>
      </c>
      <c r="CY554">
        <v>109</v>
      </c>
      <c r="CZ554">
        <v>30</v>
      </c>
      <c r="DA554">
        <v>16</v>
      </c>
      <c r="DB554">
        <v>34</v>
      </c>
      <c r="DC554">
        <v>80</v>
      </c>
      <c r="DD554">
        <v>24</v>
      </c>
      <c r="DE554">
        <v>72</v>
      </c>
      <c r="DF554">
        <v>112</v>
      </c>
      <c r="DG554">
        <v>2</v>
      </c>
      <c r="DH554">
        <v>23</v>
      </c>
      <c r="DI554">
        <v>41</v>
      </c>
      <c r="DJ554">
        <v>27</v>
      </c>
      <c r="DL554">
        <v>92</v>
      </c>
      <c r="DM554">
        <v>9</v>
      </c>
      <c r="DN554">
        <v>57</v>
      </c>
      <c r="DO554">
        <v>47</v>
      </c>
    </row>
    <row r="555" spans="4:119" x14ac:dyDescent="0.2">
      <c r="E555" s="426" t="s">
        <v>159</v>
      </c>
      <c r="F555">
        <v>40</v>
      </c>
      <c r="G555">
        <v>58</v>
      </c>
      <c r="H555">
        <v>85</v>
      </c>
      <c r="I555">
        <v>73</v>
      </c>
      <c r="J555">
        <v>41</v>
      </c>
      <c r="K555">
        <v>63</v>
      </c>
      <c r="L555">
        <v>18</v>
      </c>
      <c r="M555">
        <v>107</v>
      </c>
      <c r="N555">
        <v>97</v>
      </c>
      <c r="O555">
        <v>21</v>
      </c>
      <c r="P555">
        <v>35</v>
      </c>
      <c r="Q555">
        <v>78</v>
      </c>
      <c r="R555">
        <v>26</v>
      </c>
      <c r="S555">
        <v>100</v>
      </c>
      <c r="T555">
        <v>36</v>
      </c>
      <c r="U555">
        <v>3</v>
      </c>
      <c r="V555">
        <v>29</v>
      </c>
      <c r="W555">
        <v>47</v>
      </c>
      <c r="X555">
        <v>102</v>
      </c>
      <c r="Y555">
        <v>111</v>
      </c>
      <c r="Z555">
        <v>27</v>
      </c>
      <c r="AA555">
        <v>103</v>
      </c>
      <c r="AB555">
        <v>91</v>
      </c>
      <c r="AC555">
        <v>1</v>
      </c>
      <c r="AD555">
        <v>96</v>
      </c>
      <c r="AE555">
        <v>55</v>
      </c>
      <c r="AF555">
        <v>24</v>
      </c>
      <c r="AG555">
        <v>50</v>
      </c>
      <c r="AH555">
        <v>65</v>
      </c>
      <c r="AI555">
        <v>14</v>
      </c>
      <c r="AJ555">
        <v>42</v>
      </c>
      <c r="AK555">
        <v>8</v>
      </c>
      <c r="AL555">
        <v>80</v>
      </c>
      <c r="AM555">
        <v>68</v>
      </c>
      <c r="AN555">
        <v>37</v>
      </c>
      <c r="AO555">
        <v>77</v>
      </c>
      <c r="AP555">
        <v>86</v>
      </c>
      <c r="AQ555">
        <v>9</v>
      </c>
      <c r="AR555">
        <v>13</v>
      </c>
      <c r="AS555">
        <v>33</v>
      </c>
      <c r="AT555">
        <v>5</v>
      </c>
      <c r="AU555">
        <v>94</v>
      </c>
      <c r="AV555">
        <v>99</v>
      </c>
      <c r="AW555">
        <v>71</v>
      </c>
      <c r="AX555">
        <v>34</v>
      </c>
      <c r="AY555">
        <v>70</v>
      </c>
      <c r="AZ555">
        <v>108</v>
      </c>
      <c r="BA555">
        <v>60</v>
      </c>
      <c r="BB555">
        <v>62</v>
      </c>
      <c r="BC555">
        <v>28</v>
      </c>
      <c r="BD555">
        <v>48</v>
      </c>
      <c r="BE555">
        <v>93</v>
      </c>
      <c r="BF555">
        <v>84</v>
      </c>
      <c r="BG555">
        <v>31</v>
      </c>
      <c r="BH555">
        <v>69</v>
      </c>
      <c r="BI555">
        <v>30</v>
      </c>
      <c r="BJ555">
        <v>104</v>
      </c>
      <c r="BK555">
        <v>12</v>
      </c>
      <c r="BL555">
        <v>81</v>
      </c>
      <c r="BM555">
        <v>76</v>
      </c>
      <c r="BN555">
        <v>109</v>
      </c>
      <c r="BO555">
        <v>54</v>
      </c>
      <c r="BP555">
        <v>7</v>
      </c>
      <c r="BQ555">
        <v>25</v>
      </c>
      <c r="BR555">
        <v>83</v>
      </c>
      <c r="BS555">
        <v>10</v>
      </c>
      <c r="BT555">
        <v>90</v>
      </c>
      <c r="BU555">
        <v>101</v>
      </c>
      <c r="BV555">
        <v>17</v>
      </c>
      <c r="BW555">
        <v>23</v>
      </c>
      <c r="BX555">
        <v>4</v>
      </c>
      <c r="BY555">
        <v>64</v>
      </c>
      <c r="BZ555">
        <v>113</v>
      </c>
      <c r="CA555">
        <v>38</v>
      </c>
      <c r="CB555">
        <v>82</v>
      </c>
      <c r="CC555">
        <v>105</v>
      </c>
      <c r="CD555">
        <v>89</v>
      </c>
      <c r="CE555">
        <v>20</v>
      </c>
      <c r="CF555">
        <v>11</v>
      </c>
      <c r="CG555">
        <v>51</v>
      </c>
      <c r="CH555">
        <v>112</v>
      </c>
      <c r="CI555">
        <v>75</v>
      </c>
      <c r="CJ555">
        <v>16</v>
      </c>
      <c r="CK555">
        <v>52</v>
      </c>
      <c r="CL555">
        <v>87</v>
      </c>
      <c r="CM555">
        <v>32</v>
      </c>
      <c r="CN555">
        <v>45</v>
      </c>
      <c r="CO555">
        <v>110</v>
      </c>
      <c r="CP555">
        <v>106</v>
      </c>
      <c r="CQ555">
        <v>56</v>
      </c>
      <c r="CR555">
        <v>98</v>
      </c>
      <c r="CS555">
        <v>39</v>
      </c>
      <c r="CT555">
        <v>6</v>
      </c>
      <c r="CU555">
        <v>2</v>
      </c>
      <c r="CV555">
        <v>46</v>
      </c>
      <c r="CW555">
        <v>72</v>
      </c>
      <c r="CX555">
        <v>79</v>
      </c>
      <c r="CY555">
        <v>19</v>
      </c>
      <c r="CZ555">
        <v>67</v>
      </c>
      <c r="DA555">
        <v>92</v>
      </c>
      <c r="DB555">
        <v>49</v>
      </c>
      <c r="DC555">
        <v>15</v>
      </c>
      <c r="DD555">
        <v>22</v>
      </c>
      <c r="DE555">
        <v>61</v>
      </c>
      <c r="DF555">
        <v>57</v>
      </c>
      <c r="DG555">
        <v>53</v>
      </c>
      <c r="DH555">
        <v>44</v>
      </c>
      <c r="DI555">
        <v>74</v>
      </c>
      <c r="DJ555">
        <v>95</v>
      </c>
      <c r="DL555">
        <v>88</v>
      </c>
      <c r="DM555">
        <v>43</v>
      </c>
      <c r="DN555">
        <v>59</v>
      </c>
      <c r="DO555">
        <v>66</v>
      </c>
    </row>
    <row r="557" spans="4:119" x14ac:dyDescent="0.2">
      <c r="D557" s="430">
        <v>114</v>
      </c>
      <c r="E557" s="431" t="s">
        <v>179</v>
      </c>
    </row>
    <row r="558" spans="4:119" x14ac:dyDescent="0.2">
      <c r="E558" s="426" t="s">
        <v>130</v>
      </c>
      <c r="F558">
        <v>1</v>
      </c>
      <c r="G558">
        <v>2</v>
      </c>
      <c r="H558">
        <v>3</v>
      </c>
      <c r="I558">
        <v>4</v>
      </c>
      <c r="J558">
        <v>5</v>
      </c>
      <c r="K558">
        <v>6</v>
      </c>
      <c r="L558">
        <v>7</v>
      </c>
      <c r="M558">
        <v>8</v>
      </c>
      <c r="N558">
        <v>9</v>
      </c>
      <c r="O558">
        <v>10</v>
      </c>
      <c r="P558">
        <v>11</v>
      </c>
      <c r="Q558">
        <v>12</v>
      </c>
      <c r="R558">
        <v>13</v>
      </c>
      <c r="S558">
        <v>14</v>
      </c>
      <c r="T558">
        <v>15</v>
      </c>
      <c r="U558">
        <v>16</v>
      </c>
      <c r="V558">
        <v>17</v>
      </c>
      <c r="W558">
        <v>18</v>
      </c>
      <c r="X558">
        <v>19</v>
      </c>
      <c r="Y558">
        <v>20</v>
      </c>
      <c r="Z558">
        <v>21</v>
      </c>
      <c r="AA558">
        <v>22</v>
      </c>
      <c r="AB558">
        <v>23</v>
      </c>
      <c r="AC558">
        <v>24</v>
      </c>
      <c r="AD558">
        <v>25</v>
      </c>
      <c r="AE558">
        <v>26</v>
      </c>
      <c r="AF558">
        <v>27</v>
      </c>
      <c r="AG558">
        <v>28</v>
      </c>
      <c r="AH558">
        <v>29</v>
      </c>
      <c r="AI558">
        <v>30</v>
      </c>
      <c r="AJ558">
        <v>31</v>
      </c>
      <c r="AK558">
        <v>32</v>
      </c>
      <c r="AL558">
        <v>33</v>
      </c>
      <c r="AM558">
        <v>34</v>
      </c>
      <c r="AN558">
        <v>35</v>
      </c>
      <c r="AO558">
        <v>36</v>
      </c>
      <c r="AP558">
        <v>37</v>
      </c>
      <c r="AQ558">
        <v>38</v>
      </c>
      <c r="AR558">
        <v>39</v>
      </c>
      <c r="AS558">
        <v>40</v>
      </c>
      <c r="AT558">
        <v>41</v>
      </c>
      <c r="AU558">
        <v>42</v>
      </c>
      <c r="AV558">
        <v>43</v>
      </c>
      <c r="AW558">
        <v>44</v>
      </c>
      <c r="AX558">
        <v>45</v>
      </c>
      <c r="AY558">
        <v>46</v>
      </c>
      <c r="AZ558">
        <v>47</v>
      </c>
      <c r="BA558">
        <v>48</v>
      </c>
      <c r="BB558">
        <v>49</v>
      </c>
      <c r="BC558">
        <v>50</v>
      </c>
      <c r="BD558">
        <v>51</v>
      </c>
      <c r="BE558">
        <v>52</v>
      </c>
      <c r="BF558">
        <v>53</v>
      </c>
      <c r="BG558">
        <v>54</v>
      </c>
      <c r="BH558">
        <v>55</v>
      </c>
      <c r="BI558">
        <v>56</v>
      </c>
      <c r="BJ558">
        <v>57</v>
      </c>
      <c r="BK558">
        <v>58</v>
      </c>
      <c r="BL558">
        <v>59</v>
      </c>
      <c r="BM558">
        <v>60</v>
      </c>
      <c r="BN558">
        <v>61</v>
      </c>
      <c r="BO558">
        <v>62</v>
      </c>
      <c r="BP558">
        <v>63</v>
      </c>
      <c r="BQ558">
        <v>64</v>
      </c>
      <c r="BR558">
        <v>65</v>
      </c>
      <c r="BS558">
        <v>66</v>
      </c>
      <c r="BT558">
        <v>67</v>
      </c>
      <c r="BU558">
        <v>68</v>
      </c>
      <c r="BV558">
        <v>69</v>
      </c>
      <c r="BW558">
        <v>70</v>
      </c>
      <c r="BX558">
        <v>71</v>
      </c>
      <c r="BY558">
        <v>72</v>
      </c>
      <c r="BZ558">
        <v>73</v>
      </c>
      <c r="CA558">
        <v>74</v>
      </c>
      <c r="CB558">
        <v>75</v>
      </c>
      <c r="CC558">
        <v>76</v>
      </c>
      <c r="CD558">
        <v>77</v>
      </c>
      <c r="CE558">
        <v>78</v>
      </c>
      <c r="CF558">
        <v>79</v>
      </c>
      <c r="CG558">
        <v>80</v>
      </c>
      <c r="CH558">
        <v>81</v>
      </c>
      <c r="CI558">
        <v>82</v>
      </c>
      <c r="CJ558">
        <v>83</v>
      </c>
      <c r="CK558">
        <v>84</v>
      </c>
      <c r="CL558">
        <v>85</v>
      </c>
      <c r="CM558">
        <v>86</v>
      </c>
      <c r="CN558">
        <v>87</v>
      </c>
      <c r="CO558">
        <v>88</v>
      </c>
      <c r="CP558">
        <v>89</v>
      </c>
      <c r="CQ558">
        <v>90</v>
      </c>
      <c r="CR558">
        <v>91</v>
      </c>
      <c r="CS558">
        <v>92</v>
      </c>
      <c r="CT558">
        <v>93</v>
      </c>
      <c r="CU558">
        <v>94</v>
      </c>
      <c r="CV558">
        <v>95</v>
      </c>
      <c r="CW558">
        <v>96</v>
      </c>
      <c r="CX558">
        <v>97</v>
      </c>
      <c r="CY558">
        <v>98</v>
      </c>
      <c r="CZ558">
        <v>99</v>
      </c>
      <c r="DA558">
        <v>100</v>
      </c>
      <c r="DB558">
        <v>101</v>
      </c>
      <c r="DC558">
        <v>102</v>
      </c>
      <c r="DD558">
        <v>103</v>
      </c>
      <c r="DE558">
        <v>104</v>
      </c>
      <c r="DF558">
        <v>105</v>
      </c>
      <c r="DG558">
        <v>106</v>
      </c>
      <c r="DH558">
        <v>107</v>
      </c>
      <c r="DI558">
        <v>108</v>
      </c>
      <c r="DJ558">
        <v>109</v>
      </c>
      <c r="DK558">
        <v>110</v>
      </c>
      <c r="DL558">
        <v>111</v>
      </c>
      <c r="DM558">
        <v>112</v>
      </c>
      <c r="DN558">
        <v>113</v>
      </c>
      <c r="DO558">
        <v>114</v>
      </c>
    </row>
    <row r="559" spans="4:119" x14ac:dyDescent="0.2">
      <c r="E559" s="426" t="s">
        <v>157</v>
      </c>
      <c r="F559">
        <v>70</v>
      </c>
      <c r="G559">
        <v>53</v>
      </c>
      <c r="H559">
        <v>112</v>
      </c>
      <c r="I559">
        <v>80</v>
      </c>
      <c r="J559">
        <v>33</v>
      </c>
      <c r="K559">
        <v>105</v>
      </c>
      <c r="L559">
        <v>78</v>
      </c>
      <c r="M559">
        <v>16</v>
      </c>
      <c r="N559">
        <v>92</v>
      </c>
      <c r="O559">
        <v>107</v>
      </c>
      <c r="P559">
        <v>49</v>
      </c>
      <c r="Q559">
        <v>55</v>
      </c>
      <c r="R559">
        <v>57</v>
      </c>
      <c r="S559">
        <v>62</v>
      </c>
      <c r="T559">
        <v>77</v>
      </c>
      <c r="U559">
        <v>95</v>
      </c>
      <c r="V559">
        <v>5</v>
      </c>
      <c r="W559">
        <v>102</v>
      </c>
      <c r="X559">
        <v>23</v>
      </c>
      <c r="Y559">
        <v>41</v>
      </c>
      <c r="Z559">
        <v>48</v>
      </c>
      <c r="AA559">
        <v>76</v>
      </c>
      <c r="AB559">
        <v>111</v>
      </c>
      <c r="AC559">
        <v>51</v>
      </c>
      <c r="AD559">
        <v>22</v>
      </c>
      <c r="AE559">
        <v>30</v>
      </c>
      <c r="AF559">
        <v>9</v>
      </c>
      <c r="AG559">
        <v>44</v>
      </c>
      <c r="AH559">
        <v>46</v>
      </c>
      <c r="AI559">
        <v>34</v>
      </c>
      <c r="AJ559">
        <v>20</v>
      </c>
      <c r="AK559">
        <v>28</v>
      </c>
      <c r="AL559">
        <v>60</v>
      </c>
      <c r="AM559">
        <v>97</v>
      </c>
      <c r="AN559">
        <v>79</v>
      </c>
      <c r="AO559">
        <v>39</v>
      </c>
      <c r="AP559">
        <v>8</v>
      </c>
      <c r="AQ559">
        <v>75</v>
      </c>
      <c r="AR559">
        <v>66</v>
      </c>
      <c r="AS559">
        <v>1</v>
      </c>
      <c r="AT559">
        <v>40</v>
      </c>
      <c r="AU559">
        <v>26</v>
      </c>
      <c r="AV559">
        <v>59</v>
      </c>
      <c r="AW559">
        <v>91</v>
      </c>
      <c r="AX559">
        <v>108</v>
      </c>
      <c r="AY559">
        <v>38</v>
      </c>
      <c r="AZ559">
        <v>18</v>
      </c>
      <c r="BA559">
        <v>2</v>
      </c>
      <c r="BB559">
        <v>11</v>
      </c>
      <c r="BC559">
        <v>58</v>
      </c>
      <c r="BD559">
        <v>83</v>
      </c>
      <c r="BE559">
        <v>94</v>
      </c>
      <c r="BF559">
        <v>74</v>
      </c>
      <c r="BG559">
        <v>45</v>
      </c>
      <c r="BH559">
        <v>21</v>
      </c>
      <c r="BI559">
        <v>4</v>
      </c>
      <c r="BJ559">
        <v>13</v>
      </c>
      <c r="BK559">
        <v>50</v>
      </c>
      <c r="BL559">
        <v>63</v>
      </c>
      <c r="BM559">
        <v>69</v>
      </c>
      <c r="BN559">
        <v>65</v>
      </c>
      <c r="BO559">
        <v>14</v>
      </c>
      <c r="BP559">
        <v>24</v>
      </c>
      <c r="BQ559">
        <v>67</v>
      </c>
      <c r="BR559">
        <v>3</v>
      </c>
      <c r="BS559">
        <v>109</v>
      </c>
      <c r="BT559">
        <v>64</v>
      </c>
      <c r="BU559">
        <v>104</v>
      </c>
      <c r="BV559">
        <v>73</v>
      </c>
      <c r="BW559">
        <v>37</v>
      </c>
      <c r="BX559">
        <v>90</v>
      </c>
      <c r="BY559">
        <v>93</v>
      </c>
      <c r="BZ559">
        <v>17</v>
      </c>
      <c r="CA559">
        <v>71</v>
      </c>
      <c r="CB559">
        <v>6</v>
      </c>
      <c r="CC559">
        <v>99</v>
      </c>
      <c r="CD559">
        <v>101</v>
      </c>
      <c r="CE559">
        <v>25</v>
      </c>
      <c r="CF559">
        <v>106</v>
      </c>
      <c r="CG559">
        <v>56</v>
      </c>
      <c r="CH559">
        <v>88</v>
      </c>
      <c r="CI559">
        <v>19</v>
      </c>
      <c r="CJ559">
        <v>61</v>
      </c>
      <c r="CK559">
        <v>27</v>
      </c>
      <c r="CL559">
        <v>42</v>
      </c>
      <c r="CM559">
        <v>100</v>
      </c>
      <c r="CN559">
        <v>81</v>
      </c>
      <c r="CO559">
        <v>89</v>
      </c>
      <c r="CP559">
        <v>72</v>
      </c>
      <c r="CQ559">
        <v>54</v>
      </c>
      <c r="CR559">
        <v>114</v>
      </c>
      <c r="CS559">
        <v>35</v>
      </c>
      <c r="CT559">
        <v>84</v>
      </c>
      <c r="CU559">
        <v>52</v>
      </c>
      <c r="CV559">
        <v>43</v>
      </c>
      <c r="CW559">
        <v>85</v>
      </c>
      <c r="CX559">
        <v>96</v>
      </c>
      <c r="CY559">
        <v>10</v>
      </c>
      <c r="CZ559">
        <v>68</v>
      </c>
      <c r="DA559">
        <v>103</v>
      </c>
      <c r="DB559">
        <v>7</v>
      </c>
      <c r="DC559">
        <v>113</v>
      </c>
      <c r="DD559">
        <v>29</v>
      </c>
      <c r="DE559">
        <v>47</v>
      </c>
      <c r="DF559">
        <v>98</v>
      </c>
      <c r="DG559">
        <v>110</v>
      </c>
      <c r="DH559">
        <v>31</v>
      </c>
      <c r="DI559">
        <v>15</v>
      </c>
      <c r="DJ559">
        <v>82</v>
      </c>
      <c r="DK559">
        <v>86</v>
      </c>
      <c r="DL559">
        <v>12</v>
      </c>
      <c r="DM559">
        <v>36</v>
      </c>
      <c r="DN559">
        <v>87</v>
      </c>
      <c r="DO559">
        <v>32</v>
      </c>
    </row>
    <row r="560" spans="4:119" x14ac:dyDescent="0.2">
      <c r="E560" s="426" t="s">
        <v>159</v>
      </c>
      <c r="F560">
        <v>77</v>
      </c>
      <c r="G560">
        <v>84</v>
      </c>
      <c r="H560">
        <v>67</v>
      </c>
      <c r="I560">
        <v>113</v>
      </c>
      <c r="J560">
        <v>87</v>
      </c>
      <c r="K560">
        <v>33</v>
      </c>
      <c r="L560">
        <v>10</v>
      </c>
      <c r="M560">
        <v>71</v>
      </c>
      <c r="N560">
        <v>81</v>
      </c>
      <c r="O560">
        <v>36</v>
      </c>
      <c r="P560">
        <v>79</v>
      </c>
      <c r="Q560">
        <v>50</v>
      </c>
      <c r="R560">
        <v>86</v>
      </c>
      <c r="S560">
        <v>21</v>
      </c>
      <c r="T560">
        <v>112</v>
      </c>
      <c r="U560">
        <v>63</v>
      </c>
      <c r="V560">
        <v>59</v>
      </c>
      <c r="W560">
        <v>52</v>
      </c>
      <c r="X560">
        <v>16</v>
      </c>
      <c r="Y560">
        <v>28</v>
      </c>
      <c r="Z560">
        <v>14</v>
      </c>
      <c r="AA560">
        <v>99</v>
      </c>
      <c r="AB560">
        <v>72</v>
      </c>
      <c r="AC560">
        <v>20</v>
      </c>
      <c r="AD560">
        <v>57</v>
      </c>
      <c r="AE560">
        <v>82</v>
      </c>
      <c r="AF560">
        <v>58</v>
      </c>
      <c r="AG560">
        <v>37</v>
      </c>
      <c r="AH560">
        <v>1</v>
      </c>
      <c r="AI560">
        <v>46</v>
      </c>
      <c r="AJ560">
        <v>98</v>
      </c>
      <c r="AK560">
        <v>6</v>
      </c>
      <c r="AL560">
        <v>19</v>
      </c>
      <c r="AM560">
        <v>85</v>
      </c>
      <c r="AN560">
        <v>51</v>
      </c>
      <c r="AO560">
        <v>55</v>
      </c>
      <c r="AP560">
        <v>40</v>
      </c>
      <c r="AQ560">
        <v>92</v>
      </c>
      <c r="AR560">
        <v>110</v>
      </c>
      <c r="AS560">
        <v>76</v>
      </c>
      <c r="AT560">
        <v>3</v>
      </c>
      <c r="AU560">
        <v>43</v>
      </c>
      <c r="AV560">
        <v>49</v>
      </c>
      <c r="AW560">
        <v>101</v>
      </c>
      <c r="AX560">
        <v>7</v>
      </c>
      <c r="AY560">
        <v>75</v>
      </c>
      <c r="AZ560">
        <v>24</v>
      </c>
      <c r="BA560">
        <v>30</v>
      </c>
      <c r="BB560">
        <v>61</v>
      </c>
      <c r="BC560">
        <v>78</v>
      </c>
      <c r="BD560">
        <v>34</v>
      </c>
      <c r="BE560">
        <v>73</v>
      </c>
      <c r="BF560">
        <v>42</v>
      </c>
      <c r="BG560">
        <v>111</v>
      </c>
      <c r="BH560">
        <v>12</v>
      </c>
      <c r="BI560">
        <v>94</v>
      </c>
      <c r="BJ560">
        <v>25</v>
      </c>
      <c r="BK560">
        <v>109</v>
      </c>
      <c r="BL560">
        <v>8</v>
      </c>
      <c r="BM560">
        <v>17</v>
      </c>
      <c r="BN560">
        <v>107</v>
      </c>
      <c r="BO560">
        <v>60</v>
      </c>
      <c r="BP560">
        <v>35</v>
      </c>
      <c r="BQ560">
        <v>96</v>
      </c>
      <c r="BR560">
        <v>91</v>
      </c>
      <c r="BS560">
        <v>69</v>
      </c>
      <c r="BT560">
        <v>95</v>
      </c>
      <c r="BU560">
        <v>62</v>
      </c>
      <c r="BV560">
        <v>26</v>
      </c>
      <c r="BW560">
        <v>114</v>
      </c>
      <c r="BX560">
        <v>22</v>
      </c>
      <c r="BY560">
        <v>103</v>
      </c>
      <c r="BZ560">
        <v>64</v>
      </c>
      <c r="CA560">
        <v>38</v>
      </c>
      <c r="CB560">
        <v>106</v>
      </c>
      <c r="CC560">
        <v>23</v>
      </c>
      <c r="CD560">
        <v>70</v>
      </c>
      <c r="CE560">
        <v>4</v>
      </c>
      <c r="CF560">
        <v>105</v>
      </c>
      <c r="CG560">
        <v>83</v>
      </c>
      <c r="CH560">
        <v>108</v>
      </c>
      <c r="CI560">
        <v>44</v>
      </c>
      <c r="CJ560">
        <v>27</v>
      </c>
      <c r="CK560">
        <v>2</v>
      </c>
      <c r="CL560">
        <v>31</v>
      </c>
      <c r="CM560">
        <v>47</v>
      </c>
      <c r="CN560">
        <v>11</v>
      </c>
      <c r="CO560">
        <v>100</v>
      </c>
      <c r="CP560">
        <v>90</v>
      </c>
      <c r="CQ560">
        <v>53</v>
      </c>
      <c r="CR560">
        <v>80</v>
      </c>
      <c r="CS560">
        <v>89</v>
      </c>
      <c r="CT560">
        <v>56</v>
      </c>
      <c r="CU560">
        <v>65</v>
      </c>
      <c r="CV560">
        <v>102</v>
      </c>
      <c r="CW560">
        <v>45</v>
      </c>
      <c r="CX560">
        <v>104</v>
      </c>
      <c r="CY560">
        <v>5</v>
      </c>
      <c r="CZ560">
        <v>18</v>
      </c>
      <c r="DA560">
        <v>13</v>
      </c>
      <c r="DB560">
        <v>74</v>
      </c>
      <c r="DC560">
        <v>68</v>
      </c>
      <c r="DD560">
        <v>97</v>
      </c>
      <c r="DE560">
        <v>88</v>
      </c>
      <c r="DF560">
        <v>48</v>
      </c>
      <c r="DG560">
        <v>32</v>
      </c>
      <c r="DH560">
        <v>15</v>
      </c>
      <c r="DI560">
        <v>9</v>
      </c>
      <c r="DJ560">
        <v>41</v>
      </c>
      <c r="DK560">
        <v>39</v>
      </c>
      <c r="DL560">
        <v>54</v>
      </c>
      <c r="DM560">
        <v>29</v>
      </c>
      <c r="DN560">
        <v>66</v>
      </c>
      <c r="DO560">
        <v>93</v>
      </c>
    </row>
    <row r="562" spans="4:124" x14ac:dyDescent="0.2">
      <c r="D562" s="430">
        <v>115</v>
      </c>
      <c r="E562" s="431" t="s">
        <v>179</v>
      </c>
    </row>
    <row r="563" spans="4:124" x14ac:dyDescent="0.2">
      <c r="E563" s="426" t="s">
        <v>130</v>
      </c>
      <c r="F563">
        <v>1</v>
      </c>
      <c r="G563">
        <v>2</v>
      </c>
      <c r="H563">
        <v>3</v>
      </c>
      <c r="I563">
        <v>4</v>
      </c>
      <c r="J563">
        <v>5</v>
      </c>
      <c r="K563">
        <v>6</v>
      </c>
      <c r="L563">
        <v>7</v>
      </c>
      <c r="M563">
        <v>8</v>
      </c>
      <c r="N563">
        <v>9</v>
      </c>
      <c r="O563">
        <v>10</v>
      </c>
      <c r="P563">
        <v>11</v>
      </c>
      <c r="Q563">
        <v>12</v>
      </c>
      <c r="R563">
        <v>13</v>
      </c>
      <c r="S563">
        <v>14</v>
      </c>
      <c r="T563">
        <v>15</v>
      </c>
      <c r="U563">
        <v>16</v>
      </c>
      <c r="V563">
        <v>17</v>
      </c>
      <c r="W563">
        <v>18</v>
      </c>
      <c r="X563">
        <v>19</v>
      </c>
      <c r="Y563">
        <v>20</v>
      </c>
      <c r="Z563">
        <v>21</v>
      </c>
      <c r="AA563">
        <v>22</v>
      </c>
      <c r="AB563">
        <v>23</v>
      </c>
      <c r="AC563">
        <v>24</v>
      </c>
      <c r="AD563">
        <v>25</v>
      </c>
      <c r="AE563">
        <v>26</v>
      </c>
      <c r="AF563">
        <v>27</v>
      </c>
      <c r="AG563">
        <v>28</v>
      </c>
      <c r="AH563">
        <v>29</v>
      </c>
      <c r="AI563">
        <v>30</v>
      </c>
      <c r="AJ563">
        <v>31</v>
      </c>
      <c r="AK563">
        <v>32</v>
      </c>
      <c r="AL563">
        <v>33</v>
      </c>
      <c r="AM563">
        <v>34</v>
      </c>
      <c r="AN563">
        <v>35</v>
      </c>
      <c r="AO563">
        <v>36</v>
      </c>
      <c r="AP563">
        <v>37</v>
      </c>
      <c r="AQ563">
        <v>38</v>
      </c>
      <c r="AR563">
        <v>39</v>
      </c>
      <c r="AS563">
        <v>40</v>
      </c>
      <c r="AT563">
        <v>41</v>
      </c>
      <c r="AU563">
        <v>42</v>
      </c>
      <c r="AV563">
        <v>43</v>
      </c>
      <c r="AW563">
        <v>44</v>
      </c>
      <c r="AX563">
        <v>45</v>
      </c>
      <c r="AY563">
        <v>46</v>
      </c>
      <c r="AZ563">
        <v>47</v>
      </c>
      <c r="BA563">
        <v>48</v>
      </c>
      <c r="BB563">
        <v>49</v>
      </c>
      <c r="BC563">
        <v>50</v>
      </c>
      <c r="BD563">
        <v>51</v>
      </c>
      <c r="BE563">
        <v>52</v>
      </c>
      <c r="BF563">
        <v>53</v>
      </c>
      <c r="BG563">
        <v>54</v>
      </c>
      <c r="BH563">
        <v>55</v>
      </c>
      <c r="BI563">
        <v>56</v>
      </c>
      <c r="BJ563">
        <v>57</v>
      </c>
      <c r="BK563">
        <v>58</v>
      </c>
      <c r="BL563">
        <v>59</v>
      </c>
      <c r="BM563">
        <v>60</v>
      </c>
      <c r="BN563">
        <v>61</v>
      </c>
      <c r="BO563">
        <v>62</v>
      </c>
      <c r="BP563">
        <v>63</v>
      </c>
      <c r="BQ563">
        <v>64</v>
      </c>
      <c r="BR563">
        <v>65</v>
      </c>
      <c r="BS563">
        <v>66</v>
      </c>
      <c r="BT563">
        <v>67</v>
      </c>
      <c r="BU563">
        <v>68</v>
      </c>
      <c r="BV563">
        <v>69</v>
      </c>
      <c r="BW563">
        <v>70</v>
      </c>
      <c r="BX563">
        <v>71</v>
      </c>
      <c r="BY563">
        <v>72</v>
      </c>
      <c r="BZ563">
        <v>73</v>
      </c>
      <c r="CA563">
        <v>74</v>
      </c>
      <c r="CB563">
        <v>75</v>
      </c>
      <c r="CC563">
        <v>76</v>
      </c>
      <c r="CD563">
        <v>77</v>
      </c>
      <c r="CE563">
        <v>78</v>
      </c>
      <c r="CF563">
        <v>79</v>
      </c>
      <c r="CG563">
        <v>80</v>
      </c>
      <c r="CH563">
        <v>81</v>
      </c>
      <c r="CI563">
        <v>82</v>
      </c>
      <c r="CJ563">
        <v>83</v>
      </c>
      <c r="CK563">
        <v>84</v>
      </c>
      <c r="CL563">
        <v>85</v>
      </c>
      <c r="CM563">
        <v>86</v>
      </c>
      <c r="CN563">
        <v>87</v>
      </c>
      <c r="CO563">
        <v>88</v>
      </c>
      <c r="CP563">
        <v>89</v>
      </c>
      <c r="CQ563">
        <v>90</v>
      </c>
      <c r="CR563">
        <v>91</v>
      </c>
      <c r="CS563">
        <v>92</v>
      </c>
      <c r="CT563">
        <v>93</v>
      </c>
      <c r="CU563">
        <v>94</v>
      </c>
      <c r="CV563">
        <v>95</v>
      </c>
      <c r="CW563">
        <v>96</v>
      </c>
      <c r="CX563">
        <v>97</v>
      </c>
      <c r="CY563">
        <v>98</v>
      </c>
      <c r="CZ563">
        <v>99</v>
      </c>
      <c r="DA563">
        <v>100</v>
      </c>
      <c r="DB563">
        <v>101</v>
      </c>
      <c r="DC563">
        <v>102</v>
      </c>
      <c r="DD563">
        <v>103</v>
      </c>
      <c r="DE563">
        <v>104</v>
      </c>
      <c r="DF563">
        <v>105</v>
      </c>
      <c r="DG563">
        <v>106</v>
      </c>
      <c r="DH563">
        <v>107</v>
      </c>
      <c r="DI563">
        <v>108</v>
      </c>
      <c r="DJ563">
        <v>109</v>
      </c>
      <c r="DK563">
        <v>110</v>
      </c>
      <c r="DL563">
        <v>111</v>
      </c>
      <c r="DM563">
        <v>112</v>
      </c>
      <c r="DN563">
        <v>113</v>
      </c>
      <c r="DO563">
        <v>114</v>
      </c>
      <c r="DP563">
        <v>115</v>
      </c>
    </row>
    <row r="564" spans="4:124" x14ac:dyDescent="0.2">
      <c r="E564" s="426" t="s">
        <v>157</v>
      </c>
      <c r="F564">
        <v>67</v>
      </c>
      <c r="G564">
        <v>114</v>
      </c>
      <c r="H564">
        <v>96</v>
      </c>
      <c r="I564">
        <v>50</v>
      </c>
      <c r="J564">
        <v>73</v>
      </c>
      <c r="K564">
        <v>59</v>
      </c>
      <c r="L564">
        <v>38</v>
      </c>
      <c r="M564">
        <v>62</v>
      </c>
      <c r="N564">
        <v>77</v>
      </c>
      <c r="O564">
        <v>13</v>
      </c>
      <c r="P564">
        <v>42</v>
      </c>
      <c r="Q564">
        <v>78</v>
      </c>
      <c r="R564">
        <v>39</v>
      </c>
      <c r="S564">
        <v>88</v>
      </c>
      <c r="T564">
        <v>6</v>
      </c>
      <c r="U564">
        <v>74</v>
      </c>
      <c r="V564">
        <v>4</v>
      </c>
      <c r="W564">
        <v>34</v>
      </c>
      <c r="X564">
        <v>30</v>
      </c>
      <c r="Y564">
        <v>111</v>
      </c>
      <c r="Z564">
        <v>35</v>
      </c>
      <c r="AA564">
        <v>89</v>
      </c>
      <c r="AB564">
        <v>80</v>
      </c>
      <c r="AC564">
        <v>3</v>
      </c>
      <c r="AD564">
        <v>72</v>
      </c>
      <c r="AE564">
        <v>49</v>
      </c>
      <c r="AF564">
        <v>61</v>
      </c>
      <c r="AG564">
        <v>45</v>
      </c>
      <c r="AH564">
        <v>71</v>
      </c>
      <c r="AI564">
        <v>113</v>
      </c>
      <c r="AJ564">
        <v>44</v>
      </c>
      <c r="AK564">
        <v>109</v>
      </c>
      <c r="AL564">
        <v>16</v>
      </c>
      <c r="AM564">
        <v>8</v>
      </c>
      <c r="AN564">
        <v>1</v>
      </c>
      <c r="AO564">
        <v>57</v>
      </c>
      <c r="AP564">
        <v>26</v>
      </c>
      <c r="AQ564">
        <v>76</v>
      </c>
      <c r="AR564">
        <v>10</v>
      </c>
      <c r="AS564">
        <v>84</v>
      </c>
      <c r="AT564">
        <v>104</v>
      </c>
      <c r="AU564">
        <v>51</v>
      </c>
      <c r="AV564">
        <v>9</v>
      </c>
      <c r="AW564">
        <v>97</v>
      </c>
      <c r="AX564">
        <v>22</v>
      </c>
      <c r="AY564">
        <v>52</v>
      </c>
      <c r="AZ564">
        <v>106</v>
      </c>
      <c r="BA564">
        <v>46</v>
      </c>
      <c r="BB564">
        <v>11</v>
      </c>
      <c r="BC564">
        <v>69</v>
      </c>
      <c r="BD564">
        <v>60</v>
      </c>
      <c r="BE564">
        <v>98</v>
      </c>
      <c r="BF564">
        <v>82</v>
      </c>
      <c r="BG564">
        <v>66</v>
      </c>
      <c r="BH564">
        <v>112</v>
      </c>
      <c r="BI564">
        <v>29</v>
      </c>
      <c r="BJ564">
        <v>115</v>
      </c>
      <c r="BK564">
        <v>64</v>
      </c>
      <c r="BL564">
        <v>85</v>
      </c>
      <c r="BM564">
        <v>91</v>
      </c>
      <c r="BN564">
        <v>94</v>
      </c>
      <c r="BO564">
        <v>33</v>
      </c>
      <c r="BP564">
        <v>70</v>
      </c>
      <c r="BQ564">
        <v>58</v>
      </c>
      <c r="BR564">
        <v>83</v>
      </c>
      <c r="BS564">
        <v>110</v>
      </c>
      <c r="BT564">
        <v>100</v>
      </c>
      <c r="BU564">
        <v>102</v>
      </c>
      <c r="BV564">
        <v>56</v>
      </c>
      <c r="BW564">
        <v>31</v>
      </c>
      <c r="BX564">
        <v>90</v>
      </c>
      <c r="BY564">
        <v>68</v>
      </c>
      <c r="BZ564">
        <v>20</v>
      </c>
      <c r="CA564">
        <v>25</v>
      </c>
      <c r="CB564">
        <v>63</v>
      </c>
      <c r="CC564">
        <v>40</v>
      </c>
      <c r="CD564">
        <v>28</v>
      </c>
      <c r="CE564">
        <v>105</v>
      </c>
      <c r="CF564">
        <v>93</v>
      </c>
      <c r="CG564">
        <v>23</v>
      </c>
      <c r="CH564">
        <v>37</v>
      </c>
      <c r="CI564">
        <v>53</v>
      </c>
      <c r="CJ564">
        <v>107</v>
      </c>
      <c r="CK564">
        <v>12</v>
      </c>
      <c r="CL564">
        <v>7</v>
      </c>
      <c r="CM564">
        <v>95</v>
      </c>
      <c r="CN564">
        <v>103</v>
      </c>
      <c r="CO564">
        <v>14</v>
      </c>
      <c r="CP564">
        <v>17</v>
      </c>
      <c r="CQ564">
        <v>54</v>
      </c>
      <c r="CR564">
        <v>75</v>
      </c>
      <c r="CS564">
        <v>19</v>
      </c>
      <c r="CT564">
        <v>79</v>
      </c>
      <c r="CU564">
        <v>27</v>
      </c>
      <c r="CV564">
        <v>2</v>
      </c>
      <c r="CW564">
        <v>65</v>
      </c>
      <c r="CX564">
        <v>43</v>
      </c>
      <c r="CY564">
        <v>92</v>
      </c>
      <c r="CZ564">
        <v>81</v>
      </c>
      <c r="DA564">
        <v>47</v>
      </c>
      <c r="DB564">
        <v>15</v>
      </c>
      <c r="DC564">
        <v>108</v>
      </c>
      <c r="DD564">
        <v>87</v>
      </c>
      <c r="DE564">
        <v>41</v>
      </c>
      <c r="DF564">
        <v>32</v>
      </c>
      <c r="DG564">
        <v>99</v>
      </c>
      <c r="DH564">
        <v>21</v>
      </c>
      <c r="DI564">
        <v>101</v>
      </c>
      <c r="DJ564">
        <v>86</v>
      </c>
      <c r="DK564">
        <v>18</v>
      </c>
      <c r="DL564">
        <v>5</v>
      </c>
      <c r="DM564">
        <v>55</v>
      </c>
      <c r="DN564">
        <v>24</v>
      </c>
      <c r="DO564">
        <v>48</v>
      </c>
      <c r="DP564">
        <v>36</v>
      </c>
    </row>
    <row r="565" spans="4:124" x14ac:dyDescent="0.2">
      <c r="E565" s="426" t="s">
        <v>159</v>
      </c>
      <c r="F565">
        <v>100</v>
      </c>
      <c r="G565">
        <v>113</v>
      </c>
      <c r="H565">
        <v>81</v>
      </c>
      <c r="I565">
        <v>42</v>
      </c>
      <c r="J565">
        <v>108</v>
      </c>
      <c r="K565">
        <v>105</v>
      </c>
      <c r="L565">
        <v>18</v>
      </c>
      <c r="M565">
        <v>94</v>
      </c>
      <c r="N565">
        <v>68</v>
      </c>
      <c r="O565">
        <v>82</v>
      </c>
      <c r="P565">
        <v>12</v>
      </c>
      <c r="Q565">
        <v>56</v>
      </c>
      <c r="R565">
        <v>99</v>
      </c>
      <c r="S565">
        <v>90</v>
      </c>
      <c r="T565">
        <v>51</v>
      </c>
      <c r="U565">
        <v>112</v>
      </c>
      <c r="V565">
        <v>88</v>
      </c>
      <c r="W565">
        <v>2</v>
      </c>
      <c r="X565">
        <v>33</v>
      </c>
      <c r="Y565">
        <v>61</v>
      </c>
      <c r="Z565">
        <v>7</v>
      </c>
      <c r="AA565">
        <v>58</v>
      </c>
      <c r="AB565">
        <v>115</v>
      </c>
      <c r="AC565">
        <v>36</v>
      </c>
      <c r="AD565">
        <v>103</v>
      </c>
      <c r="AE565">
        <v>80</v>
      </c>
      <c r="AF565">
        <v>73</v>
      </c>
      <c r="AG565">
        <v>22</v>
      </c>
      <c r="AH565">
        <v>6</v>
      </c>
      <c r="AI565">
        <v>46</v>
      </c>
      <c r="AJ565">
        <v>8</v>
      </c>
      <c r="AK565">
        <v>39</v>
      </c>
      <c r="AL565">
        <v>19</v>
      </c>
      <c r="AM565">
        <v>95</v>
      </c>
      <c r="AN565">
        <v>62</v>
      </c>
      <c r="AO565">
        <v>83</v>
      </c>
      <c r="AP565">
        <v>15</v>
      </c>
      <c r="AQ565">
        <v>65</v>
      </c>
      <c r="AR565">
        <v>5</v>
      </c>
      <c r="AS565">
        <v>16</v>
      </c>
      <c r="AT565">
        <v>17</v>
      </c>
      <c r="AU565">
        <v>64</v>
      </c>
      <c r="AV565">
        <v>114</v>
      </c>
      <c r="AW565">
        <v>76</v>
      </c>
      <c r="AX565">
        <v>107</v>
      </c>
      <c r="AY565">
        <v>55</v>
      </c>
      <c r="AZ565">
        <v>63</v>
      </c>
      <c r="BA565">
        <v>31</v>
      </c>
      <c r="BB565">
        <v>38</v>
      </c>
      <c r="BC565">
        <v>21</v>
      </c>
      <c r="BD565">
        <v>84</v>
      </c>
      <c r="BE565">
        <v>70</v>
      </c>
      <c r="BF565">
        <v>4</v>
      </c>
      <c r="BG565">
        <v>91</v>
      </c>
      <c r="BH565">
        <v>49</v>
      </c>
      <c r="BI565">
        <v>10</v>
      </c>
      <c r="BJ565">
        <v>14</v>
      </c>
      <c r="BK565">
        <v>29</v>
      </c>
      <c r="BL565">
        <v>40</v>
      </c>
      <c r="BM565">
        <v>43</v>
      </c>
      <c r="BN565">
        <v>20</v>
      </c>
      <c r="BO565">
        <v>24</v>
      </c>
      <c r="BP565">
        <v>89</v>
      </c>
      <c r="BQ565">
        <v>111</v>
      </c>
      <c r="BR565">
        <v>37</v>
      </c>
      <c r="BS565">
        <v>25</v>
      </c>
      <c r="BT565">
        <v>34</v>
      </c>
      <c r="BU565">
        <v>72</v>
      </c>
      <c r="BV565">
        <v>98</v>
      </c>
      <c r="BW565">
        <v>87</v>
      </c>
      <c r="BX565">
        <v>47</v>
      </c>
      <c r="BY565">
        <v>93</v>
      </c>
      <c r="BZ565">
        <v>35</v>
      </c>
      <c r="CA565">
        <v>96</v>
      </c>
      <c r="CB565">
        <v>57</v>
      </c>
      <c r="CC565">
        <v>50</v>
      </c>
      <c r="CD565">
        <v>13</v>
      </c>
      <c r="CE565">
        <v>97</v>
      </c>
      <c r="CF565">
        <v>110</v>
      </c>
      <c r="CG565">
        <v>26</v>
      </c>
      <c r="CH565">
        <v>85</v>
      </c>
      <c r="CI565">
        <v>1</v>
      </c>
      <c r="CJ565">
        <v>77</v>
      </c>
      <c r="CK565">
        <v>53</v>
      </c>
      <c r="CL565">
        <v>28</v>
      </c>
      <c r="CM565">
        <v>48</v>
      </c>
      <c r="CN565">
        <v>71</v>
      </c>
      <c r="CO565">
        <v>41</v>
      </c>
      <c r="CP565">
        <v>78</v>
      </c>
      <c r="CQ565">
        <v>11</v>
      </c>
      <c r="CR565">
        <v>79</v>
      </c>
      <c r="CS565">
        <v>3</v>
      </c>
      <c r="CT565">
        <v>32</v>
      </c>
      <c r="CU565">
        <v>52</v>
      </c>
      <c r="CV565">
        <v>67</v>
      </c>
      <c r="CW565">
        <v>69</v>
      </c>
      <c r="CX565">
        <v>44</v>
      </c>
      <c r="CY565">
        <v>27</v>
      </c>
      <c r="CZ565">
        <v>60</v>
      </c>
      <c r="DA565">
        <v>102</v>
      </c>
      <c r="DB565">
        <v>23</v>
      </c>
      <c r="DC565">
        <v>9</v>
      </c>
      <c r="DD565">
        <v>74</v>
      </c>
      <c r="DE565">
        <v>101</v>
      </c>
      <c r="DF565">
        <v>92</v>
      </c>
      <c r="DG565">
        <v>30</v>
      </c>
      <c r="DH565">
        <v>59</v>
      </c>
      <c r="DI565">
        <v>66</v>
      </c>
      <c r="DJ565">
        <v>106</v>
      </c>
      <c r="DK565">
        <v>104</v>
      </c>
      <c r="DL565">
        <v>54</v>
      </c>
      <c r="DM565">
        <v>45</v>
      </c>
      <c r="DN565">
        <v>109</v>
      </c>
      <c r="DO565">
        <v>75</v>
      </c>
      <c r="DP565">
        <v>86</v>
      </c>
    </row>
    <row r="567" spans="4:124" x14ac:dyDescent="0.2">
      <c r="D567" s="430">
        <v>116</v>
      </c>
      <c r="E567" s="431" t="s">
        <v>179</v>
      </c>
    </row>
    <row r="568" spans="4:124" x14ac:dyDescent="0.2">
      <c r="E568" s="426" t="s">
        <v>130</v>
      </c>
      <c r="F568">
        <v>1</v>
      </c>
      <c r="G568">
        <v>2</v>
      </c>
      <c r="H568">
        <v>3</v>
      </c>
      <c r="I568">
        <v>4</v>
      </c>
      <c r="J568">
        <v>5</v>
      </c>
      <c r="K568">
        <v>6</v>
      </c>
      <c r="L568">
        <v>7</v>
      </c>
      <c r="M568">
        <v>8</v>
      </c>
      <c r="N568">
        <v>9</v>
      </c>
      <c r="O568">
        <v>10</v>
      </c>
      <c r="P568">
        <v>11</v>
      </c>
      <c r="Q568">
        <v>12</v>
      </c>
      <c r="R568">
        <v>13</v>
      </c>
      <c r="S568">
        <v>14</v>
      </c>
      <c r="T568">
        <v>15</v>
      </c>
      <c r="U568">
        <v>16</v>
      </c>
      <c r="V568">
        <v>17</v>
      </c>
      <c r="W568">
        <v>18</v>
      </c>
      <c r="X568">
        <v>19</v>
      </c>
      <c r="Y568">
        <v>20</v>
      </c>
      <c r="Z568">
        <v>21</v>
      </c>
      <c r="AA568">
        <v>22</v>
      </c>
      <c r="AB568">
        <v>23</v>
      </c>
      <c r="AC568">
        <v>24</v>
      </c>
      <c r="AD568">
        <v>25</v>
      </c>
      <c r="AE568">
        <v>26</v>
      </c>
      <c r="AF568">
        <v>27</v>
      </c>
      <c r="AG568">
        <v>28</v>
      </c>
      <c r="AH568">
        <v>29</v>
      </c>
      <c r="AI568">
        <v>30</v>
      </c>
      <c r="AJ568">
        <v>31</v>
      </c>
      <c r="AK568">
        <v>32</v>
      </c>
      <c r="AL568">
        <v>33</v>
      </c>
      <c r="AM568">
        <v>34</v>
      </c>
      <c r="AN568">
        <v>35</v>
      </c>
      <c r="AO568">
        <v>36</v>
      </c>
      <c r="AP568">
        <v>37</v>
      </c>
      <c r="AQ568">
        <v>38</v>
      </c>
      <c r="AR568">
        <v>39</v>
      </c>
      <c r="AS568">
        <v>40</v>
      </c>
      <c r="AT568">
        <v>41</v>
      </c>
      <c r="AU568">
        <v>42</v>
      </c>
      <c r="AV568">
        <v>43</v>
      </c>
      <c r="AW568">
        <v>44</v>
      </c>
      <c r="AX568">
        <v>45</v>
      </c>
      <c r="AY568">
        <v>46</v>
      </c>
      <c r="AZ568">
        <v>47</v>
      </c>
      <c r="BA568">
        <v>48</v>
      </c>
      <c r="BB568">
        <v>49</v>
      </c>
      <c r="BC568">
        <v>50</v>
      </c>
      <c r="BD568">
        <v>51</v>
      </c>
      <c r="BE568">
        <v>52</v>
      </c>
      <c r="BF568">
        <v>53</v>
      </c>
      <c r="BG568">
        <v>54</v>
      </c>
      <c r="BH568">
        <v>55</v>
      </c>
      <c r="BI568">
        <v>56</v>
      </c>
      <c r="BJ568">
        <v>57</v>
      </c>
      <c r="BK568">
        <v>58</v>
      </c>
      <c r="BL568">
        <v>59</v>
      </c>
      <c r="BM568">
        <v>60</v>
      </c>
      <c r="BN568">
        <v>61</v>
      </c>
      <c r="BO568">
        <v>62</v>
      </c>
      <c r="BP568">
        <v>63</v>
      </c>
      <c r="BQ568">
        <v>64</v>
      </c>
      <c r="BR568">
        <v>65</v>
      </c>
      <c r="BS568">
        <v>66</v>
      </c>
      <c r="BT568">
        <v>67</v>
      </c>
      <c r="BU568">
        <v>68</v>
      </c>
      <c r="BV568">
        <v>69</v>
      </c>
      <c r="BW568">
        <v>70</v>
      </c>
      <c r="BX568">
        <v>71</v>
      </c>
      <c r="BY568">
        <v>72</v>
      </c>
      <c r="BZ568">
        <v>73</v>
      </c>
      <c r="CA568">
        <v>74</v>
      </c>
      <c r="CB568">
        <v>75</v>
      </c>
      <c r="CC568">
        <v>76</v>
      </c>
      <c r="CD568">
        <v>77</v>
      </c>
      <c r="CE568">
        <v>78</v>
      </c>
      <c r="CF568">
        <v>79</v>
      </c>
      <c r="CG568">
        <v>80</v>
      </c>
      <c r="CH568">
        <v>81</v>
      </c>
      <c r="CI568">
        <v>82</v>
      </c>
      <c r="CJ568">
        <v>83</v>
      </c>
      <c r="CK568">
        <v>84</v>
      </c>
      <c r="CL568">
        <v>85</v>
      </c>
      <c r="CM568">
        <v>86</v>
      </c>
      <c r="CN568">
        <v>87</v>
      </c>
      <c r="CO568">
        <v>88</v>
      </c>
      <c r="CP568">
        <v>89</v>
      </c>
      <c r="CQ568">
        <v>90</v>
      </c>
      <c r="CR568">
        <v>91</v>
      </c>
      <c r="CS568">
        <v>92</v>
      </c>
      <c r="CT568">
        <v>93</v>
      </c>
      <c r="CU568">
        <v>94</v>
      </c>
      <c r="CV568">
        <v>95</v>
      </c>
      <c r="CW568">
        <v>96</v>
      </c>
      <c r="CX568">
        <v>97</v>
      </c>
      <c r="CY568">
        <v>98</v>
      </c>
      <c r="CZ568">
        <v>99</v>
      </c>
      <c r="DA568">
        <v>100</v>
      </c>
      <c r="DB568">
        <v>101</v>
      </c>
      <c r="DC568">
        <v>102</v>
      </c>
      <c r="DD568">
        <v>103</v>
      </c>
      <c r="DE568">
        <v>104</v>
      </c>
      <c r="DG568">
        <v>105</v>
      </c>
      <c r="DH568">
        <v>106</v>
      </c>
      <c r="DI568">
        <v>107</v>
      </c>
      <c r="DJ568">
        <v>108</v>
      </c>
      <c r="DL568">
        <v>109</v>
      </c>
      <c r="DM568">
        <v>110</v>
      </c>
      <c r="DN568">
        <v>111</v>
      </c>
      <c r="DO568">
        <v>112</v>
      </c>
      <c r="DQ568">
        <v>113</v>
      </c>
      <c r="DR568">
        <v>114</v>
      </c>
      <c r="DS568">
        <v>115</v>
      </c>
      <c r="DT568">
        <v>116</v>
      </c>
    </row>
    <row r="569" spans="4:124" x14ac:dyDescent="0.2">
      <c r="E569" s="426" t="s">
        <v>157</v>
      </c>
      <c r="F569">
        <v>60</v>
      </c>
      <c r="G569">
        <v>115</v>
      </c>
      <c r="H569">
        <v>99</v>
      </c>
      <c r="I569">
        <v>6</v>
      </c>
      <c r="J569">
        <v>21</v>
      </c>
      <c r="K569">
        <v>20</v>
      </c>
      <c r="L569">
        <v>107</v>
      </c>
      <c r="M569">
        <v>101</v>
      </c>
      <c r="N569">
        <v>23</v>
      </c>
      <c r="O569">
        <v>27</v>
      </c>
      <c r="P569">
        <v>75</v>
      </c>
      <c r="Q569">
        <v>41</v>
      </c>
      <c r="R569">
        <v>87</v>
      </c>
      <c r="S569">
        <v>7</v>
      </c>
      <c r="T569">
        <v>67</v>
      </c>
      <c r="U569">
        <v>85</v>
      </c>
      <c r="V569">
        <v>8</v>
      </c>
      <c r="W569">
        <v>34</v>
      </c>
      <c r="X569">
        <v>51</v>
      </c>
      <c r="Y569">
        <v>24</v>
      </c>
      <c r="Z569">
        <v>52</v>
      </c>
      <c r="AA569">
        <v>89</v>
      </c>
      <c r="AB569">
        <v>9</v>
      </c>
      <c r="AC569">
        <v>3</v>
      </c>
      <c r="AD569">
        <v>46</v>
      </c>
      <c r="AE569">
        <v>114</v>
      </c>
      <c r="AF569">
        <v>31</v>
      </c>
      <c r="AG569">
        <v>59</v>
      </c>
      <c r="AH569">
        <v>109</v>
      </c>
      <c r="AI569">
        <v>53</v>
      </c>
      <c r="AJ569">
        <v>10</v>
      </c>
      <c r="AK569">
        <v>68</v>
      </c>
      <c r="AL569">
        <v>102</v>
      </c>
      <c r="AM569">
        <v>57</v>
      </c>
      <c r="AN569">
        <v>81</v>
      </c>
      <c r="AO569">
        <v>92</v>
      </c>
      <c r="AP569">
        <v>33</v>
      </c>
      <c r="AQ569">
        <v>61</v>
      </c>
      <c r="AR569">
        <v>26</v>
      </c>
      <c r="AS569">
        <v>72</v>
      </c>
      <c r="AT569">
        <v>12</v>
      </c>
      <c r="AU569">
        <v>29</v>
      </c>
      <c r="AV569">
        <v>110</v>
      </c>
      <c r="AW569">
        <v>98</v>
      </c>
      <c r="AX569">
        <v>86</v>
      </c>
      <c r="AY569">
        <v>47</v>
      </c>
      <c r="AZ569">
        <v>100</v>
      </c>
      <c r="BA569">
        <v>65</v>
      </c>
      <c r="BB569">
        <v>113</v>
      </c>
      <c r="BC569">
        <v>13</v>
      </c>
      <c r="BD569">
        <v>5</v>
      </c>
      <c r="BE569">
        <v>50</v>
      </c>
      <c r="BF569">
        <v>15</v>
      </c>
      <c r="BG569">
        <v>32</v>
      </c>
      <c r="BH569">
        <v>88</v>
      </c>
      <c r="BI569">
        <v>63</v>
      </c>
      <c r="BJ569">
        <v>1</v>
      </c>
      <c r="BK569">
        <v>104</v>
      </c>
      <c r="BL569">
        <v>82</v>
      </c>
      <c r="BM569">
        <v>11</v>
      </c>
      <c r="BN569">
        <v>38</v>
      </c>
      <c r="BO569">
        <v>45</v>
      </c>
      <c r="BP569">
        <v>105</v>
      </c>
      <c r="BQ569">
        <v>17</v>
      </c>
      <c r="BR569">
        <v>71</v>
      </c>
      <c r="BS569">
        <v>14</v>
      </c>
      <c r="BT569">
        <v>79</v>
      </c>
      <c r="BU569">
        <v>94</v>
      </c>
      <c r="BV569">
        <v>16</v>
      </c>
      <c r="BW569">
        <v>103</v>
      </c>
      <c r="BX569">
        <v>48</v>
      </c>
      <c r="BY569">
        <v>93</v>
      </c>
      <c r="BZ569">
        <v>108</v>
      </c>
      <c r="CA569">
        <v>96</v>
      </c>
      <c r="CB569">
        <v>76</v>
      </c>
      <c r="CC569">
        <v>111</v>
      </c>
      <c r="CD569">
        <v>35</v>
      </c>
      <c r="CE569">
        <v>25</v>
      </c>
      <c r="CF569">
        <v>80</v>
      </c>
      <c r="CG569">
        <v>91</v>
      </c>
      <c r="CH569">
        <v>62</v>
      </c>
      <c r="CI569">
        <v>69</v>
      </c>
      <c r="CJ569">
        <v>19</v>
      </c>
      <c r="CK569">
        <v>106</v>
      </c>
      <c r="CL569">
        <v>36</v>
      </c>
      <c r="CM569">
        <v>37</v>
      </c>
      <c r="CN569">
        <v>74</v>
      </c>
      <c r="CO569">
        <v>55</v>
      </c>
      <c r="CP569">
        <v>83</v>
      </c>
      <c r="CQ569">
        <v>28</v>
      </c>
      <c r="CR569">
        <v>112</v>
      </c>
      <c r="CS569">
        <v>40</v>
      </c>
      <c r="CT569">
        <v>116</v>
      </c>
      <c r="CU569">
        <v>43</v>
      </c>
      <c r="CV569">
        <v>66</v>
      </c>
      <c r="CW569">
        <v>54</v>
      </c>
      <c r="CX569">
        <v>39</v>
      </c>
      <c r="CY569">
        <v>44</v>
      </c>
      <c r="CZ569">
        <v>2</v>
      </c>
      <c r="DA569">
        <v>18</v>
      </c>
      <c r="DB569">
        <v>64</v>
      </c>
      <c r="DC569">
        <v>30</v>
      </c>
      <c r="DD569">
        <v>97</v>
      </c>
      <c r="DE569">
        <v>77</v>
      </c>
      <c r="DG569">
        <v>73</v>
      </c>
      <c r="DH569">
        <v>4</v>
      </c>
      <c r="DI569">
        <v>22</v>
      </c>
      <c r="DJ569">
        <v>58</v>
      </c>
      <c r="DL569">
        <v>95</v>
      </c>
      <c r="DM569">
        <v>56</v>
      </c>
      <c r="DN569">
        <v>84</v>
      </c>
      <c r="DO569">
        <v>70</v>
      </c>
      <c r="DQ569">
        <v>49</v>
      </c>
      <c r="DR569">
        <v>78</v>
      </c>
      <c r="DS569">
        <v>42</v>
      </c>
      <c r="DT569">
        <v>90</v>
      </c>
    </row>
    <row r="570" spans="4:124" x14ac:dyDescent="0.2">
      <c r="E570" s="426" t="s">
        <v>159</v>
      </c>
      <c r="F570">
        <v>90</v>
      </c>
      <c r="G570">
        <v>83</v>
      </c>
      <c r="H570">
        <v>21</v>
      </c>
      <c r="I570">
        <v>107</v>
      </c>
      <c r="J570">
        <v>41</v>
      </c>
      <c r="K570">
        <v>77</v>
      </c>
      <c r="L570">
        <v>19</v>
      </c>
      <c r="M570">
        <v>74</v>
      </c>
      <c r="N570">
        <v>31</v>
      </c>
      <c r="O570">
        <v>113</v>
      </c>
      <c r="P570">
        <v>70</v>
      </c>
      <c r="Q570">
        <v>60</v>
      </c>
      <c r="R570">
        <v>40</v>
      </c>
      <c r="S570">
        <v>97</v>
      </c>
      <c r="T570">
        <v>102</v>
      </c>
      <c r="U570">
        <v>29</v>
      </c>
      <c r="V570">
        <v>91</v>
      </c>
      <c r="W570">
        <v>39</v>
      </c>
      <c r="X570">
        <v>48</v>
      </c>
      <c r="Y570">
        <v>112</v>
      </c>
      <c r="Z570">
        <v>44</v>
      </c>
      <c r="AA570">
        <v>86</v>
      </c>
      <c r="AB570">
        <v>100</v>
      </c>
      <c r="AC570">
        <v>81</v>
      </c>
      <c r="AD570">
        <v>37</v>
      </c>
      <c r="AE570">
        <v>65</v>
      </c>
      <c r="AF570">
        <v>43</v>
      </c>
      <c r="AG570">
        <v>4</v>
      </c>
      <c r="AH570">
        <v>56</v>
      </c>
      <c r="AI570">
        <v>33</v>
      </c>
      <c r="AJ570">
        <v>9</v>
      </c>
      <c r="AK570">
        <v>59</v>
      </c>
      <c r="AL570">
        <v>26</v>
      </c>
      <c r="AM570">
        <v>66</v>
      </c>
      <c r="AN570">
        <v>38</v>
      </c>
      <c r="AO570">
        <v>3</v>
      </c>
      <c r="AP570">
        <v>25</v>
      </c>
      <c r="AQ570">
        <v>20</v>
      </c>
      <c r="AR570">
        <v>105</v>
      </c>
      <c r="AS570">
        <v>49</v>
      </c>
      <c r="AT570">
        <v>88</v>
      </c>
      <c r="AU570">
        <v>53</v>
      </c>
      <c r="AV570">
        <v>27</v>
      </c>
      <c r="AW570">
        <v>110</v>
      </c>
      <c r="AX570">
        <v>93</v>
      </c>
      <c r="AY570">
        <v>30</v>
      </c>
      <c r="AZ570">
        <v>103</v>
      </c>
      <c r="BA570">
        <v>57</v>
      </c>
      <c r="BB570">
        <v>1</v>
      </c>
      <c r="BC570">
        <v>73</v>
      </c>
      <c r="BD570">
        <v>45</v>
      </c>
      <c r="BE570">
        <v>28</v>
      </c>
      <c r="BF570">
        <v>82</v>
      </c>
      <c r="BG570">
        <v>12</v>
      </c>
      <c r="BH570">
        <v>61</v>
      </c>
      <c r="BI570">
        <v>84</v>
      </c>
      <c r="BJ570">
        <v>104</v>
      </c>
      <c r="BK570">
        <v>54</v>
      </c>
      <c r="BL570">
        <v>114</v>
      </c>
      <c r="BM570">
        <v>42</v>
      </c>
      <c r="BN570">
        <v>23</v>
      </c>
      <c r="BO570">
        <v>34</v>
      </c>
      <c r="BP570">
        <v>76</v>
      </c>
      <c r="BQ570">
        <v>115</v>
      </c>
      <c r="BR570">
        <v>14</v>
      </c>
      <c r="BS570">
        <v>13</v>
      </c>
      <c r="BT570">
        <v>108</v>
      </c>
      <c r="BU570">
        <v>67</v>
      </c>
      <c r="BV570">
        <v>62</v>
      </c>
      <c r="BW570">
        <v>111</v>
      </c>
      <c r="BX570">
        <v>2</v>
      </c>
      <c r="BY570">
        <v>58</v>
      </c>
      <c r="BZ570">
        <v>50</v>
      </c>
      <c r="CA570">
        <v>75</v>
      </c>
      <c r="CB570">
        <v>8</v>
      </c>
      <c r="CC570">
        <v>35</v>
      </c>
      <c r="CD570">
        <v>15</v>
      </c>
      <c r="CE570">
        <v>36</v>
      </c>
      <c r="CF570">
        <v>46</v>
      </c>
      <c r="CG570">
        <v>22</v>
      </c>
      <c r="CH570">
        <v>17</v>
      </c>
      <c r="CI570">
        <v>6</v>
      </c>
      <c r="CJ570">
        <v>69</v>
      </c>
      <c r="CK570">
        <v>95</v>
      </c>
      <c r="CL570">
        <v>101</v>
      </c>
      <c r="CM570">
        <v>80</v>
      </c>
      <c r="CN570">
        <v>94</v>
      </c>
      <c r="CO570">
        <v>10</v>
      </c>
      <c r="CP570">
        <v>52</v>
      </c>
      <c r="CQ570">
        <v>64</v>
      </c>
      <c r="CR570">
        <v>18</v>
      </c>
      <c r="CS570">
        <v>99</v>
      </c>
      <c r="CT570">
        <v>106</v>
      </c>
      <c r="CU570">
        <v>85</v>
      </c>
      <c r="CV570">
        <v>78</v>
      </c>
      <c r="CW570">
        <v>7</v>
      </c>
      <c r="CX570">
        <v>116</v>
      </c>
      <c r="CY570">
        <v>109</v>
      </c>
      <c r="CZ570">
        <v>92</v>
      </c>
      <c r="DA570">
        <v>16</v>
      </c>
      <c r="DB570">
        <v>72</v>
      </c>
      <c r="DC570">
        <v>11</v>
      </c>
      <c r="DD570">
        <v>5</v>
      </c>
      <c r="DE570">
        <v>87</v>
      </c>
      <c r="DG570">
        <v>79</v>
      </c>
      <c r="DH570">
        <v>51</v>
      </c>
      <c r="DI570">
        <v>32</v>
      </c>
      <c r="DJ570">
        <v>68</v>
      </c>
      <c r="DL570">
        <v>98</v>
      </c>
      <c r="DM570">
        <v>55</v>
      </c>
      <c r="DN570">
        <v>89</v>
      </c>
      <c r="DO570">
        <v>63</v>
      </c>
      <c r="DQ570">
        <v>24</v>
      </c>
      <c r="DR570">
        <v>96</v>
      </c>
      <c r="DS570">
        <v>71</v>
      </c>
      <c r="DT570">
        <v>47</v>
      </c>
    </row>
    <row r="572" spans="4:124" x14ac:dyDescent="0.2">
      <c r="D572" s="430">
        <v>117</v>
      </c>
      <c r="E572" s="431" t="s">
        <v>179</v>
      </c>
    </row>
    <row r="573" spans="4:124" x14ac:dyDescent="0.2">
      <c r="E573" s="426" t="s">
        <v>130</v>
      </c>
      <c r="F573">
        <v>1</v>
      </c>
      <c r="G573">
        <v>2</v>
      </c>
      <c r="H573">
        <v>3</v>
      </c>
      <c r="I573">
        <v>4</v>
      </c>
      <c r="J573">
        <v>5</v>
      </c>
      <c r="K573">
        <v>6</v>
      </c>
      <c r="L573">
        <v>7</v>
      </c>
      <c r="M573">
        <v>8</v>
      </c>
      <c r="N573">
        <v>9</v>
      </c>
      <c r="O573">
        <v>10</v>
      </c>
      <c r="P573">
        <v>11</v>
      </c>
      <c r="Q573">
        <v>12</v>
      </c>
      <c r="R573">
        <v>13</v>
      </c>
      <c r="S573">
        <v>14</v>
      </c>
      <c r="T573">
        <v>15</v>
      </c>
      <c r="U573">
        <v>16</v>
      </c>
      <c r="V573">
        <v>17</v>
      </c>
      <c r="W573">
        <v>18</v>
      </c>
      <c r="X573">
        <v>19</v>
      </c>
      <c r="Y573">
        <v>20</v>
      </c>
      <c r="Z573">
        <v>21</v>
      </c>
      <c r="AA573">
        <v>22</v>
      </c>
      <c r="AB573">
        <v>23</v>
      </c>
      <c r="AC573">
        <v>24</v>
      </c>
      <c r="AD573">
        <v>25</v>
      </c>
      <c r="AE573">
        <v>26</v>
      </c>
      <c r="AF573">
        <v>27</v>
      </c>
      <c r="AG573">
        <v>28</v>
      </c>
      <c r="AH573">
        <v>29</v>
      </c>
      <c r="AI573">
        <v>30</v>
      </c>
      <c r="AJ573">
        <v>31</v>
      </c>
      <c r="AK573">
        <v>32</v>
      </c>
      <c r="AL573">
        <v>33</v>
      </c>
      <c r="AM573">
        <v>34</v>
      </c>
      <c r="AN573">
        <v>35</v>
      </c>
      <c r="AO573">
        <v>36</v>
      </c>
      <c r="AP573">
        <v>37</v>
      </c>
      <c r="AQ573">
        <v>38</v>
      </c>
      <c r="AR573">
        <v>39</v>
      </c>
      <c r="AS573">
        <v>40</v>
      </c>
      <c r="AT573">
        <v>41</v>
      </c>
      <c r="AU573">
        <v>42</v>
      </c>
      <c r="AV573">
        <v>43</v>
      </c>
      <c r="AW573">
        <v>44</v>
      </c>
      <c r="AX573">
        <v>45</v>
      </c>
      <c r="AY573">
        <v>46</v>
      </c>
      <c r="AZ573">
        <v>47</v>
      </c>
      <c r="BA573">
        <v>48</v>
      </c>
      <c r="BB573">
        <v>49</v>
      </c>
      <c r="BC573">
        <v>50</v>
      </c>
      <c r="BD573">
        <v>51</v>
      </c>
      <c r="BE573">
        <v>52</v>
      </c>
      <c r="BF573">
        <v>53</v>
      </c>
      <c r="BG573">
        <v>54</v>
      </c>
      <c r="BH573">
        <v>55</v>
      </c>
      <c r="BI573">
        <v>56</v>
      </c>
      <c r="BJ573">
        <v>57</v>
      </c>
      <c r="BK573">
        <v>58</v>
      </c>
      <c r="BL573">
        <v>59</v>
      </c>
      <c r="BM573">
        <v>60</v>
      </c>
      <c r="BN573">
        <v>61</v>
      </c>
      <c r="BO573">
        <v>62</v>
      </c>
      <c r="BP573">
        <v>63</v>
      </c>
      <c r="BQ573">
        <v>64</v>
      </c>
      <c r="BR573">
        <v>65</v>
      </c>
      <c r="BS573">
        <v>66</v>
      </c>
      <c r="BT573">
        <v>67</v>
      </c>
      <c r="BU573">
        <v>68</v>
      </c>
      <c r="BV573">
        <v>69</v>
      </c>
      <c r="BW573">
        <v>70</v>
      </c>
      <c r="BX573">
        <v>71</v>
      </c>
      <c r="BY573">
        <v>72</v>
      </c>
      <c r="BZ573">
        <v>73</v>
      </c>
      <c r="CA573">
        <v>74</v>
      </c>
      <c r="CB573">
        <v>75</v>
      </c>
      <c r="CC573">
        <v>76</v>
      </c>
      <c r="CD573">
        <v>77</v>
      </c>
      <c r="CE573">
        <v>78</v>
      </c>
      <c r="CF573">
        <v>79</v>
      </c>
      <c r="CG573">
        <v>80</v>
      </c>
      <c r="CH573">
        <v>81</v>
      </c>
      <c r="CI573">
        <v>82</v>
      </c>
      <c r="CJ573">
        <v>83</v>
      </c>
      <c r="CK573">
        <v>84</v>
      </c>
      <c r="CL573">
        <v>85</v>
      </c>
      <c r="CM573">
        <v>86</v>
      </c>
      <c r="CN573">
        <v>87</v>
      </c>
      <c r="CO573">
        <v>88</v>
      </c>
      <c r="CP573">
        <v>89</v>
      </c>
      <c r="CQ573">
        <v>90</v>
      </c>
      <c r="CR573">
        <v>91</v>
      </c>
      <c r="CS573">
        <v>92</v>
      </c>
      <c r="CT573">
        <v>93</v>
      </c>
      <c r="CU573">
        <v>94</v>
      </c>
      <c r="CV573">
        <v>95</v>
      </c>
      <c r="CW573">
        <v>96</v>
      </c>
      <c r="CX573">
        <v>97</v>
      </c>
      <c r="CY573">
        <v>98</v>
      </c>
      <c r="CZ573">
        <v>99</v>
      </c>
      <c r="DA573">
        <v>100</v>
      </c>
      <c r="DB573">
        <v>101</v>
      </c>
      <c r="DC573">
        <v>102</v>
      </c>
      <c r="DD573">
        <v>103</v>
      </c>
      <c r="DE573">
        <v>104</v>
      </c>
      <c r="DF573">
        <v>105</v>
      </c>
      <c r="DG573">
        <v>106</v>
      </c>
      <c r="DH573">
        <v>107</v>
      </c>
      <c r="DI573">
        <v>108</v>
      </c>
      <c r="DJ573">
        <v>109</v>
      </c>
      <c r="DL573">
        <v>110</v>
      </c>
      <c r="DM573">
        <v>111</v>
      </c>
      <c r="DN573">
        <v>112</v>
      </c>
      <c r="DO573">
        <v>113</v>
      </c>
      <c r="DQ573">
        <v>114</v>
      </c>
      <c r="DR573">
        <v>115</v>
      </c>
      <c r="DS573">
        <v>116</v>
      </c>
      <c r="DT573">
        <v>117</v>
      </c>
    </row>
    <row r="574" spans="4:124" x14ac:dyDescent="0.2">
      <c r="E574" s="426" t="s">
        <v>157</v>
      </c>
      <c r="F574">
        <v>115</v>
      </c>
      <c r="G574">
        <v>110</v>
      </c>
      <c r="H574">
        <v>30</v>
      </c>
      <c r="I574">
        <v>15</v>
      </c>
      <c r="J574">
        <v>76</v>
      </c>
      <c r="K574">
        <v>10</v>
      </c>
      <c r="L574">
        <v>113</v>
      </c>
      <c r="M574">
        <v>19</v>
      </c>
      <c r="N574">
        <v>52</v>
      </c>
      <c r="O574">
        <v>79</v>
      </c>
      <c r="P574">
        <v>4</v>
      </c>
      <c r="Q574">
        <v>23</v>
      </c>
      <c r="R574">
        <v>74</v>
      </c>
      <c r="S574">
        <v>93</v>
      </c>
      <c r="T574">
        <v>14</v>
      </c>
      <c r="U574">
        <v>60</v>
      </c>
      <c r="V574">
        <v>8</v>
      </c>
      <c r="W574">
        <v>61</v>
      </c>
      <c r="X574">
        <v>90</v>
      </c>
      <c r="Y574">
        <v>28</v>
      </c>
      <c r="Z574">
        <v>20</v>
      </c>
      <c r="AA574">
        <v>66</v>
      </c>
      <c r="AB574">
        <v>12</v>
      </c>
      <c r="AC574">
        <v>91</v>
      </c>
      <c r="AD574">
        <v>53</v>
      </c>
      <c r="AE574">
        <v>77</v>
      </c>
      <c r="AF574">
        <v>117</v>
      </c>
      <c r="AG574">
        <v>39</v>
      </c>
      <c r="AH574">
        <v>31</v>
      </c>
      <c r="AI574">
        <v>92</v>
      </c>
      <c r="AJ574">
        <v>85</v>
      </c>
      <c r="AK574">
        <v>94</v>
      </c>
      <c r="AL574">
        <v>67</v>
      </c>
      <c r="AM574">
        <v>111</v>
      </c>
      <c r="AN574">
        <v>27</v>
      </c>
      <c r="AO574">
        <v>42</v>
      </c>
      <c r="AP574">
        <v>99</v>
      </c>
      <c r="AQ574">
        <v>57</v>
      </c>
      <c r="AR574">
        <v>21</v>
      </c>
      <c r="AS574">
        <v>32</v>
      </c>
      <c r="AT574">
        <v>2</v>
      </c>
      <c r="AU574">
        <v>116</v>
      </c>
      <c r="AV574">
        <v>11</v>
      </c>
      <c r="AW574">
        <v>16</v>
      </c>
      <c r="AX574">
        <v>109</v>
      </c>
      <c r="AY574">
        <v>22</v>
      </c>
      <c r="AZ574">
        <v>78</v>
      </c>
      <c r="BA574">
        <v>70</v>
      </c>
      <c r="BB574">
        <v>107</v>
      </c>
      <c r="BC574">
        <v>26</v>
      </c>
      <c r="BD574">
        <v>45</v>
      </c>
      <c r="BE574">
        <v>69</v>
      </c>
      <c r="BF574">
        <v>62</v>
      </c>
      <c r="BG574">
        <v>38</v>
      </c>
      <c r="BH574">
        <v>104</v>
      </c>
      <c r="BI574">
        <v>63</v>
      </c>
      <c r="BJ574">
        <v>68</v>
      </c>
      <c r="BK574">
        <v>105</v>
      </c>
      <c r="BL574">
        <v>81</v>
      </c>
      <c r="BM574">
        <v>86</v>
      </c>
      <c r="BN574">
        <v>83</v>
      </c>
      <c r="BO574">
        <v>89</v>
      </c>
      <c r="BP574">
        <v>56</v>
      </c>
      <c r="BQ574">
        <v>73</v>
      </c>
      <c r="BR574">
        <v>103</v>
      </c>
      <c r="BS574">
        <v>95</v>
      </c>
      <c r="BT574">
        <v>3</v>
      </c>
      <c r="BU574">
        <v>96</v>
      </c>
      <c r="BV574">
        <v>101</v>
      </c>
      <c r="BW574">
        <v>71</v>
      </c>
      <c r="BX574">
        <v>25</v>
      </c>
      <c r="BY574">
        <v>48</v>
      </c>
      <c r="BZ574">
        <v>44</v>
      </c>
      <c r="CA574">
        <v>6</v>
      </c>
      <c r="CB574">
        <v>33</v>
      </c>
      <c r="CC574">
        <v>82</v>
      </c>
      <c r="CD574">
        <v>64</v>
      </c>
      <c r="CE574">
        <v>47</v>
      </c>
      <c r="CF574">
        <v>35</v>
      </c>
      <c r="CG574">
        <v>1</v>
      </c>
      <c r="CH574">
        <v>9</v>
      </c>
      <c r="CI574">
        <v>50</v>
      </c>
      <c r="CJ574">
        <v>80</v>
      </c>
      <c r="CK574">
        <v>87</v>
      </c>
      <c r="CL574">
        <v>18</v>
      </c>
      <c r="CM574">
        <v>102</v>
      </c>
      <c r="CN574">
        <v>98</v>
      </c>
      <c r="CO574">
        <v>54</v>
      </c>
      <c r="CP574">
        <v>72</v>
      </c>
      <c r="CQ574">
        <v>58</v>
      </c>
      <c r="CR574">
        <v>24</v>
      </c>
      <c r="CS574">
        <v>51</v>
      </c>
      <c r="CT574">
        <v>40</v>
      </c>
      <c r="CU574">
        <v>106</v>
      </c>
      <c r="CV574">
        <v>84</v>
      </c>
      <c r="CW574">
        <v>112</v>
      </c>
      <c r="CX574">
        <v>5</v>
      </c>
      <c r="CY574">
        <v>75</v>
      </c>
      <c r="CZ574">
        <v>108</v>
      </c>
      <c r="DA574">
        <v>114</v>
      </c>
      <c r="DB574">
        <v>97</v>
      </c>
      <c r="DC574">
        <v>34</v>
      </c>
      <c r="DD574">
        <v>17</v>
      </c>
      <c r="DE574">
        <v>37</v>
      </c>
      <c r="DF574">
        <v>7</v>
      </c>
      <c r="DG574">
        <v>59</v>
      </c>
      <c r="DH574">
        <v>49</v>
      </c>
      <c r="DI574">
        <v>41</v>
      </c>
      <c r="DJ574">
        <v>36</v>
      </c>
      <c r="DL574">
        <v>88</v>
      </c>
      <c r="DM574">
        <v>13</v>
      </c>
      <c r="DN574">
        <v>29</v>
      </c>
      <c r="DO574">
        <v>43</v>
      </c>
      <c r="DQ574">
        <v>100</v>
      </c>
      <c r="DR574">
        <v>55</v>
      </c>
      <c r="DS574">
        <v>46</v>
      </c>
      <c r="DT574">
        <v>65</v>
      </c>
    </row>
    <row r="575" spans="4:124" x14ac:dyDescent="0.2">
      <c r="E575" s="426" t="s">
        <v>159</v>
      </c>
      <c r="F575">
        <v>103</v>
      </c>
      <c r="G575">
        <v>33</v>
      </c>
      <c r="H575">
        <v>52</v>
      </c>
      <c r="I575">
        <v>45</v>
      </c>
      <c r="J575">
        <v>11</v>
      </c>
      <c r="K575">
        <v>113</v>
      </c>
      <c r="L575">
        <v>73</v>
      </c>
      <c r="M575">
        <v>20</v>
      </c>
      <c r="N575">
        <v>63</v>
      </c>
      <c r="O575">
        <v>47</v>
      </c>
      <c r="P575">
        <v>5</v>
      </c>
      <c r="Q575">
        <v>6</v>
      </c>
      <c r="R575">
        <v>89</v>
      </c>
      <c r="S575">
        <v>78</v>
      </c>
      <c r="T575">
        <v>102</v>
      </c>
      <c r="U575">
        <v>43</v>
      </c>
      <c r="V575">
        <v>19</v>
      </c>
      <c r="W575">
        <v>9</v>
      </c>
      <c r="X575">
        <v>76</v>
      </c>
      <c r="Y575">
        <v>22</v>
      </c>
      <c r="Z575">
        <v>93</v>
      </c>
      <c r="AA575">
        <v>106</v>
      </c>
      <c r="AB575">
        <v>37</v>
      </c>
      <c r="AC575">
        <v>82</v>
      </c>
      <c r="AD575">
        <v>12</v>
      </c>
      <c r="AE575">
        <v>15</v>
      </c>
      <c r="AF575">
        <v>31</v>
      </c>
      <c r="AG575">
        <v>59</v>
      </c>
      <c r="AH575">
        <v>95</v>
      </c>
      <c r="AI575">
        <v>66</v>
      </c>
      <c r="AJ575">
        <v>84</v>
      </c>
      <c r="AK575">
        <v>114</v>
      </c>
      <c r="AL575">
        <v>16</v>
      </c>
      <c r="AM575">
        <v>110</v>
      </c>
      <c r="AN575">
        <v>77</v>
      </c>
      <c r="AO575">
        <v>38</v>
      </c>
      <c r="AP575">
        <v>28</v>
      </c>
      <c r="AQ575">
        <v>7</v>
      </c>
      <c r="AR575">
        <v>67</v>
      </c>
      <c r="AS575">
        <v>88</v>
      </c>
      <c r="AT575">
        <v>39</v>
      </c>
      <c r="AU575">
        <v>26</v>
      </c>
      <c r="AV575">
        <v>87</v>
      </c>
      <c r="AW575">
        <v>51</v>
      </c>
      <c r="AX575">
        <v>46</v>
      </c>
      <c r="AY575">
        <v>14</v>
      </c>
      <c r="AZ575">
        <v>54</v>
      </c>
      <c r="BA575">
        <v>117</v>
      </c>
      <c r="BB575">
        <v>8</v>
      </c>
      <c r="BC575">
        <v>56</v>
      </c>
      <c r="BD575">
        <v>44</v>
      </c>
      <c r="BE575">
        <v>74</v>
      </c>
      <c r="BF575">
        <v>60</v>
      </c>
      <c r="BG575">
        <v>13</v>
      </c>
      <c r="BH575">
        <v>112</v>
      </c>
      <c r="BI575">
        <v>35</v>
      </c>
      <c r="BJ575">
        <v>101</v>
      </c>
      <c r="BK575">
        <v>107</v>
      </c>
      <c r="BL575">
        <v>23</v>
      </c>
      <c r="BM575">
        <v>62</v>
      </c>
      <c r="BN575">
        <v>32</v>
      </c>
      <c r="BO575">
        <v>53</v>
      </c>
      <c r="BP575">
        <v>27</v>
      </c>
      <c r="BQ575">
        <v>83</v>
      </c>
      <c r="BR575">
        <v>98</v>
      </c>
      <c r="BS575">
        <v>65</v>
      </c>
      <c r="BT575">
        <v>81</v>
      </c>
      <c r="BU575">
        <v>21</v>
      </c>
      <c r="BV575">
        <v>97</v>
      </c>
      <c r="BW575">
        <v>41</v>
      </c>
      <c r="BX575">
        <v>104</v>
      </c>
      <c r="BY575">
        <v>80</v>
      </c>
      <c r="BZ575">
        <v>92</v>
      </c>
      <c r="CA575">
        <v>85</v>
      </c>
      <c r="CB575">
        <v>96</v>
      </c>
      <c r="CC575">
        <v>69</v>
      </c>
      <c r="CD575">
        <v>105</v>
      </c>
      <c r="CE575">
        <v>55</v>
      </c>
      <c r="CF575">
        <v>42</v>
      </c>
      <c r="CG575">
        <v>17</v>
      </c>
      <c r="CH575">
        <v>50</v>
      </c>
      <c r="CI575">
        <v>24</v>
      </c>
      <c r="CJ575">
        <v>64</v>
      </c>
      <c r="CK575">
        <v>86</v>
      </c>
      <c r="CL575">
        <v>115</v>
      </c>
      <c r="CM575">
        <v>29</v>
      </c>
      <c r="CN575">
        <v>40</v>
      </c>
      <c r="CO575">
        <v>91</v>
      </c>
      <c r="CP575">
        <v>71</v>
      </c>
      <c r="CQ575">
        <v>4</v>
      </c>
      <c r="CR575">
        <v>90</v>
      </c>
      <c r="CS575">
        <v>30</v>
      </c>
      <c r="CT575">
        <v>111</v>
      </c>
      <c r="CU575">
        <v>100</v>
      </c>
      <c r="CV575">
        <v>116</v>
      </c>
      <c r="CW575">
        <v>94</v>
      </c>
      <c r="CX575">
        <v>108</v>
      </c>
      <c r="CY575">
        <v>36</v>
      </c>
      <c r="CZ575">
        <v>3</v>
      </c>
      <c r="DA575">
        <v>61</v>
      </c>
      <c r="DB575">
        <v>109</v>
      </c>
      <c r="DC575">
        <v>75</v>
      </c>
      <c r="DD575">
        <v>49</v>
      </c>
      <c r="DE575">
        <v>68</v>
      </c>
      <c r="DF575">
        <v>57</v>
      </c>
      <c r="DG575">
        <v>79</v>
      </c>
      <c r="DH575">
        <v>58</v>
      </c>
      <c r="DI575">
        <v>1</v>
      </c>
      <c r="DJ575">
        <v>25</v>
      </c>
      <c r="DL575">
        <v>34</v>
      </c>
      <c r="DM575">
        <v>18</v>
      </c>
      <c r="DN575">
        <v>99</v>
      </c>
      <c r="DO575">
        <v>2</v>
      </c>
      <c r="DQ575">
        <v>72</v>
      </c>
      <c r="DR575">
        <v>70</v>
      </c>
      <c r="DS575">
        <v>10</v>
      </c>
      <c r="DT575">
        <v>48</v>
      </c>
    </row>
    <row r="577" spans="4:125" x14ac:dyDescent="0.2">
      <c r="D577" s="430">
        <v>118</v>
      </c>
      <c r="E577" s="431" t="s">
        <v>179</v>
      </c>
    </row>
    <row r="578" spans="4:125" x14ac:dyDescent="0.2">
      <c r="E578" s="426" t="s">
        <v>130</v>
      </c>
      <c r="F578">
        <v>1</v>
      </c>
      <c r="G578">
        <v>2</v>
      </c>
      <c r="H578">
        <v>3</v>
      </c>
      <c r="I578">
        <v>4</v>
      </c>
      <c r="J578">
        <v>5</v>
      </c>
      <c r="K578">
        <v>6</v>
      </c>
      <c r="L578">
        <v>7</v>
      </c>
      <c r="M578">
        <v>8</v>
      </c>
      <c r="N578">
        <v>9</v>
      </c>
      <c r="O578">
        <v>10</v>
      </c>
      <c r="P578">
        <v>11</v>
      </c>
      <c r="Q578">
        <v>12</v>
      </c>
      <c r="R578">
        <v>13</v>
      </c>
      <c r="S578">
        <v>14</v>
      </c>
      <c r="T578">
        <v>15</v>
      </c>
      <c r="U578">
        <v>16</v>
      </c>
      <c r="V578">
        <v>17</v>
      </c>
      <c r="W578">
        <v>18</v>
      </c>
      <c r="X578">
        <v>19</v>
      </c>
      <c r="Y578">
        <v>20</v>
      </c>
      <c r="Z578">
        <v>21</v>
      </c>
      <c r="AA578">
        <v>22</v>
      </c>
      <c r="AB578">
        <v>23</v>
      </c>
      <c r="AC578">
        <v>24</v>
      </c>
      <c r="AD578">
        <v>25</v>
      </c>
      <c r="AE578">
        <v>26</v>
      </c>
      <c r="AF578">
        <v>27</v>
      </c>
      <c r="AG578">
        <v>28</v>
      </c>
      <c r="AH578">
        <v>29</v>
      </c>
      <c r="AI578">
        <v>30</v>
      </c>
      <c r="AJ578">
        <v>31</v>
      </c>
      <c r="AK578">
        <v>32</v>
      </c>
      <c r="AL578">
        <v>33</v>
      </c>
      <c r="AM578">
        <v>34</v>
      </c>
      <c r="AN578">
        <v>35</v>
      </c>
      <c r="AO578">
        <v>36</v>
      </c>
      <c r="AP578">
        <v>37</v>
      </c>
      <c r="AQ578">
        <v>38</v>
      </c>
      <c r="AR578">
        <v>39</v>
      </c>
      <c r="AS578">
        <v>40</v>
      </c>
      <c r="AT578">
        <v>41</v>
      </c>
      <c r="AU578">
        <v>42</v>
      </c>
      <c r="AV578">
        <v>43</v>
      </c>
      <c r="AW578">
        <v>44</v>
      </c>
      <c r="AX578">
        <v>45</v>
      </c>
      <c r="AY578">
        <v>46</v>
      </c>
      <c r="AZ578">
        <v>47</v>
      </c>
      <c r="BA578">
        <v>48</v>
      </c>
      <c r="BB578">
        <v>49</v>
      </c>
      <c r="BC578">
        <v>50</v>
      </c>
      <c r="BD578">
        <v>51</v>
      </c>
      <c r="BE578">
        <v>52</v>
      </c>
      <c r="BF578">
        <v>53</v>
      </c>
      <c r="BG578">
        <v>54</v>
      </c>
      <c r="BH578">
        <v>55</v>
      </c>
      <c r="BI578">
        <v>56</v>
      </c>
      <c r="BJ578">
        <v>57</v>
      </c>
      <c r="BK578">
        <v>58</v>
      </c>
      <c r="BL578">
        <v>59</v>
      </c>
      <c r="BM578">
        <v>60</v>
      </c>
      <c r="BN578">
        <v>61</v>
      </c>
      <c r="BO578">
        <v>62</v>
      </c>
      <c r="BP578">
        <v>63</v>
      </c>
      <c r="BQ578">
        <v>64</v>
      </c>
      <c r="BR578">
        <v>65</v>
      </c>
      <c r="BS578">
        <v>66</v>
      </c>
      <c r="BT578">
        <v>67</v>
      </c>
      <c r="BU578">
        <v>68</v>
      </c>
      <c r="BV578">
        <v>69</v>
      </c>
      <c r="BW578">
        <v>70</v>
      </c>
      <c r="BX578">
        <v>71</v>
      </c>
      <c r="BY578">
        <v>72</v>
      </c>
      <c r="BZ578">
        <v>73</v>
      </c>
      <c r="CA578">
        <v>74</v>
      </c>
      <c r="CB578">
        <v>75</v>
      </c>
      <c r="CC578">
        <v>76</v>
      </c>
      <c r="CD578">
        <v>77</v>
      </c>
      <c r="CE578">
        <v>78</v>
      </c>
      <c r="CF578">
        <v>79</v>
      </c>
      <c r="CG578">
        <v>80</v>
      </c>
      <c r="CH578">
        <v>81</v>
      </c>
      <c r="CI578">
        <v>82</v>
      </c>
      <c r="CJ578">
        <v>83</v>
      </c>
      <c r="CK578">
        <v>84</v>
      </c>
      <c r="CL578">
        <v>85</v>
      </c>
      <c r="CM578">
        <v>86</v>
      </c>
      <c r="CN578">
        <v>87</v>
      </c>
      <c r="CO578">
        <v>88</v>
      </c>
      <c r="CP578">
        <v>89</v>
      </c>
      <c r="CQ578">
        <v>90</v>
      </c>
      <c r="CR578">
        <v>91</v>
      </c>
      <c r="CS578">
        <v>92</v>
      </c>
      <c r="CT578">
        <v>93</v>
      </c>
      <c r="CU578">
        <v>94</v>
      </c>
      <c r="CV578">
        <v>95</v>
      </c>
      <c r="CW578">
        <v>96</v>
      </c>
      <c r="CX578">
        <v>97</v>
      </c>
      <c r="CY578">
        <v>98</v>
      </c>
      <c r="CZ578">
        <v>99</v>
      </c>
      <c r="DA578">
        <v>100</v>
      </c>
      <c r="DB578">
        <v>101</v>
      </c>
      <c r="DC578">
        <v>102</v>
      </c>
      <c r="DD578">
        <v>103</v>
      </c>
      <c r="DE578">
        <v>104</v>
      </c>
      <c r="DF578">
        <v>105</v>
      </c>
      <c r="DG578">
        <v>106</v>
      </c>
      <c r="DH578">
        <v>107</v>
      </c>
      <c r="DI578">
        <v>108</v>
      </c>
      <c r="DJ578">
        <v>109</v>
      </c>
      <c r="DK578">
        <v>110</v>
      </c>
      <c r="DL578">
        <v>111</v>
      </c>
      <c r="DM578">
        <v>112</v>
      </c>
      <c r="DN578">
        <v>113</v>
      </c>
      <c r="DO578">
        <v>114</v>
      </c>
      <c r="DQ578">
        <v>115</v>
      </c>
      <c r="DR578">
        <v>116</v>
      </c>
      <c r="DS578">
        <v>117</v>
      </c>
      <c r="DT578">
        <v>118</v>
      </c>
    </row>
    <row r="579" spans="4:125" x14ac:dyDescent="0.2">
      <c r="E579" s="426" t="s">
        <v>157</v>
      </c>
      <c r="F579">
        <v>94</v>
      </c>
      <c r="G579">
        <v>78</v>
      </c>
      <c r="H579">
        <v>62</v>
      </c>
      <c r="I579">
        <v>102</v>
      </c>
      <c r="J579">
        <v>12</v>
      </c>
      <c r="K579">
        <v>110</v>
      </c>
      <c r="L579">
        <v>30</v>
      </c>
      <c r="M579">
        <v>46</v>
      </c>
      <c r="N579">
        <v>21</v>
      </c>
      <c r="O579">
        <v>7</v>
      </c>
      <c r="P579">
        <v>22</v>
      </c>
      <c r="Q579">
        <v>83</v>
      </c>
      <c r="R579">
        <v>74</v>
      </c>
      <c r="S579">
        <v>101</v>
      </c>
      <c r="T579">
        <v>111</v>
      </c>
      <c r="U579">
        <v>118</v>
      </c>
      <c r="V579">
        <v>14</v>
      </c>
      <c r="W579">
        <v>97</v>
      </c>
      <c r="X579">
        <v>25</v>
      </c>
      <c r="Y579">
        <v>1</v>
      </c>
      <c r="Z579">
        <v>27</v>
      </c>
      <c r="AA579">
        <v>108</v>
      </c>
      <c r="AB579">
        <v>32</v>
      </c>
      <c r="AC579">
        <v>113</v>
      </c>
      <c r="AD579">
        <v>43</v>
      </c>
      <c r="AE579">
        <v>10</v>
      </c>
      <c r="AF579">
        <v>64</v>
      </c>
      <c r="AG579">
        <v>75</v>
      </c>
      <c r="AH579">
        <v>116</v>
      </c>
      <c r="AI579">
        <v>88</v>
      </c>
      <c r="AJ579">
        <v>104</v>
      </c>
      <c r="AK579">
        <v>56</v>
      </c>
      <c r="AL579">
        <v>40</v>
      </c>
      <c r="AM579">
        <v>47</v>
      </c>
      <c r="AN579">
        <v>71</v>
      </c>
      <c r="AO579">
        <v>99</v>
      </c>
      <c r="AP579">
        <v>59</v>
      </c>
      <c r="AQ579">
        <v>15</v>
      </c>
      <c r="AR579">
        <v>2</v>
      </c>
      <c r="AS579">
        <v>84</v>
      </c>
      <c r="AT579">
        <v>23</v>
      </c>
      <c r="AU579">
        <v>29</v>
      </c>
      <c r="AV579">
        <v>19</v>
      </c>
      <c r="AW579">
        <v>66</v>
      </c>
      <c r="AX579">
        <v>87</v>
      </c>
      <c r="AY579">
        <v>35</v>
      </c>
      <c r="AZ579">
        <v>13</v>
      </c>
      <c r="BA579">
        <v>24</v>
      </c>
      <c r="BB579">
        <v>17</v>
      </c>
      <c r="BC579">
        <v>68</v>
      </c>
      <c r="BD579">
        <v>4</v>
      </c>
      <c r="BE579">
        <v>117</v>
      </c>
      <c r="BF579">
        <v>107</v>
      </c>
      <c r="BG579">
        <v>11</v>
      </c>
      <c r="BH579">
        <v>72</v>
      </c>
      <c r="BI579">
        <v>90</v>
      </c>
      <c r="BJ579">
        <v>9</v>
      </c>
      <c r="BK579">
        <v>85</v>
      </c>
      <c r="BL579">
        <v>37</v>
      </c>
      <c r="BM579">
        <v>51</v>
      </c>
      <c r="BN579">
        <v>65</v>
      </c>
      <c r="BO579">
        <v>36</v>
      </c>
      <c r="BP579">
        <v>79</v>
      </c>
      <c r="BQ579">
        <v>16</v>
      </c>
      <c r="BR579">
        <v>103</v>
      </c>
      <c r="BS579">
        <v>28</v>
      </c>
      <c r="BT579">
        <v>115</v>
      </c>
      <c r="BU579">
        <v>57</v>
      </c>
      <c r="BV579">
        <v>93</v>
      </c>
      <c r="BW579">
        <v>41</v>
      </c>
      <c r="BX579">
        <v>114</v>
      </c>
      <c r="BY579">
        <v>49</v>
      </c>
      <c r="BZ579">
        <v>89</v>
      </c>
      <c r="CA579">
        <v>91</v>
      </c>
      <c r="CB579">
        <v>53</v>
      </c>
      <c r="CC579">
        <v>18</v>
      </c>
      <c r="CD579">
        <v>54</v>
      </c>
      <c r="CE579">
        <v>45</v>
      </c>
      <c r="CF579">
        <v>106</v>
      </c>
      <c r="CG579">
        <v>86</v>
      </c>
      <c r="CH579">
        <v>20</v>
      </c>
      <c r="CI579">
        <v>61</v>
      </c>
      <c r="CJ579">
        <v>5</v>
      </c>
      <c r="CK579">
        <v>33</v>
      </c>
      <c r="CL579">
        <v>58</v>
      </c>
      <c r="CM579">
        <v>95</v>
      </c>
      <c r="CN579">
        <v>100</v>
      </c>
      <c r="CO579">
        <v>76</v>
      </c>
      <c r="CP579">
        <v>73</v>
      </c>
      <c r="CQ579">
        <v>48</v>
      </c>
      <c r="CR579">
        <v>105</v>
      </c>
      <c r="CS579">
        <v>55</v>
      </c>
      <c r="CT579">
        <v>50</v>
      </c>
      <c r="CU579">
        <v>6</v>
      </c>
      <c r="CV579">
        <v>69</v>
      </c>
      <c r="CW579">
        <v>80</v>
      </c>
      <c r="CX579">
        <v>63</v>
      </c>
      <c r="CY579">
        <v>92</v>
      </c>
      <c r="CZ579">
        <v>3</v>
      </c>
      <c r="DA579">
        <v>8</v>
      </c>
      <c r="DB579">
        <v>77</v>
      </c>
      <c r="DC579">
        <v>26</v>
      </c>
      <c r="DD579">
        <v>70</v>
      </c>
      <c r="DE579">
        <v>31</v>
      </c>
      <c r="DF579">
        <v>39</v>
      </c>
      <c r="DG579">
        <v>44</v>
      </c>
      <c r="DH579">
        <v>34</v>
      </c>
      <c r="DI579">
        <v>81</v>
      </c>
      <c r="DJ579">
        <v>112</v>
      </c>
      <c r="DK579">
        <v>98</v>
      </c>
      <c r="DL579">
        <v>82</v>
      </c>
      <c r="DM579">
        <v>109</v>
      </c>
      <c r="DN579">
        <v>42</v>
      </c>
      <c r="DO579">
        <v>60</v>
      </c>
      <c r="DQ579">
        <v>38</v>
      </c>
      <c r="DR579">
        <v>96</v>
      </c>
      <c r="DS579">
        <v>52</v>
      </c>
      <c r="DT579">
        <v>67</v>
      </c>
    </row>
    <row r="580" spans="4:125" x14ac:dyDescent="0.2">
      <c r="E580" s="426" t="s">
        <v>159</v>
      </c>
      <c r="F580">
        <v>93</v>
      </c>
      <c r="G580">
        <v>85</v>
      </c>
      <c r="H580">
        <v>116</v>
      </c>
      <c r="I580">
        <v>76</v>
      </c>
      <c r="J580">
        <v>6</v>
      </c>
      <c r="K580">
        <v>54</v>
      </c>
      <c r="L580">
        <v>95</v>
      </c>
      <c r="M580">
        <v>12</v>
      </c>
      <c r="N580">
        <v>90</v>
      </c>
      <c r="O580">
        <v>118</v>
      </c>
      <c r="P580">
        <v>49</v>
      </c>
      <c r="Q580">
        <v>8</v>
      </c>
      <c r="R580">
        <v>16</v>
      </c>
      <c r="S580">
        <v>117</v>
      </c>
      <c r="T580">
        <v>61</v>
      </c>
      <c r="U580">
        <v>34</v>
      </c>
      <c r="V580">
        <v>103</v>
      </c>
      <c r="W580">
        <v>14</v>
      </c>
      <c r="X580">
        <v>46</v>
      </c>
      <c r="Y580">
        <v>83</v>
      </c>
      <c r="Z580">
        <v>69</v>
      </c>
      <c r="AA580">
        <v>74</v>
      </c>
      <c r="AB580">
        <v>29</v>
      </c>
      <c r="AC580">
        <v>107</v>
      </c>
      <c r="AD580">
        <v>97</v>
      </c>
      <c r="AE580">
        <v>88</v>
      </c>
      <c r="AF580">
        <v>106</v>
      </c>
      <c r="AG580">
        <v>59</v>
      </c>
      <c r="AH580">
        <v>80</v>
      </c>
      <c r="AI580">
        <v>94</v>
      </c>
      <c r="AJ580">
        <v>87</v>
      </c>
      <c r="AK580">
        <v>91</v>
      </c>
      <c r="AL580">
        <v>65</v>
      </c>
      <c r="AM580">
        <v>20</v>
      </c>
      <c r="AN580">
        <v>42</v>
      </c>
      <c r="AO580">
        <v>2</v>
      </c>
      <c r="AP580">
        <v>79</v>
      </c>
      <c r="AQ580">
        <v>21</v>
      </c>
      <c r="AR580">
        <v>92</v>
      </c>
      <c r="AS580">
        <v>26</v>
      </c>
      <c r="AT580">
        <v>98</v>
      </c>
      <c r="AU580">
        <v>10</v>
      </c>
      <c r="AV580">
        <v>11</v>
      </c>
      <c r="AW580">
        <v>36</v>
      </c>
      <c r="AX580">
        <v>32</v>
      </c>
      <c r="AY580">
        <v>68</v>
      </c>
      <c r="AZ580">
        <v>43</v>
      </c>
      <c r="BA580">
        <v>102</v>
      </c>
      <c r="BB580">
        <v>71</v>
      </c>
      <c r="BC580">
        <v>99</v>
      </c>
      <c r="BD580">
        <v>37</v>
      </c>
      <c r="BE580">
        <v>70</v>
      </c>
      <c r="BF580">
        <v>47</v>
      </c>
      <c r="BG580">
        <v>1</v>
      </c>
      <c r="BH580">
        <v>52</v>
      </c>
      <c r="BI580">
        <v>25</v>
      </c>
      <c r="BJ580">
        <v>101</v>
      </c>
      <c r="BK580">
        <v>67</v>
      </c>
      <c r="BL580">
        <v>28</v>
      </c>
      <c r="BM580">
        <v>56</v>
      </c>
      <c r="BN580">
        <v>60</v>
      </c>
      <c r="BO580">
        <v>19</v>
      </c>
      <c r="BP580">
        <v>104</v>
      </c>
      <c r="BQ580">
        <v>63</v>
      </c>
      <c r="BR580">
        <v>114</v>
      </c>
      <c r="BS580">
        <v>64</v>
      </c>
      <c r="BT580">
        <v>73</v>
      </c>
      <c r="BU580">
        <v>110</v>
      </c>
      <c r="BV580">
        <v>82</v>
      </c>
      <c r="BW580">
        <v>4</v>
      </c>
      <c r="BX580">
        <v>113</v>
      </c>
      <c r="BY580">
        <v>89</v>
      </c>
      <c r="BZ580">
        <v>9</v>
      </c>
      <c r="CA580">
        <v>22</v>
      </c>
      <c r="CB580">
        <v>81</v>
      </c>
      <c r="CC580">
        <v>33</v>
      </c>
      <c r="CD580">
        <v>40</v>
      </c>
      <c r="CE580">
        <v>109</v>
      </c>
      <c r="CF580">
        <v>51</v>
      </c>
      <c r="CG580">
        <v>13</v>
      </c>
      <c r="CH580">
        <v>112</v>
      </c>
      <c r="CI580">
        <v>35</v>
      </c>
      <c r="CJ580">
        <v>72</v>
      </c>
      <c r="CK580">
        <v>96</v>
      </c>
      <c r="CL580">
        <v>77</v>
      </c>
      <c r="CM580">
        <v>3</v>
      </c>
      <c r="CN580">
        <v>15</v>
      </c>
      <c r="CO580">
        <v>100</v>
      </c>
      <c r="CP580">
        <v>115</v>
      </c>
      <c r="CQ580">
        <v>62</v>
      </c>
      <c r="CR580">
        <v>39</v>
      </c>
      <c r="CS580">
        <v>48</v>
      </c>
      <c r="CT580">
        <v>55</v>
      </c>
      <c r="CU580">
        <v>27</v>
      </c>
      <c r="CV580">
        <v>18</v>
      </c>
      <c r="CW580">
        <v>84</v>
      </c>
      <c r="CX580">
        <v>53</v>
      </c>
      <c r="CY580">
        <v>41</v>
      </c>
      <c r="CZ580">
        <v>111</v>
      </c>
      <c r="DA580">
        <v>78</v>
      </c>
      <c r="DB580">
        <v>45</v>
      </c>
      <c r="DC580">
        <v>5</v>
      </c>
      <c r="DD580">
        <v>17</v>
      </c>
      <c r="DE580">
        <v>38</v>
      </c>
      <c r="DF580">
        <v>57</v>
      </c>
      <c r="DG580">
        <v>30</v>
      </c>
      <c r="DH580">
        <v>75</v>
      </c>
      <c r="DI580">
        <v>31</v>
      </c>
      <c r="DJ580">
        <v>23</v>
      </c>
      <c r="DK580">
        <v>44</v>
      </c>
      <c r="DL580">
        <v>50</v>
      </c>
      <c r="DM580">
        <v>24</v>
      </c>
      <c r="DN580">
        <v>7</v>
      </c>
      <c r="DO580">
        <v>108</v>
      </c>
      <c r="DQ580">
        <v>58</v>
      </c>
      <c r="DR580">
        <v>86</v>
      </c>
      <c r="DS580">
        <v>66</v>
      </c>
      <c r="DT580">
        <v>105</v>
      </c>
    </row>
    <row r="582" spans="4:125" x14ac:dyDescent="0.2">
      <c r="D582" s="430">
        <v>119</v>
      </c>
      <c r="E582" s="431" t="s">
        <v>179</v>
      </c>
    </row>
    <row r="583" spans="4:125" x14ac:dyDescent="0.2">
      <c r="E583" s="426" t="s">
        <v>130</v>
      </c>
      <c r="F583">
        <v>1</v>
      </c>
      <c r="G583">
        <v>2</v>
      </c>
      <c r="H583">
        <v>3</v>
      </c>
      <c r="I583">
        <v>4</v>
      </c>
      <c r="J583">
        <v>5</v>
      </c>
      <c r="K583">
        <v>6</v>
      </c>
      <c r="L583">
        <v>7</v>
      </c>
      <c r="M583">
        <v>8</v>
      </c>
      <c r="N583">
        <v>9</v>
      </c>
      <c r="O583">
        <v>10</v>
      </c>
      <c r="P583">
        <v>11</v>
      </c>
      <c r="Q583">
        <v>12</v>
      </c>
      <c r="R583">
        <v>13</v>
      </c>
      <c r="S583">
        <v>14</v>
      </c>
      <c r="T583">
        <v>15</v>
      </c>
      <c r="U583">
        <v>16</v>
      </c>
      <c r="V583">
        <v>17</v>
      </c>
      <c r="W583">
        <v>18</v>
      </c>
      <c r="X583">
        <v>19</v>
      </c>
      <c r="Y583">
        <v>20</v>
      </c>
      <c r="Z583">
        <v>21</v>
      </c>
      <c r="AA583">
        <v>22</v>
      </c>
      <c r="AB583">
        <v>23</v>
      </c>
      <c r="AC583">
        <v>24</v>
      </c>
      <c r="AD583">
        <v>25</v>
      </c>
      <c r="AE583">
        <v>26</v>
      </c>
      <c r="AF583">
        <v>27</v>
      </c>
      <c r="AG583">
        <v>28</v>
      </c>
      <c r="AH583">
        <v>29</v>
      </c>
      <c r="AI583">
        <v>30</v>
      </c>
      <c r="AJ583">
        <v>31</v>
      </c>
      <c r="AK583">
        <v>32</v>
      </c>
      <c r="AL583">
        <v>33</v>
      </c>
      <c r="AM583">
        <v>34</v>
      </c>
      <c r="AN583">
        <v>35</v>
      </c>
      <c r="AO583">
        <v>36</v>
      </c>
      <c r="AP583">
        <v>37</v>
      </c>
      <c r="AQ583">
        <v>38</v>
      </c>
      <c r="AR583">
        <v>39</v>
      </c>
      <c r="AS583">
        <v>40</v>
      </c>
      <c r="AT583">
        <v>41</v>
      </c>
      <c r="AU583">
        <v>42</v>
      </c>
      <c r="AV583">
        <v>43</v>
      </c>
      <c r="AW583">
        <v>44</v>
      </c>
      <c r="AX583">
        <v>45</v>
      </c>
      <c r="AY583">
        <v>46</v>
      </c>
      <c r="AZ583">
        <v>47</v>
      </c>
      <c r="BA583">
        <v>48</v>
      </c>
      <c r="BB583">
        <v>49</v>
      </c>
      <c r="BC583">
        <v>50</v>
      </c>
      <c r="BD583">
        <v>51</v>
      </c>
      <c r="BE583">
        <v>52</v>
      </c>
      <c r="BF583">
        <v>53</v>
      </c>
      <c r="BG583">
        <v>54</v>
      </c>
      <c r="BH583">
        <v>55</v>
      </c>
      <c r="BI583">
        <v>56</v>
      </c>
      <c r="BJ583">
        <v>57</v>
      </c>
      <c r="BK583">
        <v>58</v>
      </c>
      <c r="BL583">
        <v>59</v>
      </c>
      <c r="BM583">
        <v>60</v>
      </c>
      <c r="BN583">
        <v>61</v>
      </c>
      <c r="BO583">
        <v>62</v>
      </c>
      <c r="BP583">
        <v>63</v>
      </c>
      <c r="BQ583">
        <v>64</v>
      </c>
      <c r="BR583">
        <v>65</v>
      </c>
      <c r="BS583">
        <v>66</v>
      </c>
      <c r="BT583">
        <v>67</v>
      </c>
      <c r="BU583">
        <v>68</v>
      </c>
      <c r="BV583">
        <v>69</v>
      </c>
      <c r="BW583">
        <v>70</v>
      </c>
      <c r="BX583">
        <v>71</v>
      </c>
      <c r="BY583">
        <v>72</v>
      </c>
      <c r="BZ583">
        <v>73</v>
      </c>
      <c r="CA583">
        <v>74</v>
      </c>
      <c r="CB583">
        <v>75</v>
      </c>
      <c r="CC583">
        <v>76</v>
      </c>
      <c r="CD583">
        <v>77</v>
      </c>
      <c r="CE583">
        <v>78</v>
      </c>
      <c r="CF583">
        <v>79</v>
      </c>
      <c r="CG583">
        <v>80</v>
      </c>
      <c r="CH583">
        <v>81</v>
      </c>
      <c r="CI583">
        <v>82</v>
      </c>
      <c r="CJ583">
        <v>83</v>
      </c>
      <c r="CK583">
        <v>84</v>
      </c>
      <c r="CL583">
        <v>85</v>
      </c>
      <c r="CM583">
        <v>86</v>
      </c>
      <c r="CN583">
        <v>87</v>
      </c>
      <c r="CO583">
        <v>88</v>
      </c>
      <c r="CP583">
        <v>89</v>
      </c>
      <c r="CQ583">
        <v>90</v>
      </c>
      <c r="CR583">
        <v>91</v>
      </c>
      <c r="CS583">
        <v>92</v>
      </c>
      <c r="CT583">
        <v>93</v>
      </c>
      <c r="CU583">
        <v>94</v>
      </c>
      <c r="CV583">
        <v>95</v>
      </c>
      <c r="CW583">
        <v>96</v>
      </c>
      <c r="CX583">
        <v>97</v>
      </c>
      <c r="CY583">
        <v>98</v>
      </c>
      <c r="CZ583">
        <v>99</v>
      </c>
      <c r="DA583">
        <v>100</v>
      </c>
      <c r="DB583">
        <v>101</v>
      </c>
      <c r="DC583">
        <v>102</v>
      </c>
      <c r="DD583">
        <v>103</v>
      </c>
      <c r="DE583">
        <v>104</v>
      </c>
      <c r="DF583">
        <v>105</v>
      </c>
      <c r="DG583">
        <v>106</v>
      </c>
      <c r="DH583">
        <v>107</v>
      </c>
      <c r="DI583">
        <v>108</v>
      </c>
      <c r="DJ583">
        <v>109</v>
      </c>
      <c r="DK583">
        <v>110</v>
      </c>
      <c r="DL583">
        <v>111</v>
      </c>
      <c r="DM583">
        <v>112</v>
      </c>
      <c r="DN583">
        <v>113</v>
      </c>
      <c r="DO583">
        <v>114</v>
      </c>
      <c r="DP583">
        <v>115</v>
      </c>
      <c r="DQ583">
        <v>116</v>
      </c>
      <c r="DR583">
        <v>117</v>
      </c>
      <c r="DS583">
        <v>118</v>
      </c>
      <c r="DT583">
        <v>119</v>
      </c>
    </row>
    <row r="584" spans="4:125" x14ac:dyDescent="0.2">
      <c r="E584" s="426" t="s">
        <v>157</v>
      </c>
      <c r="F584">
        <v>20</v>
      </c>
      <c r="G584">
        <v>63</v>
      </c>
      <c r="H584">
        <v>72</v>
      </c>
      <c r="I584">
        <v>102</v>
      </c>
      <c r="J584">
        <v>78</v>
      </c>
      <c r="K584">
        <v>29</v>
      </c>
      <c r="L584">
        <v>93</v>
      </c>
      <c r="M584">
        <v>85</v>
      </c>
      <c r="N584">
        <v>112</v>
      </c>
      <c r="O584">
        <v>108</v>
      </c>
      <c r="P584">
        <v>67</v>
      </c>
      <c r="Q584">
        <v>50</v>
      </c>
      <c r="R584">
        <v>30</v>
      </c>
      <c r="S584">
        <v>91</v>
      </c>
      <c r="T584">
        <v>3</v>
      </c>
      <c r="U584">
        <v>13</v>
      </c>
      <c r="V584">
        <v>73</v>
      </c>
      <c r="W584">
        <v>80</v>
      </c>
      <c r="X584">
        <v>66</v>
      </c>
      <c r="Y584">
        <v>4</v>
      </c>
      <c r="Z584">
        <v>94</v>
      </c>
      <c r="AA584">
        <v>59</v>
      </c>
      <c r="AB584">
        <v>104</v>
      </c>
      <c r="AC584">
        <v>28</v>
      </c>
      <c r="AD584">
        <v>44</v>
      </c>
      <c r="AE584">
        <v>107</v>
      </c>
      <c r="AF584">
        <v>61</v>
      </c>
      <c r="AG584">
        <v>75</v>
      </c>
      <c r="AH584">
        <v>18</v>
      </c>
      <c r="AI584">
        <v>92</v>
      </c>
      <c r="AJ584">
        <v>5</v>
      </c>
      <c r="AK584">
        <v>111</v>
      </c>
      <c r="AL584">
        <v>70</v>
      </c>
      <c r="AM584">
        <v>53</v>
      </c>
      <c r="AN584">
        <v>87</v>
      </c>
      <c r="AO584">
        <v>84</v>
      </c>
      <c r="AP584">
        <v>48</v>
      </c>
      <c r="AQ584">
        <v>7</v>
      </c>
      <c r="AR584">
        <v>55</v>
      </c>
      <c r="AS584">
        <v>119</v>
      </c>
      <c r="AT584">
        <v>117</v>
      </c>
      <c r="AU584">
        <v>38</v>
      </c>
      <c r="AV584">
        <v>97</v>
      </c>
      <c r="AW584">
        <v>106</v>
      </c>
      <c r="AX584">
        <v>23</v>
      </c>
      <c r="AY584">
        <v>74</v>
      </c>
      <c r="AZ584">
        <v>39</v>
      </c>
      <c r="BA584">
        <v>64</v>
      </c>
      <c r="BB584">
        <v>96</v>
      </c>
      <c r="BC584">
        <v>83</v>
      </c>
      <c r="BD584">
        <v>37</v>
      </c>
      <c r="BE584">
        <v>110</v>
      </c>
      <c r="BF584">
        <v>65</v>
      </c>
      <c r="BG584">
        <v>103</v>
      </c>
      <c r="BH584">
        <v>27</v>
      </c>
      <c r="BI584">
        <v>79</v>
      </c>
      <c r="BJ584">
        <v>99</v>
      </c>
      <c r="BK584">
        <v>41</v>
      </c>
      <c r="BL584">
        <v>22</v>
      </c>
      <c r="BM584">
        <v>6</v>
      </c>
      <c r="BN584">
        <v>15</v>
      </c>
      <c r="BO584">
        <v>49</v>
      </c>
      <c r="BP584">
        <v>62</v>
      </c>
      <c r="BQ584">
        <v>51</v>
      </c>
      <c r="BR584">
        <v>116</v>
      </c>
      <c r="BS584">
        <v>52</v>
      </c>
      <c r="BT584">
        <v>45</v>
      </c>
      <c r="BU584">
        <v>34</v>
      </c>
      <c r="BV584">
        <v>118</v>
      </c>
      <c r="BW584">
        <v>17</v>
      </c>
      <c r="BX584">
        <v>82</v>
      </c>
      <c r="BY584">
        <v>35</v>
      </c>
      <c r="BZ584">
        <v>26</v>
      </c>
      <c r="CA584">
        <v>90</v>
      </c>
      <c r="CB584">
        <v>69</v>
      </c>
      <c r="CC584">
        <v>60</v>
      </c>
      <c r="CD584">
        <v>19</v>
      </c>
      <c r="CE584">
        <v>54</v>
      </c>
      <c r="CF584">
        <v>2</v>
      </c>
      <c r="CG584">
        <v>12</v>
      </c>
      <c r="CH584">
        <v>42</v>
      </c>
      <c r="CI584">
        <v>68</v>
      </c>
      <c r="CJ584">
        <v>100</v>
      </c>
      <c r="CK584">
        <v>95</v>
      </c>
      <c r="CL584">
        <v>86</v>
      </c>
      <c r="CM584">
        <v>89</v>
      </c>
      <c r="CN584">
        <v>36</v>
      </c>
      <c r="CO584">
        <v>56</v>
      </c>
      <c r="CP584">
        <v>113</v>
      </c>
      <c r="CQ584">
        <v>46</v>
      </c>
      <c r="CR584">
        <v>14</v>
      </c>
      <c r="CS584">
        <v>33</v>
      </c>
      <c r="CT584">
        <v>109</v>
      </c>
      <c r="CU584">
        <v>21</v>
      </c>
      <c r="CV584">
        <v>81</v>
      </c>
      <c r="CW584">
        <v>58</v>
      </c>
      <c r="CX584">
        <v>9</v>
      </c>
      <c r="CY584">
        <v>47</v>
      </c>
      <c r="CZ584">
        <v>77</v>
      </c>
      <c r="DA584">
        <v>71</v>
      </c>
      <c r="DB584">
        <v>98</v>
      </c>
      <c r="DC584">
        <v>101</v>
      </c>
      <c r="DD584">
        <v>25</v>
      </c>
      <c r="DE584">
        <v>11</v>
      </c>
      <c r="DF584">
        <v>88</v>
      </c>
      <c r="DG584">
        <v>40</v>
      </c>
      <c r="DH584">
        <v>76</v>
      </c>
      <c r="DI584">
        <v>114</v>
      </c>
      <c r="DJ584">
        <v>57</v>
      </c>
      <c r="DK584">
        <v>1</v>
      </c>
      <c r="DL584">
        <v>43</v>
      </c>
      <c r="DM584">
        <v>105</v>
      </c>
      <c r="DN584">
        <v>16</v>
      </c>
      <c r="DO584">
        <v>31</v>
      </c>
      <c r="DP584">
        <v>8</v>
      </c>
      <c r="DQ584">
        <v>10</v>
      </c>
      <c r="DR584">
        <v>115</v>
      </c>
      <c r="DS584">
        <v>24</v>
      </c>
      <c r="DT584">
        <v>32</v>
      </c>
    </row>
    <row r="585" spans="4:125" x14ac:dyDescent="0.2">
      <c r="E585" s="426" t="s">
        <v>159</v>
      </c>
      <c r="F585">
        <v>50</v>
      </c>
      <c r="G585">
        <v>18</v>
      </c>
      <c r="H585">
        <v>2</v>
      </c>
      <c r="I585">
        <v>7</v>
      </c>
      <c r="J585">
        <v>63</v>
      </c>
      <c r="K585">
        <v>44</v>
      </c>
      <c r="L585">
        <v>53</v>
      </c>
      <c r="M585">
        <v>57</v>
      </c>
      <c r="N585">
        <v>37</v>
      </c>
      <c r="O585">
        <v>74</v>
      </c>
      <c r="P585">
        <v>100</v>
      </c>
      <c r="Q585">
        <v>65</v>
      </c>
      <c r="R585">
        <v>40</v>
      </c>
      <c r="S585">
        <v>111</v>
      </c>
      <c r="T585">
        <v>47</v>
      </c>
      <c r="U585">
        <v>103</v>
      </c>
      <c r="V585">
        <v>14</v>
      </c>
      <c r="W585">
        <v>96</v>
      </c>
      <c r="X585">
        <v>86</v>
      </c>
      <c r="Y585">
        <v>73</v>
      </c>
      <c r="Z585">
        <v>92</v>
      </c>
      <c r="AA585">
        <v>51</v>
      </c>
      <c r="AB585">
        <v>105</v>
      </c>
      <c r="AC585">
        <v>5</v>
      </c>
      <c r="AD585">
        <v>26</v>
      </c>
      <c r="AE585">
        <v>95</v>
      </c>
      <c r="AF585">
        <v>106</v>
      </c>
      <c r="AG585">
        <v>9</v>
      </c>
      <c r="AH585">
        <v>56</v>
      </c>
      <c r="AI585">
        <v>48</v>
      </c>
      <c r="AJ585">
        <v>54</v>
      </c>
      <c r="AK585">
        <v>21</v>
      </c>
      <c r="AL585">
        <v>10</v>
      </c>
      <c r="AM585">
        <v>15</v>
      </c>
      <c r="AN585">
        <v>67</v>
      </c>
      <c r="AO585">
        <v>78</v>
      </c>
      <c r="AP585">
        <v>70</v>
      </c>
      <c r="AQ585">
        <v>59</v>
      </c>
      <c r="AR585">
        <v>101</v>
      </c>
      <c r="AS585">
        <v>13</v>
      </c>
      <c r="AT585">
        <v>118</v>
      </c>
      <c r="AU585">
        <v>88</v>
      </c>
      <c r="AV585">
        <v>35</v>
      </c>
      <c r="AW585">
        <v>93</v>
      </c>
      <c r="AX585">
        <v>36</v>
      </c>
      <c r="AY585">
        <v>4</v>
      </c>
      <c r="AZ585">
        <v>104</v>
      </c>
      <c r="BA585">
        <v>32</v>
      </c>
      <c r="BB585">
        <v>61</v>
      </c>
      <c r="BC585">
        <v>79</v>
      </c>
      <c r="BD585">
        <v>55</v>
      </c>
      <c r="BE585">
        <v>114</v>
      </c>
      <c r="BF585">
        <v>77</v>
      </c>
      <c r="BG585">
        <v>116</v>
      </c>
      <c r="BH585">
        <v>31</v>
      </c>
      <c r="BI585">
        <v>83</v>
      </c>
      <c r="BJ585">
        <v>3</v>
      </c>
      <c r="BK585">
        <v>115</v>
      </c>
      <c r="BL585">
        <v>6</v>
      </c>
      <c r="BM585">
        <v>38</v>
      </c>
      <c r="BN585">
        <v>69</v>
      </c>
      <c r="BO585">
        <v>75</v>
      </c>
      <c r="BP585">
        <v>112</v>
      </c>
      <c r="BQ585">
        <v>76</v>
      </c>
      <c r="BR585">
        <v>16</v>
      </c>
      <c r="BS585">
        <v>27</v>
      </c>
      <c r="BT585">
        <v>113</v>
      </c>
      <c r="BU585">
        <v>102</v>
      </c>
      <c r="BV585">
        <v>42</v>
      </c>
      <c r="BW585">
        <v>94</v>
      </c>
      <c r="BX585">
        <v>12</v>
      </c>
      <c r="BY585">
        <v>24</v>
      </c>
      <c r="BZ585">
        <v>66</v>
      </c>
      <c r="CA585">
        <v>107</v>
      </c>
      <c r="CB585">
        <v>82</v>
      </c>
      <c r="CC585">
        <v>17</v>
      </c>
      <c r="CD585">
        <v>109</v>
      </c>
      <c r="CE585">
        <v>46</v>
      </c>
      <c r="CF585">
        <v>1</v>
      </c>
      <c r="CG585">
        <v>11</v>
      </c>
      <c r="CH585">
        <v>39</v>
      </c>
      <c r="CI585">
        <v>28</v>
      </c>
      <c r="CJ585">
        <v>45</v>
      </c>
      <c r="CK585">
        <v>71</v>
      </c>
      <c r="CL585">
        <v>117</v>
      </c>
      <c r="CM585">
        <v>34</v>
      </c>
      <c r="CN585">
        <v>81</v>
      </c>
      <c r="CO585">
        <v>110</v>
      </c>
      <c r="CP585">
        <v>97</v>
      </c>
      <c r="CQ585">
        <v>68</v>
      </c>
      <c r="CR585">
        <v>8</v>
      </c>
      <c r="CS585">
        <v>23</v>
      </c>
      <c r="CT585">
        <v>87</v>
      </c>
      <c r="CU585">
        <v>20</v>
      </c>
      <c r="CV585">
        <v>62</v>
      </c>
      <c r="CW585">
        <v>30</v>
      </c>
      <c r="CX585">
        <v>89</v>
      </c>
      <c r="CY585">
        <v>49</v>
      </c>
      <c r="CZ585">
        <v>41</v>
      </c>
      <c r="DA585">
        <v>58</v>
      </c>
      <c r="DB585">
        <v>90</v>
      </c>
      <c r="DC585">
        <v>29</v>
      </c>
      <c r="DD585">
        <v>19</v>
      </c>
      <c r="DE585">
        <v>33</v>
      </c>
      <c r="DF585">
        <v>98</v>
      </c>
      <c r="DG585">
        <v>64</v>
      </c>
      <c r="DH585">
        <v>80</v>
      </c>
      <c r="DI585">
        <v>91</v>
      </c>
      <c r="DJ585">
        <v>60</v>
      </c>
      <c r="DK585">
        <v>84</v>
      </c>
      <c r="DL585">
        <v>119</v>
      </c>
      <c r="DM585">
        <v>108</v>
      </c>
      <c r="DN585">
        <v>22</v>
      </c>
      <c r="DO585">
        <v>43</v>
      </c>
      <c r="DP585">
        <v>52</v>
      </c>
      <c r="DQ585">
        <v>25</v>
      </c>
      <c r="DR585">
        <v>85</v>
      </c>
      <c r="DS585">
        <v>99</v>
      </c>
      <c r="DT585">
        <v>72</v>
      </c>
    </row>
    <row r="587" spans="4:125" x14ac:dyDescent="0.2">
      <c r="D587" s="430">
        <v>120</v>
      </c>
      <c r="E587" s="431" t="s">
        <v>179</v>
      </c>
    </row>
    <row r="588" spans="4:125" x14ac:dyDescent="0.2">
      <c r="E588" s="426" t="s">
        <v>130</v>
      </c>
      <c r="F588">
        <v>1</v>
      </c>
      <c r="G588">
        <v>2</v>
      </c>
      <c r="H588">
        <v>3</v>
      </c>
      <c r="I588">
        <v>4</v>
      </c>
      <c r="J588">
        <v>5</v>
      </c>
      <c r="K588">
        <v>6</v>
      </c>
      <c r="L588">
        <v>7</v>
      </c>
      <c r="M588">
        <v>8</v>
      </c>
      <c r="N588">
        <v>9</v>
      </c>
      <c r="O588">
        <v>10</v>
      </c>
      <c r="P588">
        <v>11</v>
      </c>
      <c r="Q588">
        <v>12</v>
      </c>
      <c r="R588">
        <v>13</v>
      </c>
      <c r="S588">
        <v>14</v>
      </c>
      <c r="T588">
        <v>15</v>
      </c>
      <c r="U588">
        <v>16</v>
      </c>
      <c r="V588">
        <v>17</v>
      </c>
      <c r="W588">
        <v>18</v>
      </c>
      <c r="X588">
        <v>19</v>
      </c>
      <c r="Y588">
        <v>20</v>
      </c>
      <c r="Z588">
        <v>21</v>
      </c>
      <c r="AA588">
        <v>22</v>
      </c>
      <c r="AB588">
        <v>23</v>
      </c>
      <c r="AC588">
        <v>24</v>
      </c>
      <c r="AD588">
        <v>25</v>
      </c>
      <c r="AE588">
        <v>26</v>
      </c>
      <c r="AF588">
        <v>27</v>
      </c>
      <c r="AG588">
        <v>28</v>
      </c>
      <c r="AH588">
        <v>29</v>
      </c>
      <c r="AI588">
        <v>30</v>
      </c>
      <c r="AJ588">
        <v>31</v>
      </c>
      <c r="AK588">
        <v>32</v>
      </c>
      <c r="AL588">
        <v>33</v>
      </c>
      <c r="AM588">
        <v>34</v>
      </c>
      <c r="AN588">
        <v>35</v>
      </c>
      <c r="AO588">
        <v>36</v>
      </c>
      <c r="AP588">
        <v>37</v>
      </c>
      <c r="AQ588">
        <v>38</v>
      </c>
      <c r="AR588">
        <v>39</v>
      </c>
      <c r="AS588">
        <v>40</v>
      </c>
      <c r="AT588">
        <v>41</v>
      </c>
      <c r="AU588">
        <v>42</v>
      </c>
      <c r="AV588">
        <v>43</v>
      </c>
      <c r="AW588">
        <v>44</v>
      </c>
      <c r="AX588">
        <v>45</v>
      </c>
      <c r="AY588">
        <v>46</v>
      </c>
      <c r="AZ588">
        <v>47</v>
      </c>
      <c r="BA588">
        <v>48</v>
      </c>
      <c r="BB588">
        <v>49</v>
      </c>
      <c r="BC588">
        <v>50</v>
      </c>
      <c r="BD588">
        <v>51</v>
      </c>
      <c r="BE588">
        <v>52</v>
      </c>
      <c r="BF588">
        <v>53</v>
      </c>
      <c r="BG588">
        <v>54</v>
      </c>
      <c r="BH588">
        <v>55</v>
      </c>
      <c r="BI588">
        <v>56</v>
      </c>
      <c r="BJ588">
        <v>57</v>
      </c>
      <c r="BK588">
        <v>58</v>
      </c>
      <c r="BL588">
        <v>59</v>
      </c>
      <c r="BM588">
        <v>60</v>
      </c>
      <c r="BN588">
        <v>61</v>
      </c>
      <c r="BO588">
        <v>62</v>
      </c>
      <c r="BP588">
        <v>63</v>
      </c>
      <c r="BQ588">
        <v>64</v>
      </c>
      <c r="BR588">
        <v>65</v>
      </c>
      <c r="BS588">
        <v>66</v>
      </c>
      <c r="BT588">
        <v>67</v>
      </c>
      <c r="BU588">
        <v>68</v>
      </c>
      <c r="BV588">
        <v>69</v>
      </c>
      <c r="BW588">
        <v>70</v>
      </c>
      <c r="BX588">
        <v>71</v>
      </c>
      <c r="BY588">
        <v>72</v>
      </c>
      <c r="BZ588">
        <v>73</v>
      </c>
      <c r="CA588">
        <v>74</v>
      </c>
      <c r="CB588">
        <v>75</v>
      </c>
      <c r="CC588">
        <v>76</v>
      </c>
      <c r="CD588">
        <v>77</v>
      </c>
      <c r="CE588">
        <v>78</v>
      </c>
      <c r="CF588">
        <v>79</v>
      </c>
      <c r="CG588">
        <v>80</v>
      </c>
      <c r="CH588">
        <v>81</v>
      </c>
      <c r="CI588">
        <v>82</v>
      </c>
      <c r="CJ588">
        <v>83</v>
      </c>
      <c r="CK588">
        <v>84</v>
      </c>
      <c r="CL588">
        <v>85</v>
      </c>
      <c r="CM588">
        <v>86</v>
      </c>
      <c r="CN588">
        <v>87</v>
      </c>
      <c r="CO588">
        <v>88</v>
      </c>
      <c r="CP588">
        <v>89</v>
      </c>
      <c r="CQ588">
        <v>90</v>
      </c>
      <c r="CR588">
        <v>91</v>
      </c>
      <c r="CS588">
        <v>92</v>
      </c>
      <c r="CT588">
        <v>93</v>
      </c>
      <c r="CU588">
        <v>94</v>
      </c>
      <c r="CV588">
        <v>95</v>
      </c>
      <c r="CW588">
        <v>96</v>
      </c>
      <c r="CX588">
        <v>97</v>
      </c>
      <c r="CY588">
        <v>98</v>
      </c>
      <c r="CZ588">
        <v>99</v>
      </c>
      <c r="DA588">
        <v>100</v>
      </c>
      <c r="DB588">
        <v>101</v>
      </c>
      <c r="DC588">
        <v>102</v>
      </c>
      <c r="DD588">
        <v>103</v>
      </c>
      <c r="DE588">
        <v>104</v>
      </c>
      <c r="DF588">
        <v>105</v>
      </c>
      <c r="DG588">
        <v>106</v>
      </c>
      <c r="DH588">
        <v>107</v>
      </c>
      <c r="DI588">
        <v>108</v>
      </c>
      <c r="DJ588">
        <v>109</v>
      </c>
      <c r="DK588">
        <v>110</v>
      </c>
      <c r="DL588">
        <v>111</v>
      </c>
      <c r="DM588">
        <v>112</v>
      </c>
      <c r="DN588">
        <v>113</v>
      </c>
      <c r="DO588">
        <v>114</v>
      </c>
      <c r="DP588">
        <v>115</v>
      </c>
      <c r="DQ588">
        <v>116</v>
      </c>
      <c r="DR588">
        <v>117</v>
      </c>
      <c r="DS588">
        <v>118</v>
      </c>
      <c r="DT588">
        <v>119</v>
      </c>
      <c r="DU588">
        <v>120</v>
      </c>
    </row>
    <row r="589" spans="4:125" x14ac:dyDescent="0.2">
      <c r="E589" s="426" t="s">
        <v>157</v>
      </c>
      <c r="F589">
        <v>68</v>
      </c>
      <c r="G589">
        <v>98</v>
      </c>
      <c r="H589">
        <v>25</v>
      </c>
      <c r="I589">
        <v>116</v>
      </c>
      <c r="J589">
        <v>71</v>
      </c>
      <c r="K589">
        <v>54</v>
      </c>
      <c r="L589">
        <v>36</v>
      </c>
      <c r="M589">
        <v>41</v>
      </c>
      <c r="N589">
        <v>62</v>
      </c>
      <c r="O589">
        <v>78</v>
      </c>
      <c r="P589">
        <v>40</v>
      </c>
      <c r="Q589">
        <v>69</v>
      </c>
      <c r="R589">
        <v>95</v>
      </c>
      <c r="S589">
        <v>106</v>
      </c>
      <c r="T589">
        <v>118</v>
      </c>
      <c r="U589">
        <v>79</v>
      </c>
      <c r="V589">
        <v>55</v>
      </c>
      <c r="W589">
        <v>92</v>
      </c>
      <c r="X589">
        <v>103</v>
      </c>
      <c r="Y589">
        <v>48</v>
      </c>
      <c r="Z589">
        <v>70</v>
      </c>
      <c r="AA589">
        <v>60</v>
      </c>
      <c r="AB589">
        <v>12</v>
      </c>
      <c r="AC589">
        <v>110</v>
      </c>
      <c r="AD589">
        <v>73</v>
      </c>
      <c r="AE589">
        <v>5</v>
      </c>
      <c r="AF589">
        <v>91</v>
      </c>
      <c r="AG589">
        <v>57</v>
      </c>
      <c r="AH589">
        <v>96</v>
      </c>
      <c r="AI589">
        <v>49</v>
      </c>
      <c r="AJ589">
        <v>114</v>
      </c>
      <c r="AK589">
        <v>28</v>
      </c>
      <c r="AL589">
        <v>42</v>
      </c>
      <c r="AM589">
        <v>23</v>
      </c>
      <c r="AN589">
        <v>59</v>
      </c>
      <c r="AO589">
        <v>7</v>
      </c>
      <c r="AP589">
        <v>4</v>
      </c>
      <c r="AQ589">
        <v>35</v>
      </c>
      <c r="AR589">
        <v>47</v>
      </c>
      <c r="AS589">
        <v>119</v>
      </c>
      <c r="AT589">
        <v>38</v>
      </c>
      <c r="AU589">
        <v>29</v>
      </c>
      <c r="AV589">
        <v>84</v>
      </c>
      <c r="AW589">
        <v>101</v>
      </c>
      <c r="AX589">
        <v>76</v>
      </c>
      <c r="AY589">
        <v>105</v>
      </c>
      <c r="AZ589">
        <v>39</v>
      </c>
      <c r="BA589">
        <v>20</v>
      </c>
      <c r="BB589">
        <v>30</v>
      </c>
      <c r="BC589">
        <v>61</v>
      </c>
      <c r="BD589">
        <v>88</v>
      </c>
      <c r="BE589">
        <v>75</v>
      </c>
      <c r="BF589">
        <v>31</v>
      </c>
      <c r="BG589">
        <v>85</v>
      </c>
      <c r="BH589">
        <v>37</v>
      </c>
      <c r="BI589">
        <v>89</v>
      </c>
      <c r="BJ589">
        <v>64</v>
      </c>
      <c r="BK589">
        <v>22</v>
      </c>
      <c r="BL589">
        <v>52</v>
      </c>
      <c r="BM589">
        <v>94</v>
      </c>
      <c r="BN589">
        <v>72</v>
      </c>
      <c r="BO589">
        <v>86</v>
      </c>
      <c r="BP589">
        <v>117</v>
      </c>
      <c r="BQ589">
        <v>1</v>
      </c>
      <c r="BR589">
        <v>66</v>
      </c>
      <c r="BS589">
        <v>44</v>
      </c>
      <c r="BT589">
        <v>74</v>
      </c>
      <c r="BU589">
        <v>112</v>
      </c>
      <c r="BV589">
        <v>6</v>
      </c>
      <c r="BW589">
        <v>21</v>
      </c>
      <c r="BX589">
        <v>45</v>
      </c>
      <c r="BY589">
        <v>56</v>
      </c>
      <c r="BZ589">
        <v>65</v>
      </c>
      <c r="CA589">
        <v>80</v>
      </c>
      <c r="CB589">
        <v>87</v>
      </c>
      <c r="CC589">
        <v>58</v>
      </c>
      <c r="CD589">
        <v>53</v>
      </c>
      <c r="CE589">
        <v>107</v>
      </c>
      <c r="CF589">
        <v>16</v>
      </c>
      <c r="CG589">
        <v>113</v>
      </c>
      <c r="CH589">
        <v>50</v>
      </c>
      <c r="CI589">
        <v>90</v>
      </c>
      <c r="CJ589">
        <v>77</v>
      </c>
      <c r="CK589">
        <v>111</v>
      </c>
      <c r="CL589">
        <v>102</v>
      </c>
      <c r="CM589">
        <v>10</v>
      </c>
      <c r="CN589">
        <v>15</v>
      </c>
      <c r="CO589">
        <v>2</v>
      </c>
      <c r="CP589">
        <v>83</v>
      </c>
      <c r="CQ589">
        <v>99</v>
      </c>
      <c r="CR589">
        <v>27</v>
      </c>
      <c r="CS589">
        <v>81</v>
      </c>
      <c r="CT589">
        <v>115</v>
      </c>
      <c r="CU589">
        <v>108</v>
      </c>
      <c r="CV589">
        <v>17</v>
      </c>
      <c r="CW589">
        <v>100</v>
      </c>
      <c r="CX589">
        <v>93</v>
      </c>
      <c r="CY589">
        <v>46</v>
      </c>
      <c r="CZ589">
        <v>33</v>
      </c>
      <c r="DA589">
        <v>26</v>
      </c>
      <c r="DB589">
        <v>34</v>
      </c>
      <c r="DC589">
        <v>120</v>
      </c>
      <c r="DD589">
        <v>19</v>
      </c>
      <c r="DE589">
        <v>11</v>
      </c>
      <c r="DF589">
        <v>109</v>
      </c>
      <c r="DG589">
        <v>14</v>
      </c>
      <c r="DH589">
        <v>18</v>
      </c>
      <c r="DI589">
        <v>32</v>
      </c>
      <c r="DJ589">
        <v>43</v>
      </c>
      <c r="DK589">
        <v>104</v>
      </c>
      <c r="DL589">
        <v>97</v>
      </c>
      <c r="DM589">
        <v>9</v>
      </c>
      <c r="DN589">
        <v>51</v>
      </c>
      <c r="DO589">
        <v>13</v>
      </c>
      <c r="DP589">
        <v>24</v>
      </c>
      <c r="DQ589">
        <v>8</v>
      </c>
      <c r="DR589">
        <v>3</v>
      </c>
      <c r="DS589">
        <v>82</v>
      </c>
      <c r="DT589">
        <v>63</v>
      </c>
      <c r="DU589">
        <v>67</v>
      </c>
    </row>
    <row r="590" spans="4:125" x14ac:dyDescent="0.2">
      <c r="E590" s="426" t="s">
        <v>159</v>
      </c>
      <c r="F590">
        <v>49</v>
      </c>
      <c r="G590">
        <v>113</v>
      </c>
      <c r="H590">
        <v>106</v>
      </c>
      <c r="I590">
        <v>77</v>
      </c>
      <c r="J590">
        <v>98</v>
      </c>
      <c r="K590">
        <v>47</v>
      </c>
      <c r="L590">
        <v>65</v>
      </c>
      <c r="M590">
        <v>39</v>
      </c>
      <c r="N590">
        <v>51</v>
      </c>
      <c r="O590">
        <v>117</v>
      </c>
      <c r="P590">
        <v>9</v>
      </c>
      <c r="Q590">
        <v>111</v>
      </c>
      <c r="R590">
        <v>87</v>
      </c>
      <c r="S590">
        <v>100</v>
      </c>
      <c r="T590">
        <v>53</v>
      </c>
      <c r="U590">
        <v>119</v>
      </c>
      <c r="V590">
        <v>71</v>
      </c>
      <c r="W590">
        <v>60</v>
      </c>
      <c r="X590">
        <v>3</v>
      </c>
      <c r="Y590">
        <v>79</v>
      </c>
      <c r="Z590">
        <v>15</v>
      </c>
      <c r="AA590">
        <v>50</v>
      </c>
      <c r="AB590">
        <v>26</v>
      </c>
      <c r="AC590">
        <v>57</v>
      </c>
      <c r="AD590">
        <v>38</v>
      </c>
      <c r="AE590">
        <v>23</v>
      </c>
      <c r="AF590">
        <v>76</v>
      </c>
      <c r="AG590">
        <v>17</v>
      </c>
      <c r="AH590">
        <v>91</v>
      </c>
      <c r="AI590">
        <v>6</v>
      </c>
      <c r="AJ590">
        <v>24</v>
      </c>
      <c r="AK590">
        <v>35</v>
      </c>
      <c r="AL590">
        <v>1</v>
      </c>
      <c r="AM590">
        <v>58</v>
      </c>
      <c r="AN590">
        <v>28</v>
      </c>
      <c r="AO590">
        <v>94</v>
      </c>
      <c r="AP590">
        <v>78</v>
      </c>
      <c r="AQ590">
        <v>10</v>
      </c>
      <c r="AR590">
        <v>40</v>
      </c>
      <c r="AS590">
        <v>18</v>
      </c>
      <c r="AT590">
        <v>110</v>
      </c>
      <c r="AU590">
        <v>95</v>
      </c>
      <c r="AV590">
        <v>74</v>
      </c>
      <c r="AW590">
        <v>5</v>
      </c>
      <c r="AX590">
        <v>101</v>
      </c>
      <c r="AY590">
        <v>62</v>
      </c>
      <c r="AZ590">
        <v>44</v>
      </c>
      <c r="BA590">
        <v>67</v>
      </c>
      <c r="BB590">
        <v>92</v>
      </c>
      <c r="BC590">
        <v>114</v>
      </c>
      <c r="BD590">
        <v>90</v>
      </c>
      <c r="BE590">
        <v>115</v>
      </c>
      <c r="BF590">
        <v>14</v>
      </c>
      <c r="BG590">
        <v>61</v>
      </c>
      <c r="BH590">
        <v>36</v>
      </c>
      <c r="BI590">
        <v>20</v>
      </c>
      <c r="BJ590">
        <v>43</v>
      </c>
      <c r="BK590">
        <v>75</v>
      </c>
      <c r="BL590">
        <v>56</v>
      </c>
      <c r="BM590">
        <v>46</v>
      </c>
      <c r="BN590">
        <v>99</v>
      </c>
      <c r="BO590">
        <v>33</v>
      </c>
      <c r="BP590">
        <v>64</v>
      </c>
      <c r="BQ590">
        <v>81</v>
      </c>
      <c r="BR590">
        <v>86</v>
      </c>
      <c r="BS590">
        <v>80</v>
      </c>
      <c r="BT590">
        <v>84</v>
      </c>
      <c r="BU590">
        <v>105</v>
      </c>
      <c r="BV590">
        <v>97</v>
      </c>
      <c r="BW590">
        <v>12</v>
      </c>
      <c r="BX590">
        <v>83</v>
      </c>
      <c r="BY590">
        <v>54</v>
      </c>
      <c r="BZ590">
        <v>69</v>
      </c>
      <c r="CA590">
        <v>7</v>
      </c>
      <c r="CB590">
        <v>34</v>
      </c>
      <c r="CC590">
        <v>103</v>
      </c>
      <c r="CD590">
        <v>11</v>
      </c>
      <c r="CE590">
        <v>37</v>
      </c>
      <c r="CF590">
        <v>107</v>
      </c>
      <c r="CG590">
        <v>41</v>
      </c>
      <c r="CH590">
        <v>104</v>
      </c>
      <c r="CI590">
        <v>108</v>
      </c>
      <c r="CJ590">
        <v>89</v>
      </c>
      <c r="CK590">
        <v>66</v>
      </c>
      <c r="CL590">
        <v>42</v>
      </c>
      <c r="CM590">
        <v>59</v>
      </c>
      <c r="CN590">
        <v>13</v>
      </c>
      <c r="CO590">
        <v>102</v>
      </c>
      <c r="CP590">
        <v>45</v>
      </c>
      <c r="CQ590">
        <v>116</v>
      </c>
      <c r="CR590">
        <v>29</v>
      </c>
      <c r="CS590">
        <v>96</v>
      </c>
      <c r="CT590">
        <v>55</v>
      </c>
      <c r="CU590">
        <v>32</v>
      </c>
      <c r="CV590">
        <v>8</v>
      </c>
      <c r="CW590">
        <v>109</v>
      </c>
      <c r="CX590">
        <v>73</v>
      </c>
      <c r="CY590">
        <v>21</v>
      </c>
      <c r="CZ590">
        <v>82</v>
      </c>
      <c r="DA590">
        <v>68</v>
      </c>
      <c r="DB590">
        <v>30</v>
      </c>
      <c r="DC590">
        <v>16</v>
      </c>
      <c r="DD590">
        <v>52</v>
      </c>
      <c r="DE590">
        <v>31</v>
      </c>
      <c r="DF590">
        <v>2</v>
      </c>
      <c r="DG590">
        <v>19</v>
      </c>
      <c r="DH590">
        <v>48</v>
      </c>
      <c r="DI590">
        <v>70</v>
      </c>
      <c r="DJ590">
        <v>93</v>
      </c>
      <c r="DK590">
        <v>112</v>
      </c>
      <c r="DL590">
        <v>85</v>
      </c>
      <c r="DM590">
        <v>118</v>
      </c>
      <c r="DN590">
        <v>4</v>
      </c>
      <c r="DO590">
        <v>22</v>
      </c>
      <c r="DP590">
        <v>27</v>
      </c>
      <c r="DQ590">
        <v>63</v>
      </c>
      <c r="DR590">
        <v>25</v>
      </c>
      <c r="DS590">
        <v>120</v>
      </c>
      <c r="DT590">
        <v>72</v>
      </c>
      <c r="DU590">
        <v>88</v>
      </c>
    </row>
    <row r="592" spans="4:125" x14ac:dyDescent="0.2">
      <c r="D592" s="430">
        <v>121</v>
      </c>
      <c r="E592" s="431" t="s">
        <v>179</v>
      </c>
    </row>
    <row r="593" spans="4:129" x14ac:dyDescent="0.2">
      <c r="E593" s="426" t="s">
        <v>130</v>
      </c>
      <c r="F593">
        <v>1</v>
      </c>
      <c r="G593">
        <v>2</v>
      </c>
      <c r="H593">
        <v>3</v>
      </c>
      <c r="I593">
        <v>4</v>
      </c>
      <c r="J593">
        <v>5</v>
      </c>
      <c r="K593">
        <v>6</v>
      </c>
      <c r="L593">
        <v>7</v>
      </c>
      <c r="M593">
        <v>8</v>
      </c>
      <c r="N593">
        <v>9</v>
      </c>
      <c r="O593">
        <v>10</v>
      </c>
      <c r="P593">
        <v>11</v>
      </c>
      <c r="Q593">
        <v>12</v>
      </c>
      <c r="R593">
        <v>13</v>
      </c>
      <c r="S593">
        <v>14</v>
      </c>
      <c r="T593">
        <v>15</v>
      </c>
      <c r="U593">
        <v>16</v>
      </c>
      <c r="V593">
        <v>17</v>
      </c>
      <c r="W593">
        <v>18</v>
      </c>
      <c r="X593">
        <v>19</v>
      </c>
      <c r="Y593">
        <v>20</v>
      </c>
      <c r="Z593">
        <v>21</v>
      </c>
      <c r="AA593">
        <v>22</v>
      </c>
      <c r="AB593">
        <v>23</v>
      </c>
      <c r="AC593">
        <v>24</v>
      </c>
      <c r="AD593">
        <v>25</v>
      </c>
      <c r="AE593">
        <v>26</v>
      </c>
      <c r="AF593">
        <v>27</v>
      </c>
      <c r="AG593">
        <v>28</v>
      </c>
      <c r="AH593">
        <v>29</v>
      </c>
      <c r="AI593">
        <v>30</v>
      </c>
      <c r="AJ593">
        <v>31</v>
      </c>
      <c r="AK593">
        <v>32</v>
      </c>
      <c r="AL593">
        <v>33</v>
      </c>
      <c r="AM593">
        <v>34</v>
      </c>
      <c r="AN593">
        <v>35</v>
      </c>
      <c r="AO593">
        <v>36</v>
      </c>
      <c r="AP593">
        <v>37</v>
      </c>
      <c r="AQ593">
        <v>38</v>
      </c>
      <c r="AR593">
        <v>39</v>
      </c>
      <c r="AS593">
        <v>40</v>
      </c>
      <c r="AT593">
        <v>41</v>
      </c>
      <c r="AU593">
        <v>42</v>
      </c>
      <c r="AV593">
        <v>43</v>
      </c>
      <c r="AW593">
        <v>44</v>
      </c>
      <c r="AX593">
        <v>45</v>
      </c>
      <c r="AY593">
        <v>46</v>
      </c>
      <c r="AZ593">
        <v>47</v>
      </c>
      <c r="BA593">
        <v>48</v>
      </c>
      <c r="BB593">
        <v>49</v>
      </c>
      <c r="BC593">
        <v>50</v>
      </c>
      <c r="BD593">
        <v>51</v>
      </c>
      <c r="BE593">
        <v>52</v>
      </c>
      <c r="BF593">
        <v>53</v>
      </c>
      <c r="BG593">
        <v>54</v>
      </c>
      <c r="BH593">
        <v>55</v>
      </c>
      <c r="BI593">
        <v>56</v>
      </c>
      <c r="BJ593">
        <v>57</v>
      </c>
      <c r="BK593">
        <v>58</v>
      </c>
      <c r="BL593">
        <v>59</v>
      </c>
      <c r="BM593">
        <v>60</v>
      </c>
      <c r="BN593">
        <v>61</v>
      </c>
      <c r="BO593">
        <v>62</v>
      </c>
      <c r="BP593">
        <v>63</v>
      </c>
      <c r="BQ593">
        <v>64</v>
      </c>
      <c r="BR593">
        <v>65</v>
      </c>
      <c r="BS593">
        <v>66</v>
      </c>
      <c r="BT593">
        <v>67</v>
      </c>
      <c r="BU593">
        <v>68</v>
      </c>
      <c r="BV593">
        <v>69</v>
      </c>
      <c r="BW593">
        <v>70</v>
      </c>
      <c r="BX593">
        <v>71</v>
      </c>
      <c r="BY593">
        <v>72</v>
      </c>
      <c r="BZ593">
        <v>73</v>
      </c>
      <c r="CA593">
        <v>74</v>
      </c>
      <c r="CB593">
        <v>75</v>
      </c>
      <c r="CC593">
        <v>76</v>
      </c>
      <c r="CD593">
        <v>77</v>
      </c>
      <c r="CE593">
        <v>78</v>
      </c>
      <c r="CF593">
        <v>79</v>
      </c>
      <c r="CG593">
        <v>80</v>
      </c>
      <c r="CH593">
        <v>81</v>
      </c>
      <c r="CI593">
        <v>82</v>
      </c>
      <c r="CJ593">
        <v>83</v>
      </c>
      <c r="CK593">
        <v>84</v>
      </c>
      <c r="CL593">
        <v>85</v>
      </c>
      <c r="CM593">
        <v>86</v>
      </c>
      <c r="CN593">
        <v>87</v>
      </c>
      <c r="CO593">
        <v>88</v>
      </c>
      <c r="CP593">
        <v>89</v>
      </c>
      <c r="CQ593">
        <v>90</v>
      </c>
      <c r="CR593">
        <v>91</v>
      </c>
      <c r="CS593">
        <v>92</v>
      </c>
      <c r="CT593">
        <v>93</v>
      </c>
      <c r="CU593">
        <v>94</v>
      </c>
      <c r="CV593">
        <v>95</v>
      </c>
      <c r="CW593">
        <v>96</v>
      </c>
      <c r="CX593">
        <v>97</v>
      </c>
      <c r="CY593">
        <v>98</v>
      </c>
      <c r="CZ593">
        <v>99</v>
      </c>
      <c r="DA593">
        <v>100</v>
      </c>
      <c r="DB593">
        <v>101</v>
      </c>
      <c r="DC593">
        <v>102</v>
      </c>
      <c r="DD593">
        <v>103</v>
      </c>
      <c r="DE593">
        <v>104</v>
      </c>
      <c r="DF593">
        <v>105</v>
      </c>
      <c r="DG593">
        <v>106</v>
      </c>
      <c r="DH593">
        <v>107</v>
      </c>
      <c r="DI593">
        <v>108</v>
      </c>
      <c r="DJ593">
        <v>109</v>
      </c>
      <c r="DL593">
        <v>110</v>
      </c>
      <c r="DM593">
        <v>111</v>
      </c>
      <c r="DN593">
        <v>112</v>
      </c>
      <c r="DO593">
        <v>113</v>
      </c>
      <c r="DQ593">
        <v>114</v>
      </c>
      <c r="DR593">
        <v>115</v>
      </c>
      <c r="DS593">
        <v>116</v>
      </c>
      <c r="DT593">
        <v>117</v>
      </c>
      <c r="DV593">
        <v>118</v>
      </c>
      <c r="DW593">
        <v>119</v>
      </c>
      <c r="DX593">
        <v>120</v>
      </c>
      <c r="DY593">
        <v>121</v>
      </c>
    </row>
    <row r="594" spans="4:129" x14ac:dyDescent="0.2">
      <c r="E594" s="426" t="s">
        <v>157</v>
      </c>
      <c r="F594">
        <v>49</v>
      </c>
      <c r="G594">
        <v>54</v>
      </c>
      <c r="H594">
        <v>35</v>
      </c>
      <c r="I594">
        <v>17</v>
      </c>
      <c r="J594">
        <v>43</v>
      </c>
      <c r="K594">
        <v>20</v>
      </c>
      <c r="L594">
        <v>13</v>
      </c>
      <c r="M594">
        <v>109</v>
      </c>
      <c r="N594">
        <v>85</v>
      </c>
      <c r="O594">
        <v>4</v>
      </c>
      <c r="P594">
        <v>25</v>
      </c>
      <c r="Q594">
        <v>113</v>
      </c>
      <c r="R594">
        <v>45</v>
      </c>
      <c r="S594">
        <v>37</v>
      </c>
      <c r="T594">
        <v>103</v>
      </c>
      <c r="U594">
        <v>77</v>
      </c>
      <c r="V594">
        <v>51</v>
      </c>
      <c r="W594">
        <v>111</v>
      </c>
      <c r="X594">
        <v>38</v>
      </c>
      <c r="Y594">
        <v>29</v>
      </c>
      <c r="Z594">
        <v>65</v>
      </c>
      <c r="AA594">
        <v>5</v>
      </c>
      <c r="AB594">
        <v>6</v>
      </c>
      <c r="AC594">
        <v>118</v>
      </c>
      <c r="AD594">
        <v>41</v>
      </c>
      <c r="AE594">
        <v>99</v>
      </c>
      <c r="AF594">
        <v>73</v>
      </c>
      <c r="AG594">
        <v>31</v>
      </c>
      <c r="AH594">
        <v>76</v>
      </c>
      <c r="AI594">
        <v>106</v>
      </c>
      <c r="AJ594">
        <v>84</v>
      </c>
      <c r="AK594">
        <v>10</v>
      </c>
      <c r="AL594">
        <v>89</v>
      </c>
      <c r="AM594">
        <v>15</v>
      </c>
      <c r="AN594">
        <v>3</v>
      </c>
      <c r="AO594">
        <v>83</v>
      </c>
      <c r="AP594">
        <v>14</v>
      </c>
      <c r="AQ594">
        <v>22</v>
      </c>
      <c r="AR594">
        <v>115</v>
      </c>
      <c r="AS594">
        <v>62</v>
      </c>
      <c r="AT594">
        <v>12</v>
      </c>
      <c r="AU594">
        <v>120</v>
      </c>
      <c r="AV594">
        <v>40</v>
      </c>
      <c r="AW594">
        <v>78</v>
      </c>
      <c r="AX594">
        <v>44</v>
      </c>
      <c r="AY594">
        <v>39</v>
      </c>
      <c r="AZ594">
        <v>104</v>
      </c>
      <c r="BA594">
        <v>119</v>
      </c>
      <c r="BB594">
        <v>28</v>
      </c>
      <c r="BC594">
        <v>1</v>
      </c>
      <c r="BD594">
        <v>34</v>
      </c>
      <c r="BE594">
        <v>98</v>
      </c>
      <c r="BF594">
        <v>72</v>
      </c>
      <c r="BG594">
        <v>18</v>
      </c>
      <c r="BH594">
        <v>63</v>
      </c>
      <c r="BI594">
        <v>50</v>
      </c>
      <c r="BJ594">
        <v>70</v>
      </c>
      <c r="BK594">
        <v>94</v>
      </c>
      <c r="BL594">
        <v>58</v>
      </c>
      <c r="BM594">
        <v>16</v>
      </c>
      <c r="BN594">
        <v>107</v>
      </c>
      <c r="BO594">
        <v>121</v>
      </c>
      <c r="BP594">
        <v>32</v>
      </c>
      <c r="BQ594">
        <v>60</v>
      </c>
      <c r="BR594">
        <v>93</v>
      </c>
      <c r="BS594">
        <v>100</v>
      </c>
      <c r="BT594">
        <v>69</v>
      </c>
      <c r="BU594">
        <v>105</v>
      </c>
      <c r="BV594">
        <v>23</v>
      </c>
      <c r="BW594">
        <v>74</v>
      </c>
      <c r="BX594">
        <v>87</v>
      </c>
      <c r="BY594">
        <v>117</v>
      </c>
      <c r="BZ594">
        <v>56</v>
      </c>
      <c r="CA594">
        <v>71</v>
      </c>
      <c r="CB594">
        <v>101</v>
      </c>
      <c r="CC594">
        <v>8</v>
      </c>
      <c r="CD594">
        <v>114</v>
      </c>
      <c r="CE594">
        <v>95</v>
      </c>
      <c r="CF594">
        <v>82</v>
      </c>
      <c r="CG594">
        <v>46</v>
      </c>
      <c r="CH594">
        <v>67</v>
      </c>
      <c r="CI594">
        <v>110</v>
      </c>
      <c r="CJ594">
        <v>30</v>
      </c>
      <c r="CK594">
        <v>91</v>
      </c>
      <c r="CL594">
        <v>9</v>
      </c>
      <c r="CM594">
        <v>112</v>
      </c>
      <c r="CN594">
        <v>61</v>
      </c>
      <c r="CO594">
        <v>75</v>
      </c>
      <c r="CP594">
        <v>66</v>
      </c>
      <c r="CQ594">
        <v>33</v>
      </c>
      <c r="CR594">
        <v>59</v>
      </c>
      <c r="CS594">
        <v>116</v>
      </c>
      <c r="CT594">
        <v>36</v>
      </c>
      <c r="CU594">
        <v>102</v>
      </c>
      <c r="CV594">
        <v>2</v>
      </c>
      <c r="CW594">
        <v>64</v>
      </c>
      <c r="CX594">
        <v>19</v>
      </c>
      <c r="CY594">
        <v>57</v>
      </c>
      <c r="CZ594">
        <v>96</v>
      </c>
      <c r="DA594">
        <v>27</v>
      </c>
      <c r="DB594">
        <v>47</v>
      </c>
      <c r="DC594">
        <v>108</v>
      </c>
      <c r="DD594">
        <v>52</v>
      </c>
      <c r="DE594">
        <v>7</v>
      </c>
      <c r="DF594">
        <v>11</v>
      </c>
      <c r="DG594">
        <v>68</v>
      </c>
      <c r="DH594">
        <v>26</v>
      </c>
      <c r="DI594">
        <v>92</v>
      </c>
      <c r="DJ594">
        <v>81</v>
      </c>
      <c r="DL594">
        <v>88</v>
      </c>
      <c r="DM594">
        <v>55</v>
      </c>
      <c r="DN594">
        <v>79</v>
      </c>
      <c r="DO594">
        <v>97</v>
      </c>
      <c r="DQ594">
        <v>90</v>
      </c>
      <c r="DR594">
        <v>48</v>
      </c>
      <c r="DS594">
        <v>21</v>
      </c>
      <c r="DT594">
        <v>53</v>
      </c>
      <c r="DV594">
        <v>24</v>
      </c>
      <c r="DW594">
        <v>80</v>
      </c>
      <c r="DX594">
        <v>42</v>
      </c>
      <c r="DY594">
        <v>86</v>
      </c>
    </row>
    <row r="595" spans="4:129" x14ac:dyDescent="0.2">
      <c r="E595" s="426" t="s">
        <v>159</v>
      </c>
      <c r="F595">
        <v>74</v>
      </c>
      <c r="G595">
        <v>58</v>
      </c>
      <c r="H595">
        <v>102</v>
      </c>
      <c r="I595">
        <v>21</v>
      </c>
      <c r="J595">
        <v>52</v>
      </c>
      <c r="K595">
        <v>29</v>
      </c>
      <c r="L595">
        <v>34</v>
      </c>
      <c r="M595">
        <v>76</v>
      </c>
      <c r="N595">
        <v>56</v>
      </c>
      <c r="O595">
        <v>96</v>
      </c>
      <c r="P595">
        <v>93</v>
      </c>
      <c r="Q595">
        <v>46</v>
      </c>
      <c r="R595">
        <v>113</v>
      </c>
      <c r="S595">
        <v>12</v>
      </c>
      <c r="T595">
        <v>61</v>
      </c>
      <c r="U595">
        <v>4</v>
      </c>
      <c r="V595">
        <v>81</v>
      </c>
      <c r="W595">
        <v>7</v>
      </c>
      <c r="X595">
        <v>120</v>
      </c>
      <c r="Y595">
        <v>24</v>
      </c>
      <c r="Z595">
        <v>121</v>
      </c>
      <c r="AA595">
        <v>18</v>
      </c>
      <c r="AB595">
        <v>91</v>
      </c>
      <c r="AC595">
        <v>90</v>
      </c>
      <c r="AD595">
        <v>22</v>
      </c>
      <c r="AE595">
        <v>97</v>
      </c>
      <c r="AF595">
        <v>45</v>
      </c>
      <c r="AG595">
        <v>16</v>
      </c>
      <c r="AH595">
        <v>6</v>
      </c>
      <c r="AI595">
        <v>64</v>
      </c>
      <c r="AJ595">
        <v>15</v>
      </c>
      <c r="AK595">
        <v>40</v>
      </c>
      <c r="AL595">
        <v>5</v>
      </c>
      <c r="AM595">
        <v>112</v>
      </c>
      <c r="AN595">
        <v>86</v>
      </c>
      <c r="AO595">
        <v>94</v>
      </c>
      <c r="AP595">
        <v>75</v>
      </c>
      <c r="AQ595">
        <v>65</v>
      </c>
      <c r="AR595">
        <v>87</v>
      </c>
      <c r="AS595">
        <v>59</v>
      </c>
      <c r="AT595">
        <v>38</v>
      </c>
      <c r="AU595">
        <v>23</v>
      </c>
      <c r="AV595">
        <v>50</v>
      </c>
      <c r="AW595">
        <v>57</v>
      </c>
      <c r="AX595">
        <v>26</v>
      </c>
      <c r="AY595">
        <v>109</v>
      </c>
      <c r="AZ595">
        <v>35</v>
      </c>
      <c r="BA595">
        <v>69</v>
      </c>
      <c r="BB595">
        <v>111</v>
      </c>
      <c r="BC595">
        <v>118</v>
      </c>
      <c r="BD595">
        <v>55</v>
      </c>
      <c r="BE595">
        <v>103</v>
      </c>
      <c r="BF595">
        <v>66</v>
      </c>
      <c r="BG595">
        <v>92</v>
      </c>
      <c r="BH595">
        <v>98</v>
      </c>
      <c r="BI595">
        <v>9</v>
      </c>
      <c r="BJ595">
        <v>78</v>
      </c>
      <c r="BK595">
        <v>14</v>
      </c>
      <c r="BL595">
        <v>114</v>
      </c>
      <c r="BM595">
        <v>71</v>
      </c>
      <c r="BN595">
        <v>79</v>
      </c>
      <c r="BO595">
        <v>89</v>
      </c>
      <c r="BP595">
        <v>70</v>
      </c>
      <c r="BQ595">
        <v>83</v>
      </c>
      <c r="BR595">
        <v>119</v>
      </c>
      <c r="BS595">
        <v>105</v>
      </c>
      <c r="BT595">
        <v>3</v>
      </c>
      <c r="BU595">
        <v>80</v>
      </c>
      <c r="BV595">
        <v>72</v>
      </c>
      <c r="BW595">
        <v>116</v>
      </c>
      <c r="BX595">
        <v>63</v>
      </c>
      <c r="BY595">
        <v>106</v>
      </c>
      <c r="BZ595">
        <v>54</v>
      </c>
      <c r="CA595">
        <v>13</v>
      </c>
      <c r="CB595">
        <v>42</v>
      </c>
      <c r="CC595">
        <v>53</v>
      </c>
      <c r="CD595">
        <v>1</v>
      </c>
      <c r="CE595">
        <v>117</v>
      </c>
      <c r="CF595">
        <v>73</v>
      </c>
      <c r="CG595">
        <v>68</v>
      </c>
      <c r="CH595">
        <v>17</v>
      </c>
      <c r="CI595">
        <v>84</v>
      </c>
      <c r="CJ595">
        <v>37</v>
      </c>
      <c r="CK595">
        <v>48</v>
      </c>
      <c r="CL595">
        <v>107</v>
      </c>
      <c r="CM595">
        <v>85</v>
      </c>
      <c r="CN595">
        <v>39</v>
      </c>
      <c r="CO595">
        <v>27</v>
      </c>
      <c r="CP595">
        <v>110</v>
      </c>
      <c r="CQ595">
        <v>47</v>
      </c>
      <c r="CR595">
        <v>28</v>
      </c>
      <c r="CS595">
        <v>99</v>
      </c>
      <c r="CT595">
        <v>25</v>
      </c>
      <c r="CU595">
        <v>67</v>
      </c>
      <c r="CV595">
        <v>51</v>
      </c>
      <c r="CW595">
        <v>62</v>
      </c>
      <c r="CX595">
        <v>30</v>
      </c>
      <c r="CY595">
        <v>82</v>
      </c>
      <c r="CZ595">
        <v>108</v>
      </c>
      <c r="DA595">
        <v>31</v>
      </c>
      <c r="DB595">
        <v>115</v>
      </c>
      <c r="DC595">
        <v>41</v>
      </c>
      <c r="DD595">
        <v>2</v>
      </c>
      <c r="DE595">
        <v>32</v>
      </c>
      <c r="DF595">
        <v>88</v>
      </c>
      <c r="DG595">
        <v>60</v>
      </c>
      <c r="DH595">
        <v>33</v>
      </c>
      <c r="DI595">
        <v>10</v>
      </c>
      <c r="DJ595">
        <v>36</v>
      </c>
      <c r="DL595">
        <v>44</v>
      </c>
      <c r="DM595">
        <v>101</v>
      </c>
      <c r="DN595">
        <v>100</v>
      </c>
      <c r="DO595">
        <v>77</v>
      </c>
      <c r="DQ595">
        <v>104</v>
      </c>
      <c r="DR595">
        <v>49</v>
      </c>
      <c r="DS595">
        <v>20</v>
      </c>
      <c r="DT595">
        <v>8</v>
      </c>
      <c r="DV595">
        <v>95</v>
      </c>
      <c r="DW595">
        <v>43</v>
      </c>
      <c r="DX595">
        <v>19</v>
      </c>
      <c r="DY595">
        <v>11</v>
      </c>
    </row>
    <row r="597" spans="4:129" x14ac:dyDescent="0.2">
      <c r="D597" s="430">
        <v>122</v>
      </c>
      <c r="E597" s="431" t="s">
        <v>179</v>
      </c>
    </row>
    <row r="598" spans="4:129" x14ac:dyDescent="0.2">
      <c r="E598" s="426" t="s">
        <v>130</v>
      </c>
      <c r="F598">
        <v>1</v>
      </c>
      <c r="G598">
        <v>2</v>
      </c>
      <c r="H598">
        <v>3</v>
      </c>
      <c r="I598">
        <v>4</v>
      </c>
      <c r="J598">
        <v>5</v>
      </c>
      <c r="K598">
        <v>6</v>
      </c>
      <c r="L598">
        <v>7</v>
      </c>
      <c r="M598">
        <v>8</v>
      </c>
      <c r="N598">
        <v>9</v>
      </c>
      <c r="O598">
        <v>10</v>
      </c>
      <c r="P598">
        <v>11</v>
      </c>
      <c r="Q598">
        <v>12</v>
      </c>
      <c r="R598">
        <v>13</v>
      </c>
      <c r="S598">
        <v>14</v>
      </c>
      <c r="T598">
        <v>15</v>
      </c>
      <c r="U598">
        <v>16</v>
      </c>
      <c r="V598">
        <v>17</v>
      </c>
      <c r="W598">
        <v>18</v>
      </c>
      <c r="X598">
        <v>19</v>
      </c>
      <c r="Y598">
        <v>20</v>
      </c>
      <c r="Z598">
        <v>21</v>
      </c>
      <c r="AA598">
        <v>22</v>
      </c>
      <c r="AB598">
        <v>23</v>
      </c>
      <c r="AC598">
        <v>24</v>
      </c>
      <c r="AD598">
        <v>25</v>
      </c>
      <c r="AE598">
        <v>26</v>
      </c>
      <c r="AF598">
        <v>27</v>
      </c>
      <c r="AG598">
        <v>28</v>
      </c>
      <c r="AH598">
        <v>29</v>
      </c>
      <c r="AI598">
        <v>30</v>
      </c>
      <c r="AJ598">
        <v>31</v>
      </c>
      <c r="AK598">
        <v>32</v>
      </c>
      <c r="AL598">
        <v>33</v>
      </c>
      <c r="AM598">
        <v>34</v>
      </c>
      <c r="AN598">
        <v>35</v>
      </c>
      <c r="AO598">
        <v>36</v>
      </c>
      <c r="AP598">
        <v>37</v>
      </c>
      <c r="AQ598">
        <v>38</v>
      </c>
      <c r="AR598">
        <v>39</v>
      </c>
      <c r="AS598">
        <v>40</v>
      </c>
      <c r="AT598">
        <v>41</v>
      </c>
      <c r="AU598">
        <v>42</v>
      </c>
      <c r="AV598">
        <v>43</v>
      </c>
      <c r="AW598">
        <v>44</v>
      </c>
      <c r="AX598">
        <v>45</v>
      </c>
      <c r="AY598">
        <v>46</v>
      </c>
      <c r="AZ598">
        <v>47</v>
      </c>
      <c r="BA598">
        <v>48</v>
      </c>
      <c r="BB598">
        <v>49</v>
      </c>
      <c r="BC598">
        <v>50</v>
      </c>
      <c r="BD598">
        <v>51</v>
      </c>
      <c r="BE598">
        <v>52</v>
      </c>
      <c r="BF598">
        <v>53</v>
      </c>
      <c r="BG598">
        <v>54</v>
      </c>
      <c r="BH598">
        <v>55</v>
      </c>
      <c r="BI598">
        <v>56</v>
      </c>
      <c r="BJ598">
        <v>57</v>
      </c>
      <c r="BK598">
        <v>58</v>
      </c>
      <c r="BL598">
        <v>59</v>
      </c>
      <c r="BM598">
        <v>60</v>
      </c>
      <c r="BN598">
        <v>61</v>
      </c>
      <c r="BO598">
        <v>62</v>
      </c>
      <c r="BP598">
        <v>63</v>
      </c>
      <c r="BQ598">
        <v>64</v>
      </c>
      <c r="BR598">
        <v>65</v>
      </c>
      <c r="BS598">
        <v>66</v>
      </c>
      <c r="BT598">
        <v>67</v>
      </c>
      <c r="BU598">
        <v>68</v>
      </c>
      <c r="BV598">
        <v>69</v>
      </c>
      <c r="BW598">
        <v>70</v>
      </c>
      <c r="BX598">
        <v>71</v>
      </c>
      <c r="BY598">
        <v>72</v>
      </c>
      <c r="BZ598">
        <v>73</v>
      </c>
      <c r="CA598">
        <v>74</v>
      </c>
      <c r="CB598">
        <v>75</v>
      </c>
      <c r="CC598">
        <v>76</v>
      </c>
      <c r="CD598">
        <v>77</v>
      </c>
      <c r="CE598">
        <v>78</v>
      </c>
      <c r="CF598">
        <v>79</v>
      </c>
      <c r="CG598">
        <v>80</v>
      </c>
      <c r="CH598">
        <v>81</v>
      </c>
      <c r="CI598">
        <v>82</v>
      </c>
      <c r="CJ598">
        <v>83</v>
      </c>
      <c r="CK598">
        <v>84</v>
      </c>
      <c r="CL598">
        <v>85</v>
      </c>
      <c r="CM598">
        <v>86</v>
      </c>
      <c r="CN598">
        <v>87</v>
      </c>
      <c r="CO598">
        <v>88</v>
      </c>
      <c r="CP598">
        <v>89</v>
      </c>
      <c r="CQ598">
        <v>90</v>
      </c>
      <c r="CR598">
        <v>91</v>
      </c>
      <c r="CS598">
        <v>92</v>
      </c>
      <c r="CT598">
        <v>93</v>
      </c>
      <c r="CU598">
        <v>94</v>
      </c>
      <c r="CV598">
        <v>95</v>
      </c>
      <c r="CW598">
        <v>96</v>
      </c>
      <c r="CX598">
        <v>97</v>
      </c>
      <c r="CY598">
        <v>98</v>
      </c>
      <c r="CZ598">
        <v>99</v>
      </c>
      <c r="DA598">
        <v>100</v>
      </c>
      <c r="DB598">
        <v>101</v>
      </c>
      <c r="DC598">
        <v>102</v>
      </c>
      <c r="DD598">
        <v>103</v>
      </c>
      <c r="DE598">
        <v>104</v>
      </c>
      <c r="DF598">
        <v>105</v>
      </c>
      <c r="DG598">
        <v>106</v>
      </c>
      <c r="DH598">
        <v>107</v>
      </c>
      <c r="DI598">
        <v>108</v>
      </c>
      <c r="DJ598">
        <v>109</v>
      </c>
      <c r="DK598">
        <v>110</v>
      </c>
      <c r="DL598">
        <v>111</v>
      </c>
      <c r="DM598">
        <v>112</v>
      </c>
      <c r="DN598">
        <v>113</v>
      </c>
      <c r="DO598">
        <v>114</v>
      </c>
      <c r="DQ598">
        <v>115</v>
      </c>
      <c r="DR598">
        <v>116</v>
      </c>
      <c r="DS598">
        <v>117</v>
      </c>
      <c r="DT598">
        <v>118</v>
      </c>
      <c r="DV598">
        <v>119</v>
      </c>
      <c r="DW598">
        <v>120</v>
      </c>
      <c r="DX598">
        <v>121</v>
      </c>
      <c r="DY598">
        <v>122</v>
      </c>
    </row>
    <row r="599" spans="4:129" x14ac:dyDescent="0.2">
      <c r="E599" s="426" t="s">
        <v>157</v>
      </c>
      <c r="F599">
        <v>90</v>
      </c>
      <c r="G599">
        <v>111</v>
      </c>
      <c r="H599">
        <v>67</v>
      </c>
      <c r="I599">
        <v>20</v>
      </c>
      <c r="J599">
        <v>58</v>
      </c>
      <c r="K599">
        <v>17</v>
      </c>
      <c r="L599">
        <v>28</v>
      </c>
      <c r="M599">
        <v>97</v>
      </c>
      <c r="N599">
        <v>40</v>
      </c>
      <c r="O599">
        <v>57</v>
      </c>
      <c r="P599">
        <v>72</v>
      </c>
      <c r="Q599">
        <v>14</v>
      </c>
      <c r="R599">
        <v>19</v>
      </c>
      <c r="S599">
        <v>45</v>
      </c>
      <c r="T599">
        <v>93</v>
      </c>
      <c r="U599">
        <v>95</v>
      </c>
      <c r="V599">
        <v>35</v>
      </c>
      <c r="W599">
        <v>84</v>
      </c>
      <c r="X599">
        <v>75</v>
      </c>
      <c r="Y599">
        <v>86</v>
      </c>
      <c r="Z599">
        <v>122</v>
      </c>
      <c r="AA599">
        <v>23</v>
      </c>
      <c r="AB599">
        <v>69</v>
      </c>
      <c r="AC599">
        <v>62</v>
      </c>
      <c r="AD599">
        <v>56</v>
      </c>
      <c r="AE599">
        <v>85</v>
      </c>
      <c r="AF599">
        <v>3</v>
      </c>
      <c r="AG599">
        <v>7</v>
      </c>
      <c r="AH599">
        <v>11</v>
      </c>
      <c r="AI599">
        <v>108</v>
      </c>
      <c r="AJ599">
        <v>13</v>
      </c>
      <c r="AK599">
        <v>96</v>
      </c>
      <c r="AL599">
        <v>119</v>
      </c>
      <c r="AM599">
        <v>32</v>
      </c>
      <c r="AN599">
        <v>64</v>
      </c>
      <c r="AO599">
        <v>89</v>
      </c>
      <c r="AP599">
        <v>118</v>
      </c>
      <c r="AQ599">
        <v>92</v>
      </c>
      <c r="AR599">
        <v>121</v>
      </c>
      <c r="AS599">
        <v>76</v>
      </c>
      <c r="AT599">
        <v>113</v>
      </c>
      <c r="AU599">
        <v>103</v>
      </c>
      <c r="AV599">
        <v>65</v>
      </c>
      <c r="AW599">
        <v>22</v>
      </c>
      <c r="AX599">
        <v>115</v>
      </c>
      <c r="AY599">
        <v>33</v>
      </c>
      <c r="AZ599">
        <v>61</v>
      </c>
      <c r="BA599">
        <v>46</v>
      </c>
      <c r="BB599">
        <v>43</v>
      </c>
      <c r="BC599">
        <v>91</v>
      </c>
      <c r="BD599">
        <v>12</v>
      </c>
      <c r="BE599">
        <v>104</v>
      </c>
      <c r="BF599">
        <v>50</v>
      </c>
      <c r="BG599">
        <v>16</v>
      </c>
      <c r="BH599">
        <v>77</v>
      </c>
      <c r="BI599">
        <v>98</v>
      </c>
      <c r="BJ599">
        <v>106</v>
      </c>
      <c r="BK599">
        <v>36</v>
      </c>
      <c r="BL599">
        <v>102</v>
      </c>
      <c r="BM599">
        <v>21</v>
      </c>
      <c r="BN599">
        <v>18</v>
      </c>
      <c r="BO599">
        <v>24</v>
      </c>
      <c r="BP599">
        <v>31</v>
      </c>
      <c r="BQ599">
        <v>52</v>
      </c>
      <c r="BR599">
        <v>2</v>
      </c>
      <c r="BS599">
        <v>109</v>
      </c>
      <c r="BT599">
        <v>105</v>
      </c>
      <c r="BU599">
        <v>42</v>
      </c>
      <c r="BV599">
        <v>71</v>
      </c>
      <c r="BW599">
        <v>83</v>
      </c>
      <c r="BX599">
        <v>87</v>
      </c>
      <c r="BY599">
        <v>73</v>
      </c>
      <c r="BZ599">
        <v>29</v>
      </c>
      <c r="CA599">
        <v>110</v>
      </c>
      <c r="CB599">
        <v>120</v>
      </c>
      <c r="CC599">
        <v>117</v>
      </c>
      <c r="CD599">
        <v>4</v>
      </c>
      <c r="CE599">
        <v>112</v>
      </c>
      <c r="CF599">
        <v>101</v>
      </c>
      <c r="CG599">
        <v>47</v>
      </c>
      <c r="CH599">
        <v>116</v>
      </c>
      <c r="CI599">
        <v>100</v>
      </c>
      <c r="CJ599">
        <v>66</v>
      </c>
      <c r="CK599">
        <v>8</v>
      </c>
      <c r="CL599">
        <v>78</v>
      </c>
      <c r="CM599">
        <v>9</v>
      </c>
      <c r="CN599">
        <v>94</v>
      </c>
      <c r="CO599">
        <v>99</v>
      </c>
      <c r="CP599">
        <v>48</v>
      </c>
      <c r="CQ599">
        <v>107</v>
      </c>
      <c r="CR599">
        <v>44</v>
      </c>
      <c r="CS599">
        <v>53</v>
      </c>
      <c r="CT599">
        <v>60</v>
      </c>
      <c r="CU599">
        <v>82</v>
      </c>
      <c r="CV599">
        <v>68</v>
      </c>
      <c r="CW599">
        <v>25</v>
      </c>
      <c r="CX599">
        <v>15</v>
      </c>
      <c r="CY599">
        <v>1</v>
      </c>
      <c r="CZ599">
        <v>88</v>
      </c>
      <c r="DA599">
        <v>34</v>
      </c>
      <c r="DB599">
        <v>27</v>
      </c>
      <c r="DC599">
        <v>59</v>
      </c>
      <c r="DD599">
        <v>49</v>
      </c>
      <c r="DE599">
        <v>6</v>
      </c>
      <c r="DF599">
        <v>51</v>
      </c>
      <c r="DG599">
        <v>114</v>
      </c>
      <c r="DH599">
        <v>79</v>
      </c>
      <c r="DI599">
        <v>30</v>
      </c>
      <c r="DJ599">
        <v>70</v>
      </c>
      <c r="DK599">
        <v>74</v>
      </c>
      <c r="DL599">
        <v>80</v>
      </c>
      <c r="DM599">
        <v>63</v>
      </c>
      <c r="DN599">
        <v>54</v>
      </c>
      <c r="DO599">
        <v>37</v>
      </c>
      <c r="DQ599">
        <v>38</v>
      </c>
      <c r="DR599">
        <v>81</v>
      </c>
      <c r="DS599">
        <v>5</v>
      </c>
      <c r="DT599">
        <v>10</v>
      </c>
      <c r="DV599">
        <v>55</v>
      </c>
      <c r="DW599">
        <v>41</v>
      </c>
      <c r="DX599">
        <v>39</v>
      </c>
      <c r="DY599">
        <v>26</v>
      </c>
    </row>
    <row r="600" spans="4:129" x14ac:dyDescent="0.2">
      <c r="E600" s="426" t="s">
        <v>159</v>
      </c>
      <c r="F600">
        <v>49</v>
      </c>
      <c r="G600">
        <v>54</v>
      </c>
      <c r="H600">
        <v>15</v>
      </c>
      <c r="I600">
        <v>66</v>
      </c>
      <c r="J600">
        <v>122</v>
      </c>
      <c r="K600">
        <v>65</v>
      </c>
      <c r="L600">
        <v>60</v>
      </c>
      <c r="M600">
        <v>100</v>
      </c>
      <c r="N600">
        <v>111</v>
      </c>
      <c r="O600">
        <v>38</v>
      </c>
      <c r="P600">
        <v>10</v>
      </c>
      <c r="Q600">
        <v>78</v>
      </c>
      <c r="R600">
        <v>51</v>
      </c>
      <c r="S600">
        <v>96</v>
      </c>
      <c r="T600">
        <v>36</v>
      </c>
      <c r="U600">
        <v>45</v>
      </c>
      <c r="V600">
        <v>68</v>
      </c>
      <c r="W600">
        <v>71</v>
      </c>
      <c r="X600">
        <v>33</v>
      </c>
      <c r="Y600">
        <v>114</v>
      </c>
      <c r="Z600">
        <v>70</v>
      </c>
      <c r="AA600">
        <v>109</v>
      </c>
      <c r="AB600">
        <v>85</v>
      </c>
      <c r="AC600">
        <v>72</v>
      </c>
      <c r="AD600">
        <v>27</v>
      </c>
      <c r="AE600">
        <v>79</v>
      </c>
      <c r="AF600">
        <v>88</v>
      </c>
      <c r="AG600">
        <v>118</v>
      </c>
      <c r="AH600">
        <v>61</v>
      </c>
      <c r="AI600">
        <v>11</v>
      </c>
      <c r="AJ600">
        <v>24</v>
      </c>
      <c r="AK600">
        <v>93</v>
      </c>
      <c r="AL600">
        <v>120</v>
      </c>
      <c r="AM600">
        <v>67</v>
      </c>
      <c r="AN600">
        <v>41</v>
      </c>
      <c r="AO600">
        <v>107</v>
      </c>
      <c r="AP600">
        <v>76</v>
      </c>
      <c r="AQ600">
        <v>37</v>
      </c>
      <c r="AR600">
        <v>119</v>
      </c>
      <c r="AS600">
        <v>31</v>
      </c>
      <c r="AT600">
        <v>35</v>
      </c>
      <c r="AU600">
        <v>121</v>
      </c>
      <c r="AV600">
        <v>82</v>
      </c>
      <c r="AW600">
        <v>98</v>
      </c>
      <c r="AX600">
        <v>1</v>
      </c>
      <c r="AY600">
        <v>47</v>
      </c>
      <c r="AZ600">
        <v>26</v>
      </c>
      <c r="BA600">
        <v>21</v>
      </c>
      <c r="BB600">
        <v>90</v>
      </c>
      <c r="BC600">
        <v>12</v>
      </c>
      <c r="BD600">
        <v>57</v>
      </c>
      <c r="BE600">
        <v>55</v>
      </c>
      <c r="BF600">
        <v>4</v>
      </c>
      <c r="BG600">
        <v>116</v>
      </c>
      <c r="BH600">
        <v>92</v>
      </c>
      <c r="BI600">
        <v>77</v>
      </c>
      <c r="BJ600">
        <v>29</v>
      </c>
      <c r="BK600">
        <v>86</v>
      </c>
      <c r="BL600">
        <v>106</v>
      </c>
      <c r="BM600">
        <v>13</v>
      </c>
      <c r="BN600">
        <v>75</v>
      </c>
      <c r="BO600">
        <v>39</v>
      </c>
      <c r="BP600">
        <v>102</v>
      </c>
      <c r="BQ600">
        <v>87</v>
      </c>
      <c r="BR600">
        <v>81</v>
      </c>
      <c r="BS600">
        <v>40</v>
      </c>
      <c r="BT600">
        <v>50</v>
      </c>
      <c r="BU600">
        <v>89</v>
      </c>
      <c r="BV600">
        <v>112</v>
      </c>
      <c r="BW600">
        <v>7</v>
      </c>
      <c r="BX600">
        <v>84</v>
      </c>
      <c r="BY600">
        <v>8</v>
      </c>
      <c r="BZ600">
        <v>105</v>
      </c>
      <c r="CA600">
        <v>17</v>
      </c>
      <c r="CB600">
        <v>73</v>
      </c>
      <c r="CC600">
        <v>74</v>
      </c>
      <c r="CD600">
        <v>5</v>
      </c>
      <c r="CE600">
        <v>32</v>
      </c>
      <c r="CF600">
        <v>46</v>
      </c>
      <c r="CG600">
        <v>16</v>
      </c>
      <c r="CH600">
        <v>64</v>
      </c>
      <c r="CI600">
        <v>99</v>
      </c>
      <c r="CJ600">
        <v>56</v>
      </c>
      <c r="CK600">
        <v>18</v>
      </c>
      <c r="CL600">
        <v>113</v>
      </c>
      <c r="CM600">
        <v>43</v>
      </c>
      <c r="CN600">
        <v>58</v>
      </c>
      <c r="CO600">
        <v>25</v>
      </c>
      <c r="CP600">
        <v>53</v>
      </c>
      <c r="CQ600">
        <v>3</v>
      </c>
      <c r="CR600">
        <v>20</v>
      </c>
      <c r="CS600">
        <v>108</v>
      </c>
      <c r="CT600">
        <v>94</v>
      </c>
      <c r="CU600">
        <v>115</v>
      </c>
      <c r="CV600">
        <v>42</v>
      </c>
      <c r="CW600">
        <v>14</v>
      </c>
      <c r="CX600">
        <v>69</v>
      </c>
      <c r="CY600">
        <v>44</v>
      </c>
      <c r="CZ600">
        <v>95</v>
      </c>
      <c r="DA600">
        <v>63</v>
      </c>
      <c r="DB600">
        <v>22</v>
      </c>
      <c r="DC600">
        <v>30</v>
      </c>
      <c r="DD600">
        <v>2</v>
      </c>
      <c r="DE600">
        <v>80</v>
      </c>
      <c r="DF600">
        <v>117</v>
      </c>
      <c r="DG600">
        <v>83</v>
      </c>
      <c r="DH600">
        <v>9</v>
      </c>
      <c r="DI600">
        <v>52</v>
      </c>
      <c r="DJ600">
        <v>97</v>
      </c>
      <c r="DK600">
        <v>101</v>
      </c>
      <c r="DL600">
        <v>110</v>
      </c>
      <c r="DM600">
        <v>91</v>
      </c>
      <c r="DN600">
        <v>6</v>
      </c>
      <c r="DO600">
        <v>103</v>
      </c>
      <c r="DQ600">
        <v>34</v>
      </c>
      <c r="DR600">
        <v>48</v>
      </c>
      <c r="DS600">
        <v>62</v>
      </c>
      <c r="DT600">
        <v>28</v>
      </c>
      <c r="DV600">
        <v>104</v>
      </c>
      <c r="DW600">
        <v>19</v>
      </c>
      <c r="DX600">
        <v>59</v>
      </c>
      <c r="DY600">
        <v>23</v>
      </c>
    </row>
    <row r="602" spans="4:129" x14ac:dyDescent="0.2">
      <c r="D602" s="430">
        <v>123</v>
      </c>
      <c r="E602" s="431" t="s">
        <v>179</v>
      </c>
    </row>
    <row r="603" spans="4:129" x14ac:dyDescent="0.2">
      <c r="E603" s="426" t="s">
        <v>130</v>
      </c>
      <c r="F603">
        <v>1</v>
      </c>
      <c r="G603">
        <v>2</v>
      </c>
      <c r="H603">
        <v>3</v>
      </c>
      <c r="I603">
        <v>4</v>
      </c>
      <c r="J603">
        <v>5</v>
      </c>
      <c r="K603">
        <v>6</v>
      </c>
      <c r="L603">
        <v>7</v>
      </c>
      <c r="M603">
        <v>8</v>
      </c>
      <c r="N603">
        <v>9</v>
      </c>
      <c r="O603">
        <v>10</v>
      </c>
      <c r="P603">
        <v>11</v>
      </c>
      <c r="Q603">
        <v>12</v>
      </c>
      <c r="R603">
        <v>13</v>
      </c>
      <c r="S603">
        <v>14</v>
      </c>
      <c r="T603">
        <v>15</v>
      </c>
      <c r="U603">
        <v>16</v>
      </c>
      <c r="V603">
        <v>17</v>
      </c>
      <c r="W603">
        <v>18</v>
      </c>
      <c r="X603">
        <v>19</v>
      </c>
      <c r="Y603">
        <v>20</v>
      </c>
      <c r="Z603">
        <v>21</v>
      </c>
      <c r="AA603">
        <v>22</v>
      </c>
      <c r="AB603">
        <v>23</v>
      </c>
      <c r="AC603">
        <v>24</v>
      </c>
      <c r="AD603">
        <v>25</v>
      </c>
      <c r="AE603">
        <v>26</v>
      </c>
      <c r="AF603">
        <v>27</v>
      </c>
      <c r="AG603">
        <v>28</v>
      </c>
      <c r="AH603">
        <v>29</v>
      </c>
      <c r="AI603">
        <v>30</v>
      </c>
      <c r="AJ603">
        <v>31</v>
      </c>
      <c r="AK603">
        <v>32</v>
      </c>
      <c r="AL603">
        <v>33</v>
      </c>
      <c r="AM603">
        <v>34</v>
      </c>
      <c r="AN603">
        <v>35</v>
      </c>
      <c r="AO603">
        <v>36</v>
      </c>
      <c r="AP603">
        <v>37</v>
      </c>
      <c r="AQ603">
        <v>38</v>
      </c>
      <c r="AR603">
        <v>39</v>
      </c>
      <c r="AS603">
        <v>40</v>
      </c>
      <c r="AT603">
        <v>41</v>
      </c>
      <c r="AU603">
        <v>42</v>
      </c>
      <c r="AV603">
        <v>43</v>
      </c>
      <c r="AW603">
        <v>44</v>
      </c>
      <c r="AX603">
        <v>45</v>
      </c>
      <c r="AY603">
        <v>46</v>
      </c>
      <c r="AZ603">
        <v>47</v>
      </c>
      <c r="BA603">
        <v>48</v>
      </c>
      <c r="BB603">
        <v>49</v>
      </c>
      <c r="BC603">
        <v>50</v>
      </c>
      <c r="BD603">
        <v>51</v>
      </c>
      <c r="BE603">
        <v>52</v>
      </c>
      <c r="BF603">
        <v>53</v>
      </c>
      <c r="BG603">
        <v>54</v>
      </c>
      <c r="BH603">
        <v>55</v>
      </c>
      <c r="BI603">
        <v>56</v>
      </c>
      <c r="BJ603">
        <v>57</v>
      </c>
      <c r="BK603">
        <v>58</v>
      </c>
      <c r="BL603">
        <v>59</v>
      </c>
      <c r="BM603">
        <v>60</v>
      </c>
      <c r="BN603">
        <v>61</v>
      </c>
      <c r="BO603">
        <v>62</v>
      </c>
      <c r="BP603">
        <v>63</v>
      </c>
      <c r="BQ603">
        <v>64</v>
      </c>
      <c r="BR603">
        <v>65</v>
      </c>
      <c r="BS603">
        <v>66</v>
      </c>
      <c r="BT603">
        <v>67</v>
      </c>
      <c r="BU603">
        <v>68</v>
      </c>
      <c r="BV603">
        <v>69</v>
      </c>
      <c r="BW603">
        <v>70</v>
      </c>
      <c r="BX603">
        <v>71</v>
      </c>
      <c r="BY603">
        <v>72</v>
      </c>
      <c r="BZ603">
        <v>73</v>
      </c>
      <c r="CA603">
        <v>74</v>
      </c>
      <c r="CB603">
        <v>75</v>
      </c>
      <c r="CC603">
        <v>76</v>
      </c>
      <c r="CD603">
        <v>77</v>
      </c>
      <c r="CE603">
        <v>78</v>
      </c>
      <c r="CF603">
        <v>79</v>
      </c>
      <c r="CG603">
        <v>80</v>
      </c>
      <c r="CH603">
        <v>81</v>
      </c>
      <c r="CI603">
        <v>82</v>
      </c>
      <c r="CJ603">
        <v>83</v>
      </c>
      <c r="CK603">
        <v>84</v>
      </c>
      <c r="CL603">
        <v>85</v>
      </c>
      <c r="CM603">
        <v>86</v>
      </c>
      <c r="CN603">
        <v>87</v>
      </c>
      <c r="CO603">
        <v>88</v>
      </c>
      <c r="CP603">
        <v>89</v>
      </c>
      <c r="CQ603">
        <v>90</v>
      </c>
      <c r="CR603">
        <v>91</v>
      </c>
      <c r="CS603">
        <v>92</v>
      </c>
      <c r="CT603">
        <v>93</v>
      </c>
      <c r="CU603">
        <v>94</v>
      </c>
      <c r="CV603">
        <v>95</v>
      </c>
      <c r="CW603">
        <v>96</v>
      </c>
      <c r="CX603">
        <v>97</v>
      </c>
      <c r="CY603">
        <v>98</v>
      </c>
      <c r="CZ603">
        <v>99</v>
      </c>
      <c r="DA603">
        <v>100</v>
      </c>
      <c r="DB603">
        <v>101</v>
      </c>
      <c r="DC603">
        <v>102</v>
      </c>
      <c r="DD603">
        <v>103</v>
      </c>
      <c r="DE603">
        <v>104</v>
      </c>
      <c r="DF603">
        <v>105</v>
      </c>
      <c r="DG603">
        <v>106</v>
      </c>
      <c r="DH603">
        <v>107</v>
      </c>
      <c r="DI603">
        <v>108</v>
      </c>
      <c r="DJ603">
        <v>109</v>
      </c>
      <c r="DK603">
        <v>110</v>
      </c>
      <c r="DL603">
        <v>111</v>
      </c>
      <c r="DM603">
        <v>112</v>
      </c>
      <c r="DN603">
        <v>113</v>
      </c>
      <c r="DO603">
        <v>114</v>
      </c>
      <c r="DP603">
        <v>115</v>
      </c>
      <c r="DQ603">
        <v>116</v>
      </c>
      <c r="DR603">
        <v>117</v>
      </c>
      <c r="DS603">
        <v>118</v>
      </c>
      <c r="DT603">
        <v>119</v>
      </c>
      <c r="DV603">
        <v>120</v>
      </c>
      <c r="DW603">
        <v>121</v>
      </c>
      <c r="DX603">
        <v>122</v>
      </c>
      <c r="DY603">
        <v>123</v>
      </c>
    </row>
    <row r="604" spans="4:129" x14ac:dyDescent="0.2">
      <c r="E604" s="426" t="s">
        <v>157</v>
      </c>
      <c r="F604">
        <v>44</v>
      </c>
      <c r="G604">
        <v>6</v>
      </c>
      <c r="H604">
        <v>76</v>
      </c>
      <c r="I604">
        <v>113</v>
      </c>
      <c r="J604">
        <v>22</v>
      </c>
      <c r="K604">
        <v>109</v>
      </c>
      <c r="L604">
        <v>114</v>
      </c>
      <c r="M604">
        <v>20</v>
      </c>
      <c r="N604">
        <v>78</v>
      </c>
      <c r="O604">
        <v>117</v>
      </c>
      <c r="P604">
        <v>94</v>
      </c>
      <c r="Q604">
        <v>13</v>
      </c>
      <c r="R604">
        <v>7</v>
      </c>
      <c r="S604">
        <v>97</v>
      </c>
      <c r="T604">
        <v>66</v>
      </c>
      <c r="U604">
        <v>35</v>
      </c>
      <c r="V604">
        <v>90</v>
      </c>
      <c r="W604">
        <v>11</v>
      </c>
      <c r="X604">
        <v>47</v>
      </c>
      <c r="Y604">
        <v>91</v>
      </c>
      <c r="Z604">
        <v>95</v>
      </c>
      <c r="AA604">
        <v>50</v>
      </c>
      <c r="AB604">
        <v>67</v>
      </c>
      <c r="AC604">
        <v>120</v>
      </c>
      <c r="AD604">
        <v>106</v>
      </c>
      <c r="AE604">
        <v>29</v>
      </c>
      <c r="AF604">
        <v>79</v>
      </c>
      <c r="AG604">
        <v>74</v>
      </c>
      <c r="AH604">
        <v>82</v>
      </c>
      <c r="AI604">
        <v>56</v>
      </c>
      <c r="AJ604">
        <v>57</v>
      </c>
      <c r="AK604">
        <v>61</v>
      </c>
      <c r="AL604">
        <v>45</v>
      </c>
      <c r="AM604">
        <v>75</v>
      </c>
      <c r="AN604">
        <v>118</v>
      </c>
      <c r="AO604">
        <v>24</v>
      </c>
      <c r="AP604">
        <v>38</v>
      </c>
      <c r="AQ604">
        <v>84</v>
      </c>
      <c r="AR604">
        <v>48</v>
      </c>
      <c r="AS604">
        <v>112</v>
      </c>
      <c r="AT604">
        <v>19</v>
      </c>
      <c r="AU604">
        <v>25</v>
      </c>
      <c r="AV604">
        <v>32</v>
      </c>
      <c r="AW604">
        <v>83</v>
      </c>
      <c r="AX604">
        <v>49</v>
      </c>
      <c r="AY604">
        <v>40</v>
      </c>
      <c r="AZ604">
        <v>28</v>
      </c>
      <c r="BA604">
        <v>42</v>
      </c>
      <c r="BB604">
        <v>102</v>
      </c>
      <c r="BC604">
        <v>71</v>
      </c>
      <c r="BD604">
        <v>9</v>
      </c>
      <c r="BE604">
        <v>89</v>
      </c>
      <c r="BF604">
        <v>59</v>
      </c>
      <c r="BG604">
        <v>17</v>
      </c>
      <c r="BH604">
        <v>41</v>
      </c>
      <c r="BI604">
        <v>104</v>
      </c>
      <c r="BJ604">
        <v>100</v>
      </c>
      <c r="BK604">
        <v>14</v>
      </c>
      <c r="BL604">
        <v>93</v>
      </c>
      <c r="BM604">
        <v>108</v>
      </c>
      <c r="BN604">
        <v>43</v>
      </c>
      <c r="BO604">
        <v>26</v>
      </c>
      <c r="BP604">
        <v>107</v>
      </c>
      <c r="BQ604">
        <v>36</v>
      </c>
      <c r="BR604">
        <v>3</v>
      </c>
      <c r="BS604">
        <v>92</v>
      </c>
      <c r="BT604">
        <v>88</v>
      </c>
      <c r="BU604">
        <v>52</v>
      </c>
      <c r="BV604">
        <v>33</v>
      </c>
      <c r="BW604">
        <v>122</v>
      </c>
      <c r="BX604">
        <v>53</v>
      </c>
      <c r="BY604">
        <v>96</v>
      </c>
      <c r="BZ604">
        <v>121</v>
      </c>
      <c r="CA604">
        <v>1</v>
      </c>
      <c r="CB604">
        <v>34</v>
      </c>
      <c r="CC604">
        <v>80</v>
      </c>
      <c r="CD604">
        <v>105</v>
      </c>
      <c r="CE604">
        <v>10</v>
      </c>
      <c r="CF604">
        <v>62</v>
      </c>
      <c r="CG604">
        <v>2</v>
      </c>
      <c r="CH604">
        <v>27</v>
      </c>
      <c r="CI604">
        <v>55</v>
      </c>
      <c r="CJ604">
        <v>77</v>
      </c>
      <c r="CK604">
        <v>37</v>
      </c>
      <c r="CL604">
        <v>16</v>
      </c>
      <c r="CM604">
        <v>58</v>
      </c>
      <c r="CN604">
        <v>119</v>
      </c>
      <c r="CO604">
        <v>115</v>
      </c>
      <c r="CP604">
        <v>15</v>
      </c>
      <c r="CQ604">
        <v>23</v>
      </c>
      <c r="CR604">
        <v>85</v>
      </c>
      <c r="CS604">
        <v>54</v>
      </c>
      <c r="CT604">
        <v>86</v>
      </c>
      <c r="CU604">
        <v>18</v>
      </c>
      <c r="CV604">
        <v>98</v>
      </c>
      <c r="CW604">
        <v>72</v>
      </c>
      <c r="CX604">
        <v>123</v>
      </c>
      <c r="CY604">
        <v>64</v>
      </c>
      <c r="CZ604">
        <v>51</v>
      </c>
      <c r="DA604">
        <v>31</v>
      </c>
      <c r="DB604">
        <v>65</v>
      </c>
      <c r="DC604">
        <v>8</v>
      </c>
      <c r="DD604">
        <v>99</v>
      </c>
      <c r="DE604">
        <v>30</v>
      </c>
      <c r="DF604">
        <v>68</v>
      </c>
      <c r="DG604">
        <v>87</v>
      </c>
      <c r="DH604">
        <v>21</v>
      </c>
      <c r="DI604">
        <v>60</v>
      </c>
      <c r="DJ604">
        <v>103</v>
      </c>
      <c r="DK604">
        <v>46</v>
      </c>
      <c r="DL604">
        <v>39</v>
      </c>
      <c r="DM604">
        <v>69</v>
      </c>
      <c r="DN604">
        <v>4</v>
      </c>
      <c r="DO604">
        <v>111</v>
      </c>
      <c r="DP604">
        <v>116</v>
      </c>
      <c r="DQ604">
        <v>70</v>
      </c>
      <c r="DR604">
        <v>101</v>
      </c>
      <c r="DS604">
        <v>81</v>
      </c>
      <c r="DT604">
        <v>110</v>
      </c>
      <c r="DV604">
        <v>5</v>
      </c>
      <c r="DW604">
        <v>73</v>
      </c>
      <c r="DX604">
        <v>12</v>
      </c>
      <c r="DY604">
        <v>63</v>
      </c>
    </row>
    <row r="605" spans="4:129" x14ac:dyDescent="0.2">
      <c r="E605" s="426" t="s">
        <v>159</v>
      </c>
      <c r="F605">
        <v>122</v>
      </c>
      <c r="G605">
        <v>3</v>
      </c>
      <c r="H605">
        <v>114</v>
      </c>
      <c r="I605">
        <v>41</v>
      </c>
      <c r="J605">
        <v>6</v>
      </c>
      <c r="K605">
        <v>33</v>
      </c>
      <c r="L605">
        <v>48</v>
      </c>
      <c r="M605">
        <v>39</v>
      </c>
      <c r="N605">
        <v>57</v>
      </c>
      <c r="O605">
        <v>86</v>
      </c>
      <c r="P605">
        <v>10</v>
      </c>
      <c r="Q605">
        <v>63</v>
      </c>
      <c r="R605">
        <v>100</v>
      </c>
      <c r="S605">
        <v>35</v>
      </c>
      <c r="T605">
        <v>26</v>
      </c>
      <c r="U605">
        <v>23</v>
      </c>
      <c r="V605">
        <v>74</v>
      </c>
      <c r="W605">
        <v>117</v>
      </c>
      <c r="X605">
        <v>66</v>
      </c>
      <c r="Y605">
        <v>52</v>
      </c>
      <c r="Z605">
        <v>49</v>
      </c>
      <c r="AA605">
        <v>85</v>
      </c>
      <c r="AB605">
        <v>16</v>
      </c>
      <c r="AC605">
        <v>67</v>
      </c>
      <c r="AD605">
        <v>104</v>
      </c>
      <c r="AE605">
        <v>34</v>
      </c>
      <c r="AF605">
        <v>70</v>
      </c>
      <c r="AG605">
        <v>123</v>
      </c>
      <c r="AH605">
        <v>42</v>
      </c>
      <c r="AI605">
        <v>21</v>
      </c>
      <c r="AJ605">
        <v>47</v>
      </c>
      <c r="AK605">
        <v>29</v>
      </c>
      <c r="AL605">
        <v>51</v>
      </c>
      <c r="AM605">
        <v>12</v>
      </c>
      <c r="AN605">
        <v>32</v>
      </c>
      <c r="AO605">
        <v>22</v>
      </c>
      <c r="AP605">
        <v>106</v>
      </c>
      <c r="AQ605">
        <v>46</v>
      </c>
      <c r="AR605">
        <v>92</v>
      </c>
      <c r="AS605">
        <v>19</v>
      </c>
      <c r="AT605">
        <v>30</v>
      </c>
      <c r="AU605">
        <v>14</v>
      </c>
      <c r="AV605">
        <v>120</v>
      </c>
      <c r="AW605">
        <v>40</v>
      </c>
      <c r="AX605">
        <v>101</v>
      </c>
      <c r="AY605">
        <v>108</v>
      </c>
      <c r="AZ605">
        <v>59</v>
      </c>
      <c r="BA605">
        <v>105</v>
      </c>
      <c r="BB605">
        <v>71</v>
      </c>
      <c r="BC605">
        <v>53</v>
      </c>
      <c r="BD605">
        <v>2</v>
      </c>
      <c r="BE605">
        <v>84</v>
      </c>
      <c r="BF605">
        <v>50</v>
      </c>
      <c r="BG605">
        <v>31</v>
      </c>
      <c r="BH605">
        <v>121</v>
      </c>
      <c r="BI605">
        <v>110</v>
      </c>
      <c r="BJ605">
        <v>18</v>
      </c>
      <c r="BK605">
        <v>80</v>
      </c>
      <c r="BL605">
        <v>96</v>
      </c>
      <c r="BM605">
        <v>8</v>
      </c>
      <c r="BN605">
        <v>78</v>
      </c>
      <c r="BO605">
        <v>1</v>
      </c>
      <c r="BP605">
        <v>97</v>
      </c>
      <c r="BQ605">
        <v>116</v>
      </c>
      <c r="BR605">
        <v>107</v>
      </c>
      <c r="BS605">
        <v>90</v>
      </c>
      <c r="BT605">
        <v>24</v>
      </c>
      <c r="BU605">
        <v>102</v>
      </c>
      <c r="BV605">
        <v>5</v>
      </c>
      <c r="BW605">
        <v>58</v>
      </c>
      <c r="BX605">
        <v>118</v>
      </c>
      <c r="BY605">
        <v>20</v>
      </c>
      <c r="BZ605">
        <v>25</v>
      </c>
      <c r="CA605">
        <v>91</v>
      </c>
      <c r="CB605">
        <v>88</v>
      </c>
      <c r="CC605">
        <v>64</v>
      </c>
      <c r="CD605">
        <v>93</v>
      </c>
      <c r="CE605">
        <v>119</v>
      </c>
      <c r="CF605">
        <v>27</v>
      </c>
      <c r="CG605">
        <v>111</v>
      </c>
      <c r="CH605">
        <v>54</v>
      </c>
      <c r="CI605">
        <v>45</v>
      </c>
      <c r="CJ605">
        <v>56</v>
      </c>
      <c r="CK605">
        <v>95</v>
      </c>
      <c r="CL605">
        <v>36</v>
      </c>
      <c r="CM605">
        <v>115</v>
      </c>
      <c r="CN605">
        <v>103</v>
      </c>
      <c r="CO605">
        <v>9</v>
      </c>
      <c r="CP605">
        <v>73</v>
      </c>
      <c r="CQ605">
        <v>76</v>
      </c>
      <c r="CR605">
        <v>75</v>
      </c>
      <c r="CS605">
        <v>60</v>
      </c>
      <c r="CT605">
        <v>94</v>
      </c>
      <c r="CU605">
        <v>11</v>
      </c>
      <c r="CV605">
        <v>44</v>
      </c>
      <c r="CW605">
        <v>55</v>
      </c>
      <c r="CX605">
        <v>83</v>
      </c>
      <c r="CY605">
        <v>112</v>
      </c>
      <c r="CZ605">
        <v>61</v>
      </c>
      <c r="DA605">
        <v>13</v>
      </c>
      <c r="DB605">
        <v>82</v>
      </c>
      <c r="DC605">
        <v>109</v>
      </c>
      <c r="DD605">
        <v>69</v>
      </c>
      <c r="DE605">
        <v>87</v>
      </c>
      <c r="DF605">
        <v>7</v>
      </c>
      <c r="DG605">
        <v>4</v>
      </c>
      <c r="DH605">
        <v>65</v>
      </c>
      <c r="DI605">
        <v>79</v>
      </c>
      <c r="DJ605">
        <v>72</v>
      </c>
      <c r="DK605">
        <v>38</v>
      </c>
      <c r="DL605">
        <v>17</v>
      </c>
      <c r="DM605">
        <v>99</v>
      </c>
      <c r="DN605">
        <v>37</v>
      </c>
      <c r="DO605">
        <v>81</v>
      </c>
      <c r="DP605">
        <v>28</v>
      </c>
      <c r="DQ605">
        <v>68</v>
      </c>
      <c r="DR605">
        <v>98</v>
      </c>
      <c r="DS605">
        <v>89</v>
      </c>
      <c r="DT605">
        <v>43</v>
      </c>
      <c r="DV605">
        <v>15</v>
      </c>
      <c r="DW605">
        <v>113</v>
      </c>
      <c r="DX605">
        <v>62</v>
      </c>
      <c r="DY605">
        <v>77</v>
      </c>
    </row>
    <row r="607" spans="4:129" x14ac:dyDescent="0.2">
      <c r="D607" s="430">
        <v>124</v>
      </c>
      <c r="E607" s="431" t="s">
        <v>179</v>
      </c>
    </row>
    <row r="608" spans="4:129" x14ac:dyDescent="0.2">
      <c r="E608" s="426" t="s">
        <v>130</v>
      </c>
      <c r="F608">
        <v>1</v>
      </c>
      <c r="G608">
        <v>2</v>
      </c>
      <c r="H608">
        <v>3</v>
      </c>
      <c r="I608">
        <v>4</v>
      </c>
      <c r="J608">
        <v>5</v>
      </c>
      <c r="K608">
        <v>6</v>
      </c>
      <c r="L608">
        <v>7</v>
      </c>
      <c r="M608">
        <v>8</v>
      </c>
      <c r="N608">
        <v>9</v>
      </c>
      <c r="O608">
        <v>10</v>
      </c>
      <c r="P608">
        <v>11</v>
      </c>
      <c r="Q608">
        <v>12</v>
      </c>
      <c r="R608">
        <v>13</v>
      </c>
      <c r="S608">
        <v>14</v>
      </c>
      <c r="T608">
        <v>15</v>
      </c>
      <c r="U608">
        <v>16</v>
      </c>
      <c r="V608">
        <v>17</v>
      </c>
      <c r="W608">
        <v>18</v>
      </c>
      <c r="X608">
        <v>19</v>
      </c>
      <c r="Y608">
        <v>20</v>
      </c>
      <c r="Z608">
        <v>21</v>
      </c>
      <c r="AA608">
        <v>22</v>
      </c>
      <c r="AB608">
        <v>23</v>
      </c>
      <c r="AC608">
        <v>24</v>
      </c>
      <c r="AD608">
        <v>25</v>
      </c>
      <c r="AE608">
        <v>26</v>
      </c>
      <c r="AF608">
        <v>27</v>
      </c>
      <c r="AG608">
        <v>28</v>
      </c>
      <c r="AH608">
        <v>29</v>
      </c>
      <c r="AI608">
        <v>30</v>
      </c>
      <c r="AJ608">
        <v>31</v>
      </c>
      <c r="AK608">
        <v>32</v>
      </c>
      <c r="AL608">
        <v>33</v>
      </c>
      <c r="AM608">
        <v>34</v>
      </c>
      <c r="AN608">
        <v>35</v>
      </c>
      <c r="AO608">
        <v>36</v>
      </c>
      <c r="AP608">
        <v>37</v>
      </c>
      <c r="AQ608">
        <v>38</v>
      </c>
      <c r="AR608">
        <v>39</v>
      </c>
      <c r="AS608">
        <v>40</v>
      </c>
      <c r="AT608">
        <v>41</v>
      </c>
      <c r="AU608">
        <v>42</v>
      </c>
      <c r="AV608">
        <v>43</v>
      </c>
      <c r="AW608">
        <v>44</v>
      </c>
      <c r="AX608">
        <v>45</v>
      </c>
      <c r="AY608">
        <v>46</v>
      </c>
      <c r="AZ608">
        <v>47</v>
      </c>
      <c r="BA608">
        <v>48</v>
      </c>
      <c r="BB608">
        <v>49</v>
      </c>
      <c r="BC608">
        <v>50</v>
      </c>
      <c r="BD608">
        <v>51</v>
      </c>
      <c r="BE608">
        <v>52</v>
      </c>
      <c r="BF608">
        <v>53</v>
      </c>
      <c r="BG608">
        <v>54</v>
      </c>
      <c r="BH608">
        <v>55</v>
      </c>
      <c r="BI608">
        <v>56</v>
      </c>
      <c r="BJ608">
        <v>57</v>
      </c>
      <c r="BK608">
        <v>58</v>
      </c>
      <c r="BL608">
        <v>59</v>
      </c>
      <c r="BM608">
        <v>60</v>
      </c>
      <c r="BN608">
        <v>61</v>
      </c>
      <c r="BO608">
        <v>62</v>
      </c>
      <c r="BP608">
        <v>63</v>
      </c>
      <c r="BQ608">
        <v>64</v>
      </c>
      <c r="BR608">
        <v>65</v>
      </c>
      <c r="BS608">
        <v>66</v>
      </c>
      <c r="BT608">
        <v>67</v>
      </c>
      <c r="BU608">
        <v>68</v>
      </c>
      <c r="BV608">
        <v>69</v>
      </c>
      <c r="BW608">
        <v>70</v>
      </c>
      <c r="BX608">
        <v>71</v>
      </c>
      <c r="BY608">
        <v>72</v>
      </c>
      <c r="BZ608">
        <v>73</v>
      </c>
      <c r="CA608">
        <v>74</v>
      </c>
      <c r="CB608">
        <v>75</v>
      </c>
      <c r="CC608">
        <v>76</v>
      </c>
      <c r="CD608">
        <v>77</v>
      </c>
      <c r="CE608">
        <v>78</v>
      </c>
      <c r="CF608">
        <v>79</v>
      </c>
      <c r="CG608">
        <v>80</v>
      </c>
      <c r="CH608">
        <v>81</v>
      </c>
      <c r="CI608">
        <v>82</v>
      </c>
      <c r="CJ608">
        <v>83</v>
      </c>
      <c r="CK608">
        <v>84</v>
      </c>
      <c r="CL608">
        <v>85</v>
      </c>
      <c r="CM608">
        <v>86</v>
      </c>
      <c r="CN608">
        <v>87</v>
      </c>
      <c r="CO608">
        <v>88</v>
      </c>
      <c r="CP608">
        <v>89</v>
      </c>
      <c r="CQ608">
        <v>90</v>
      </c>
      <c r="CR608">
        <v>91</v>
      </c>
      <c r="CS608">
        <v>92</v>
      </c>
      <c r="CT608">
        <v>93</v>
      </c>
      <c r="CU608">
        <v>94</v>
      </c>
      <c r="CV608">
        <v>95</v>
      </c>
      <c r="CW608">
        <v>96</v>
      </c>
      <c r="CX608">
        <v>97</v>
      </c>
      <c r="CY608">
        <v>98</v>
      </c>
      <c r="CZ608">
        <v>99</v>
      </c>
      <c r="DA608">
        <v>100</v>
      </c>
      <c r="DB608">
        <v>101</v>
      </c>
      <c r="DC608">
        <v>102</v>
      </c>
      <c r="DD608">
        <v>103</v>
      </c>
      <c r="DE608">
        <v>104</v>
      </c>
      <c r="DF608">
        <v>105</v>
      </c>
      <c r="DG608">
        <v>106</v>
      </c>
      <c r="DH608">
        <v>107</v>
      </c>
      <c r="DI608">
        <v>108</v>
      </c>
      <c r="DJ608">
        <v>109</v>
      </c>
      <c r="DK608">
        <v>110</v>
      </c>
      <c r="DL608">
        <v>111</v>
      </c>
      <c r="DM608">
        <v>112</v>
      </c>
      <c r="DN608">
        <v>113</v>
      </c>
      <c r="DO608">
        <v>114</v>
      </c>
      <c r="DP608">
        <v>115</v>
      </c>
      <c r="DQ608">
        <v>116</v>
      </c>
      <c r="DR608">
        <v>117</v>
      </c>
      <c r="DS608">
        <v>118</v>
      </c>
      <c r="DT608">
        <v>119</v>
      </c>
      <c r="DU608">
        <v>120</v>
      </c>
      <c r="DV608">
        <v>121</v>
      </c>
      <c r="DW608">
        <v>122</v>
      </c>
      <c r="DX608">
        <v>123</v>
      </c>
      <c r="DY608">
        <v>124</v>
      </c>
    </row>
    <row r="609" spans="4:134" x14ac:dyDescent="0.2">
      <c r="E609" s="426" t="s">
        <v>157</v>
      </c>
      <c r="F609">
        <v>105</v>
      </c>
      <c r="G609">
        <v>14</v>
      </c>
      <c r="H609">
        <v>74</v>
      </c>
      <c r="I609">
        <v>42</v>
      </c>
      <c r="J609">
        <v>28</v>
      </c>
      <c r="K609">
        <v>100</v>
      </c>
      <c r="L609">
        <v>40</v>
      </c>
      <c r="M609">
        <v>50</v>
      </c>
      <c r="N609">
        <v>10</v>
      </c>
      <c r="O609">
        <v>82</v>
      </c>
      <c r="P609">
        <v>59</v>
      </c>
      <c r="Q609">
        <v>79</v>
      </c>
      <c r="R609">
        <v>115</v>
      </c>
      <c r="S609">
        <v>13</v>
      </c>
      <c r="T609">
        <v>83</v>
      </c>
      <c r="U609">
        <v>2</v>
      </c>
      <c r="V609">
        <v>20</v>
      </c>
      <c r="W609">
        <v>109</v>
      </c>
      <c r="X609">
        <v>98</v>
      </c>
      <c r="Y609">
        <v>92</v>
      </c>
      <c r="Z609">
        <v>110</v>
      </c>
      <c r="AA609">
        <v>48</v>
      </c>
      <c r="AB609">
        <v>51</v>
      </c>
      <c r="AC609">
        <v>120</v>
      </c>
      <c r="AD609">
        <v>122</v>
      </c>
      <c r="AE609">
        <v>107</v>
      </c>
      <c r="AF609">
        <v>93</v>
      </c>
      <c r="AG609">
        <v>96</v>
      </c>
      <c r="AH609">
        <v>22</v>
      </c>
      <c r="AI609">
        <v>57</v>
      </c>
      <c r="AJ609">
        <v>99</v>
      </c>
      <c r="AK609">
        <v>116</v>
      </c>
      <c r="AL609">
        <v>71</v>
      </c>
      <c r="AM609">
        <v>12</v>
      </c>
      <c r="AN609">
        <v>121</v>
      </c>
      <c r="AO609">
        <v>39</v>
      </c>
      <c r="AP609">
        <v>94</v>
      </c>
      <c r="AQ609">
        <v>112</v>
      </c>
      <c r="AR609">
        <v>26</v>
      </c>
      <c r="AS609">
        <v>69</v>
      </c>
      <c r="AT609">
        <v>19</v>
      </c>
      <c r="AU609">
        <v>63</v>
      </c>
      <c r="AV609">
        <v>47</v>
      </c>
      <c r="AW609">
        <v>60</v>
      </c>
      <c r="AX609">
        <v>108</v>
      </c>
      <c r="AY609">
        <v>35</v>
      </c>
      <c r="AZ609">
        <v>43</v>
      </c>
      <c r="BA609">
        <v>70</v>
      </c>
      <c r="BB609">
        <v>103</v>
      </c>
      <c r="BC609">
        <v>87</v>
      </c>
      <c r="BD609">
        <v>23</v>
      </c>
      <c r="BE609">
        <v>41</v>
      </c>
      <c r="BF609">
        <v>84</v>
      </c>
      <c r="BG609">
        <v>56</v>
      </c>
      <c r="BH609">
        <v>53</v>
      </c>
      <c r="BI609">
        <v>119</v>
      </c>
      <c r="BJ609">
        <v>30</v>
      </c>
      <c r="BK609">
        <v>64</v>
      </c>
      <c r="BL609">
        <v>32</v>
      </c>
      <c r="BM609">
        <v>97</v>
      </c>
      <c r="BN609">
        <v>37</v>
      </c>
      <c r="BO609">
        <v>49</v>
      </c>
      <c r="BP609">
        <v>16</v>
      </c>
      <c r="BQ609">
        <v>81</v>
      </c>
      <c r="BR609">
        <v>29</v>
      </c>
      <c r="BS609">
        <v>114</v>
      </c>
      <c r="BT609">
        <v>3</v>
      </c>
      <c r="BU609">
        <v>61</v>
      </c>
      <c r="BV609">
        <v>15</v>
      </c>
      <c r="BW609">
        <v>6</v>
      </c>
      <c r="BX609">
        <v>90</v>
      </c>
      <c r="BY609">
        <v>75</v>
      </c>
      <c r="BZ609">
        <v>80</v>
      </c>
      <c r="CA609">
        <v>8</v>
      </c>
      <c r="CB609">
        <v>68</v>
      </c>
      <c r="CC609">
        <v>45</v>
      </c>
      <c r="CD609">
        <v>18</v>
      </c>
      <c r="CE609">
        <v>85</v>
      </c>
      <c r="CF609">
        <v>52</v>
      </c>
      <c r="CG609">
        <v>67</v>
      </c>
      <c r="CH609">
        <v>95</v>
      </c>
      <c r="CI609">
        <v>11</v>
      </c>
      <c r="CJ609">
        <v>27</v>
      </c>
      <c r="CK609">
        <v>46</v>
      </c>
      <c r="CL609">
        <v>78</v>
      </c>
      <c r="CM609">
        <v>54</v>
      </c>
      <c r="CN609">
        <v>89</v>
      </c>
      <c r="CO609">
        <v>72</v>
      </c>
      <c r="CP609">
        <v>76</v>
      </c>
      <c r="CQ609">
        <v>33</v>
      </c>
      <c r="CR609">
        <v>9</v>
      </c>
      <c r="CS609">
        <v>4</v>
      </c>
      <c r="CT609">
        <v>124</v>
      </c>
      <c r="CU609">
        <v>118</v>
      </c>
      <c r="CV609">
        <v>17</v>
      </c>
      <c r="CW609">
        <v>123</v>
      </c>
      <c r="CX609">
        <v>66</v>
      </c>
      <c r="CY609">
        <v>111</v>
      </c>
      <c r="CZ609">
        <v>86</v>
      </c>
      <c r="DA609">
        <v>62</v>
      </c>
      <c r="DB609">
        <v>25</v>
      </c>
      <c r="DC609">
        <v>113</v>
      </c>
      <c r="DD609">
        <v>1</v>
      </c>
      <c r="DE609">
        <v>117</v>
      </c>
      <c r="DF609">
        <v>36</v>
      </c>
      <c r="DG609">
        <v>34</v>
      </c>
      <c r="DH609">
        <v>91</v>
      </c>
      <c r="DI609">
        <v>102</v>
      </c>
      <c r="DJ609">
        <v>77</v>
      </c>
      <c r="DK609">
        <v>21</v>
      </c>
      <c r="DL609">
        <v>44</v>
      </c>
      <c r="DM609">
        <v>38</v>
      </c>
      <c r="DN609">
        <v>5</v>
      </c>
      <c r="DO609">
        <v>73</v>
      </c>
      <c r="DP609">
        <v>7</v>
      </c>
      <c r="DQ609">
        <v>104</v>
      </c>
      <c r="DR609">
        <v>88</v>
      </c>
      <c r="DS609">
        <v>106</v>
      </c>
      <c r="DT609">
        <v>31</v>
      </c>
      <c r="DU609">
        <v>24</v>
      </c>
      <c r="DV609">
        <v>55</v>
      </c>
      <c r="DW609">
        <v>58</v>
      </c>
      <c r="DX609">
        <v>65</v>
      </c>
      <c r="DY609">
        <v>101</v>
      </c>
    </row>
    <row r="610" spans="4:134" x14ac:dyDescent="0.2">
      <c r="E610" s="426" t="s">
        <v>159</v>
      </c>
      <c r="F610">
        <v>24</v>
      </c>
      <c r="G610">
        <v>119</v>
      </c>
      <c r="H610">
        <v>56</v>
      </c>
      <c r="I610">
        <v>3</v>
      </c>
      <c r="J610">
        <v>18</v>
      </c>
      <c r="K610">
        <v>17</v>
      </c>
      <c r="L610">
        <v>28</v>
      </c>
      <c r="M610">
        <v>57</v>
      </c>
      <c r="N610">
        <v>35</v>
      </c>
      <c r="O610">
        <v>106</v>
      </c>
      <c r="P610">
        <v>29</v>
      </c>
      <c r="Q610">
        <v>98</v>
      </c>
      <c r="R610">
        <v>25</v>
      </c>
      <c r="S610">
        <v>66</v>
      </c>
      <c r="T610">
        <v>44</v>
      </c>
      <c r="U610">
        <v>74</v>
      </c>
      <c r="V610">
        <v>6</v>
      </c>
      <c r="W610">
        <v>32</v>
      </c>
      <c r="X610">
        <v>121</v>
      </c>
      <c r="Y610">
        <v>38</v>
      </c>
      <c r="Z610">
        <v>83</v>
      </c>
      <c r="AA610">
        <v>80</v>
      </c>
      <c r="AB610">
        <v>7</v>
      </c>
      <c r="AC610">
        <v>1</v>
      </c>
      <c r="AD610">
        <v>63</v>
      </c>
      <c r="AE610">
        <v>52</v>
      </c>
      <c r="AF610">
        <v>65</v>
      </c>
      <c r="AG610">
        <v>122</v>
      </c>
      <c r="AH610">
        <v>71</v>
      </c>
      <c r="AI610">
        <v>46</v>
      </c>
      <c r="AJ610">
        <v>120</v>
      </c>
      <c r="AK610">
        <v>5</v>
      </c>
      <c r="AL610">
        <v>67</v>
      </c>
      <c r="AM610">
        <v>21</v>
      </c>
      <c r="AN610">
        <v>9</v>
      </c>
      <c r="AO610">
        <v>69</v>
      </c>
      <c r="AP610">
        <v>115</v>
      </c>
      <c r="AQ610">
        <v>20</v>
      </c>
      <c r="AR610">
        <v>27</v>
      </c>
      <c r="AS610">
        <v>61</v>
      </c>
      <c r="AT610">
        <v>10</v>
      </c>
      <c r="AU610">
        <v>109</v>
      </c>
      <c r="AV610">
        <v>36</v>
      </c>
      <c r="AW610">
        <v>111</v>
      </c>
      <c r="AX610">
        <v>104</v>
      </c>
      <c r="AY610">
        <v>70</v>
      </c>
      <c r="AZ610">
        <v>64</v>
      </c>
      <c r="BA610">
        <v>75</v>
      </c>
      <c r="BB610">
        <v>51</v>
      </c>
      <c r="BC610">
        <v>113</v>
      </c>
      <c r="BD610">
        <v>103</v>
      </c>
      <c r="BE610">
        <v>53</v>
      </c>
      <c r="BF610">
        <v>22</v>
      </c>
      <c r="BG610">
        <v>11</v>
      </c>
      <c r="BH610">
        <v>47</v>
      </c>
      <c r="BI610">
        <v>8</v>
      </c>
      <c r="BJ610">
        <v>110</v>
      </c>
      <c r="BK610">
        <v>100</v>
      </c>
      <c r="BL610">
        <v>16</v>
      </c>
      <c r="BM610">
        <v>59</v>
      </c>
      <c r="BN610">
        <v>40</v>
      </c>
      <c r="BO610">
        <v>124</v>
      </c>
      <c r="BP610">
        <v>62</v>
      </c>
      <c r="BQ610">
        <v>95</v>
      </c>
      <c r="BR610">
        <v>116</v>
      </c>
      <c r="BS610">
        <v>97</v>
      </c>
      <c r="BT610">
        <v>31</v>
      </c>
      <c r="BU610">
        <v>90</v>
      </c>
      <c r="BV610">
        <v>105</v>
      </c>
      <c r="BW610">
        <v>54</v>
      </c>
      <c r="BX610">
        <v>108</v>
      </c>
      <c r="BY610">
        <v>34</v>
      </c>
      <c r="BZ610">
        <v>30</v>
      </c>
      <c r="CA610">
        <v>96</v>
      </c>
      <c r="CB610">
        <v>48</v>
      </c>
      <c r="CC610">
        <v>79</v>
      </c>
      <c r="CD610">
        <v>118</v>
      </c>
      <c r="CE610">
        <v>26</v>
      </c>
      <c r="CF610">
        <v>2</v>
      </c>
      <c r="CG610">
        <v>41</v>
      </c>
      <c r="CH610">
        <v>4</v>
      </c>
      <c r="CI610">
        <v>99</v>
      </c>
      <c r="CJ610">
        <v>94</v>
      </c>
      <c r="CK610">
        <v>72</v>
      </c>
      <c r="CL610">
        <v>43</v>
      </c>
      <c r="CM610">
        <v>117</v>
      </c>
      <c r="CN610">
        <v>85</v>
      </c>
      <c r="CO610">
        <v>14</v>
      </c>
      <c r="CP610">
        <v>88</v>
      </c>
      <c r="CQ610">
        <v>76</v>
      </c>
      <c r="CR610">
        <v>77</v>
      </c>
      <c r="CS610">
        <v>50</v>
      </c>
      <c r="CT610">
        <v>81</v>
      </c>
      <c r="CU610">
        <v>55</v>
      </c>
      <c r="CV610">
        <v>39</v>
      </c>
      <c r="CW610">
        <v>60</v>
      </c>
      <c r="CX610">
        <v>78</v>
      </c>
      <c r="CY610">
        <v>12</v>
      </c>
      <c r="CZ610">
        <v>107</v>
      </c>
      <c r="DA610">
        <v>101</v>
      </c>
      <c r="DB610">
        <v>89</v>
      </c>
      <c r="DC610">
        <v>114</v>
      </c>
      <c r="DD610">
        <v>82</v>
      </c>
      <c r="DE610">
        <v>45</v>
      </c>
      <c r="DF610">
        <v>58</v>
      </c>
      <c r="DG610">
        <v>13</v>
      </c>
      <c r="DH610">
        <v>73</v>
      </c>
      <c r="DI610">
        <v>49</v>
      </c>
      <c r="DJ610">
        <v>123</v>
      </c>
      <c r="DK610">
        <v>93</v>
      </c>
      <c r="DL610">
        <v>15</v>
      </c>
      <c r="DM610">
        <v>68</v>
      </c>
      <c r="DN610">
        <v>87</v>
      </c>
      <c r="DO610">
        <v>102</v>
      </c>
      <c r="DP610">
        <v>37</v>
      </c>
      <c r="DQ610">
        <v>33</v>
      </c>
      <c r="DR610">
        <v>86</v>
      </c>
      <c r="DS610">
        <v>19</v>
      </c>
      <c r="DT610">
        <v>91</v>
      </c>
      <c r="DU610">
        <v>23</v>
      </c>
      <c r="DV610">
        <v>92</v>
      </c>
      <c r="DW610">
        <v>84</v>
      </c>
      <c r="DX610">
        <v>42</v>
      </c>
      <c r="DY610">
        <v>112</v>
      </c>
    </row>
    <row r="612" spans="4:134" x14ac:dyDescent="0.2">
      <c r="D612" s="430">
        <v>125</v>
      </c>
      <c r="E612" s="431" t="s">
        <v>179</v>
      </c>
    </row>
    <row r="613" spans="4:134" x14ac:dyDescent="0.2">
      <c r="E613" s="426" t="s">
        <v>130</v>
      </c>
      <c r="F613">
        <v>1</v>
      </c>
      <c r="G613">
        <v>2</v>
      </c>
      <c r="H613">
        <v>3</v>
      </c>
      <c r="I613">
        <v>4</v>
      </c>
      <c r="J613">
        <v>5</v>
      </c>
      <c r="K613">
        <v>6</v>
      </c>
      <c r="L613">
        <v>7</v>
      </c>
      <c r="M613">
        <v>8</v>
      </c>
      <c r="N613">
        <v>9</v>
      </c>
      <c r="O613">
        <v>10</v>
      </c>
      <c r="P613">
        <v>11</v>
      </c>
      <c r="Q613">
        <v>12</v>
      </c>
      <c r="R613">
        <v>13</v>
      </c>
      <c r="S613">
        <v>14</v>
      </c>
      <c r="T613">
        <v>15</v>
      </c>
      <c r="U613">
        <v>16</v>
      </c>
      <c r="V613">
        <v>17</v>
      </c>
      <c r="W613">
        <v>18</v>
      </c>
      <c r="X613">
        <v>19</v>
      </c>
      <c r="Y613">
        <v>20</v>
      </c>
      <c r="Z613">
        <v>21</v>
      </c>
      <c r="AA613">
        <v>22</v>
      </c>
      <c r="AB613">
        <v>23</v>
      </c>
      <c r="AC613">
        <v>24</v>
      </c>
      <c r="AD613">
        <v>25</v>
      </c>
      <c r="AE613">
        <v>26</v>
      </c>
      <c r="AF613">
        <v>27</v>
      </c>
      <c r="AG613">
        <v>28</v>
      </c>
      <c r="AH613">
        <v>29</v>
      </c>
      <c r="AI613">
        <v>30</v>
      </c>
      <c r="AJ613">
        <v>31</v>
      </c>
      <c r="AK613">
        <v>32</v>
      </c>
      <c r="AL613">
        <v>33</v>
      </c>
      <c r="AM613">
        <v>34</v>
      </c>
      <c r="AN613">
        <v>35</v>
      </c>
      <c r="AO613">
        <v>36</v>
      </c>
      <c r="AP613">
        <v>37</v>
      </c>
      <c r="AQ613">
        <v>38</v>
      </c>
      <c r="AR613">
        <v>39</v>
      </c>
      <c r="AS613">
        <v>40</v>
      </c>
      <c r="AT613">
        <v>41</v>
      </c>
      <c r="AU613">
        <v>42</v>
      </c>
      <c r="AV613">
        <v>43</v>
      </c>
      <c r="AW613">
        <v>44</v>
      </c>
      <c r="AX613">
        <v>45</v>
      </c>
      <c r="AY613">
        <v>46</v>
      </c>
      <c r="AZ613">
        <v>47</v>
      </c>
      <c r="BA613">
        <v>48</v>
      </c>
      <c r="BB613">
        <v>49</v>
      </c>
      <c r="BC613">
        <v>50</v>
      </c>
      <c r="BD613">
        <v>51</v>
      </c>
      <c r="BE613">
        <v>52</v>
      </c>
      <c r="BF613">
        <v>53</v>
      </c>
      <c r="BG613">
        <v>54</v>
      </c>
      <c r="BH613">
        <v>55</v>
      </c>
      <c r="BI613">
        <v>56</v>
      </c>
      <c r="BJ613">
        <v>57</v>
      </c>
      <c r="BK613">
        <v>58</v>
      </c>
      <c r="BL613">
        <v>59</v>
      </c>
      <c r="BM613">
        <v>60</v>
      </c>
      <c r="BN613">
        <v>61</v>
      </c>
      <c r="BO613">
        <v>62</v>
      </c>
      <c r="BP613">
        <v>63</v>
      </c>
      <c r="BQ613">
        <v>64</v>
      </c>
      <c r="BR613">
        <v>65</v>
      </c>
      <c r="BS613">
        <v>66</v>
      </c>
      <c r="BT613">
        <v>67</v>
      </c>
      <c r="BU613">
        <v>68</v>
      </c>
      <c r="BV613">
        <v>69</v>
      </c>
      <c r="BW613">
        <v>70</v>
      </c>
      <c r="BX613">
        <v>71</v>
      </c>
      <c r="BY613">
        <v>72</v>
      </c>
      <c r="BZ613">
        <v>73</v>
      </c>
      <c r="CA613">
        <v>74</v>
      </c>
      <c r="CB613">
        <v>75</v>
      </c>
      <c r="CC613">
        <v>76</v>
      </c>
      <c r="CD613">
        <v>77</v>
      </c>
      <c r="CE613">
        <v>78</v>
      </c>
      <c r="CF613">
        <v>79</v>
      </c>
      <c r="CG613">
        <v>80</v>
      </c>
      <c r="CH613">
        <v>81</v>
      </c>
      <c r="CI613">
        <v>82</v>
      </c>
      <c r="CJ613">
        <v>83</v>
      </c>
      <c r="CK613">
        <v>84</v>
      </c>
      <c r="CL613">
        <v>85</v>
      </c>
      <c r="CM613">
        <v>86</v>
      </c>
      <c r="CN613">
        <v>87</v>
      </c>
      <c r="CO613">
        <v>88</v>
      </c>
      <c r="CP613">
        <v>89</v>
      </c>
      <c r="CQ613">
        <v>90</v>
      </c>
      <c r="CR613">
        <v>91</v>
      </c>
      <c r="CS613">
        <v>92</v>
      </c>
      <c r="CT613">
        <v>93</v>
      </c>
      <c r="CU613">
        <v>94</v>
      </c>
      <c r="CV613">
        <v>95</v>
      </c>
      <c r="CW613">
        <v>96</v>
      </c>
      <c r="CX613">
        <v>97</v>
      </c>
      <c r="CY613">
        <v>98</v>
      </c>
      <c r="CZ613">
        <v>99</v>
      </c>
      <c r="DA613">
        <v>100</v>
      </c>
      <c r="DB613">
        <v>101</v>
      </c>
      <c r="DC613">
        <v>102</v>
      </c>
      <c r="DD613">
        <v>103</v>
      </c>
      <c r="DE613">
        <v>104</v>
      </c>
      <c r="DF613">
        <v>105</v>
      </c>
      <c r="DG613">
        <v>106</v>
      </c>
      <c r="DH613">
        <v>107</v>
      </c>
      <c r="DI613">
        <v>108</v>
      </c>
      <c r="DJ613">
        <v>109</v>
      </c>
      <c r="DK613">
        <v>110</v>
      </c>
      <c r="DL613">
        <v>111</v>
      </c>
      <c r="DM613">
        <v>112</v>
      </c>
      <c r="DN613">
        <v>113</v>
      </c>
      <c r="DO613">
        <v>114</v>
      </c>
      <c r="DP613">
        <v>115</v>
      </c>
      <c r="DQ613">
        <v>116</v>
      </c>
      <c r="DR613">
        <v>117</v>
      </c>
      <c r="DS613">
        <v>118</v>
      </c>
      <c r="DT613">
        <v>119</v>
      </c>
      <c r="DU613">
        <v>120</v>
      </c>
      <c r="DV613">
        <v>121</v>
      </c>
      <c r="DW613">
        <v>122</v>
      </c>
      <c r="DX613">
        <v>123</v>
      </c>
      <c r="DY613">
        <v>124</v>
      </c>
      <c r="DZ613">
        <v>125</v>
      </c>
    </row>
    <row r="614" spans="4:134" x14ac:dyDescent="0.2">
      <c r="E614" s="426" t="s">
        <v>157</v>
      </c>
      <c r="F614">
        <v>5</v>
      </c>
      <c r="G614">
        <v>78</v>
      </c>
      <c r="H614">
        <v>107</v>
      </c>
      <c r="I614">
        <v>116</v>
      </c>
      <c r="J614">
        <v>36</v>
      </c>
      <c r="K614">
        <v>25</v>
      </c>
      <c r="L614">
        <v>55</v>
      </c>
      <c r="M614">
        <v>19</v>
      </c>
      <c r="N614">
        <v>122</v>
      </c>
      <c r="O614">
        <v>109</v>
      </c>
      <c r="P614">
        <v>125</v>
      </c>
      <c r="Q614">
        <v>113</v>
      </c>
      <c r="R614">
        <v>70</v>
      </c>
      <c r="S614">
        <v>23</v>
      </c>
      <c r="T614">
        <v>117</v>
      </c>
      <c r="U614">
        <v>45</v>
      </c>
      <c r="V614">
        <v>73</v>
      </c>
      <c r="W614">
        <v>12</v>
      </c>
      <c r="X614">
        <v>101</v>
      </c>
      <c r="Y614">
        <v>52</v>
      </c>
      <c r="Z614">
        <v>88</v>
      </c>
      <c r="AA614">
        <v>68</v>
      </c>
      <c r="AB614">
        <v>97</v>
      </c>
      <c r="AC614">
        <v>1</v>
      </c>
      <c r="AD614">
        <v>44</v>
      </c>
      <c r="AE614">
        <v>100</v>
      </c>
      <c r="AF614">
        <v>43</v>
      </c>
      <c r="AG614">
        <v>39</v>
      </c>
      <c r="AH614">
        <v>115</v>
      </c>
      <c r="AI614">
        <v>8</v>
      </c>
      <c r="AJ614">
        <v>69</v>
      </c>
      <c r="AK614">
        <v>29</v>
      </c>
      <c r="AL614">
        <v>37</v>
      </c>
      <c r="AM614">
        <v>63</v>
      </c>
      <c r="AN614">
        <v>93</v>
      </c>
      <c r="AO614">
        <v>92</v>
      </c>
      <c r="AP614">
        <v>28</v>
      </c>
      <c r="AQ614">
        <v>57</v>
      </c>
      <c r="AR614">
        <v>51</v>
      </c>
      <c r="AS614">
        <v>81</v>
      </c>
      <c r="AT614">
        <v>59</v>
      </c>
      <c r="AU614">
        <v>99</v>
      </c>
      <c r="AV614">
        <v>104</v>
      </c>
      <c r="AW614">
        <v>6</v>
      </c>
      <c r="AX614">
        <v>77</v>
      </c>
      <c r="AY614">
        <v>15</v>
      </c>
      <c r="AZ614">
        <v>110</v>
      </c>
      <c r="BA614">
        <v>95</v>
      </c>
      <c r="BB614">
        <v>27</v>
      </c>
      <c r="BC614">
        <v>71</v>
      </c>
      <c r="BD614">
        <v>33</v>
      </c>
      <c r="BE614">
        <v>20</v>
      </c>
      <c r="BF614">
        <v>74</v>
      </c>
      <c r="BG614">
        <v>106</v>
      </c>
      <c r="BH614">
        <v>49</v>
      </c>
      <c r="BI614">
        <v>87</v>
      </c>
      <c r="BJ614">
        <v>91</v>
      </c>
      <c r="BK614">
        <v>121</v>
      </c>
      <c r="BL614">
        <v>31</v>
      </c>
      <c r="BM614">
        <v>53</v>
      </c>
      <c r="BN614">
        <v>80</v>
      </c>
      <c r="BO614">
        <v>26</v>
      </c>
      <c r="BP614">
        <v>111</v>
      </c>
      <c r="BQ614">
        <v>22</v>
      </c>
      <c r="BR614">
        <v>56</v>
      </c>
      <c r="BS614">
        <v>48</v>
      </c>
      <c r="BT614">
        <v>119</v>
      </c>
      <c r="BU614">
        <v>64</v>
      </c>
      <c r="BV614">
        <v>108</v>
      </c>
      <c r="BW614">
        <v>9</v>
      </c>
      <c r="BX614">
        <v>3</v>
      </c>
      <c r="BY614">
        <v>38</v>
      </c>
      <c r="BZ614">
        <v>24</v>
      </c>
      <c r="CA614">
        <v>98</v>
      </c>
      <c r="CB614">
        <v>102</v>
      </c>
      <c r="CC614">
        <v>30</v>
      </c>
      <c r="CD614">
        <v>13</v>
      </c>
      <c r="CE614">
        <v>42</v>
      </c>
      <c r="CF614">
        <v>96</v>
      </c>
      <c r="CG614">
        <v>2</v>
      </c>
      <c r="CH614">
        <v>47</v>
      </c>
      <c r="CI614">
        <v>123</v>
      </c>
      <c r="CJ614">
        <v>94</v>
      </c>
      <c r="CK614">
        <v>60</v>
      </c>
      <c r="CL614">
        <v>18</v>
      </c>
      <c r="CM614">
        <v>90</v>
      </c>
      <c r="CN614">
        <v>34</v>
      </c>
      <c r="CO614">
        <v>85</v>
      </c>
      <c r="CP614">
        <v>17</v>
      </c>
      <c r="CQ614">
        <v>21</v>
      </c>
      <c r="CR614">
        <v>75</v>
      </c>
      <c r="CS614">
        <v>65</v>
      </c>
      <c r="CT614">
        <v>16</v>
      </c>
      <c r="CU614">
        <v>11</v>
      </c>
      <c r="CV614">
        <v>124</v>
      </c>
      <c r="CW614">
        <v>103</v>
      </c>
      <c r="CX614">
        <v>120</v>
      </c>
      <c r="CY614">
        <v>72</v>
      </c>
      <c r="CZ614">
        <v>61</v>
      </c>
      <c r="DA614">
        <v>32</v>
      </c>
      <c r="DB614">
        <v>62</v>
      </c>
      <c r="DC614">
        <v>66</v>
      </c>
      <c r="DD614">
        <v>79</v>
      </c>
      <c r="DE614">
        <v>46</v>
      </c>
      <c r="DF614">
        <v>84</v>
      </c>
      <c r="DG614">
        <v>89</v>
      </c>
      <c r="DH614">
        <v>35</v>
      </c>
      <c r="DI614">
        <v>7</v>
      </c>
      <c r="DJ614">
        <v>67</v>
      </c>
      <c r="DK614">
        <v>118</v>
      </c>
      <c r="DL614">
        <v>14</v>
      </c>
      <c r="DM614">
        <v>4</v>
      </c>
      <c r="DN614">
        <v>112</v>
      </c>
      <c r="DO614">
        <v>58</v>
      </c>
      <c r="DP614">
        <v>54</v>
      </c>
      <c r="DQ614">
        <v>50</v>
      </c>
      <c r="DR614">
        <v>40</v>
      </c>
      <c r="DS614">
        <v>41</v>
      </c>
      <c r="DT614">
        <v>10</v>
      </c>
      <c r="DU614">
        <v>82</v>
      </c>
      <c r="DV614">
        <v>114</v>
      </c>
      <c r="DW614">
        <v>83</v>
      </c>
      <c r="DX614">
        <v>105</v>
      </c>
      <c r="DY614">
        <v>76</v>
      </c>
      <c r="DZ614">
        <v>86</v>
      </c>
    </row>
    <row r="615" spans="4:134" x14ac:dyDescent="0.2">
      <c r="E615" s="426" t="s">
        <v>159</v>
      </c>
      <c r="F615">
        <v>53</v>
      </c>
      <c r="G615">
        <v>79</v>
      </c>
      <c r="H615">
        <v>15</v>
      </c>
      <c r="I615">
        <v>112</v>
      </c>
      <c r="J615">
        <v>101</v>
      </c>
      <c r="K615">
        <v>118</v>
      </c>
      <c r="L615">
        <v>58</v>
      </c>
      <c r="M615">
        <v>29</v>
      </c>
      <c r="N615">
        <v>75</v>
      </c>
      <c r="O615">
        <v>87</v>
      </c>
      <c r="P615">
        <v>54</v>
      </c>
      <c r="Q615">
        <v>105</v>
      </c>
      <c r="R615">
        <v>117</v>
      </c>
      <c r="S615">
        <v>30</v>
      </c>
      <c r="T615">
        <v>3</v>
      </c>
      <c r="U615">
        <v>19</v>
      </c>
      <c r="V615">
        <v>74</v>
      </c>
      <c r="W615">
        <v>81</v>
      </c>
      <c r="X615">
        <v>90</v>
      </c>
      <c r="Y615">
        <v>107</v>
      </c>
      <c r="Z615">
        <v>4</v>
      </c>
      <c r="AA615">
        <v>23</v>
      </c>
      <c r="AB615">
        <v>110</v>
      </c>
      <c r="AC615">
        <v>68</v>
      </c>
      <c r="AD615">
        <v>103</v>
      </c>
      <c r="AE615">
        <v>34</v>
      </c>
      <c r="AF615">
        <v>95</v>
      </c>
      <c r="AG615">
        <v>116</v>
      </c>
      <c r="AH615">
        <v>121</v>
      </c>
      <c r="AI615">
        <v>111</v>
      </c>
      <c r="AJ615">
        <v>10</v>
      </c>
      <c r="AK615">
        <v>70</v>
      </c>
      <c r="AL615">
        <v>52</v>
      </c>
      <c r="AM615">
        <v>33</v>
      </c>
      <c r="AN615">
        <v>62</v>
      </c>
      <c r="AO615">
        <v>55</v>
      </c>
      <c r="AP615">
        <v>59</v>
      </c>
      <c r="AQ615">
        <v>22</v>
      </c>
      <c r="AR615">
        <v>66</v>
      </c>
      <c r="AS615">
        <v>43</v>
      </c>
      <c r="AT615">
        <v>64</v>
      </c>
      <c r="AU615">
        <v>94</v>
      </c>
      <c r="AV615">
        <v>40</v>
      </c>
      <c r="AW615">
        <v>57</v>
      </c>
      <c r="AX615">
        <v>13</v>
      </c>
      <c r="AY615">
        <v>119</v>
      </c>
      <c r="AZ615">
        <v>63</v>
      </c>
      <c r="BA615">
        <v>2</v>
      </c>
      <c r="BB615">
        <v>36</v>
      </c>
      <c r="BC615">
        <v>73</v>
      </c>
      <c r="BD615">
        <v>124</v>
      </c>
      <c r="BE615">
        <v>18</v>
      </c>
      <c r="BF615">
        <v>77</v>
      </c>
      <c r="BG615">
        <v>88</v>
      </c>
      <c r="BH615">
        <v>12</v>
      </c>
      <c r="BI615">
        <v>49</v>
      </c>
      <c r="BJ615">
        <v>31</v>
      </c>
      <c r="BK615">
        <v>61</v>
      </c>
      <c r="BL615">
        <v>37</v>
      </c>
      <c r="BM615">
        <v>41</v>
      </c>
      <c r="BN615">
        <v>9</v>
      </c>
      <c r="BO615">
        <v>96</v>
      </c>
      <c r="BP615">
        <v>11</v>
      </c>
      <c r="BQ615">
        <v>5</v>
      </c>
      <c r="BR615">
        <v>114</v>
      </c>
      <c r="BS615">
        <v>115</v>
      </c>
      <c r="BT615">
        <v>6</v>
      </c>
      <c r="BU615">
        <v>120</v>
      </c>
      <c r="BV615">
        <v>48</v>
      </c>
      <c r="BW615">
        <v>83</v>
      </c>
      <c r="BX615">
        <v>122</v>
      </c>
      <c r="BY615">
        <v>93</v>
      </c>
      <c r="BZ615">
        <v>27</v>
      </c>
      <c r="CA615">
        <v>47</v>
      </c>
      <c r="CB615">
        <v>113</v>
      </c>
      <c r="CC615">
        <v>17</v>
      </c>
      <c r="CD615">
        <v>89</v>
      </c>
      <c r="CE615">
        <v>1</v>
      </c>
      <c r="CF615">
        <v>26</v>
      </c>
      <c r="CG615">
        <v>76</v>
      </c>
      <c r="CH615">
        <v>44</v>
      </c>
      <c r="CI615">
        <v>24</v>
      </c>
      <c r="CJ615">
        <v>82</v>
      </c>
      <c r="CK615">
        <v>125</v>
      </c>
      <c r="CL615">
        <v>72</v>
      </c>
      <c r="CM615">
        <v>102</v>
      </c>
      <c r="CN615">
        <v>100</v>
      </c>
      <c r="CO615">
        <v>80</v>
      </c>
      <c r="CP615">
        <v>25</v>
      </c>
      <c r="CQ615">
        <v>69</v>
      </c>
      <c r="CR615">
        <v>84</v>
      </c>
      <c r="CS615">
        <v>39</v>
      </c>
      <c r="CT615">
        <v>14</v>
      </c>
      <c r="CU615">
        <v>42</v>
      </c>
      <c r="CV615">
        <v>51</v>
      </c>
      <c r="CW615">
        <v>35</v>
      </c>
      <c r="CX615">
        <v>56</v>
      </c>
      <c r="CY615">
        <v>20</v>
      </c>
      <c r="CZ615">
        <v>92</v>
      </c>
      <c r="DA615">
        <v>97</v>
      </c>
      <c r="DB615">
        <v>109</v>
      </c>
      <c r="DC615">
        <v>86</v>
      </c>
      <c r="DD615">
        <v>50</v>
      </c>
      <c r="DE615">
        <v>71</v>
      </c>
      <c r="DF615">
        <v>91</v>
      </c>
      <c r="DG615">
        <v>8</v>
      </c>
      <c r="DH615">
        <v>104</v>
      </c>
      <c r="DI615">
        <v>65</v>
      </c>
      <c r="DJ615">
        <v>123</v>
      </c>
      <c r="DK615">
        <v>38</v>
      </c>
      <c r="DL615">
        <v>85</v>
      </c>
      <c r="DM615">
        <v>106</v>
      </c>
      <c r="DN615">
        <v>32</v>
      </c>
      <c r="DO615">
        <v>45</v>
      </c>
      <c r="DP615">
        <v>78</v>
      </c>
      <c r="DQ615">
        <v>99</v>
      </c>
      <c r="DR615">
        <v>108</v>
      </c>
      <c r="DS615">
        <v>21</v>
      </c>
      <c r="DT615">
        <v>7</v>
      </c>
      <c r="DU615">
        <v>28</v>
      </c>
      <c r="DV615">
        <v>60</v>
      </c>
      <c r="DW615">
        <v>98</v>
      </c>
      <c r="DX615">
        <v>67</v>
      </c>
      <c r="DY615">
        <v>16</v>
      </c>
      <c r="DZ615">
        <v>46</v>
      </c>
    </row>
    <row r="617" spans="4:134" x14ac:dyDescent="0.2">
      <c r="D617" s="430">
        <v>126</v>
      </c>
      <c r="E617" s="431" t="s">
        <v>179</v>
      </c>
    </row>
    <row r="618" spans="4:134" x14ac:dyDescent="0.2">
      <c r="E618" s="426" t="s">
        <v>130</v>
      </c>
      <c r="F618">
        <v>1</v>
      </c>
      <c r="G618">
        <v>2</v>
      </c>
      <c r="H618">
        <v>3</v>
      </c>
      <c r="I618">
        <v>4</v>
      </c>
      <c r="J618">
        <v>5</v>
      </c>
      <c r="K618">
        <v>6</v>
      </c>
      <c r="L618">
        <v>7</v>
      </c>
      <c r="M618">
        <v>8</v>
      </c>
      <c r="N618">
        <v>9</v>
      </c>
      <c r="O618">
        <v>10</v>
      </c>
      <c r="P618">
        <v>11</v>
      </c>
      <c r="Q618">
        <v>12</v>
      </c>
      <c r="R618">
        <v>13</v>
      </c>
      <c r="S618">
        <v>14</v>
      </c>
      <c r="T618">
        <v>15</v>
      </c>
      <c r="U618">
        <v>16</v>
      </c>
      <c r="V618">
        <v>17</v>
      </c>
      <c r="W618">
        <v>18</v>
      </c>
      <c r="X618">
        <v>19</v>
      </c>
      <c r="Y618">
        <v>20</v>
      </c>
      <c r="Z618">
        <v>21</v>
      </c>
      <c r="AA618">
        <v>22</v>
      </c>
      <c r="AB618">
        <v>23</v>
      </c>
      <c r="AC618">
        <v>24</v>
      </c>
      <c r="AD618">
        <v>25</v>
      </c>
      <c r="AE618">
        <v>26</v>
      </c>
      <c r="AF618">
        <v>27</v>
      </c>
      <c r="AG618">
        <v>28</v>
      </c>
      <c r="AH618">
        <v>29</v>
      </c>
      <c r="AI618">
        <v>30</v>
      </c>
      <c r="AJ618">
        <v>31</v>
      </c>
      <c r="AK618">
        <v>32</v>
      </c>
      <c r="AL618">
        <v>33</v>
      </c>
      <c r="AM618">
        <v>34</v>
      </c>
      <c r="AN618">
        <v>35</v>
      </c>
      <c r="AO618">
        <v>36</v>
      </c>
      <c r="AP618">
        <v>37</v>
      </c>
      <c r="AQ618">
        <v>38</v>
      </c>
      <c r="AR618">
        <v>39</v>
      </c>
      <c r="AS618">
        <v>40</v>
      </c>
      <c r="AT618">
        <v>41</v>
      </c>
      <c r="AU618">
        <v>42</v>
      </c>
      <c r="AV618">
        <v>43</v>
      </c>
      <c r="AW618">
        <v>44</v>
      </c>
      <c r="AX618">
        <v>45</v>
      </c>
      <c r="AY618">
        <v>46</v>
      </c>
      <c r="AZ618">
        <v>47</v>
      </c>
      <c r="BA618">
        <v>48</v>
      </c>
      <c r="BB618">
        <v>49</v>
      </c>
      <c r="BC618">
        <v>50</v>
      </c>
      <c r="BD618">
        <v>51</v>
      </c>
      <c r="BE618">
        <v>52</v>
      </c>
      <c r="BF618">
        <v>53</v>
      </c>
      <c r="BG618">
        <v>54</v>
      </c>
      <c r="BH618">
        <v>55</v>
      </c>
      <c r="BI618">
        <v>56</v>
      </c>
      <c r="BJ618">
        <v>57</v>
      </c>
      <c r="BK618">
        <v>58</v>
      </c>
      <c r="BL618">
        <v>59</v>
      </c>
      <c r="BM618">
        <v>60</v>
      </c>
      <c r="BN618">
        <v>61</v>
      </c>
      <c r="BO618">
        <v>62</v>
      </c>
      <c r="BP618">
        <v>63</v>
      </c>
      <c r="BQ618">
        <v>64</v>
      </c>
      <c r="BR618">
        <v>65</v>
      </c>
      <c r="BS618">
        <v>66</v>
      </c>
      <c r="BT618">
        <v>67</v>
      </c>
      <c r="BU618">
        <v>68</v>
      </c>
      <c r="BV618">
        <v>69</v>
      </c>
      <c r="BW618">
        <v>70</v>
      </c>
      <c r="BX618">
        <v>71</v>
      </c>
      <c r="BY618">
        <v>72</v>
      </c>
      <c r="BZ618">
        <v>73</v>
      </c>
      <c r="CA618">
        <v>74</v>
      </c>
      <c r="CB618">
        <v>75</v>
      </c>
      <c r="CC618">
        <v>76</v>
      </c>
      <c r="CD618">
        <v>77</v>
      </c>
      <c r="CE618">
        <v>78</v>
      </c>
      <c r="CF618">
        <v>79</v>
      </c>
      <c r="CG618">
        <v>80</v>
      </c>
      <c r="CH618">
        <v>81</v>
      </c>
      <c r="CI618">
        <v>82</v>
      </c>
      <c r="CJ618">
        <v>83</v>
      </c>
      <c r="CK618">
        <v>84</v>
      </c>
      <c r="CL618">
        <v>85</v>
      </c>
      <c r="CM618">
        <v>86</v>
      </c>
      <c r="CN618">
        <v>87</v>
      </c>
      <c r="CO618">
        <v>88</v>
      </c>
      <c r="CP618">
        <v>89</v>
      </c>
      <c r="CQ618">
        <v>90</v>
      </c>
      <c r="CR618">
        <v>91</v>
      </c>
      <c r="CS618">
        <v>92</v>
      </c>
      <c r="CT618">
        <v>93</v>
      </c>
      <c r="CU618">
        <v>94</v>
      </c>
      <c r="CV618">
        <v>95</v>
      </c>
      <c r="CW618">
        <v>96</v>
      </c>
      <c r="CX618">
        <v>97</v>
      </c>
      <c r="CY618">
        <v>98</v>
      </c>
      <c r="CZ618">
        <v>99</v>
      </c>
      <c r="DA618">
        <v>100</v>
      </c>
      <c r="DB618">
        <v>101</v>
      </c>
      <c r="DC618">
        <v>102</v>
      </c>
      <c r="DD618">
        <v>103</v>
      </c>
      <c r="DE618">
        <v>104</v>
      </c>
      <c r="DF618">
        <v>105</v>
      </c>
      <c r="DG618">
        <v>106</v>
      </c>
      <c r="DH618">
        <v>107</v>
      </c>
      <c r="DI618">
        <v>108</v>
      </c>
      <c r="DJ618">
        <v>109</v>
      </c>
      <c r="DK618">
        <v>110</v>
      </c>
      <c r="DL618">
        <v>111</v>
      </c>
      <c r="DM618">
        <v>112</v>
      </c>
      <c r="DN618">
        <v>113</v>
      </c>
      <c r="DO618">
        <v>114</v>
      </c>
      <c r="DQ618">
        <v>115</v>
      </c>
      <c r="DR618">
        <v>116</v>
      </c>
      <c r="DS618">
        <v>117</v>
      </c>
      <c r="DT618">
        <v>118</v>
      </c>
      <c r="DV618">
        <v>119</v>
      </c>
      <c r="DW618">
        <v>120</v>
      </c>
      <c r="DX618">
        <v>121</v>
      </c>
      <c r="DY618">
        <v>122</v>
      </c>
      <c r="EA618">
        <v>123</v>
      </c>
      <c r="EB618">
        <v>124</v>
      </c>
      <c r="EC618">
        <v>125</v>
      </c>
      <c r="ED618">
        <v>126</v>
      </c>
    </row>
    <row r="619" spans="4:134" x14ac:dyDescent="0.2">
      <c r="E619" s="426" t="s">
        <v>157</v>
      </c>
      <c r="F619">
        <v>65</v>
      </c>
      <c r="G619">
        <v>113</v>
      </c>
      <c r="H619">
        <v>123</v>
      </c>
      <c r="I619">
        <v>76</v>
      </c>
      <c r="J619">
        <v>47</v>
      </c>
      <c r="K619">
        <v>49</v>
      </c>
      <c r="L619">
        <v>14</v>
      </c>
      <c r="M619">
        <v>6</v>
      </c>
      <c r="N619">
        <v>97</v>
      </c>
      <c r="O619">
        <v>37</v>
      </c>
      <c r="P619">
        <v>122</v>
      </c>
      <c r="Q619">
        <v>21</v>
      </c>
      <c r="R619">
        <v>9</v>
      </c>
      <c r="S619">
        <v>17</v>
      </c>
      <c r="T619">
        <v>12</v>
      </c>
      <c r="U619">
        <v>34</v>
      </c>
      <c r="V619">
        <v>68</v>
      </c>
      <c r="W619">
        <v>57</v>
      </c>
      <c r="X619">
        <v>117</v>
      </c>
      <c r="Y619">
        <v>92</v>
      </c>
      <c r="Z619">
        <v>118</v>
      </c>
      <c r="AA619">
        <v>88</v>
      </c>
      <c r="AB619">
        <v>114</v>
      </c>
      <c r="AC619">
        <v>125</v>
      </c>
      <c r="AD619">
        <v>101</v>
      </c>
      <c r="AE619">
        <v>32</v>
      </c>
      <c r="AF619">
        <v>41</v>
      </c>
      <c r="AG619">
        <v>20</v>
      </c>
      <c r="AH619">
        <v>26</v>
      </c>
      <c r="AI619">
        <v>99</v>
      </c>
      <c r="AJ619">
        <v>39</v>
      </c>
      <c r="AK619">
        <v>23</v>
      </c>
      <c r="AL619">
        <v>54</v>
      </c>
      <c r="AM619">
        <v>66</v>
      </c>
      <c r="AN619">
        <v>98</v>
      </c>
      <c r="AO619">
        <v>110</v>
      </c>
      <c r="AP619">
        <v>46</v>
      </c>
      <c r="AQ619">
        <v>22</v>
      </c>
      <c r="AR619">
        <v>11</v>
      </c>
      <c r="AS619">
        <v>93</v>
      </c>
      <c r="AT619">
        <v>27</v>
      </c>
      <c r="AU619">
        <v>94</v>
      </c>
      <c r="AV619">
        <v>51</v>
      </c>
      <c r="AW619">
        <v>102</v>
      </c>
      <c r="AX619">
        <v>111</v>
      </c>
      <c r="AY619">
        <v>95</v>
      </c>
      <c r="AZ619">
        <v>13</v>
      </c>
      <c r="BA619">
        <v>64</v>
      </c>
      <c r="BB619">
        <v>8</v>
      </c>
      <c r="BC619">
        <v>67</v>
      </c>
      <c r="BD619">
        <v>126</v>
      </c>
      <c r="BE619">
        <v>24</v>
      </c>
      <c r="BF619">
        <v>112</v>
      </c>
      <c r="BG619">
        <v>116</v>
      </c>
      <c r="BH619">
        <v>106</v>
      </c>
      <c r="BI619">
        <v>100</v>
      </c>
      <c r="BJ619">
        <v>109</v>
      </c>
      <c r="BK619">
        <v>74</v>
      </c>
      <c r="BL619">
        <v>30</v>
      </c>
      <c r="BM619">
        <v>86</v>
      </c>
      <c r="BN619">
        <v>84</v>
      </c>
      <c r="BO619">
        <v>60</v>
      </c>
      <c r="BP619">
        <v>77</v>
      </c>
      <c r="BQ619">
        <v>48</v>
      </c>
      <c r="BR619">
        <v>120</v>
      </c>
      <c r="BS619">
        <v>38</v>
      </c>
      <c r="BT619">
        <v>71</v>
      </c>
      <c r="BU619">
        <v>35</v>
      </c>
      <c r="BV619">
        <v>62</v>
      </c>
      <c r="BW619">
        <v>52</v>
      </c>
      <c r="BX619">
        <v>121</v>
      </c>
      <c r="BY619">
        <v>85</v>
      </c>
      <c r="BZ619">
        <v>55</v>
      </c>
      <c r="CA619">
        <v>78</v>
      </c>
      <c r="CB619">
        <v>44</v>
      </c>
      <c r="CC619">
        <v>75</v>
      </c>
      <c r="CD619">
        <v>4</v>
      </c>
      <c r="CE619">
        <v>70</v>
      </c>
      <c r="CF619">
        <v>56</v>
      </c>
      <c r="CG619">
        <v>119</v>
      </c>
      <c r="CH619">
        <v>107</v>
      </c>
      <c r="CI619">
        <v>58</v>
      </c>
      <c r="CJ619">
        <v>82</v>
      </c>
      <c r="CK619">
        <v>61</v>
      </c>
      <c r="CL619">
        <v>16</v>
      </c>
      <c r="CM619">
        <v>69</v>
      </c>
      <c r="CN619">
        <v>53</v>
      </c>
      <c r="CO619">
        <v>42</v>
      </c>
      <c r="CP619">
        <v>7</v>
      </c>
      <c r="CQ619">
        <v>108</v>
      </c>
      <c r="CR619">
        <v>59</v>
      </c>
      <c r="CS619">
        <v>43</v>
      </c>
      <c r="CT619">
        <v>40</v>
      </c>
      <c r="CU619">
        <v>81</v>
      </c>
      <c r="CV619">
        <v>115</v>
      </c>
      <c r="CW619">
        <v>19</v>
      </c>
      <c r="CX619">
        <v>79</v>
      </c>
      <c r="CY619">
        <v>104</v>
      </c>
      <c r="CZ619">
        <v>91</v>
      </c>
      <c r="DA619">
        <v>3</v>
      </c>
      <c r="DB619">
        <v>90</v>
      </c>
      <c r="DC619">
        <v>28</v>
      </c>
      <c r="DD619">
        <v>1</v>
      </c>
      <c r="DE619">
        <v>10</v>
      </c>
      <c r="DF619">
        <v>124</v>
      </c>
      <c r="DG619">
        <v>73</v>
      </c>
      <c r="DH619">
        <v>105</v>
      </c>
      <c r="DI619">
        <v>31</v>
      </c>
      <c r="DJ619">
        <v>18</v>
      </c>
      <c r="DK619">
        <v>63</v>
      </c>
      <c r="DL619">
        <v>72</v>
      </c>
      <c r="DM619">
        <v>25</v>
      </c>
      <c r="DN619">
        <v>2</v>
      </c>
      <c r="DO619">
        <v>103</v>
      </c>
      <c r="DQ619">
        <v>45</v>
      </c>
      <c r="DR619">
        <v>33</v>
      </c>
      <c r="DS619">
        <v>96</v>
      </c>
      <c r="DT619">
        <v>36</v>
      </c>
      <c r="DV619">
        <v>80</v>
      </c>
      <c r="DW619">
        <v>15</v>
      </c>
      <c r="DX619">
        <v>50</v>
      </c>
      <c r="DY619">
        <v>87</v>
      </c>
      <c r="EA619">
        <v>5</v>
      </c>
      <c r="EB619">
        <v>29</v>
      </c>
      <c r="EC619">
        <v>89</v>
      </c>
      <c r="ED619">
        <v>83</v>
      </c>
    </row>
    <row r="620" spans="4:134" x14ac:dyDescent="0.2">
      <c r="E620" s="426" t="s">
        <v>159</v>
      </c>
      <c r="F620">
        <v>97</v>
      </c>
      <c r="G620">
        <v>118</v>
      </c>
      <c r="H620">
        <v>7</v>
      </c>
      <c r="I620">
        <v>73</v>
      </c>
      <c r="J620">
        <v>112</v>
      </c>
      <c r="K620">
        <v>114</v>
      </c>
      <c r="L620">
        <v>20</v>
      </c>
      <c r="M620">
        <v>86</v>
      </c>
      <c r="N620">
        <v>110</v>
      </c>
      <c r="O620">
        <v>53</v>
      </c>
      <c r="P620">
        <v>3</v>
      </c>
      <c r="Q620">
        <v>89</v>
      </c>
      <c r="R620">
        <v>25</v>
      </c>
      <c r="S620">
        <v>57</v>
      </c>
      <c r="T620">
        <v>71</v>
      </c>
      <c r="U620">
        <v>24</v>
      </c>
      <c r="V620">
        <v>93</v>
      </c>
      <c r="W620">
        <v>109</v>
      </c>
      <c r="X620">
        <v>32</v>
      </c>
      <c r="Y620">
        <v>84</v>
      </c>
      <c r="Z620">
        <v>44</v>
      </c>
      <c r="AA620">
        <v>16</v>
      </c>
      <c r="AB620">
        <v>47</v>
      </c>
      <c r="AC620">
        <v>75</v>
      </c>
      <c r="AD620">
        <v>13</v>
      </c>
      <c r="AE620">
        <v>87</v>
      </c>
      <c r="AF620">
        <v>126</v>
      </c>
      <c r="AG620">
        <v>49</v>
      </c>
      <c r="AH620">
        <v>58</v>
      </c>
      <c r="AI620">
        <v>77</v>
      </c>
      <c r="AJ620">
        <v>10</v>
      </c>
      <c r="AK620">
        <v>122</v>
      </c>
      <c r="AL620">
        <v>4</v>
      </c>
      <c r="AM620">
        <v>22</v>
      </c>
      <c r="AN620">
        <v>27</v>
      </c>
      <c r="AO620">
        <v>54</v>
      </c>
      <c r="AP620">
        <v>9</v>
      </c>
      <c r="AQ620">
        <v>15</v>
      </c>
      <c r="AR620">
        <v>121</v>
      </c>
      <c r="AS620">
        <v>96</v>
      </c>
      <c r="AT620">
        <v>37</v>
      </c>
      <c r="AU620">
        <v>117</v>
      </c>
      <c r="AV620">
        <v>91</v>
      </c>
      <c r="AW620">
        <v>21</v>
      </c>
      <c r="AX620">
        <v>42</v>
      </c>
      <c r="AY620">
        <v>55</v>
      </c>
      <c r="AZ620">
        <v>8</v>
      </c>
      <c r="BA620">
        <v>124</v>
      </c>
      <c r="BB620">
        <v>5</v>
      </c>
      <c r="BC620">
        <v>11</v>
      </c>
      <c r="BD620">
        <v>74</v>
      </c>
      <c r="BE620">
        <v>108</v>
      </c>
      <c r="BF620">
        <v>19</v>
      </c>
      <c r="BG620">
        <v>1</v>
      </c>
      <c r="BH620">
        <v>123</v>
      </c>
      <c r="BI620">
        <v>104</v>
      </c>
      <c r="BJ620">
        <v>98</v>
      </c>
      <c r="BK620">
        <v>67</v>
      </c>
      <c r="BL620">
        <v>2</v>
      </c>
      <c r="BM620">
        <v>28</v>
      </c>
      <c r="BN620">
        <v>120</v>
      </c>
      <c r="BO620">
        <v>64</v>
      </c>
      <c r="BP620">
        <v>111</v>
      </c>
      <c r="BQ620">
        <v>88</v>
      </c>
      <c r="BR620">
        <v>33</v>
      </c>
      <c r="BS620">
        <v>103</v>
      </c>
      <c r="BT620">
        <v>36</v>
      </c>
      <c r="BU620">
        <v>12</v>
      </c>
      <c r="BV620">
        <v>119</v>
      </c>
      <c r="BW620">
        <v>23</v>
      </c>
      <c r="BX620">
        <v>30</v>
      </c>
      <c r="BY620">
        <v>59</v>
      </c>
      <c r="BZ620">
        <v>106</v>
      </c>
      <c r="CA620">
        <v>51</v>
      </c>
      <c r="CB620">
        <v>82</v>
      </c>
      <c r="CC620">
        <v>29</v>
      </c>
      <c r="CD620">
        <v>70</v>
      </c>
      <c r="CE620">
        <v>116</v>
      </c>
      <c r="CF620">
        <v>41</v>
      </c>
      <c r="CG620">
        <v>34</v>
      </c>
      <c r="CH620">
        <v>99</v>
      </c>
      <c r="CI620">
        <v>50</v>
      </c>
      <c r="CJ620">
        <v>101</v>
      </c>
      <c r="CK620">
        <v>90</v>
      </c>
      <c r="CL620">
        <v>66</v>
      </c>
      <c r="CM620">
        <v>78</v>
      </c>
      <c r="CN620">
        <v>115</v>
      </c>
      <c r="CO620">
        <v>60</v>
      </c>
      <c r="CP620">
        <v>68</v>
      </c>
      <c r="CQ620">
        <v>39</v>
      </c>
      <c r="CR620">
        <v>105</v>
      </c>
      <c r="CS620">
        <v>125</v>
      </c>
      <c r="CT620">
        <v>14</v>
      </c>
      <c r="CU620">
        <v>38</v>
      </c>
      <c r="CV620">
        <v>72</v>
      </c>
      <c r="CW620">
        <v>62</v>
      </c>
      <c r="CX620">
        <v>95</v>
      </c>
      <c r="CY620">
        <v>85</v>
      </c>
      <c r="CZ620">
        <v>43</v>
      </c>
      <c r="DA620">
        <v>113</v>
      </c>
      <c r="DB620">
        <v>83</v>
      </c>
      <c r="DC620">
        <v>48</v>
      </c>
      <c r="DD620">
        <v>26</v>
      </c>
      <c r="DE620">
        <v>107</v>
      </c>
      <c r="DF620">
        <v>69</v>
      </c>
      <c r="DG620">
        <v>18</v>
      </c>
      <c r="DH620">
        <v>45</v>
      </c>
      <c r="DI620">
        <v>52</v>
      </c>
      <c r="DJ620">
        <v>80</v>
      </c>
      <c r="DK620">
        <v>46</v>
      </c>
      <c r="DL620">
        <v>102</v>
      </c>
      <c r="DM620">
        <v>35</v>
      </c>
      <c r="DN620">
        <v>76</v>
      </c>
      <c r="DO620">
        <v>6</v>
      </c>
      <c r="DQ620">
        <v>94</v>
      </c>
      <c r="DR620">
        <v>40</v>
      </c>
      <c r="DS620">
        <v>56</v>
      </c>
      <c r="DT620">
        <v>65</v>
      </c>
      <c r="DV620">
        <v>79</v>
      </c>
      <c r="DW620">
        <v>61</v>
      </c>
      <c r="DX620">
        <v>81</v>
      </c>
      <c r="DY620">
        <v>31</v>
      </c>
      <c r="EA620">
        <v>17</v>
      </c>
      <c r="EB620">
        <v>63</v>
      </c>
      <c r="EC620">
        <v>92</v>
      </c>
      <c r="ED620">
        <v>100</v>
      </c>
    </row>
    <row r="622" spans="4:134" x14ac:dyDescent="0.2">
      <c r="D622" s="430">
        <v>127</v>
      </c>
      <c r="E622" s="431" t="s">
        <v>179</v>
      </c>
    </row>
    <row r="623" spans="4:134" x14ac:dyDescent="0.2">
      <c r="E623" s="426" t="s">
        <v>130</v>
      </c>
      <c r="F623">
        <v>1</v>
      </c>
      <c r="G623">
        <v>2</v>
      </c>
      <c r="H623">
        <v>3</v>
      </c>
      <c r="I623">
        <v>4</v>
      </c>
      <c r="J623">
        <v>5</v>
      </c>
      <c r="K623">
        <v>6</v>
      </c>
      <c r="L623">
        <v>7</v>
      </c>
      <c r="M623">
        <v>8</v>
      </c>
      <c r="N623">
        <v>9</v>
      </c>
      <c r="O623">
        <v>10</v>
      </c>
      <c r="P623">
        <v>11</v>
      </c>
      <c r="Q623">
        <v>12</v>
      </c>
      <c r="R623">
        <v>13</v>
      </c>
      <c r="S623">
        <v>14</v>
      </c>
      <c r="T623">
        <v>15</v>
      </c>
      <c r="U623">
        <v>16</v>
      </c>
      <c r="V623">
        <v>17</v>
      </c>
      <c r="W623">
        <v>18</v>
      </c>
      <c r="X623">
        <v>19</v>
      </c>
      <c r="Y623">
        <v>20</v>
      </c>
      <c r="Z623">
        <v>21</v>
      </c>
      <c r="AA623">
        <v>22</v>
      </c>
      <c r="AB623">
        <v>23</v>
      </c>
      <c r="AC623">
        <v>24</v>
      </c>
      <c r="AD623">
        <v>25</v>
      </c>
      <c r="AE623">
        <v>26</v>
      </c>
      <c r="AF623">
        <v>27</v>
      </c>
      <c r="AG623">
        <v>28</v>
      </c>
      <c r="AH623">
        <v>29</v>
      </c>
      <c r="AI623">
        <v>30</v>
      </c>
      <c r="AJ623">
        <v>31</v>
      </c>
      <c r="AK623">
        <v>32</v>
      </c>
      <c r="AL623">
        <v>33</v>
      </c>
      <c r="AM623">
        <v>34</v>
      </c>
      <c r="AN623">
        <v>35</v>
      </c>
      <c r="AO623">
        <v>36</v>
      </c>
      <c r="AP623">
        <v>37</v>
      </c>
      <c r="AQ623">
        <v>38</v>
      </c>
      <c r="AR623">
        <v>39</v>
      </c>
      <c r="AS623">
        <v>40</v>
      </c>
      <c r="AT623">
        <v>41</v>
      </c>
      <c r="AU623">
        <v>42</v>
      </c>
      <c r="AV623">
        <v>43</v>
      </c>
      <c r="AW623">
        <v>44</v>
      </c>
      <c r="AX623">
        <v>45</v>
      </c>
      <c r="AY623">
        <v>46</v>
      </c>
      <c r="AZ623">
        <v>47</v>
      </c>
      <c r="BA623">
        <v>48</v>
      </c>
      <c r="BB623">
        <v>49</v>
      </c>
      <c r="BC623">
        <v>50</v>
      </c>
      <c r="BD623">
        <v>51</v>
      </c>
      <c r="BE623">
        <v>52</v>
      </c>
      <c r="BF623">
        <v>53</v>
      </c>
      <c r="BG623">
        <v>54</v>
      </c>
      <c r="BH623">
        <v>55</v>
      </c>
      <c r="BI623">
        <v>56</v>
      </c>
      <c r="BJ623">
        <v>57</v>
      </c>
      <c r="BK623">
        <v>58</v>
      </c>
      <c r="BL623">
        <v>59</v>
      </c>
      <c r="BM623">
        <v>60</v>
      </c>
      <c r="BN623">
        <v>61</v>
      </c>
      <c r="BO623">
        <v>62</v>
      </c>
      <c r="BP623">
        <v>63</v>
      </c>
      <c r="BQ623">
        <v>64</v>
      </c>
      <c r="BR623">
        <v>65</v>
      </c>
      <c r="BS623">
        <v>66</v>
      </c>
      <c r="BT623">
        <v>67</v>
      </c>
      <c r="BU623">
        <v>68</v>
      </c>
      <c r="BV623">
        <v>69</v>
      </c>
      <c r="BW623">
        <v>70</v>
      </c>
      <c r="BX623">
        <v>71</v>
      </c>
      <c r="BY623">
        <v>72</v>
      </c>
      <c r="BZ623">
        <v>73</v>
      </c>
      <c r="CA623">
        <v>74</v>
      </c>
      <c r="CB623">
        <v>75</v>
      </c>
      <c r="CC623">
        <v>76</v>
      </c>
      <c r="CD623">
        <v>77</v>
      </c>
      <c r="CE623">
        <v>78</v>
      </c>
      <c r="CF623">
        <v>79</v>
      </c>
      <c r="CG623">
        <v>80</v>
      </c>
      <c r="CH623">
        <v>81</v>
      </c>
      <c r="CI623">
        <v>82</v>
      </c>
      <c r="CJ623">
        <v>83</v>
      </c>
      <c r="CK623">
        <v>84</v>
      </c>
      <c r="CL623">
        <v>85</v>
      </c>
      <c r="CM623">
        <v>86</v>
      </c>
      <c r="CN623">
        <v>87</v>
      </c>
      <c r="CO623">
        <v>88</v>
      </c>
      <c r="CP623">
        <v>89</v>
      </c>
      <c r="CQ623">
        <v>90</v>
      </c>
      <c r="CR623">
        <v>91</v>
      </c>
      <c r="CS623">
        <v>92</v>
      </c>
      <c r="CT623">
        <v>93</v>
      </c>
      <c r="CU623">
        <v>94</v>
      </c>
      <c r="CV623">
        <v>95</v>
      </c>
      <c r="CW623">
        <v>96</v>
      </c>
      <c r="CX623">
        <v>97</v>
      </c>
      <c r="CY623">
        <v>98</v>
      </c>
      <c r="CZ623">
        <v>99</v>
      </c>
      <c r="DA623">
        <v>100</v>
      </c>
      <c r="DB623">
        <v>101</v>
      </c>
      <c r="DC623">
        <v>102</v>
      </c>
      <c r="DD623">
        <v>103</v>
      </c>
      <c r="DE623">
        <v>104</v>
      </c>
      <c r="DF623">
        <v>105</v>
      </c>
      <c r="DG623">
        <v>106</v>
      </c>
      <c r="DH623">
        <v>107</v>
      </c>
      <c r="DI623">
        <v>108</v>
      </c>
      <c r="DJ623">
        <v>109</v>
      </c>
      <c r="DK623">
        <v>110</v>
      </c>
      <c r="DL623">
        <v>111</v>
      </c>
      <c r="DM623">
        <v>112</v>
      </c>
      <c r="DN623">
        <v>113</v>
      </c>
      <c r="DO623">
        <v>114</v>
      </c>
      <c r="DP623">
        <v>115</v>
      </c>
      <c r="DQ623">
        <v>116</v>
      </c>
      <c r="DR623">
        <v>117</v>
      </c>
      <c r="DS623">
        <v>118</v>
      </c>
      <c r="DT623">
        <v>119</v>
      </c>
      <c r="DV623">
        <v>120</v>
      </c>
      <c r="DW623">
        <v>121</v>
      </c>
      <c r="DX623">
        <v>122</v>
      </c>
      <c r="DY623">
        <v>123</v>
      </c>
      <c r="EA623">
        <v>124</v>
      </c>
      <c r="EB623">
        <v>125</v>
      </c>
      <c r="EC623">
        <v>126</v>
      </c>
      <c r="ED623">
        <v>127</v>
      </c>
    </row>
    <row r="624" spans="4:134" x14ac:dyDescent="0.2">
      <c r="E624" s="426" t="s">
        <v>157</v>
      </c>
      <c r="F624">
        <v>42</v>
      </c>
      <c r="G624">
        <v>40</v>
      </c>
      <c r="H624">
        <v>19</v>
      </c>
      <c r="I624">
        <v>47</v>
      </c>
      <c r="J624">
        <v>86</v>
      </c>
      <c r="K624">
        <v>126</v>
      </c>
      <c r="L624">
        <v>70</v>
      </c>
      <c r="M624">
        <v>32</v>
      </c>
      <c r="N624">
        <v>91</v>
      </c>
      <c r="O624">
        <v>87</v>
      </c>
      <c r="P624">
        <v>44</v>
      </c>
      <c r="Q624">
        <v>24</v>
      </c>
      <c r="R624">
        <v>114</v>
      </c>
      <c r="S624">
        <v>5</v>
      </c>
      <c r="T624">
        <v>12</v>
      </c>
      <c r="U624">
        <v>77</v>
      </c>
      <c r="V624">
        <v>83</v>
      </c>
      <c r="W624">
        <v>99</v>
      </c>
      <c r="X624">
        <v>26</v>
      </c>
      <c r="Y624">
        <v>119</v>
      </c>
      <c r="Z624">
        <v>90</v>
      </c>
      <c r="AA624">
        <v>95</v>
      </c>
      <c r="AB624">
        <v>123</v>
      </c>
      <c r="AC624">
        <v>13</v>
      </c>
      <c r="AD624">
        <v>43</v>
      </c>
      <c r="AE624">
        <v>117</v>
      </c>
      <c r="AF624">
        <v>106</v>
      </c>
      <c r="AG624">
        <v>102</v>
      </c>
      <c r="AH624">
        <v>115</v>
      </c>
      <c r="AI624">
        <v>4</v>
      </c>
      <c r="AJ624">
        <v>33</v>
      </c>
      <c r="AK624">
        <v>9</v>
      </c>
      <c r="AL624">
        <v>125</v>
      </c>
      <c r="AM624">
        <v>27</v>
      </c>
      <c r="AN624">
        <v>94</v>
      </c>
      <c r="AO624">
        <v>64</v>
      </c>
      <c r="AP624">
        <v>79</v>
      </c>
      <c r="AQ624">
        <v>69</v>
      </c>
      <c r="AR624">
        <v>58</v>
      </c>
      <c r="AS624">
        <v>41</v>
      </c>
      <c r="AT624">
        <v>10</v>
      </c>
      <c r="AU624">
        <v>122</v>
      </c>
      <c r="AV624">
        <v>29</v>
      </c>
      <c r="AW624">
        <v>15</v>
      </c>
      <c r="AX624">
        <v>31</v>
      </c>
      <c r="AY624">
        <v>50</v>
      </c>
      <c r="AZ624">
        <v>109</v>
      </c>
      <c r="BA624">
        <v>67</v>
      </c>
      <c r="BB624">
        <v>11</v>
      </c>
      <c r="BC624">
        <v>73</v>
      </c>
      <c r="BD624">
        <v>65</v>
      </c>
      <c r="BE624">
        <v>100</v>
      </c>
      <c r="BF624">
        <v>75</v>
      </c>
      <c r="BG624">
        <v>81</v>
      </c>
      <c r="BH624">
        <v>124</v>
      </c>
      <c r="BI624">
        <v>88</v>
      </c>
      <c r="BJ624">
        <v>25</v>
      </c>
      <c r="BK624">
        <v>39</v>
      </c>
      <c r="BL624">
        <v>120</v>
      </c>
      <c r="BM624">
        <v>113</v>
      </c>
      <c r="BN624">
        <v>72</v>
      </c>
      <c r="BO624">
        <v>23</v>
      </c>
      <c r="BP624">
        <v>96</v>
      </c>
      <c r="BQ624">
        <v>36</v>
      </c>
      <c r="BR624">
        <v>53</v>
      </c>
      <c r="BS624">
        <v>49</v>
      </c>
      <c r="BT624">
        <v>45</v>
      </c>
      <c r="BU624">
        <v>30</v>
      </c>
      <c r="BV624">
        <v>92</v>
      </c>
      <c r="BW624">
        <v>34</v>
      </c>
      <c r="BX624">
        <v>20</v>
      </c>
      <c r="BY624">
        <v>103</v>
      </c>
      <c r="BZ624">
        <v>127</v>
      </c>
      <c r="CA624">
        <v>78</v>
      </c>
      <c r="CB624">
        <v>71</v>
      </c>
      <c r="CC624">
        <v>104</v>
      </c>
      <c r="CD624">
        <v>3</v>
      </c>
      <c r="CE624">
        <v>62</v>
      </c>
      <c r="CF624">
        <v>116</v>
      </c>
      <c r="CG624">
        <v>51</v>
      </c>
      <c r="CH624">
        <v>80</v>
      </c>
      <c r="CI624">
        <v>18</v>
      </c>
      <c r="CJ624">
        <v>84</v>
      </c>
      <c r="CK624">
        <v>22</v>
      </c>
      <c r="CL624">
        <v>97</v>
      </c>
      <c r="CM624">
        <v>74</v>
      </c>
      <c r="CN624">
        <v>6</v>
      </c>
      <c r="CO624">
        <v>56</v>
      </c>
      <c r="CP624">
        <v>63</v>
      </c>
      <c r="CQ624">
        <v>21</v>
      </c>
      <c r="CR624">
        <v>54</v>
      </c>
      <c r="CS624">
        <v>38</v>
      </c>
      <c r="CT624">
        <v>112</v>
      </c>
      <c r="CU624">
        <v>68</v>
      </c>
      <c r="CV624">
        <v>118</v>
      </c>
      <c r="CW624">
        <v>35</v>
      </c>
      <c r="CX624">
        <v>55</v>
      </c>
      <c r="CY624">
        <v>60</v>
      </c>
      <c r="CZ624">
        <v>101</v>
      </c>
      <c r="DA624">
        <v>82</v>
      </c>
      <c r="DB624">
        <v>93</v>
      </c>
      <c r="DC624">
        <v>28</v>
      </c>
      <c r="DD624">
        <v>61</v>
      </c>
      <c r="DE624">
        <v>16</v>
      </c>
      <c r="DF624">
        <v>107</v>
      </c>
      <c r="DG624">
        <v>59</v>
      </c>
      <c r="DH624">
        <v>105</v>
      </c>
      <c r="DI624">
        <v>89</v>
      </c>
      <c r="DJ624">
        <v>2</v>
      </c>
      <c r="DK624">
        <v>111</v>
      </c>
      <c r="DL624">
        <v>110</v>
      </c>
      <c r="DM624">
        <v>66</v>
      </c>
      <c r="DN624">
        <v>57</v>
      </c>
      <c r="DO624">
        <v>121</v>
      </c>
      <c r="DP624">
        <v>46</v>
      </c>
      <c r="DQ624">
        <v>37</v>
      </c>
      <c r="DR624">
        <v>85</v>
      </c>
      <c r="DS624">
        <v>7</v>
      </c>
      <c r="DT624">
        <v>108</v>
      </c>
      <c r="DV624">
        <v>14</v>
      </c>
      <c r="DW624">
        <v>48</v>
      </c>
      <c r="DX624">
        <v>17</v>
      </c>
      <c r="DY624">
        <v>76</v>
      </c>
      <c r="EA624">
        <v>52</v>
      </c>
      <c r="EB624">
        <v>98</v>
      </c>
      <c r="EC624">
        <v>1</v>
      </c>
      <c r="ED624">
        <v>8</v>
      </c>
    </row>
    <row r="625" spans="4:135" x14ac:dyDescent="0.2">
      <c r="E625" s="426" t="s">
        <v>159</v>
      </c>
      <c r="F625">
        <v>108</v>
      </c>
      <c r="G625">
        <v>75</v>
      </c>
      <c r="H625">
        <v>51</v>
      </c>
      <c r="I625">
        <v>41</v>
      </c>
      <c r="J625">
        <v>48</v>
      </c>
      <c r="K625">
        <v>34</v>
      </c>
      <c r="L625">
        <v>113</v>
      </c>
      <c r="M625">
        <v>2</v>
      </c>
      <c r="N625">
        <v>46</v>
      </c>
      <c r="O625">
        <v>36</v>
      </c>
      <c r="P625">
        <v>53</v>
      </c>
      <c r="Q625">
        <v>78</v>
      </c>
      <c r="R625">
        <v>25</v>
      </c>
      <c r="S625">
        <v>106</v>
      </c>
      <c r="T625">
        <v>38</v>
      </c>
      <c r="U625">
        <v>92</v>
      </c>
      <c r="V625">
        <v>39</v>
      </c>
      <c r="W625">
        <v>74</v>
      </c>
      <c r="X625">
        <v>31</v>
      </c>
      <c r="Y625">
        <v>28</v>
      </c>
      <c r="Z625">
        <v>107</v>
      </c>
      <c r="AA625">
        <v>99</v>
      </c>
      <c r="AB625">
        <v>54</v>
      </c>
      <c r="AC625">
        <v>103</v>
      </c>
      <c r="AD625">
        <v>125</v>
      </c>
      <c r="AE625">
        <v>58</v>
      </c>
      <c r="AF625">
        <v>35</v>
      </c>
      <c r="AG625">
        <v>109</v>
      </c>
      <c r="AH625">
        <v>72</v>
      </c>
      <c r="AI625">
        <v>37</v>
      </c>
      <c r="AJ625">
        <v>123</v>
      </c>
      <c r="AK625">
        <v>64</v>
      </c>
      <c r="AL625">
        <v>11</v>
      </c>
      <c r="AM625">
        <v>126</v>
      </c>
      <c r="AN625">
        <v>83</v>
      </c>
      <c r="AO625">
        <v>79</v>
      </c>
      <c r="AP625">
        <v>44</v>
      </c>
      <c r="AQ625">
        <v>81</v>
      </c>
      <c r="AR625">
        <v>20</v>
      </c>
      <c r="AS625">
        <v>93</v>
      </c>
      <c r="AT625">
        <v>4</v>
      </c>
      <c r="AU625">
        <v>89</v>
      </c>
      <c r="AV625">
        <v>82</v>
      </c>
      <c r="AW625">
        <v>98</v>
      </c>
      <c r="AX625">
        <v>57</v>
      </c>
      <c r="AY625">
        <v>100</v>
      </c>
      <c r="AZ625">
        <v>111</v>
      </c>
      <c r="BA625">
        <v>27</v>
      </c>
      <c r="BB625">
        <v>117</v>
      </c>
      <c r="BC625">
        <v>1</v>
      </c>
      <c r="BD625">
        <v>60</v>
      </c>
      <c r="BE625">
        <v>43</v>
      </c>
      <c r="BF625">
        <v>49</v>
      </c>
      <c r="BG625">
        <v>23</v>
      </c>
      <c r="BH625">
        <v>122</v>
      </c>
      <c r="BI625">
        <v>40</v>
      </c>
      <c r="BJ625">
        <v>30</v>
      </c>
      <c r="BK625">
        <v>59</v>
      </c>
      <c r="BL625">
        <v>67</v>
      </c>
      <c r="BM625">
        <v>32</v>
      </c>
      <c r="BN625">
        <v>24</v>
      </c>
      <c r="BO625">
        <v>118</v>
      </c>
      <c r="BP625">
        <v>86</v>
      </c>
      <c r="BQ625">
        <v>33</v>
      </c>
      <c r="BR625">
        <v>62</v>
      </c>
      <c r="BS625">
        <v>5</v>
      </c>
      <c r="BT625">
        <v>91</v>
      </c>
      <c r="BU625">
        <v>9</v>
      </c>
      <c r="BV625">
        <v>18</v>
      </c>
      <c r="BW625">
        <v>116</v>
      </c>
      <c r="BX625">
        <v>119</v>
      </c>
      <c r="BY625">
        <v>127</v>
      </c>
      <c r="BZ625">
        <v>104</v>
      </c>
      <c r="CA625">
        <v>50</v>
      </c>
      <c r="CB625">
        <v>52</v>
      </c>
      <c r="CC625">
        <v>73</v>
      </c>
      <c r="CD625">
        <v>120</v>
      </c>
      <c r="CE625">
        <v>65</v>
      </c>
      <c r="CF625">
        <v>80</v>
      </c>
      <c r="CG625">
        <v>56</v>
      </c>
      <c r="CH625">
        <v>19</v>
      </c>
      <c r="CI625">
        <v>76</v>
      </c>
      <c r="CJ625">
        <v>12</v>
      </c>
      <c r="CK625">
        <v>90</v>
      </c>
      <c r="CL625">
        <v>7</v>
      </c>
      <c r="CM625">
        <v>15</v>
      </c>
      <c r="CN625">
        <v>68</v>
      </c>
      <c r="CO625">
        <v>105</v>
      </c>
      <c r="CP625">
        <v>42</v>
      </c>
      <c r="CQ625">
        <v>17</v>
      </c>
      <c r="CR625">
        <v>22</v>
      </c>
      <c r="CS625">
        <v>13</v>
      </c>
      <c r="CT625">
        <v>121</v>
      </c>
      <c r="CU625">
        <v>124</v>
      </c>
      <c r="CV625">
        <v>96</v>
      </c>
      <c r="CW625">
        <v>47</v>
      </c>
      <c r="CX625">
        <v>69</v>
      </c>
      <c r="CY625">
        <v>21</v>
      </c>
      <c r="CZ625">
        <v>112</v>
      </c>
      <c r="DA625">
        <v>102</v>
      </c>
      <c r="DB625">
        <v>29</v>
      </c>
      <c r="DC625">
        <v>8</v>
      </c>
      <c r="DD625">
        <v>45</v>
      </c>
      <c r="DE625">
        <v>77</v>
      </c>
      <c r="DF625">
        <v>88</v>
      </c>
      <c r="DG625">
        <v>97</v>
      </c>
      <c r="DH625">
        <v>14</v>
      </c>
      <c r="DI625">
        <v>70</v>
      </c>
      <c r="DJ625">
        <v>3</v>
      </c>
      <c r="DK625">
        <v>6</v>
      </c>
      <c r="DL625">
        <v>95</v>
      </c>
      <c r="DM625">
        <v>63</v>
      </c>
      <c r="DN625">
        <v>85</v>
      </c>
      <c r="DO625">
        <v>66</v>
      </c>
      <c r="DP625">
        <v>16</v>
      </c>
      <c r="DQ625">
        <v>114</v>
      </c>
      <c r="DR625">
        <v>84</v>
      </c>
      <c r="DS625">
        <v>87</v>
      </c>
      <c r="DT625">
        <v>61</v>
      </c>
      <c r="DV625">
        <v>115</v>
      </c>
      <c r="DW625">
        <v>71</v>
      </c>
      <c r="DX625">
        <v>55</v>
      </c>
      <c r="DY625">
        <v>110</v>
      </c>
      <c r="EA625">
        <v>94</v>
      </c>
      <c r="EB625">
        <v>101</v>
      </c>
      <c r="EC625">
        <v>26</v>
      </c>
      <c r="ED625">
        <v>10</v>
      </c>
    </row>
    <row r="627" spans="4:135" x14ac:dyDescent="0.2">
      <c r="D627" s="430">
        <v>128</v>
      </c>
      <c r="E627" s="431" t="s">
        <v>179</v>
      </c>
    </row>
    <row r="628" spans="4:135" x14ac:dyDescent="0.2">
      <c r="E628" s="426" t="s">
        <v>130</v>
      </c>
      <c r="F628">
        <v>1</v>
      </c>
      <c r="G628">
        <v>2</v>
      </c>
      <c r="H628">
        <v>3</v>
      </c>
      <c r="I628">
        <v>4</v>
      </c>
      <c r="J628">
        <v>5</v>
      </c>
      <c r="K628">
        <v>6</v>
      </c>
      <c r="L628">
        <v>7</v>
      </c>
      <c r="M628">
        <v>8</v>
      </c>
      <c r="N628">
        <v>9</v>
      </c>
      <c r="O628">
        <v>10</v>
      </c>
      <c r="P628">
        <v>11</v>
      </c>
      <c r="Q628">
        <v>12</v>
      </c>
      <c r="R628">
        <v>13</v>
      </c>
      <c r="S628">
        <v>14</v>
      </c>
      <c r="T628">
        <v>15</v>
      </c>
      <c r="U628">
        <v>16</v>
      </c>
      <c r="V628">
        <v>17</v>
      </c>
      <c r="W628">
        <v>18</v>
      </c>
      <c r="X628">
        <v>19</v>
      </c>
      <c r="Y628">
        <v>20</v>
      </c>
      <c r="Z628">
        <v>21</v>
      </c>
      <c r="AA628">
        <v>22</v>
      </c>
      <c r="AB628">
        <v>23</v>
      </c>
      <c r="AC628">
        <v>24</v>
      </c>
      <c r="AD628">
        <v>25</v>
      </c>
      <c r="AE628">
        <v>26</v>
      </c>
      <c r="AF628">
        <v>27</v>
      </c>
      <c r="AG628">
        <v>28</v>
      </c>
      <c r="AH628">
        <v>29</v>
      </c>
      <c r="AI628">
        <v>30</v>
      </c>
      <c r="AJ628">
        <v>31</v>
      </c>
      <c r="AK628">
        <v>32</v>
      </c>
      <c r="AL628">
        <v>33</v>
      </c>
      <c r="AM628">
        <v>34</v>
      </c>
      <c r="AN628">
        <v>35</v>
      </c>
      <c r="AO628">
        <v>36</v>
      </c>
      <c r="AP628">
        <v>37</v>
      </c>
      <c r="AQ628">
        <v>38</v>
      </c>
      <c r="AR628">
        <v>39</v>
      </c>
      <c r="AS628">
        <v>40</v>
      </c>
      <c r="AT628">
        <v>41</v>
      </c>
      <c r="AU628">
        <v>42</v>
      </c>
      <c r="AV628">
        <v>43</v>
      </c>
      <c r="AW628">
        <v>44</v>
      </c>
      <c r="AX628">
        <v>45</v>
      </c>
      <c r="AY628">
        <v>46</v>
      </c>
      <c r="AZ628">
        <v>47</v>
      </c>
      <c r="BA628">
        <v>48</v>
      </c>
      <c r="BB628">
        <v>49</v>
      </c>
      <c r="BC628">
        <v>50</v>
      </c>
      <c r="BD628">
        <v>51</v>
      </c>
      <c r="BE628">
        <v>52</v>
      </c>
      <c r="BF628">
        <v>53</v>
      </c>
      <c r="BG628">
        <v>54</v>
      </c>
      <c r="BH628">
        <v>55</v>
      </c>
      <c r="BI628">
        <v>56</v>
      </c>
      <c r="BJ628">
        <v>57</v>
      </c>
      <c r="BK628">
        <v>58</v>
      </c>
      <c r="BL628">
        <v>59</v>
      </c>
      <c r="BM628">
        <v>60</v>
      </c>
      <c r="BN628">
        <v>61</v>
      </c>
      <c r="BO628">
        <v>62</v>
      </c>
      <c r="BP628">
        <v>63</v>
      </c>
      <c r="BQ628">
        <v>64</v>
      </c>
      <c r="BR628">
        <v>65</v>
      </c>
      <c r="BS628">
        <v>66</v>
      </c>
      <c r="BT628">
        <v>67</v>
      </c>
      <c r="BU628">
        <v>68</v>
      </c>
      <c r="BV628">
        <v>69</v>
      </c>
      <c r="BW628">
        <v>70</v>
      </c>
      <c r="BX628">
        <v>71</v>
      </c>
      <c r="BY628">
        <v>72</v>
      </c>
      <c r="BZ628">
        <v>73</v>
      </c>
      <c r="CA628">
        <v>74</v>
      </c>
      <c r="CB628">
        <v>75</v>
      </c>
      <c r="CC628">
        <v>76</v>
      </c>
      <c r="CD628">
        <v>77</v>
      </c>
      <c r="CE628">
        <v>78</v>
      </c>
      <c r="CF628">
        <v>79</v>
      </c>
      <c r="CG628">
        <v>80</v>
      </c>
      <c r="CH628">
        <v>81</v>
      </c>
      <c r="CI628">
        <v>82</v>
      </c>
      <c r="CJ628">
        <v>83</v>
      </c>
      <c r="CK628">
        <v>84</v>
      </c>
      <c r="CL628">
        <v>85</v>
      </c>
      <c r="CM628">
        <v>86</v>
      </c>
      <c r="CN628">
        <v>87</v>
      </c>
      <c r="CO628">
        <v>88</v>
      </c>
      <c r="CP628">
        <v>89</v>
      </c>
      <c r="CQ628">
        <v>90</v>
      </c>
      <c r="CR628">
        <v>91</v>
      </c>
      <c r="CS628">
        <v>92</v>
      </c>
      <c r="CT628">
        <v>93</v>
      </c>
      <c r="CU628">
        <v>94</v>
      </c>
      <c r="CV628">
        <v>95</v>
      </c>
      <c r="CW628">
        <v>96</v>
      </c>
      <c r="CX628">
        <v>97</v>
      </c>
      <c r="CY628">
        <v>98</v>
      </c>
      <c r="CZ628">
        <v>99</v>
      </c>
      <c r="DA628">
        <v>100</v>
      </c>
      <c r="DB628">
        <v>101</v>
      </c>
      <c r="DC628">
        <v>102</v>
      </c>
      <c r="DD628">
        <v>103</v>
      </c>
      <c r="DE628">
        <v>104</v>
      </c>
      <c r="DF628">
        <v>105</v>
      </c>
      <c r="DG628">
        <v>106</v>
      </c>
      <c r="DH628">
        <v>107</v>
      </c>
      <c r="DI628">
        <v>108</v>
      </c>
      <c r="DJ628">
        <v>109</v>
      </c>
      <c r="DK628">
        <v>110</v>
      </c>
      <c r="DL628">
        <v>111</v>
      </c>
      <c r="DM628">
        <v>112</v>
      </c>
      <c r="DN628">
        <v>113</v>
      </c>
      <c r="DO628">
        <v>114</v>
      </c>
      <c r="DP628">
        <v>115</v>
      </c>
      <c r="DQ628">
        <v>116</v>
      </c>
      <c r="DR628">
        <v>117</v>
      </c>
      <c r="DS628">
        <v>118</v>
      </c>
      <c r="DT628">
        <v>119</v>
      </c>
      <c r="DU628">
        <v>120</v>
      </c>
      <c r="DV628">
        <v>121</v>
      </c>
      <c r="DW628">
        <v>122</v>
      </c>
      <c r="DX628">
        <v>123</v>
      </c>
      <c r="DY628">
        <v>124</v>
      </c>
      <c r="EA628">
        <v>125</v>
      </c>
      <c r="EB628">
        <v>126</v>
      </c>
      <c r="EC628">
        <v>127</v>
      </c>
      <c r="ED628">
        <v>128</v>
      </c>
    </row>
    <row r="629" spans="4:135" x14ac:dyDescent="0.2">
      <c r="E629" s="426" t="s">
        <v>157</v>
      </c>
      <c r="F629">
        <v>29</v>
      </c>
      <c r="G629">
        <v>74</v>
      </c>
      <c r="H629">
        <v>64</v>
      </c>
      <c r="I629">
        <v>115</v>
      </c>
      <c r="J629">
        <v>8</v>
      </c>
      <c r="K629">
        <v>58</v>
      </c>
      <c r="L629">
        <v>25</v>
      </c>
      <c r="M629">
        <v>94</v>
      </c>
      <c r="N629">
        <v>80</v>
      </c>
      <c r="O629">
        <v>17</v>
      </c>
      <c r="P629">
        <v>99</v>
      </c>
      <c r="Q629">
        <v>69</v>
      </c>
      <c r="R629">
        <v>46</v>
      </c>
      <c r="S629">
        <v>6</v>
      </c>
      <c r="T629">
        <v>23</v>
      </c>
      <c r="U629">
        <v>82</v>
      </c>
      <c r="V629">
        <v>61</v>
      </c>
      <c r="W629">
        <v>32</v>
      </c>
      <c r="X629">
        <v>15</v>
      </c>
      <c r="Y629">
        <v>73</v>
      </c>
      <c r="Z629">
        <v>83</v>
      </c>
      <c r="AA629">
        <v>110</v>
      </c>
      <c r="AB629">
        <v>34</v>
      </c>
      <c r="AC629">
        <v>102</v>
      </c>
      <c r="AD629">
        <v>53</v>
      </c>
      <c r="AE629">
        <v>95</v>
      </c>
      <c r="AF629">
        <v>36</v>
      </c>
      <c r="AG629">
        <v>81</v>
      </c>
      <c r="AH629">
        <v>1</v>
      </c>
      <c r="AI629">
        <v>112</v>
      </c>
      <c r="AJ629">
        <v>65</v>
      </c>
      <c r="AK629">
        <v>113</v>
      </c>
      <c r="AL629">
        <v>96</v>
      </c>
      <c r="AM629">
        <v>67</v>
      </c>
      <c r="AN629">
        <v>89</v>
      </c>
      <c r="AO629">
        <v>128</v>
      </c>
      <c r="AP629">
        <v>71</v>
      </c>
      <c r="AQ629">
        <v>19</v>
      </c>
      <c r="AR629">
        <v>13</v>
      </c>
      <c r="AS629">
        <v>59</v>
      </c>
      <c r="AT629">
        <v>85</v>
      </c>
      <c r="AU629">
        <v>33</v>
      </c>
      <c r="AV629">
        <v>22</v>
      </c>
      <c r="AW629">
        <v>86</v>
      </c>
      <c r="AX629">
        <v>101</v>
      </c>
      <c r="AY629">
        <v>114</v>
      </c>
      <c r="AZ629">
        <v>39</v>
      </c>
      <c r="BA629">
        <v>44</v>
      </c>
      <c r="BB629">
        <v>26</v>
      </c>
      <c r="BC629">
        <v>68</v>
      </c>
      <c r="BD629">
        <v>100</v>
      </c>
      <c r="BE629">
        <v>56</v>
      </c>
      <c r="BF629">
        <v>75</v>
      </c>
      <c r="BG629">
        <v>103</v>
      </c>
      <c r="BH629">
        <v>47</v>
      </c>
      <c r="BI629">
        <v>118</v>
      </c>
      <c r="BJ629">
        <v>55</v>
      </c>
      <c r="BK629">
        <v>105</v>
      </c>
      <c r="BL629">
        <v>127</v>
      </c>
      <c r="BM629">
        <v>91</v>
      </c>
      <c r="BN629">
        <v>5</v>
      </c>
      <c r="BO629">
        <v>125</v>
      </c>
      <c r="BP629">
        <v>12</v>
      </c>
      <c r="BQ629">
        <v>16</v>
      </c>
      <c r="BR629">
        <v>108</v>
      </c>
      <c r="BS629">
        <v>28</v>
      </c>
      <c r="BT629">
        <v>98</v>
      </c>
      <c r="BU629">
        <v>92</v>
      </c>
      <c r="BV629">
        <v>63</v>
      </c>
      <c r="BW629">
        <v>37</v>
      </c>
      <c r="BX629">
        <v>119</v>
      </c>
      <c r="BY629">
        <v>78</v>
      </c>
      <c r="BZ629">
        <v>54</v>
      </c>
      <c r="CA629">
        <v>2</v>
      </c>
      <c r="CB629">
        <v>87</v>
      </c>
      <c r="CC629">
        <v>35</v>
      </c>
      <c r="CD629">
        <v>40</v>
      </c>
      <c r="CE629">
        <v>21</v>
      </c>
      <c r="CF629">
        <v>77</v>
      </c>
      <c r="CG629">
        <v>27</v>
      </c>
      <c r="CH629">
        <v>79</v>
      </c>
      <c r="CI629">
        <v>124</v>
      </c>
      <c r="CJ629">
        <v>52</v>
      </c>
      <c r="CK629">
        <v>70</v>
      </c>
      <c r="CL629">
        <v>84</v>
      </c>
      <c r="CM629">
        <v>126</v>
      </c>
      <c r="CN629">
        <v>14</v>
      </c>
      <c r="CO629">
        <v>117</v>
      </c>
      <c r="CP629">
        <v>123</v>
      </c>
      <c r="CQ629">
        <v>7</v>
      </c>
      <c r="CR629">
        <v>93</v>
      </c>
      <c r="CS629">
        <v>30</v>
      </c>
      <c r="CT629">
        <v>49</v>
      </c>
      <c r="CU629">
        <v>116</v>
      </c>
      <c r="CV629">
        <v>4</v>
      </c>
      <c r="CW629">
        <v>20</v>
      </c>
      <c r="CX629">
        <v>31</v>
      </c>
      <c r="CY629">
        <v>9</v>
      </c>
      <c r="CZ629">
        <v>11</v>
      </c>
      <c r="DA629">
        <v>41</v>
      </c>
      <c r="DB629">
        <v>120</v>
      </c>
      <c r="DC629">
        <v>24</v>
      </c>
      <c r="DD629">
        <v>66</v>
      </c>
      <c r="DE629">
        <v>48</v>
      </c>
      <c r="DF629">
        <v>42</v>
      </c>
      <c r="DG629">
        <v>90</v>
      </c>
      <c r="DH629">
        <v>50</v>
      </c>
      <c r="DI629">
        <v>97</v>
      </c>
      <c r="DJ629">
        <v>111</v>
      </c>
      <c r="DK629">
        <v>43</v>
      </c>
      <c r="DL629">
        <v>10</v>
      </c>
      <c r="DM629">
        <v>76</v>
      </c>
      <c r="DN629">
        <v>104</v>
      </c>
      <c r="DO629">
        <v>107</v>
      </c>
      <c r="DP629">
        <v>121</v>
      </c>
      <c r="DQ629">
        <v>72</v>
      </c>
      <c r="DR629">
        <v>88</v>
      </c>
      <c r="DS629">
        <v>122</v>
      </c>
      <c r="DT629">
        <v>51</v>
      </c>
      <c r="DU629">
        <v>38</v>
      </c>
      <c r="DV629">
        <v>3</v>
      </c>
      <c r="DW629">
        <v>60</v>
      </c>
      <c r="DX629">
        <v>109</v>
      </c>
      <c r="DY629">
        <v>45</v>
      </c>
      <c r="EA629">
        <v>62</v>
      </c>
      <c r="EB629">
        <v>106</v>
      </c>
      <c r="EC629">
        <v>57</v>
      </c>
      <c r="ED629">
        <v>18</v>
      </c>
    </row>
    <row r="630" spans="4:135" x14ac:dyDescent="0.2">
      <c r="E630" s="426" t="s">
        <v>159</v>
      </c>
      <c r="F630">
        <v>89</v>
      </c>
      <c r="G630">
        <v>73</v>
      </c>
      <c r="H630">
        <v>124</v>
      </c>
      <c r="I630">
        <v>117</v>
      </c>
      <c r="J630">
        <v>83</v>
      </c>
      <c r="K630">
        <v>80</v>
      </c>
      <c r="L630">
        <v>114</v>
      </c>
      <c r="M630">
        <v>7</v>
      </c>
      <c r="N630">
        <v>106</v>
      </c>
      <c r="O630">
        <v>122</v>
      </c>
      <c r="P630">
        <v>14</v>
      </c>
      <c r="Q630">
        <v>48</v>
      </c>
      <c r="R630">
        <v>85</v>
      </c>
      <c r="S630">
        <v>113</v>
      </c>
      <c r="T630">
        <v>52</v>
      </c>
      <c r="U630">
        <v>87</v>
      </c>
      <c r="V630">
        <v>64</v>
      </c>
      <c r="W630">
        <v>50</v>
      </c>
      <c r="X630">
        <v>12</v>
      </c>
      <c r="Y630">
        <v>93</v>
      </c>
      <c r="Z630">
        <v>8</v>
      </c>
      <c r="AA630">
        <v>101</v>
      </c>
      <c r="AB630">
        <v>110</v>
      </c>
      <c r="AC630">
        <v>5</v>
      </c>
      <c r="AD630">
        <v>56</v>
      </c>
      <c r="AE630">
        <v>15</v>
      </c>
      <c r="AF630">
        <v>91</v>
      </c>
      <c r="AG630">
        <v>40</v>
      </c>
      <c r="AH630">
        <v>72</v>
      </c>
      <c r="AI630">
        <v>98</v>
      </c>
      <c r="AJ630">
        <v>17</v>
      </c>
      <c r="AK630">
        <v>53</v>
      </c>
      <c r="AL630">
        <v>41</v>
      </c>
      <c r="AM630">
        <v>97</v>
      </c>
      <c r="AN630">
        <v>82</v>
      </c>
      <c r="AO630">
        <v>43</v>
      </c>
      <c r="AP630">
        <v>49</v>
      </c>
      <c r="AQ630">
        <v>86</v>
      </c>
      <c r="AR630">
        <v>126</v>
      </c>
      <c r="AS630">
        <v>118</v>
      </c>
      <c r="AT630">
        <v>55</v>
      </c>
      <c r="AU630">
        <v>63</v>
      </c>
      <c r="AV630">
        <v>25</v>
      </c>
      <c r="AW630">
        <v>88</v>
      </c>
      <c r="AX630">
        <v>46</v>
      </c>
      <c r="AY630">
        <v>84</v>
      </c>
      <c r="AZ630">
        <v>23</v>
      </c>
      <c r="BA630">
        <v>16</v>
      </c>
      <c r="BB630">
        <v>10</v>
      </c>
      <c r="BC630">
        <v>78</v>
      </c>
      <c r="BD630">
        <v>112</v>
      </c>
      <c r="BE630">
        <v>44</v>
      </c>
      <c r="BF630">
        <v>27</v>
      </c>
      <c r="BG630">
        <v>125</v>
      </c>
      <c r="BH630">
        <v>51</v>
      </c>
      <c r="BI630">
        <v>45</v>
      </c>
      <c r="BJ630">
        <v>95</v>
      </c>
      <c r="BK630">
        <v>30</v>
      </c>
      <c r="BL630">
        <v>121</v>
      </c>
      <c r="BM630">
        <v>119</v>
      </c>
      <c r="BN630">
        <v>54</v>
      </c>
      <c r="BO630">
        <v>123</v>
      </c>
      <c r="BP630">
        <v>60</v>
      </c>
      <c r="BQ630">
        <v>31</v>
      </c>
      <c r="BR630">
        <v>28</v>
      </c>
      <c r="BS630">
        <v>94</v>
      </c>
      <c r="BT630">
        <v>109</v>
      </c>
      <c r="BU630">
        <v>67</v>
      </c>
      <c r="BV630">
        <v>33</v>
      </c>
      <c r="BW630">
        <v>6</v>
      </c>
      <c r="BX630">
        <v>70</v>
      </c>
      <c r="BY630">
        <v>20</v>
      </c>
      <c r="BZ630">
        <v>37</v>
      </c>
      <c r="CA630">
        <v>3</v>
      </c>
      <c r="CB630">
        <v>22</v>
      </c>
      <c r="CC630">
        <v>47</v>
      </c>
      <c r="CD630">
        <v>104</v>
      </c>
      <c r="CE630">
        <v>99</v>
      </c>
      <c r="CF630">
        <v>21</v>
      </c>
      <c r="CG630">
        <v>32</v>
      </c>
      <c r="CH630">
        <v>19</v>
      </c>
      <c r="CI630">
        <v>35</v>
      </c>
      <c r="CJ630">
        <v>116</v>
      </c>
      <c r="CK630">
        <v>100</v>
      </c>
      <c r="CL630">
        <v>92</v>
      </c>
      <c r="CM630">
        <v>68</v>
      </c>
      <c r="CN630">
        <v>9</v>
      </c>
      <c r="CO630">
        <v>77</v>
      </c>
      <c r="CP630">
        <v>71</v>
      </c>
      <c r="CQ630">
        <v>29</v>
      </c>
      <c r="CR630">
        <v>127</v>
      </c>
      <c r="CS630">
        <v>79</v>
      </c>
      <c r="CT630">
        <v>1</v>
      </c>
      <c r="CU630">
        <v>66</v>
      </c>
      <c r="CV630">
        <v>57</v>
      </c>
      <c r="CW630">
        <v>75</v>
      </c>
      <c r="CX630">
        <v>34</v>
      </c>
      <c r="CY630">
        <v>39</v>
      </c>
      <c r="CZ630">
        <v>96</v>
      </c>
      <c r="DA630">
        <v>81</v>
      </c>
      <c r="DB630">
        <v>115</v>
      </c>
      <c r="DC630">
        <v>38</v>
      </c>
      <c r="DD630">
        <v>107</v>
      </c>
      <c r="DE630">
        <v>90</v>
      </c>
      <c r="DF630">
        <v>11</v>
      </c>
      <c r="DG630">
        <v>102</v>
      </c>
      <c r="DH630">
        <v>18</v>
      </c>
      <c r="DI630">
        <v>120</v>
      </c>
      <c r="DJ630">
        <v>76</v>
      </c>
      <c r="DK630">
        <v>128</v>
      </c>
      <c r="DL630">
        <v>103</v>
      </c>
      <c r="DM630">
        <v>111</v>
      </c>
      <c r="DN630">
        <v>2</v>
      </c>
      <c r="DO630">
        <v>36</v>
      </c>
      <c r="DP630">
        <v>62</v>
      </c>
      <c r="DQ630">
        <v>4</v>
      </c>
      <c r="DR630">
        <v>108</v>
      </c>
      <c r="DS630">
        <v>69</v>
      </c>
      <c r="DT630">
        <v>58</v>
      </c>
      <c r="DU630">
        <v>26</v>
      </c>
      <c r="DV630">
        <v>59</v>
      </c>
      <c r="DW630">
        <v>105</v>
      </c>
      <c r="DX630">
        <v>42</v>
      </c>
      <c r="DY630">
        <v>61</v>
      </c>
      <c r="EA630">
        <v>24</v>
      </c>
      <c r="EB630">
        <v>13</v>
      </c>
      <c r="EC630">
        <v>74</v>
      </c>
      <c r="ED630">
        <v>65</v>
      </c>
    </row>
    <row r="632" spans="4:135" x14ac:dyDescent="0.2">
      <c r="D632" s="430">
        <v>129</v>
      </c>
      <c r="E632" s="431" t="s">
        <v>179</v>
      </c>
    </row>
    <row r="633" spans="4:135" x14ac:dyDescent="0.2">
      <c r="E633" s="426" t="s">
        <v>130</v>
      </c>
      <c r="F633">
        <v>1</v>
      </c>
      <c r="G633">
        <v>2</v>
      </c>
      <c r="H633">
        <v>3</v>
      </c>
      <c r="I633">
        <v>4</v>
      </c>
      <c r="J633">
        <v>5</v>
      </c>
      <c r="K633">
        <v>6</v>
      </c>
      <c r="L633">
        <v>7</v>
      </c>
      <c r="M633">
        <v>8</v>
      </c>
      <c r="N633">
        <v>9</v>
      </c>
      <c r="O633">
        <v>10</v>
      </c>
      <c r="P633">
        <v>11</v>
      </c>
      <c r="Q633">
        <v>12</v>
      </c>
      <c r="R633">
        <v>13</v>
      </c>
      <c r="S633">
        <v>14</v>
      </c>
      <c r="T633">
        <v>15</v>
      </c>
      <c r="U633">
        <v>16</v>
      </c>
      <c r="V633">
        <v>17</v>
      </c>
      <c r="W633">
        <v>18</v>
      </c>
      <c r="X633">
        <v>19</v>
      </c>
      <c r="Y633">
        <v>20</v>
      </c>
      <c r="Z633">
        <v>21</v>
      </c>
      <c r="AA633">
        <v>22</v>
      </c>
      <c r="AB633">
        <v>23</v>
      </c>
      <c r="AC633">
        <v>24</v>
      </c>
      <c r="AD633">
        <v>25</v>
      </c>
      <c r="AE633">
        <v>26</v>
      </c>
      <c r="AF633">
        <v>27</v>
      </c>
      <c r="AG633">
        <v>28</v>
      </c>
      <c r="AH633">
        <v>29</v>
      </c>
      <c r="AI633">
        <v>30</v>
      </c>
      <c r="AJ633">
        <v>31</v>
      </c>
      <c r="AK633">
        <v>32</v>
      </c>
      <c r="AL633">
        <v>33</v>
      </c>
      <c r="AM633">
        <v>34</v>
      </c>
      <c r="AN633">
        <v>35</v>
      </c>
      <c r="AO633">
        <v>36</v>
      </c>
      <c r="AP633">
        <v>37</v>
      </c>
      <c r="AQ633">
        <v>38</v>
      </c>
      <c r="AR633">
        <v>39</v>
      </c>
      <c r="AS633">
        <v>40</v>
      </c>
      <c r="AT633">
        <v>41</v>
      </c>
      <c r="AU633">
        <v>42</v>
      </c>
      <c r="AV633">
        <v>43</v>
      </c>
      <c r="AW633">
        <v>44</v>
      </c>
      <c r="AX633">
        <v>45</v>
      </c>
      <c r="AY633">
        <v>46</v>
      </c>
      <c r="AZ633">
        <v>47</v>
      </c>
      <c r="BA633">
        <v>48</v>
      </c>
      <c r="BB633">
        <v>49</v>
      </c>
      <c r="BC633">
        <v>50</v>
      </c>
      <c r="BD633">
        <v>51</v>
      </c>
      <c r="BE633">
        <v>52</v>
      </c>
      <c r="BF633">
        <v>53</v>
      </c>
      <c r="BG633">
        <v>54</v>
      </c>
      <c r="BH633">
        <v>55</v>
      </c>
      <c r="BI633">
        <v>56</v>
      </c>
      <c r="BJ633">
        <v>57</v>
      </c>
      <c r="BK633">
        <v>58</v>
      </c>
      <c r="BL633">
        <v>59</v>
      </c>
      <c r="BM633">
        <v>60</v>
      </c>
      <c r="BN633">
        <v>61</v>
      </c>
      <c r="BO633">
        <v>62</v>
      </c>
      <c r="BP633">
        <v>63</v>
      </c>
      <c r="BQ633">
        <v>64</v>
      </c>
      <c r="BR633">
        <v>65</v>
      </c>
      <c r="BS633">
        <v>66</v>
      </c>
      <c r="BT633">
        <v>67</v>
      </c>
      <c r="BU633">
        <v>68</v>
      </c>
      <c r="BV633">
        <v>69</v>
      </c>
      <c r="BW633">
        <v>70</v>
      </c>
      <c r="BX633">
        <v>71</v>
      </c>
      <c r="BY633">
        <v>72</v>
      </c>
      <c r="BZ633">
        <v>73</v>
      </c>
      <c r="CA633">
        <v>74</v>
      </c>
      <c r="CB633">
        <v>75</v>
      </c>
      <c r="CC633">
        <v>76</v>
      </c>
      <c r="CD633">
        <v>77</v>
      </c>
      <c r="CE633">
        <v>78</v>
      </c>
      <c r="CF633">
        <v>79</v>
      </c>
      <c r="CG633">
        <v>80</v>
      </c>
      <c r="CH633">
        <v>81</v>
      </c>
      <c r="CI633">
        <v>82</v>
      </c>
      <c r="CJ633">
        <v>83</v>
      </c>
      <c r="CK633">
        <v>84</v>
      </c>
      <c r="CL633">
        <v>85</v>
      </c>
      <c r="CM633">
        <v>86</v>
      </c>
      <c r="CN633">
        <v>87</v>
      </c>
      <c r="CO633">
        <v>88</v>
      </c>
      <c r="CP633">
        <v>89</v>
      </c>
      <c r="CQ633">
        <v>90</v>
      </c>
      <c r="CR633">
        <v>91</v>
      </c>
      <c r="CS633">
        <v>92</v>
      </c>
      <c r="CT633">
        <v>93</v>
      </c>
      <c r="CU633">
        <v>94</v>
      </c>
      <c r="CV633">
        <v>95</v>
      </c>
      <c r="CW633">
        <v>96</v>
      </c>
      <c r="CX633">
        <v>97</v>
      </c>
      <c r="CY633">
        <v>98</v>
      </c>
      <c r="CZ633">
        <v>99</v>
      </c>
      <c r="DA633">
        <v>100</v>
      </c>
      <c r="DB633">
        <v>101</v>
      </c>
      <c r="DC633">
        <v>102</v>
      </c>
      <c r="DD633">
        <v>103</v>
      </c>
      <c r="DE633">
        <v>104</v>
      </c>
      <c r="DF633">
        <v>105</v>
      </c>
      <c r="DG633">
        <v>106</v>
      </c>
      <c r="DH633">
        <v>107</v>
      </c>
      <c r="DI633">
        <v>108</v>
      </c>
      <c r="DJ633">
        <v>109</v>
      </c>
      <c r="DK633">
        <v>110</v>
      </c>
      <c r="DL633">
        <v>111</v>
      </c>
      <c r="DM633">
        <v>112</v>
      </c>
      <c r="DN633">
        <v>113</v>
      </c>
      <c r="DO633">
        <v>114</v>
      </c>
      <c r="DP633">
        <v>115</v>
      </c>
      <c r="DQ633">
        <v>116</v>
      </c>
      <c r="DR633">
        <v>117</v>
      </c>
      <c r="DS633">
        <v>118</v>
      </c>
      <c r="DT633">
        <v>119</v>
      </c>
      <c r="DU633">
        <v>120</v>
      </c>
      <c r="DV633">
        <v>121</v>
      </c>
      <c r="DW633">
        <v>122</v>
      </c>
      <c r="DX633">
        <v>123</v>
      </c>
      <c r="DY633">
        <v>124</v>
      </c>
      <c r="DZ633">
        <v>125</v>
      </c>
      <c r="EA633">
        <v>126</v>
      </c>
      <c r="EB633">
        <v>127</v>
      </c>
      <c r="EC633">
        <v>128</v>
      </c>
      <c r="ED633">
        <v>129</v>
      </c>
    </row>
    <row r="634" spans="4:135" x14ac:dyDescent="0.2">
      <c r="E634" s="426" t="s">
        <v>157</v>
      </c>
      <c r="F634">
        <v>40</v>
      </c>
      <c r="G634">
        <v>3</v>
      </c>
      <c r="H634">
        <v>12</v>
      </c>
      <c r="I634">
        <v>31</v>
      </c>
      <c r="J634">
        <v>68</v>
      </c>
      <c r="K634">
        <v>22</v>
      </c>
      <c r="L634">
        <v>110</v>
      </c>
      <c r="M634">
        <v>84</v>
      </c>
      <c r="N634">
        <v>127</v>
      </c>
      <c r="O634">
        <v>2</v>
      </c>
      <c r="P634">
        <v>27</v>
      </c>
      <c r="Q634">
        <v>100</v>
      </c>
      <c r="R634">
        <v>11</v>
      </c>
      <c r="S634">
        <v>32</v>
      </c>
      <c r="T634">
        <v>112</v>
      </c>
      <c r="U634">
        <v>54</v>
      </c>
      <c r="V634">
        <v>79</v>
      </c>
      <c r="W634">
        <v>24</v>
      </c>
      <c r="X634">
        <v>83</v>
      </c>
      <c r="Y634">
        <v>98</v>
      </c>
      <c r="Z634">
        <v>69</v>
      </c>
      <c r="AA634">
        <v>36</v>
      </c>
      <c r="AB634">
        <v>29</v>
      </c>
      <c r="AC634">
        <v>25</v>
      </c>
      <c r="AD634">
        <v>87</v>
      </c>
      <c r="AE634">
        <v>42</v>
      </c>
      <c r="AF634">
        <v>30</v>
      </c>
      <c r="AG634">
        <v>109</v>
      </c>
      <c r="AH634">
        <v>23</v>
      </c>
      <c r="AI634">
        <v>8</v>
      </c>
      <c r="AJ634">
        <v>119</v>
      </c>
      <c r="AK634">
        <v>121</v>
      </c>
      <c r="AL634">
        <v>64</v>
      </c>
      <c r="AM634">
        <v>45</v>
      </c>
      <c r="AN634">
        <v>18</v>
      </c>
      <c r="AO634">
        <v>14</v>
      </c>
      <c r="AP634">
        <v>39</v>
      </c>
      <c r="AQ634">
        <v>51</v>
      </c>
      <c r="AR634">
        <v>106</v>
      </c>
      <c r="AS634">
        <v>1</v>
      </c>
      <c r="AT634">
        <v>90</v>
      </c>
      <c r="AU634">
        <v>75</v>
      </c>
      <c r="AV634">
        <v>94</v>
      </c>
      <c r="AW634">
        <v>13</v>
      </c>
      <c r="AX634">
        <v>38</v>
      </c>
      <c r="AY634">
        <v>73</v>
      </c>
      <c r="AZ634">
        <v>63</v>
      </c>
      <c r="BA634">
        <v>97</v>
      </c>
      <c r="BB634">
        <v>92</v>
      </c>
      <c r="BC634">
        <v>43</v>
      </c>
      <c r="BD634">
        <v>4</v>
      </c>
      <c r="BE634">
        <v>35</v>
      </c>
      <c r="BF634">
        <v>9</v>
      </c>
      <c r="BG634">
        <v>88</v>
      </c>
      <c r="BH634">
        <v>108</v>
      </c>
      <c r="BI634">
        <v>105</v>
      </c>
      <c r="BJ634">
        <v>118</v>
      </c>
      <c r="BK634">
        <v>44</v>
      </c>
      <c r="BL634">
        <v>48</v>
      </c>
      <c r="BM634">
        <v>128</v>
      </c>
      <c r="BN634">
        <v>58</v>
      </c>
      <c r="BO634">
        <v>74</v>
      </c>
      <c r="BP634">
        <v>7</v>
      </c>
      <c r="BQ634">
        <v>82</v>
      </c>
      <c r="BR634">
        <v>91</v>
      </c>
      <c r="BS634">
        <v>53</v>
      </c>
      <c r="BT634">
        <v>71</v>
      </c>
      <c r="BU634">
        <v>107</v>
      </c>
      <c r="BV634">
        <v>111</v>
      </c>
      <c r="BW634">
        <v>46</v>
      </c>
      <c r="BX634">
        <v>120</v>
      </c>
      <c r="BY634">
        <v>19</v>
      </c>
      <c r="BZ634">
        <v>70</v>
      </c>
      <c r="CA634">
        <v>126</v>
      </c>
      <c r="CB634">
        <v>41</v>
      </c>
      <c r="CC634">
        <v>62</v>
      </c>
      <c r="CD634">
        <v>103</v>
      </c>
      <c r="CE634">
        <v>37</v>
      </c>
      <c r="CF634">
        <v>77</v>
      </c>
      <c r="CG634">
        <v>16</v>
      </c>
      <c r="CH634">
        <v>122</v>
      </c>
      <c r="CI634">
        <v>89</v>
      </c>
      <c r="CJ634">
        <v>21</v>
      </c>
      <c r="CK634">
        <v>56</v>
      </c>
      <c r="CL634">
        <v>129</v>
      </c>
      <c r="CM634">
        <v>113</v>
      </c>
      <c r="CN634">
        <v>104</v>
      </c>
      <c r="CO634">
        <v>72</v>
      </c>
      <c r="CP634">
        <v>52</v>
      </c>
      <c r="CQ634">
        <v>117</v>
      </c>
      <c r="CR634">
        <v>65</v>
      </c>
      <c r="CS634">
        <v>115</v>
      </c>
      <c r="CT634">
        <v>17</v>
      </c>
      <c r="CU634">
        <v>80</v>
      </c>
      <c r="CV634">
        <v>116</v>
      </c>
      <c r="CW634">
        <v>102</v>
      </c>
      <c r="CX634">
        <v>34</v>
      </c>
      <c r="CY634">
        <v>10</v>
      </c>
      <c r="CZ634">
        <v>76</v>
      </c>
      <c r="DA634">
        <v>86</v>
      </c>
      <c r="DB634">
        <v>59</v>
      </c>
      <c r="DC634">
        <v>96</v>
      </c>
      <c r="DD634">
        <v>124</v>
      </c>
      <c r="DE634">
        <v>78</v>
      </c>
      <c r="DF634">
        <v>47</v>
      </c>
      <c r="DG634">
        <v>60</v>
      </c>
      <c r="DH634">
        <v>5</v>
      </c>
      <c r="DI634">
        <v>20</v>
      </c>
      <c r="DJ634">
        <v>15</v>
      </c>
      <c r="DK634">
        <v>123</v>
      </c>
      <c r="DL634">
        <v>114</v>
      </c>
      <c r="DM634">
        <v>50</v>
      </c>
      <c r="DN634">
        <v>81</v>
      </c>
      <c r="DO634">
        <v>6</v>
      </c>
      <c r="DP634">
        <v>26</v>
      </c>
      <c r="DQ634">
        <v>49</v>
      </c>
      <c r="DR634">
        <v>93</v>
      </c>
      <c r="DS634">
        <v>67</v>
      </c>
      <c r="DT634">
        <v>55</v>
      </c>
      <c r="DU634">
        <v>57</v>
      </c>
      <c r="DV634">
        <v>33</v>
      </c>
      <c r="DW634">
        <v>95</v>
      </c>
      <c r="DX634">
        <v>125</v>
      </c>
      <c r="DY634">
        <v>101</v>
      </c>
      <c r="DZ634">
        <v>28</v>
      </c>
      <c r="EA634">
        <v>99</v>
      </c>
      <c r="EB634">
        <v>61</v>
      </c>
      <c r="EC634">
        <v>66</v>
      </c>
      <c r="ED634">
        <v>85</v>
      </c>
    </row>
    <row r="635" spans="4:135" x14ac:dyDescent="0.2">
      <c r="E635" s="426" t="s">
        <v>159</v>
      </c>
      <c r="F635">
        <v>8</v>
      </c>
      <c r="G635">
        <v>20</v>
      </c>
      <c r="H635">
        <v>77</v>
      </c>
      <c r="I635">
        <v>11</v>
      </c>
      <c r="J635">
        <v>118</v>
      </c>
      <c r="K635">
        <v>15</v>
      </c>
      <c r="L635">
        <v>64</v>
      </c>
      <c r="M635">
        <v>99</v>
      </c>
      <c r="N635">
        <v>3</v>
      </c>
      <c r="O635">
        <v>71</v>
      </c>
      <c r="P635">
        <v>92</v>
      </c>
      <c r="Q635">
        <v>101</v>
      </c>
      <c r="R635">
        <v>106</v>
      </c>
      <c r="S635">
        <v>122</v>
      </c>
      <c r="T635">
        <v>53</v>
      </c>
      <c r="U635">
        <v>74</v>
      </c>
      <c r="V635">
        <v>84</v>
      </c>
      <c r="W635">
        <v>52</v>
      </c>
      <c r="X635">
        <v>21</v>
      </c>
      <c r="Y635">
        <v>42</v>
      </c>
      <c r="Z635">
        <v>9</v>
      </c>
      <c r="AA635">
        <v>94</v>
      </c>
      <c r="AB635">
        <v>89</v>
      </c>
      <c r="AC635">
        <v>33</v>
      </c>
      <c r="AD635">
        <v>103</v>
      </c>
      <c r="AE635">
        <v>34</v>
      </c>
      <c r="AF635">
        <v>120</v>
      </c>
      <c r="AG635">
        <v>79</v>
      </c>
      <c r="AH635">
        <v>27</v>
      </c>
      <c r="AI635">
        <v>69</v>
      </c>
      <c r="AJ635">
        <v>115</v>
      </c>
      <c r="AK635">
        <v>26</v>
      </c>
      <c r="AL635">
        <v>32</v>
      </c>
      <c r="AM635">
        <v>90</v>
      </c>
      <c r="AN635">
        <v>14</v>
      </c>
      <c r="AO635">
        <v>19</v>
      </c>
      <c r="AP635">
        <v>108</v>
      </c>
      <c r="AQ635">
        <v>54</v>
      </c>
      <c r="AR635">
        <v>97</v>
      </c>
      <c r="AS635">
        <v>62</v>
      </c>
      <c r="AT635">
        <v>23</v>
      </c>
      <c r="AU635">
        <v>13</v>
      </c>
      <c r="AV635">
        <v>95</v>
      </c>
      <c r="AW635">
        <v>66</v>
      </c>
      <c r="AX635">
        <v>63</v>
      </c>
      <c r="AY635">
        <v>50</v>
      </c>
      <c r="AZ635">
        <v>88</v>
      </c>
      <c r="BA635">
        <v>31</v>
      </c>
      <c r="BB635">
        <v>51</v>
      </c>
      <c r="BC635">
        <v>22</v>
      </c>
      <c r="BD635">
        <v>100</v>
      </c>
      <c r="BE635">
        <v>1</v>
      </c>
      <c r="BF635">
        <v>30</v>
      </c>
      <c r="BG635">
        <v>40</v>
      </c>
      <c r="BH635">
        <v>111</v>
      </c>
      <c r="BI635">
        <v>85</v>
      </c>
      <c r="BJ635">
        <v>41</v>
      </c>
      <c r="BK635">
        <v>117</v>
      </c>
      <c r="BL635">
        <v>93</v>
      </c>
      <c r="BM635">
        <v>59</v>
      </c>
      <c r="BN635">
        <v>80</v>
      </c>
      <c r="BO635">
        <v>28</v>
      </c>
      <c r="BP635">
        <v>39</v>
      </c>
      <c r="BQ635">
        <v>7</v>
      </c>
      <c r="BR635">
        <v>49</v>
      </c>
      <c r="BS635">
        <v>123</v>
      </c>
      <c r="BT635">
        <v>114</v>
      </c>
      <c r="BU635">
        <v>57</v>
      </c>
      <c r="BV635">
        <v>96</v>
      </c>
      <c r="BW635">
        <v>102</v>
      </c>
      <c r="BX635">
        <v>24</v>
      </c>
      <c r="BY635">
        <v>105</v>
      </c>
      <c r="BZ635">
        <v>82</v>
      </c>
      <c r="CA635">
        <v>16</v>
      </c>
      <c r="CB635">
        <v>121</v>
      </c>
      <c r="CC635">
        <v>110</v>
      </c>
      <c r="CD635">
        <v>125</v>
      </c>
      <c r="CE635">
        <v>6</v>
      </c>
      <c r="CF635">
        <v>36</v>
      </c>
      <c r="CG635">
        <v>61</v>
      </c>
      <c r="CH635">
        <v>35</v>
      </c>
      <c r="CI635">
        <v>109</v>
      </c>
      <c r="CJ635">
        <v>104</v>
      </c>
      <c r="CK635">
        <v>17</v>
      </c>
      <c r="CL635">
        <v>56</v>
      </c>
      <c r="CM635">
        <v>129</v>
      </c>
      <c r="CN635">
        <v>43</v>
      </c>
      <c r="CO635">
        <v>47</v>
      </c>
      <c r="CP635">
        <v>91</v>
      </c>
      <c r="CQ635">
        <v>37</v>
      </c>
      <c r="CR635">
        <v>55</v>
      </c>
      <c r="CS635">
        <v>10</v>
      </c>
      <c r="CT635">
        <v>60</v>
      </c>
      <c r="CU635">
        <v>12</v>
      </c>
      <c r="CV635">
        <v>119</v>
      </c>
      <c r="CW635">
        <v>18</v>
      </c>
      <c r="CX635">
        <v>48</v>
      </c>
      <c r="CY635">
        <v>2</v>
      </c>
      <c r="CZ635">
        <v>58</v>
      </c>
      <c r="DA635">
        <v>72</v>
      </c>
      <c r="DB635">
        <v>128</v>
      </c>
      <c r="DC635">
        <v>70</v>
      </c>
      <c r="DD635">
        <v>112</v>
      </c>
      <c r="DE635">
        <v>46</v>
      </c>
      <c r="DF635">
        <v>81</v>
      </c>
      <c r="DG635">
        <v>44</v>
      </c>
      <c r="DH635">
        <v>38</v>
      </c>
      <c r="DI635">
        <v>76</v>
      </c>
      <c r="DJ635">
        <v>116</v>
      </c>
      <c r="DK635">
        <v>67</v>
      </c>
      <c r="DL635">
        <v>45</v>
      </c>
      <c r="DM635">
        <v>98</v>
      </c>
      <c r="DN635">
        <v>87</v>
      </c>
      <c r="DO635">
        <v>65</v>
      </c>
      <c r="DP635">
        <v>126</v>
      </c>
      <c r="DQ635">
        <v>25</v>
      </c>
      <c r="DR635">
        <v>78</v>
      </c>
      <c r="DS635">
        <v>5</v>
      </c>
      <c r="DT635">
        <v>86</v>
      </c>
      <c r="DU635">
        <v>73</v>
      </c>
      <c r="DV635">
        <v>68</v>
      </c>
      <c r="DW635">
        <v>29</v>
      </c>
      <c r="DX635">
        <v>127</v>
      </c>
      <c r="DY635">
        <v>107</v>
      </c>
      <c r="DZ635">
        <v>4</v>
      </c>
      <c r="EA635">
        <v>83</v>
      </c>
      <c r="EB635">
        <v>124</v>
      </c>
      <c r="EC635">
        <v>75</v>
      </c>
      <c r="ED635">
        <v>113</v>
      </c>
    </row>
    <row r="637" spans="4:135" x14ac:dyDescent="0.2">
      <c r="D637" s="430">
        <v>130</v>
      </c>
      <c r="E637" s="431" t="s">
        <v>179</v>
      </c>
    </row>
    <row r="638" spans="4:135" x14ac:dyDescent="0.2">
      <c r="E638" s="426" t="s">
        <v>130</v>
      </c>
      <c r="F638">
        <v>1</v>
      </c>
      <c r="G638">
        <v>2</v>
      </c>
      <c r="H638">
        <v>3</v>
      </c>
      <c r="I638">
        <v>4</v>
      </c>
      <c r="J638">
        <v>5</v>
      </c>
      <c r="K638">
        <v>6</v>
      </c>
      <c r="L638">
        <v>7</v>
      </c>
      <c r="M638">
        <v>8</v>
      </c>
      <c r="N638">
        <v>9</v>
      </c>
      <c r="O638">
        <v>10</v>
      </c>
      <c r="P638">
        <v>11</v>
      </c>
      <c r="Q638">
        <v>12</v>
      </c>
      <c r="R638">
        <v>13</v>
      </c>
      <c r="S638">
        <v>14</v>
      </c>
      <c r="T638">
        <v>15</v>
      </c>
      <c r="U638">
        <v>16</v>
      </c>
      <c r="V638">
        <v>17</v>
      </c>
      <c r="W638">
        <v>18</v>
      </c>
      <c r="X638">
        <v>19</v>
      </c>
      <c r="Y638">
        <v>20</v>
      </c>
      <c r="Z638">
        <v>21</v>
      </c>
      <c r="AA638">
        <v>22</v>
      </c>
      <c r="AB638">
        <v>23</v>
      </c>
      <c r="AC638">
        <v>24</v>
      </c>
      <c r="AD638">
        <v>25</v>
      </c>
      <c r="AE638">
        <v>26</v>
      </c>
      <c r="AF638">
        <v>27</v>
      </c>
      <c r="AG638">
        <v>28</v>
      </c>
      <c r="AH638">
        <v>29</v>
      </c>
      <c r="AI638">
        <v>30</v>
      </c>
      <c r="AJ638">
        <v>31</v>
      </c>
      <c r="AK638">
        <v>32</v>
      </c>
      <c r="AL638">
        <v>33</v>
      </c>
      <c r="AM638">
        <v>34</v>
      </c>
      <c r="AN638">
        <v>35</v>
      </c>
      <c r="AO638">
        <v>36</v>
      </c>
      <c r="AP638">
        <v>37</v>
      </c>
      <c r="AQ638">
        <v>38</v>
      </c>
      <c r="AR638">
        <v>39</v>
      </c>
      <c r="AS638">
        <v>40</v>
      </c>
      <c r="AT638">
        <v>41</v>
      </c>
      <c r="AU638">
        <v>42</v>
      </c>
      <c r="AV638">
        <v>43</v>
      </c>
      <c r="AW638">
        <v>44</v>
      </c>
      <c r="AX638">
        <v>45</v>
      </c>
      <c r="AY638">
        <v>46</v>
      </c>
      <c r="AZ638">
        <v>47</v>
      </c>
      <c r="BA638">
        <v>48</v>
      </c>
      <c r="BB638">
        <v>49</v>
      </c>
      <c r="BC638">
        <v>50</v>
      </c>
      <c r="BD638">
        <v>51</v>
      </c>
      <c r="BE638">
        <v>52</v>
      </c>
      <c r="BF638">
        <v>53</v>
      </c>
      <c r="BG638">
        <v>54</v>
      </c>
      <c r="BH638">
        <v>55</v>
      </c>
      <c r="BI638">
        <v>56</v>
      </c>
      <c r="BJ638">
        <v>57</v>
      </c>
      <c r="BK638">
        <v>58</v>
      </c>
      <c r="BL638">
        <v>59</v>
      </c>
      <c r="BM638">
        <v>60</v>
      </c>
      <c r="BN638">
        <v>61</v>
      </c>
      <c r="BO638">
        <v>62</v>
      </c>
      <c r="BP638">
        <v>63</v>
      </c>
      <c r="BQ638">
        <v>64</v>
      </c>
      <c r="BR638">
        <v>65</v>
      </c>
      <c r="BS638">
        <v>66</v>
      </c>
      <c r="BT638">
        <v>67</v>
      </c>
      <c r="BU638">
        <v>68</v>
      </c>
      <c r="BV638">
        <v>69</v>
      </c>
      <c r="BW638">
        <v>70</v>
      </c>
      <c r="BX638">
        <v>71</v>
      </c>
      <c r="BY638">
        <v>72</v>
      </c>
      <c r="BZ638">
        <v>73</v>
      </c>
      <c r="CA638">
        <v>74</v>
      </c>
      <c r="CB638">
        <v>75</v>
      </c>
      <c r="CC638">
        <v>76</v>
      </c>
      <c r="CD638">
        <v>77</v>
      </c>
      <c r="CE638">
        <v>78</v>
      </c>
      <c r="CF638">
        <v>79</v>
      </c>
      <c r="CG638">
        <v>80</v>
      </c>
      <c r="CH638">
        <v>81</v>
      </c>
      <c r="CI638">
        <v>82</v>
      </c>
      <c r="CJ638">
        <v>83</v>
      </c>
      <c r="CK638">
        <v>84</v>
      </c>
      <c r="CL638">
        <v>85</v>
      </c>
      <c r="CM638">
        <v>86</v>
      </c>
      <c r="CN638">
        <v>87</v>
      </c>
      <c r="CO638">
        <v>88</v>
      </c>
      <c r="CP638">
        <v>89</v>
      </c>
      <c r="CQ638">
        <v>90</v>
      </c>
      <c r="CR638">
        <v>91</v>
      </c>
      <c r="CS638">
        <v>92</v>
      </c>
      <c r="CT638">
        <v>93</v>
      </c>
      <c r="CU638">
        <v>94</v>
      </c>
      <c r="CV638">
        <v>95</v>
      </c>
      <c r="CW638">
        <v>96</v>
      </c>
      <c r="CX638">
        <v>97</v>
      </c>
      <c r="CY638">
        <v>98</v>
      </c>
      <c r="CZ638">
        <v>99</v>
      </c>
      <c r="DA638">
        <v>100</v>
      </c>
      <c r="DB638">
        <v>101</v>
      </c>
      <c r="DC638">
        <v>102</v>
      </c>
      <c r="DD638">
        <v>103</v>
      </c>
      <c r="DE638">
        <v>104</v>
      </c>
      <c r="DF638">
        <v>105</v>
      </c>
      <c r="DG638">
        <v>106</v>
      </c>
      <c r="DH638">
        <v>107</v>
      </c>
      <c r="DI638">
        <v>108</v>
      </c>
      <c r="DJ638">
        <v>109</v>
      </c>
      <c r="DK638">
        <v>110</v>
      </c>
      <c r="DL638">
        <v>111</v>
      </c>
      <c r="DM638">
        <v>112</v>
      </c>
      <c r="DN638">
        <v>113</v>
      </c>
      <c r="DO638">
        <v>114</v>
      </c>
      <c r="DP638">
        <v>115</v>
      </c>
      <c r="DQ638">
        <v>116</v>
      </c>
      <c r="DR638">
        <v>117</v>
      </c>
      <c r="DS638">
        <v>118</v>
      </c>
      <c r="DT638">
        <v>119</v>
      </c>
      <c r="DU638">
        <v>120</v>
      </c>
      <c r="DV638">
        <v>121</v>
      </c>
      <c r="DW638">
        <v>122</v>
      </c>
      <c r="DX638">
        <v>123</v>
      </c>
      <c r="DY638">
        <v>124</v>
      </c>
      <c r="DZ638">
        <v>125</v>
      </c>
      <c r="EA638">
        <v>126</v>
      </c>
      <c r="EB638">
        <v>127</v>
      </c>
      <c r="EC638">
        <v>128</v>
      </c>
      <c r="ED638">
        <v>129</v>
      </c>
      <c r="EE638">
        <v>130</v>
      </c>
    </row>
    <row r="639" spans="4:135" x14ac:dyDescent="0.2">
      <c r="E639" s="426" t="s">
        <v>157</v>
      </c>
      <c r="F639">
        <v>130</v>
      </c>
      <c r="G639">
        <v>33</v>
      </c>
      <c r="H639">
        <v>100</v>
      </c>
      <c r="I639">
        <v>62</v>
      </c>
      <c r="J639">
        <v>44</v>
      </c>
      <c r="K639">
        <v>128</v>
      </c>
      <c r="L639">
        <v>9</v>
      </c>
      <c r="M639">
        <v>96</v>
      </c>
      <c r="N639">
        <v>81</v>
      </c>
      <c r="O639">
        <v>122</v>
      </c>
      <c r="P639">
        <v>40</v>
      </c>
      <c r="Q639">
        <v>121</v>
      </c>
      <c r="R639">
        <v>41</v>
      </c>
      <c r="S639">
        <v>120</v>
      </c>
      <c r="T639">
        <v>49</v>
      </c>
      <c r="U639">
        <v>55</v>
      </c>
      <c r="V639">
        <v>98</v>
      </c>
      <c r="W639">
        <v>111</v>
      </c>
      <c r="X639">
        <v>13</v>
      </c>
      <c r="Y639">
        <v>116</v>
      </c>
      <c r="Z639">
        <v>14</v>
      </c>
      <c r="AA639">
        <v>5</v>
      </c>
      <c r="AB639">
        <v>45</v>
      </c>
      <c r="AC639">
        <v>16</v>
      </c>
      <c r="AD639">
        <v>118</v>
      </c>
      <c r="AE639">
        <v>125</v>
      </c>
      <c r="AF639">
        <v>85</v>
      </c>
      <c r="AG639">
        <v>17</v>
      </c>
      <c r="AH639">
        <v>52</v>
      </c>
      <c r="AI639">
        <v>67</v>
      </c>
      <c r="AJ639">
        <v>89</v>
      </c>
      <c r="AK639">
        <v>30</v>
      </c>
      <c r="AL639">
        <v>61</v>
      </c>
      <c r="AM639">
        <v>82</v>
      </c>
      <c r="AN639">
        <v>94</v>
      </c>
      <c r="AO639">
        <v>22</v>
      </c>
      <c r="AP639">
        <v>50</v>
      </c>
      <c r="AQ639">
        <v>114</v>
      </c>
      <c r="AR639">
        <v>11</v>
      </c>
      <c r="AS639">
        <v>8</v>
      </c>
      <c r="AT639">
        <v>117</v>
      </c>
      <c r="AU639">
        <v>48</v>
      </c>
      <c r="AV639">
        <v>74</v>
      </c>
      <c r="AW639">
        <v>108</v>
      </c>
      <c r="AX639">
        <v>124</v>
      </c>
      <c r="AY639">
        <v>115</v>
      </c>
      <c r="AZ639">
        <v>10</v>
      </c>
      <c r="BA639">
        <v>57</v>
      </c>
      <c r="BB639">
        <v>83</v>
      </c>
      <c r="BC639">
        <v>72</v>
      </c>
      <c r="BD639">
        <v>23</v>
      </c>
      <c r="BE639">
        <v>29</v>
      </c>
      <c r="BF639">
        <v>37</v>
      </c>
      <c r="BG639">
        <v>93</v>
      </c>
      <c r="BH639">
        <v>79</v>
      </c>
      <c r="BI639">
        <v>112</v>
      </c>
      <c r="BJ639">
        <v>78</v>
      </c>
      <c r="BK639">
        <v>27</v>
      </c>
      <c r="BL639">
        <v>58</v>
      </c>
      <c r="BM639">
        <v>69</v>
      </c>
      <c r="BN639">
        <v>119</v>
      </c>
      <c r="BO639">
        <v>4</v>
      </c>
      <c r="BP639">
        <v>104</v>
      </c>
      <c r="BQ639">
        <v>95</v>
      </c>
      <c r="BR639">
        <v>84</v>
      </c>
      <c r="BS639">
        <v>64</v>
      </c>
      <c r="BT639">
        <v>38</v>
      </c>
      <c r="BU639">
        <v>110</v>
      </c>
      <c r="BV639">
        <v>26</v>
      </c>
      <c r="BW639">
        <v>86</v>
      </c>
      <c r="BX639">
        <v>47</v>
      </c>
      <c r="BY639">
        <v>109</v>
      </c>
      <c r="BZ639">
        <v>36</v>
      </c>
      <c r="CA639">
        <v>87</v>
      </c>
      <c r="CB639">
        <v>101</v>
      </c>
      <c r="CC639">
        <v>24</v>
      </c>
      <c r="CD639">
        <v>66</v>
      </c>
      <c r="CE639">
        <v>20</v>
      </c>
      <c r="CF639">
        <v>31</v>
      </c>
      <c r="CG639">
        <v>113</v>
      </c>
      <c r="CH639">
        <v>75</v>
      </c>
      <c r="CI639">
        <v>3</v>
      </c>
      <c r="CJ639">
        <v>12</v>
      </c>
      <c r="CK639">
        <v>65</v>
      </c>
      <c r="CL639">
        <v>91</v>
      </c>
      <c r="CM639">
        <v>39</v>
      </c>
      <c r="CN639">
        <v>15</v>
      </c>
      <c r="CO639">
        <v>92</v>
      </c>
      <c r="CP639">
        <v>7</v>
      </c>
      <c r="CQ639">
        <v>1</v>
      </c>
      <c r="CR639">
        <v>63</v>
      </c>
      <c r="CS639">
        <v>21</v>
      </c>
      <c r="CT639">
        <v>105</v>
      </c>
      <c r="CU639">
        <v>127</v>
      </c>
      <c r="CV639">
        <v>88</v>
      </c>
      <c r="CW639">
        <v>103</v>
      </c>
      <c r="CX639">
        <v>28</v>
      </c>
      <c r="CY639">
        <v>32</v>
      </c>
      <c r="CZ639">
        <v>68</v>
      </c>
      <c r="DA639">
        <v>77</v>
      </c>
      <c r="DB639">
        <v>34</v>
      </c>
      <c r="DC639">
        <v>123</v>
      </c>
      <c r="DD639">
        <v>25</v>
      </c>
      <c r="DE639">
        <v>73</v>
      </c>
      <c r="DF639">
        <v>76</v>
      </c>
      <c r="DG639">
        <v>129</v>
      </c>
      <c r="DH639">
        <v>53</v>
      </c>
      <c r="DI639">
        <v>70</v>
      </c>
      <c r="DJ639">
        <v>6</v>
      </c>
      <c r="DK639">
        <v>97</v>
      </c>
      <c r="DL639">
        <v>18</v>
      </c>
      <c r="DM639">
        <v>51</v>
      </c>
      <c r="DN639">
        <v>80</v>
      </c>
      <c r="DO639">
        <v>60</v>
      </c>
      <c r="DP639">
        <v>46</v>
      </c>
      <c r="DQ639">
        <v>99</v>
      </c>
      <c r="DR639">
        <v>56</v>
      </c>
      <c r="DS639">
        <v>19</v>
      </c>
      <c r="DT639">
        <v>2</v>
      </c>
      <c r="DU639">
        <v>43</v>
      </c>
      <c r="DV639">
        <v>54</v>
      </c>
      <c r="DW639">
        <v>90</v>
      </c>
      <c r="DX639">
        <v>126</v>
      </c>
      <c r="DY639">
        <v>107</v>
      </c>
      <c r="DZ639">
        <v>59</v>
      </c>
      <c r="EA639">
        <v>102</v>
      </c>
      <c r="EB639">
        <v>35</v>
      </c>
      <c r="EC639">
        <v>42</v>
      </c>
      <c r="ED639">
        <v>106</v>
      </c>
      <c r="EE639">
        <v>71</v>
      </c>
    </row>
    <row r="640" spans="4:135" x14ac:dyDescent="0.2">
      <c r="E640" s="426" t="s">
        <v>159</v>
      </c>
      <c r="F640">
        <v>4</v>
      </c>
      <c r="G640">
        <v>88</v>
      </c>
      <c r="H640">
        <v>82</v>
      </c>
      <c r="I640">
        <v>28</v>
      </c>
      <c r="J640">
        <v>112</v>
      </c>
      <c r="K640">
        <v>60</v>
      </c>
      <c r="L640">
        <v>83</v>
      </c>
      <c r="M640">
        <v>2</v>
      </c>
      <c r="N640">
        <v>38</v>
      </c>
      <c r="O640">
        <v>27</v>
      </c>
      <c r="P640">
        <v>85</v>
      </c>
      <c r="Q640">
        <v>108</v>
      </c>
      <c r="R640">
        <v>91</v>
      </c>
      <c r="S640">
        <v>86</v>
      </c>
      <c r="T640">
        <v>51</v>
      </c>
      <c r="U640">
        <v>25</v>
      </c>
      <c r="V640">
        <v>113</v>
      </c>
      <c r="W640">
        <v>67</v>
      </c>
      <c r="X640">
        <v>32</v>
      </c>
      <c r="Y640">
        <v>11</v>
      </c>
      <c r="Z640">
        <v>69</v>
      </c>
      <c r="AA640">
        <v>129</v>
      </c>
      <c r="AB640">
        <v>55</v>
      </c>
      <c r="AC640">
        <v>47</v>
      </c>
      <c r="AD640">
        <v>121</v>
      </c>
      <c r="AE640">
        <v>49</v>
      </c>
      <c r="AF640">
        <v>105</v>
      </c>
      <c r="AG640">
        <v>90</v>
      </c>
      <c r="AH640">
        <v>33</v>
      </c>
      <c r="AI640">
        <v>119</v>
      </c>
      <c r="AJ640">
        <v>84</v>
      </c>
      <c r="AK640">
        <v>54</v>
      </c>
      <c r="AL640">
        <v>1</v>
      </c>
      <c r="AM640">
        <v>61</v>
      </c>
      <c r="AN640">
        <v>57</v>
      </c>
      <c r="AO640">
        <v>95</v>
      </c>
      <c r="AP640">
        <v>31</v>
      </c>
      <c r="AQ640">
        <v>9</v>
      </c>
      <c r="AR640">
        <v>125</v>
      </c>
      <c r="AS640">
        <v>26</v>
      </c>
      <c r="AT640">
        <v>50</v>
      </c>
      <c r="AU640">
        <v>100</v>
      </c>
      <c r="AV640">
        <v>106</v>
      </c>
      <c r="AW640">
        <v>66</v>
      </c>
      <c r="AX640">
        <v>78</v>
      </c>
      <c r="AY640">
        <v>59</v>
      </c>
      <c r="AZ640">
        <v>110</v>
      </c>
      <c r="BA640">
        <v>116</v>
      </c>
      <c r="BB640">
        <v>123</v>
      </c>
      <c r="BC640">
        <v>41</v>
      </c>
      <c r="BD640">
        <v>15</v>
      </c>
      <c r="BE640">
        <v>114</v>
      </c>
      <c r="BF640">
        <v>99</v>
      </c>
      <c r="BG640">
        <v>103</v>
      </c>
      <c r="BH640">
        <v>117</v>
      </c>
      <c r="BI640">
        <v>120</v>
      </c>
      <c r="BJ640">
        <v>43</v>
      </c>
      <c r="BK640">
        <v>72</v>
      </c>
      <c r="BL640">
        <v>111</v>
      </c>
      <c r="BM640">
        <v>126</v>
      </c>
      <c r="BN640">
        <v>118</v>
      </c>
      <c r="BO640">
        <v>74</v>
      </c>
      <c r="BP640">
        <v>109</v>
      </c>
      <c r="BQ640">
        <v>37</v>
      </c>
      <c r="BR640">
        <v>63</v>
      </c>
      <c r="BS640">
        <v>8</v>
      </c>
      <c r="BT640">
        <v>73</v>
      </c>
      <c r="BU640">
        <v>77</v>
      </c>
      <c r="BV640">
        <v>21</v>
      </c>
      <c r="BW640">
        <v>39</v>
      </c>
      <c r="BX640">
        <v>13</v>
      </c>
      <c r="BY640">
        <v>58</v>
      </c>
      <c r="BZ640">
        <v>81</v>
      </c>
      <c r="CA640">
        <v>42</v>
      </c>
      <c r="CB640">
        <v>89</v>
      </c>
      <c r="CC640">
        <v>124</v>
      </c>
      <c r="CD640">
        <v>80</v>
      </c>
      <c r="CE640">
        <v>29</v>
      </c>
      <c r="CF640">
        <v>3</v>
      </c>
      <c r="CG640">
        <v>16</v>
      </c>
      <c r="CH640">
        <v>97</v>
      </c>
      <c r="CI640">
        <v>115</v>
      </c>
      <c r="CJ640">
        <v>130</v>
      </c>
      <c r="CK640">
        <v>40</v>
      </c>
      <c r="CL640">
        <v>34</v>
      </c>
      <c r="CM640">
        <v>107</v>
      </c>
      <c r="CN640">
        <v>45</v>
      </c>
      <c r="CO640">
        <v>62</v>
      </c>
      <c r="CP640">
        <v>75</v>
      </c>
      <c r="CQ640">
        <v>98</v>
      </c>
      <c r="CR640">
        <v>94</v>
      </c>
      <c r="CS640">
        <v>19</v>
      </c>
      <c r="CT640">
        <v>52</v>
      </c>
      <c r="CU640">
        <v>102</v>
      </c>
      <c r="CV640">
        <v>36</v>
      </c>
      <c r="CW640">
        <v>65</v>
      </c>
      <c r="CX640">
        <v>76</v>
      </c>
      <c r="CY640">
        <v>7</v>
      </c>
      <c r="CZ640">
        <v>18</v>
      </c>
      <c r="DA640">
        <v>128</v>
      </c>
      <c r="DB640">
        <v>44</v>
      </c>
      <c r="DC640">
        <v>70</v>
      </c>
      <c r="DD640">
        <v>5</v>
      </c>
      <c r="DE640">
        <v>101</v>
      </c>
      <c r="DF640">
        <v>96</v>
      </c>
      <c r="DG640">
        <v>10</v>
      </c>
      <c r="DH640">
        <v>14</v>
      </c>
      <c r="DI640">
        <v>30</v>
      </c>
      <c r="DJ640">
        <v>46</v>
      </c>
      <c r="DK640">
        <v>92</v>
      </c>
      <c r="DL640">
        <v>122</v>
      </c>
      <c r="DM640">
        <v>93</v>
      </c>
      <c r="DN640">
        <v>24</v>
      </c>
      <c r="DO640">
        <v>56</v>
      </c>
      <c r="DP640">
        <v>6</v>
      </c>
      <c r="DQ640">
        <v>87</v>
      </c>
      <c r="DR640">
        <v>20</v>
      </c>
      <c r="DS640">
        <v>127</v>
      </c>
      <c r="DT640">
        <v>12</v>
      </c>
      <c r="DU640">
        <v>22</v>
      </c>
      <c r="DV640">
        <v>104</v>
      </c>
      <c r="DW640">
        <v>68</v>
      </c>
      <c r="DX640">
        <v>35</v>
      </c>
      <c r="DY640">
        <v>23</v>
      </c>
      <c r="DZ640">
        <v>53</v>
      </c>
      <c r="EA640">
        <v>79</v>
      </c>
      <c r="EB640">
        <v>71</v>
      </c>
      <c r="EC640">
        <v>64</v>
      </c>
      <c r="ED640">
        <v>48</v>
      </c>
      <c r="EE640">
        <v>17</v>
      </c>
    </row>
    <row r="642" spans="4:139" x14ac:dyDescent="0.2">
      <c r="D642" s="430">
        <v>131</v>
      </c>
      <c r="E642" s="431" t="s">
        <v>179</v>
      </c>
    </row>
    <row r="643" spans="4:139" x14ac:dyDescent="0.2">
      <c r="E643" s="426" t="s">
        <v>130</v>
      </c>
      <c r="F643">
        <v>1</v>
      </c>
      <c r="G643">
        <v>2</v>
      </c>
      <c r="H643">
        <v>3</v>
      </c>
      <c r="I643">
        <v>4</v>
      </c>
      <c r="J643">
        <v>5</v>
      </c>
      <c r="K643">
        <v>6</v>
      </c>
      <c r="L643">
        <v>7</v>
      </c>
      <c r="M643">
        <v>8</v>
      </c>
      <c r="N643">
        <v>9</v>
      </c>
      <c r="O643">
        <v>10</v>
      </c>
      <c r="P643">
        <v>11</v>
      </c>
      <c r="Q643">
        <v>12</v>
      </c>
      <c r="R643">
        <v>13</v>
      </c>
      <c r="S643">
        <v>14</v>
      </c>
      <c r="T643">
        <v>15</v>
      </c>
      <c r="U643">
        <v>16</v>
      </c>
      <c r="V643">
        <v>17</v>
      </c>
      <c r="W643">
        <v>18</v>
      </c>
      <c r="X643">
        <v>19</v>
      </c>
      <c r="Y643">
        <v>20</v>
      </c>
      <c r="Z643">
        <v>21</v>
      </c>
      <c r="AA643">
        <v>22</v>
      </c>
      <c r="AB643">
        <v>23</v>
      </c>
      <c r="AC643">
        <v>24</v>
      </c>
      <c r="AD643">
        <v>25</v>
      </c>
      <c r="AE643">
        <v>26</v>
      </c>
      <c r="AF643">
        <v>27</v>
      </c>
      <c r="AG643">
        <v>28</v>
      </c>
      <c r="AH643">
        <v>29</v>
      </c>
      <c r="AI643">
        <v>30</v>
      </c>
      <c r="AJ643">
        <v>31</v>
      </c>
      <c r="AK643">
        <v>32</v>
      </c>
      <c r="AL643">
        <v>33</v>
      </c>
      <c r="AM643">
        <v>34</v>
      </c>
      <c r="AN643">
        <v>35</v>
      </c>
      <c r="AO643">
        <v>36</v>
      </c>
      <c r="AP643">
        <v>37</v>
      </c>
      <c r="AQ643">
        <v>38</v>
      </c>
      <c r="AR643">
        <v>39</v>
      </c>
      <c r="AS643">
        <v>40</v>
      </c>
      <c r="AT643">
        <v>41</v>
      </c>
      <c r="AU643">
        <v>42</v>
      </c>
      <c r="AV643">
        <v>43</v>
      </c>
      <c r="AW643">
        <v>44</v>
      </c>
      <c r="AX643">
        <v>45</v>
      </c>
      <c r="AY643">
        <v>46</v>
      </c>
      <c r="AZ643">
        <v>47</v>
      </c>
      <c r="BA643">
        <v>48</v>
      </c>
      <c r="BB643">
        <v>49</v>
      </c>
      <c r="BC643">
        <v>50</v>
      </c>
      <c r="BD643">
        <v>51</v>
      </c>
      <c r="BE643">
        <v>52</v>
      </c>
      <c r="BF643">
        <v>53</v>
      </c>
      <c r="BG643">
        <v>54</v>
      </c>
      <c r="BH643">
        <v>55</v>
      </c>
      <c r="BI643">
        <v>56</v>
      </c>
      <c r="BJ643">
        <v>57</v>
      </c>
      <c r="BK643">
        <v>58</v>
      </c>
      <c r="BL643">
        <v>59</v>
      </c>
      <c r="BM643">
        <v>60</v>
      </c>
      <c r="BN643">
        <v>61</v>
      </c>
      <c r="BO643">
        <v>62</v>
      </c>
      <c r="BP643">
        <v>63</v>
      </c>
      <c r="BQ643">
        <v>64</v>
      </c>
      <c r="BR643">
        <v>65</v>
      </c>
      <c r="BS643">
        <v>66</v>
      </c>
      <c r="BT643">
        <v>67</v>
      </c>
      <c r="BU643">
        <v>68</v>
      </c>
      <c r="BV643">
        <v>69</v>
      </c>
      <c r="BW643">
        <v>70</v>
      </c>
      <c r="BX643">
        <v>71</v>
      </c>
      <c r="BY643">
        <v>72</v>
      </c>
      <c r="BZ643">
        <v>73</v>
      </c>
      <c r="CA643">
        <v>74</v>
      </c>
      <c r="CB643">
        <v>75</v>
      </c>
      <c r="CC643">
        <v>76</v>
      </c>
      <c r="CD643">
        <v>77</v>
      </c>
      <c r="CE643">
        <v>78</v>
      </c>
      <c r="CF643">
        <v>79</v>
      </c>
      <c r="CG643">
        <v>80</v>
      </c>
      <c r="CH643">
        <v>81</v>
      </c>
      <c r="CI643">
        <v>82</v>
      </c>
      <c r="CJ643">
        <v>83</v>
      </c>
      <c r="CK643">
        <v>84</v>
      </c>
      <c r="CL643">
        <v>85</v>
      </c>
      <c r="CM643">
        <v>86</v>
      </c>
      <c r="CN643">
        <v>87</v>
      </c>
      <c r="CO643">
        <v>88</v>
      </c>
      <c r="CP643">
        <v>89</v>
      </c>
      <c r="CQ643">
        <v>90</v>
      </c>
      <c r="CR643">
        <v>91</v>
      </c>
      <c r="CS643">
        <v>92</v>
      </c>
      <c r="CT643">
        <v>93</v>
      </c>
      <c r="CU643">
        <v>94</v>
      </c>
      <c r="CV643">
        <v>95</v>
      </c>
      <c r="CW643">
        <v>96</v>
      </c>
      <c r="CX643">
        <v>97</v>
      </c>
      <c r="CY643">
        <v>98</v>
      </c>
      <c r="CZ643">
        <v>99</v>
      </c>
      <c r="DA643">
        <v>100</v>
      </c>
      <c r="DB643">
        <v>101</v>
      </c>
      <c r="DC643">
        <v>102</v>
      </c>
      <c r="DD643">
        <v>103</v>
      </c>
      <c r="DE643">
        <v>104</v>
      </c>
      <c r="DF643">
        <v>105</v>
      </c>
      <c r="DG643">
        <v>106</v>
      </c>
      <c r="DH643">
        <v>107</v>
      </c>
      <c r="DI643">
        <v>108</v>
      </c>
      <c r="DJ643">
        <v>109</v>
      </c>
      <c r="DK643">
        <v>110</v>
      </c>
      <c r="DL643">
        <v>111</v>
      </c>
      <c r="DM643">
        <v>112</v>
      </c>
      <c r="DN643">
        <v>113</v>
      </c>
      <c r="DO643">
        <v>114</v>
      </c>
      <c r="DP643">
        <v>115</v>
      </c>
      <c r="DQ643">
        <v>116</v>
      </c>
      <c r="DR643">
        <v>117</v>
      </c>
      <c r="DS643">
        <v>118</v>
      </c>
      <c r="DT643">
        <v>119</v>
      </c>
      <c r="DV643">
        <v>120</v>
      </c>
      <c r="DW643">
        <v>121</v>
      </c>
      <c r="DX643">
        <v>122</v>
      </c>
      <c r="DY643">
        <v>123</v>
      </c>
      <c r="EA643">
        <v>124</v>
      </c>
      <c r="EB643">
        <v>125</v>
      </c>
      <c r="EC643">
        <v>126</v>
      </c>
      <c r="ED643">
        <v>127</v>
      </c>
      <c r="EF643">
        <v>128</v>
      </c>
      <c r="EG643">
        <v>129</v>
      </c>
      <c r="EH643">
        <v>130</v>
      </c>
      <c r="EI643">
        <v>131</v>
      </c>
    </row>
    <row r="644" spans="4:139" x14ac:dyDescent="0.2">
      <c r="E644" s="426" t="s">
        <v>157</v>
      </c>
      <c r="F644">
        <v>63</v>
      </c>
      <c r="G644">
        <v>3</v>
      </c>
      <c r="H644">
        <v>37</v>
      </c>
      <c r="I644">
        <v>28</v>
      </c>
      <c r="J644">
        <v>6</v>
      </c>
      <c r="K644">
        <v>93</v>
      </c>
      <c r="L644">
        <v>83</v>
      </c>
      <c r="M644">
        <v>107</v>
      </c>
      <c r="N644">
        <v>2</v>
      </c>
      <c r="O644">
        <v>72</v>
      </c>
      <c r="P644">
        <v>24</v>
      </c>
      <c r="Q644">
        <v>105</v>
      </c>
      <c r="R644">
        <v>94</v>
      </c>
      <c r="S644">
        <v>130</v>
      </c>
      <c r="T644">
        <v>108</v>
      </c>
      <c r="U644">
        <v>100</v>
      </c>
      <c r="V644">
        <v>110</v>
      </c>
      <c r="W644">
        <v>21</v>
      </c>
      <c r="X644">
        <v>113</v>
      </c>
      <c r="Y644">
        <v>102</v>
      </c>
      <c r="Z644">
        <v>74</v>
      </c>
      <c r="AA644">
        <v>9</v>
      </c>
      <c r="AB644">
        <v>27</v>
      </c>
      <c r="AC644">
        <v>98</v>
      </c>
      <c r="AD644">
        <v>48</v>
      </c>
      <c r="AE644">
        <v>109</v>
      </c>
      <c r="AF644">
        <v>127</v>
      </c>
      <c r="AG644">
        <v>99</v>
      </c>
      <c r="AH644">
        <v>38</v>
      </c>
      <c r="AI644">
        <v>101</v>
      </c>
      <c r="AJ644">
        <v>75</v>
      </c>
      <c r="AK644">
        <v>66</v>
      </c>
      <c r="AL644">
        <v>79</v>
      </c>
      <c r="AM644">
        <v>88</v>
      </c>
      <c r="AN644">
        <v>23</v>
      </c>
      <c r="AO644">
        <v>104</v>
      </c>
      <c r="AP644">
        <v>5</v>
      </c>
      <c r="AQ644">
        <v>95</v>
      </c>
      <c r="AR644">
        <v>71</v>
      </c>
      <c r="AS644">
        <v>39</v>
      </c>
      <c r="AT644">
        <v>12</v>
      </c>
      <c r="AU644">
        <v>55</v>
      </c>
      <c r="AV644">
        <v>67</v>
      </c>
      <c r="AW644">
        <v>117</v>
      </c>
      <c r="AX644">
        <v>32</v>
      </c>
      <c r="AY644">
        <v>90</v>
      </c>
      <c r="AZ644">
        <v>1</v>
      </c>
      <c r="BA644">
        <v>15</v>
      </c>
      <c r="BB644">
        <v>16</v>
      </c>
      <c r="BC644">
        <v>31</v>
      </c>
      <c r="BD644">
        <v>50</v>
      </c>
      <c r="BE644">
        <v>89</v>
      </c>
      <c r="BF644">
        <v>56</v>
      </c>
      <c r="BG644">
        <v>35</v>
      </c>
      <c r="BH644">
        <v>91</v>
      </c>
      <c r="BI644">
        <v>64</v>
      </c>
      <c r="BJ644">
        <v>58</v>
      </c>
      <c r="BK644">
        <v>121</v>
      </c>
      <c r="BL644">
        <v>76</v>
      </c>
      <c r="BM644">
        <v>86</v>
      </c>
      <c r="BN644">
        <v>85</v>
      </c>
      <c r="BO644">
        <v>118</v>
      </c>
      <c r="BP644">
        <v>47</v>
      </c>
      <c r="BQ644">
        <v>57</v>
      </c>
      <c r="BR644">
        <v>34</v>
      </c>
      <c r="BS644">
        <v>45</v>
      </c>
      <c r="BT644">
        <v>20</v>
      </c>
      <c r="BU644">
        <v>97</v>
      </c>
      <c r="BV644">
        <v>111</v>
      </c>
      <c r="BW644">
        <v>68</v>
      </c>
      <c r="BX644">
        <v>73</v>
      </c>
      <c r="BY644">
        <v>8</v>
      </c>
      <c r="BZ644">
        <v>87</v>
      </c>
      <c r="CA644">
        <v>22</v>
      </c>
      <c r="CB644">
        <v>81</v>
      </c>
      <c r="CC644">
        <v>122</v>
      </c>
      <c r="CD644">
        <v>69</v>
      </c>
      <c r="CE644">
        <v>4</v>
      </c>
      <c r="CF644">
        <v>53</v>
      </c>
      <c r="CG644">
        <v>7</v>
      </c>
      <c r="CH644">
        <v>103</v>
      </c>
      <c r="CI644">
        <v>30</v>
      </c>
      <c r="CJ644">
        <v>59</v>
      </c>
      <c r="CK644">
        <v>41</v>
      </c>
      <c r="CL644">
        <v>11</v>
      </c>
      <c r="CM644">
        <v>114</v>
      </c>
      <c r="CN644">
        <v>13</v>
      </c>
      <c r="CO644">
        <v>125</v>
      </c>
      <c r="CP644">
        <v>116</v>
      </c>
      <c r="CQ644">
        <v>77</v>
      </c>
      <c r="CR644">
        <v>60</v>
      </c>
      <c r="CS644">
        <v>43</v>
      </c>
      <c r="CT644">
        <v>123</v>
      </c>
      <c r="CU644">
        <v>52</v>
      </c>
      <c r="CV644">
        <v>126</v>
      </c>
      <c r="CW644">
        <v>92</v>
      </c>
      <c r="CX644">
        <v>124</v>
      </c>
      <c r="CY644">
        <v>129</v>
      </c>
      <c r="CZ644">
        <v>120</v>
      </c>
      <c r="DA644">
        <v>49</v>
      </c>
      <c r="DB644">
        <v>54</v>
      </c>
      <c r="DC644">
        <v>80</v>
      </c>
      <c r="DD644">
        <v>119</v>
      </c>
      <c r="DE644">
        <v>36</v>
      </c>
      <c r="DF644">
        <v>62</v>
      </c>
      <c r="DG644">
        <v>131</v>
      </c>
      <c r="DH644">
        <v>10</v>
      </c>
      <c r="DI644">
        <v>84</v>
      </c>
      <c r="DJ644">
        <v>26</v>
      </c>
      <c r="DK644">
        <v>17</v>
      </c>
      <c r="DL644">
        <v>115</v>
      </c>
      <c r="DM644">
        <v>128</v>
      </c>
      <c r="DN644">
        <v>65</v>
      </c>
      <c r="DO644">
        <v>42</v>
      </c>
      <c r="DP644">
        <v>18</v>
      </c>
      <c r="DQ644">
        <v>19</v>
      </c>
      <c r="DR644">
        <v>46</v>
      </c>
      <c r="DS644">
        <v>44</v>
      </c>
      <c r="DT644">
        <v>82</v>
      </c>
      <c r="DV644">
        <v>78</v>
      </c>
      <c r="DW644">
        <v>61</v>
      </c>
      <c r="DX644">
        <v>40</v>
      </c>
      <c r="DY644">
        <v>25</v>
      </c>
      <c r="EA644">
        <v>70</v>
      </c>
      <c r="EB644">
        <v>51</v>
      </c>
      <c r="EC644">
        <v>96</v>
      </c>
      <c r="ED644">
        <v>33</v>
      </c>
      <c r="EF644">
        <v>112</v>
      </c>
      <c r="EG644">
        <v>29</v>
      </c>
      <c r="EH644">
        <v>14</v>
      </c>
      <c r="EI644">
        <v>106</v>
      </c>
    </row>
    <row r="645" spans="4:139" x14ac:dyDescent="0.2">
      <c r="E645" s="426" t="s">
        <v>159</v>
      </c>
      <c r="F645">
        <v>95</v>
      </c>
      <c r="G645">
        <v>14</v>
      </c>
      <c r="H645">
        <v>55</v>
      </c>
      <c r="I645">
        <v>107</v>
      </c>
      <c r="J645">
        <v>87</v>
      </c>
      <c r="K645">
        <v>57</v>
      </c>
      <c r="L645">
        <v>11</v>
      </c>
      <c r="M645">
        <v>72</v>
      </c>
      <c r="N645">
        <v>125</v>
      </c>
      <c r="O645">
        <v>131</v>
      </c>
      <c r="P645">
        <v>108</v>
      </c>
      <c r="Q645">
        <v>123</v>
      </c>
      <c r="R645">
        <v>10</v>
      </c>
      <c r="S645">
        <v>96</v>
      </c>
      <c r="T645">
        <v>21</v>
      </c>
      <c r="U645">
        <v>49</v>
      </c>
      <c r="V645">
        <v>81</v>
      </c>
      <c r="W645">
        <v>30</v>
      </c>
      <c r="X645">
        <v>61</v>
      </c>
      <c r="Y645">
        <v>43</v>
      </c>
      <c r="Z645">
        <v>20</v>
      </c>
      <c r="AA645">
        <v>76</v>
      </c>
      <c r="AB645">
        <v>109</v>
      </c>
      <c r="AC645">
        <v>47</v>
      </c>
      <c r="AD645">
        <v>3</v>
      </c>
      <c r="AE645">
        <v>119</v>
      </c>
      <c r="AF645">
        <v>65</v>
      </c>
      <c r="AG645">
        <v>85</v>
      </c>
      <c r="AH645">
        <v>50</v>
      </c>
      <c r="AI645">
        <v>121</v>
      </c>
      <c r="AJ645">
        <v>25</v>
      </c>
      <c r="AK645">
        <v>15</v>
      </c>
      <c r="AL645">
        <v>29</v>
      </c>
      <c r="AM645">
        <v>124</v>
      </c>
      <c r="AN645">
        <v>56</v>
      </c>
      <c r="AO645">
        <v>35</v>
      </c>
      <c r="AP645">
        <v>44</v>
      </c>
      <c r="AQ645">
        <v>90</v>
      </c>
      <c r="AR645">
        <v>66</v>
      </c>
      <c r="AS645">
        <v>111</v>
      </c>
      <c r="AT645">
        <v>33</v>
      </c>
      <c r="AU645">
        <v>53</v>
      </c>
      <c r="AV645">
        <v>2</v>
      </c>
      <c r="AW645">
        <v>115</v>
      </c>
      <c r="AX645">
        <v>24</v>
      </c>
      <c r="AY645">
        <v>130</v>
      </c>
      <c r="AZ645">
        <v>59</v>
      </c>
      <c r="BA645">
        <v>86</v>
      </c>
      <c r="BB645">
        <v>92</v>
      </c>
      <c r="BC645">
        <v>116</v>
      </c>
      <c r="BD645">
        <v>80</v>
      </c>
      <c r="BE645">
        <v>71</v>
      </c>
      <c r="BF645">
        <v>26</v>
      </c>
      <c r="BG645">
        <v>129</v>
      </c>
      <c r="BH645">
        <v>37</v>
      </c>
      <c r="BI645">
        <v>68</v>
      </c>
      <c r="BJ645">
        <v>23</v>
      </c>
      <c r="BK645">
        <v>102</v>
      </c>
      <c r="BL645">
        <v>78</v>
      </c>
      <c r="BM645">
        <v>73</v>
      </c>
      <c r="BN645">
        <v>40</v>
      </c>
      <c r="BO645">
        <v>104</v>
      </c>
      <c r="BP645">
        <v>41</v>
      </c>
      <c r="BQ645">
        <v>67</v>
      </c>
      <c r="BR645">
        <v>114</v>
      </c>
      <c r="BS645">
        <v>69</v>
      </c>
      <c r="BT645">
        <v>64</v>
      </c>
      <c r="BU645">
        <v>127</v>
      </c>
      <c r="BV645">
        <v>100</v>
      </c>
      <c r="BW645">
        <v>16</v>
      </c>
      <c r="BX645">
        <v>39</v>
      </c>
      <c r="BY645">
        <v>98</v>
      </c>
      <c r="BZ645">
        <v>77</v>
      </c>
      <c r="CA645">
        <v>103</v>
      </c>
      <c r="CB645">
        <v>122</v>
      </c>
      <c r="CC645">
        <v>126</v>
      </c>
      <c r="CD645">
        <v>120</v>
      </c>
      <c r="CE645">
        <v>32</v>
      </c>
      <c r="CF645">
        <v>45</v>
      </c>
      <c r="CG645">
        <v>51</v>
      </c>
      <c r="CH645">
        <v>9</v>
      </c>
      <c r="CI645">
        <v>91</v>
      </c>
      <c r="CJ645">
        <v>42</v>
      </c>
      <c r="CK645">
        <v>1</v>
      </c>
      <c r="CL645">
        <v>63</v>
      </c>
      <c r="CM645">
        <v>48</v>
      </c>
      <c r="CN645">
        <v>38</v>
      </c>
      <c r="CO645">
        <v>70</v>
      </c>
      <c r="CP645">
        <v>31</v>
      </c>
      <c r="CQ645">
        <v>13</v>
      </c>
      <c r="CR645">
        <v>82</v>
      </c>
      <c r="CS645">
        <v>88</v>
      </c>
      <c r="CT645">
        <v>22</v>
      </c>
      <c r="CU645">
        <v>27</v>
      </c>
      <c r="CV645">
        <v>118</v>
      </c>
      <c r="CW645">
        <v>18</v>
      </c>
      <c r="CX645">
        <v>75</v>
      </c>
      <c r="CY645">
        <v>106</v>
      </c>
      <c r="CZ645">
        <v>6</v>
      </c>
      <c r="DA645">
        <v>58</v>
      </c>
      <c r="DB645">
        <v>84</v>
      </c>
      <c r="DC645">
        <v>74</v>
      </c>
      <c r="DD645">
        <v>117</v>
      </c>
      <c r="DE645">
        <v>46</v>
      </c>
      <c r="DF645">
        <v>128</v>
      </c>
      <c r="DG645">
        <v>110</v>
      </c>
      <c r="DH645">
        <v>4</v>
      </c>
      <c r="DI645">
        <v>19</v>
      </c>
      <c r="DJ645">
        <v>97</v>
      </c>
      <c r="DK645">
        <v>54</v>
      </c>
      <c r="DL645">
        <v>62</v>
      </c>
      <c r="DM645">
        <v>60</v>
      </c>
      <c r="DN645">
        <v>105</v>
      </c>
      <c r="DO645">
        <v>93</v>
      </c>
      <c r="DP645">
        <v>112</v>
      </c>
      <c r="DQ645">
        <v>94</v>
      </c>
      <c r="DR645">
        <v>99</v>
      </c>
      <c r="DS645">
        <v>5</v>
      </c>
      <c r="DT645">
        <v>12</v>
      </c>
      <c r="DV645">
        <v>17</v>
      </c>
      <c r="DW645">
        <v>28</v>
      </c>
      <c r="DX645">
        <v>89</v>
      </c>
      <c r="DY645">
        <v>83</v>
      </c>
      <c r="EA645">
        <v>34</v>
      </c>
      <c r="EB645">
        <v>79</v>
      </c>
      <c r="EC645">
        <v>52</v>
      </c>
      <c r="ED645">
        <v>8</v>
      </c>
      <c r="EF645">
        <v>113</v>
      </c>
      <c r="EG645">
        <v>36</v>
      </c>
      <c r="EH645">
        <v>7</v>
      </c>
      <c r="EI645">
        <v>101</v>
      </c>
    </row>
    <row r="647" spans="4:139" x14ac:dyDescent="0.2">
      <c r="D647" s="430">
        <v>132</v>
      </c>
      <c r="E647" s="431" t="s">
        <v>179</v>
      </c>
    </row>
    <row r="648" spans="4:139" x14ac:dyDescent="0.2">
      <c r="E648" s="426" t="s">
        <v>130</v>
      </c>
      <c r="F648">
        <v>1</v>
      </c>
      <c r="G648">
        <v>2</v>
      </c>
      <c r="H648">
        <v>3</v>
      </c>
      <c r="I648">
        <v>4</v>
      </c>
      <c r="J648">
        <v>5</v>
      </c>
      <c r="K648">
        <v>6</v>
      </c>
      <c r="L648">
        <v>7</v>
      </c>
      <c r="M648">
        <v>8</v>
      </c>
      <c r="N648">
        <v>9</v>
      </c>
      <c r="O648">
        <v>10</v>
      </c>
      <c r="P648">
        <v>11</v>
      </c>
      <c r="Q648">
        <v>12</v>
      </c>
      <c r="R648">
        <v>13</v>
      </c>
      <c r="S648">
        <v>14</v>
      </c>
      <c r="T648">
        <v>15</v>
      </c>
      <c r="U648">
        <v>16</v>
      </c>
      <c r="V648">
        <v>17</v>
      </c>
      <c r="W648">
        <v>18</v>
      </c>
      <c r="X648">
        <v>19</v>
      </c>
      <c r="Y648">
        <v>20</v>
      </c>
      <c r="Z648">
        <v>21</v>
      </c>
      <c r="AA648">
        <v>22</v>
      </c>
      <c r="AB648">
        <v>23</v>
      </c>
      <c r="AC648">
        <v>24</v>
      </c>
      <c r="AD648">
        <v>25</v>
      </c>
      <c r="AE648">
        <v>26</v>
      </c>
      <c r="AF648">
        <v>27</v>
      </c>
      <c r="AG648">
        <v>28</v>
      </c>
      <c r="AH648">
        <v>29</v>
      </c>
      <c r="AI648">
        <v>30</v>
      </c>
      <c r="AJ648">
        <v>31</v>
      </c>
      <c r="AK648">
        <v>32</v>
      </c>
      <c r="AL648">
        <v>33</v>
      </c>
      <c r="AM648">
        <v>34</v>
      </c>
      <c r="AN648">
        <v>35</v>
      </c>
      <c r="AO648">
        <v>36</v>
      </c>
      <c r="AP648">
        <v>37</v>
      </c>
      <c r="AQ648">
        <v>38</v>
      </c>
      <c r="AR648">
        <v>39</v>
      </c>
      <c r="AS648">
        <v>40</v>
      </c>
      <c r="AT648">
        <v>41</v>
      </c>
      <c r="AU648">
        <v>42</v>
      </c>
      <c r="AV648">
        <v>43</v>
      </c>
      <c r="AW648">
        <v>44</v>
      </c>
      <c r="AX648">
        <v>45</v>
      </c>
      <c r="AY648">
        <v>46</v>
      </c>
      <c r="AZ648">
        <v>47</v>
      </c>
      <c r="BA648">
        <v>48</v>
      </c>
      <c r="BB648">
        <v>49</v>
      </c>
      <c r="BC648">
        <v>50</v>
      </c>
      <c r="BD648">
        <v>51</v>
      </c>
      <c r="BE648">
        <v>52</v>
      </c>
      <c r="BF648">
        <v>53</v>
      </c>
      <c r="BG648">
        <v>54</v>
      </c>
      <c r="BH648">
        <v>55</v>
      </c>
      <c r="BI648">
        <v>56</v>
      </c>
      <c r="BJ648">
        <v>57</v>
      </c>
      <c r="BK648">
        <v>58</v>
      </c>
      <c r="BL648">
        <v>59</v>
      </c>
      <c r="BM648">
        <v>60</v>
      </c>
      <c r="BN648">
        <v>61</v>
      </c>
      <c r="BO648">
        <v>62</v>
      </c>
      <c r="BP648">
        <v>63</v>
      </c>
      <c r="BQ648">
        <v>64</v>
      </c>
      <c r="BR648">
        <v>65</v>
      </c>
      <c r="BS648">
        <v>66</v>
      </c>
      <c r="BT648">
        <v>67</v>
      </c>
      <c r="BU648">
        <v>68</v>
      </c>
      <c r="BV648">
        <v>69</v>
      </c>
      <c r="BW648">
        <v>70</v>
      </c>
      <c r="BX648">
        <v>71</v>
      </c>
      <c r="BY648">
        <v>72</v>
      </c>
      <c r="BZ648">
        <v>73</v>
      </c>
      <c r="CA648">
        <v>74</v>
      </c>
      <c r="CB648">
        <v>75</v>
      </c>
      <c r="CC648">
        <v>76</v>
      </c>
      <c r="CD648">
        <v>77</v>
      </c>
      <c r="CE648">
        <v>78</v>
      </c>
      <c r="CF648">
        <v>79</v>
      </c>
      <c r="CG648">
        <v>80</v>
      </c>
      <c r="CH648">
        <v>81</v>
      </c>
      <c r="CI648">
        <v>82</v>
      </c>
      <c r="CJ648">
        <v>83</v>
      </c>
      <c r="CK648">
        <v>84</v>
      </c>
      <c r="CL648">
        <v>85</v>
      </c>
      <c r="CM648">
        <v>86</v>
      </c>
      <c r="CN648">
        <v>87</v>
      </c>
      <c r="CO648">
        <v>88</v>
      </c>
      <c r="CP648">
        <v>89</v>
      </c>
      <c r="CQ648">
        <v>90</v>
      </c>
      <c r="CR648">
        <v>91</v>
      </c>
      <c r="CS648">
        <v>92</v>
      </c>
      <c r="CT648">
        <v>93</v>
      </c>
      <c r="CU648">
        <v>94</v>
      </c>
      <c r="CV648">
        <v>95</v>
      </c>
      <c r="CW648">
        <v>96</v>
      </c>
      <c r="CX648">
        <v>97</v>
      </c>
      <c r="CY648">
        <v>98</v>
      </c>
      <c r="CZ648">
        <v>99</v>
      </c>
      <c r="DA648">
        <v>100</v>
      </c>
      <c r="DB648">
        <v>101</v>
      </c>
      <c r="DC648">
        <v>102</v>
      </c>
      <c r="DD648">
        <v>103</v>
      </c>
      <c r="DE648">
        <v>104</v>
      </c>
      <c r="DF648">
        <v>105</v>
      </c>
      <c r="DG648">
        <v>106</v>
      </c>
      <c r="DH648">
        <v>107</v>
      </c>
      <c r="DI648">
        <v>108</v>
      </c>
      <c r="DJ648">
        <v>109</v>
      </c>
      <c r="DK648">
        <v>110</v>
      </c>
      <c r="DL648">
        <v>111</v>
      </c>
      <c r="DM648">
        <v>112</v>
      </c>
      <c r="DN648">
        <v>113</v>
      </c>
      <c r="DO648">
        <v>114</v>
      </c>
      <c r="DP648">
        <v>115</v>
      </c>
      <c r="DQ648">
        <v>116</v>
      </c>
      <c r="DR648">
        <v>117</v>
      </c>
      <c r="DS648">
        <v>118</v>
      </c>
      <c r="DT648">
        <v>119</v>
      </c>
      <c r="DU648">
        <v>120</v>
      </c>
      <c r="DV648">
        <v>121</v>
      </c>
      <c r="DW648">
        <v>122</v>
      </c>
      <c r="DX648">
        <v>123</v>
      </c>
      <c r="DY648">
        <v>124</v>
      </c>
      <c r="EA648">
        <v>125</v>
      </c>
      <c r="EB648">
        <v>126</v>
      </c>
      <c r="EC648">
        <v>127</v>
      </c>
      <c r="ED648">
        <v>128</v>
      </c>
      <c r="EF648">
        <v>129</v>
      </c>
      <c r="EG648">
        <v>130</v>
      </c>
      <c r="EH648">
        <v>131</v>
      </c>
      <c r="EI648">
        <v>132</v>
      </c>
    </row>
    <row r="649" spans="4:139" x14ac:dyDescent="0.2">
      <c r="E649" s="426" t="s">
        <v>157</v>
      </c>
      <c r="F649">
        <v>74</v>
      </c>
      <c r="G649">
        <v>58</v>
      </c>
      <c r="H649">
        <v>14</v>
      </c>
      <c r="I649">
        <v>36</v>
      </c>
      <c r="J649">
        <v>117</v>
      </c>
      <c r="K649">
        <v>5</v>
      </c>
      <c r="L649">
        <v>104</v>
      </c>
      <c r="M649">
        <v>27</v>
      </c>
      <c r="N649">
        <v>22</v>
      </c>
      <c r="O649">
        <v>39</v>
      </c>
      <c r="P649">
        <v>128</v>
      </c>
      <c r="Q649">
        <v>63</v>
      </c>
      <c r="R649">
        <v>7</v>
      </c>
      <c r="S649">
        <v>118</v>
      </c>
      <c r="T649">
        <v>84</v>
      </c>
      <c r="U649">
        <v>99</v>
      </c>
      <c r="V649">
        <v>61</v>
      </c>
      <c r="W649">
        <v>46</v>
      </c>
      <c r="X649">
        <v>3</v>
      </c>
      <c r="Y649">
        <v>78</v>
      </c>
      <c r="Z649">
        <v>108</v>
      </c>
      <c r="AA649">
        <v>45</v>
      </c>
      <c r="AB649">
        <v>57</v>
      </c>
      <c r="AC649">
        <v>95</v>
      </c>
      <c r="AD649">
        <v>87</v>
      </c>
      <c r="AE649">
        <v>12</v>
      </c>
      <c r="AF649">
        <v>127</v>
      </c>
      <c r="AG649">
        <v>114</v>
      </c>
      <c r="AH649">
        <v>131</v>
      </c>
      <c r="AI649">
        <v>37</v>
      </c>
      <c r="AJ649">
        <v>112</v>
      </c>
      <c r="AK649">
        <v>76</v>
      </c>
      <c r="AL649">
        <v>120</v>
      </c>
      <c r="AM649">
        <v>67</v>
      </c>
      <c r="AN649">
        <v>124</v>
      </c>
      <c r="AO649">
        <v>4</v>
      </c>
      <c r="AP649">
        <v>30</v>
      </c>
      <c r="AQ649">
        <v>20</v>
      </c>
      <c r="AR649">
        <v>68</v>
      </c>
      <c r="AS649">
        <v>93</v>
      </c>
      <c r="AT649">
        <v>43</v>
      </c>
      <c r="AU649">
        <v>40</v>
      </c>
      <c r="AV649">
        <v>97</v>
      </c>
      <c r="AW649">
        <v>106</v>
      </c>
      <c r="AX649">
        <v>13</v>
      </c>
      <c r="AY649">
        <v>18</v>
      </c>
      <c r="AZ649">
        <v>69</v>
      </c>
      <c r="BA649">
        <v>105</v>
      </c>
      <c r="BB649">
        <v>10</v>
      </c>
      <c r="BC649">
        <v>121</v>
      </c>
      <c r="BD649">
        <v>77</v>
      </c>
      <c r="BE649">
        <v>15</v>
      </c>
      <c r="BF649">
        <v>100</v>
      </c>
      <c r="BG649">
        <v>1</v>
      </c>
      <c r="BH649">
        <v>123</v>
      </c>
      <c r="BI649">
        <v>35</v>
      </c>
      <c r="BJ649">
        <v>51</v>
      </c>
      <c r="BK649">
        <v>21</v>
      </c>
      <c r="BL649">
        <v>81</v>
      </c>
      <c r="BM649">
        <v>132</v>
      </c>
      <c r="BN649">
        <v>19</v>
      </c>
      <c r="BO649">
        <v>98</v>
      </c>
      <c r="BP649">
        <v>94</v>
      </c>
      <c r="BQ649">
        <v>53</v>
      </c>
      <c r="BR649">
        <v>44</v>
      </c>
      <c r="BS649">
        <v>55</v>
      </c>
      <c r="BT649">
        <v>59</v>
      </c>
      <c r="BU649">
        <v>47</v>
      </c>
      <c r="BV649">
        <v>38</v>
      </c>
      <c r="BW649">
        <v>86</v>
      </c>
      <c r="BX649">
        <v>49</v>
      </c>
      <c r="BY649">
        <v>29</v>
      </c>
      <c r="BZ649">
        <v>115</v>
      </c>
      <c r="CA649">
        <v>52</v>
      </c>
      <c r="CB649">
        <v>103</v>
      </c>
      <c r="CC649">
        <v>9</v>
      </c>
      <c r="CD649">
        <v>28</v>
      </c>
      <c r="CE649">
        <v>126</v>
      </c>
      <c r="CF649">
        <v>73</v>
      </c>
      <c r="CG649">
        <v>96</v>
      </c>
      <c r="CH649">
        <v>34</v>
      </c>
      <c r="CI649">
        <v>119</v>
      </c>
      <c r="CJ649">
        <v>80</v>
      </c>
      <c r="CK649">
        <v>83</v>
      </c>
      <c r="CL649">
        <v>111</v>
      </c>
      <c r="CM649">
        <v>70</v>
      </c>
      <c r="CN649">
        <v>23</v>
      </c>
      <c r="CO649">
        <v>17</v>
      </c>
      <c r="CP649">
        <v>62</v>
      </c>
      <c r="CQ649">
        <v>101</v>
      </c>
      <c r="CR649">
        <v>54</v>
      </c>
      <c r="CS649">
        <v>116</v>
      </c>
      <c r="CT649">
        <v>107</v>
      </c>
      <c r="CU649">
        <v>82</v>
      </c>
      <c r="CV649">
        <v>125</v>
      </c>
      <c r="CW649">
        <v>109</v>
      </c>
      <c r="CX649">
        <v>41</v>
      </c>
      <c r="CY649">
        <v>25</v>
      </c>
      <c r="CZ649">
        <v>16</v>
      </c>
      <c r="DA649">
        <v>71</v>
      </c>
      <c r="DB649">
        <v>102</v>
      </c>
      <c r="DC649">
        <v>90</v>
      </c>
      <c r="DD649">
        <v>75</v>
      </c>
      <c r="DE649">
        <v>65</v>
      </c>
      <c r="DF649">
        <v>129</v>
      </c>
      <c r="DG649">
        <v>60</v>
      </c>
      <c r="DH649">
        <v>8</v>
      </c>
      <c r="DI649">
        <v>64</v>
      </c>
      <c r="DJ649">
        <v>31</v>
      </c>
      <c r="DK649">
        <v>91</v>
      </c>
      <c r="DL649">
        <v>85</v>
      </c>
      <c r="DM649">
        <v>89</v>
      </c>
      <c r="DN649">
        <v>110</v>
      </c>
      <c r="DO649">
        <v>113</v>
      </c>
      <c r="DP649">
        <v>79</v>
      </c>
      <c r="DQ649">
        <v>92</v>
      </c>
      <c r="DR649">
        <v>24</v>
      </c>
      <c r="DS649">
        <v>130</v>
      </c>
      <c r="DT649">
        <v>122</v>
      </c>
      <c r="DU649">
        <v>33</v>
      </c>
      <c r="DV649">
        <v>88</v>
      </c>
      <c r="DW649">
        <v>56</v>
      </c>
      <c r="DX649">
        <v>32</v>
      </c>
      <c r="DY649">
        <v>66</v>
      </c>
      <c r="EA649">
        <v>50</v>
      </c>
      <c r="EB649">
        <v>11</v>
      </c>
      <c r="EC649">
        <v>42</v>
      </c>
      <c r="ED649">
        <v>26</v>
      </c>
      <c r="EF649">
        <v>48</v>
      </c>
      <c r="EG649">
        <v>6</v>
      </c>
      <c r="EH649">
        <v>72</v>
      </c>
      <c r="EI649">
        <v>2</v>
      </c>
    </row>
    <row r="650" spans="4:139" x14ac:dyDescent="0.2">
      <c r="E650" s="426" t="s">
        <v>159</v>
      </c>
      <c r="F650">
        <v>3</v>
      </c>
      <c r="G650">
        <v>103</v>
      </c>
      <c r="H650">
        <v>125</v>
      </c>
      <c r="I650">
        <v>72</v>
      </c>
      <c r="J650">
        <v>8</v>
      </c>
      <c r="K650">
        <v>124</v>
      </c>
      <c r="L650">
        <v>73</v>
      </c>
      <c r="M650">
        <v>117</v>
      </c>
      <c r="N650">
        <v>27</v>
      </c>
      <c r="O650">
        <v>54</v>
      </c>
      <c r="P650">
        <v>10</v>
      </c>
      <c r="Q650">
        <v>53</v>
      </c>
      <c r="R650">
        <v>99</v>
      </c>
      <c r="S650">
        <v>57</v>
      </c>
      <c r="T650">
        <v>36</v>
      </c>
      <c r="U650">
        <v>62</v>
      </c>
      <c r="V650">
        <v>120</v>
      </c>
      <c r="W650">
        <v>19</v>
      </c>
      <c r="X650">
        <v>41</v>
      </c>
      <c r="Y650">
        <v>12</v>
      </c>
      <c r="Z650">
        <v>39</v>
      </c>
      <c r="AA650">
        <v>75</v>
      </c>
      <c r="AB650">
        <v>2</v>
      </c>
      <c r="AC650">
        <v>130</v>
      </c>
      <c r="AD650">
        <v>116</v>
      </c>
      <c r="AE650">
        <v>40</v>
      </c>
      <c r="AF650">
        <v>1</v>
      </c>
      <c r="AG650">
        <v>90</v>
      </c>
      <c r="AH650">
        <v>51</v>
      </c>
      <c r="AI650">
        <v>128</v>
      </c>
      <c r="AJ650">
        <v>105</v>
      </c>
      <c r="AK650">
        <v>33</v>
      </c>
      <c r="AL650">
        <v>50</v>
      </c>
      <c r="AM650">
        <v>91</v>
      </c>
      <c r="AN650">
        <v>61</v>
      </c>
      <c r="AO650">
        <v>15</v>
      </c>
      <c r="AP650">
        <v>20</v>
      </c>
      <c r="AQ650">
        <v>49</v>
      </c>
      <c r="AR650">
        <v>43</v>
      </c>
      <c r="AS650">
        <v>127</v>
      </c>
      <c r="AT650">
        <v>52</v>
      </c>
      <c r="AU650">
        <v>109</v>
      </c>
      <c r="AV650">
        <v>66</v>
      </c>
      <c r="AW650">
        <v>18</v>
      </c>
      <c r="AX650">
        <v>7</v>
      </c>
      <c r="AY650">
        <v>94</v>
      </c>
      <c r="AZ650">
        <v>114</v>
      </c>
      <c r="BA650">
        <v>59</v>
      </c>
      <c r="BB650">
        <v>23</v>
      </c>
      <c r="BC650">
        <v>97</v>
      </c>
      <c r="BD650">
        <v>29</v>
      </c>
      <c r="BE650">
        <v>60</v>
      </c>
      <c r="BF650">
        <v>37</v>
      </c>
      <c r="BG650">
        <v>96</v>
      </c>
      <c r="BH650">
        <v>106</v>
      </c>
      <c r="BI650">
        <v>118</v>
      </c>
      <c r="BJ650">
        <v>129</v>
      </c>
      <c r="BK650">
        <v>122</v>
      </c>
      <c r="BL650">
        <v>48</v>
      </c>
      <c r="BM650">
        <v>107</v>
      </c>
      <c r="BN650">
        <v>65</v>
      </c>
      <c r="BO650">
        <v>68</v>
      </c>
      <c r="BP650">
        <v>85</v>
      </c>
      <c r="BQ650">
        <v>88</v>
      </c>
      <c r="BR650">
        <v>42</v>
      </c>
      <c r="BS650">
        <v>67</v>
      </c>
      <c r="BT650">
        <v>83</v>
      </c>
      <c r="BU650">
        <v>104</v>
      </c>
      <c r="BV650">
        <v>21</v>
      </c>
      <c r="BW650">
        <v>108</v>
      </c>
      <c r="BX650">
        <v>131</v>
      </c>
      <c r="BY650">
        <v>34</v>
      </c>
      <c r="BZ650">
        <v>22</v>
      </c>
      <c r="CA650">
        <v>126</v>
      </c>
      <c r="CB650">
        <v>58</v>
      </c>
      <c r="CC650">
        <v>132</v>
      </c>
      <c r="CD650">
        <v>78</v>
      </c>
      <c r="CE650">
        <v>69</v>
      </c>
      <c r="CF650">
        <v>47</v>
      </c>
      <c r="CG650">
        <v>9</v>
      </c>
      <c r="CH650">
        <v>82</v>
      </c>
      <c r="CI650">
        <v>35</v>
      </c>
      <c r="CJ650">
        <v>45</v>
      </c>
      <c r="CK650">
        <v>112</v>
      </c>
      <c r="CL650">
        <v>98</v>
      </c>
      <c r="CM650">
        <v>13</v>
      </c>
      <c r="CN650">
        <v>38</v>
      </c>
      <c r="CO650">
        <v>16</v>
      </c>
      <c r="CP650">
        <v>63</v>
      </c>
      <c r="CQ650">
        <v>28</v>
      </c>
      <c r="CR650">
        <v>79</v>
      </c>
      <c r="CS650">
        <v>64</v>
      </c>
      <c r="CT650">
        <v>121</v>
      </c>
      <c r="CU650">
        <v>92</v>
      </c>
      <c r="CV650">
        <v>11</v>
      </c>
      <c r="CW650">
        <v>84</v>
      </c>
      <c r="CX650">
        <v>93</v>
      </c>
      <c r="CY650">
        <v>26</v>
      </c>
      <c r="CZ650">
        <v>32</v>
      </c>
      <c r="DA650">
        <v>102</v>
      </c>
      <c r="DB650">
        <v>80</v>
      </c>
      <c r="DC650">
        <v>100</v>
      </c>
      <c r="DD650">
        <v>74</v>
      </c>
      <c r="DE650">
        <v>56</v>
      </c>
      <c r="DF650">
        <v>4</v>
      </c>
      <c r="DG650">
        <v>119</v>
      </c>
      <c r="DH650">
        <v>110</v>
      </c>
      <c r="DI650">
        <v>70</v>
      </c>
      <c r="DJ650">
        <v>71</v>
      </c>
      <c r="DK650">
        <v>46</v>
      </c>
      <c r="DL650">
        <v>44</v>
      </c>
      <c r="DM650">
        <v>25</v>
      </c>
      <c r="DN650">
        <v>31</v>
      </c>
      <c r="DO650">
        <v>17</v>
      </c>
      <c r="DP650">
        <v>76</v>
      </c>
      <c r="DQ650">
        <v>113</v>
      </c>
      <c r="DR650">
        <v>123</v>
      </c>
      <c r="DS650">
        <v>5</v>
      </c>
      <c r="DT650">
        <v>6</v>
      </c>
      <c r="DU650">
        <v>81</v>
      </c>
      <c r="DV650">
        <v>24</v>
      </c>
      <c r="DW650">
        <v>115</v>
      </c>
      <c r="DX650">
        <v>87</v>
      </c>
      <c r="DY650">
        <v>55</v>
      </c>
      <c r="EA650">
        <v>30</v>
      </c>
      <c r="EB650">
        <v>111</v>
      </c>
      <c r="EC650">
        <v>89</v>
      </c>
      <c r="ED650">
        <v>101</v>
      </c>
      <c r="EF650">
        <v>95</v>
      </c>
      <c r="EG650">
        <v>14</v>
      </c>
      <c r="EH650">
        <v>86</v>
      </c>
      <c r="EI650">
        <v>77</v>
      </c>
    </row>
    <row r="652" spans="4:139" x14ac:dyDescent="0.2">
      <c r="D652" s="430">
        <v>133</v>
      </c>
      <c r="E652" s="431" t="s">
        <v>179</v>
      </c>
    </row>
    <row r="653" spans="4:139" x14ac:dyDescent="0.2">
      <c r="E653" s="426" t="s">
        <v>130</v>
      </c>
      <c r="F653">
        <v>1</v>
      </c>
      <c r="G653">
        <v>2</v>
      </c>
      <c r="H653">
        <v>3</v>
      </c>
      <c r="I653">
        <v>4</v>
      </c>
      <c r="J653">
        <v>5</v>
      </c>
      <c r="K653">
        <v>6</v>
      </c>
      <c r="L653">
        <v>7</v>
      </c>
      <c r="M653">
        <v>8</v>
      </c>
      <c r="N653">
        <v>9</v>
      </c>
      <c r="O653">
        <v>10</v>
      </c>
      <c r="P653">
        <v>11</v>
      </c>
      <c r="Q653">
        <v>12</v>
      </c>
      <c r="R653">
        <v>13</v>
      </c>
      <c r="S653">
        <v>14</v>
      </c>
      <c r="T653">
        <v>15</v>
      </c>
      <c r="U653">
        <v>16</v>
      </c>
      <c r="V653">
        <v>17</v>
      </c>
      <c r="W653">
        <v>18</v>
      </c>
      <c r="X653">
        <v>19</v>
      </c>
      <c r="Y653">
        <v>20</v>
      </c>
      <c r="Z653">
        <v>21</v>
      </c>
      <c r="AA653">
        <v>22</v>
      </c>
      <c r="AB653">
        <v>23</v>
      </c>
      <c r="AC653">
        <v>24</v>
      </c>
      <c r="AD653">
        <v>25</v>
      </c>
      <c r="AE653">
        <v>26</v>
      </c>
      <c r="AF653">
        <v>27</v>
      </c>
      <c r="AG653">
        <v>28</v>
      </c>
      <c r="AH653">
        <v>29</v>
      </c>
      <c r="AI653">
        <v>30</v>
      </c>
      <c r="AJ653">
        <v>31</v>
      </c>
      <c r="AK653">
        <v>32</v>
      </c>
      <c r="AL653">
        <v>33</v>
      </c>
      <c r="AM653">
        <v>34</v>
      </c>
      <c r="AN653">
        <v>35</v>
      </c>
      <c r="AO653">
        <v>36</v>
      </c>
      <c r="AP653">
        <v>37</v>
      </c>
      <c r="AQ653">
        <v>38</v>
      </c>
      <c r="AR653">
        <v>39</v>
      </c>
      <c r="AS653">
        <v>40</v>
      </c>
      <c r="AT653">
        <v>41</v>
      </c>
      <c r="AU653">
        <v>42</v>
      </c>
      <c r="AV653">
        <v>43</v>
      </c>
      <c r="AW653">
        <v>44</v>
      </c>
      <c r="AX653">
        <v>45</v>
      </c>
      <c r="AY653">
        <v>46</v>
      </c>
      <c r="AZ653">
        <v>47</v>
      </c>
      <c r="BA653">
        <v>48</v>
      </c>
      <c r="BB653">
        <v>49</v>
      </c>
      <c r="BC653">
        <v>50</v>
      </c>
      <c r="BD653">
        <v>51</v>
      </c>
      <c r="BE653">
        <v>52</v>
      </c>
      <c r="BF653">
        <v>53</v>
      </c>
      <c r="BG653">
        <v>54</v>
      </c>
      <c r="BH653">
        <v>55</v>
      </c>
      <c r="BI653">
        <v>56</v>
      </c>
      <c r="BJ653">
        <v>57</v>
      </c>
      <c r="BK653">
        <v>58</v>
      </c>
      <c r="BL653">
        <v>59</v>
      </c>
      <c r="BM653">
        <v>60</v>
      </c>
      <c r="BN653">
        <v>61</v>
      </c>
      <c r="BO653">
        <v>62</v>
      </c>
      <c r="BP653">
        <v>63</v>
      </c>
      <c r="BQ653">
        <v>64</v>
      </c>
      <c r="BR653">
        <v>65</v>
      </c>
      <c r="BS653">
        <v>66</v>
      </c>
      <c r="BT653">
        <v>67</v>
      </c>
      <c r="BU653">
        <v>68</v>
      </c>
      <c r="BV653">
        <v>69</v>
      </c>
      <c r="BW653">
        <v>70</v>
      </c>
      <c r="BX653">
        <v>71</v>
      </c>
      <c r="BY653">
        <v>72</v>
      </c>
      <c r="BZ653">
        <v>73</v>
      </c>
      <c r="CA653">
        <v>74</v>
      </c>
      <c r="CB653">
        <v>75</v>
      </c>
      <c r="CC653">
        <v>76</v>
      </c>
      <c r="CD653">
        <v>77</v>
      </c>
      <c r="CE653">
        <v>78</v>
      </c>
      <c r="CF653">
        <v>79</v>
      </c>
      <c r="CG653">
        <v>80</v>
      </c>
      <c r="CH653">
        <v>81</v>
      </c>
      <c r="CI653">
        <v>82</v>
      </c>
      <c r="CJ653">
        <v>83</v>
      </c>
      <c r="CK653">
        <v>84</v>
      </c>
      <c r="CL653">
        <v>85</v>
      </c>
      <c r="CM653">
        <v>86</v>
      </c>
      <c r="CN653">
        <v>87</v>
      </c>
      <c r="CO653">
        <v>88</v>
      </c>
      <c r="CP653">
        <v>89</v>
      </c>
      <c r="CQ653">
        <v>90</v>
      </c>
      <c r="CR653">
        <v>91</v>
      </c>
      <c r="CS653">
        <v>92</v>
      </c>
      <c r="CT653">
        <v>93</v>
      </c>
      <c r="CU653">
        <v>94</v>
      </c>
      <c r="CV653">
        <v>95</v>
      </c>
      <c r="CW653">
        <v>96</v>
      </c>
      <c r="CX653">
        <v>97</v>
      </c>
      <c r="CY653">
        <v>98</v>
      </c>
      <c r="CZ653">
        <v>99</v>
      </c>
      <c r="DA653">
        <v>100</v>
      </c>
      <c r="DB653">
        <v>101</v>
      </c>
      <c r="DC653">
        <v>102</v>
      </c>
      <c r="DD653">
        <v>103</v>
      </c>
      <c r="DE653">
        <v>104</v>
      </c>
      <c r="DF653">
        <v>105</v>
      </c>
      <c r="DG653">
        <v>106</v>
      </c>
      <c r="DH653">
        <v>107</v>
      </c>
      <c r="DI653">
        <v>108</v>
      </c>
      <c r="DJ653">
        <v>109</v>
      </c>
      <c r="DK653">
        <v>110</v>
      </c>
      <c r="DL653">
        <v>111</v>
      </c>
      <c r="DM653">
        <v>112</v>
      </c>
      <c r="DN653">
        <v>113</v>
      </c>
      <c r="DO653">
        <v>114</v>
      </c>
      <c r="DP653">
        <v>115</v>
      </c>
      <c r="DQ653">
        <v>116</v>
      </c>
      <c r="DR653">
        <v>117</v>
      </c>
      <c r="DS653">
        <v>118</v>
      </c>
      <c r="DT653">
        <v>119</v>
      </c>
      <c r="DU653">
        <v>120</v>
      </c>
      <c r="DV653">
        <v>121</v>
      </c>
      <c r="DW653">
        <v>122</v>
      </c>
      <c r="DX653">
        <v>123</v>
      </c>
      <c r="DY653">
        <v>124</v>
      </c>
      <c r="DZ653">
        <v>125</v>
      </c>
      <c r="EA653">
        <v>126</v>
      </c>
      <c r="EB653">
        <v>127</v>
      </c>
      <c r="EC653">
        <v>128</v>
      </c>
      <c r="ED653">
        <v>129</v>
      </c>
      <c r="EF653">
        <v>130</v>
      </c>
      <c r="EG653">
        <v>131</v>
      </c>
      <c r="EH653">
        <v>132</v>
      </c>
      <c r="EI653">
        <v>133</v>
      </c>
    </row>
    <row r="654" spans="4:139" x14ac:dyDescent="0.2">
      <c r="E654" s="426" t="s">
        <v>157</v>
      </c>
      <c r="F654">
        <v>58</v>
      </c>
      <c r="G654">
        <v>96</v>
      </c>
      <c r="H654">
        <v>24</v>
      </c>
      <c r="I654">
        <v>71</v>
      </c>
      <c r="J654">
        <v>76</v>
      </c>
      <c r="K654">
        <v>62</v>
      </c>
      <c r="L654">
        <v>23</v>
      </c>
      <c r="M654">
        <v>77</v>
      </c>
      <c r="N654">
        <v>33</v>
      </c>
      <c r="O654">
        <v>113</v>
      </c>
      <c r="P654">
        <v>72</v>
      </c>
      <c r="Q654">
        <v>121</v>
      </c>
      <c r="R654">
        <v>37</v>
      </c>
      <c r="S654">
        <v>30</v>
      </c>
      <c r="T654">
        <v>127</v>
      </c>
      <c r="U654">
        <v>94</v>
      </c>
      <c r="V654">
        <v>6</v>
      </c>
      <c r="W654">
        <v>4</v>
      </c>
      <c r="X654">
        <v>28</v>
      </c>
      <c r="Y654">
        <v>63</v>
      </c>
      <c r="Z654">
        <v>124</v>
      </c>
      <c r="AA654">
        <v>78</v>
      </c>
      <c r="AB654">
        <v>117</v>
      </c>
      <c r="AC654">
        <v>41</v>
      </c>
      <c r="AD654">
        <v>36</v>
      </c>
      <c r="AE654">
        <v>49</v>
      </c>
      <c r="AF654">
        <v>54</v>
      </c>
      <c r="AG654">
        <v>90</v>
      </c>
      <c r="AH654">
        <v>108</v>
      </c>
      <c r="AI654">
        <v>118</v>
      </c>
      <c r="AJ654">
        <v>105</v>
      </c>
      <c r="AK654">
        <v>79</v>
      </c>
      <c r="AL654">
        <v>84</v>
      </c>
      <c r="AM654">
        <v>5</v>
      </c>
      <c r="AN654">
        <v>67</v>
      </c>
      <c r="AO654">
        <v>25</v>
      </c>
      <c r="AP654">
        <v>40</v>
      </c>
      <c r="AQ654">
        <v>101</v>
      </c>
      <c r="AR654">
        <v>27</v>
      </c>
      <c r="AS654">
        <v>116</v>
      </c>
      <c r="AT654">
        <v>8</v>
      </c>
      <c r="AU654">
        <v>65</v>
      </c>
      <c r="AV654">
        <v>107</v>
      </c>
      <c r="AW654">
        <v>86</v>
      </c>
      <c r="AX654">
        <v>81</v>
      </c>
      <c r="AY654">
        <v>59</v>
      </c>
      <c r="AZ654">
        <v>88</v>
      </c>
      <c r="BA654">
        <v>19</v>
      </c>
      <c r="BB654">
        <v>26</v>
      </c>
      <c r="BC654">
        <v>97</v>
      </c>
      <c r="BD654">
        <v>122</v>
      </c>
      <c r="BE654">
        <v>55</v>
      </c>
      <c r="BF654">
        <v>104</v>
      </c>
      <c r="BG654">
        <v>15</v>
      </c>
      <c r="BH654">
        <v>43</v>
      </c>
      <c r="BI654">
        <v>75</v>
      </c>
      <c r="BJ654">
        <v>83</v>
      </c>
      <c r="BK654">
        <v>133</v>
      </c>
      <c r="BL654">
        <v>115</v>
      </c>
      <c r="BM654">
        <v>18</v>
      </c>
      <c r="BN654">
        <v>45</v>
      </c>
      <c r="BO654">
        <v>128</v>
      </c>
      <c r="BP654">
        <v>51</v>
      </c>
      <c r="BQ654">
        <v>2</v>
      </c>
      <c r="BR654">
        <v>99</v>
      </c>
      <c r="BS654">
        <v>80</v>
      </c>
      <c r="BT654">
        <v>35</v>
      </c>
      <c r="BU654">
        <v>82</v>
      </c>
      <c r="BV654">
        <v>68</v>
      </c>
      <c r="BW654">
        <v>91</v>
      </c>
      <c r="BX654">
        <v>64</v>
      </c>
      <c r="BY654">
        <v>29</v>
      </c>
      <c r="BZ654">
        <v>56</v>
      </c>
      <c r="CA654">
        <v>95</v>
      </c>
      <c r="CB654">
        <v>123</v>
      </c>
      <c r="CC654">
        <v>44</v>
      </c>
      <c r="CD654">
        <v>3</v>
      </c>
      <c r="CE654">
        <v>87</v>
      </c>
      <c r="CF654">
        <v>11</v>
      </c>
      <c r="CG654">
        <v>66</v>
      </c>
      <c r="CH654">
        <v>100</v>
      </c>
      <c r="CI654">
        <v>1</v>
      </c>
      <c r="CJ654">
        <v>111</v>
      </c>
      <c r="CK654">
        <v>130</v>
      </c>
      <c r="CL654">
        <v>53</v>
      </c>
      <c r="CM654">
        <v>74</v>
      </c>
      <c r="CN654">
        <v>34</v>
      </c>
      <c r="CO654">
        <v>47</v>
      </c>
      <c r="CP654">
        <v>57</v>
      </c>
      <c r="CQ654">
        <v>12</v>
      </c>
      <c r="CR654">
        <v>89</v>
      </c>
      <c r="CS654">
        <v>69</v>
      </c>
      <c r="CT654">
        <v>110</v>
      </c>
      <c r="CU654">
        <v>98</v>
      </c>
      <c r="CV654">
        <v>132</v>
      </c>
      <c r="CW654">
        <v>109</v>
      </c>
      <c r="CX654">
        <v>50</v>
      </c>
      <c r="CY654">
        <v>102</v>
      </c>
      <c r="CZ654">
        <v>42</v>
      </c>
      <c r="DA654">
        <v>7</v>
      </c>
      <c r="DB654">
        <v>125</v>
      </c>
      <c r="DC654">
        <v>39</v>
      </c>
      <c r="DD654">
        <v>16</v>
      </c>
      <c r="DE654">
        <v>93</v>
      </c>
      <c r="DF654">
        <v>48</v>
      </c>
      <c r="DG654">
        <v>112</v>
      </c>
      <c r="DH654">
        <v>106</v>
      </c>
      <c r="DI654">
        <v>17</v>
      </c>
      <c r="DJ654">
        <v>22</v>
      </c>
      <c r="DK654">
        <v>31</v>
      </c>
      <c r="DL654">
        <v>38</v>
      </c>
      <c r="DM654">
        <v>120</v>
      </c>
      <c r="DN654">
        <v>114</v>
      </c>
      <c r="DO654">
        <v>10</v>
      </c>
      <c r="DP654">
        <v>13</v>
      </c>
      <c r="DQ654">
        <v>85</v>
      </c>
      <c r="DR654">
        <v>61</v>
      </c>
      <c r="DS654">
        <v>131</v>
      </c>
      <c r="DT654">
        <v>46</v>
      </c>
      <c r="DU654">
        <v>126</v>
      </c>
      <c r="DV654">
        <v>129</v>
      </c>
      <c r="DW654">
        <v>70</v>
      </c>
      <c r="DX654">
        <v>60</v>
      </c>
      <c r="DY654">
        <v>21</v>
      </c>
      <c r="DZ654">
        <v>103</v>
      </c>
      <c r="EA654">
        <v>9</v>
      </c>
      <c r="EB654">
        <v>20</v>
      </c>
      <c r="EC654">
        <v>52</v>
      </c>
      <c r="ED654">
        <v>92</v>
      </c>
      <c r="EF654">
        <v>14</v>
      </c>
      <c r="EG654">
        <v>73</v>
      </c>
      <c r="EH654">
        <v>119</v>
      </c>
      <c r="EI654">
        <v>32</v>
      </c>
    </row>
    <row r="655" spans="4:139" x14ac:dyDescent="0.2">
      <c r="E655" s="426" t="s">
        <v>159</v>
      </c>
      <c r="F655">
        <v>28</v>
      </c>
      <c r="G655">
        <v>108</v>
      </c>
      <c r="H655">
        <v>39</v>
      </c>
      <c r="I655">
        <v>101</v>
      </c>
      <c r="J655">
        <v>96</v>
      </c>
      <c r="K655">
        <v>57</v>
      </c>
      <c r="L655">
        <v>94</v>
      </c>
      <c r="M655">
        <v>55</v>
      </c>
      <c r="N655">
        <v>100</v>
      </c>
      <c r="O655">
        <v>11</v>
      </c>
      <c r="P655">
        <v>10</v>
      </c>
      <c r="Q655">
        <v>66</v>
      </c>
      <c r="R655">
        <v>2</v>
      </c>
      <c r="S655">
        <v>73</v>
      </c>
      <c r="T655">
        <v>58</v>
      </c>
      <c r="U655">
        <v>43</v>
      </c>
      <c r="V655">
        <v>33</v>
      </c>
      <c r="W655">
        <v>70</v>
      </c>
      <c r="X655">
        <v>1</v>
      </c>
      <c r="Y655">
        <v>131</v>
      </c>
      <c r="Z655">
        <v>118</v>
      </c>
      <c r="AA655">
        <v>132</v>
      </c>
      <c r="AB655">
        <v>42</v>
      </c>
      <c r="AC655">
        <v>76</v>
      </c>
      <c r="AD655">
        <v>8</v>
      </c>
      <c r="AE655">
        <v>5</v>
      </c>
      <c r="AF655">
        <v>13</v>
      </c>
      <c r="AG655">
        <v>74</v>
      </c>
      <c r="AH655">
        <v>23</v>
      </c>
      <c r="AI655">
        <v>102</v>
      </c>
      <c r="AJ655">
        <v>95</v>
      </c>
      <c r="AK655">
        <v>26</v>
      </c>
      <c r="AL655">
        <v>129</v>
      </c>
      <c r="AM655">
        <v>52</v>
      </c>
      <c r="AN655">
        <v>41</v>
      </c>
      <c r="AO655">
        <v>99</v>
      </c>
      <c r="AP655">
        <v>124</v>
      </c>
      <c r="AQ655">
        <v>126</v>
      </c>
      <c r="AR655">
        <v>77</v>
      </c>
      <c r="AS655">
        <v>130</v>
      </c>
      <c r="AT655">
        <v>35</v>
      </c>
      <c r="AU655">
        <v>116</v>
      </c>
      <c r="AV655">
        <v>105</v>
      </c>
      <c r="AW655">
        <v>85</v>
      </c>
      <c r="AX655">
        <v>3</v>
      </c>
      <c r="AY655">
        <v>69</v>
      </c>
      <c r="AZ655">
        <v>60</v>
      </c>
      <c r="BA655">
        <v>97</v>
      </c>
      <c r="BB655">
        <v>47</v>
      </c>
      <c r="BC655">
        <v>64</v>
      </c>
      <c r="BD655">
        <v>119</v>
      </c>
      <c r="BE655">
        <v>90</v>
      </c>
      <c r="BF655">
        <v>12</v>
      </c>
      <c r="BG655">
        <v>122</v>
      </c>
      <c r="BH655">
        <v>112</v>
      </c>
      <c r="BI655">
        <v>114</v>
      </c>
      <c r="BJ655">
        <v>19</v>
      </c>
      <c r="BK655">
        <v>54</v>
      </c>
      <c r="BL655">
        <v>45</v>
      </c>
      <c r="BM655">
        <v>21</v>
      </c>
      <c r="BN655">
        <v>115</v>
      </c>
      <c r="BO655">
        <v>89</v>
      </c>
      <c r="BP655">
        <v>92</v>
      </c>
      <c r="BQ655">
        <v>128</v>
      </c>
      <c r="BR655">
        <v>61</v>
      </c>
      <c r="BS655">
        <v>67</v>
      </c>
      <c r="BT655">
        <v>48</v>
      </c>
      <c r="BU655">
        <v>27</v>
      </c>
      <c r="BV655">
        <v>51</v>
      </c>
      <c r="BW655">
        <v>17</v>
      </c>
      <c r="BX655">
        <v>133</v>
      </c>
      <c r="BY655">
        <v>98</v>
      </c>
      <c r="BZ655">
        <v>36</v>
      </c>
      <c r="CA655">
        <v>111</v>
      </c>
      <c r="CB655">
        <v>82</v>
      </c>
      <c r="CC655">
        <v>110</v>
      </c>
      <c r="CD655">
        <v>68</v>
      </c>
      <c r="CE655">
        <v>22</v>
      </c>
      <c r="CF655">
        <v>75</v>
      </c>
      <c r="CG655">
        <v>6</v>
      </c>
      <c r="CH655">
        <v>113</v>
      </c>
      <c r="CI655">
        <v>4</v>
      </c>
      <c r="CJ655">
        <v>81</v>
      </c>
      <c r="CK655">
        <v>125</v>
      </c>
      <c r="CL655">
        <v>38</v>
      </c>
      <c r="CM655">
        <v>104</v>
      </c>
      <c r="CN655">
        <v>123</v>
      </c>
      <c r="CO655">
        <v>86</v>
      </c>
      <c r="CP655">
        <v>62</v>
      </c>
      <c r="CQ655">
        <v>78</v>
      </c>
      <c r="CR655">
        <v>84</v>
      </c>
      <c r="CS655">
        <v>63</v>
      </c>
      <c r="CT655">
        <v>29</v>
      </c>
      <c r="CU655">
        <v>121</v>
      </c>
      <c r="CV655">
        <v>87</v>
      </c>
      <c r="CW655">
        <v>32</v>
      </c>
      <c r="CX655">
        <v>9</v>
      </c>
      <c r="CY655">
        <v>49</v>
      </c>
      <c r="CZ655">
        <v>107</v>
      </c>
      <c r="DA655">
        <v>72</v>
      </c>
      <c r="DB655">
        <v>127</v>
      </c>
      <c r="DC655">
        <v>46</v>
      </c>
      <c r="DD655">
        <v>40</v>
      </c>
      <c r="DE655">
        <v>91</v>
      </c>
      <c r="DF655">
        <v>16</v>
      </c>
      <c r="DG655">
        <v>15</v>
      </c>
      <c r="DH655">
        <v>53</v>
      </c>
      <c r="DI655">
        <v>34</v>
      </c>
      <c r="DJ655">
        <v>37</v>
      </c>
      <c r="DK655">
        <v>109</v>
      </c>
      <c r="DL655">
        <v>30</v>
      </c>
      <c r="DM655">
        <v>25</v>
      </c>
      <c r="DN655">
        <v>50</v>
      </c>
      <c r="DO655">
        <v>56</v>
      </c>
      <c r="DP655">
        <v>14</v>
      </c>
      <c r="DQ655">
        <v>20</v>
      </c>
      <c r="DR655">
        <v>103</v>
      </c>
      <c r="DS655">
        <v>65</v>
      </c>
      <c r="DT655">
        <v>31</v>
      </c>
      <c r="DU655">
        <v>117</v>
      </c>
      <c r="DV655">
        <v>79</v>
      </c>
      <c r="DW655">
        <v>18</v>
      </c>
      <c r="DX655">
        <v>71</v>
      </c>
      <c r="DY655">
        <v>106</v>
      </c>
      <c r="DZ655">
        <v>88</v>
      </c>
      <c r="EA655">
        <v>24</v>
      </c>
      <c r="EB655">
        <v>59</v>
      </c>
      <c r="EC655">
        <v>120</v>
      </c>
      <c r="ED655">
        <v>83</v>
      </c>
      <c r="EF655">
        <v>7</v>
      </c>
      <c r="EG655">
        <v>93</v>
      </c>
      <c r="EH655">
        <v>44</v>
      </c>
      <c r="EI655">
        <v>80</v>
      </c>
    </row>
    <row r="657" spans="4:144" x14ac:dyDescent="0.2">
      <c r="D657" s="430">
        <v>134</v>
      </c>
      <c r="E657" s="431" t="s">
        <v>179</v>
      </c>
    </row>
    <row r="658" spans="4:144" x14ac:dyDescent="0.2">
      <c r="E658" s="426" t="s">
        <v>130</v>
      </c>
      <c r="F658">
        <v>1</v>
      </c>
      <c r="G658">
        <v>2</v>
      </c>
      <c r="H658">
        <v>3</v>
      </c>
      <c r="I658">
        <v>4</v>
      </c>
      <c r="J658">
        <v>5</v>
      </c>
      <c r="K658">
        <v>6</v>
      </c>
      <c r="L658">
        <v>7</v>
      </c>
      <c r="M658">
        <v>8</v>
      </c>
      <c r="N658">
        <v>9</v>
      </c>
      <c r="O658">
        <v>10</v>
      </c>
      <c r="P658">
        <v>11</v>
      </c>
      <c r="Q658">
        <v>12</v>
      </c>
      <c r="R658">
        <v>13</v>
      </c>
      <c r="S658">
        <v>14</v>
      </c>
      <c r="T658">
        <v>15</v>
      </c>
      <c r="U658">
        <v>16</v>
      </c>
      <c r="V658">
        <v>17</v>
      </c>
      <c r="W658">
        <v>18</v>
      </c>
      <c r="X658">
        <v>19</v>
      </c>
      <c r="Y658">
        <v>20</v>
      </c>
      <c r="Z658">
        <v>21</v>
      </c>
      <c r="AA658">
        <v>22</v>
      </c>
      <c r="AB658">
        <v>23</v>
      </c>
      <c r="AC658">
        <v>24</v>
      </c>
      <c r="AD658">
        <v>25</v>
      </c>
      <c r="AE658">
        <v>26</v>
      </c>
      <c r="AF658">
        <v>27</v>
      </c>
      <c r="AG658">
        <v>28</v>
      </c>
      <c r="AH658">
        <v>29</v>
      </c>
      <c r="AI658">
        <v>30</v>
      </c>
      <c r="AJ658">
        <v>31</v>
      </c>
      <c r="AK658">
        <v>32</v>
      </c>
      <c r="AL658">
        <v>33</v>
      </c>
      <c r="AM658">
        <v>34</v>
      </c>
      <c r="AN658">
        <v>35</v>
      </c>
      <c r="AO658">
        <v>36</v>
      </c>
      <c r="AP658">
        <v>37</v>
      </c>
      <c r="AQ658">
        <v>38</v>
      </c>
      <c r="AR658">
        <v>39</v>
      </c>
      <c r="AS658">
        <v>40</v>
      </c>
      <c r="AT658">
        <v>41</v>
      </c>
      <c r="AU658">
        <v>42</v>
      </c>
      <c r="AV658">
        <v>43</v>
      </c>
      <c r="AW658">
        <v>44</v>
      </c>
      <c r="AX658">
        <v>45</v>
      </c>
      <c r="AY658">
        <v>46</v>
      </c>
      <c r="AZ658">
        <v>47</v>
      </c>
      <c r="BA658">
        <v>48</v>
      </c>
      <c r="BB658">
        <v>49</v>
      </c>
      <c r="BC658">
        <v>50</v>
      </c>
      <c r="BD658">
        <v>51</v>
      </c>
      <c r="BE658">
        <v>52</v>
      </c>
      <c r="BF658">
        <v>53</v>
      </c>
      <c r="BG658">
        <v>54</v>
      </c>
      <c r="BH658">
        <v>55</v>
      </c>
      <c r="BI658">
        <v>56</v>
      </c>
      <c r="BJ658">
        <v>57</v>
      </c>
      <c r="BK658">
        <v>58</v>
      </c>
      <c r="BL658">
        <v>59</v>
      </c>
      <c r="BM658">
        <v>60</v>
      </c>
      <c r="BN658">
        <v>61</v>
      </c>
      <c r="BO658">
        <v>62</v>
      </c>
      <c r="BP658">
        <v>63</v>
      </c>
      <c r="BQ658">
        <v>64</v>
      </c>
      <c r="BR658">
        <v>65</v>
      </c>
      <c r="BS658">
        <v>66</v>
      </c>
      <c r="BT658">
        <v>67</v>
      </c>
      <c r="BU658">
        <v>68</v>
      </c>
      <c r="BV658">
        <v>69</v>
      </c>
      <c r="BW658">
        <v>70</v>
      </c>
      <c r="BX658">
        <v>71</v>
      </c>
      <c r="BY658">
        <v>72</v>
      </c>
      <c r="BZ658">
        <v>73</v>
      </c>
      <c r="CA658">
        <v>74</v>
      </c>
      <c r="CB658">
        <v>75</v>
      </c>
      <c r="CC658">
        <v>76</v>
      </c>
      <c r="CD658">
        <v>77</v>
      </c>
      <c r="CE658">
        <v>78</v>
      </c>
      <c r="CF658">
        <v>79</v>
      </c>
      <c r="CG658">
        <v>80</v>
      </c>
      <c r="CH658">
        <v>81</v>
      </c>
      <c r="CI658">
        <v>82</v>
      </c>
      <c r="CJ658">
        <v>83</v>
      </c>
      <c r="CK658">
        <v>84</v>
      </c>
      <c r="CL658">
        <v>85</v>
      </c>
      <c r="CM658">
        <v>86</v>
      </c>
      <c r="CN658">
        <v>87</v>
      </c>
      <c r="CO658">
        <v>88</v>
      </c>
      <c r="CP658">
        <v>89</v>
      </c>
      <c r="CQ658">
        <v>90</v>
      </c>
      <c r="CR658">
        <v>91</v>
      </c>
      <c r="CS658">
        <v>92</v>
      </c>
      <c r="CT658">
        <v>93</v>
      </c>
      <c r="CU658">
        <v>94</v>
      </c>
      <c r="CV658">
        <v>95</v>
      </c>
      <c r="CW658">
        <v>96</v>
      </c>
      <c r="CX658">
        <v>97</v>
      </c>
      <c r="CY658">
        <v>98</v>
      </c>
      <c r="CZ658">
        <v>99</v>
      </c>
      <c r="DA658">
        <v>100</v>
      </c>
      <c r="DB658">
        <v>101</v>
      </c>
      <c r="DC658">
        <v>102</v>
      </c>
      <c r="DD658">
        <v>103</v>
      </c>
      <c r="DE658">
        <v>104</v>
      </c>
      <c r="DF658">
        <v>105</v>
      </c>
      <c r="DG658">
        <v>106</v>
      </c>
      <c r="DH658">
        <v>107</v>
      </c>
      <c r="DI658">
        <v>108</v>
      </c>
      <c r="DJ658">
        <v>109</v>
      </c>
      <c r="DK658">
        <v>110</v>
      </c>
      <c r="DL658">
        <v>111</v>
      </c>
      <c r="DM658">
        <v>112</v>
      </c>
      <c r="DN658">
        <v>113</v>
      </c>
      <c r="DO658">
        <v>114</v>
      </c>
      <c r="DP658">
        <v>115</v>
      </c>
      <c r="DQ658">
        <v>116</v>
      </c>
      <c r="DR658">
        <v>117</v>
      </c>
      <c r="DS658">
        <v>118</v>
      </c>
      <c r="DT658">
        <v>119</v>
      </c>
      <c r="DU658">
        <v>120</v>
      </c>
      <c r="DV658">
        <v>121</v>
      </c>
      <c r="DW658">
        <v>122</v>
      </c>
      <c r="DX658">
        <v>123</v>
      </c>
      <c r="DY658">
        <v>124</v>
      </c>
      <c r="DZ658">
        <v>125</v>
      </c>
      <c r="EA658">
        <v>126</v>
      </c>
      <c r="EB658">
        <v>127</v>
      </c>
      <c r="EC658">
        <v>128</v>
      </c>
      <c r="ED658">
        <v>129</v>
      </c>
      <c r="EE658">
        <v>130</v>
      </c>
      <c r="EF658">
        <v>131</v>
      </c>
      <c r="EG658">
        <v>132</v>
      </c>
      <c r="EH658">
        <v>133</v>
      </c>
      <c r="EI658">
        <v>134</v>
      </c>
    </row>
    <row r="659" spans="4:144" x14ac:dyDescent="0.2">
      <c r="E659" s="426" t="s">
        <v>157</v>
      </c>
      <c r="F659">
        <v>128</v>
      </c>
      <c r="G659">
        <v>54</v>
      </c>
      <c r="H659">
        <v>95</v>
      </c>
      <c r="I659">
        <v>115</v>
      </c>
      <c r="J659">
        <v>34</v>
      </c>
      <c r="K659">
        <v>134</v>
      </c>
      <c r="L659">
        <v>114</v>
      </c>
      <c r="M659">
        <v>116</v>
      </c>
      <c r="N659">
        <v>88</v>
      </c>
      <c r="O659">
        <v>33</v>
      </c>
      <c r="P659">
        <v>4</v>
      </c>
      <c r="Q659">
        <v>10</v>
      </c>
      <c r="R659">
        <v>22</v>
      </c>
      <c r="S659">
        <v>31</v>
      </c>
      <c r="T659">
        <v>26</v>
      </c>
      <c r="U659">
        <v>92</v>
      </c>
      <c r="V659">
        <v>86</v>
      </c>
      <c r="W659">
        <v>67</v>
      </c>
      <c r="X659">
        <v>127</v>
      </c>
      <c r="Y659">
        <v>107</v>
      </c>
      <c r="Z659">
        <v>83</v>
      </c>
      <c r="AA659">
        <v>64</v>
      </c>
      <c r="AB659">
        <v>5</v>
      </c>
      <c r="AC659">
        <v>37</v>
      </c>
      <c r="AD659">
        <v>17</v>
      </c>
      <c r="AE659">
        <v>78</v>
      </c>
      <c r="AF659">
        <v>43</v>
      </c>
      <c r="AG659">
        <v>55</v>
      </c>
      <c r="AH659">
        <v>121</v>
      </c>
      <c r="AI659">
        <v>97</v>
      </c>
      <c r="AJ659">
        <v>69</v>
      </c>
      <c r="AK659">
        <v>36</v>
      </c>
      <c r="AL659">
        <v>7</v>
      </c>
      <c r="AM659">
        <v>47</v>
      </c>
      <c r="AN659">
        <v>62</v>
      </c>
      <c r="AO659">
        <v>3</v>
      </c>
      <c r="AP659">
        <v>120</v>
      </c>
      <c r="AQ659">
        <v>44</v>
      </c>
      <c r="AR659">
        <v>101</v>
      </c>
      <c r="AS659">
        <v>72</v>
      </c>
      <c r="AT659">
        <v>40</v>
      </c>
      <c r="AU659">
        <v>16</v>
      </c>
      <c r="AV659">
        <v>105</v>
      </c>
      <c r="AW659">
        <v>56</v>
      </c>
      <c r="AX659">
        <v>42</v>
      </c>
      <c r="AY659">
        <v>74</v>
      </c>
      <c r="AZ659">
        <v>93</v>
      </c>
      <c r="BA659">
        <v>12</v>
      </c>
      <c r="BB659">
        <v>45</v>
      </c>
      <c r="BC659">
        <v>76</v>
      </c>
      <c r="BD659">
        <v>108</v>
      </c>
      <c r="BE659">
        <v>15</v>
      </c>
      <c r="BF659">
        <v>81</v>
      </c>
      <c r="BG659">
        <v>48</v>
      </c>
      <c r="BH659">
        <v>112</v>
      </c>
      <c r="BI659">
        <v>99</v>
      </c>
      <c r="BJ659">
        <v>90</v>
      </c>
      <c r="BK659">
        <v>75</v>
      </c>
      <c r="BL659">
        <v>85</v>
      </c>
      <c r="BM659">
        <v>9</v>
      </c>
      <c r="BN659">
        <v>132</v>
      </c>
      <c r="BO659">
        <v>38</v>
      </c>
      <c r="BP659">
        <v>50</v>
      </c>
      <c r="BQ659">
        <v>110</v>
      </c>
      <c r="BR659">
        <v>98</v>
      </c>
      <c r="BS659">
        <v>119</v>
      </c>
      <c r="BT659">
        <v>49</v>
      </c>
      <c r="BU659">
        <v>96</v>
      </c>
      <c r="BV659">
        <v>27</v>
      </c>
      <c r="BW659">
        <v>24</v>
      </c>
      <c r="BX659">
        <v>70</v>
      </c>
      <c r="BY659">
        <v>8</v>
      </c>
      <c r="BZ659">
        <v>84</v>
      </c>
      <c r="CA659">
        <v>2</v>
      </c>
      <c r="CB659">
        <v>11</v>
      </c>
      <c r="CC659">
        <v>122</v>
      </c>
      <c r="CD659">
        <v>18</v>
      </c>
      <c r="CE659">
        <v>129</v>
      </c>
      <c r="CF659">
        <v>111</v>
      </c>
      <c r="CG659">
        <v>53</v>
      </c>
      <c r="CH659">
        <v>123</v>
      </c>
      <c r="CI659">
        <v>60</v>
      </c>
      <c r="CJ659">
        <v>51</v>
      </c>
      <c r="CK659">
        <v>73</v>
      </c>
      <c r="CL659">
        <v>21</v>
      </c>
      <c r="CM659">
        <v>14</v>
      </c>
      <c r="CN659">
        <v>35</v>
      </c>
      <c r="CO659">
        <v>59</v>
      </c>
      <c r="CP659">
        <v>52</v>
      </c>
      <c r="CQ659">
        <v>106</v>
      </c>
      <c r="CR659">
        <v>19</v>
      </c>
      <c r="CS659">
        <v>100</v>
      </c>
      <c r="CT659">
        <v>87</v>
      </c>
      <c r="CU659">
        <v>102</v>
      </c>
      <c r="CV659">
        <v>1</v>
      </c>
      <c r="CW659">
        <v>82</v>
      </c>
      <c r="CX659">
        <v>41</v>
      </c>
      <c r="CY659">
        <v>65</v>
      </c>
      <c r="CZ659">
        <v>25</v>
      </c>
      <c r="DA659">
        <v>68</v>
      </c>
      <c r="DB659">
        <v>104</v>
      </c>
      <c r="DC659">
        <v>94</v>
      </c>
      <c r="DD659">
        <v>117</v>
      </c>
      <c r="DE659">
        <v>20</v>
      </c>
      <c r="DF659">
        <v>57</v>
      </c>
      <c r="DG659">
        <v>58</v>
      </c>
      <c r="DH659">
        <v>63</v>
      </c>
      <c r="DI659">
        <v>46</v>
      </c>
      <c r="DJ659">
        <v>125</v>
      </c>
      <c r="DK659">
        <v>13</v>
      </c>
      <c r="DL659">
        <v>79</v>
      </c>
      <c r="DM659">
        <v>126</v>
      </c>
      <c r="DN659">
        <v>91</v>
      </c>
      <c r="DO659">
        <v>23</v>
      </c>
      <c r="DP659">
        <v>131</v>
      </c>
      <c r="DQ659">
        <v>77</v>
      </c>
      <c r="DR659">
        <v>89</v>
      </c>
      <c r="DS659">
        <v>30</v>
      </c>
      <c r="DT659">
        <v>66</v>
      </c>
      <c r="DU659">
        <v>32</v>
      </c>
      <c r="DV659">
        <v>39</v>
      </c>
      <c r="DW659">
        <v>130</v>
      </c>
      <c r="DX659">
        <v>124</v>
      </c>
      <c r="DY659">
        <v>80</v>
      </c>
      <c r="DZ659">
        <v>133</v>
      </c>
      <c r="EA659">
        <v>103</v>
      </c>
      <c r="EB659">
        <v>109</v>
      </c>
      <c r="EC659">
        <v>71</v>
      </c>
      <c r="ED659">
        <v>118</v>
      </c>
      <c r="EE659">
        <v>28</v>
      </c>
      <c r="EF659">
        <v>113</v>
      </c>
      <c r="EG659">
        <v>61</v>
      </c>
      <c r="EH659">
        <v>29</v>
      </c>
      <c r="EI659">
        <v>6</v>
      </c>
    </row>
    <row r="660" spans="4:144" x14ac:dyDescent="0.2">
      <c r="E660" s="426" t="s">
        <v>159</v>
      </c>
      <c r="F660">
        <v>115</v>
      </c>
      <c r="G660">
        <v>88</v>
      </c>
      <c r="H660">
        <v>52</v>
      </c>
      <c r="I660">
        <v>82</v>
      </c>
      <c r="J660">
        <v>108</v>
      </c>
      <c r="K660">
        <v>110</v>
      </c>
      <c r="L660">
        <v>70</v>
      </c>
      <c r="M660">
        <v>42</v>
      </c>
      <c r="N660">
        <v>51</v>
      </c>
      <c r="O660">
        <v>101</v>
      </c>
      <c r="P660">
        <v>130</v>
      </c>
      <c r="Q660">
        <v>65</v>
      </c>
      <c r="R660">
        <v>17</v>
      </c>
      <c r="S660">
        <v>46</v>
      </c>
      <c r="T660">
        <v>87</v>
      </c>
      <c r="U660">
        <v>13</v>
      </c>
      <c r="V660">
        <v>44</v>
      </c>
      <c r="W660">
        <v>94</v>
      </c>
      <c r="X660">
        <v>38</v>
      </c>
      <c r="Y660">
        <v>4</v>
      </c>
      <c r="Z660">
        <v>68</v>
      </c>
      <c r="AA660">
        <v>55</v>
      </c>
      <c r="AB660">
        <v>1</v>
      </c>
      <c r="AC660">
        <v>16</v>
      </c>
      <c r="AD660">
        <v>77</v>
      </c>
      <c r="AE660">
        <v>28</v>
      </c>
      <c r="AF660">
        <v>124</v>
      </c>
      <c r="AG660">
        <v>15</v>
      </c>
      <c r="AH660">
        <v>76</v>
      </c>
      <c r="AI660">
        <v>134</v>
      </c>
      <c r="AJ660">
        <v>25</v>
      </c>
      <c r="AK660">
        <v>5</v>
      </c>
      <c r="AL660">
        <v>40</v>
      </c>
      <c r="AM660">
        <v>131</v>
      </c>
      <c r="AN660">
        <v>61</v>
      </c>
      <c r="AO660">
        <v>48</v>
      </c>
      <c r="AP660">
        <v>129</v>
      </c>
      <c r="AQ660">
        <v>19</v>
      </c>
      <c r="AR660">
        <v>36</v>
      </c>
      <c r="AS660">
        <v>121</v>
      </c>
      <c r="AT660">
        <v>89</v>
      </c>
      <c r="AU660">
        <v>23</v>
      </c>
      <c r="AV660">
        <v>37</v>
      </c>
      <c r="AW660">
        <v>7</v>
      </c>
      <c r="AX660">
        <v>111</v>
      </c>
      <c r="AY660">
        <v>118</v>
      </c>
      <c r="AZ660">
        <v>75</v>
      </c>
      <c r="BA660">
        <v>127</v>
      </c>
      <c r="BB660">
        <v>81</v>
      </c>
      <c r="BC660">
        <v>79</v>
      </c>
      <c r="BD660">
        <v>32</v>
      </c>
      <c r="BE660">
        <v>39</v>
      </c>
      <c r="BF660">
        <v>100</v>
      </c>
      <c r="BG660">
        <v>103</v>
      </c>
      <c r="BH660">
        <v>113</v>
      </c>
      <c r="BI660">
        <v>45</v>
      </c>
      <c r="BJ660">
        <v>31</v>
      </c>
      <c r="BK660">
        <v>114</v>
      </c>
      <c r="BL660">
        <v>123</v>
      </c>
      <c r="BM660">
        <v>14</v>
      </c>
      <c r="BN660">
        <v>125</v>
      </c>
      <c r="BO660">
        <v>21</v>
      </c>
      <c r="BP660">
        <v>120</v>
      </c>
      <c r="BQ660">
        <v>8</v>
      </c>
      <c r="BR660">
        <v>12</v>
      </c>
      <c r="BS660">
        <v>9</v>
      </c>
      <c r="BT660">
        <v>29</v>
      </c>
      <c r="BU660">
        <v>62</v>
      </c>
      <c r="BV660">
        <v>58</v>
      </c>
      <c r="BW660">
        <v>104</v>
      </c>
      <c r="BX660">
        <v>133</v>
      </c>
      <c r="BY660">
        <v>105</v>
      </c>
      <c r="BZ660">
        <v>109</v>
      </c>
      <c r="CA660">
        <v>41</v>
      </c>
      <c r="CB660">
        <v>66</v>
      </c>
      <c r="CC660">
        <v>20</v>
      </c>
      <c r="CD660">
        <v>73</v>
      </c>
      <c r="CE660">
        <v>64</v>
      </c>
      <c r="CF660">
        <v>92</v>
      </c>
      <c r="CG660">
        <v>128</v>
      </c>
      <c r="CH660">
        <v>53</v>
      </c>
      <c r="CI660">
        <v>95</v>
      </c>
      <c r="CJ660">
        <v>90</v>
      </c>
      <c r="CK660">
        <v>26</v>
      </c>
      <c r="CL660">
        <v>83</v>
      </c>
      <c r="CM660">
        <v>10</v>
      </c>
      <c r="CN660">
        <v>98</v>
      </c>
      <c r="CO660">
        <v>27</v>
      </c>
      <c r="CP660">
        <v>116</v>
      </c>
      <c r="CQ660">
        <v>74</v>
      </c>
      <c r="CR660">
        <v>24</v>
      </c>
      <c r="CS660">
        <v>50</v>
      </c>
      <c r="CT660">
        <v>112</v>
      </c>
      <c r="CU660">
        <v>117</v>
      </c>
      <c r="CV660">
        <v>3</v>
      </c>
      <c r="CW660">
        <v>34</v>
      </c>
      <c r="CX660">
        <v>99</v>
      </c>
      <c r="CY660">
        <v>119</v>
      </c>
      <c r="CZ660">
        <v>18</v>
      </c>
      <c r="DA660">
        <v>71</v>
      </c>
      <c r="DB660">
        <v>80</v>
      </c>
      <c r="DC660">
        <v>33</v>
      </c>
      <c r="DD660">
        <v>54</v>
      </c>
      <c r="DE660">
        <v>67</v>
      </c>
      <c r="DF660">
        <v>22</v>
      </c>
      <c r="DG660">
        <v>47</v>
      </c>
      <c r="DH660">
        <v>11</v>
      </c>
      <c r="DI660">
        <v>106</v>
      </c>
      <c r="DJ660">
        <v>132</v>
      </c>
      <c r="DK660">
        <v>63</v>
      </c>
      <c r="DL660">
        <v>107</v>
      </c>
      <c r="DM660">
        <v>69</v>
      </c>
      <c r="DN660">
        <v>72</v>
      </c>
      <c r="DO660">
        <v>122</v>
      </c>
      <c r="DP660">
        <v>43</v>
      </c>
      <c r="DQ660">
        <v>49</v>
      </c>
      <c r="DR660">
        <v>59</v>
      </c>
      <c r="DS660">
        <v>97</v>
      </c>
      <c r="DT660">
        <v>86</v>
      </c>
      <c r="DU660">
        <v>6</v>
      </c>
      <c r="DV660">
        <v>102</v>
      </c>
      <c r="DW660">
        <v>84</v>
      </c>
      <c r="DX660">
        <v>60</v>
      </c>
      <c r="DY660">
        <v>126</v>
      </c>
      <c r="DZ660">
        <v>78</v>
      </c>
      <c r="EA660">
        <v>85</v>
      </c>
      <c r="EB660">
        <v>56</v>
      </c>
      <c r="EC660">
        <v>35</v>
      </c>
      <c r="ED660">
        <v>96</v>
      </c>
      <c r="EE660">
        <v>91</v>
      </c>
      <c r="EF660">
        <v>57</v>
      </c>
      <c r="EG660">
        <v>30</v>
      </c>
      <c r="EH660">
        <v>2</v>
      </c>
      <c r="EI660">
        <v>93</v>
      </c>
    </row>
    <row r="662" spans="4:144" x14ac:dyDescent="0.2">
      <c r="D662" s="430">
        <v>135</v>
      </c>
      <c r="E662" s="431" t="s">
        <v>179</v>
      </c>
    </row>
    <row r="663" spans="4:144" x14ac:dyDescent="0.2">
      <c r="E663" s="426" t="s">
        <v>130</v>
      </c>
      <c r="F663">
        <v>1</v>
      </c>
      <c r="G663">
        <v>2</v>
      </c>
      <c r="H663">
        <v>3</v>
      </c>
      <c r="I663">
        <v>4</v>
      </c>
      <c r="J663">
        <v>5</v>
      </c>
      <c r="K663">
        <v>6</v>
      </c>
      <c r="L663">
        <v>7</v>
      </c>
      <c r="M663">
        <v>8</v>
      </c>
      <c r="N663">
        <v>9</v>
      </c>
      <c r="O663">
        <v>10</v>
      </c>
      <c r="P663">
        <v>11</v>
      </c>
      <c r="Q663">
        <v>12</v>
      </c>
      <c r="R663">
        <v>13</v>
      </c>
      <c r="S663">
        <v>14</v>
      </c>
      <c r="T663">
        <v>15</v>
      </c>
      <c r="U663">
        <v>16</v>
      </c>
      <c r="V663">
        <v>17</v>
      </c>
      <c r="W663">
        <v>18</v>
      </c>
      <c r="X663">
        <v>19</v>
      </c>
      <c r="Y663">
        <v>20</v>
      </c>
      <c r="Z663">
        <v>21</v>
      </c>
      <c r="AA663">
        <v>22</v>
      </c>
      <c r="AB663">
        <v>23</v>
      </c>
      <c r="AC663">
        <v>24</v>
      </c>
      <c r="AD663">
        <v>25</v>
      </c>
      <c r="AE663">
        <v>26</v>
      </c>
      <c r="AF663">
        <v>27</v>
      </c>
      <c r="AG663">
        <v>28</v>
      </c>
      <c r="AH663">
        <v>29</v>
      </c>
      <c r="AI663">
        <v>30</v>
      </c>
      <c r="AJ663">
        <v>31</v>
      </c>
      <c r="AK663">
        <v>32</v>
      </c>
      <c r="AL663">
        <v>33</v>
      </c>
      <c r="AM663">
        <v>34</v>
      </c>
      <c r="AN663">
        <v>35</v>
      </c>
      <c r="AO663">
        <v>36</v>
      </c>
      <c r="AP663">
        <v>37</v>
      </c>
      <c r="AQ663">
        <v>38</v>
      </c>
      <c r="AR663">
        <v>39</v>
      </c>
      <c r="AS663">
        <v>40</v>
      </c>
      <c r="AT663">
        <v>41</v>
      </c>
      <c r="AU663">
        <v>42</v>
      </c>
      <c r="AV663">
        <v>43</v>
      </c>
      <c r="AW663">
        <v>44</v>
      </c>
      <c r="AX663">
        <v>45</v>
      </c>
      <c r="AY663">
        <v>46</v>
      </c>
      <c r="AZ663">
        <v>47</v>
      </c>
      <c r="BA663">
        <v>48</v>
      </c>
      <c r="BB663">
        <v>49</v>
      </c>
      <c r="BC663">
        <v>50</v>
      </c>
      <c r="BD663">
        <v>51</v>
      </c>
      <c r="BE663">
        <v>52</v>
      </c>
      <c r="BF663">
        <v>53</v>
      </c>
      <c r="BG663">
        <v>54</v>
      </c>
      <c r="BH663">
        <v>55</v>
      </c>
      <c r="BI663">
        <v>56</v>
      </c>
      <c r="BJ663">
        <v>57</v>
      </c>
      <c r="BK663">
        <v>58</v>
      </c>
      <c r="BL663">
        <v>59</v>
      </c>
      <c r="BM663">
        <v>60</v>
      </c>
      <c r="BN663">
        <v>61</v>
      </c>
      <c r="BO663">
        <v>62</v>
      </c>
      <c r="BP663">
        <v>63</v>
      </c>
      <c r="BQ663">
        <v>64</v>
      </c>
      <c r="BR663">
        <v>65</v>
      </c>
      <c r="BS663">
        <v>66</v>
      </c>
      <c r="BT663">
        <v>67</v>
      </c>
      <c r="BU663">
        <v>68</v>
      </c>
      <c r="BV663">
        <v>69</v>
      </c>
      <c r="BW663">
        <v>70</v>
      </c>
      <c r="BX663">
        <v>71</v>
      </c>
      <c r="BY663">
        <v>72</v>
      </c>
      <c r="BZ663">
        <v>73</v>
      </c>
      <c r="CA663">
        <v>74</v>
      </c>
      <c r="CB663">
        <v>75</v>
      </c>
      <c r="CC663">
        <v>76</v>
      </c>
      <c r="CD663">
        <v>77</v>
      </c>
      <c r="CE663">
        <v>78</v>
      </c>
      <c r="CF663">
        <v>79</v>
      </c>
      <c r="CG663">
        <v>80</v>
      </c>
      <c r="CH663">
        <v>81</v>
      </c>
      <c r="CI663">
        <v>82</v>
      </c>
      <c r="CJ663">
        <v>83</v>
      </c>
      <c r="CK663">
        <v>84</v>
      </c>
      <c r="CL663">
        <v>85</v>
      </c>
      <c r="CM663">
        <v>86</v>
      </c>
      <c r="CN663">
        <v>87</v>
      </c>
      <c r="CO663">
        <v>88</v>
      </c>
      <c r="CP663">
        <v>89</v>
      </c>
      <c r="CQ663">
        <v>90</v>
      </c>
      <c r="CR663">
        <v>91</v>
      </c>
      <c r="CS663">
        <v>92</v>
      </c>
      <c r="CT663">
        <v>93</v>
      </c>
      <c r="CU663">
        <v>94</v>
      </c>
      <c r="CV663">
        <v>95</v>
      </c>
      <c r="CW663">
        <v>96</v>
      </c>
      <c r="CX663">
        <v>97</v>
      </c>
      <c r="CY663">
        <v>98</v>
      </c>
      <c r="CZ663">
        <v>99</v>
      </c>
      <c r="DA663">
        <v>100</v>
      </c>
      <c r="DB663">
        <v>101</v>
      </c>
      <c r="DC663">
        <v>102</v>
      </c>
      <c r="DD663">
        <v>103</v>
      </c>
      <c r="DE663">
        <v>104</v>
      </c>
      <c r="DF663">
        <v>105</v>
      </c>
      <c r="DG663">
        <v>106</v>
      </c>
      <c r="DH663">
        <v>107</v>
      </c>
      <c r="DI663">
        <v>108</v>
      </c>
      <c r="DJ663">
        <v>109</v>
      </c>
      <c r="DK663">
        <v>110</v>
      </c>
      <c r="DL663">
        <v>111</v>
      </c>
      <c r="DM663">
        <v>112</v>
      </c>
      <c r="DN663">
        <v>113</v>
      </c>
      <c r="DO663">
        <v>114</v>
      </c>
      <c r="DP663">
        <v>115</v>
      </c>
      <c r="DQ663">
        <v>116</v>
      </c>
      <c r="DR663">
        <v>117</v>
      </c>
      <c r="DS663">
        <v>118</v>
      </c>
      <c r="DT663">
        <v>119</v>
      </c>
      <c r="DU663">
        <v>120</v>
      </c>
      <c r="DV663">
        <v>121</v>
      </c>
      <c r="DW663">
        <v>122</v>
      </c>
      <c r="DX663">
        <v>123</v>
      </c>
      <c r="DY663">
        <v>124</v>
      </c>
      <c r="DZ663">
        <v>125</v>
      </c>
      <c r="EA663">
        <v>126</v>
      </c>
      <c r="EB663">
        <v>127</v>
      </c>
      <c r="EC663">
        <v>128</v>
      </c>
      <c r="ED663">
        <v>129</v>
      </c>
      <c r="EE663">
        <v>130</v>
      </c>
      <c r="EF663">
        <v>131</v>
      </c>
      <c r="EG663">
        <v>132</v>
      </c>
      <c r="EH663">
        <v>133</v>
      </c>
      <c r="EI663">
        <v>134</v>
      </c>
      <c r="EJ663">
        <v>135</v>
      </c>
    </row>
    <row r="664" spans="4:144" x14ac:dyDescent="0.2">
      <c r="E664" s="426" t="s">
        <v>157</v>
      </c>
      <c r="F664">
        <v>132</v>
      </c>
      <c r="G664">
        <v>10</v>
      </c>
      <c r="H664">
        <v>111</v>
      </c>
      <c r="I664">
        <v>95</v>
      </c>
      <c r="J664">
        <v>3</v>
      </c>
      <c r="K664">
        <v>48</v>
      </c>
      <c r="L664">
        <v>81</v>
      </c>
      <c r="M664">
        <v>74</v>
      </c>
      <c r="N664">
        <v>92</v>
      </c>
      <c r="O664">
        <v>107</v>
      </c>
      <c r="P664">
        <v>39</v>
      </c>
      <c r="Q664">
        <v>93</v>
      </c>
      <c r="R664">
        <v>47</v>
      </c>
      <c r="S664">
        <v>102</v>
      </c>
      <c r="T664">
        <v>41</v>
      </c>
      <c r="U664">
        <v>127</v>
      </c>
      <c r="V664">
        <v>118</v>
      </c>
      <c r="W664">
        <v>22</v>
      </c>
      <c r="X664">
        <v>38</v>
      </c>
      <c r="Y664">
        <v>134</v>
      </c>
      <c r="Z664">
        <v>79</v>
      </c>
      <c r="AA664">
        <v>114</v>
      </c>
      <c r="AB664">
        <v>106</v>
      </c>
      <c r="AC664">
        <v>42</v>
      </c>
      <c r="AD664">
        <v>32</v>
      </c>
      <c r="AE664">
        <v>87</v>
      </c>
      <c r="AF664">
        <v>21</v>
      </c>
      <c r="AG664">
        <v>121</v>
      </c>
      <c r="AH664">
        <v>77</v>
      </c>
      <c r="AI664">
        <v>129</v>
      </c>
      <c r="AJ664">
        <v>130</v>
      </c>
      <c r="AK664">
        <v>28</v>
      </c>
      <c r="AL664">
        <v>70</v>
      </c>
      <c r="AM664">
        <v>36</v>
      </c>
      <c r="AN664">
        <v>103</v>
      </c>
      <c r="AO664">
        <v>34</v>
      </c>
      <c r="AP664">
        <v>20</v>
      </c>
      <c r="AQ664">
        <v>82</v>
      </c>
      <c r="AR664">
        <v>100</v>
      </c>
      <c r="AS664">
        <v>56</v>
      </c>
      <c r="AT664">
        <v>89</v>
      </c>
      <c r="AU664">
        <v>83</v>
      </c>
      <c r="AV664">
        <v>40</v>
      </c>
      <c r="AW664">
        <v>7</v>
      </c>
      <c r="AX664">
        <v>61</v>
      </c>
      <c r="AY664">
        <v>60</v>
      </c>
      <c r="AZ664">
        <v>13</v>
      </c>
      <c r="BA664">
        <v>135</v>
      </c>
      <c r="BB664">
        <v>73</v>
      </c>
      <c r="BC664">
        <v>128</v>
      </c>
      <c r="BD664">
        <v>80</v>
      </c>
      <c r="BE664">
        <v>8</v>
      </c>
      <c r="BF664">
        <v>72</v>
      </c>
      <c r="BG664">
        <v>97</v>
      </c>
      <c r="BH664">
        <v>31</v>
      </c>
      <c r="BI664">
        <v>44</v>
      </c>
      <c r="BJ664">
        <v>15</v>
      </c>
      <c r="BK664">
        <v>55</v>
      </c>
      <c r="BL664">
        <v>101</v>
      </c>
      <c r="BM664">
        <v>46</v>
      </c>
      <c r="BN664">
        <v>33</v>
      </c>
      <c r="BO664">
        <v>116</v>
      </c>
      <c r="BP664">
        <v>94</v>
      </c>
      <c r="BQ664">
        <v>58</v>
      </c>
      <c r="BR664">
        <v>67</v>
      </c>
      <c r="BS664">
        <v>123</v>
      </c>
      <c r="BT664">
        <v>25</v>
      </c>
      <c r="BU664">
        <v>45</v>
      </c>
      <c r="BV664">
        <v>120</v>
      </c>
      <c r="BW664">
        <v>96</v>
      </c>
      <c r="BX664">
        <v>119</v>
      </c>
      <c r="BY664">
        <v>104</v>
      </c>
      <c r="BZ664">
        <v>125</v>
      </c>
      <c r="CA664">
        <v>52</v>
      </c>
      <c r="CB664">
        <v>1</v>
      </c>
      <c r="CC664">
        <v>59</v>
      </c>
      <c r="CD664">
        <v>126</v>
      </c>
      <c r="CE664">
        <v>35</v>
      </c>
      <c r="CF664">
        <v>17</v>
      </c>
      <c r="CG664">
        <v>51</v>
      </c>
      <c r="CH664">
        <v>12</v>
      </c>
      <c r="CI664">
        <v>18</v>
      </c>
      <c r="CJ664">
        <v>84</v>
      </c>
      <c r="CK664">
        <v>65</v>
      </c>
      <c r="CL664">
        <v>88</v>
      </c>
      <c r="CM664">
        <v>63</v>
      </c>
      <c r="CN664">
        <v>76</v>
      </c>
      <c r="CO664">
        <v>85</v>
      </c>
      <c r="CP664">
        <v>57</v>
      </c>
      <c r="CQ664">
        <v>108</v>
      </c>
      <c r="CR664">
        <v>133</v>
      </c>
      <c r="CS664">
        <v>98</v>
      </c>
      <c r="CT664">
        <v>90</v>
      </c>
      <c r="CU664">
        <v>113</v>
      </c>
      <c r="CV664">
        <v>9</v>
      </c>
      <c r="CW664">
        <v>54</v>
      </c>
      <c r="CX664">
        <v>5</v>
      </c>
      <c r="CY664">
        <v>64</v>
      </c>
      <c r="CZ664">
        <v>71</v>
      </c>
      <c r="DA664">
        <v>11</v>
      </c>
      <c r="DB664">
        <v>4</v>
      </c>
      <c r="DC664">
        <v>66</v>
      </c>
      <c r="DD664">
        <v>62</v>
      </c>
      <c r="DE664">
        <v>53</v>
      </c>
      <c r="DF664">
        <v>26</v>
      </c>
      <c r="DG664">
        <v>29</v>
      </c>
      <c r="DH664">
        <v>110</v>
      </c>
      <c r="DI664">
        <v>6</v>
      </c>
      <c r="DJ664">
        <v>50</v>
      </c>
      <c r="DK664">
        <v>16</v>
      </c>
      <c r="DL664">
        <v>19</v>
      </c>
      <c r="DM664">
        <v>49</v>
      </c>
      <c r="DN664">
        <v>2</v>
      </c>
      <c r="DO664">
        <v>37</v>
      </c>
      <c r="DP664">
        <v>99</v>
      </c>
      <c r="DQ664">
        <v>112</v>
      </c>
      <c r="DR664">
        <v>24</v>
      </c>
      <c r="DS664">
        <v>14</v>
      </c>
      <c r="DT664">
        <v>68</v>
      </c>
      <c r="DU664">
        <v>86</v>
      </c>
      <c r="DV664">
        <v>115</v>
      </c>
      <c r="DW664">
        <v>43</v>
      </c>
      <c r="DX664">
        <v>27</v>
      </c>
      <c r="DY664">
        <v>91</v>
      </c>
      <c r="DZ664">
        <v>122</v>
      </c>
      <c r="EA664">
        <v>105</v>
      </c>
      <c r="EB664">
        <v>30</v>
      </c>
      <c r="EC664">
        <v>109</v>
      </c>
      <c r="ED664">
        <v>131</v>
      </c>
      <c r="EE664">
        <v>117</v>
      </c>
      <c r="EF664">
        <v>75</v>
      </c>
      <c r="EG664">
        <v>124</v>
      </c>
      <c r="EH664">
        <v>69</v>
      </c>
      <c r="EI664">
        <v>78</v>
      </c>
      <c r="EJ664">
        <v>23</v>
      </c>
    </row>
    <row r="665" spans="4:144" x14ac:dyDescent="0.2">
      <c r="E665" s="426" t="s">
        <v>159</v>
      </c>
      <c r="F665">
        <v>110</v>
      </c>
      <c r="G665">
        <v>80</v>
      </c>
      <c r="H665">
        <v>104</v>
      </c>
      <c r="I665">
        <v>43</v>
      </c>
      <c r="J665">
        <v>118</v>
      </c>
      <c r="K665">
        <v>92</v>
      </c>
      <c r="L665">
        <v>88</v>
      </c>
      <c r="M665">
        <v>46</v>
      </c>
      <c r="N665">
        <v>130</v>
      </c>
      <c r="O665">
        <v>8</v>
      </c>
      <c r="P665">
        <v>68</v>
      </c>
      <c r="Q665">
        <v>90</v>
      </c>
      <c r="R665">
        <v>117</v>
      </c>
      <c r="S665">
        <v>76</v>
      </c>
      <c r="T665">
        <v>48</v>
      </c>
      <c r="U665">
        <v>128</v>
      </c>
      <c r="V665">
        <v>58</v>
      </c>
      <c r="W665">
        <v>102</v>
      </c>
      <c r="X665">
        <v>121</v>
      </c>
      <c r="Y665">
        <v>132</v>
      </c>
      <c r="Z665">
        <v>134</v>
      </c>
      <c r="AA665">
        <v>105</v>
      </c>
      <c r="AB665">
        <v>51</v>
      </c>
      <c r="AC665">
        <v>33</v>
      </c>
      <c r="AD665">
        <v>119</v>
      </c>
      <c r="AE665">
        <v>100</v>
      </c>
      <c r="AF665">
        <v>39</v>
      </c>
      <c r="AG665">
        <v>10</v>
      </c>
      <c r="AH665">
        <v>28</v>
      </c>
      <c r="AI665">
        <v>4</v>
      </c>
      <c r="AJ665">
        <v>9</v>
      </c>
      <c r="AK665">
        <v>78</v>
      </c>
      <c r="AL665">
        <v>37</v>
      </c>
      <c r="AM665">
        <v>12</v>
      </c>
      <c r="AN665">
        <v>54</v>
      </c>
      <c r="AO665">
        <v>42</v>
      </c>
      <c r="AP665">
        <v>53</v>
      </c>
      <c r="AQ665">
        <v>49</v>
      </c>
      <c r="AR665">
        <v>111</v>
      </c>
      <c r="AS665">
        <v>133</v>
      </c>
      <c r="AT665">
        <v>38</v>
      </c>
      <c r="AU665">
        <v>125</v>
      </c>
      <c r="AV665">
        <v>24</v>
      </c>
      <c r="AW665">
        <v>126</v>
      </c>
      <c r="AX665">
        <v>72</v>
      </c>
      <c r="AY665">
        <v>103</v>
      </c>
      <c r="AZ665">
        <v>3</v>
      </c>
      <c r="BA665">
        <v>31</v>
      </c>
      <c r="BB665">
        <v>26</v>
      </c>
      <c r="BC665">
        <v>63</v>
      </c>
      <c r="BD665">
        <v>17</v>
      </c>
      <c r="BE665">
        <v>45</v>
      </c>
      <c r="BF665">
        <v>57</v>
      </c>
      <c r="BG665">
        <v>98</v>
      </c>
      <c r="BH665">
        <v>79</v>
      </c>
      <c r="BI665">
        <v>135</v>
      </c>
      <c r="BJ665">
        <v>94</v>
      </c>
      <c r="BK665">
        <v>32</v>
      </c>
      <c r="BL665">
        <v>115</v>
      </c>
      <c r="BM665">
        <v>82</v>
      </c>
      <c r="BN665">
        <v>65</v>
      </c>
      <c r="BO665">
        <v>101</v>
      </c>
      <c r="BP665">
        <v>77</v>
      </c>
      <c r="BQ665">
        <v>6</v>
      </c>
      <c r="BR665">
        <v>123</v>
      </c>
      <c r="BS665">
        <v>74</v>
      </c>
      <c r="BT665">
        <v>23</v>
      </c>
      <c r="BU665">
        <v>30</v>
      </c>
      <c r="BV665">
        <v>1</v>
      </c>
      <c r="BW665">
        <v>34</v>
      </c>
      <c r="BX665">
        <v>99</v>
      </c>
      <c r="BY665">
        <v>113</v>
      </c>
      <c r="BZ665">
        <v>36</v>
      </c>
      <c r="CA665">
        <v>81</v>
      </c>
      <c r="CB665">
        <v>21</v>
      </c>
      <c r="CC665">
        <v>73</v>
      </c>
      <c r="CD665">
        <v>14</v>
      </c>
      <c r="CE665">
        <v>52</v>
      </c>
      <c r="CF665">
        <v>83</v>
      </c>
      <c r="CG665">
        <v>2</v>
      </c>
      <c r="CH665">
        <v>129</v>
      </c>
      <c r="CI665">
        <v>55</v>
      </c>
      <c r="CJ665">
        <v>61</v>
      </c>
      <c r="CK665">
        <v>27</v>
      </c>
      <c r="CL665">
        <v>106</v>
      </c>
      <c r="CM665">
        <v>124</v>
      </c>
      <c r="CN665">
        <v>131</v>
      </c>
      <c r="CO665">
        <v>96</v>
      </c>
      <c r="CP665">
        <v>47</v>
      </c>
      <c r="CQ665">
        <v>59</v>
      </c>
      <c r="CR665">
        <v>85</v>
      </c>
      <c r="CS665">
        <v>64</v>
      </c>
      <c r="CT665">
        <v>20</v>
      </c>
      <c r="CU665">
        <v>116</v>
      </c>
      <c r="CV665">
        <v>91</v>
      </c>
      <c r="CW665">
        <v>107</v>
      </c>
      <c r="CX665">
        <v>56</v>
      </c>
      <c r="CY665">
        <v>114</v>
      </c>
      <c r="CZ665">
        <v>22</v>
      </c>
      <c r="DA665">
        <v>29</v>
      </c>
      <c r="DB665">
        <v>122</v>
      </c>
      <c r="DC665">
        <v>70</v>
      </c>
      <c r="DD665">
        <v>7</v>
      </c>
      <c r="DE665">
        <v>11</v>
      </c>
      <c r="DF665">
        <v>62</v>
      </c>
      <c r="DG665">
        <v>50</v>
      </c>
      <c r="DH665">
        <v>108</v>
      </c>
      <c r="DI665">
        <v>15</v>
      </c>
      <c r="DJ665">
        <v>41</v>
      </c>
      <c r="DK665">
        <v>18</v>
      </c>
      <c r="DL665">
        <v>84</v>
      </c>
      <c r="DM665">
        <v>71</v>
      </c>
      <c r="DN665">
        <v>25</v>
      </c>
      <c r="DO665">
        <v>60</v>
      </c>
      <c r="DP665">
        <v>66</v>
      </c>
      <c r="DQ665">
        <v>95</v>
      </c>
      <c r="DR665">
        <v>35</v>
      </c>
      <c r="DS665">
        <v>67</v>
      </c>
      <c r="DT665">
        <v>87</v>
      </c>
      <c r="DU665">
        <v>127</v>
      </c>
      <c r="DV665">
        <v>5</v>
      </c>
      <c r="DW665">
        <v>69</v>
      </c>
      <c r="DX665">
        <v>86</v>
      </c>
      <c r="DY665">
        <v>13</v>
      </c>
      <c r="DZ665">
        <v>19</v>
      </c>
      <c r="EA665">
        <v>120</v>
      </c>
      <c r="EB665">
        <v>44</v>
      </c>
      <c r="EC665">
        <v>16</v>
      </c>
      <c r="ED665">
        <v>93</v>
      </c>
      <c r="EE665">
        <v>89</v>
      </c>
      <c r="EF665">
        <v>109</v>
      </c>
      <c r="EG665">
        <v>40</v>
      </c>
      <c r="EH665">
        <v>97</v>
      </c>
      <c r="EI665">
        <v>75</v>
      </c>
      <c r="EJ665">
        <v>112</v>
      </c>
    </row>
    <row r="667" spans="4:144" x14ac:dyDescent="0.2">
      <c r="D667" s="430">
        <v>136</v>
      </c>
      <c r="E667" s="431" t="s">
        <v>179</v>
      </c>
    </row>
    <row r="668" spans="4:144" x14ac:dyDescent="0.2">
      <c r="E668" s="426" t="s">
        <v>130</v>
      </c>
      <c r="F668">
        <v>1</v>
      </c>
      <c r="G668">
        <v>2</v>
      </c>
      <c r="H668">
        <v>3</v>
      </c>
      <c r="I668">
        <v>4</v>
      </c>
      <c r="J668">
        <v>5</v>
      </c>
      <c r="K668">
        <v>6</v>
      </c>
      <c r="L668">
        <v>7</v>
      </c>
      <c r="M668">
        <v>8</v>
      </c>
      <c r="N668">
        <v>9</v>
      </c>
      <c r="O668">
        <v>10</v>
      </c>
      <c r="P668">
        <v>11</v>
      </c>
      <c r="Q668">
        <v>12</v>
      </c>
      <c r="R668">
        <v>13</v>
      </c>
      <c r="S668">
        <v>14</v>
      </c>
      <c r="T668">
        <v>15</v>
      </c>
      <c r="U668">
        <v>16</v>
      </c>
      <c r="V668">
        <v>17</v>
      </c>
      <c r="W668">
        <v>18</v>
      </c>
      <c r="X668">
        <v>19</v>
      </c>
      <c r="Y668">
        <v>20</v>
      </c>
      <c r="Z668">
        <v>21</v>
      </c>
      <c r="AA668">
        <v>22</v>
      </c>
      <c r="AB668">
        <v>23</v>
      </c>
      <c r="AC668">
        <v>24</v>
      </c>
      <c r="AD668">
        <v>25</v>
      </c>
      <c r="AE668">
        <v>26</v>
      </c>
      <c r="AF668">
        <v>27</v>
      </c>
      <c r="AG668">
        <v>28</v>
      </c>
      <c r="AH668">
        <v>29</v>
      </c>
      <c r="AI668">
        <v>30</v>
      </c>
      <c r="AJ668">
        <v>31</v>
      </c>
      <c r="AK668">
        <v>32</v>
      </c>
      <c r="AL668">
        <v>33</v>
      </c>
      <c r="AM668">
        <v>34</v>
      </c>
      <c r="AN668">
        <v>35</v>
      </c>
      <c r="AO668">
        <v>36</v>
      </c>
      <c r="AP668">
        <v>37</v>
      </c>
      <c r="AQ668">
        <v>38</v>
      </c>
      <c r="AR668">
        <v>39</v>
      </c>
      <c r="AS668">
        <v>40</v>
      </c>
      <c r="AT668">
        <v>41</v>
      </c>
      <c r="AU668">
        <v>42</v>
      </c>
      <c r="AV668">
        <v>43</v>
      </c>
      <c r="AW668">
        <v>44</v>
      </c>
      <c r="AX668">
        <v>45</v>
      </c>
      <c r="AY668">
        <v>46</v>
      </c>
      <c r="AZ668">
        <v>47</v>
      </c>
      <c r="BA668">
        <v>48</v>
      </c>
      <c r="BB668">
        <v>49</v>
      </c>
      <c r="BC668">
        <v>50</v>
      </c>
      <c r="BD668">
        <v>51</v>
      </c>
      <c r="BE668">
        <v>52</v>
      </c>
      <c r="BF668">
        <v>53</v>
      </c>
      <c r="BG668">
        <v>54</v>
      </c>
      <c r="BH668">
        <v>55</v>
      </c>
      <c r="BI668">
        <v>56</v>
      </c>
      <c r="BJ668">
        <v>57</v>
      </c>
      <c r="BK668">
        <v>58</v>
      </c>
      <c r="BL668">
        <v>59</v>
      </c>
      <c r="BM668">
        <v>60</v>
      </c>
      <c r="BN668">
        <v>61</v>
      </c>
      <c r="BO668">
        <v>62</v>
      </c>
      <c r="BP668">
        <v>63</v>
      </c>
      <c r="BQ668">
        <v>64</v>
      </c>
      <c r="BR668">
        <v>65</v>
      </c>
      <c r="BS668">
        <v>66</v>
      </c>
      <c r="BT668">
        <v>67</v>
      </c>
      <c r="BU668">
        <v>68</v>
      </c>
      <c r="BV668">
        <v>69</v>
      </c>
      <c r="BW668">
        <v>70</v>
      </c>
      <c r="BX668">
        <v>71</v>
      </c>
      <c r="BY668">
        <v>72</v>
      </c>
      <c r="BZ668">
        <v>73</v>
      </c>
      <c r="CA668">
        <v>74</v>
      </c>
      <c r="CB668">
        <v>75</v>
      </c>
      <c r="CC668">
        <v>76</v>
      </c>
      <c r="CD668">
        <v>77</v>
      </c>
      <c r="CE668">
        <v>78</v>
      </c>
      <c r="CF668">
        <v>79</v>
      </c>
      <c r="CG668">
        <v>80</v>
      </c>
      <c r="CH668">
        <v>81</v>
      </c>
      <c r="CI668">
        <v>82</v>
      </c>
      <c r="CJ668">
        <v>83</v>
      </c>
      <c r="CK668">
        <v>84</v>
      </c>
      <c r="CL668">
        <v>85</v>
      </c>
      <c r="CM668">
        <v>86</v>
      </c>
      <c r="CN668">
        <v>87</v>
      </c>
      <c r="CO668">
        <v>88</v>
      </c>
      <c r="CP668">
        <v>89</v>
      </c>
      <c r="CQ668">
        <v>90</v>
      </c>
      <c r="CR668">
        <v>91</v>
      </c>
      <c r="CS668">
        <v>92</v>
      </c>
      <c r="CT668">
        <v>93</v>
      </c>
      <c r="CU668">
        <v>94</v>
      </c>
      <c r="CV668">
        <v>95</v>
      </c>
      <c r="CW668">
        <v>96</v>
      </c>
      <c r="CX668">
        <v>97</v>
      </c>
      <c r="CY668">
        <v>98</v>
      </c>
      <c r="CZ668">
        <v>99</v>
      </c>
      <c r="DA668">
        <v>100</v>
      </c>
      <c r="DB668">
        <v>101</v>
      </c>
      <c r="DC668">
        <v>102</v>
      </c>
      <c r="DD668">
        <v>103</v>
      </c>
      <c r="DE668">
        <v>104</v>
      </c>
      <c r="DF668">
        <v>105</v>
      </c>
      <c r="DG668">
        <v>106</v>
      </c>
      <c r="DH668">
        <v>107</v>
      </c>
      <c r="DI668">
        <v>108</v>
      </c>
      <c r="DJ668">
        <v>109</v>
      </c>
      <c r="DK668">
        <v>110</v>
      </c>
      <c r="DL668">
        <v>111</v>
      </c>
      <c r="DM668">
        <v>112</v>
      </c>
      <c r="DN668">
        <v>113</v>
      </c>
      <c r="DO668">
        <v>114</v>
      </c>
      <c r="DP668">
        <v>115</v>
      </c>
      <c r="DQ668">
        <v>116</v>
      </c>
      <c r="DR668">
        <v>117</v>
      </c>
      <c r="DS668">
        <v>118</v>
      </c>
      <c r="DT668">
        <v>119</v>
      </c>
      <c r="DU668">
        <v>120</v>
      </c>
      <c r="DV668">
        <v>121</v>
      </c>
      <c r="DW668">
        <v>122</v>
      </c>
      <c r="DX668">
        <v>123</v>
      </c>
      <c r="DY668">
        <v>124</v>
      </c>
      <c r="EA668">
        <v>125</v>
      </c>
      <c r="EB668">
        <v>126</v>
      </c>
      <c r="EC668">
        <v>127</v>
      </c>
      <c r="ED668">
        <v>128</v>
      </c>
      <c r="EF668">
        <v>129</v>
      </c>
      <c r="EG668">
        <v>130</v>
      </c>
      <c r="EH668">
        <v>131</v>
      </c>
      <c r="EI668">
        <v>132</v>
      </c>
      <c r="EK668">
        <v>133</v>
      </c>
      <c r="EL668">
        <v>134</v>
      </c>
      <c r="EM668">
        <v>135</v>
      </c>
      <c r="EN668">
        <v>136</v>
      </c>
    </row>
    <row r="669" spans="4:144" x14ac:dyDescent="0.2">
      <c r="E669" s="426" t="s">
        <v>157</v>
      </c>
      <c r="F669">
        <v>54</v>
      </c>
      <c r="G669">
        <v>23</v>
      </c>
      <c r="H669">
        <v>72</v>
      </c>
      <c r="I669">
        <v>33</v>
      </c>
      <c r="J669">
        <v>68</v>
      </c>
      <c r="K669">
        <v>22</v>
      </c>
      <c r="L669">
        <v>43</v>
      </c>
      <c r="M669">
        <v>134</v>
      </c>
      <c r="N669">
        <v>38</v>
      </c>
      <c r="O669">
        <v>79</v>
      </c>
      <c r="P669">
        <v>89</v>
      </c>
      <c r="Q669">
        <v>98</v>
      </c>
      <c r="R669">
        <v>9</v>
      </c>
      <c r="S669">
        <v>120</v>
      </c>
      <c r="T669">
        <v>13</v>
      </c>
      <c r="U669">
        <v>37</v>
      </c>
      <c r="V669">
        <v>30</v>
      </c>
      <c r="W669">
        <v>64</v>
      </c>
      <c r="X669">
        <v>8</v>
      </c>
      <c r="Y669">
        <v>34</v>
      </c>
      <c r="Z669">
        <v>127</v>
      </c>
      <c r="AA669">
        <v>93</v>
      </c>
      <c r="AB669">
        <v>101</v>
      </c>
      <c r="AC669">
        <v>45</v>
      </c>
      <c r="AD669">
        <v>118</v>
      </c>
      <c r="AE669">
        <v>10</v>
      </c>
      <c r="AF669">
        <v>18</v>
      </c>
      <c r="AG669">
        <v>130</v>
      </c>
      <c r="AH669">
        <v>51</v>
      </c>
      <c r="AI669">
        <v>125</v>
      </c>
      <c r="AJ669">
        <v>57</v>
      </c>
      <c r="AK669">
        <v>111</v>
      </c>
      <c r="AL669">
        <v>31</v>
      </c>
      <c r="AM669">
        <v>20</v>
      </c>
      <c r="AN669">
        <v>116</v>
      </c>
      <c r="AO669">
        <v>15</v>
      </c>
      <c r="AP669">
        <v>46</v>
      </c>
      <c r="AQ669">
        <v>7</v>
      </c>
      <c r="AR669">
        <v>85</v>
      </c>
      <c r="AS669">
        <v>52</v>
      </c>
      <c r="AT669">
        <v>107</v>
      </c>
      <c r="AU669">
        <v>26</v>
      </c>
      <c r="AV669">
        <v>90</v>
      </c>
      <c r="AW669">
        <v>92</v>
      </c>
      <c r="AX669">
        <v>114</v>
      </c>
      <c r="AY669">
        <v>105</v>
      </c>
      <c r="AZ669">
        <v>24</v>
      </c>
      <c r="BA669">
        <v>81</v>
      </c>
      <c r="BB669">
        <v>12</v>
      </c>
      <c r="BC669">
        <v>122</v>
      </c>
      <c r="BD669">
        <v>123</v>
      </c>
      <c r="BE669">
        <v>53</v>
      </c>
      <c r="BF669">
        <v>50</v>
      </c>
      <c r="BG669">
        <v>86</v>
      </c>
      <c r="BH669">
        <v>83</v>
      </c>
      <c r="BI669">
        <v>124</v>
      </c>
      <c r="BJ669">
        <v>95</v>
      </c>
      <c r="BK669">
        <v>4</v>
      </c>
      <c r="BL669">
        <v>28</v>
      </c>
      <c r="BM669">
        <v>11</v>
      </c>
      <c r="BN669">
        <v>136</v>
      </c>
      <c r="BO669">
        <v>49</v>
      </c>
      <c r="BP669">
        <v>102</v>
      </c>
      <c r="BQ669">
        <v>129</v>
      </c>
      <c r="BR669">
        <v>78</v>
      </c>
      <c r="BS669">
        <v>65</v>
      </c>
      <c r="BT669">
        <v>94</v>
      </c>
      <c r="BU669">
        <v>82</v>
      </c>
      <c r="BV669">
        <v>16</v>
      </c>
      <c r="BW669">
        <v>48</v>
      </c>
      <c r="BX669">
        <v>100</v>
      </c>
      <c r="BY669">
        <v>44</v>
      </c>
      <c r="BZ669">
        <v>40</v>
      </c>
      <c r="CA669">
        <v>76</v>
      </c>
      <c r="CB669">
        <v>135</v>
      </c>
      <c r="CC669">
        <v>74</v>
      </c>
      <c r="CD669">
        <v>80</v>
      </c>
      <c r="CE669">
        <v>62</v>
      </c>
      <c r="CF669">
        <v>88</v>
      </c>
      <c r="CG669">
        <v>36</v>
      </c>
      <c r="CH669">
        <v>70</v>
      </c>
      <c r="CI669">
        <v>5</v>
      </c>
      <c r="CJ669">
        <v>121</v>
      </c>
      <c r="CK669">
        <v>133</v>
      </c>
      <c r="CL669">
        <v>103</v>
      </c>
      <c r="CM669">
        <v>60</v>
      </c>
      <c r="CN669">
        <v>75</v>
      </c>
      <c r="CO669">
        <v>132</v>
      </c>
      <c r="CP669">
        <v>112</v>
      </c>
      <c r="CQ669">
        <v>42</v>
      </c>
      <c r="CR669">
        <v>131</v>
      </c>
      <c r="CS669">
        <v>29</v>
      </c>
      <c r="CT669">
        <v>19</v>
      </c>
      <c r="CU669">
        <v>2</v>
      </c>
      <c r="CV669">
        <v>97</v>
      </c>
      <c r="CW669">
        <v>104</v>
      </c>
      <c r="CX669">
        <v>1</v>
      </c>
      <c r="CY669">
        <v>35</v>
      </c>
      <c r="CZ669">
        <v>110</v>
      </c>
      <c r="DA669">
        <v>66</v>
      </c>
      <c r="DB669">
        <v>59</v>
      </c>
      <c r="DC669">
        <v>61</v>
      </c>
      <c r="DD669">
        <v>25</v>
      </c>
      <c r="DE669">
        <v>106</v>
      </c>
      <c r="DF669">
        <v>126</v>
      </c>
      <c r="DG669">
        <v>3</v>
      </c>
      <c r="DH669">
        <v>6</v>
      </c>
      <c r="DI669">
        <v>67</v>
      </c>
      <c r="DJ669">
        <v>17</v>
      </c>
      <c r="DK669">
        <v>99</v>
      </c>
      <c r="DL669">
        <v>32</v>
      </c>
      <c r="DM669">
        <v>128</v>
      </c>
      <c r="DN669">
        <v>96</v>
      </c>
      <c r="DO669">
        <v>47</v>
      </c>
      <c r="DP669">
        <v>117</v>
      </c>
      <c r="DQ669">
        <v>55</v>
      </c>
      <c r="DR669">
        <v>73</v>
      </c>
      <c r="DS669">
        <v>39</v>
      </c>
      <c r="DT669">
        <v>87</v>
      </c>
      <c r="DU669">
        <v>21</v>
      </c>
      <c r="DV669">
        <v>119</v>
      </c>
      <c r="DW669">
        <v>56</v>
      </c>
      <c r="DX669">
        <v>41</v>
      </c>
      <c r="DY669">
        <v>71</v>
      </c>
      <c r="EA669">
        <v>69</v>
      </c>
      <c r="EB669">
        <v>109</v>
      </c>
      <c r="EC669">
        <v>14</v>
      </c>
      <c r="ED669">
        <v>27</v>
      </c>
      <c r="EF669">
        <v>108</v>
      </c>
      <c r="EG669">
        <v>115</v>
      </c>
      <c r="EH669">
        <v>91</v>
      </c>
      <c r="EI669">
        <v>77</v>
      </c>
      <c r="EK669">
        <v>58</v>
      </c>
      <c r="EL669">
        <v>113</v>
      </c>
      <c r="EM669">
        <v>84</v>
      </c>
      <c r="EN669">
        <v>63</v>
      </c>
    </row>
    <row r="670" spans="4:144" x14ac:dyDescent="0.2">
      <c r="E670" s="426" t="s">
        <v>159</v>
      </c>
      <c r="F670">
        <v>83</v>
      </c>
      <c r="G670">
        <v>63</v>
      </c>
      <c r="H670">
        <v>30</v>
      </c>
      <c r="I670">
        <v>3</v>
      </c>
      <c r="J670">
        <v>72</v>
      </c>
      <c r="K670">
        <v>94</v>
      </c>
      <c r="L670">
        <v>88</v>
      </c>
      <c r="M670">
        <v>117</v>
      </c>
      <c r="N670">
        <v>6</v>
      </c>
      <c r="O670">
        <v>102</v>
      </c>
      <c r="P670">
        <v>42</v>
      </c>
      <c r="Q670">
        <v>8</v>
      </c>
      <c r="R670">
        <v>70</v>
      </c>
      <c r="S670">
        <v>55</v>
      </c>
      <c r="T670">
        <v>93</v>
      </c>
      <c r="U670">
        <v>79</v>
      </c>
      <c r="V670">
        <v>59</v>
      </c>
      <c r="W670">
        <v>109</v>
      </c>
      <c r="X670">
        <v>130</v>
      </c>
      <c r="Y670">
        <v>124</v>
      </c>
      <c r="Z670">
        <v>77</v>
      </c>
      <c r="AA670">
        <v>25</v>
      </c>
      <c r="AB670">
        <v>17</v>
      </c>
      <c r="AC670">
        <v>1</v>
      </c>
      <c r="AD670">
        <v>111</v>
      </c>
      <c r="AE670">
        <v>118</v>
      </c>
      <c r="AF670">
        <v>21</v>
      </c>
      <c r="AG670">
        <v>60</v>
      </c>
      <c r="AH670">
        <v>7</v>
      </c>
      <c r="AI670">
        <v>104</v>
      </c>
      <c r="AJ670">
        <v>68</v>
      </c>
      <c r="AK670">
        <v>39</v>
      </c>
      <c r="AL670">
        <v>52</v>
      </c>
      <c r="AM670">
        <v>56</v>
      </c>
      <c r="AN670">
        <v>18</v>
      </c>
      <c r="AO670">
        <v>29</v>
      </c>
      <c r="AP670">
        <v>76</v>
      </c>
      <c r="AQ670">
        <v>89</v>
      </c>
      <c r="AR670">
        <v>134</v>
      </c>
      <c r="AS670">
        <v>107</v>
      </c>
      <c r="AT670">
        <v>110</v>
      </c>
      <c r="AU670">
        <v>84</v>
      </c>
      <c r="AV670">
        <v>97</v>
      </c>
      <c r="AW670">
        <v>62</v>
      </c>
      <c r="AX670">
        <v>51</v>
      </c>
      <c r="AY670">
        <v>114</v>
      </c>
      <c r="AZ670">
        <v>65</v>
      </c>
      <c r="BA670">
        <v>54</v>
      </c>
      <c r="BB670">
        <v>31</v>
      </c>
      <c r="BC670">
        <v>67</v>
      </c>
      <c r="BD670">
        <v>64</v>
      </c>
      <c r="BE670">
        <v>135</v>
      </c>
      <c r="BF670">
        <v>87</v>
      </c>
      <c r="BG670">
        <v>41</v>
      </c>
      <c r="BH670">
        <v>98</v>
      </c>
      <c r="BI670">
        <v>112</v>
      </c>
      <c r="BJ670">
        <v>86</v>
      </c>
      <c r="BK670">
        <v>126</v>
      </c>
      <c r="BL670">
        <v>23</v>
      </c>
      <c r="BM670">
        <v>81</v>
      </c>
      <c r="BN670">
        <v>34</v>
      </c>
      <c r="BO670">
        <v>14</v>
      </c>
      <c r="BP670">
        <v>105</v>
      </c>
      <c r="BQ670">
        <v>58</v>
      </c>
      <c r="BR670">
        <v>136</v>
      </c>
      <c r="BS670">
        <v>20</v>
      </c>
      <c r="BT670">
        <v>50</v>
      </c>
      <c r="BU670">
        <v>5</v>
      </c>
      <c r="BV670">
        <v>113</v>
      </c>
      <c r="BW670">
        <v>43</v>
      </c>
      <c r="BX670">
        <v>49</v>
      </c>
      <c r="BY670">
        <v>40</v>
      </c>
      <c r="BZ670">
        <v>74</v>
      </c>
      <c r="CA670">
        <v>91</v>
      </c>
      <c r="CB670">
        <v>123</v>
      </c>
      <c r="CC670">
        <v>27</v>
      </c>
      <c r="CD670">
        <v>48</v>
      </c>
      <c r="CE670">
        <v>129</v>
      </c>
      <c r="CF670">
        <v>61</v>
      </c>
      <c r="CG670">
        <v>127</v>
      </c>
      <c r="CH670">
        <v>33</v>
      </c>
      <c r="CI670">
        <v>90</v>
      </c>
      <c r="CJ670">
        <v>24</v>
      </c>
      <c r="CK670">
        <v>15</v>
      </c>
      <c r="CL670">
        <v>101</v>
      </c>
      <c r="CM670">
        <v>80</v>
      </c>
      <c r="CN670">
        <v>125</v>
      </c>
      <c r="CO670">
        <v>69</v>
      </c>
      <c r="CP670">
        <v>46</v>
      </c>
      <c r="CQ670">
        <v>133</v>
      </c>
      <c r="CR670">
        <v>99</v>
      </c>
      <c r="CS670">
        <v>16</v>
      </c>
      <c r="CT670">
        <v>47</v>
      </c>
      <c r="CU670">
        <v>36</v>
      </c>
      <c r="CV670">
        <v>131</v>
      </c>
      <c r="CW670">
        <v>128</v>
      </c>
      <c r="CX670">
        <v>19</v>
      </c>
      <c r="CY670">
        <v>44</v>
      </c>
      <c r="CZ670">
        <v>116</v>
      </c>
      <c r="DA670">
        <v>26</v>
      </c>
      <c r="DB670">
        <v>85</v>
      </c>
      <c r="DC670">
        <v>100</v>
      </c>
      <c r="DD670">
        <v>2</v>
      </c>
      <c r="DE670">
        <v>73</v>
      </c>
      <c r="DF670">
        <v>119</v>
      </c>
      <c r="DG670">
        <v>92</v>
      </c>
      <c r="DH670">
        <v>132</v>
      </c>
      <c r="DI670">
        <v>66</v>
      </c>
      <c r="DJ670">
        <v>121</v>
      </c>
      <c r="DK670">
        <v>71</v>
      </c>
      <c r="DL670">
        <v>120</v>
      </c>
      <c r="DM670">
        <v>103</v>
      </c>
      <c r="DN670">
        <v>122</v>
      </c>
      <c r="DO670">
        <v>108</v>
      </c>
      <c r="DP670">
        <v>57</v>
      </c>
      <c r="DQ670">
        <v>115</v>
      </c>
      <c r="DR670">
        <v>10</v>
      </c>
      <c r="DS670">
        <v>12</v>
      </c>
      <c r="DT670">
        <v>96</v>
      </c>
      <c r="DU670">
        <v>22</v>
      </c>
      <c r="DV670">
        <v>35</v>
      </c>
      <c r="DW670">
        <v>4</v>
      </c>
      <c r="DX670">
        <v>75</v>
      </c>
      <c r="DY670">
        <v>37</v>
      </c>
      <c r="EA670">
        <v>45</v>
      </c>
      <c r="EB670">
        <v>9</v>
      </c>
      <c r="EC670">
        <v>11</v>
      </c>
      <c r="ED670">
        <v>82</v>
      </c>
      <c r="EF670">
        <v>78</v>
      </c>
      <c r="EG670">
        <v>13</v>
      </c>
      <c r="EH670">
        <v>95</v>
      </c>
      <c r="EI670">
        <v>32</v>
      </c>
      <c r="EK670">
        <v>28</v>
      </c>
      <c r="EL670">
        <v>38</v>
      </c>
      <c r="EM670">
        <v>106</v>
      </c>
      <c r="EN670">
        <v>53</v>
      </c>
    </row>
    <row r="672" spans="4:144" x14ac:dyDescent="0.2">
      <c r="D672" s="430">
        <v>137</v>
      </c>
      <c r="E672" s="431" t="s">
        <v>179</v>
      </c>
    </row>
    <row r="673" spans="4:145" x14ac:dyDescent="0.2">
      <c r="E673" s="426" t="s">
        <v>130</v>
      </c>
      <c r="F673">
        <v>1</v>
      </c>
      <c r="G673">
        <v>2</v>
      </c>
      <c r="H673">
        <v>3</v>
      </c>
      <c r="I673">
        <v>4</v>
      </c>
      <c r="J673">
        <v>5</v>
      </c>
      <c r="K673">
        <v>6</v>
      </c>
      <c r="L673">
        <v>7</v>
      </c>
      <c r="M673">
        <v>8</v>
      </c>
      <c r="N673">
        <v>9</v>
      </c>
      <c r="O673">
        <v>10</v>
      </c>
      <c r="P673">
        <v>11</v>
      </c>
      <c r="Q673">
        <v>12</v>
      </c>
      <c r="R673">
        <v>13</v>
      </c>
      <c r="S673">
        <v>14</v>
      </c>
      <c r="T673">
        <v>15</v>
      </c>
      <c r="U673">
        <v>16</v>
      </c>
      <c r="V673">
        <v>17</v>
      </c>
      <c r="W673">
        <v>18</v>
      </c>
      <c r="X673">
        <v>19</v>
      </c>
      <c r="Y673">
        <v>20</v>
      </c>
      <c r="Z673">
        <v>21</v>
      </c>
      <c r="AA673">
        <v>22</v>
      </c>
      <c r="AB673">
        <v>23</v>
      </c>
      <c r="AC673">
        <v>24</v>
      </c>
      <c r="AD673">
        <v>25</v>
      </c>
      <c r="AE673">
        <v>26</v>
      </c>
      <c r="AF673">
        <v>27</v>
      </c>
      <c r="AG673">
        <v>28</v>
      </c>
      <c r="AH673">
        <v>29</v>
      </c>
      <c r="AI673">
        <v>30</v>
      </c>
      <c r="AJ673">
        <v>31</v>
      </c>
      <c r="AK673">
        <v>32</v>
      </c>
      <c r="AL673">
        <v>33</v>
      </c>
      <c r="AM673">
        <v>34</v>
      </c>
      <c r="AN673">
        <v>35</v>
      </c>
      <c r="AO673">
        <v>36</v>
      </c>
      <c r="AP673">
        <v>37</v>
      </c>
      <c r="AQ673">
        <v>38</v>
      </c>
      <c r="AR673">
        <v>39</v>
      </c>
      <c r="AS673">
        <v>40</v>
      </c>
      <c r="AT673">
        <v>41</v>
      </c>
      <c r="AU673">
        <v>42</v>
      </c>
      <c r="AV673">
        <v>43</v>
      </c>
      <c r="AW673">
        <v>44</v>
      </c>
      <c r="AX673">
        <v>45</v>
      </c>
      <c r="AY673">
        <v>46</v>
      </c>
      <c r="AZ673">
        <v>47</v>
      </c>
      <c r="BA673">
        <v>48</v>
      </c>
      <c r="BB673">
        <v>49</v>
      </c>
      <c r="BC673">
        <v>50</v>
      </c>
      <c r="BD673">
        <v>51</v>
      </c>
      <c r="BE673">
        <v>52</v>
      </c>
      <c r="BF673">
        <v>53</v>
      </c>
      <c r="BG673">
        <v>54</v>
      </c>
      <c r="BH673">
        <v>55</v>
      </c>
      <c r="BI673">
        <v>56</v>
      </c>
      <c r="BJ673">
        <v>57</v>
      </c>
      <c r="BK673">
        <v>58</v>
      </c>
      <c r="BL673">
        <v>59</v>
      </c>
      <c r="BM673">
        <v>60</v>
      </c>
      <c r="BN673">
        <v>61</v>
      </c>
      <c r="BO673">
        <v>62</v>
      </c>
      <c r="BP673">
        <v>63</v>
      </c>
      <c r="BQ673">
        <v>64</v>
      </c>
      <c r="BR673">
        <v>65</v>
      </c>
      <c r="BS673">
        <v>66</v>
      </c>
      <c r="BT673">
        <v>67</v>
      </c>
      <c r="BU673">
        <v>68</v>
      </c>
      <c r="BV673">
        <v>69</v>
      </c>
      <c r="BW673">
        <v>70</v>
      </c>
      <c r="BX673">
        <v>71</v>
      </c>
      <c r="BY673">
        <v>72</v>
      </c>
      <c r="BZ673">
        <v>73</v>
      </c>
      <c r="CA673">
        <v>74</v>
      </c>
      <c r="CB673">
        <v>75</v>
      </c>
      <c r="CC673">
        <v>76</v>
      </c>
      <c r="CD673">
        <v>77</v>
      </c>
      <c r="CE673">
        <v>78</v>
      </c>
      <c r="CF673">
        <v>79</v>
      </c>
      <c r="CG673">
        <v>80</v>
      </c>
      <c r="CH673">
        <v>81</v>
      </c>
      <c r="CI673">
        <v>82</v>
      </c>
      <c r="CJ673">
        <v>83</v>
      </c>
      <c r="CK673">
        <v>84</v>
      </c>
      <c r="CL673">
        <v>85</v>
      </c>
      <c r="CM673">
        <v>86</v>
      </c>
      <c r="CN673">
        <v>87</v>
      </c>
      <c r="CO673">
        <v>88</v>
      </c>
      <c r="CP673">
        <v>89</v>
      </c>
      <c r="CQ673">
        <v>90</v>
      </c>
      <c r="CR673">
        <v>91</v>
      </c>
      <c r="CS673">
        <v>92</v>
      </c>
      <c r="CT673">
        <v>93</v>
      </c>
      <c r="CU673">
        <v>94</v>
      </c>
      <c r="CV673">
        <v>95</v>
      </c>
      <c r="CW673">
        <v>96</v>
      </c>
      <c r="CX673">
        <v>97</v>
      </c>
      <c r="CY673">
        <v>98</v>
      </c>
      <c r="CZ673">
        <v>99</v>
      </c>
      <c r="DA673">
        <v>100</v>
      </c>
      <c r="DB673">
        <v>101</v>
      </c>
      <c r="DC673">
        <v>102</v>
      </c>
      <c r="DD673">
        <v>103</v>
      </c>
      <c r="DE673">
        <v>104</v>
      </c>
      <c r="DF673">
        <v>105</v>
      </c>
      <c r="DG673">
        <v>106</v>
      </c>
      <c r="DH673">
        <v>107</v>
      </c>
      <c r="DI673">
        <v>108</v>
      </c>
      <c r="DJ673">
        <v>109</v>
      </c>
      <c r="DK673">
        <v>110</v>
      </c>
      <c r="DL673">
        <v>111</v>
      </c>
      <c r="DM673">
        <v>112</v>
      </c>
      <c r="DN673">
        <v>113</v>
      </c>
      <c r="DO673">
        <v>114</v>
      </c>
      <c r="DP673">
        <v>115</v>
      </c>
      <c r="DQ673">
        <v>116</v>
      </c>
      <c r="DR673">
        <v>117</v>
      </c>
      <c r="DS673">
        <v>118</v>
      </c>
      <c r="DT673">
        <v>119</v>
      </c>
      <c r="DU673">
        <v>120</v>
      </c>
      <c r="DV673">
        <v>121</v>
      </c>
      <c r="DW673">
        <v>122</v>
      </c>
      <c r="DX673">
        <v>123</v>
      </c>
      <c r="DY673">
        <v>124</v>
      </c>
      <c r="DZ673">
        <v>125</v>
      </c>
      <c r="EA673">
        <v>126</v>
      </c>
      <c r="EB673">
        <v>127</v>
      </c>
      <c r="EC673">
        <v>128</v>
      </c>
      <c r="ED673">
        <v>129</v>
      </c>
      <c r="EF673">
        <v>130</v>
      </c>
      <c r="EG673">
        <v>131</v>
      </c>
      <c r="EH673">
        <v>132</v>
      </c>
      <c r="EI673">
        <v>133</v>
      </c>
      <c r="EK673">
        <v>134</v>
      </c>
      <c r="EL673">
        <v>135</v>
      </c>
      <c r="EM673">
        <v>136</v>
      </c>
      <c r="EN673">
        <v>137</v>
      </c>
    </row>
    <row r="674" spans="4:145" x14ac:dyDescent="0.2">
      <c r="E674" s="426" t="s">
        <v>157</v>
      </c>
      <c r="F674">
        <v>94</v>
      </c>
      <c r="G674">
        <v>111</v>
      </c>
      <c r="H674">
        <v>55</v>
      </c>
      <c r="I674">
        <v>61</v>
      </c>
      <c r="J674">
        <v>128</v>
      </c>
      <c r="K674">
        <v>102</v>
      </c>
      <c r="L674">
        <v>89</v>
      </c>
      <c r="M674">
        <v>81</v>
      </c>
      <c r="N674">
        <v>113</v>
      </c>
      <c r="O674">
        <v>36</v>
      </c>
      <c r="P674">
        <v>137</v>
      </c>
      <c r="Q674">
        <v>95</v>
      </c>
      <c r="R674">
        <v>84</v>
      </c>
      <c r="S674">
        <v>3</v>
      </c>
      <c r="T674">
        <v>116</v>
      </c>
      <c r="U674">
        <v>114</v>
      </c>
      <c r="V674">
        <v>6</v>
      </c>
      <c r="W674">
        <v>91</v>
      </c>
      <c r="X674">
        <v>68</v>
      </c>
      <c r="Y674">
        <v>53</v>
      </c>
      <c r="Z674">
        <v>124</v>
      </c>
      <c r="AA674">
        <v>15</v>
      </c>
      <c r="AB674">
        <v>51</v>
      </c>
      <c r="AC674">
        <v>88</v>
      </c>
      <c r="AD674">
        <v>17</v>
      </c>
      <c r="AE674">
        <v>135</v>
      </c>
      <c r="AF674">
        <v>24</v>
      </c>
      <c r="AG674">
        <v>80</v>
      </c>
      <c r="AH674">
        <v>126</v>
      </c>
      <c r="AI674">
        <v>86</v>
      </c>
      <c r="AJ674">
        <v>118</v>
      </c>
      <c r="AK674">
        <v>76</v>
      </c>
      <c r="AL674">
        <v>22</v>
      </c>
      <c r="AM674">
        <v>5</v>
      </c>
      <c r="AN674">
        <v>54</v>
      </c>
      <c r="AO674">
        <v>10</v>
      </c>
      <c r="AP674">
        <v>64</v>
      </c>
      <c r="AQ674">
        <v>107</v>
      </c>
      <c r="AR674">
        <v>78</v>
      </c>
      <c r="AS674">
        <v>48</v>
      </c>
      <c r="AT674">
        <v>93</v>
      </c>
      <c r="AU674">
        <v>132</v>
      </c>
      <c r="AV674">
        <v>66</v>
      </c>
      <c r="AW674">
        <v>58</v>
      </c>
      <c r="AX674">
        <v>11</v>
      </c>
      <c r="AY674">
        <v>125</v>
      </c>
      <c r="AZ674">
        <v>34</v>
      </c>
      <c r="BA674">
        <v>133</v>
      </c>
      <c r="BB674">
        <v>96</v>
      </c>
      <c r="BC674">
        <v>62</v>
      </c>
      <c r="BD674">
        <v>79</v>
      </c>
      <c r="BE674">
        <v>103</v>
      </c>
      <c r="BF674">
        <v>65</v>
      </c>
      <c r="BG674">
        <v>23</v>
      </c>
      <c r="BH674">
        <v>13</v>
      </c>
      <c r="BI674">
        <v>69</v>
      </c>
      <c r="BJ674">
        <v>106</v>
      </c>
      <c r="BK674">
        <v>77</v>
      </c>
      <c r="BL674">
        <v>136</v>
      </c>
      <c r="BM674">
        <v>72</v>
      </c>
      <c r="BN674">
        <v>30</v>
      </c>
      <c r="BO674">
        <v>120</v>
      </c>
      <c r="BP674">
        <v>99</v>
      </c>
      <c r="BQ674">
        <v>52</v>
      </c>
      <c r="BR674">
        <v>16</v>
      </c>
      <c r="BS674">
        <v>20</v>
      </c>
      <c r="BT674">
        <v>75</v>
      </c>
      <c r="BU674">
        <v>59</v>
      </c>
      <c r="BV674">
        <v>101</v>
      </c>
      <c r="BW674">
        <v>46</v>
      </c>
      <c r="BX674">
        <v>104</v>
      </c>
      <c r="BY674">
        <v>60</v>
      </c>
      <c r="BZ674">
        <v>122</v>
      </c>
      <c r="CA674">
        <v>67</v>
      </c>
      <c r="CB674">
        <v>117</v>
      </c>
      <c r="CC674">
        <v>70</v>
      </c>
      <c r="CD674">
        <v>110</v>
      </c>
      <c r="CE674">
        <v>39</v>
      </c>
      <c r="CF674">
        <v>43</v>
      </c>
      <c r="CG674">
        <v>27</v>
      </c>
      <c r="CH674">
        <v>90</v>
      </c>
      <c r="CI674">
        <v>40</v>
      </c>
      <c r="CJ674">
        <v>12</v>
      </c>
      <c r="CK674">
        <v>130</v>
      </c>
      <c r="CL674">
        <v>41</v>
      </c>
      <c r="CM674">
        <v>82</v>
      </c>
      <c r="CN674">
        <v>129</v>
      </c>
      <c r="CO674">
        <v>100</v>
      </c>
      <c r="CP674">
        <v>32</v>
      </c>
      <c r="CQ674">
        <v>134</v>
      </c>
      <c r="CR674">
        <v>35</v>
      </c>
      <c r="CS674">
        <v>25</v>
      </c>
      <c r="CT674">
        <v>121</v>
      </c>
      <c r="CU674">
        <v>42</v>
      </c>
      <c r="CV674">
        <v>83</v>
      </c>
      <c r="CW674">
        <v>47</v>
      </c>
      <c r="CX674">
        <v>8</v>
      </c>
      <c r="CY674">
        <v>119</v>
      </c>
      <c r="CZ674">
        <v>127</v>
      </c>
      <c r="DA674">
        <v>74</v>
      </c>
      <c r="DB674">
        <v>92</v>
      </c>
      <c r="DC674">
        <v>14</v>
      </c>
      <c r="DD674">
        <v>19</v>
      </c>
      <c r="DE674">
        <v>21</v>
      </c>
      <c r="DF674">
        <v>4</v>
      </c>
      <c r="DG674">
        <v>7</v>
      </c>
      <c r="DH674">
        <v>109</v>
      </c>
      <c r="DI674">
        <v>105</v>
      </c>
      <c r="DJ674">
        <v>38</v>
      </c>
      <c r="DK674">
        <v>56</v>
      </c>
      <c r="DL674">
        <v>45</v>
      </c>
      <c r="DM674">
        <v>31</v>
      </c>
      <c r="DN674">
        <v>9</v>
      </c>
      <c r="DO674">
        <v>37</v>
      </c>
      <c r="DP674">
        <v>123</v>
      </c>
      <c r="DQ674">
        <v>33</v>
      </c>
      <c r="DR674">
        <v>73</v>
      </c>
      <c r="DS674">
        <v>131</v>
      </c>
      <c r="DT674">
        <v>115</v>
      </c>
      <c r="DU674">
        <v>2</v>
      </c>
      <c r="DV674">
        <v>85</v>
      </c>
      <c r="DW674">
        <v>28</v>
      </c>
      <c r="DX674">
        <v>112</v>
      </c>
      <c r="DY674">
        <v>1</v>
      </c>
      <c r="DZ674">
        <v>71</v>
      </c>
      <c r="EA674">
        <v>29</v>
      </c>
      <c r="EB674">
        <v>63</v>
      </c>
      <c r="EC674">
        <v>44</v>
      </c>
      <c r="ED674">
        <v>87</v>
      </c>
      <c r="EF674">
        <v>18</v>
      </c>
      <c r="EG674">
        <v>98</v>
      </c>
      <c r="EH674">
        <v>26</v>
      </c>
      <c r="EI674">
        <v>50</v>
      </c>
      <c r="EK674">
        <v>108</v>
      </c>
      <c r="EL674">
        <v>49</v>
      </c>
      <c r="EM674">
        <v>57</v>
      </c>
      <c r="EN674">
        <v>97</v>
      </c>
    </row>
    <row r="675" spans="4:145" x14ac:dyDescent="0.2">
      <c r="E675" s="426" t="s">
        <v>159</v>
      </c>
      <c r="F675">
        <v>65</v>
      </c>
      <c r="G675">
        <v>100</v>
      </c>
      <c r="H675">
        <v>75</v>
      </c>
      <c r="I675">
        <v>81</v>
      </c>
      <c r="J675">
        <v>28</v>
      </c>
      <c r="K675">
        <v>95</v>
      </c>
      <c r="L675">
        <v>130</v>
      </c>
      <c r="M675">
        <v>1</v>
      </c>
      <c r="N675">
        <v>98</v>
      </c>
      <c r="O675">
        <v>121</v>
      </c>
      <c r="P675">
        <v>34</v>
      </c>
      <c r="Q675">
        <v>46</v>
      </c>
      <c r="R675">
        <v>64</v>
      </c>
      <c r="S675">
        <v>86</v>
      </c>
      <c r="T675">
        <v>94</v>
      </c>
      <c r="U675">
        <v>133</v>
      </c>
      <c r="V675">
        <v>9</v>
      </c>
      <c r="W675">
        <v>90</v>
      </c>
      <c r="X675">
        <v>116</v>
      </c>
      <c r="Y675">
        <v>108</v>
      </c>
      <c r="Z675">
        <v>42</v>
      </c>
      <c r="AA675">
        <v>23</v>
      </c>
      <c r="AB675">
        <v>110</v>
      </c>
      <c r="AC675">
        <v>26</v>
      </c>
      <c r="AD675">
        <v>101</v>
      </c>
      <c r="AE675">
        <v>24</v>
      </c>
      <c r="AF675">
        <v>55</v>
      </c>
      <c r="AG675">
        <v>16</v>
      </c>
      <c r="AH675">
        <v>63</v>
      </c>
      <c r="AI675">
        <v>122</v>
      </c>
      <c r="AJ675">
        <v>39</v>
      </c>
      <c r="AK675">
        <v>19</v>
      </c>
      <c r="AL675">
        <v>97</v>
      </c>
      <c r="AM675">
        <v>132</v>
      </c>
      <c r="AN675">
        <v>126</v>
      </c>
      <c r="AO675">
        <v>129</v>
      </c>
      <c r="AP675">
        <v>88</v>
      </c>
      <c r="AQ675">
        <v>60</v>
      </c>
      <c r="AR675">
        <v>92</v>
      </c>
      <c r="AS675">
        <v>118</v>
      </c>
      <c r="AT675">
        <v>62</v>
      </c>
      <c r="AU675">
        <v>21</v>
      </c>
      <c r="AV675">
        <v>49</v>
      </c>
      <c r="AW675">
        <v>70</v>
      </c>
      <c r="AX675">
        <v>131</v>
      </c>
      <c r="AY675">
        <v>87</v>
      </c>
      <c r="AZ675">
        <v>3</v>
      </c>
      <c r="BA675">
        <v>117</v>
      </c>
      <c r="BB675">
        <v>125</v>
      </c>
      <c r="BC675">
        <v>77</v>
      </c>
      <c r="BD675">
        <v>74</v>
      </c>
      <c r="BE675">
        <v>48</v>
      </c>
      <c r="BF675">
        <v>124</v>
      </c>
      <c r="BG675">
        <v>22</v>
      </c>
      <c r="BH675">
        <v>29</v>
      </c>
      <c r="BI675">
        <v>89</v>
      </c>
      <c r="BJ675">
        <v>78</v>
      </c>
      <c r="BK675">
        <v>32</v>
      </c>
      <c r="BL675">
        <v>111</v>
      </c>
      <c r="BM675">
        <v>73</v>
      </c>
      <c r="BN675">
        <v>2</v>
      </c>
      <c r="BO675">
        <v>38</v>
      </c>
      <c r="BP675">
        <v>134</v>
      </c>
      <c r="BQ675">
        <v>112</v>
      </c>
      <c r="BR675">
        <v>93</v>
      </c>
      <c r="BS675">
        <v>25</v>
      </c>
      <c r="BT675">
        <v>61</v>
      </c>
      <c r="BU675">
        <v>10</v>
      </c>
      <c r="BV675">
        <v>20</v>
      </c>
      <c r="BW675">
        <v>137</v>
      </c>
      <c r="BX675">
        <v>5</v>
      </c>
      <c r="BY675">
        <v>85</v>
      </c>
      <c r="BZ675">
        <v>41</v>
      </c>
      <c r="CA675">
        <v>36</v>
      </c>
      <c r="CB675">
        <v>96</v>
      </c>
      <c r="CC675">
        <v>4</v>
      </c>
      <c r="CD675">
        <v>59</v>
      </c>
      <c r="CE675">
        <v>120</v>
      </c>
      <c r="CF675">
        <v>103</v>
      </c>
      <c r="CG675">
        <v>7</v>
      </c>
      <c r="CH675">
        <v>44</v>
      </c>
      <c r="CI675">
        <v>84</v>
      </c>
      <c r="CJ675">
        <v>14</v>
      </c>
      <c r="CK675">
        <v>35</v>
      </c>
      <c r="CL675">
        <v>8</v>
      </c>
      <c r="CM675">
        <v>68</v>
      </c>
      <c r="CN675">
        <v>13</v>
      </c>
      <c r="CO675">
        <v>37</v>
      </c>
      <c r="CP675">
        <v>102</v>
      </c>
      <c r="CQ675">
        <v>135</v>
      </c>
      <c r="CR675">
        <v>115</v>
      </c>
      <c r="CS675">
        <v>105</v>
      </c>
      <c r="CT675">
        <v>127</v>
      </c>
      <c r="CU675">
        <v>57</v>
      </c>
      <c r="CV675">
        <v>6</v>
      </c>
      <c r="CW675">
        <v>113</v>
      </c>
      <c r="CX675">
        <v>136</v>
      </c>
      <c r="CY675">
        <v>17</v>
      </c>
      <c r="CZ675">
        <v>107</v>
      </c>
      <c r="DA675">
        <v>66</v>
      </c>
      <c r="DB675">
        <v>58</v>
      </c>
      <c r="DC675">
        <v>123</v>
      </c>
      <c r="DD675">
        <v>109</v>
      </c>
      <c r="DE675">
        <v>82</v>
      </c>
      <c r="DF675">
        <v>33</v>
      </c>
      <c r="DG675">
        <v>128</v>
      </c>
      <c r="DH675">
        <v>43</v>
      </c>
      <c r="DI675">
        <v>15</v>
      </c>
      <c r="DJ675">
        <v>76</v>
      </c>
      <c r="DK675">
        <v>31</v>
      </c>
      <c r="DL675">
        <v>50</v>
      </c>
      <c r="DM675">
        <v>80</v>
      </c>
      <c r="DN675">
        <v>67</v>
      </c>
      <c r="DO675">
        <v>71</v>
      </c>
      <c r="DP675">
        <v>114</v>
      </c>
      <c r="DQ675">
        <v>54</v>
      </c>
      <c r="DR675">
        <v>99</v>
      </c>
      <c r="DS675">
        <v>72</v>
      </c>
      <c r="DT675">
        <v>18</v>
      </c>
      <c r="DU675">
        <v>47</v>
      </c>
      <c r="DV675">
        <v>83</v>
      </c>
      <c r="DW675">
        <v>30</v>
      </c>
      <c r="DX675">
        <v>56</v>
      </c>
      <c r="DY675">
        <v>106</v>
      </c>
      <c r="DZ675">
        <v>51</v>
      </c>
      <c r="EA675">
        <v>53</v>
      </c>
      <c r="EB675">
        <v>104</v>
      </c>
      <c r="EC675">
        <v>27</v>
      </c>
      <c r="ED675">
        <v>12</v>
      </c>
      <c r="EF675">
        <v>40</v>
      </c>
      <c r="EG675">
        <v>11</v>
      </c>
      <c r="EH675">
        <v>52</v>
      </c>
      <c r="EI675">
        <v>91</v>
      </c>
      <c r="EK675">
        <v>119</v>
      </c>
      <c r="EL675">
        <v>79</v>
      </c>
      <c r="EM675">
        <v>69</v>
      </c>
      <c r="EN675">
        <v>45</v>
      </c>
    </row>
    <row r="677" spans="4:145" x14ac:dyDescent="0.2">
      <c r="D677" s="430">
        <v>138</v>
      </c>
      <c r="E677" s="431" t="s">
        <v>179</v>
      </c>
    </row>
    <row r="678" spans="4:145" x14ac:dyDescent="0.2">
      <c r="E678" s="426" t="s">
        <v>130</v>
      </c>
      <c r="F678">
        <v>1</v>
      </c>
      <c r="G678">
        <v>2</v>
      </c>
      <c r="H678">
        <v>3</v>
      </c>
      <c r="I678">
        <v>4</v>
      </c>
      <c r="J678">
        <v>5</v>
      </c>
      <c r="K678">
        <v>6</v>
      </c>
      <c r="L678">
        <v>7</v>
      </c>
      <c r="M678">
        <v>8</v>
      </c>
      <c r="N678">
        <v>9</v>
      </c>
      <c r="O678">
        <v>10</v>
      </c>
      <c r="P678">
        <v>11</v>
      </c>
      <c r="Q678">
        <v>12</v>
      </c>
      <c r="R678">
        <v>13</v>
      </c>
      <c r="S678">
        <v>14</v>
      </c>
      <c r="T678">
        <v>15</v>
      </c>
      <c r="U678">
        <v>16</v>
      </c>
      <c r="V678">
        <v>17</v>
      </c>
      <c r="W678">
        <v>18</v>
      </c>
      <c r="X678">
        <v>19</v>
      </c>
      <c r="Y678">
        <v>20</v>
      </c>
      <c r="Z678">
        <v>21</v>
      </c>
      <c r="AA678">
        <v>22</v>
      </c>
      <c r="AB678">
        <v>23</v>
      </c>
      <c r="AC678">
        <v>24</v>
      </c>
      <c r="AD678">
        <v>25</v>
      </c>
      <c r="AE678">
        <v>26</v>
      </c>
      <c r="AF678">
        <v>27</v>
      </c>
      <c r="AG678">
        <v>28</v>
      </c>
      <c r="AH678">
        <v>29</v>
      </c>
      <c r="AI678">
        <v>30</v>
      </c>
      <c r="AJ678">
        <v>31</v>
      </c>
      <c r="AK678">
        <v>32</v>
      </c>
      <c r="AL678">
        <v>33</v>
      </c>
      <c r="AM678">
        <v>34</v>
      </c>
      <c r="AN678">
        <v>35</v>
      </c>
      <c r="AO678">
        <v>36</v>
      </c>
      <c r="AP678">
        <v>37</v>
      </c>
      <c r="AQ678">
        <v>38</v>
      </c>
      <c r="AR678">
        <v>39</v>
      </c>
      <c r="AS678">
        <v>40</v>
      </c>
      <c r="AT678">
        <v>41</v>
      </c>
      <c r="AU678">
        <v>42</v>
      </c>
      <c r="AV678">
        <v>43</v>
      </c>
      <c r="AW678">
        <v>44</v>
      </c>
      <c r="AX678">
        <v>45</v>
      </c>
      <c r="AY678">
        <v>46</v>
      </c>
      <c r="AZ678">
        <v>47</v>
      </c>
      <c r="BA678">
        <v>48</v>
      </c>
      <c r="BB678">
        <v>49</v>
      </c>
      <c r="BC678">
        <v>50</v>
      </c>
      <c r="BD678">
        <v>51</v>
      </c>
      <c r="BE678">
        <v>52</v>
      </c>
      <c r="BF678">
        <v>53</v>
      </c>
      <c r="BG678">
        <v>54</v>
      </c>
      <c r="BH678">
        <v>55</v>
      </c>
      <c r="BI678">
        <v>56</v>
      </c>
      <c r="BJ678">
        <v>57</v>
      </c>
      <c r="BK678">
        <v>58</v>
      </c>
      <c r="BL678">
        <v>59</v>
      </c>
      <c r="BM678">
        <v>60</v>
      </c>
      <c r="BN678">
        <v>61</v>
      </c>
      <c r="BO678">
        <v>62</v>
      </c>
      <c r="BP678">
        <v>63</v>
      </c>
      <c r="BQ678">
        <v>64</v>
      </c>
      <c r="BR678">
        <v>65</v>
      </c>
      <c r="BS678">
        <v>66</v>
      </c>
      <c r="BT678">
        <v>67</v>
      </c>
      <c r="BU678">
        <v>68</v>
      </c>
      <c r="BV678">
        <v>69</v>
      </c>
      <c r="BW678">
        <v>70</v>
      </c>
      <c r="BX678">
        <v>71</v>
      </c>
      <c r="BY678">
        <v>72</v>
      </c>
      <c r="BZ678">
        <v>73</v>
      </c>
      <c r="CA678">
        <v>74</v>
      </c>
      <c r="CB678">
        <v>75</v>
      </c>
      <c r="CC678">
        <v>76</v>
      </c>
      <c r="CD678">
        <v>77</v>
      </c>
      <c r="CE678">
        <v>78</v>
      </c>
      <c r="CF678">
        <v>79</v>
      </c>
      <c r="CG678">
        <v>80</v>
      </c>
      <c r="CH678">
        <v>81</v>
      </c>
      <c r="CI678">
        <v>82</v>
      </c>
      <c r="CJ678">
        <v>83</v>
      </c>
      <c r="CK678">
        <v>84</v>
      </c>
      <c r="CL678">
        <v>85</v>
      </c>
      <c r="CM678">
        <v>86</v>
      </c>
      <c r="CN678">
        <v>87</v>
      </c>
      <c r="CO678">
        <v>88</v>
      </c>
      <c r="CP678">
        <v>89</v>
      </c>
      <c r="CQ678">
        <v>90</v>
      </c>
      <c r="CR678">
        <v>91</v>
      </c>
      <c r="CS678">
        <v>92</v>
      </c>
      <c r="CT678">
        <v>93</v>
      </c>
      <c r="CU678">
        <v>94</v>
      </c>
      <c r="CV678">
        <v>95</v>
      </c>
      <c r="CW678">
        <v>96</v>
      </c>
      <c r="CX678">
        <v>97</v>
      </c>
      <c r="CY678">
        <v>98</v>
      </c>
      <c r="CZ678">
        <v>99</v>
      </c>
      <c r="DA678">
        <v>100</v>
      </c>
      <c r="DB678">
        <v>101</v>
      </c>
      <c r="DC678">
        <v>102</v>
      </c>
      <c r="DD678">
        <v>103</v>
      </c>
      <c r="DE678">
        <v>104</v>
      </c>
      <c r="DF678">
        <v>105</v>
      </c>
      <c r="DG678">
        <v>106</v>
      </c>
      <c r="DH678">
        <v>107</v>
      </c>
      <c r="DI678">
        <v>108</v>
      </c>
      <c r="DJ678">
        <v>109</v>
      </c>
      <c r="DK678">
        <v>110</v>
      </c>
      <c r="DL678">
        <v>111</v>
      </c>
      <c r="DM678">
        <v>112</v>
      </c>
      <c r="DN678">
        <v>113</v>
      </c>
      <c r="DO678">
        <v>114</v>
      </c>
      <c r="DP678">
        <v>115</v>
      </c>
      <c r="DQ678">
        <v>116</v>
      </c>
      <c r="DR678">
        <v>117</v>
      </c>
      <c r="DS678">
        <v>118</v>
      </c>
      <c r="DT678">
        <v>119</v>
      </c>
      <c r="DU678">
        <v>120</v>
      </c>
      <c r="DV678">
        <v>121</v>
      </c>
      <c r="DW678">
        <v>122</v>
      </c>
      <c r="DX678">
        <v>123</v>
      </c>
      <c r="DY678">
        <v>124</v>
      </c>
      <c r="DZ678">
        <v>125</v>
      </c>
      <c r="EA678">
        <v>126</v>
      </c>
      <c r="EB678">
        <v>127</v>
      </c>
      <c r="EC678">
        <v>128</v>
      </c>
      <c r="ED678">
        <v>129</v>
      </c>
      <c r="EE678">
        <v>130</v>
      </c>
      <c r="EF678">
        <v>131</v>
      </c>
      <c r="EG678">
        <v>132</v>
      </c>
      <c r="EH678">
        <v>133</v>
      </c>
      <c r="EI678">
        <v>134</v>
      </c>
      <c r="EK678">
        <v>135</v>
      </c>
      <c r="EL678">
        <v>136</v>
      </c>
      <c r="EM678">
        <v>137</v>
      </c>
      <c r="EN678">
        <v>138</v>
      </c>
    </row>
    <row r="679" spans="4:145" x14ac:dyDescent="0.2">
      <c r="E679" s="426" t="s">
        <v>157</v>
      </c>
      <c r="F679">
        <v>52</v>
      </c>
      <c r="G679">
        <v>4</v>
      </c>
      <c r="H679">
        <v>61</v>
      </c>
      <c r="I679">
        <v>135</v>
      </c>
      <c r="J679">
        <v>21</v>
      </c>
      <c r="K679">
        <v>134</v>
      </c>
      <c r="L679">
        <v>6</v>
      </c>
      <c r="M679">
        <v>25</v>
      </c>
      <c r="N679">
        <v>28</v>
      </c>
      <c r="O679">
        <v>116</v>
      </c>
      <c r="P679">
        <v>83</v>
      </c>
      <c r="Q679">
        <v>50</v>
      </c>
      <c r="R679">
        <v>20</v>
      </c>
      <c r="S679">
        <v>108</v>
      </c>
      <c r="T679">
        <v>132</v>
      </c>
      <c r="U679">
        <v>125</v>
      </c>
      <c r="V679">
        <v>130</v>
      </c>
      <c r="W679">
        <v>2</v>
      </c>
      <c r="X679">
        <v>78</v>
      </c>
      <c r="Y679">
        <v>13</v>
      </c>
      <c r="Z679">
        <v>92</v>
      </c>
      <c r="AA679">
        <v>129</v>
      </c>
      <c r="AB679">
        <v>77</v>
      </c>
      <c r="AC679">
        <v>43</v>
      </c>
      <c r="AD679">
        <v>89</v>
      </c>
      <c r="AE679">
        <v>123</v>
      </c>
      <c r="AF679">
        <v>63</v>
      </c>
      <c r="AG679">
        <v>79</v>
      </c>
      <c r="AH679">
        <v>98</v>
      </c>
      <c r="AI679">
        <v>104</v>
      </c>
      <c r="AJ679">
        <v>90</v>
      </c>
      <c r="AK679">
        <v>46</v>
      </c>
      <c r="AL679">
        <v>65</v>
      </c>
      <c r="AM679">
        <v>81</v>
      </c>
      <c r="AN679">
        <v>3</v>
      </c>
      <c r="AO679">
        <v>18</v>
      </c>
      <c r="AP679">
        <v>38</v>
      </c>
      <c r="AQ679">
        <v>102</v>
      </c>
      <c r="AR679">
        <v>122</v>
      </c>
      <c r="AS679">
        <v>107</v>
      </c>
      <c r="AT679">
        <v>127</v>
      </c>
      <c r="AU679">
        <v>73</v>
      </c>
      <c r="AV679">
        <v>96</v>
      </c>
      <c r="AW679">
        <v>70</v>
      </c>
      <c r="AX679">
        <v>37</v>
      </c>
      <c r="AY679">
        <v>32</v>
      </c>
      <c r="AZ679">
        <v>109</v>
      </c>
      <c r="BA679">
        <v>82</v>
      </c>
      <c r="BB679">
        <v>60</v>
      </c>
      <c r="BC679">
        <v>27</v>
      </c>
      <c r="BD679">
        <v>117</v>
      </c>
      <c r="BE679">
        <v>69</v>
      </c>
      <c r="BF679">
        <v>22</v>
      </c>
      <c r="BG679">
        <v>42</v>
      </c>
      <c r="BH679">
        <v>8</v>
      </c>
      <c r="BI679">
        <v>68</v>
      </c>
      <c r="BJ679">
        <v>86</v>
      </c>
      <c r="BK679">
        <v>124</v>
      </c>
      <c r="BL679">
        <v>133</v>
      </c>
      <c r="BM679">
        <v>1</v>
      </c>
      <c r="BN679">
        <v>5</v>
      </c>
      <c r="BO679">
        <v>33</v>
      </c>
      <c r="BP679">
        <v>87</v>
      </c>
      <c r="BQ679">
        <v>110</v>
      </c>
      <c r="BR679">
        <v>62</v>
      </c>
      <c r="BS679">
        <v>99</v>
      </c>
      <c r="BT679">
        <v>44</v>
      </c>
      <c r="BU679">
        <v>95</v>
      </c>
      <c r="BV679">
        <v>76</v>
      </c>
      <c r="BW679">
        <v>113</v>
      </c>
      <c r="BX679">
        <v>55</v>
      </c>
      <c r="BY679">
        <v>29</v>
      </c>
      <c r="BZ679">
        <v>47</v>
      </c>
      <c r="CA679">
        <v>115</v>
      </c>
      <c r="CB679">
        <v>39</v>
      </c>
      <c r="CC679">
        <v>97</v>
      </c>
      <c r="CD679">
        <v>56</v>
      </c>
      <c r="CE679">
        <v>19</v>
      </c>
      <c r="CF679">
        <v>51</v>
      </c>
      <c r="CG679">
        <v>106</v>
      </c>
      <c r="CH679">
        <v>34</v>
      </c>
      <c r="CI679">
        <v>120</v>
      </c>
      <c r="CJ679">
        <v>11</v>
      </c>
      <c r="CK679">
        <v>91</v>
      </c>
      <c r="CL679">
        <v>114</v>
      </c>
      <c r="CM679">
        <v>57</v>
      </c>
      <c r="CN679">
        <v>15</v>
      </c>
      <c r="CO679">
        <v>9</v>
      </c>
      <c r="CP679">
        <v>71</v>
      </c>
      <c r="CQ679">
        <v>36</v>
      </c>
      <c r="CR679">
        <v>80</v>
      </c>
      <c r="CS679">
        <v>48</v>
      </c>
      <c r="CT679">
        <v>138</v>
      </c>
      <c r="CU679">
        <v>17</v>
      </c>
      <c r="CV679">
        <v>101</v>
      </c>
      <c r="CW679">
        <v>64</v>
      </c>
      <c r="CX679">
        <v>100</v>
      </c>
      <c r="CY679">
        <v>7</v>
      </c>
      <c r="CZ679">
        <v>88</v>
      </c>
      <c r="DA679">
        <v>111</v>
      </c>
      <c r="DB679">
        <v>10</v>
      </c>
      <c r="DC679">
        <v>35</v>
      </c>
      <c r="DD679">
        <v>112</v>
      </c>
      <c r="DE679">
        <v>30</v>
      </c>
      <c r="DF679">
        <v>23</v>
      </c>
      <c r="DG679">
        <v>103</v>
      </c>
      <c r="DH679">
        <v>131</v>
      </c>
      <c r="DI679">
        <v>72</v>
      </c>
      <c r="DJ679">
        <v>31</v>
      </c>
      <c r="DK679">
        <v>137</v>
      </c>
      <c r="DL679">
        <v>94</v>
      </c>
      <c r="DM679">
        <v>45</v>
      </c>
      <c r="DN679">
        <v>84</v>
      </c>
      <c r="DO679">
        <v>66</v>
      </c>
      <c r="DP679">
        <v>53</v>
      </c>
      <c r="DQ679">
        <v>14</v>
      </c>
      <c r="DR679">
        <v>74</v>
      </c>
      <c r="DS679">
        <v>40</v>
      </c>
      <c r="DT679">
        <v>26</v>
      </c>
      <c r="DU679">
        <v>118</v>
      </c>
      <c r="DV679">
        <v>49</v>
      </c>
      <c r="DW679">
        <v>24</v>
      </c>
      <c r="DX679">
        <v>85</v>
      </c>
      <c r="DY679">
        <v>58</v>
      </c>
      <c r="DZ679">
        <v>121</v>
      </c>
      <c r="EA679">
        <v>54</v>
      </c>
      <c r="EB679">
        <v>41</v>
      </c>
      <c r="EC679">
        <v>136</v>
      </c>
      <c r="ED679">
        <v>126</v>
      </c>
      <c r="EE679">
        <v>12</v>
      </c>
      <c r="EF679">
        <v>75</v>
      </c>
      <c r="EG679">
        <v>16</v>
      </c>
      <c r="EH679">
        <v>119</v>
      </c>
      <c r="EI679">
        <v>105</v>
      </c>
      <c r="EK679">
        <v>59</v>
      </c>
      <c r="EL679">
        <v>128</v>
      </c>
      <c r="EM679">
        <v>67</v>
      </c>
      <c r="EN679">
        <v>93</v>
      </c>
    </row>
    <row r="680" spans="4:145" x14ac:dyDescent="0.2">
      <c r="E680" s="426" t="s">
        <v>159</v>
      </c>
      <c r="F680">
        <v>20</v>
      </c>
      <c r="G680">
        <v>79</v>
      </c>
      <c r="H680">
        <v>27</v>
      </c>
      <c r="I680">
        <v>111</v>
      </c>
      <c r="J680">
        <v>46</v>
      </c>
      <c r="K680">
        <v>30</v>
      </c>
      <c r="L680">
        <v>25</v>
      </c>
      <c r="M680">
        <v>45</v>
      </c>
      <c r="N680">
        <v>48</v>
      </c>
      <c r="O680">
        <v>92</v>
      </c>
      <c r="P680">
        <v>42</v>
      </c>
      <c r="Q680">
        <v>28</v>
      </c>
      <c r="R680">
        <v>36</v>
      </c>
      <c r="S680">
        <v>72</v>
      </c>
      <c r="T680">
        <v>94</v>
      </c>
      <c r="U680">
        <v>95</v>
      </c>
      <c r="V680">
        <v>133</v>
      </c>
      <c r="W680">
        <v>51</v>
      </c>
      <c r="X680">
        <v>82</v>
      </c>
      <c r="Y680">
        <v>11</v>
      </c>
      <c r="Z680">
        <v>115</v>
      </c>
      <c r="AA680">
        <v>93</v>
      </c>
      <c r="AB680">
        <v>50</v>
      </c>
      <c r="AC680">
        <v>57</v>
      </c>
      <c r="AD680">
        <v>6</v>
      </c>
      <c r="AE680">
        <v>19</v>
      </c>
      <c r="AF680">
        <v>98</v>
      </c>
      <c r="AG680">
        <v>120</v>
      </c>
      <c r="AH680">
        <v>80</v>
      </c>
      <c r="AI680">
        <v>52</v>
      </c>
      <c r="AJ680">
        <v>105</v>
      </c>
      <c r="AK680">
        <v>1</v>
      </c>
      <c r="AL680">
        <v>35</v>
      </c>
      <c r="AM680">
        <v>116</v>
      </c>
      <c r="AN680">
        <v>135</v>
      </c>
      <c r="AO680">
        <v>39</v>
      </c>
      <c r="AP680">
        <v>99</v>
      </c>
      <c r="AQ680">
        <v>5</v>
      </c>
      <c r="AR680">
        <v>136</v>
      </c>
      <c r="AS680">
        <v>22</v>
      </c>
      <c r="AT680">
        <v>4</v>
      </c>
      <c r="AU680">
        <v>137</v>
      </c>
      <c r="AV680">
        <v>122</v>
      </c>
      <c r="AW680">
        <v>47</v>
      </c>
      <c r="AX680">
        <v>54</v>
      </c>
      <c r="AY680">
        <v>89</v>
      </c>
      <c r="AZ680">
        <v>21</v>
      </c>
      <c r="BA680">
        <v>31</v>
      </c>
      <c r="BB680">
        <v>125</v>
      </c>
      <c r="BC680">
        <v>96</v>
      </c>
      <c r="BD680">
        <v>138</v>
      </c>
      <c r="BE680">
        <v>8</v>
      </c>
      <c r="BF680">
        <v>44</v>
      </c>
      <c r="BG680">
        <v>73</v>
      </c>
      <c r="BH680">
        <v>64</v>
      </c>
      <c r="BI680">
        <v>60</v>
      </c>
      <c r="BJ680">
        <v>81</v>
      </c>
      <c r="BK680">
        <v>14</v>
      </c>
      <c r="BL680">
        <v>127</v>
      </c>
      <c r="BM680">
        <v>41</v>
      </c>
      <c r="BN680">
        <v>70</v>
      </c>
      <c r="BO680">
        <v>126</v>
      </c>
      <c r="BP680">
        <v>29</v>
      </c>
      <c r="BQ680">
        <v>83</v>
      </c>
      <c r="BR680">
        <v>102</v>
      </c>
      <c r="BS680">
        <v>84</v>
      </c>
      <c r="BT680">
        <v>119</v>
      </c>
      <c r="BU680">
        <v>101</v>
      </c>
      <c r="BV680">
        <v>18</v>
      </c>
      <c r="BW680">
        <v>61</v>
      </c>
      <c r="BX680">
        <v>3</v>
      </c>
      <c r="BY680">
        <v>78</v>
      </c>
      <c r="BZ680">
        <v>107</v>
      </c>
      <c r="CA680">
        <v>55</v>
      </c>
      <c r="CB680">
        <v>112</v>
      </c>
      <c r="CC680">
        <v>12</v>
      </c>
      <c r="CD680">
        <v>49</v>
      </c>
      <c r="CE680">
        <v>74</v>
      </c>
      <c r="CF680">
        <v>56</v>
      </c>
      <c r="CG680">
        <v>123</v>
      </c>
      <c r="CH680">
        <v>24</v>
      </c>
      <c r="CI680">
        <v>71</v>
      </c>
      <c r="CJ680">
        <v>134</v>
      </c>
      <c r="CK680">
        <v>77</v>
      </c>
      <c r="CL680">
        <v>34</v>
      </c>
      <c r="CM680">
        <v>13</v>
      </c>
      <c r="CN680">
        <v>65</v>
      </c>
      <c r="CO680">
        <v>132</v>
      </c>
      <c r="CP680">
        <v>103</v>
      </c>
      <c r="CQ680">
        <v>128</v>
      </c>
      <c r="CR680">
        <v>23</v>
      </c>
      <c r="CS680">
        <v>91</v>
      </c>
      <c r="CT680">
        <v>37</v>
      </c>
      <c r="CU680">
        <v>106</v>
      </c>
      <c r="CV680">
        <v>63</v>
      </c>
      <c r="CW680">
        <v>124</v>
      </c>
      <c r="CX680">
        <v>40</v>
      </c>
      <c r="CY680">
        <v>100</v>
      </c>
      <c r="CZ680">
        <v>10</v>
      </c>
      <c r="DA680">
        <v>2</v>
      </c>
      <c r="DB680">
        <v>114</v>
      </c>
      <c r="DC680">
        <v>9</v>
      </c>
      <c r="DD680">
        <v>76</v>
      </c>
      <c r="DE680">
        <v>32</v>
      </c>
      <c r="DF680">
        <v>97</v>
      </c>
      <c r="DG680">
        <v>110</v>
      </c>
      <c r="DH680">
        <v>59</v>
      </c>
      <c r="DI680">
        <v>17</v>
      </c>
      <c r="DJ680">
        <v>38</v>
      </c>
      <c r="DK680">
        <v>86</v>
      </c>
      <c r="DL680">
        <v>58</v>
      </c>
      <c r="DM680">
        <v>75</v>
      </c>
      <c r="DN680">
        <v>69</v>
      </c>
      <c r="DO680">
        <v>131</v>
      </c>
      <c r="DP680">
        <v>87</v>
      </c>
      <c r="DQ680">
        <v>108</v>
      </c>
      <c r="DR680">
        <v>118</v>
      </c>
      <c r="DS680">
        <v>129</v>
      </c>
      <c r="DT680">
        <v>67</v>
      </c>
      <c r="DU680">
        <v>7</v>
      </c>
      <c r="DV680">
        <v>104</v>
      </c>
      <c r="DW680">
        <v>43</v>
      </c>
      <c r="DX680">
        <v>109</v>
      </c>
      <c r="DY680">
        <v>68</v>
      </c>
      <c r="DZ680">
        <v>16</v>
      </c>
      <c r="EA680">
        <v>15</v>
      </c>
      <c r="EB680">
        <v>113</v>
      </c>
      <c r="EC680">
        <v>90</v>
      </c>
      <c r="ED680">
        <v>33</v>
      </c>
      <c r="EE680">
        <v>66</v>
      </c>
      <c r="EF680">
        <v>53</v>
      </c>
      <c r="EG680">
        <v>88</v>
      </c>
      <c r="EH680">
        <v>62</v>
      </c>
      <c r="EI680">
        <v>121</v>
      </c>
      <c r="EK680">
        <v>85</v>
      </c>
      <c r="EL680">
        <v>26</v>
      </c>
      <c r="EM680">
        <v>130</v>
      </c>
      <c r="EN680">
        <v>117</v>
      </c>
    </row>
    <row r="682" spans="4:145" x14ac:dyDescent="0.2">
      <c r="D682" s="430">
        <v>139</v>
      </c>
      <c r="E682" s="431" t="s">
        <v>179</v>
      </c>
    </row>
    <row r="683" spans="4:145" x14ac:dyDescent="0.2">
      <c r="E683" s="426" t="s">
        <v>130</v>
      </c>
      <c r="F683">
        <v>1</v>
      </c>
      <c r="G683">
        <v>2</v>
      </c>
      <c r="H683">
        <v>3</v>
      </c>
      <c r="I683">
        <v>4</v>
      </c>
      <c r="J683">
        <v>5</v>
      </c>
      <c r="K683">
        <v>6</v>
      </c>
      <c r="L683">
        <v>7</v>
      </c>
      <c r="M683">
        <v>8</v>
      </c>
      <c r="N683">
        <v>9</v>
      </c>
      <c r="O683">
        <v>10</v>
      </c>
      <c r="P683">
        <v>11</v>
      </c>
      <c r="Q683">
        <v>12</v>
      </c>
      <c r="R683">
        <v>13</v>
      </c>
      <c r="S683">
        <v>14</v>
      </c>
      <c r="T683">
        <v>15</v>
      </c>
      <c r="U683">
        <v>16</v>
      </c>
      <c r="V683">
        <v>17</v>
      </c>
      <c r="W683">
        <v>18</v>
      </c>
      <c r="X683">
        <v>19</v>
      </c>
      <c r="Y683">
        <v>20</v>
      </c>
      <c r="Z683">
        <v>21</v>
      </c>
      <c r="AA683">
        <v>22</v>
      </c>
      <c r="AB683">
        <v>23</v>
      </c>
      <c r="AC683">
        <v>24</v>
      </c>
      <c r="AD683">
        <v>25</v>
      </c>
      <c r="AE683">
        <v>26</v>
      </c>
      <c r="AF683">
        <v>27</v>
      </c>
      <c r="AG683">
        <v>28</v>
      </c>
      <c r="AH683">
        <v>29</v>
      </c>
      <c r="AI683">
        <v>30</v>
      </c>
      <c r="AJ683">
        <v>31</v>
      </c>
      <c r="AK683">
        <v>32</v>
      </c>
      <c r="AL683">
        <v>33</v>
      </c>
      <c r="AM683">
        <v>34</v>
      </c>
      <c r="AN683">
        <v>35</v>
      </c>
      <c r="AO683">
        <v>36</v>
      </c>
      <c r="AP683">
        <v>37</v>
      </c>
      <c r="AQ683">
        <v>38</v>
      </c>
      <c r="AR683">
        <v>39</v>
      </c>
      <c r="AS683">
        <v>40</v>
      </c>
      <c r="AT683">
        <v>41</v>
      </c>
      <c r="AU683">
        <v>42</v>
      </c>
      <c r="AV683">
        <v>43</v>
      </c>
      <c r="AW683">
        <v>44</v>
      </c>
      <c r="AX683">
        <v>45</v>
      </c>
      <c r="AY683">
        <v>46</v>
      </c>
      <c r="AZ683">
        <v>47</v>
      </c>
      <c r="BA683">
        <v>48</v>
      </c>
      <c r="BB683">
        <v>49</v>
      </c>
      <c r="BC683">
        <v>50</v>
      </c>
      <c r="BD683">
        <v>51</v>
      </c>
      <c r="BE683">
        <v>52</v>
      </c>
      <c r="BF683">
        <v>53</v>
      </c>
      <c r="BG683">
        <v>54</v>
      </c>
      <c r="BH683">
        <v>55</v>
      </c>
      <c r="BI683">
        <v>56</v>
      </c>
      <c r="BJ683">
        <v>57</v>
      </c>
      <c r="BK683">
        <v>58</v>
      </c>
      <c r="BL683">
        <v>59</v>
      </c>
      <c r="BM683">
        <v>60</v>
      </c>
      <c r="BN683">
        <v>61</v>
      </c>
      <c r="BO683">
        <v>62</v>
      </c>
      <c r="BP683">
        <v>63</v>
      </c>
      <c r="BQ683">
        <v>64</v>
      </c>
      <c r="BR683">
        <v>65</v>
      </c>
      <c r="BS683">
        <v>66</v>
      </c>
      <c r="BT683">
        <v>67</v>
      </c>
      <c r="BU683">
        <v>68</v>
      </c>
      <c r="BV683">
        <v>69</v>
      </c>
      <c r="BW683">
        <v>70</v>
      </c>
      <c r="BX683">
        <v>71</v>
      </c>
      <c r="BY683">
        <v>72</v>
      </c>
      <c r="BZ683">
        <v>73</v>
      </c>
      <c r="CA683">
        <v>74</v>
      </c>
      <c r="CB683">
        <v>75</v>
      </c>
      <c r="CC683">
        <v>76</v>
      </c>
      <c r="CD683">
        <v>77</v>
      </c>
      <c r="CE683">
        <v>78</v>
      </c>
      <c r="CF683">
        <v>79</v>
      </c>
      <c r="CG683">
        <v>80</v>
      </c>
      <c r="CH683">
        <v>81</v>
      </c>
      <c r="CI683">
        <v>82</v>
      </c>
      <c r="CJ683">
        <v>83</v>
      </c>
      <c r="CK683">
        <v>84</v>
      </c>
      <c r="CL683">
        <v>85</v>
      </c>
      <c r="CM683">
        <v>86</v>
      </c>
      <c r="CN683">
        <v>87</v>
      </c>
      <c r="CO683">
        <v>88</v>
      </c>
      <c r="CP683">
        <v>89</v>
      </c>
      <c r="CQ683">
        <v>90</v>
      </c>
      <c r="CR683">
        <v>91</v>
      </c>
      <c r="CS683">
        <v>92</v>
      </c>
      <c r="CT683">
        <v>93</v>
      </c>
      <c r="CU683">
        <v>94</v>
      </c>
      <c r="CV683">
        <v>95</v>
      </c>
      <c r="CW683">
        <v>96</v>
      </c>
      <c r="CX683">
        <v>97</v>
      </c>
      <c r="CY683">
        <v>98</v>
      </c>
      <c r="CZ683">
        <v>99</v>
      </c>
      <c r="DA683">
        <v>100</v>
      </c>
      <c r="DB683">
        <v>101</v>
      </c>
      <c r="DC683">
        <v>102</v>
      </c>
      <c r="DD683">
        <v>103</v>
      </c>
      <c r="DE683">
        <v>104</v>
      </c>
      <c r="DF683">
        <v>105</v>
      </c>
      <c r="DG683">
        <v>106</v>
      </c>
      <c r="DH683">
        <v>107</v>
      </c>
      <c r="DI683">
        <v>108</v>
      </c>
      <c r="DJ683">
        <v>109</v>
      </c>
      <c r="DK683">
        <v>110</v>
      </c>
      <c r="DL683">
        <v>111</v>
      </c>
      <c r="DM683">
        <v>112</v>
      </c>
      <c r="DN683">
        <v>113</v>
      </c>
      <c r="DO683">
        <v>114</v>
      </c>
      <c r="DP683">
        <v>115</v>
      </c>
      <c r="DQ683">
        <v>116</v>
      </c>
      <c r="DR683">
        <v>117</v>
      </c>
      <c r="DS683">
        <v>118</v>
      </c>
      <c r="DT683">
        <v>119</v>
      </c>
      <c r="DU683">
        <v>120</v>
      </c>
      <c r="DV683">
        <v>121</v>
      </c>
      <c r="DW683">
        <v>122</v>
      </c>
      <c r="DX683">
        <v>123</v>
      </c>
      <c r="DY683">
        <v>124</v>
      </c>
      <c r="DZ683">
        <v>125</v>
      </c>
      <c r="EA683">
        <v>126</v>
      </c>
      <c r="EB683">
        <v>127</v>
      </c>
      <c r="EC683">
        <v>128</v>
      </c>
      <c r="ED683">
        <v>129</v>
      </c>
      <c r="EE683">
        <v>130</v>
      </c>
      <c r="EF683">
        <v>131</v>
      </c>
      <c r="EG683">
        <v>132</v>
      </c>
      <c r="EH683">
        <v>133</v>
      </c>
      <c r="EI683">
        <v>134</v>
      </c>
      <c r="EJ683">
        <v>135</v>
      </c>
      <c r="EK683">
        <v>136</v>
      </c>
      <c r="EL683">
        <v>137</v>
      </c>
      <c r="EM683">
        <v>138</v>
      </c>
      <c r="EN683">
        <v>139</v>
      </c>
    </row>
    <row r="684" spans="4:145" x14ac:dyDescent="0.2">
      <c r="E684" s="426" t="s">
        <v>157</v>
      </c>
      <c r="F684">
        <v>117</v>
      </c>
      <c r="G684">
        <v>135</v>
      </c>
      <c r="H684">
        <v>24</v>
      </c>
      <c r="I684">
        <v>66</v>
      </c>
      <c r="J684">
        <v>54</v>
      </c>
      <c r="K684">
        <v>30</v>
      </c>
      <c r="L684">
        <v>88</v>
      </c>
      <c r="M684">
        <v>22</v>
      </c>
      <c r="N684">
        <v>41</v>
      </c>
      <c r="O684">
        <v>74</v>
      </c>
      <c r="P684">
        <v>25</v>
      </c>
      <c r="Q684">
        <v>9</v>
      </c>
      <c r="R684">
        <v>119</v>
      </c>
      <c r="S684">
        <v>75</v>
      </c>
      <c r="T684">
        <v>81</v>
      </c>
      <c r="U684">
        <v>67</v>
      </c>
      <c r="V684">
        <v>100</v>
      </c>
      <c r="W684">
        <v>101</v>
      </c>
      <c r="X684">
        <v>62</v>
      </c>
      <c r="Y684">
        <v>137</v>
      </c>
      <c r="Z684">
        <v>44</v>
      </c>
      <c r="AA684">
        <v>78</v>
      </c>
      <c r="AB684">
        <v>65</v>
      </c>
      <c r="AC684">
        <v>121</v>
      </c>
      <c r="AD684">
        <v>71</v>
      </c>
      <c r="AE684">
        <v>93</v>
      </c>
      <c r="AF684">
        <v>4</v>
      </c>
      <c r="AG684">
        <v>17</v>
      </c>
      <c r="AH684">
        <v>111</v>
      </c>
      <c r="AI684">
        <v>61</v>
      </c>
      <c r="AJ684">
        <v>55</v>
      </c>
      <c r="AK684">
        <v>70</v>
      </c>
      <c r="AL684">
        <v>15</v>
      </c>
      <c r="AM684">
        <v>43</v>
      </c>
      <c r="AN684">
        <v>102</v>
      </c>
      <c r="AO684">
        <v>114</v>
      </c>
      <c r="AP684">
        <v>124</v>
      </c>
      <c r="AQ684">
        <v>105</v>
      </c>
      <c r="AR684">
        <v>128</v>
      </c>
      <c r="AS684">
        <v>131</v>
      </c>
      <c r="AT684">
        <v>12</v>
      </c>
      <c r="AU684">
        <v>103</v>
      </c>
      <c r="AV684">
        <v>77</v>
      </c>
      <c r="AW684">
        <v>138</v>
      </c>
      <c r="AX684">
        <v>29</v>
      </c>
      <c r="AY684">
        <v>129</v>
      </c>
      <c r="AZ684">
        <v>58</v>
      </c>
      <c r="BA684">
        <v>47</v>
      </c>
      <c r="BB684">
        <v>108</v>
      </c>
      <c r="BC684">
        <v>18</v>
      </c>
      <c r="BD684">
        <v>99</v>
      </c>
      <c r="BE684">
        <v>51</v>
      </c>
      <c r="BF684">
        <v>134</v>
      </c>
      <c r="BG684">
        <v>56</v>
      </c>
      <c r="BH684">
        <v>31</v>
      </c>
      <c r="BI684">
        <v>139</v>
      </c>
      <c r="BJ684">
        <v>123</v>
      </c>
      <c r="BK684">
        <v>116</v>
      </c>
      <c r="BL684">
        <v>86</v>
      </c>
      <c r="BM684">
        <v>106</v>
      </c>
      <c r="BN684">
        <v>59</v>
      </c>
      <c r="BO684">
        <v>133</v>
      </c>
      <c r="BP684">
        <v>95</v>
      </c>
      <c r="BQ684">
        <v>87</v>
      </c>
      <c r="BR684">
        <v>68</v>
      </c>
      <c r="BS684">
        <v>109</v>
      </c>
      <c r="BT684">
        <v>76</v>
      </c>
      <c r="BU684">
        <v>37</v>
      </c>
      <c r="BV684">
        <v>112</v>
      </c>
      <c r="BW684">
        <v>91</v>
      </c>
      <c r="BX684">
        <v>45</v>
      </c>
      <c r="BY684">
        <v>96</v>
      </c>
      <c r="BZ684">
        <v>11</v>
      </c>
      <c r="CA684">
        <v>53</v>
      </c>
      <c r="CB684">
        <v>118</v>
      </c>
      <c r="CC684">
        <v>79</v>
      </c>
      <c r="CD684">
        <v>84</v>
      </c>
      <c r="CE684">
        <v>72</v>
      </c>
      <c r="CF684">
        <v>98</v>
      </c>
      <c r="CG684">
        <v>46</v>
      </c>
      <c r="CH684">
        <v>57</v>
      </c>
      <c r="CI684">
        <v>115</v>
      </c>
      <c r="CJ684">
        <v>122</v>
      </c>
      <c r="CK684">
        <v>32</v>
      </c>
      <c r="CL684">
        <v>126</v>
      </c>
      <c r="CM684">
        <v>80</v>
      </c>
      <c r="CN684">
        <v>113</v>
      </c>
      <c r="CO684">
        <v>20</v>
      </c>
      <c r="CP684">
        <v>52</v>
      </c>
      <c r="CQ684">
        <v>8</v>
      </c>
      <c r="CR684">
        <v>127</v>
      </c>
      <c r="CS684">
        <v>48</v>
      </c>
      <c r="CT684">
        <v>64</v>
      </c>
      <c r="CU684">
        <v>1</v>
      </c>
      <c r="CV684">
        <v>28</v>
      </c>
      <c r="CW684">
        <v>60</v>
      </c>
      <c r="CX684">
        <v>90</v>
      </c>
      <c r="CY684">
        <v>27</v>
      </c>
      <c r="CZ684">
        <v>33</v>
      </c>
      <c r="DA684">
        <v>92</v>
      </c>
      <c r="DB684">
        <v>110</v>
      </c>
      <c r="DC684">
        <v>49</v>
      </c>
      <c r="DD684">
        <v>42</v>
      </c>
      <c r="DE684">
        <v>3</v>
      </c>
      <c r="DF684">
        <v>26</v>
      </c>
      <c r="DG684">
        <v>40</v>
      </c>
      <c r="DH684">
        <v>13</v>
      </c>
      <c r="DI684">
        <v>35</v>
      </c>
      <c r="DJ684">
        <v>6</v>
      </c>
      <c r="DK684">
        <v>16</v>
      </c>
      <c r="DL684">
        <v>125</v>
      </c>
      <c r="DM684">
        <v>63</v>
      </c>
      <c r="DN684">
        <v>39</v>
      </c>
      <c r="DO684">
        <v>107</v>
      </c>
      <c r="DP684">
        <v>89</v>
      </c>
      <c r="DQ684">
        <v>120</v>
      </c>
      <c r="DR684">
        <v>23</v>
      </c>
      <c r="DS684">
        <v>14</v>
      </c>
      <c r="DT684">
        <v>36</v>
      </c>
      <c r="DU684">
        <v>7</v>
      </c>
      <c r="DV684">
        <v>104</v>
      </c>
      <c r="DW684">
        <v>130</v>
      </c>
      <c r="DX684">
        <v>34</v>
      </c>
      <c r="DY684">
        <v>83</v>
      </c>
      <c r="DZ684">
        <v>21</v>
      </c>
      <c r="EA684">
        <v>85</v>
      </c>
      <c r="EB684">
        <v>136</v>
      </c>
      <c r="EC684">
        <v>97</v>
      </c>
      <c r="ED684">
        <v>132</v>
      </c>
      <c r="EE684">
        <v>69</v>
      </c>
      <c r="EF684">
        <v>50</v>
      </c>
      <c r="EG684">
        <v>38</v>
      </c>
      <c r="EH684">
        <v>2</v>
      </c>
      <c r="EI684">
        <v>10</v>
      </c>
      <c r="EJ684">
        <v>82</v>
      </c>
      <c r="EK684">
        <v>19</v>
      </c>
      <c r="EL684">
        <v>94</v>
      </c>
      <c r="EM684">
        <v>5</v>
      </c>
      <c r="EN684">
        <v>73</v>
      </c>
    </row>
    <row r="685" spans="4:145" x14ac:dyDescent="0.2">
      <c r="E685" s="426" t="s">
        <v>159</v>
      </c>
      <c r="F685">
        <v>124</v>
      </c>
      <c r="G685">
        <v>39</v>
      </c>
      <c r="H685">
        <v>110</v>
      </c>
      <c r="I685">
        <v>16</v>
      </c>
      <c r="J685">
        <v>104</v>
      </c>
      <c r="K685">
        <v>28</v>
      </c>
      <c r="L685">
        <v>3</v>
      </c>
      <c r="M685">
        <v>41</v>
      </c>
      <c r="N685">
        <v>136</v>
      </c>
      <c r="O685">
        <v>111</v>
      </c>
      <c r="P685">
        <v>100</v>
      </c>
      <c r="Q685">
        <v>34</v>
      </c>
      <c r="R685">
        <v>121</v>
      </c>
      <c r="S685">
        <v>76</v>
      </c>
      <c r="T685">
        <v>23</v>
      </c>
      <c r="U685">
        <v>62</v>
      </c>
      <c r="V685">
        <v>114</v>
      </c>
      <c r="W685">
        <v>99</v>
      </c>
      <c r="X685">
        <v>91</v>
      </c>
      <c r="Y685">
        <v>59</v>
      </c>
      <c r="Z685">
        <v>135</v>
      </c>
      <c r="AA685">
        <v>40</v>
      </c>
      <c r="AB685">
        <v>50</v>
      </c>
      <c r="AC685">
        <v>30</v>
      </c>
      <c r="AD685">
        <v>123</v>
      </c>
      <c r="AE685">
        <v>130</v>
      </c>
      <c r="AF685">
        <v>134</v>
      </c>
      <c r="AG685">
        <v>92</v>
      </c>
      <c r="AH685">
        <v>116</v>
      </c>
      <c r="AI685">
        <v>48</v>
      </c>
      <c r="AJ685">
        <v>29</v>
      </c>
      <c r="AK685">
        <v>125</v>
      </c>
      <c r="AL685">
        <v>49</v>
      </c>
      <c r="AM685">
        <v>127</v>
      </c>
      <c r="AN685">
        <v>36</v>
      </c>
      <c r="AO685">
        <v>35</v>
      </c>
      <c r="AP685">
        <v>21</v>
      </c>
      <c r="AQ685">
        <v>26</v>
      </c>
      <c r="AR685">
        <v>77</v>
      </c>
      <c r="AS685">
        <v>57</v>
      </c>
      <c r="AT685">
        <v>8</v>
      </c>
      <c r="AU685">
        <v>98</v>
      </c>
      <c r="AV685">
        <v>129</v>
      </c>
      <c r="AW685">
        <v>55</v>
      </c>
      <c r="AX685">
        <v>139</v>
      </c>
      <c r="AY685">
        <v>83</v>
      </c>
      <c r="AZ685">
        <v>106</v>
      </c>
      <c r="BA685">
        <v>131</v>
      </c>
      <c r="BB685">
        <v>122</v>
      </c>
      <c r="BC685">
        <v>13</v>
      </c>
      <c r="BD685">
        <v>115</v>
      </c>
      <c r="BE685">
        <v>20</v>
      </c>
      <c r="BF685">
        <v>56</v>
      </c>
      <c r="BG685">
        <v>97</v>
      </c>
      <c r="BH685">
        <v>12</v>
      </c>
      <c r="BI685">
        <v>18</v>
      </c>
      <c r="BJ685">
        <v>64</v>
      </c>
      <c r="BK685">
        <v>52</v>
      </c>
      <c r="BL685">
        <v>67</v>
      </c>
      <c r="BM685">
        <v>22</v>
      </c>
      <c r="BN685">
        <v>75</v>
      </c>
      <c r="BO685">
        <v>128</v>
      </c>
      <c r="BP685">
        <v>102</v>
      </c>
      <c r="BQ685">
        <v>51</v>
      </c>
      <c r="BR685">
        <v>38</v>
      </c>
      <c r="BS685">
        <v>15</v>
      </c>
      <c r="BT685">
        <v>65</v>
      </c>
      <c r="BU685">
        <v>90</v>
      </c>
      <c r="BV685">
        <v>72</v>
      </c>
      <c r="BW685">
        <v>113</v>
      </c>
      <c r="BX685">
        <v>138</v>
      </c>
      <c r="BY685">
        <v>68</v>
      </c>
      <c r="BZ685">
        <v>109</v>
      </c>
      <c r="CA685">
        <v>63</v>
      </c>
      <c r="CB685">
        <v>117</v>
      </c>
      <c r="CC685">
        <v>53</v>
      </c>
      <c r="CD685">
        <v>108</v>
      </c>
      <c r="CE685">
        <v>32</v>
      </c>
      <c r="CF685">
        <v>60</v>
      </c>
      <c r="CG685">
        <v>88</v>
      </c>
      <c r="CH685">
        <v>112</v>
      </c>
      <c r="CI685">
        <v>5</v>
      </c>
      <c r="CJ685">
        <v>46</v>
      </c>
      <c r="CK685">
        <v>96</v>
      </c>
      <c r="CL685">
        <v>66</v>
      </c>
      <c r="CM685">
        <v>137</v>
      </c>
      <c r="CN685">
        <v>119</v>
      </c>
      <c r="CO685">
        <v>80</v>
      </c>
      <c r="CP685">
        <v>2</v>
      </c>
      <c r="CQ685">
        <v>93</v>
      </c>
      <c r="CR685">
        <v>95</v>
      </c>
      <c r="CS685">
        <v>71</v>
      </c>
      <c r="CT685">
        <v>84</v>
      </c>
      <c r="CU685">
        <v>25</v>
      </c>
      <c r="CV685">
        <v>19</v>
      </c>
      <c r="CW685">
        <v>69</v>
      </c>
      <c r="CX685">
        <v>1</v>
      </c>
      <c r="CY685">
        <v>107</v>
      </c>
      <c r="CZ685">
        <v>27</v>
      </c>
      <c r="DA685">
        <v>42</v>
      </c>
      <c r="DB685">
        <v>7</v>
      </c>
      <c r="DC685">
        <v>73</v>
      </c>
      <c r="DD685">
        <v>132</v>
      </c>
      <c r="DE685">
        <v>103</v>
      </c>
      <c r="DF685">
        <v>11</v>
      </c>
      <c r="DG685">
        <v>43</v>
      </c>
      <c r="DH685">
        <v>24</v>
      </c>
      <c r="DI685">
        <v>31</v>
      </c>
      <c r="DJ685">
        <v>120</v>
      </c>
      <c r="DK685">
        <v>78</v>
      </c>
      <c r="DL685">
        <v>10</v>
      </c>
      <c r="DM685">
        <v>118</v>
      </c>
      <c r="DN685">
        <v>70</v>
      </c>
      <c r="DO685">
        <v>17</v>
      </c>
      <c r="DP685">
        <v>47</v>
      </c>
      <c r="DQ685">
        <v>105</v>
      </c>
      <c r="DR685">
        <v>14</v>
      </c>
      <c r="DS685">
        <v>81</v>
      </c>
      <c r="DT685">
        <v>61</v>
      </c>
      <c r="DU685">
        <v>133</v>
      </c>
      <c r="DV685">
        <v>89</v>
      </c>
      <c r="DW685">
        <v>33</v>
      </c>
      <c r="DX685">
        <v>94</v>
      </c>
      <c r="DY685">
        <v>37</v>
      </c>
      <c r="DZ685">
        <v>58</v>
      </c>
      <c r="EA685">
        <v>74</v>
      </c>
      <c r="EB685">
        <v>44</v>
      </c>
      <c r="EC685">
        <v>4</v>
      </c>
      <c r="ED685">
        <v>126</v>
      </c>
      <c r="EE685">
        <v>79</v>
      </c>
      <c r="EF685">
        <v>54</v>
      </c>
      <c r="EG685">
        <v>85</v>
      </c>
      <c r="EH685">
        <v>87</v>
      </c>
      <c r="EI685">
        <v>101</v>
      </c>
      <c r="EJ685">
        <v>6</v>
      </c>
      <c r="EK685">
        <v>9</v>
      </c>
      <c r="EL685">
        <v>86</v>
      </c>
      <c r="EM685">
        <v>82</v>
      </c>
      <c r="EN685">
        <v>45</v>
      </c>
    </row>
    <row r="687" spans="4:145" x14ac:dyDescent="0.2">
      <c r="D687" s="430">
        <v>140</v>
      </c>
      <c r="E687" s="431" t="s">
        <v>179</v>
      </c>
    </row>
    <row r="688" spans="4:145" x14ac:dyDescent="0.2">
      <c r="E688" s="426" t="s">
        <v>130</v>
      </c>
      <c r="F688">
        <v>1</v>
      </c>
      <c r="G688">
        <v>2</v>
      </c>
      <c r="H688">
        <v>3</v>
      </c>
      <c r="I688">
        <v>4</v>
      </c>
      <c r="J688">
        <v>5</v>
      </c>
      <c r="K688">
        <v>6</v>
      </c>
      <c r="L688">
        <v>7</v>
      </c>
      <c r="M688">
        <v>8</v>
      </c>
      <c r="N688">
        <v>9</v>
      </c>
      <c r="O688">
        <v>10</v>
      </c>
      <c r="P688">
        <v>11</v>
      </c>
      <c r="Q688">
        <v>12</v>
      </c>
      <c r="R688">
        <v>13</v>
      </c>
      <c r="S688">
        <v>14</v>
      </c>
      <c r="T688">
        <v>15</v>
      </c>
      <c r="U688">
        <v>16</v>
      </c>
      <c r="V688">
        <v>17</v>
      </c>
      <c r="W688">
        <v>18</v>
      </c>
      <c r="X688">
        <v>19</v>
      </c>
      <c r="Y688">
        <v>20</v>
      </c>
      <c r="Z688">
        <v>21</v>
      </c>
      <c r="AA688">
        <v>22</v>
      </c>
      <c r="AB688">
        <v>23</v>
      </c>
      <c r="AC688">
        <v>24</v>
      </c>
      <c r="AD688">
        <v>25</v>
      </c>
      <c r="AE688">
        <v>26</v>
      </c>
      <c r="AF688">
        <v>27</v>
      </c>
      <c r="AG688">
        <v>28</v>
      </c>
      <c r="AH688">
        <v>29</v>
      </c>
      <c r="AI688">
        <v>30</v>
      </c>
      <c r="AJ688">
        <v>31</v>
      </c>
      <c r="AK688">
        <v>32</v>
      </c>
      <c r="AL688">
        <v>33</v>
      </c>
      <c r="AM688">
        <v>34</v>
      </c>
      <c r="AN688">
        <v>35</v>
      </c>
      <c r="AO688">
        <v>36</v>
      </c>
      <c r="AP688">
        <v>37</v>
      </c>
      <c r="AQ688">
        <v>38</v>
      </c>
      <c r="AR688">
        <v>39</v>
      </c>
      <c r="AS688">
        <v>40</v>
      </c>
      <c r="AT688">
        <v>41</v>
      </c>
      <c r="AU688">
        <v>42</v>
      </c>
      <c r="AV688">
        <v>43</v>
      </c>
      <c r="AW688">
        <v>44</v>
      </c>
      <c r="AX688">
        <v>45</v>
      </c>
      <c r="AY688">
        <v>46</v>
      </c>
      <c r="AZ688">
        <v>47</v>
      </c>
      <c r="BA688">
        <v>48</v>
      </c>
      <c r="BB688">
        <v>49</v>
      </c>
      <c r="BC688">
        <v>50</v>
      </c>
      <c r="BD688">
        <v>51</v>
      </c>
      <c r="BE688">
        <v>52</v>
      </c>
      <c r="BF688">
        <v>53</v>
      </c>
      <c r="BG688">
        <v>54</v>
      </c>
      <c r="BH688">
        <v>55</v>
      </c>
      <c r="BI688">
        <v>56</v>
      </c>
      <c r="BJ688">
        <v>57</v>
      </c>
      <c r="BK688">
        <v>58</v>
      </c>
      <c r="BL688">
        <v>59</v>
      </c>
      <c r="BM688">
        <v>60</v>
      </c>
      <c r="BN688">
        <v>61</v>
      </c>
      <c r="BO688">
        <v>62</v>
      </c>
      <c r="BP688">
        <v>63</v>
      </c>
      <c r="BQ688">
        <v>64</v>
      </c>
      <c r="BR688">
        <v>65</v>
      </c>
      <c r="BS688">
        <v>66</v>
      </c>
      <c r="BT688">
        <v>67</v>
      </c>
      <c r="BU688">
        <v>68</v>
      </c>
      <c r="BV688">
        <v>69</v>
      </c>
      <c r="BW688">
        <v>70</v>
      </c>
      <c r="BX688">
        <v>71</v>
      </c>
      <c r="BY688">
        <v>72</v>
      </c>
      <c r="BZ688">
        <v>73</v>
      </c>
      <c r="CA688">
        <v>74</v>
      </c>
      <c r="CB688">
        <v>75</v>
      </c>
      <c r="CC688">
        <v>76</v>
      </c>
      <c r="CD688">
        <v>77</v>
      </c>
      <c r="CE688">
        <v>78</v>
      </c>
      <c r="CF688">
        <v>79</v>
      </c>
      <c r="CG688">
        <v>80</v>
      </c>
      <c r="CH688">
        <v>81</v>
      </c>
      <c r="CI688">
        <v>82</v>
      </c>
      <c r="CJ688">
        <v>83</v>
      </c>
      <c r="CK688">
        <v>84</v>
      </c>
      <c r="CL688">
        <v>85</v>
      </c>
      <c r="CM688">
        <v>86</v>
      </c>
      <c r="CN688">
        <v>87</v>
      </c>
      <c r="CO688">
        <v>88</v>
      </c>
      <c r="CP688">
        <v>89</v>
      </c>
      <c r="CQ688">
        <v>90</v>
      </c>
      <c r="CR688">
        <v>91</v>
      </c>
      <c r="CS688">
        <v>92</v>
      </c>
      <c r="CT688">
        <v>93</v>
      </c>
      <c r="CU688">
        <v>94</v>
      </c>
      <c r="CV688">
        <v>95</v>
      </c>
      <c r="CW688">
        <v>96</v>
      </c>
      <c r="CX688">
        <v>97</v>
      </c>
      <c r="CY688">
        <v>98</v>
      </c>
      <c r="CZ688">
        <v>99</v>
      </c>
      <c r="DA688">
        <v>100</v>
      </c>
      <c r="DB688">
        <v>101</v>
      </c>
      <c r="DC688">
        <v>102</v>
      </c>
      <c r="DD688">
        <v>103</v>
      </c>
      <c r="DE688">
        <v>104</v>
      </c>
      <c r="DF688">
        <v>105</v>
      </c>
      <c r="DG688">
        <v>106</v>
      </c>
      <c r="DH688">
        <v>107</v>
      </c>
      <c r="DI688">
        <v>108</v>
      </c>
      <c r="DJ688">
        <v>109</v>
      </c>
      <c r="DK688">
        <v>110</v>
      </c>
      <c r="DL688">
        <v>111</v>
      </c>
      <c r="DM688">
        <v>112</v>
      </c>
      <c r="DN688">
        <v>113</v>
      </c>
      <c r="DO688">
        <v>114</v>
      </c>
      <c r="DP688">
        <v>115</v>
      </c>
      <c r="DQ688">
        <v>116</v>
      </c>
      <c r="DR688">
        <v>117</v>
      </c>
      <c r="DS688">
        <v>118</v>
      </c>
      <c r="DT688">
        <v>119</v>
      </c>
      <c r="DU688">
        <v>120</v>
      </c>
      <c r="DV688">
        <v>121</v>
      </c>
      <c r="DW688">
        <v>122</v>
      </c>
      <c r="DX688">
        <v>123</v>
      </c>
      <c r="DY688">
        <v>124</v>
      </c>
      <c r="DZ688">
        <v>125</v>
      </c>
      <c r="EA688">
        <v>126</v>
      </c>
      <c r="EB688">
        <v>127</v>
      </c>
      <c r="EC688">
        <v>128</v>
      </c>
      <c r="ED688">
        <v>129</v>
      </c>
      <c r="EE688">
        <v>130</v>
      </c>
      <c r="EF688">
        <v>131</v>
      </c>
      <c r="EG688">
        <v>132</v>
      </c>
      <c r="EH688">
        <v>133</v>
      </c>
      <c r="EI688">
        <v>134</v>
      </c>
      <c r="EJ688">
        <v>135</v>
      </c>
      <c r="EK688">
        <v>136</v>
      </c>
      <c r="EL688">
        <v>137</v>
      </c>
      <c r="EM688">
        <v>138</v>
      </c>
      <c r="EN688">
        <v>139</v>
      </c>
      <c r="EO688">
        <v>140</v>
      </c>
    </row>
    <row r="689" spans="4:149" x14ac:dyDescent="0.2">
      <c r="E689" s="426" t="s">
        <v>157</v>
      </c>
      <c r="F689">
        <v>50</v>
      </c>
      <c r="G689">
        <v>115</v>
      </c>
      <c r="H689">
        <v>59</v>
      </c>
      <c r="I689">
        <v>76</v>
      </c>
      <c r="J689">
        <v>119</v>
      </c>
      <c r="K689">
        <v>49</v>
      </c>
      <c r="L689">
        <v>26</v>
      </c>
      <c r="M689">
        <v>37</v>
      </c>
      <c r="N689">
        <v>86</v>
      </c>
      <c r="O689">
        <v>3</v>
      </c>
      <c r="P689">
        <v>138</v>
      </c>
      <c r="Q689">
        <v>100</v>
      </c>
      <c r="R689">
        <v>52</v>
      </c>
      <c r="S689">
        <v>42</v>
      </c>
      <c r="T689">
        <v>63</v>
      </c>
      <c r="U689">
        <v>4</v>
      </c>
      <c r="V689">
        <v>20</v>
      </c>
      <c r="W689">
        <v>99</v>
      </c>
      <c r="X689">
        <v>132</v>
      </c>
      <c r="Y689">
        <v>112</v>
      </c>
      <c r="Z689">
        <v>95</v>
      </c>
      <c r="AA689">
        <v>31</v>
      </c>
      <c r="AB689">
        <v>127</v>
      </c>
      <c r="AC689">
        <v>48</v>
      </c>
      <c r="AD689">
        <v>6</v>
      </c>
      <c r="AE689">
        <v>85</v>
      </c>
      <c r="AF689">
        <v>65</v>
      </c>
      <c r="AG689">
        <v>10</v>
      </c>
      <c r="AH689">
        <v>38</v>
      </c>
      <c r="AI689">
        <v>131</v>
      </c>
      <c r="AJ689">
        <v>124</v>
      </c>
      <c r="AK689">
        <v>74</v>
      </c>
      <c r="AL689">
        <v>90</v>
      </c>
      <c r="AM689">
        <v>80</v>
      </c>
      <c r="AN689">
        <v>94</v>
      </c>
      <c r="AO689">
        <v>120</v>
      </c>
      <c r="AP689">
        <v>126</v>
      </c>
      <c r="AQ689">
        <v>70</v>
      </c>
      <c r="AR689">
        <v>121</v>
      </c>
      <c r="AS689">
        <v>134</v>
      </c>
      <c r="AT689">
        <v>62</v>
      </c>
      <c r="AU689">
        <v>53</v>
      </c>
      <c r="AV689">
        <v>9</v>
      </c>
      <c r="AW689">
        <v>101</v>
      </c>
      <c r="AX689">
        <v>46</v>
      </c>
      <c r="AY689">
        <v>117</v>
      </c>
      <c r="AZ689">
        <v>61</v>
      </c>
      <c r="BA689">
        <v>55</v>
      </c>
      <c r="BB689">
        <v>111</v>
      </c>
      <c r="BC689">
        <v>16</v>
      </c>
      <c r="BD689">
        <v>87</v>
      </c>
      <c r="BE689">
        <v>45</v>
      </c>
      <c r="BF689">
        <v>97</v>
      </c>
      <c r="BG689">
        <v>136</v>
      </c>
      <c r="BH689">
        <v>18</v>
      </c>
      <c r="BI689">
        <v>17</v>
      </c>
      <c r="BJ689">
        <v>56</v>
      </c>
      <c r="BK689">
        <v>1</v>
      </c>
      <c r="BL689">
        <v>108</v>
      </c>
      <c r="BM689">
        <v>43</v>
      </c>
      <c r="BN689">
        <v>133</v>
      </c>
      <c r="BO689">
        <v>66</v>
      </c>
      <c r="BP689">
        <v>12</v>
      </c>
      <c r="BQ689">
        <v>102</v>
      </c>
      <c r="BR689">
        <v>27</v>
      </c>
      <c r="BS689">
        <v>23</v>
      </c>
      <c r="BT689">
        <v>98</v>
      </c>
      <c r="BU689">
        <v>29</v>
      </c>
      <c r="BV689">
        <v>41</v>
      </c>
      <c r="BW689">
        <v>78</v>
      </c>
      <c r="BX689">
        <v>13</v>
      </c>
      <c r="BY689">
        <v>110</v>
      </c>
      <c r="BZ689">
        <v>135</v>
      </c>
      <c r="CA689">
        <v>32</v>
      </c>
      <c r="CB689">
        <v>123</v>
      </c>
      <c r="CC689">
        <v>140</v>
      </c>
      <c r="CD689">
        <v>68</v>
      </c>
      <c r="CE689">
        <v>30</v>
      </c>
      <c r="CF689">
        <v>15</v>
      </c>
      <c r="CG689">
        <v>118</v>
      </c>
      <c r="CH689">
        <v>79</v>
      </c>
      <c r="CI689">
        <v>113</v>
      </c>
      <c r="CJ689">
        <v>104</v>
      </c>
      <c r="CK689">
        <v>40</v>
      </c>
      <c r="CL689">
        <v>22</v>
      </c>
      <c r="CM689">
        <v>114</v>
      </c>
      <c r="CN689">
        <v>64</v>
      </c>
      <c r="CO689">
        <v>60</v>
      </c>
      <c r="CP689">
        <v>73</v>
      </c>
      <c r="CQ689">
        <v>7</v>
      </c>
      <c r="CR689">
        <v>129</v>
      </c>
      <c r="CS689">
        <v>8</v>
      </c>
      <c r="CT689">
        <v>107</v>
      </c>
      <c r="CU689">
        <v>96</v>
      </c>
      <c r="CV689">
        <v>91</v>
      </c>
      <c r="CW689">
        <v>35</v>
      </c>
      <c r="CX689">
        <v>14</v>
      </c>
      <c r="CY689">
        <v>69</v>
      </c>
      <c r="CZ689">
        <v>81</v>
      </c>
      <c r="DA689">
        <v>139</v>
      </c>
      <c r="DB689">
        <v>109</v>
      </c>
      <c r="DC689">
        <v>54</v>
      </c>
      <c r="DD689">
        <v>34</v>
      </c>
      <c r="DE689">
        <v>130</v>
      </c>
      <c r="DF689">
        <v>84</v>
      </c>
      <c r="DG689">
        <v>72</v>
      </c>
      <c r="DH689">
        <v>105</v>
      </c>
      <c r="DI689">
        <v>82</v>
      </c>
      <c r="DJ689">
        <v>51</v>
      </c>
      <c r="DK689">
        <v>93</v>
      </c>
      <c r="DL689">
        <v>57</v>
      </c>
      <c r="DM689">
        <v>103</v>
      </c>
      <c r="DN689">
        <v>75</v>
      </c>
      <c r="DO689">
        <v>36</v>
      </c>
      <c r="DP689">
        <v>2</v>
      </c>
      <c r="DQ689">
        <v>88</v>
      </c>
      <c r="DR689">
        <v>116</v>
      </c>
      <c r="DS689">
        <v>77</v>
      </c>
      <c r="DT689">
        <v>5</v>
      </c>
      <c r="DU689">
        <v>83</v>
      </c>
      <c r="DV689">
        <v>39</v>
      </c>
      <c r="DW689">
        <v>44</v>
      </c>
      <c r="DX689">
        <v>137</v>
      </c>
      <c r="DY689">
        <v>125</v>
      </c>
      <c r="DZ689">
        <v>33</v>
      </c>
      <c r="EA689">
        <v>19</v>
      </c>
      <c r="EB689">
        <v>71</v>
      </c>
      <c r="EC689">
        <v>122</v>
      </c>
      <c r="ED689">
        <v>92</v>
      </c>
      <c r="EE689">
        <v>21</v>
      </c>
      <c r="EF689">
        <v>67</v>
      </c>
      <c r="EG689">
        <v>24</v>
      </c>
      <c r="EH689">
        <v>47</v>
      </c>
      <c r="EI689">
        <v>11</v>
      </c>
      <c r="EJ689">
        <v>89</v>
      </c>
      <c r="EK689">
        <v>128</v>
      </c>
      <c r="EL689">
        <v>58</v>
      </c>
      <c r="EM689">
        <v>25</v>
      </c>
      <c r="EN689">
        <v>106</v>
      </c>
      <c r="EO689">
        <v>28</v>
      </c>
    </row>
    <row r="690" spans="4:149" x14ac:dyDescent="0.2">
      <c r="E690" s="426" t="s">
        <v>159</v>
      </c>
      <c r="F690">
        <v>80</v>
      </c>
      <c r="G690">
        <v>123</v>
      </c>
      <c r="H690">
        <v>64</v>
      </c>
      <c r="I690">
        <v>56</v>
      </c>
      <c r="J690">
        <v>71</v>
      </c>
      <c r="K690">
        <v>24</v>
      </c>
      <c r="L690">
        <v>76</v>
      </c>
      <c r="M690">
        <v>74</v>
      </c>
      <c r="N690">
        <v>131</v>
      </c>
      <c r="O690">
        <v>4</v>
      </c>
      <c r="P690">
        <v>132</v>
      </c>
      <c r="Q690">
        <v>83</v>
      </c>
      <c r="R690">
        <v>79</v>
      </c>
      <c r="S690">
        <v>6</v>
      </c>
      <c r="T690">
        <v>37</v>
      </c>
      <c r="U690">
        <v>130</v>
      </c>
      <c r="V690">
        <v>28</v>
      </c>
      <c r="W690">
        <v>96</v>
      </c>
      <c r="X690">
        <v>116</v>
      </c>
      <c r="Y690">
        <v>101</v>
      </c>
      <c r="Z690">
        <v>40</v>
      </c>
      <c r="AA690">
        <v>3</v>
      </c>
      <c r="AB690">
        <v>45</v>
      </c>
      <c r="AC690">
        <v>95</v>
      </c>
      <c r="AD690">
        <v>103</v>
      </c>
      <c r="AE690">
        <v>119</v>
      </c>
      <c r="AF690">
        <v>38</v>
      </c>
      <c r="AG690">
        <v>86</v>
      </c>
      <c r="AH690">
        <v>13</v>
      </c>
      <c r="AI690">
        <v>98</v>
      </c>
      <c r="AJ690">
        <v>32</v>
      </c>
      <c r="AK690">
        <v>70</v>
      </c>
      <c r="AL690">
        <v>36</v>
      </c>
      <c r="AM690">
        <v>72</v>
      </c>
      <c r="AN690">
        <v>61</v>
      </c>
      <c r="AO690">
        <v>108</v>
      </c>
      <c r="AP690">
        <v>114</v>
      </c>
      <c r="AQ690">
        <v>27</v>
      </c>
      <c r="AR690">
        <v>127</v>
      </c>
      <c r="AS690">
        <v>47</v>
      </c>
      <c r="AT690">
        <v>104</v>
      </c>
      <c r="AU690">
        <v>41</v>
      </c>
      <c r="AV690">
        <v>35</v>
      </c>
      <c r="AW690">
        <v>21</v>
      </c>
      <c r="AX690">
        <v>53</v>
      </c>
      <c r="AY690">
        <v>135</v>
      </c>
      <c r="AZ690">
        <v>43</v>
      </c>
      <c r="BA690">
        <v>120</v>
      </c>
      <c r="BB690">
        <v>128</v>
      </c>
      <c r="BC690">
        <v>39</v>
      </c>
      <c r="BD690">
        <v>48</v>
      </c>
      <c r="BE690">
        <v>19</v>
      </c>
      <c r="BF690">
        <v>110</v>
      </c>
      <c r="BG690">
        <v>68</v>
      </c>
      <c r="BH690">
        <v>124</v>
      </c>
      <c r="BI690">
        <v>63</v>
      </c>
      <c r="BJ690">
        <v>99</v>
      </c>
      <c r="BK690">
        <v>121</v>
      </c>
      <c r="BL690">
        <v>137</v>
      </c>
      <c r="BM690">
        <v>11</v>
      </c>
      <c r="BN690">
        <v>60</v>
      </c>
      <c r="BO690">
        <v>55</v>
      </c>
      <c r="BP690">
        <v>14</v>
      </c>
      <c r="BQ690">
        <v>138</v>
      </c>
      <c r="BR690">
        <v>87</v>
      </c>
      <c r="BS690">
        <v>92</v>
      </c>
      <c r="BT690">
        <v>106</v>
      </c>
      <c r="BU690">
        <v>136</v>
      </c>
      <c r="BV690">
        <v>67</v>
      </c>
      <c r="BW690">
        <v>17</v>
      </c>
      <c r="BX690">
        <v>5</v>
      </c>
      <c r="BY690">
        <v>33</v>
      </c>
      <c r="BZ690">
        <v>100</v>
      </c>
      <c r="CA690">
        <v>16</v>
      </c>
      <c r="CB690">
        <v>107</v>
      </c>
      <c r="CC690">
        <v>15</v>
      </c>
      <c r="CD690">
        <v>78</v>
      </c>
      <c r="CE690">
        <v>42</v>
      </c>
      <c r="CF690">
        <v>46</v>
      </c>
      <c r="CG690">
        <v>111</v>
      </c>
      <c r="CH690">
        <v>73</v>
      </c>
      <c r="CI690">
        <v>34</v>
      </c>
      <c r="CJ690">
        <v>2</v>
      </c>
      <c r="CK690">
        <v>82</v>
      </c>
      <c r="CL690">
        <v>12</v>
      </c>
      <c r="CM690">
        <v>139</v>
      </c>
      <c r="CN690">
        <v>18</v>
      </c>
      <c r="CO690">
        <v>85</v>
      </c>
      <c r="CP690">
        <v>126</v>
      </c>
      <c r="CQ690">
        <v>52</v>
      </c>
      <c r="CR690">
        <v>94</v>
      </c>
      <c r="CS690">
        <v>29</v>
      </c>
      <c r="CT690">
        <v>140</v>
      </c>
      <c r="CU690">
        <v>117</v>
      </c>
      <c r="CV690">
        <v>88</v>
      </c>
      <c r="CW690">
        <v>65</v>
      </c>
      <c r="CX690">
        <v>30</v>
      </c>
      <c r="CY690">
        <v>112</v>
      </c>
      <c r="CZ690">
        <v>133</v>
      </c>
      <c r="DA690">
        <v>58</v>
      </c>
      <c r="DB690">
        <v>25</v>
      </c>
      <c r="DC690">
        <v>69</v>
      </c>
      <c r="DD690">
        <v>20</v>
      </c>
      <c r="DE690">
        <v>97</v>
      </c>
      <c r="DF690">
        <v>49</v>
      </c>
      <c r="DG690">
        <v>134</v>
      </c>
      <c r="DH690">
        <v>10</v>
      </c>
      <c r="DI690">
        <v>44</v>
      </c>
      <c r="DJ690">
        <v>122</v>
      </c>
      <c r="DK690">
        <v>113</v>
      </c>
      <c r="DL690">
        <v>7</v>
      </c>
      <c r="DM690">
        <v>90</v>
      </c>
      <c r="DN690">
        <v>54</v>
      </c>
      <c r="DO690">
        <v>23</v>
      </c>
      <c r="DP690">
        <v>57</v>
      </c>
      <c r="DQ690">
        <v>125</v>
      </c>
      <c r="DR690">
        <v>59</v>
      </c>
      <c r="DS690">
        <v>81</v>
      </c>
      <c r="DT690">
        <v>8</v>
      </c>
      <c r="DU690">
        <v>51</v>
      </c>
      <c r="DV690">
        <v>9</v>
      </c>
      <c r="DW690">
        <v>109</v>
      </c>
      <c r="DX690">
        <v>102</v>
      </c>
      <c r="DY690">
        <v>26</v>
      </c>
      <c r="DZ690">
        <v>129</v>
      </c>
      <c r="EA690">
        <v>89</v>
      </c>
      <c r="EB690">
        <v>75</v>
      </c>
      <c r="EC690">
        <v>105</v>
      </c>
      <c r="ED690">
        <v>1</v>
      </c>
      <c r="EE690">
        <v>62</v>
      </c>
      <c r="EF690">
        <v>93</v>
      </c>
      <c r="EG690">
        <v>118</v>
      </c>
      <c r="EH690">
        <v>22</v>
      </c>
      <c r="EI690">
        <v>50</v>
      </c>
      <c r="EJ690">
        <v>77</v>
      </c>
      <c r="EK690">
        <v>84</v>
      </c>
      <c r="EL690">
        <v>91</v>
      </c>
      <c r="EM690">
        <v>115</v>
      </c>
      <c r="EN690">
        <v>66</v>
      </c>
      <c r="EO690">
        <v>31</v>
      </c>
    </row>
    <row r="692" spans="4:149" x14ac:dyDescent="0.2">
      <c r="D692" s="430">
        <v>141</v>
      </c>
      <c r="E692" s="431" t="s">
        <v>179</v>
      </c>
    </row>
    <row r="693" spans="4:149" x14ac:dyDescent="0.2">
      <c r="E693" s="426" t="s">
        <v>130</v>
      </c>
      <c r="F693">
        <v>1</v>
      </c>
      <c r="G693">
        <v>2</v>
      </c>
      <c r="H693">
        <v>3</v>
      </c>
      <c r="I693">
        <v>4</v>
      </c>
      <c r="J693">
        <v>5</v>
      </c>
      <c r="K693">
        <v>6</v>
      </c>
      <c r="L693">
        <v>7</v>
      </c>
      <c r="M693">
        <v>8</v>
      </c>
      <c r="N693">
        <v>9</v>
      </c>
      <c r="O693">
        <v>10</v>
      </c>
      <c r="P693">
        <v>11</v>
      </c>
      <c r="Q693">
        <v>12</v>
      </c>
      <c r="R693">
        <v>13</v>
      </c>
      <c r="S693">
        <v>14</v>
      </c>
      <c r="T693">
        <v>15</v>
      </c>
      <c r="U693">
        <v>16</v>
      </c>
      <c r="V693">
        <v>17</v>
      </c>
      <c r="W693">
        <v>18</v>
      </c>
      <c r="X693">
        <v>19</v>
      </c>
      <c r="Y693">
        <v>20</v>
      </c>
      <c r="Z693">
        <v>21</v>
      </c>
      <c r="AA693">
        <v>22</v>
      </c>
      <c r="AB693">
        <v>23</v>
      </c>
      <c r="AC693">
        <v>24</v>
      </c>
      <c r="AD693">
        <v>25</v>
      </c>
      <c r="AE693">
        <v>26</v>
      </c>
      <c r="AF693">
        <v>27</v>
      </c>
      <c r="AG693">
        <v>28</v>
      </c>
      <c r="AH693">
        <v>29</v>
      </c>
      <c r="AI693">
        <v>30</v>
      </c>
      <c r="AJ693">
        <v>31</v>
      </c>
      <c r="AK693">
        <v>32</v>
      </c>
      <c r="AL693">
        <v>33</v>
      </c>
      <c r="AM693">
        <v>34</v>
      </c>
      <c r="AN693">
        <v>35</v>
      </c>
      <c r="AO693">
        <v>36</v>
      </c>
      <c r="AP693">
        <v>37</v>
      </c>
      <c r="AQ693">
        <v>38</v>
      </c>
      <c r="AR693">
        <v>39</v>
      </c>
      <c r="AS693">
        <v>40</v>
      </c>
      <c r="AT693">
        <v>41</v>
      </c>
      <c r="AU693">
        <v>42</v>
      </c>
      <c r="AV693">
        <v>43</v>
      </c>
      <c r="AW693">
        <v>44</v>
      </c>
      <c r="AX693">
        <v>45</v>
      </c>
      <c r="AY693">
        <v>46</v>
      </c>
      <c r="AZ693">
        <v>47</v>
      </c>
      <c r="BA693">
        <v>48</v>
      </c>
      <c r="BB693">
        <v>49</v>
      </c>
      <c r="BC693">
        <v>50</v>
      </c>
      <c r="BD693">
        <v>51</v>
      </c>
      <c r="BE693">
        <v>52</v>
      </c>
      <c r="BF693">
        <v>53</v>
      </c>
      <c r="BG693">
        <v>54</v>
      </c>
      <c r="BH693">
        <v>55</v>
      </c>
      <c r="BI693">
        <v>56</v>
      </c>
      <c r="BJ693">
        <v>57</v>
      </c>
      <c r="BK693">
        <v>58</v>
      </c>
      <c r="BL693">
        <v>59</v>
      </c>
      <c r="BM693">
        <v>60</v>
      </c>
      <c r="BN693">
        <v>61</v>
      </c>
      <c r="BO693">
        <v>62</v>
      </c>
      <c r="BP693">
        <v>63</v>
      </c>
      <c r="BQ693">
        <v>64</v>
      </c>
      <c r="BR693">
        <v>65</v>
      </c>
      <c r="BS693">
        <v>66</v>
      </c>
      <c r="BT693">
        <v>67</v>
      </c>
      <c r="BU693">
        <v>68</v>
      </c>
      <c r="BV693">
        <v>69</v>
      </c>
      <c r="BW693">
        <v>70</v>
      </c>
      <c r="BX693">
        <v>71</v>
      </c>
      <c r="BY693">
        <v>72</v>
      </c>
      <c r="BZ693">
        <v>73</v>
      </c>
      <c r="CA693">
        <v>74</v>
      </c>
      <c r="CB693">
        <v>75</v>
      </c>
      <c r="CC693">
        <v>76</v>
      </c>
      <c r="CD693">
        <v>77</v>
      </c>
      <c r="CE693">
        <v>78</v>
      </c>
      <c r="CF693">
        <v>79</v>
      </c>
      <c r="CG693">
        <v>80</v>
      </c>
      <c r="CH693">
        <v>81</v>
      </c>
      <c r="CI693">
        <v>82</v>
      </c>
      <c r="CJ693">
        <v>83</v>
      </c>
      <c r="CK693">
        <v>84</v>
      </c>
      <c r="CL693">
        <v>85</v>
      </c>
      <c r="CM693">
        <v>86</v>
      </c>
      <c r="CN693">
        <v>87</v>
      </c>
      <c r="CO693">
        <v>88</v>
      </c>
      <c r="CP693">
        <v>89</v>
      </c>
      <c r="CQ693">
        <v>90</v>
      </c>
      <c r="CR693">
        <v>91</v>
      </c>
      <c r="CS693">
        <v>92</v>
      </c>
      <c r="CT693">
        <v>93</v>
      </c>
      <c r="CU693">
        <v>94</v>
      </c>
      <c r="CV693">
        <v>95</v>
      </c>
      <c r="CW693">
        <v>96</v>
      </c>
      <c r="CX693">
        <v>97</v>
      </c>
      <c r="CY693">
        <v>98</v>
      </c>
      <c r="CZ693">
        <v>99</v>
      </c>
      <c r="DA693">
        <v>100</v>
      </c>
      <c r="DB693">
        <v>101</v>
      </c>
      <c r="DC693">
        <v>102</v>
      </c>
      <c r="DD693">
        <v>103</v>
      </c>
      <c r="DE693">
        <v>104</v>
      </c>
      <c r="DF693">
        <v>105</v>
      </c>
      <c r="DG693">
        <v>106</v>
      </c>
      <c r="DH693">
        <v>107</v>
      </c>
      <c r="DI693">
        <v>108</v>
      </c>
      <c r="DJ693">
        <v>109</v>
      </c>
      <c r="DK693">
        <v>110</v>
      </c>
      <c r="DL693">
        <v>111</v>
      </c>
      <c r="DM693">
        <v>112</v>
      </c>
      <c r="DN693">
        <v>113</v>
      </c>
      <c r="DO693">
        <v>114</v>
      </c>
      <c r="DP693">
        <v>115</v>
      </c>
      <c r="DQ693">
        <v>116</v>
      </c>
      <c r="DR693">
        <v>117</v>
      </c>
      <c r="DS693">
        <v>118</v>
      </c>
      <c r="DT693">
        <v>119</v>
      </c>
      <c r="DU693">
        <v>120</v>
      </c>
      <c r="DV693">
        <v>121</v>
      </c>
      <c r="DW693">
        <v>122</v>
      </c>
      <c r="DX693">
        <v>123</v>
      </c>
      <c r="DY693">
        <v>124</v>
      </c>
      <c r="DZ693">
        <v>125</v>
      </c>
      <c r="EA693">
        <v>126</v>
      </c>
      <c r="EB693">
        <v>127</v>
      </c>
      <c r="EC693">
        <v>128</v>
      </c>
      <c r="ED693">
        <v>129</v>
      </c>
      <c r="EF693">
        <v>130</v>
      </c>
      <c r="EG693">
        <v>131</v>
      </c>
      <c r="EH693">
        <v>132</v>
      </c>
      <c r="EI693">
        <v>133</v>
      </c>
      <c r="EK693">
        <v>134</v>
      </c>
      <c r="EL693">
        <v>135</v>
      </c>
      <c r="EM693">
        <v>136</v>
      </c>
      <c r="EN693">
        <v>137</v>
      </c>
      <c r="EP693">
        <v>138</v>
      </c>
      <c r="EQ693">
        <v>139</v>
      </c>
      <c r="ER693">
        <v>140</v>
      </c>
      <c r="ES693">
        <v>141</v>
      </c>
    </row>
    <row r="694" spans="4:149" x14ac:dyDescent="0.2">
      <c r="E694" s="426" t="s">
        <v>157</v>
      </c>
      <c r="F694">
        <v>70</v>
      </c>
      <c r="G694">
        <v>30</v>
      </c>
      <c r="H694">
        <v>121</v>
      </c>
      <c r="I694">
        <v>11</v>
      </c>
      <c r="J694">
        <v>73</v>
      </c>
      <c r="K694">
        <v>29</v>
      </c>
      <c r="L694">
        <v>76</v>
      </c>
      <c r="M694">
        <v>49</v>
      </c>
      <c r="N694">
        <v>41</v>
      </c>
      <c r="O694">
        <v>86</v>
      </c>
      <c r="P694">
        <v>72</v>
      </c>
      <c r="Q694">
        <v>128</v>
      </c>
      <c r="R694">
        <v>135</v>
      </c>
      <c r="S694">
        <v>7</v>
      </c>
      <c r="T694">
        <v>18</v>
      </c>
      <c r="U694">
        <v>45</v>
      </c>
      <c r="V694">
        <v>13</v>
      </c>
      <c r="W694">
        <v>2</v>
      </c>
      <c r="X694">
        <v>136</v>
      </c>
      <c r="Y694">
        <v>52</v>
      </c>
      <c r="Z694">
        <v>10</v>
      </c>
      <c r="AA694">
        <v>89</v>
      </c>
      <c r="AB694">
        <v>138</v>
      </c>
      <c r="AC694">
        <v>78</v>
      </c>
      <c r="AD694">
        <v>107</v>
      </c>
      <c r="AE694">
        <v>67</v>
      </c>
      <c r="AF694">
        <v>36</v>
      </c>
      <c r="AG694">
        <v>110</v>
      </c>
      <c r="AH694">
        <v>25</v>
      </c>
      <c r="AI694">
        <v>56</v>
      </c>
      <c r="AJ694">
        <v>139</v>
      </c>
      <c r="AK694">
        <v>115</v>
      </c>
      <c r="AL694">
        <v>61</v>
      </c>
      <c r="AM694">
        <v>88</v>
      </c>
      <c r="AN694">
        <v>103</v>
      </c>
      <c r="AO694">
        <v>75</v>
      </c>
      <c r="AP694">
        <v>55</v>
      </c>
      <c r="AQ694">
        <v>69</v>
      </c>
      <c r="AR694">
        <v>46</v>
      </c>
      <c r="AS694">
        <v>21</v>
      </c>
      <c r="AT694">
        <v>15</v>
      </c>
      <c r="AU694">
        <v>140</v>
      </c>
      <c r="AV694">
        <v>51</v>
      </c>
      <c r="AW694">
        <v>130</v>
      </c>
      <c r="AX694">
        <v>122</v>
      </c>
      <c r="AY694">
        <v>24</v>
      </c>
      <c r="AZ694">
        <v>116</v>
      </c>
      <c r="BA694">
        <v>114</v>
      </c>
      <c r="BB694">
        <v>82</v>
      </c>
      <c r="BC694">
        <v>141</v>
      </c>
      <c r="BD694">
        <v>92</v>
      </c>
      <c r="BE694">
        <v>108</v>
      </c>
      <c r="BF694">
        <v>42</v>
      </c>
      <c r="BG694">
        <v>63</v>
      </c>
      <c r="BH694">
        <v>81</v>
      </c>
      <c r="BI694">
        <v>65</v>
      </c>
      <c r="BJ694">
        <v>5</v>
      </c>
      <c r="BK694">
        <v>40</v>
      </c>
      <c r="BL694">
        <v>26</v>
      </c>
      <c r="BM694">
        <v>97</v>
      </c>
      <c r="BN694">
        <v>87</v>
      </c>
      <c r="BO694">
        <v>28</v>
      </c>
      <c r="BP694">
        <v>16</v>
      </c>
      <c r="BQ694">
        <v>123</v>
      </c>
      <c r="BR694">
        <v>106</v>
      </c>
      <c r="BS694">
        <v>133</v>
      </c>
      <c r="BT694">
        <v>3</v>
      </c>
      <c r="BU694">
        <v>59</v>
      </c>
      <c r="BV694">
        <v>17</v>
      </c>
      <c r="BW694">
        <v>77</v>
      </c>
      <c r="BX694">
        <v>100</v>
      </c>
      <c r="BY694">
        <v>4</v>
      </c>
      <c r="BZ694">
        <v>131</v>
      </c>
      <c r="CA694">
        <v>68</v>
      </c>
      <c r="CB694">
        <v>27</v>
      </c>
      <c r="CC694">
        <v>80</v>
      </c>
      <c r="CD694">
        <v>1</v>
      </c>
      <c r="CE694">
        <v>19</v>
      </c>
      <c r="CF694">
        <v>32</v>
      </c>
      <c r="CG694">
        <v>126</v>
      </c>
      <c r="CH694">
        <v>112</v>
      </c>
      <c r="CI694">
        <v>8</v>
      </c>
      <c r="CJ694">
        <v>124</v>
      </c>
      <c r="CK694">
        <v>95</v>
      </c>
      <c r="CL694">
        <v>44</v>
      </c>
      <c r="CM694">
        <v>105</v>
      </c>
      <c r="CN694">
        <v>90</v>
      </c>
      <c r="CO694">
        <v>54</v>
      </c>
      <c r="CP694">
        <v>60</v>
      </c>
      <c r="CQ694">
        <v>83</v>
      </c>
      <c r="CR694">
        <v>109</v>
      </c>
      <c r="CS694">
        <v>43</v>
      </c>
      <c r="CT694">
        <v>74</v>
      </c>
      <c r="CU694">
        <v>31</v>
      </c>
      <c r="CV694">
        <v>102</v>
      </c>
      <c r="CW694">
        <v>79</v>
      </c>
      <c r="CX694">
        <v>64</v>
      </c>
      <c r="CY694">
        <v>94</v>
      </c>
      <c r="CZ694">
        <v>127</v>
      </c>
      <c r="DA694">
        <v>71</v>
      </c>
      <c r="DB694">
        <v>48</v>
      </c>
      <c r="DC694">
        <v>58</v>
      </c>
      <c r="DD694">
        <v>14</v>
      </c>
      <c r="DE694">
        <v>132</v>
      </c>
      <c r="DF694">
        <v>53</v>
      </c>
      <c r="DG694">
        <v>84</v>
      </c>
      <c r="DH694">
        <v>23</v>
      </c>
      <c r="DI694">
        <v>39</v>
      </c>
      <c r="DJ694">
        <v>91</v>
      </c>
      <c r="DK694">
        <v>134</v>
      </c>
      <c r="DL694">
        <v>98</v>
      </c>
      <c r="DM694">
        <v>34</v>
      </c>
      <c r="DN694">
        <v>117</v>
      </c>
      <c r="DO694">
        <v>57</v>
      </c>
      <c r="DP694">
        <v>137</v>
      </c>
      <c r="DQ694">
        <v>47</v>
      </c>
      <c r="DR694">
        <v>120</v>
      </c>
      <c r="DS694">
        <v>62</v>
      </c>
      <c r="DT694">
        <v>101</v>
      </c>
      <c r="DU694">
        <v>37</v>
      </c>
      <c r="DV694">
        <v>129</v>
      </c>
      <c r="DW694">
        <v>111</v>
      </c>
      <c r="DX694">
        <v>96</v>
      </c>
      <c r="DY694">
        <v>66</v>
      </c>
      <c r="DZ694">
        <v>118</v>
      </c>
      <c r="EA694">
        <v>35</v>
      </c>
      <c r="EB694">
        <v>38</v>
      </c>
      <c r="EC694">
        <v>9</v>
      </c>
      <c r="ED694">
        <v>113</v>
      </c>
      <c r="EF694">
        <v>99</v>
      </c>
      <c r="EG694">
        <v>125</v>
      </c>
      <c r="EH694">
        <v>104</v>
      </c>
      <c r="EI694">
        <v>12</v>
      </c>
      <c r="EK694">
        <v>22</v>
      </c>
      <c r="EL694">
        <v>93</v>
      </c>
      <c r="EM694">
        <v>85</v>
      </c>
      <c r="EN694">
        <v>33</v>
      </c>
      <c r="EP694">
        <v>20</v>
      </c>
      <c r="EQ694">
        <v>6</v>
      </c>
      <c r="ER694">
        <v>119</v>
      </c>
      <c r="ES694">
        <v>50</v>
      </c>
    </row>
    <row r="695" spans="4:149" x14ac:dyDescent="0.2">
      <c r="E695" s="426" t="s">
        <v>159</v>
      </c>
      <c r="F695">
        <v>102</v>
      </c>
      <c r="G695">
        <v>45</v>
      </c>
      <c r="H695">
        <v>115</v>
      </c>
      <c r="I695">
        <v>81</v>
      </c>
      <c r="J695">
        <v>133</v>
      </c>
      <c r="K695">
        <v>14</v>
      </c>
      <c r="L695">
        <v>114</v>
      </c>
      <c r="M695">
        <v>125</v>
      </c>
      <c r="N695">
        <v>72</v>
      </c>
      <c r="O695">
        <v>26</v>
      </c>
      <c r="P695">
        <v>12</v>
      </c>
      <c r="Q695">
        <v>119</v>
      </c>
      <c r="R695">
        <v>17</v>
      </c>
      <c r="S695">
        <v>67</v>
      </c>
      <c r="T695">
        <v>48</v>
      </c>
      <c r="U695">
        <v>40</v>
      </c>
      <c r="V695">
        <v>68</v>
      </c>
      <c r="W695">
        <v>127</v>
      </c>
      <c r="X695">
        <v>15</v>
      </c>
      <c r="Y695">
        <v>62</v>
      </c>
      <c r="Z695">
        <v>52</v>
      </c>
      <c r="AA695">
        <v>123</v>
      </c>
      <c r="AB695">
        <v>5</v>
      </c>
      <c r="AC695">
        <v>138</v>
      </c>
      <c r="AD695">
        <v>108</v>
      </c>
      <c r="AE695">
        <v>33</v>
      </c>
      <c r="AF695">
        <v>134</v>
      </c>
      <c r="AG695">
        <v>122</v>
      </c>
      <c r="AH695">
        <v>8</v>
      </c>
      <c r="AI695">
        <v>38</v>
      </c>
      <c r="AJ695">
        <v>88</v>
      </c>
      <c r="AK695">
        <v>124</v>
      </c>
      <c r="AL695">
        <v>10</v>
      </c>
      <c r="AM695">
        <v>2</v>
      </c>
      <c r="AN695">
        <v>36</v>
      </c>
      <c r="AO695">
        <v>97</v>
      </c>
      <c r="AP695">
        <v>136</v>
      </c>
      <c r="AQ695">
        <v>7</v>
      </c>
      <c r="AR695">
        <v>23</v>
      </c>
      <c r="AS695">
        <v>16</v>
      </c>
      <c r="AT695">
        <v>53</v>
      </c>
      <c r="AU695">
        <v>104</v>
      </c>
      <c r="AV695">
        <v>35</v>
      </c>
      <c r="AW695">
        <v>116</v>
      </c>
      <c r="AX695">
        <v>129</v>
      </c>
      <c r="AY695">
        <v>141</v>
      </c>
      <c r="AZ695">
        <v>100</v>
      </c>
      <c r="BA695">
        <v>32</v>
      </c>
      <c r="BB695">
        <v>58</v>
      </c>
      <c r="BC695">
        <v>76</v>
      </c>
      <c r="BD695">
        <v>44</v>
      </c>
      <c r="BE695">
        <v>18</v>
      </c>
      <c r="BF695">
        <v>71</v>
      </c>
      <c r="BG695">
        <v>51</v>
      </c>
      <c r="BH695">
        <v>22</v>
      </c>
      <c r="BI695">
        <v>89</v>
      </c>
      <c r="BJ695">
        <v>59</v>
      </c>
      <c r="BK695">
        <v>64</v>
      </c>
      <c r="BL695">
        <v>96</v>
      </c>
      <c r="BM695">
        <v>46</v>
      </c>
      <c r="BN695">
        <v>110</v>
      </c>
      <c r="BO695">
        <v>20</v>
      </c>
      <c r="BP695">
        <v>90</v>
      </c>
      <c r="BQ695">
        <v>47</v>
      </c>
      <c r="BR695">
        <v>84</v>
      </c>
      <c r="BS695">
        <v>113</v>
      </c>
      <c r="BT695">
        <v>101</v>
      </c>
      <c r="BU695">
        <v>77</v>
      </c>
      <c r="BV695">
        <v>131</v>
      </c>
      <c r="BW695">
        <v>109</v>
      </c>
      <c r="BX695">
        <v>137</v>
      </c>
      <c r="BY695">
        <v>19</v>
      </c>
      <c r="BZ695">
        <v>27</v>
      </c>
      <c r="CA695">
        <v>139</v>
      </c>
      <c r="CB695">
        <v>92</v>
      </c>
      <c r="CC695">
        <v>50</v>
      </c>
      <c r="CD695">
        <v>21</v>
      </c>
      <c r="CE695">
        <v>66</v>
      </c>
      <c r="CF695">
        <v>87</v>
      </c>
      <c r="CG695">
        <v>1</v>
      </c>
      <c r="CH695">
        <v>4</v>
      </c>
      <c r="CI695">
        <v>126</v>
      </c>
      <c r="CJ695">
        <v>120</v>
      </c>
      <c r="CK695">
        <v>43</v>
      </c>
      <c r="CL695">
        <v>91</v>
      </c>
      <c r="CM695">
        <v>9</v>
      </c>
      <c r="CN695">
        <v>118</v>
      </c>
      <c r="CO695">
        <v>130</v>
      </c>
      <c r="CP695">
        <v>93</v>
      </c>
      <c r="CQ695">
        <v>121</v>
      </c>
      <c r="CR695">
        <v>95</v>
      </c>
      <c r="CS695">
        <v>74</v>
      </c>
      <c r="CT695">
        <v>56</v>
      </c>
      <c r="CU695">
        <v>117</v>
      </c>
      <c r="CV695">
        <v>128</v>
      </c>
      <c r="CW695">
        <v>85</v>
      </c>
      <c r="CX695">
        <v>54</v>
      </c>
      <c r="CY695">
        <v>30</v>
      </c>
      <c r="CZ695">
        <v>112</v>
      </c>
      <c r="DA695">
        <v>99</v>
      </c>
      <c r="DB695">
        <v>49</v>
      </c>
      <c r="DC695">
        <v>132</v>
      </c>
      <c r="DD695">
        <v>107</v>
      </c>
      <c r="DE695">
        <v>13</v>
      </c>
      <c r="DF695">
        <v>31</v>
      </c>
      <c r="DG695">
        <v>94</v>
      </c>
      <c r="DH695">
        <v>105</v>
      </c>
      <c r="DI695">
        <v>86</v>
      </c>
      <c r="DJ695">
        <v>135</v>
      </c>
      <c r="DK695">
        <v>61</v>
      </c>
      <c r="DL695">
        <v>63</v>
      </c>
      <c r="DM695">
        <v>73</v>
      </c>
      <c r="DN695">
        <v>41</v>
      </c>
      <c r="DO695">
        <v>6</v>
      </c>
      <c r="DP695">
        <v>3</v>
      </c>
      <c r="DQ695">
        <v>82</v>
      </c>
      <c r="DR695">
        <v>106</v>
      </c>
      <c r="DS695">
        <v>57</v>
      </c>
      <c r="DT695">
        <v>140</v>
      </c>
      <c r="DU695">
        <v>79</v>
      </c>
      <c r="DV695">
        <v>83</v>
      </c>
      <c r="DW695">
        <v>11</v>
      </c>
      <c r="DX695">
        <v>55</v>
      </c>
      <c r="DY695">
        <v>28</v>
      </c>
      <c r="DZ695">
        <v>24</v>
      </c>
      <c r="EA695">
        <v>60</v>
      </c>
      <c r="EB695">
        <v>75</v>
      </c>
      <c r="EC695">
        <v>34</v>
      </c>
      <c r="ED695">
        <v>42</v>
      </c>
      <c r="EF695">
        <v>78</v>
      </c>
      <c r="EG695">
        <v>39</v>
      </c>
      <c r="EH695">
        <v>29</v>
      </c>
      <c r="EI695">
        <v>111</v>
      </c>
      <c r="EK695">
        <v>25</v>
      </c>
      <c r="EL695">
        <v>70</v>
      </c>
      <c r="EM695">
        <v>37</v>
      </c>
      <c r="EN695">
        <v>80</v>
      </c>
      <c r="EP695">
        <v>103</v>
      </c>
      <c r="EQ695">
        <v>69</v>
      </c>
      <c r="ER695">
        <v>65</v>
      </c>
      <c r="ES695">
        <v>98</v>
      </c>
    </row>
    <row r="697" spans="4:149" x14ac:dyDescent="0.2">
      <c r="D697" s="430">
        <v>142</v>
      </c>
      <c r="E697" s="431" t="s">
        <v>179</v>
      </c>
    </row>
    <row r="698" spans="4:149" x14ac:dyDescent="0.2">
      <c r="E698" s="426" t="s">
        <v>130</v>
      </c>
      <c r="F698">
        <v>1</v>
      </c>
      <c r="G698">
        <v>2</v>
      </c>
      <c r="H698">
        <v>3</v>
      </c>
      <c r="I698">
        <v>4</v>
      </c>
      <c r="J698">
        <v>5</v>
      </c>
      <c r="K698">
        <v>6</v>
      </c>
      <c r="L698">
        <v>7</v>
      </c>
      <c r="M698">
        <v>8</v>
      </c>
      <c r="N698">
        <v>9</v>
      </c>
      <c r="O698">
        <v>10</v>
      </c>
      <c r="P698">
        <v>11</v>
      </c>
      <c r="Q698">
        <v>12</v>
      </c>
      <c r="R698">
        <v>13</v>
      </c>
      <c r="S698">
        <v>14</v>
      </c>
      <c r="T698">
        <v>15</v>
      </c>
      <c r="U698">
        <v>16</v>
      </c>
      <c r="V698">
        <v>17</v>
      </c>
      <c r="W698">
        <v>18</v>
      </c>
      <c r="X698">
        <v>19</v>
      </c>
      <c r="Y698">
        <v>20</v>
      </c>
      <c r="Z698">
        <v>21</v>
      </c>
      <c r="AA698">
        <v>22</v>
      </c>
      <c r="AB698">
        <v>23</v>
      </c>
      <c r="AC698">
        <v>24</v>
      </c>
      <c r="AD698">
        <v>25</v>
      </c>
      <c r="AE698">
        <v>26</v>
      </c>
      <c r="AF698">
        <v>27</v>
      </c>
      <c r="AG698">
        <v>28</v>
      </c>
      <c r="AH698">
        <v>29</v>
      </c>
      <c r="AI698">
        <v>30</v>
      </c>
      <c r="AJ698">
        <v>31</v>
      </c>
      <c r="AK698">
        <v>32</v>
      </c>
      <c r="AL698">
        <v>33</v>
      </c>
      <c r="AM698">
        <v>34</v>
      </c>
      <c r="AN698">
        <v>35</v>
      </c>
      <c r="AO698">
        <v>36</v>
      </c>
      <c r="AP698">
        <v>37</v>
      </c>
      <c r="AQ698">
        <v>38</v>
      </c>
      <c r="AR698">
        <v>39</v>
      </c>
      <c r="AS698">
        <v>40</v>
      </c>
      <c r="AT698">
        <v>41</v>
      </c>
      <c r="AU698">
        <v>42</v>
      </c>
      <c r="AV698">
        <v>43</v>
      </c>
      <c r="AW698">
        <v>44</v>
      </c>
      <c r="AX698">
        <v>45</v>
      </c>
      <c r="AY698">
        <v>46</v>
      </c>
      <c r="AZ698">
        <v>47</v>
      </c>
      <c r="BA698">
        <v>48</v>
      </c>
      <c r="BB698">
        <v>49</v>
      </c>
      <c r="BC698">
        <v>50</v>
      </c>
      <c r="BD698">
        <v>51</v>
      </c>
      <c r="BE698">
        <v>52</v>
      </c>
      <c r="BF698">
        <v>53</v>
      </c>
      <c r="BG698">
        <v>54</v>
      </c>
      <c r="BH698">
        <v>55</v>
      </c>
      <c r="BI698">
        <v>56</v>
      </c>
      <c r="BJ698">
        <v>57</v>
      </c>
      <c r="BK698">
        <v>58</v>
      </c>
      <c r="BL698">
        <v>59</v>
      </c>
      <c r="BM698">
        <v>60</v>
      </c>
      <c r="BN698">
        <v>61</v>
      </c>
      <c r="BO698">
        <v>62</v>
      </c>
      <c r="BP698">
        <v>63</v>
      </c>
      <c r="BQ698">
        <v>64</v>
      </c>
      <c r="BR698">
        <v>65</v>
      </c>
      <c r="BS698">
        <v>66</v>
      </c>
      <c r="BT698">
        <v>67</v>
      </c>
      <c r="BU698">
        <v>68</v>
      </c>
      <c r="BV698">
        <v>69</v>
      </c>
      <c r="BW698">
        <v>70</v>
      </c>
      <c r="BX698">
        <v>71</v>
      </c>
      <c r="BY698">
        <v>72</v>
      </c>
      <c r="BZ698">
        <v>73</v>
      </c>
      <c r="CA698">
        <v>74</v>
      </c>
      <c r="CB698">
        <v>75</v>
      </c>
      <c r="CC698">
        <v>76</v>
      </c>
      <c r="CD698">
        <v>77</v>
      </c>
      <c r="CE698">
        <v>78</v>
      </c>
      <c r="CF698">
        <v>79</v>
      </c>
      <c r="CG698">
        <v>80</v>
      </c>
      <c r="CH698">
        <v>81</v>
      </c>
      <c r="CI698">
        <v>82</v>
      </c>
      <c r="CJ698">
        <v>83</v>
      </c>
      <c r="CK698">
        <v>84</v>
      </c>
      <c r="CL698">
        <v>85</v>
      </c>
      <c r="CM698">
        <v>86</v>
      </c>
      <c r="CN698">
        <v>87</v>
      </c>
      <c r="CO698">
        <v>88</v>
      </c>
      <c r="CP698">
        <v>89</v>
      </c>
      <c r="CQ698">
        <v>90</v>
      </c>
      <c r="CR698">
        <v>91</v>
      </c>
      <c r="CS698">
        <v>92</v>
      </c>
      <c r="CT698">
        <v>93</v>
      </c>
      <c r="CU698">
        <v>94</v>
      </c>
      <c r="CV698">
        <v>95</v>
      </c>
      <c r="CW698">
        <v>96</v>
      </c>
      <c r="CX698">
        <v>97</v>
      </c>
      <c r="CY698">
        <v>98</v>
      </c>
      <c r="CZ698">
        <v>99</v>
      </c>
      <c r="DA698">
        <v>100</v>
      </c>
      <c r="DB698">
        <v>101</v>
      </c>
      <c r="DC698">
        <v>102</v>
      </c>
      <c r="DD698">
        <v>103</v>
      </c>
      <c r="DE698">
        <v>104</v>
      </c>
      <c r="DF698">
        <v>105</v>
      </c>
      <c r="DG698">
        <v>106</v>
      </c>
      <c r="DH698">
        <v>107</v>
      </c>
      <c r="DI698">
        <v>108</v>
      </c>
      <c r="DJ698">
        <v>109</v>
      </c>
      <c r="DK698">
        <v>110</v>
      </c>
      <c r="DL698">
        <v>111</v>
      </c>
      <c r="DM698">
        <v>112</v>
      </c>
      <c r="DN698">
        <v>113</v>
      </c>
      <c r="DO698">
        <v>114</v>
      </c>
      <c r="DP698">
        <v>115</v>
      </c>
      <c r="DQ698">
        <v>116</v>
      </c>
      <c r="DR698">
        <v>117</v>
      </c>
      <c r="DS698">
        <v>118</v>
      </c>
      <c r="DT698">
        <v>119</v>
      </c>
      <c r="DU698">
        <v>120</v>
      </c>
      <c r="DV698">
        <v>121</v>
      </c>
      <c r="DW698">
        <v>122</v>
      </c>
      <c r="DX698">
        <v>123</v>
      </c>
      <c r="DY698">
        <v>124</v>
      </c>
      <c r="DZ698">
        <v>125</v>
      </c>
      <c r="EA698">
        <v>126</v>
      </c>
      <c r="EB698">
        <v>127</v>
      </c>
      <c r="EC698">
        <v>128</v>
      </c>
      <c r="ED698">
        <v>129</v>
      </c>
      <c r="EE698">
        <v>130</v>
      </c>
      <c r="EF698">
        <v>131</v>
      </c>
      <c r="EG698">
        <v>132</v>
      </c>
      <c r="EH698">
        <v>133</v>
      </c>
      <c r="EI698">
        <v>134</v>
      </c>
      <c r="EK698">
        <v>135</v>
      </c>
      <c r="EL698">
        <v>136</v>
      </c>
      <c r="EM698">
        <v>137</v>
      </c>
      <c r="EN698">
        <v>138</v>
      </c>
      <c r="EP698">
        <v>139</v>
      </c>
      <c r="EQ698">
        <v>140</v>
      </c>
      <c r="ER698">
        <v>141</v>
      </c>
      <c r="ES698">
        <v>142</v>
      </c>
    </row>
    <row r="699" spans="4:149" x14ac:dyDescent="0.2">
      <c r="E699" s="426" t="s">
        <v>157</v>
      </c>
      <c r="F699">
        <v>140</v>
      </c>
      <c r="G699">
        <v>33</v>
      </c>
      <c r="H699">
        <v>85</v>
      </c>
      <c r="I699">
        <v>72</v>
      </c>
      <c r="J699">
        <v>78</v>
      </c>
      <c r="K699">
        <v>45</v>
      </c>
      <c r="L699">
        <v>118</v>
      </c>
      <c r="M699">
        <v>81</v>
      </c>
      <c r="N699">
        <v>56</v>
      </c>
      <c r="O699">
        <v>101</v>
      </c>
      <c r="P699">
        <v>79</v>
      </c>
      <c r="Q699">
        <v>11</v>
      </c>
      <c r="R699">
        <v>22</v>
      </c>
      <c r="S699">
        <v>102</v>
      </c>
      <c r="T699">
        <v>128</v>
      </c>
      <c r="U699">
        <v>130</v>
      </c>
      <c r="V699">
        <v>43</v>
      </c>
      <c r="W699">
        <v>30</v>
      </c>
      <c r="X699">
        <v>53</v>
      </c>
      <c r="Y699">
        <v>117</v>
      </c>
      <c r="Z699">
        <v>94</v>
      </c>
      <c r="AA699">
        <v>115</v>
      </c>
      <c r="AB699">
        <v>4</v>
      </c>
      <c r="AC699">
        <v>88</v>
      </c>
      <c r="AD699">
        <v>42</v>
      </c>
      <c r="AE699">
        <v>110</v>
      </c>
      <c r="AF699">
        <v>68</v>
      </c>
      <c r="AG699">
        <v>19</v>
      </c>
      <c r="AH699">
        <v>51</v>
      </c>
      <c r="AI699">
        <v>28</v>
      </c>
      <c r="AJ699">
        <v>104</v>
      </c>
      <c r="AK699">
        <v>13</v>
      </c>
      <c r="AL699">
        <v>2</v>
      </c>
      <c r="AM699">
        <v>123</v>
      </c>
      <c r="AN699">
        <v>38</v>
      </c>
      <c r="AO699">
        <v>138</v>
      </c>
      <c r="AP699">
        <v>20</v>
      </c>
      <c r="AQ699">
        <v>52</v>
      </c>
      <c r="AR699">
        <v>15</v>
      </c>
      <c r="AS699">
        <v>69</v>
      </c>
      <c r="AT699">
        <v>14</v>
      </c>
      <c r="AU699">
        <v>116</v>
      </c>
      <c r="AV699">
        <v>75</v>
      </c>
      <c r="AW699">
        <v>103</v>
      </c>
      <c r="AX699">
        <v>76</v>
      </c>
      <c r="AY699">
        <v>65</v>
      </c>
      <c r="AZ699">
        <v>8</v>
      </c>
      <c r="BA699">
        <v>96</v>
      </c>
      <c r="BB699">
        <v>108</v>
      </c>
      <c r="BC699">
        <v>87</v>
      </c>
      <c r="BD699">
        <v>112</v>
      </c>
      <c r="BE699">
        <v>90</v>
      </c>
      <c r="BF699">
        <v>97</v>
      </c>
      <c r="BG699">
        <v>36</v>
      </c>
      <c r="BH699">
        <v>71</v>
      </c>
      <c r="BI699">
        <v>9</v>
      </c>
      <c r="BJ699">
        <v>84</v>
      </c>
      <c r="BK699">
        <v>26</v>
      </c>
      <c r="BL699">
        <v>141</v>
      </c>
      <c r="BM699">
        <v>134</v>
      </c>
      <c r="BN699">
        <v>95</v>
      </c>
      <c r="BO699">
        <v>44</v>
      </c>
      <c r="BP699">
        <v>37</v>
      </c>
      <c r="BQ699">
        <v>12</v>
      </c>
      <c r="BR699">
        <v>46</v>
      </c>
      <c r="BS699">
        <v>35</v>
      </c>
      <c r="BT699">
        <v>109</v>
      </c>
      <c r="BU699">
        <v>41</v>
      </c>
      <c r="BV699">
        <v>58</v>
      </c>
      <c r="BW699">
        <v>98</v>
      </c>
      <c r="BX699">
        <v>114</v>
      </c>
      <c r="BY699">
        <v>29</v>
      </c>
      <c r="BZ699">
        <v>32</v>
      </c>
      <c r="CA699">
        <v>60</v>
      </c>
      <c r="CB699">
        <v>61</v>
      </c>
      <c r="CC699">
        <v>89</v>
      </c>
      <c r="CD699">
        <v>131</v>
      </c>
      <c r="CE699">
        <v>92</v>
      </c>
      <c r="CF699">
        <v>27</v>
      </c>
      <c r="CG699">
        <v>34</v>
      </c>
      <c r="CH699">
        <v>59</v>
      </c>
      <c r="CI699">
        <v>133</v>
      </c>
      <c r="CJ699">
        <v>80</v>
      </c>
      <c r="CK699">
        <v>82</v>
      </c>
      <c r="CL699">
        <v>73</v>
      </c>
      <c r="CM699">
        <v>24</v>
      </c>
      <c r="CN699">
        <v>106</v>
      </c>
      <c r="CO699">
        <v>119</v>
      </c>
      <c r="CP699">
        <v>93</v>
      </c>
      <c r="CQ699">
        <v>67</v>
      </c>
      <c r="CR699">
        <v>120</v>
      </c>
      <c r="CS699">
        <v>99</v>
      </c>
      <c r="CT699">
        <v>47</v>
      </c>
      <c r="CU699">
        <v>5</v>
      </c>
      <c r="CV699">
        <v>126</v>
      </c>
      <c r="CW699">
        <v>23</v>
      </c>
      <c r="CX699">
        <v>111</v>
      </c>
      <c r="CY699">
        <v>121</v>
      </c>
      <c r="CZ699">
        <v>107</v>
      </c>
      <c r="DA699">
        <v>137</v>
      </c>
      <c r="DB699">
        <v>136</v>
      </c>
      <c r="DC699">
        <v>49</v>
      </c>
      <c r="DD699">
        <v>55</v>
      </c>
      <c r="DE699">
        <v>127</v>
      </c>
      <c r="DF699">
        <v>1</v>
      </c>
      <c r="DG699">
        <v>122</v>
      </c>
      <c r="DH699">
        <v>64</v>
      </c>
      <c r="DI699">
        <v>129</v>
      </c>
      <c r="DJ699">
        <v>66</v>
      </c>
      <c r="DK699">
        <v>7</v>
      </c>
      <c r="DL699">
        <v>142</v>
      </c>
      <c r="DM699">
        <v>6</v>
      </c>
      <c r="DN699">
        <v>40</v>
      </c>
      <c r="DO699">
        <v>62</v>
      </c>
      <c r="DP699">
        <v>124</v>
      </c>
      <c r="DQ699">
        <v>63</v>
      </c>
      <c r="DR699">
        <v>48</v>
      </c>
      <c r="DS699">
        <v>135</v>
      </c>
      <c r="DT699">
        <v>86</v>
      </c>
      <c r="DU699">
        <v>139</v>
      </c>
      <c r="DV699">
        <v>74</v>
      </c>
      <c r="DW699">
        <v>125</v>
      </c>
      <c r="DX699">
        <v>57</v>
      </c>
      <c r="DY699">
        <v>113</v>
      </c>
      <c r="DZ699">
        <v>3</v>
      </c>
      <c r="EA699">
        <v>100</v>
      </c>
      <c r="EB699">
        <v>18</v>
      </c>
      <c r="EC699">
        <v>39</v>
      </c>
      <c r="ED699">
        <v>10</v>
      </c>
      <c r="EE699">
        <v>132</v>
      </c>
      <c r="EF699">
        <v>77</v>
      </c>
      <c r="EG699">
        <v>16</v>
      </c>
      <c r="EH699">
        <v>54</v>
      </c>
      <c r="EI699">
        <v>70</v>
      </c>
      <c r="EK699">
        <v>17</v>
      </c>
      <c r="EL699">
        <v>21</v>
      </c>
      <c r="EM699">
        <v>91</v>
      </c>
      <c r="EN699">
        <v>83</v>
      </c>
      <c r="EP699">
        <v>25</v>
      </c>
      <c r="EQ699">
        <v>105</v>
      </c>
      <c r="ER699">
        <v>50</v>
      </c>
      <c r="ES699">
        <v>31</v>
      </c>
    </row>
    <row r="700" spans="4:149" x14ac:dyDescent="0.2">
      <c r="E700" s="426" t="s">
        <v>159</v>
      </c>
      <c r="F700">
        <v>30</v>
      </c>
      <c r="G700">
        <v>56</v>
      </c>
      <c r="H700">
        <v>64</v>
      </c>
      <c r="I700">
        <v>135</v>
      </c>
      <c r="J700">
        <v>106</v>
      </c>
      <c r="K700">
        <v>88</v>
      </c>
      <c r="L700">
        <v>25</v>
      </c>
      <c r="M700">
        <v>130</v>
      </c>
      <c r="N700">
        <v>6</v>
      </c>
      <c r="O700">
        <v>11</v>
      </c>
      <c r="P700">
        <v>125</v>
      </c>
      <c r="Q700">
        <v>80</v>
      </c>
      <c r="R700">
        <v>109</v>
      </c>
      <c r="S700">
        <v>81</v>
      </c>
      <c r="T700">
        <v>47</v>
      </c>
      <c r="U700">
        <v>60</v>
      </c>
      <c r="V700">
        <v>98</v>
      </c>
      <c r="W700">
        <v>79</v>
      </c>
      <c r="X700">
        <v>71</v>
      </c>
      <c r="Y700">
        <v>31</v>
      </c>
      <c r="Z700">
        <v>93</v>
      </c>
      <c r="AA700">
        <v>108</v>
      </c>
      <c r="AB700">
        <v>89</v>
      </c>
      <c r="AC700">
        <v>26</v>
      </c>
      <c r="AD700">
        <v>138</v>
      </c>
      <c r="AE700">
        <v>62</v>
      </c>
      <c r="AF700">
        <v>75</v>
      </c>
      <c r="AG700">
        <v>82</v>
      </c>
      <c r="AH700">
        <v>140</v>
      </c>
      <c r="AI700">
        <v>121</v>
      </c>
      <c r="AJ700">
        <v>19</v>
      </c>
      <c r="AK700">
        <v>66</v>
      </c>
      <c r="AL700">
        <v>46</v>
      </c>
      <c r="AM700">
        <v>22</v>
      </c>
      <c r="AN700">
        <v>33</v>
      </c>
      <c r="AO700">
        <v>27</v>
      </c>
      <c r="AP700">
        <v>59</v>
      </c>
      <c r="AQ700">
        <v>86</v>
      </c>
      <c r="AR700">
        <v>37</v>
      </c>
      <c r="AS700">
        <v>41</v>
      </c>
      <c r="AT700">
        <v>3</v>
      </c>
      <c r="AU700">
        <v>50</v>
      </c>
      <c r="AV700">
        <v>72</v>
      </c>
      <c r="AW700">
        <v>111</v>
      </c>
      <c r="AX700">
        <v>142</v>
      </c>
      <c r="AY700">
        <v>34</v>
      </c>
      <c r="AZ700">
        <v>137</v>
      </c>
      <c r="BA700">
        <v>76</v>
      </c>
      <c r="BB700">
        <v>63</v>
      </c>
      <c r="BC700">
        <v>114</v>
      </c>
      <c r="BD700">
        <v>141</v>
      </c>
      <c r="BE700">
        <v>45</v>
      </c>
      <c r="BF700">
        <v>94</v>
      </c>
      <c r="BG700">
        <v>100</v>
      </c>
      <c r="BH700">
        <v>104</v>
      </c>
      <c r="BI700">
        <v>70</v>
      </c>
      <c r="BJ700">
        <v>9</v>
      </c>
      <c r="BK700">
        <v>132</v>
      </c>
      <c r="BL700">
        <v>136</v>
      </c>
      <c r="BM700">
        <v>21</v>
      </c>
      <c r="BN700">
        <v>134</v>
      </c>
      <c r="BO700">
        <v>113</v>
      </c>
      <c r="BP700">
        <v>1</v>
      </c>
      <c r="BQ700">
        <v>96</v>
      </c>
      <c r="BR700">
        <v>52</v>
      </c>
      <c r="BS700">
        <v>44</v>
      </c>
      <c r="BT700">
        <v>103</v>
      </c>
      <c r="BU700">
        <v>20</v>
      </c>
      <c r="BV700">
        <v>8</v>
      </c>
      <c r="BW700">
        <v>24</v>
      </c>
      <c r="BX700">
        <v>123</v>
      </c>
      <c r="BY700">
        <v>139</v>
      </c>
      <c r="BZ700">
        <v>99</v>
      </c>
      <c r="CA700">
        <v>92</v>
      </c>
      <c r="CB700">
        <v>112</v>
      </c>
      <c r="CC700">
        <v>105</v>
      </c>
      <c r="CD700">
        <v>14</v>
      </c>
      <c r="CE700">
        <v>87</v>
      </c>
      <c r="CF700">
        <v>18</v>
      </c>
      <c r="CG700">
        <v>51</v>
      </c>
      <c r="CH700">
        <v>40</v>
      </c>
      <c r="CI700">
        <v>73</v>
      </c>
      <c r="CJ700">
        <v>12</v>
      </c>
      <c r="CK700">
        <v>32</v>
      </c>
      <c r="CL700">
        <v>118</v>
      </c>
      <c r="CM700">
        <v>38</v>
      </c>
      <c r="CN700">
        <v>78</v>
      </c>
      <c r="CO700">
        <v>127</v>
      </c>
      <c r="CP700">
        <v>17</v>
      </c>
      <c r="CQ700">
        <v>133</v>
      </c>
      <c r="CR700">
        <v>124</v>
      </c>
      <c r="CS700">
        <v>74</v>
      </c>
      <c r="CT700">
        <v>102</v>
      </c>
      <c r="CU700">
        <v>16</v>
      </c>
      <c r="CV700">
        <v>68</v>
      </c>
      <c r="CW700">
        <v>119</v>
      </c>
      <c r="CX700">
        <v>39</v>
      </c>
      <c r="CY700">
        <v>115</v>
      </c>
      <c r="CZ700">
        <v>61</v>
      </c>
      <c r="DA700">
        <v>23</v>
      </c>
      <c r="DB700">
        <v>10</v>
      </c>
      <c r="DC700">
        <v>58</v>
      </c>
      <c r="DD700">
        <v>67</v>
      </c>
      <c r="DE700">
        <v>65</v>
      </c>
      <c r="DF700">
        <v>48</v>
      </c>
      <c r="DG700">
        <v>5</v>
      </c>
      <c r="DH700">
        <v>54</v>
      </c>
      <c r="DI700">
        <v>7</v>
      </c>
      <c r="DJ700">
        <v>13</v>
      </c>
      <c r="DK700">
        <v>131</v>
      </c>
      <c r="DL700">
        <v>15</v>
      </c>
      <c r="DM700">
        <v>85</v>
      </c>
      <c r="DN700">
        <v>49</v>
      </c>
      <c r="DO700">
        <v>2</v>
      </c>
      <c r="DP700">
        <v>97</v>
      </c>
      <c r="DQ700">
        <v>129</v>
      </c>
      <c r="DR700">
        <v>95</v>
      </c>
      <c r="DS700">
        <v>107</v>
      </c>
      <c r="DT700">
        <v>77</v>
      </c>
      <c r="DU700">
        <v>43</v>
      </c>
      <c r="DV700">
        <v>42</v>
      </c>
      <c r="DW700">
        <v>83</v>
      </c>
      <c r="DX700">
        <v>29</v>
      </c>
      <c r="DY700">
        <v>35</v>
      </c>
      <c r="DZ700">
        <v>57</v>
      </c>
      <c r="EA700">
        <v>53</v>
      </c>
      <c r="EB700">
        <v>126</v>
      </c>
      <c r="EC700">
        <v>36</v>
      </c>
      <c r="ED700">
        <v>116</v>
      </c>
      <c r="EE700">
        <v>91</v>
      </c>
      <c r="EF700">
        <v>117</v>
      </c>
      <c r="EG700">
        <v>55</v>
      </c>
      <c r="EH700">
        <v>110</v>
      </c>
      <c r="EI700">
        <v>122</v>
      </c>
      <c r="EK700">
        <v>4</v>
      </c>
      <c r="EL700">
        <v>28</v>
      </c>
      <c r="EM700">
        <v>84</v>
      </c>
      <c r="EN700">
        <v>101</v>
      </c>
      <c r="EP700">
        <v>69</v>
      </c>
      <c r="EQ700">
        <v>128</v>
      </c>
      <c r="ER700">
        <v>90</v>
      </c>
      <c r="ES700">
        <v>120</v>
      </c>
    </row>
    <row r="702" spans="4:149" x14ac:dyDescent="0.2">
      <c r="D702" s="430">
        <v>143</v>
      </c>
      <c r="E702" s="431" t="s">
        <v>179</v>
      </c>
    </row>
    <row r="703" spans="4:149" x14ac:dyDescent="0.2">
      <c r="E703" s="426" t="s">
        <v>130</v>
      </c>
      <c r="F703">
        <v>1</v>
      </c>
      <c r="G703">
        <v>2</v>
      </c>
      <c r="H703">
        <v>3</v>
      </c>
      <c r="I703">
        <v>4</v>
      </c>
      <c r="J703">
        <v>5</v>
      </c>
      <c r="K703">
        <v>6</v>
      </c>
      <c r="L703">
        <v>7</v>
      </c>
      <c r="M703">
        <v>8</v>
      </c>
      <c r="N703">
        <v>9</v>
      </c>
      <c r="O703">
        <v>10</v>
      </c>
      <c r="P703">
        <v>11</v>
      </c>
      <c r="Q703">
        <v>12</v>
      </c>
      <c r="R703">
        <v>13</v>
      </c>
      <c r="S703">
        <v>14</v>
      </c>
      <c r="T703">
        <v>15</v>
      </c>
      <c r="U703">
        <v>16</v>
      </c>
      <c r="V703">
        <v>17</v>
      </c>
      <c r="W703">
        <v>18</v>
      </c>
      <c r="X703">
        <v>19</v>
      </c>
      <c r="Y703">
        <v>20</v>
      </c>
      <c r="Z703">
        <v>21</v>
      </c>
      <c r="AA703">
        <v>22</v>
      </c>
      <c r="AB703">
        <v>23</v>
      </c>
      <c r="AC703">
        <v>24</v>
      </c>
      <c r="AD703">
        <v>25</v>
      </c>
      <c r="AE703">
        <v>26</v>
      </c>
      <c r="AF703">
        <v>27</v>
      </c>
      <c r="AG703">
        <v>28</v>
      </c>
      <c r="AH703">
        <v>29</v>
      </c>
      <c r="AI703">
        <v>30</v>
      </c>
      <c r="AJ703">
        <v>31</v>
      </c>
      <c r="AK703">
        <v>32</v>
      </c>
      <c r="AL703">
        <v>33</v>
      </c>
      <c r="AM703">
        <v>34</v>
      </c>
      <c r="AN703">
        <v>35</v>
      </c>
      <c r="AO703">
        <v>36</v>
      </c>
      <c r="AP703">
        <v>37</v>
      </c>
      <c r="AQ703">
        <v>38</v>
      </c>
      <c r="AR703">
        <v>39</v>
      </c>
      <c r="AS703">
        <v>40</v>
      </c>
      <c r="AT703">
        <v>41</v>
      </c>
      <c r="AU703">
        <v>42</v>
      </c>
      <c r="AV703">
        <v>43</v>
      </c>
      <c r="AW703">
        <v>44</v>
      </c>
      <c r="AX703">
        <v>45</v>
      </c>
      <c r="AY703">
        <v>46</v>
      </c>
      <c r="AZ703">
        <v>47</v>
      </c>
      <c r="BA703">
        <v>48</v>
      </c>
      <c r="BB703">
        <v>49</v>
      </c>
      <c r="BC703">
        <v>50</v>
      </c>
      <c r="BD703">
        <v>51</v>
      </c>
      <c r="BE703">
        <v>52</v>
      </c>
      <c r="BF703">
        <v>53</v>
      </c>
      <c r="BG703">
        <v>54</v>
      </c>
      <c r="BH703">
        <v>55</v>
      </c>
      <c r="BI703">
        <v>56</v>
      </c>
      <c r="BJ703">
        <v>57</v>
      </c>
      <c r="BK703">
        <v>58</v>
      </c>
      <c r="BL703">
        <v>59</v>
      </c>
      <c r="BM703">
        <v>60</v>
      </c>
      <c r="BN703">
        <v>61</v>
      </c>
      <c r="BO703">
        <v>62</v>
      </c>
      <c r="BP703">
        <v>63</v>
      </c>
      <c r="BQ703">
        <v>64</v>
      </c>
      <c r="BR703">
        <v>65</v>
      </c>
      <c r="BS703">
        <v>66</v>
      </c>
      <c r="BT703">
        <v>67</v>
      </c>
      <c r="BU703">
        <v>68</v>
      </c>
      <c r="BV703">
        <v>69</v>
      </c>
      <c r="BW703">
        <v>70</v>
      </c>
      <c r="BX703">
        <v>71</v>
      </c>
      <c r="BY703">
        <v>72</v>
      </c>
      <c r="BZ703">
        <v>73</v>
      </c>
      <c r="CA703">
        <v>74</v>
      </c>
      <c r="CB703">
        <v>75</v>
      </c>
      <c r="CC703">
        <v>76</v>
      </c>
      <c r="CD703">
        <v>77</v>
      </c>
      <c r="CE703">
        <v>78</v>
      </c>
      <c r="CF703">
        <v>79</v>
      </c>
      <c r="CG703">
        <v>80</v>
      </c>
      <c r="CH703">
        <v>81</v>
      </c>
      <c r="CI703">
        <v>82</v>
      </c>
      <c r="CJ703">
        <v>83</v>
      </c>
      <c r="CK703">
        <v>84</v>
      </c>
      <c r="CL703">
        <v>85</v>
      </c>
      <c r="CM703">
        <v>86</v>
      </c>
      <c r="CN703">
        <v>87</v>
      </c>
      <c r="CO703">
        <v>88</v>
      </c>
      <c r="CP703">
        <v>89</v>
      </c>
      <c r="CQ703">
        <v>90</v>
      </c>
      <c r="CR703">
        <v>91</v>
      </c>
      <c r="CS703">
        <v>92</v>
      </c>
      <c r="CT703">
        <v>93</v>
      </c>
      <c r="CU703">
        <v>94</v>
      </c>
      <c r="CV703">
        <v>95</v>
      </c>
      <c r="CW703">
        <v>96</v>
      </c>
      <c r="CX703">
        <v>97</v>
      </c>
      <c r="CY703">
        <v>98</v>
      </c>
      <c r="CZ703">
        <v>99</v>
      </c>
      <c r="DA703">
        <v>100</v>
      </c>
      <c r="DB703">
        <v>101</v>
      </c>
      <c r="DC703">
        <v>102</v>
      </c>
      <c r="DD703">
        <v>103</v>
      </c>
      <c r="DE703">
        <v>104</v>
      </c>
      <c r="DF703">
        <v>105</v>
      </c>
      <c r="DG703">
        <v>106</v>
      </c>
      <c r="DH703">
        <v>107</v>
      </c>
      <c r="DI703">
        <v>108</v>
      </c>
      <c r="DJ703">
        <v>109</v>
      </c>
      <c r="DK703">
        <v>110</v>
      </c>
      <c r="DL703">
        <v>111</v>
      </c>
      <c r="DM703">
        <v>112</v>
      </c>
      <c r="DN703">
        <v>113</v>
      </c>
      <c r="DO703">
        <v>114</v>
      </c>
      <c r="DP703">
        <v>115</v>
      </c>
      <c r="DQ703">
        <v>116</v>
      </c>
      <c r="DR703">
        <v>117</v>
      </c>
      <c r="DS703">
        <v>118</v>
      </c>
      <c r="DT703">
        <v>119</v>
      </c>
      <c r="DU703">
        <v>120</v>
      </c>
      <c r="DV703">
        <v>121</v>
      </c>
      <c r="DW703">
        <v>122</v>
      </c>
      <c r="DX703">
        <v>123</v>
      </c>
      <c r="DY703">
        <v>124</v>
      </c>
      <c r="DZ703">
        <v>125</v>
      </c>
      <c r="EA703">
        <v>126</v>
      </c>
      <c r="EB703">
        <v>127</v>
      </c>
      <c r="EC703">
        <v>128</v>
      </c>
      <c r="ED703">
        <v>129</v>
      </c>
      <c r="EE703">
        <v>130</v>
      </c>
      <c r="EF703">
        <v>131</v>
      </c>
      <c r="EG703">
        <v>132</v>
      </c>
      <c r="EH703">
        <v>133</v>
      </c>
      <c r="EI703">
        <v>134</v>
      </c>
      <c r="EJ703">
        <v>135</v>
      </c>
      <c r="EK703">
        <v>136</v>
      </c>
      <c r="EL703">
        <v>137</v>
      </c>
      <c r="EM703">
        <v>138</v>
      </c>
      <c r="EN703">
        <v>139</v>
      </c>
      <c r="EP703">
        <v>140</v>
      </c>
      <c r="EQ703">
        <v>141</v>
      </c>
      <c r="ER703">
        <v>142</v>
      </c>
      <c r="ES703">
        <v>143</v>
      </c>
    </row>
    <row r="704" spans="4:149" x14ac:dyDescent="0.2">
      <c r="E704" s="426" t="s">
        <v>157</v>
      </c>
      <c r="F704">
        <v>12</v>
      </c>
      <c r="G704">
        <v>33</v>
      </c>
      <c r="H704">
        <v>29</v>
      </c>
      <c r="I704">
        <v>41</v>
      </c>
      <c r="J704">
        <v>89</v>
      </c>
      <c r="K704">
        <v>80</v>
      </c>
      <c r="L704">
        <v>68</v>
      </c>
      <c r="M704">
        <v>16</v>
      </c>
      <c r="N704">
        <v>83</v>
      </c>
      <c r="O704">
        <v>71</v>
      </c>
      <c r="P704">
        <v>90</v>
      </c>
      <c r="Q704">
        <v>79</v>
      </c>
      <c r="R704">
        <v>32</v>
      </c>
      <c r="S704">
        <v>91</v>
      </c>
      <c r="T704">
        <v>58</v>
      </c>
      <c r="U704">
        <v>50</v>
      </c>
      <c r="V704">
        <v>21</v>
      </c>
      <c r="W704">
        <v>34</v>
      </c>
      <c r="X704">
        <v>18</v>
      </c>
      <c r="Y704">
        <v>81</v>
      </c>
      <c r="Z704">
        <v>14</v>
      </c>
      <c r="AA704">
        <v>28</v>
      </c>
      <c r="AB704">
        <v>77</v>
      </c>
      <c r="AC704">
        <v>123</v>
      </c>
      <c r="AD704">
        <v>82</v>
      </c>
      <c r="AE704">
        <v>19</v>
      </c>
      <c r="AF704">
        <v>86</v>
      </c>
      <c r="AG704">
        <v>119</v>
      </c>
      <c r="AH704">
        <v>2</v>
      </c>
      <c r="AI704">
        <v>7</v>
      </c>
      <c r="AJ704">
        <v>75</v>
      </c>
      <c r="AK704">
        <v>109</v>
      </c>
      <c r="AL704">
        <v>15</v>
      </c>
      <c r="AM704">
        <v>103</v>
      </c>
      <c r="AN704">
        <v>99</v>
      </c>
      <c r="AO704">
        <v>118</v>
      </c>
      <c r="AP704">
        <v>10</v>
      </c>
      <c r="AQ704">
        <v>139</v>
      </c>
      <c r="AR704">
        <v>40</v>
      </c>
      <c r="AS704">
        <v>42</v>
      </c>
      <c r="AT704">
        <v>17</v>
      </c>
      <c r="AU704">
        <v>142</v>
      </c>
      <c r="AV704">
        <v>65</v>
      </c>
      <c r="AW704">
        <v>112</v>
      </c>
      <c r="AX704">
        <v>121</v>
      </c>
      <c r="AY704">
        <v>97</v>
      </c>
      <c r="AZ704">
        <v>133</v>
      </c>
      <c r="BA704">
        <v>26</v>
      </c>
      <c r="BB704">
        <v>111</v>
      </c>
      <c r="BC704">
        <v>138</v>
      </c>
      <c r="BD704">
        <v>57</v>
      </c>
      <c r="BE704">
        <v>20</v>
      </c>
      <c r="BF704">
        <v>87</v>
      </c>
      <c r="BG704">
        <v>76</v>
      </c>
      <c r="BH704">
        <v>52</v>
      </c>
      <c r="BI704">
        <v>39</v>
      </c>
      <c r="BJ704">
        <v>110</v>
      </c>
      <c r="BK704">
        <v>47</v>
      </c>
      <c r="BL704">
        <v>136</v>
      </c>
      <c r="BM704">
        <v>51</v>
      </c>
      <c r="BN704">
        <v>37</v>
      </c>
      <c r="BO704">
        <v>8</v>
      </c>
      <c r="BP704">
        <v>84</v>
      </c>
      <c r="BQ704">
        <v>131</v>
      </c>
      <c r="BR704">
        <v>24</v>
      </c>
      <c r="BS704">
        <v>93</v>
      </c>
      <c r="BT704">
        <v>49</v>
      </c>
      <c r="BU704">
        <v>125</v>
      </c>
      <c r="BV704">
        <v>135</v>
      </c>
      <c r="BW704">
        <v>101</v>
      </c>
      <c r="BX704">
        <v>45</v>
      </c>
      <c r="BY704">
        <v>3</v>
      </c>
      <c r="BZ704">
        <v>141</v>
      </c>
      <c r="CA704">
        <v>78</v>
      </c>
      <c r="CB704">
        <v>31</v>
      </c>
      <c r="CC704">
        <v>62</v>
      </c>
      <c r="CD704">
        <v>113</v>
      </c>
      <c r="CE704">
        <v>74</v>
      </c>
      <c r="CF704">
        <v>126</v>
      </c>
      <c r="CG704">
        <v>6</v>
      </c>
      <c r="CH704">
        <v>23</v>
      </c>
      <c r="CI704">
        <v>94</v>
      </c>
      <c r="CJ704">
        <v>72</v>
      </c>
      <c r="CK704">
        <v>63</v>
      </c>
      <c r="CL704">
        <v>102</v>
      </c>
      <c r="CM704">
        <v>27</v>
      </c>
      <c r="CN704">
        <v>53</v>
      </c>
      <c r="CO704">
        <v>59</v>
      </c>
      <c r="CP704">
        <v>5</v>
      </c>
      <c r="CQ704">
        <v>66</v>
      </c>
      <c r="CR704">
        <v>120</v>
      </c>
      <c r="CS704">
        <v>54</v>
      </c>
      <c r="CT704">
        <v>70</v>
      </c>
      <c r="CU704">
        <v>98</v>
      </c>
      <c r="CV704">
        <v>124</v>
      </c>
      <c r="CW704">
        <v>69</v>
      </c>
      <c r="CX704">
        <v>55</v>
      </c>
      <c r="CY704">
        <v>95</v>
      </c>
      <c r="CZ704">
        <v>13</v>
      </c>
      <c r="DA704">
        <v>96</v>
      </c>
      <c r="DB704">
        <v>30</v>
      </c>
      <c r="DC704">
        <v>85</v>
      </c>
      <c r="DD704">
        <v>9</v>
      </c>
      <c r="DE704">
        <v>127</v>
      </c>
      <c r="DF704">
        <v>108</v>
      </c>
      <c r="DG704">
        <v>129</v>
      </c>
      <c r="DH704">
        <v>116</v>
      </c>
      <c r="DI704">
        <v>56</v>
      </c>
      <c r="DJ704">
        <v>35</v>
      </c>
      <c r="DK704">
        <v>46</v>
      </c>
      <c r="DL704">
        <v>44</v>
      </c>
      <c r="DM704">
        <v>60</v>
      </c>
      <c r="DN704">
        <v>104</v>
      </c>
      <c r="DO704">
        <v>132</v>
      </c>
      <c r="DP704">
        <v>114</v>
      </c>
      <c r="DQ704">
        <v>143</v>
      </c>
      <c r="DR704">
        <v>11</v>
      </c>
      <c r="DS704">
        <v>117</v>
      </c>
      <c r="DT704">
        <v>48</v>
      </c>
      <c r="DU704">
        <v>137</v>
      </c>
      <c r="DV704">
        <v>122</v>
      </c>
      <c r="DW704">
        <v>88</v>
      </c>
      <c r="DX704">
        <v>61</v>
      </c>
      <c r="DY704">
        <v>22</v>
      </c>
      <c r="DZ704">
        <v>140</v>
      </c>
      <c r="EA704">
        <v>25</v>
      </c>
      <c r="EB704">
        <v>134</v>
      </c>
      <c r="EC704">
        <v>4</v>
      </c>
      <c r="ED704">
        <v>130</v>
      </c>
      <c r="EE704">
        <v>92</v>
      </c>
      <c r="EF704">
        <v>64</v>
      </c>
      <c r="EG704">
        <v>115</v>
      </c>
      <c r="EH704">
        <v>36</v>
      </c>
      <c r="EI704">
        <v>106</v>
      </c>
      <c r="EJ704">
        <v>67</v>
      </c>
      <c r="EK704">
        <v>105</v>
      </c>
      <c r="EL704">
        <v>128</v>
      </c>
      <c r="EM704">
        <v>100</v>
      </c>
      <c r="EN704">
        <v>38</v>
      </c>
      <c r="EP704">
        <v>43</v>
      </c>
      <c r="EQ704">
        <v>73</v>
      </c>
      <c r="ER704">
        <v>1</v>
      </c>
      <c r="ES704">
        <v>107</v>
      </c>
    </row>
    <row r="705" spans="4:154" x14ac:dyDescent="0.2">
      <c r="E705" s="426" t="s">
        <v>159</v>
      </c>
      <c r="F705">
        <v>134</v>
      </c>
      <c r="G705">
        <v>29</v>
      </c>
      <c r="H705">
        <v>67</v>
      </c>
      <c r="I705">
        <v>77</v>
      </c>
      <c r="J705">
        <v>11</v>
      </c>
      <c r="K705">
        <v>100</v>
      </c>
      <c r="L705">
        <v>44</v>
      </c>
      <c r="M705">
        <v>52</v>
      </c>
      <c r="N705">
        <v>25</v>
      </c>
      <c r="O705">
        <v>91</v>
      </c>
      <c r="P705">
        <v>102</v>
      </c>
      <c r="Q705">
        <v>84</v>
      </c>
      <c r="R705">
        <v>92</v>
      </c>
      <c r="S705">
        <v>133</v>
      </c>
      <c r="T705">
        <v>136</v>
      </c>
      <c r="U705">
        <v>35</v>
      </c>
      <c r="V705">
        <v>83</v>
      </c>
      <c r="W705">
        <v>107</v>
      </c>
      <c r="X705">
        <v>120</v>
      </c>
      <c r="Y705">
        <v>37</v>
      </c>
      <c r="Z705">
        <v>135</v>
      </c>
      <c r="AA705">
        <v>59</v>
      </c>
      <c r="AB705">
        <v>115</v>
      </c>
      <c r="AC705">
        <v>86</v>
      </c>
      <c r="AD705">
        <v>28</v>
      </c>
      <c r="AE705">
        <v>112</v>
      </c>
      <c r="AF705">
        <v>126</v>
      </c>
      <c r="AG705">
        <v>10</v>
      </c>
      <c r="AH705">
        <v>32</v>
      </c>
      <c r="AI705">
        <v>106</v>
      </c>
      <c r="AJ705">
        <v>124</v>
      </c>
      <c r="AK705">
        <v>19</v>
      </c>
      <c r="AL705">
        <v>66</v>
      </c>
      <c r="AM705">
        <v>73</v>
      </c>
      <c r="AN705">
        <v>39</v>
      </c>
      <c r="AO705">
        <v>40</v>
      </c>
      <c r="AP705">
        <v>143</v>
      </c>
      <c r="AQ705">
        <v>110</v>
      </c>
      <c r="AR705">
        <v>122</v>
      </c>
      <c r="AS705">
        <v>131</v>
      </c>
      <c r="AT705">
        <v>137</v>
      </c>
      <c r="AU705">
        <v>121</v>
      </c>
      <c r="AV705">
        <v>90</v>
      </c>
      <c r="AW705">
        <v>93</v>
      </c>
      <c r="AX705">
        <v>129</v>
      </c>
      <c r="AY705">
        <v>70</v>
      </c>
      <c r="AZ705">
        <v>64</v>
      </c>
      <c r="BA705">
        <v>49</v>
      </c>
      <c r="BB705">
        <v>80</v>
      </c>
      <c r="BC705">
        <v>26</v>
      </c>
      <c r="BD705">
        <v>94</v>
      </c>
      <c r="BE705">
        <v>139</v>
      </c>
      <c r="BF705">
        <v>85</v>
      </c>
      <c r="BG705">
        <v>17</v>
      </c>
      <c r="BH705">
        <v>116</v>
      </c>
      <c r="BI705">
        <v>114</v>
      </c>
      <c r="BJ705">
        <v>38</v>
      </c>
      <c r="BK705">
        <v>76</v>
      </c>
      <c r="BL705">
        <v>61</v>
      </c>
      <c r="BM705">
        <v>69</v>
      </c>
      <c r="BN705">
        <v>4</v>
      </c>
      <c r="BO705">
        <v>71</v>
      </c>
      <c r="BP705">
        <v>81</v>
      </c>
      <c r="BQ705">
        <v>47</v>
      </c>
      <c r="BR705">
        <v>111</v>
      </c>
      <c r="BS705">
        <v>34</v>
      </c>
      <c r="BT705">
        <v>9</v>
      </c>
      <c r="BU705">
        <v>75</v>
      </c>
      <c r="BV705">
        <v>53</v>
      </c>
      <c r="BW705">
        <v>113</v>
      </c>
      <c r="BX705">
        <v>123</v>
      </c>
      <c r="BY705">
        <v>78</v>
      </c>
      <c r="BZ705">
        <v>140</v>
      </c>
      <c r="CA705">
        <v>105</v>
      </c>
      <c r="CB705">
        <v>56</v>
      </c>
      <c r="CC705">
        <v>58</v>
      </c>
      <c r="CD705">
        <v>98</v>
      </c>
      <c r="CE705">
        <v>127</v>
      </c>
      <c r="CF705">
        <v>36</v>
      </c>
      <c r="CG705">
        <v>3</v>
      </c>
      <c r="CH705">
        <v>20</v>
      </c>
      <c r="CI705">
        <v>74</v>
      </c>
      <c r="CJ705">
        <v>2</v>
      </c>
      <c r="CK705">
        <v>12</v>
      </c>
      <c r="CL705">
        <v>23</v>
      </c>
      <c r="CM705">
        <v>89</v>
      </c>
      <c r="CN705">
        <v>51</v>
      </c>
      <c r="CO705">
        <v>109</v>
      </c>
      <c r="CP705">
        <v>97</v>
      </c>
      <c r="CQ705">
        <v>43</v>
      </c>
      <c r="CR705">
        <v>99</v>
      </c>
      <c r="CS705">
        <v>63</v>
      </c>
      <c r="CT705">
        <v>42</v>
      </c>
      <c r="CU705">
        <v>87</v>
      </c>
      <c r="CV705">
        <v>33</v>
      </c>
      <c r="CW705">
        <v>48</v>
      </c>
      <c r="CX705">
        <v>101</v>
      </c>
      <c r="CY705">
        <v>54</v>
      </c>
      <c r="CZ705">
        <v>88</v>
      </c>
      <c r="DA705">
        <v>118</v>
      </c>
      <c r="DB705">
        <v>130</v>
      </c>
      <c r="DC705">
        <v>125</v>
      </c>
      <c r="DD705">
        <v>60</v>
      </c>
      <c r="DE705">
        <v>30</v>
      </c>
      <c r="DF705">
        <v>41</v>
      </c>
      <c r="DG705">
        <v>104</v>
      </c>
      <c r="DH705">
        <v>18</v>
      </c>
      <c r="DI705">
        <v>22</v>
      </c>
      <c r="DJ705">
        <v>27</v>
      </c>
      <c r="DK705">
        <v>62</v>
      </c>
      <c r="DL705">
        <v>7</v>
      </c>
      <c r="DM705">
        <v>65</v>
      </c>
      <c r="DN705">
        <v>14</v>
      </c>
      <c r="DO705">
        <v>117</v>
      </c>
      <c r="DP705">
        <v>72</v>
      </c>
      <c r="DQ705">
        <v>55</v>
      </c>
      <c r="DR705">
        <v>46</v>
      </c>
      <c r="DS705">
        <v>79</v>
      </c>
      <c r="DT705">
        <v>141</v>
      </c>
      <c r="DU705">
        <v>68</v>
      </c>
      <c r="DV705">
        <v>95</v>
      </c>
      <c r="DW705">
        <v>138</v>
      </c>
      <c r="DX705">
        <v>50</v>
      </c>
      <c r="DY705">
        <v>57</v>
      </c>
      <c r="DZ705">
        <v>1</v>
      </c>
      <c r="EA705">
        <v>108</v>
      </c>
      <c r="EB705">
        <v>31</v>
      </c>
      <c r="EC705">
        <v>96</v>
      </c>
      <c r="ED705">
        <v>128</v>
      </c>
      <c r="EE705">
        <v>142</v>
      </c>
      <c r="EF705">
        <v>5</v>
      </c>
      <c r="EG705">
        <v>15</v>
      </c>
      <c r="EH705">
        <v>82</v>
      </c>
      <c r="EI705">
        <v>16</v>
      </c>
      <c r="EJ705">
        <v>21</v>
      </c>
      <c r="EK705">
        <v>103</v>
      </c>
      <c r="EL705">
        <v>13</v>
      </c>
      <c r="EM705">
        <v>132</v>
      </c>
      <c r="EN705">
        <v>8</v>
      </c>
      <c r="EP705">
        <v>24</v>
      </c>
      <c r="EQ705">
        <v>119</v>
      </c>
      <c r="ER705">
        <v>6</v>
      </c>
      <c r="ES705">
        <v>45</v>
      </c>
    </row>
    <row r="707" spans="4:154" x14ac:dyDescent="0.2">
      <c r="D707" s="430">
        <v>144</v>
      </c>
      <c r="E707" s="431" t="s">
        <v>179</v>
      </c>
    </row>
    <row r="708" spans="4:154" x14ac:dyDescent="0.2">
      <c r="E708" s="426" t="s">
        <v>130</v>
      </c>
      <c r="F708">
        <v>1</v>
      </c>
      <c r="G708">
        <v>2</v>
      </c>
      <c r="H708">
        <v>3</v>
      </c>
      <c r="I708">
        <v>4</v>
      </c>
      <c r="J708">
        <v>5</v>
      </c>
      <c r="K708">
        <v>6</v>
      </c>
      <c r="L708">
        <v>7</v>
      </c>
      <c r="M708">
        <v>8</v>
      </c>
      <c r="N708">
        <v>9</v>
      </c>
      <c r="O708">
        <v>10</v>
      </c>
      <c r="P708">
        <v>11</v>
      </c>
      <c r="Q708">
        <v>12</v>
      </c>
      <c r="R708">
        <v>13</v>
      </c>
      <c r="S708">
        <v>14</v>
      </c>
      <c r="T708">
        <v>15</v>
      </c>
      <c r="U708">
        <v>16</v>
      </c>
      <c r="V708">
        <v>17</v>
      </c>
      <c r="W708">
        <v>18</v>
      </c>
      <c r="X708">
        <v>19</v>
      </c>
      <c r="Y708">
        <v>20</v>
      </c>
      <c r="Z708">
        <v>21</v>
      </c>
      <c r="AA708">
        <v>22</v>
      </c>
      <c r="AB708">
        <v>23</v>
      </c>
      <c r="AC708">
        <v>24</v>
      </c>
      <c r="AD708">
        <v>25</v>
      </c>
      <c r="AE708">
        <v>26</v>
      </c>
      <c r="AF708">
        <v>27</v>
      </c>
      <c r="AG708">
        <v>28</v>
      </c>
      <c r="AH708">
        <v>29</v>
      </c>
      <c r="AI708">
        <v>30</v>
      </c>
      <c r="AJ708">
        <v>31</v>
      </c>
      <c r="AK708">
        <v>32</v>
      </c>
      <c r="AL708">
        <v>33</v>
      </c>
      <c r="AM708">
        <v>34</v>
      </c>
      <c r="AN708">
        <v>35</v>
      </c>
      <c r="AO708">
        <v>36</v>
      </c>
      <c r="AP708">
        <v>37</v>
      </c>
      <c r="AQ708">
        <v>38</v>
      </c>
      <c r="AR708">
        <v>39</v>
      </c>
      <c r="AS708">
        <v>40</v>
      </c>
      <c r="AT708">
        <v>41</v>
      </c>
      <c r="AU708">
        <v>42</v>
      </c>
      <c r="AV708">
        <v>43</v>
      </c>
      <c r="AW708">
        <v>44</v>
      </c>
      <c r="AX708">
        <v>45</v>
      </c>
      <c r="AY708">
        <v>46</v>
      </c>
      <c r="AZ708">
        <v>47</v>
      </c>
      <c r="BA708">
        <v>48</v>
      </c>
      <c r="BB708">
        <v>49</v>
      </c>
      <c r="BC708">
        <v>50</v>
      </c>
      <c r="BD708">
        <v>51</v>
      </c>
      <c r="BE708">
        <v>52</v>
      </c>
      <c r="BF708">
        <v>53</v>
      </c>
      <c r="BG708">
        <v>54</v>
      </c>
      <c r="BH708">
        <v>55</v>
      </c>
      <c r="BI708">
        <v>56</v>
      </c>
      <c r="BJ708">
        <v>57</v>
      </c>
      <c r="BK708">
        <v>58</v>
      </c>
      <c r="BL708">
        <v>59</v>
      </c>
      <c r="BM708">
        <v>60</v>
      </c>
      <c r="BN708">
        <v>61</v>
      </c>
      <c r="BO708">
        <v>62</v>
      </c>
      <c r="BP708">
        <v>63</v>
      </c>
      <c r="BQ708">
        <v>64</v>
      </c>
      <c r="BR708">
        <v>65</v>
      </c>
      <c r="BS708">
        <v>66</v>
      </c>
      <c r="BT708">
        <v>67</v>
      </c>
      <c r="BU708">
        <v>68</v>
      </c>
      <c r="BV708">
        <v>69</v>
      </c>
      <c r="BW708">
        <v>70</v>
      </c>
      <c r="BX708">
        <v>71</v>
      </c>
      <c r="BY708">
        <v>72</v>
      </c>
      <c r="BZ708">
        <v>73</v>
      </c>
      <c r="CA708">
        <v>74</v>
      </c>
      <c r="CB708">
        <v>75</v>
      </c>
      <c r="CC708">
        <v>76</v>
      </c>
      <c r="CD708">
        <v>77</v>
      </c>
      <c r="CE708">
        <v>78</v>
      </c>
      <c r="CF708">
        <v>79</v>
      </c>
      <c r="CG708">
        <v>80</v>
      </c>
      <c r="CH708">
        <v>81</v>
      </c>
      <c r="CI708">
        <v>82</v>
      </c>
      <c r="CJ708">
        <v>83</v>
      </c>
      <c r="CK708">
        <v>84</v>
      </c>
      <c r="CL708">
        <v>85</v>
      </c>
      <c r="CM708">
        <v>86</v>
      </c>
      <c r="CN708">
        <v>87</v>
      </c>
      <c r="CO708">
        <v>88</v>
      </c>
      <c r="CP708">
        <v>89</v>
      </c>
      <c r="CQ708">
        <v>90</v>
      </c>
      <c r="CR708">
        <v>91</v>
      </c>
      <c r="CS708">
        <v>92</v>
      </c>
      <c r="CT708">
        <v>93</v>
      </c>
      <c r="CU708">
        <v>94</v>
      </c>
      <c r="CV708">
        <v>95</v>
      </c>
      <c r="CW708">
        <v>96</v>
      </c>
      <c r="CX708">
        <v>97</v>
      </c>
      <c r="CY708">
        <v>98</v>
      </c>
      <c r="CZ708">
        <v>99</v>
      </c>
      <c r="DA708">
        <v>100</v>
      </c>
      <c r="DB708">
        <v>101</v>
      </c>
      <c r="DC708">
        <v>102</v>
      </c>
      <c r="DD708">
        <v>103</v>
      </c>
      <c r="DE708">
        <v>104</v>
      </c>
      <c r="DF708">
        <v>105</v>
      </c>
      <c r="DG708">
        <v>106</v>
      </c>
      <c r="DH708">
        <v>107</v>
      </c>
      <c r="DI708">
        <v>108</v>
      </c>
      <c r="DJ708">
        <v>109</v>
      </c>
      <c r="DK708">
        <v>110</v>
      </c>
      <c r="DL708">
        <v>111</v>
      </c>
      <c r="DM708">
        <v>112</v>
      </c>
      <c r="DN708">
        <v>113</v>
      </c>
      <c r="DO708">
        <v>114</v>
      </c>
      <c r="DP708">
        <v>115</v>
      </c>
      <c r="DQ708">
        <v>116</v>
      </c>
      <c r="DR708">
        <v>117</v>
      </c>
      <c r="DS708">
        <v>118</v>
      </c>
      <c r="DT708">
        <v>119</v>
      </c>
      <c r="DU708">
        <v>120</v>
      </c>
      <c r="DV708">
        <v>121</v>
      </c>
      <c r="DW708">
        <v>122</v>
      </c>
      <c r="DX708">
        <v>123</v>
      </c>
      <c r="DY708">
        <v>124</v>
      </c>
      <c r="DZ708">
        <v>125</v>
      </c>
      <c r="EA708">
        <v>126</v>
      </c>
      <c r="EB708">
        <v>127</v>
      </c>
      <c r="EC708">
        <v>128</v>
      </c>
      <c r="ED708">
        <v>129</v>
      </c>
      <c r="EE708">
        <v>130</v>
      </c>
      <c r="EF708">
        <v>131</v>
      </c>
      <c r="EG708">
        <v>132</v>
      </c>
      <c r="EH708">
        <v>133</v>
      </c>
      <c r="EI708">
        <v>134</v>
      </c>
      <c r="EJ708">
        <v>135</v>
      </c>
      <c r="EK708">
        <v>136</v>
      </c>
      <c r="EL708">
        <v>137</v>
      </c>
      <c r="EM708">
        <v>138</v>
      </c>
      <c r="EN708">
        <v>139</v>
      </c>
      <c r="EO708">
        <v>140</v>
      </c>
      <c r="EP708">
        <v>141</v>
      </c>
      <c r="EQ708">
        <v>142</v>
      </c>
      <c r="ER708">
        <v>143</v>
      </c>
      <c r="ES708">
        <v>144</v>
      </c>
    </row>
    <row r="709" spans="4:154" x14ac:dyDescent="0.2">
      <c r="E709" s="426" t="s">
        <v>157</v>
      </c>
      <c r="F709">
        <v>99</v>
      </c>
      <c r="G709">
        <v>14</v>
      </c>
      <c r="H709">
        <v>134</v>
      </c>
      <c r="I709">
        <v>32</v>
      </c>
      <c r="J709">
        <v>129</v>
      </c>
      <c r="K709">
        <v>105</v>
      </c>
      <c r="L709">
        <v>136</v>
      </c>
      <c r="M709">
        <v>130</v>
      </c>
      <c r="N709">
        <v>92</v>
      </c>
      <c r="O709">
        <v>144</v>
      </c>
      <c r="P709">
        <v>35</v>
      </c>
      <c r="Q709">
        <v>51</v>
      </c>
      <c r="R709">
        <v>72</v>
      </c>
      <c r="S709">
        <v>67</v>
      </c>
      <c r="T709">
        <v>79</v>
      </c>
      <c r="U709">
        <v>8</v>
      </c>
      <c r="V709">
        <v>76</v>
      </c>
      <c r="W709">
        <v>90</v>
      </c>
      <c r="X709">
        <v>36</v>
      </c>
      <c r="Y709">
        <v>66</v>
      </c>
      <c r="Z709">
        <v>123</v>
      </c>
      <c r="AA709">
        <v>60</v>
      </c>
      <c r="AB709">
        <v>95</v>
      </c>
      <c r="AC709">
        <v>26</v>
      </c>
      <c r="AD709">
        <v>113</v>
      </c>
      <c r="AE709">
        <v>15</v>
      </c>
      <c r="AF709">
        <v>23</v>
      </c>
      <c r="AG709">
        <v>114</v>
      </c>
      <c r="AH709">
        <v>118</v>
      </c>
      <c r="AI709">
        <v>84</v>
      </c>
      <c r="AJ709">
        <v>48</v>
      </c>
      <c r="AK709">
        <v>120</v>
      </c>
      <c r="AL709">
        <v>82</v>
      </c>
      <c r="AM709">
        <v>11</v>
      </c>
      <c r="AN709">
        <v>16</v>
      </c>
      <c r="AO709">
        <v>77</v>
      </c>
      <c r="AP709">
        <v>53</v>
      </c>
      <c r="AQ709">
        <v>7</v>
      </c>
      <c r="AR709">
        <v>21</v>
      </c>
      <c r="AS709">
        <v>108</v>
      </c>
      <c r="AT709">
        <v>133</v>
      </c>
      <c r="AU709">
        <v>78</v>
      </c>
      <c r="AV709">
        <v>97</v>
      </c>
      <c r="AW709">
        <v>2</v>
      </c>
      <c r="AX709">
        <v>111</v>
      </c>
      <c r="AY709">
        <v>50</v>
      </c>
      <c r="AZ709">
        <v>38</v>
      </c>
      <c r="BA709">
        <v>4</v>
      </c>
      <c r="BB709">
        <v>112</v>
      </c>
      <c r="BC709">
        <v>141</v>
      </c>
      <c r="BD709">
        <v>143</v>
      </c>
      <c r="BE709">
        <v>63</v>
      </c>
      <c r="BF709">
        <v>139</v>
      </c>
      <c r="BG709">
        <v>132</v>
      </c>
      <c r="BH709">
        <v>119</v>
      </c>
      <c r="BI709">
        <v>25</v>
      </c>
      <c r="BJ709">
        <v>98</v>
      </c>
      <c r="BK709">
        <v>65</v>
      </c>
      <c r="BL709">
        <v>73</v>
      </c>
      <c r="BM709">
        <v>106</v>
      </c>
      <c r="BN709">
        <v>110</v>
      </c>
      <c r="BO709">
        <v>93</v>
      </c>
      <c r="BP709">
        <v>142</v>
      </c>
      <c r="BQ709">
        <v>80</v>
      </c>
      <c r="BR709">
        <v>3</v>
      </c>
      <c r="BS709">
        <v>124</v>
      </c>
      <c r="BT709">
        <v>83</v>
      </c>
      <c r="BU709">
        <v>17</v>
      </c>
      <c r="BV709">
        <v>101</v>
      </c>
      <c r="BW709">
        <v>87</v>
      </c>
      <c r="BX709">
        <v>88</v>
      </c>
      <c r="BY709">
        <v>74</v>
      </c>
      <c r="BZ709">
        <v>69</v>
      </c>
      <c r="CA709">
        <v>12</v>
      </c>
      <c r="CB709">
        <v>96</v>
      </c>
      <c r="CC709">
        <v>10</v>
      </c>
      <c r="CD709">
        <v>104</v>
      </c>
      <c r="CE709">
        <v>135</v>
      </c>
      <c r="CF709">
        <v>115</v>
      </c>
      <c r="CG709">
        <v>64</v>
      </c>
      <c r="CH709">
        <v>125</v>
      </c>
      <c r="CI709">
        <v>55</v>
      </c>
      <c r="CJ709">
        <v>91</v>
      </c>
      <c r="CK709">
        <v>62</v>
      </c>
      <c r="CL709">
        <v>137</v>
      </c>
      <c r="CM709">
        <v>49</v>
      </c>
      <c r="CN709">
        <v>70</v>
      </c>
      <c r="CO709">
        <v>71</v>
      </c>
      <c r="CP709">
        <v>128</v>
      </c>
      <c r="CQ709">
        <v>103</v>
      </c>
      <c r="CR709">
        <v>39</v>
      </c>
      <c r="CS709">
        <v>81</v>
      </c>
      <c r="CT709">
        <v>30</v>
      </c>
      <c r="CU709">
        <v>33</v>
      </c>
      <c r="CV709">
        <v>122</v>
      </c>
      <c r="CW709">
        <v>117</v>
      </c>
      <c r="CX709">
        <v>20</v>
      </c>
      <c r="CY709">
        <v>57</v>
      </c>
      <c r="CZ709">
        <v>52</v>
      </c>
      <c r="DA709">
        <v>107</v>
      </c>
      <c r="DB709">
        <v>24</v>
      </c>
      <c r="DC709">
        <v>140</v>
      </c>
      <c r="DD709">
        <v>116</v>
      </c>
      <c r="DE709">
        <v>27</v>
      </c>
      <c r="DF709">
        <v>31</v>
      </c>
      <c r="DG709">
        <v>5</v>
      </c>
      <c r="DH709">
        <v>56</v>
      </c>
      <c r="DI709">
        <v>6</v>
      </c>
      <c r="DJ709">
        <v>41</v>
      </c>
      <c r="DK709">
        <v>61</v>
      </c>
      <c r="DL709">
        <v>45</v>
      </c>
      <c r="DM709">
        <v>13</v>
      </c>
      <c r="DN709">
        <v>100</v>
      </c>
      <c r="DO709">
        <v>131</v>
      </c>
      <c r="DP709">
        <v>54</v>
      </c>
      <c r="DQ709">
        <v>59</v>
      </c>
      <c r="DR709">
        <v>109</v>
      </c>
      <c r="DS709">
        <v>44</v>
      </c>
      <c r="DT709">
        <v>47</v>
      </c>
      <c r="DU709">
        <v>102</v>
      </c>
      <c r="DV709">
        <v>29</v>
      </c>
      <c r="DW709">
        <v>58</v>
      </c>
      <c r="DX709">
        <v>37</v>
      </c>
      <c r="DY709">
        <v>1</v>
      </c>
      <c r="DZ709">
        <v>89</v>
      </c>
      <c r="EA709">
        <v>34</v>
      </c>
      <c r="EB709">
        <v>43</v>
      </c>
      <c r="EC709">
        <v>94</v>
      </c>
      <c r="ED709">
        <v>126</v>
      </c>
      <c r="EE709">
        <v>18</v>
      </c>
      <c r="EF709">
        <v>28</v>
      </c>
      <c r="EG709">
        <v>138</v>
      </c>
      <c r="EH709">
        <v>22</v>
      </c>
      <c r="EI709">
        <v>42</v>
      </c>
      <c r="EJ709">
        <v>121</v>
      </c>
      <c r="EK709">
        <v>75</v>
      </c>
      <c r="EL709">
        <v>85</v>
      </c>
      <c r="EM709">
        <v>19</v>
      </c>
      <c r="EN709">
        <v>46</v>
      </c>
      <c r="EO709">
        <v>86</v>
      </c>
      <c r="EP709">
        <v>127</v>
      </c>
      <c r="EQ709">
        <v>9</v>
      </c>
      <c r="ER709">
        <v>40</v>
      </c>
      <c r="ES709">
        <v>68</v>
      </c>
    </row>
    <row r="710" spans="4:154" x14ac:dyDescent="0.2">
      <c r="E710" s="426" t="s">
        <v>159</v>
      </c>
      <c r="F710">
        <v>19</v>
      </c>
      <c r="G710">
        <v>34</v>
      </c>
      <c r="H710">
        <v>45</v>
      </c>
      <c r="I710">
        <v>56</v>
      </c>
      <c r="J710">
        <v>22</v>
      </c>
      <c r="K710">
        <v>80</v>
      </c>
      <c r="L710">
        <v>15</v>
      </c>
      <c r="M710">
        <v>21</v>
      </c>
      <c r="N710">
        <v>35</v>
      </c>
      <c r="O710">
        <v>97</v>
      </c>
      <c r="P710">
        <v>52</v>
      </c>
      <c r="Q710">
        <v>94</v>
      </c>
      <c r="R710">
        <v>140</v>
      </c>
      <c r="S710">
        <v>48</v>
      </c>
      <c r="T710">
        <v>23</v>
      </c>
      <c r="U710">
        <v>115</v>
      </c>
      <c r="V710">
        <v>68</v>
      </c>
      <c r="W710">
        <v>62</v>
      </c>
      <c r="X710">
        <v>98</v>
      </c>
      <c r="Y710">
        <v>126</v>
      </c>
      <c r="Z710">
        <v>89</v>
      </c>
      <c r="AA710">
        <v>114</v>
      </c>
      <c r="AB710">
        <v>124</v>
      </c>
      <c r="AC710">
        <v>61</v>
      </c>
      <c r="AD710">
        <v>49</v>
      </c>
      <c r="AE710">
        <v>55</v>
      </c>
      <c r="AF710">
        <v>33</v>
      </c>
      <c r="AG710">
        <v>110</v>
      </c>
      <c r="AH710">
        <v>43</v>
      </c>
      <c r="AI710">
        <v>17</v>
      </c>
      <c r="AJ710">
        <v>3</v>
      </c>
      <c r="AK710">
        <v>73</v>
      </c>
      <c r="AL710">
        <v>47</v>
      </c>
      <c r="AM710">
        <v>116</v>
      </c>
      <c r="AN710">
        <v>133</v>
      </c>
      <c r="AO710">
        <v>18</v>
      </c>
      <c r="AP710">
        <v>25</v>
      </c>
      <c r="AQ710">
        <v>92</v>
      </c>
      <c r="AR710">
        <v>88</v>
      </c>
      <c r="AS710">
        <v>138</v>
      </c>
      <c r="AT710">
        <v>144</v>
      </c>
      <c r="AU710">
        <v>121</v>
      </c>
      <c r="AV710">
        <v>2</v>
      </c>
      <c r="AW710">
        <v>7</v>
      </c>
      <c r="AX710">
        <v>37</v>
      </c>
      <c r="AY710">
        <v>65</v>
      </c>
      <c r="AZ710">
        <v>5</v>
      </c>
      <c r="BA710">
        <v>102</v>
      </c>
      <c r="BB710">
        <v>76</v>
      </c>
      <c r="BC710">
        <v>99</v>
      </c>
      <c r="BD710">
        <v>79</v>
      </c>
      <c r="BE710">
        <v>69</v>
      </c>
      <c r="BF710">
        <v>42</v>
      </c>
      <c r="BG710">
        <v>106</v>
      </c>
      <c r="BH710">
        <v>81</v>
      </c>
      <c r="BI710">
        <v>4</v>
      </c>
      <c r="BJ710">
        <v>39</v>
      </c>
      <c r="BK710">
        <v>74</v>
      </c>
      <c r="BL710">
        <v>105</v>
      </c>
      <c r="BM710">
        <v>143</v>
      </c>
      <c r="BN710">
        <v>64</v>
      </c>
      <c r="BO710">
        <v>118</v>
      </c>
      <c r="BP710">
        <v>85</v>
      </c>
      <c r="BQ710">
        <v>31</v>
      </c>
      <c r="BR710">
        <v>123</v>
      </c>
      <c r="BS710">
        <v>84</v>
      </c>
      <c r="BT710">
        <v>100</v>
      </c>
      <c r="BU710">
        <v>67</v>
      </c>
      <c r="BV710">
        <v>71</v>
      </c>
      <c r="BW710">
        <v>136</v>
      </c>
      <c r="BX710">
        <v>119</v>
      </c>
      <c r="BY710">
        <v>135</v>
      </c>
      <c r="BZ710">
        <v>101</v>
      </c>
      <c r="CA710">
        <v>51</v>
      </c>
      <c r="CB710">
        <v>82</v>
      </c>
      <c r="CC710">
        <v>30</v>
      </c>
      <c r="CD710">
        <v>134</v>
      </c>
      <c r="CE710">
        <v>12</v>
      </c>
      <c r="CF710">
        <v>75</v>
      </c>
      <c r="CG710">
        <v>1</v>
      </c>
      <c r="CH710">
        <v>95</v>
      </c>
      <c r="CI710">
        <v>125</v>
      </c>
      <c r="CJ710">
        <v>32</v>
      </c>
      <c r="CK710">
        <v>66</v>
      </c>
      <c r="CL710">
        <v>63</v>
      </c>
      <c r="CM710">
        <v>104</v>
      </c>
      <c r="CN710">
        <v>40</v>
      </c>
      <c r="CO710">
        <v>70</v>
      </c>
      <c r="CP710">
        <v>57</v>
      </c>
      <c r="CQ710">
        <v>24</v>
      </c>
      <c r="CR710">
        <v>90</v>
      </c>
      <c r="CS710">
        <v>130</v>
      </c>
      <c r="CT710">
        <v>137</v>
      </c>
      <c r="CU710">
        <v>142</v>
      </c>
      <c r="CV710">
        <v>58</v>
      </c>
      <c r="CW710">
        <v>129</v>
      </c>
      <c r="CX710">
        <v>10</v>
      </c>
      <c r="CY710">
        <v>120</v>
      </c>
      <c r="CZ710">
        <v>78</v>
      </c>
      <c r="DA710">
        <v>72</v>
      </c>
      <c r="DB710">
        <v>44</v>
      </c>
      <c r="DC710">
        <v>139</v>
      </c>
      <c r="DD710">
        <v>26</v>
      </c>
      <c r="DE710">
        <v>8</v>
      </c>
      <c r="DF710">
        <v>53</v>
      </c>
      <c r="DG710">
        <v>54</v>
      </c>
      <c r="DH710">
        <v>141</v>
      </c>
      <c r="DI710">
        <v>122</v>
      </c>
      <c r="DJ710">
        <v>83</v>
      </c>
      <c r="DK710">
        <v>6</v>
      </c>
      <c r="DL710">
        <v>9</v>
      </c>
      <c r="DM710">
        <v>11</v>
      </c>
      <c r="DN710">
        <v>87</v>
      </c>
      <c r="DO710">
        <v>93</v>
      </c>
      <c r="DP710">
        <v>131</v>
      </c>
      <c r="DQ710">
        <v>14</v>
      </c>
      <c r="DR710">
        <v>128</v>
      </c>
      <c r="DS710">
        <v>36</v>
      </c>
      <c r="DT710">
        <v>77</v>
      </c>
      <c r="DU710">
        <v>28</v>
      </c>
      <c r="DV710">
        <v>132</v>
      </c>
      <c r="DW710">
        <v>59</v>
      </c>
      <c r="DX710">
        <v>16</v>
      </c>
      <c r="DY710">
        <v>38</v>
      </c>
      <c r="DZ710">
        <v>29</v>
      </c>
      <c r="EA710">
        <v>20</v>
      </c>
      <c r="EB710">
        <v>108</v>
      </c>
      <c r="EC710">
        <v>60</v>
      </c>
      <c r="ED710">
        <v>96</v>
      </c>
      <c r="EE710">
        <v>46</v>
      </c>
      <c r="EF710">
        <v>112</v>
      </c>
      <c r="EG710">
        <v>86</v>
      </c>
      <c r="EH710">
        <v>27</v>
      </c>
      <c r="EI710">
        <v>127</v>
      </c>
      <c r="EJ710">
        <v>91</v>
      </c>
      <c r="EK710">
        <v>113</v>
      </c>
      <c r="EL710">
        <v>103</v>
      </c>
      <c r="EM710">
        <v>109</v>
      </c>
      <c r="EN710">
        <v>117</v>
      </c>
      <c r="EO710">
        <v>13</v>
      </c>
      <c r="EP710">
        <v>107</v>
      </c>
      <c r="EQ710">
        <v>41</v>
      </c>
      <c r="ER710">
        <v>111</v>
      </c>
      <c r="ES710">
        <v>50</v>
      </c>
    </row>
    <row r="712" spans="4:154" x14ac:dyDescent="0.2">
      <c r="D712" s="430">
        <v>145</v>
      </c>
      <c r="E712" s="431" t="s">
        <v>179</v>
      </c>
    </row>
    <row r="713" spans="4:154" x14ac:dyDescent="0.2">
      <c r="E713" s="426" t="s">
        <v>130</v>
      </c>
      <c r="F713">
        <v>1</v>
      </c>
      <c r="G713">
        <v>2</v>
      </c>
      <c r="H713">
        <v>3</v>
      </c>
      <c r="I713">
        <v>4</v>
      </c>
      <c r="J713">
        <v>5</v>
      </c>
      <c r="K713">
        <v>6</v>
      </c>
      <c r="L713">
        <v>7</v>
      </c>
      <c r="M713">
        <v>8</v>
      </c>
      <c r="N713">
        <v>9</v>
      </c>
      <c r="O713">
        <v>10</v>
      </c>
      <c r="P713">
        <v>11</v>
      </c>
      <c r="Q713">
        <v>12</v>
      </c>
      <c r="R713">
        <v>13</v>
      </c>
      <c r="S713">
        <v>14</v>
      </c>
      <c r="T713">
        <v>15</v>
      </c>
      <c r="U713">
        <v>16</v>
      </c>
      <c r="V713">
        <v>17</v>
      </c>
      <c r="W713">
        <v>18</v>
      </c>
      <c r="X713">
        <v>19</v>
      </c>
      <c r="Y713">
        <v>20</v>
      </c>
      <c r="Z713">
        <v>21</v>
      </c>
      <c r="AA713">
        <v>22</v>
      </c>
      <c r="AB713">
        <v>23</v>
      </c>
      <c r="AC713">
        <v>24</v>
      </c>
      <c r="AD713">
        <v>25</v>
      </c>
      <c r="AE713">
        <v>26</v>
      </c>
      <c r="AF713">
        <v>27</v>
      </c>
      <c r="AG713">
        <v>28</v>
      </c>
      <c r="AH713">
        <v>29</v>
      </c>
      <c r="AI713">
        <v>30</v>
      </c>
      <c r="AJ713">
        <v>31</v>
      </c>
      <c r="AK713">
        <v>32</v>
      </c>
      <c r="AL713">
        <v>33</v>
      </c>
      <c r="AM713">
        <v>34</v>
      </c>
      <c r="AN713">
        <v>35</v>
      </c>
      <c r="AO713">
        <v>36</v>
      </c>
      <c r="AP713">
        <v>37</v>
      </c>
      <c r="AQ713">
        <v>38</v>
      </c>
      <c r="AR713">
        <v>39</v>
      </c>
      <c r="AS713">
        <v>40</v>
      </c>
      <c r="AT713">
        <v>41</v>
      </c>
      <c r="AU713">
        <v>42</v>
      </c>
      <c r="AV713">
        <v>43</v>
      </c>
      <c r="AW713">
        <v>44</v>
      </c>
      <c r="AX713">
        <v>45</v>
      </c>
      <c r="AY713">
        <v>46</v>
      </c>
      <c r="AZ713">
        <v>47</v>
      </c>
      <c r="BA713">
        <v>48</v>
      </c>
      <c r="BB713">
        <v>49</v>
      </c>
      <c r="BC713">
        <v>50</v>
      </c>
      <c r="BD713">
        <v>51</v>
      </c>
      <c r="BE713">
        <v>52</v>
      </c>
      <c r="BF713">
        <v>53</v>
      </c>
      <c r="BG713">
        <v>54</v>
      </c>
      <c r="BH713">
        <v>55</v>
      </c>
      <c r="BI713">
        <v>56</v>
      </c>
      <c r="BJ713">
        <v>57</v>
      </c>
      <c r="BK713">
        <v>58</v>
      </c>
      <c r="BL713">
        <v>59</v>
      </c>
      <c r="BM713">
        <v>60</v>
      </c>
      <c r="BN713">
        <v>61</v>
      </c>
      <c r="BO713">
        <v>62</v>
      </c>
      <c r="BP713">
        <v>63</v>
      </c>
      <c r="BQ713">
        <v>64</v>
      </c>
      <c r="BR713">
        <v>65</v>
      </c>
      <c r="BS713">
        <v>66</v>
      </c>
      <c r="BT713">
        <v>67</v>
      </c>
      <c r="BU713">
        <v>68</v>
      </c>
      <c r="BV713">
        <v>69</v>
      </c>
      <c r="BW713">
        <v>70</v>
      </c>
      <c r="BX713">
        <v>71</v>
      </c>
      <c r="BY713">
        <v>72</v>
      </c>
      <c r="BZ713">
        <v>73</v>
      </c>
      <c r="CA713">
        <v>74</v>
      </c>
      <c r="CB713">
        <v>75</v>
      </c>
      <c r="CC713">
        <v>76</v>
      </c>
      <c r="CD713">
        <v>77</v>
      </c>
      <c r="CE713">
        <v>78</v>
      </c>
      <c r="CF713">
        <v>79</v>
      </c>
      <c r="CG713">
        <v>80</v>
      </c>
      <c r="CH713">
        <v>81</v>
      </c>
      <c r="CI713">
        <v>82</v>
      </c>
      <c r="CJ713">
        <v>83</v>
      </c>
      <c r="CK713">
        <v>84</v>
      </c>
      <c r="CL713">
        <v>85</v>
      </c>
      <c r="CM713">
        <v>86</v>
      </c>
      <c r="CN713">
        <v>87</v>
      </c>
      <c r="CO713">
        <v>88</v>
      </c>
      <c r="CP713">
        <v>89</v>
      </c>
      <c r="CQ713">
        <v>90</v>
      </c>
      <c r="CR713">
        <v>91</v>
      </c>
      <c r="CS713">
        <v>92</v>
      </c>
      <c r="CT713">
        <v>93</v>
      </c>
      <c r="CU713">
        <v>94</v>
      </c>
      <c r="CV713">
        <v>95</v>
      </c>
      <c r="CW713">
        <v>96</v>
      </c>
      <c r="CX713">
        <v>97</v>
      </c>
      <c r="CY713">
        <v>98</v>
      </c>
      <c r="CZ713">
        <v>99</v>
      </c>
      <c r="DA713">
        <v>100</v>
      </c>
      <c r="DB713">
        <v>101</v>
      </c>
      <c r="DC713">
        <v>102</v>
      </c>
      <c r="DD713">
        <v>103</v>
      </c>
      <c r="DE713">
        <v>104</v>
      </c>
      <c r="DF713">
        <v>105</v>
      </c>
      <c r="DG713">
        <v>106</v>
      </c>
      <c r="DH713">
        <v>107</v>
      </c>
      <c r="DI713">
        <v>108</v>
      </c>
      <c r="DJ713">
        <v>109</v>
      </c>
      <c r="DK713">
        <v>110</v>
      </c>
      <c r="DL713">
        <v>111</v>
      </c>
      <c r="DM713">
        <v>112</v>
      </c>
      <c r="DN713">
        <v>113</v>
      </c>
      <c r="DO713">
        <v>114</v>
      </c>
      <c r="DP713">
        <v>115</v>
      </c>
      <c r="DQ713">
        <v>116</v>
      </c>
      <c r="DR713">
        <v>117</v>
      </c>
      <c r="DS713">
        <v>118</v>
      </c>
      <c r="DT713">
        <v>119</v>
      </c>
      <c r="DU713">
        <v>120</v>
      </c>
      <c r="DV713">
        <v>121</v>
      </c>
      <c r="DW713">
        <v>122</v>
      </c>
      <c r="DX713">
        <v>123</v>
      </c>
      <c r="DY713">
        <v>124</v>
      </c>
      <c r="DZ713">
        <v>125</v>
      </c>
      <c r="EA713">
        <v>126</v>
      </c>
      <c r="EB713">
        <v>127</v>
      </c>
      <c r="EC713">
        <v>128</v>
      </c>
      <c r="ED713">
        <v>129</v>
      </c>
      <c r="EE713">
        <v>130</v>
      </c>
      <c r="EF713">
        <v>131</v>
      </c>
      <c r="EG713">
        <v>132</v>
      </c>
      <c r="EH713">
        <v>133</v>
      </c>
      <c r="EI713">
        <v>134</v>
      </c>
      <c r="EJ713">
        <v>135</v>
      </c>
      <c r="EK713">
        <v>136</v>
      </c>
      <c r="EL713">
        <v>137</v>
      </c>
      <c r="EM713">
        <v>138</v>
      </c>
      <c r="EN713">
        <v>139</v>
      </c>
      <c r="EO713">
        <v>140</v>
      </c>
      <c r="EP713">
        <v>141</v>
      </c>
      <c r="EQ713">
        <v>142</v>
      </c>
      <c r="ER713">
        <v>143</v>
      </c>
      <c r="ES713">
        <v>144</v>
      </c>
      <c r="ET713">
        <v>145</v>
      </c>
    </row>
    <row r="714" spans="4:154" x14ac:dyDescent="0.2">
      <c r="E714" s="426" t="s">
        <v>157</v>
      </c>
      <c r="F714">
        <v>95</v>
      </c>
      <c r="G714">
        <v>126</v>
      </c>
      <c r="H714">
        <v>62</v>
      </c>
      <c r="I714">
        <v>87</v>
      </c>
      <c r="J714">
        <v>133</v>
      </c>
      <c r="K714">
        <v>143</v>
      </c>
      <c r="L714">
        <v>136</v>
      </c>
      <c r="M714">
        <v>107</v>
      </c>
      <c r="N714">
        <v>88</v>
      </c>
      <c r="O714">
        <v>26</v>
      </c>
      <c r="P714">
        <v>75</v>
      </c>
      <c r="Q714">
        <v>130</v>
      </c>
      <c r="R714">
        <v>69</v>
      </c>
      <c r="S714">
        <v>37</v>
      </c>
      <c r="T714">
        <v>2</v>
      </c>
      <c r="U714">
        <v>25</v>
      </c>
      <c r="V714">
        <v>121</v>
      </c>
      <c r="W714">
        <v>116</v>
      </c>
      <c r="X714">
        <v>28</v>
      </c>
      <c r="Y714">
        <v>84</v>
      </c>
      <c r="Z714">
        <v>30</v>
      </c>
      <c r="AA714">
        <v>1</v>
      </c>
      <c r="AB714">
        <v>61</v>
      </c>
      <c r="AC714">
        <v>93</v>
      </c>
      <c r="AD714">
        <v>19</v>
      </c>
      <c r="AE714">
        <v>10</v>
      </c>
      <c r="AF714">
        <v>83</v>
      </c>
      <c r="AG714">
        <v>32</v>
      </c>
      <c r="AH714">
        <v>72</v>
      </c>
      <c r="AI714">
        <v>18</v>
      </c>
      <c r="AJ714">
        <v>60</v>
      </c>
      <c r="AK714">
        <v>104</v>
      </c>
      <c r="AL714">
        <v>79</v>
      </c>
      <c r="AM714">
        <v>112</v>
      </c>
      <c r="AN714">
        <v>82</v>
      </c>
      <c r="AO714">
        <v>64</v>
      </c>
      <c r="AP714">
        <v>56</v>
      </c>
      <c r="AQ714">
        <v>140</v>
      </c>
      <c r="AR714">
        <v>128</v>
      </c>
      <c r="AS714">
        <v>97</v>
      </c>
      <c r="AT714">
        <v>14</v>
      </c>
      <c r="AU714">
        <v>55</v>
      </c>
      <c r="AV714">
        <v>27</v>
      </c>
      <c r="AW714">
        <v>16</v>
      </c>
      <c r="AX714">
        <v>144</v>
      </c>
      <c r="AY714">
        <v>119</v>
      </c>
      <c r="AZ714">
        <v>129</v>
      </c>
      <c r="BA714">
        <v>36</v>
      </c>
      <c r="BB714">
        <v>145</v>
      </c>
      <c r="BC714">
        <v>22</v>
      </c>
      <c r="BD714">
        <v>92</v>
      </c>
      <c r="BE714">
        <v>81</v>
      </c>
      <c r="BF714">
        <v>111</v>
      </c>
      <c r="BG714">
        <v>103</v>
      </c>
      <c r="BH714">
        <v>109</v>
      </c>
      <c r="BI714">
        <v>40</v>
      </c>
      <c r="BJ714">
        <v>41</v>
      </c>
      <c r="BK714">
        <v>120</v>
      </c>
      <c r="BL714">
        <v>98</v>
      </c>
      <c r="BM714">
        <v>73</v>
      </c>
      <c r="BN714">
        <v>23</v>
      </c>
      <c r="BO714">
        <v>38</v>
      </c>
      <c r="BP714">
        <v>49</v>
      </c>
      <c r="BQ714">
        <v>63</v>
      </c>
      <c r="BR714">
        <v>137</v>
      </c>
      <c r="BS714">
        <v>67</v>
      </c>
      <c r="BT714">
        <v>123</v>
      </c>
      <c r="BU714">
        <v>77</v>
      </c>
      <c r="BV714">
        <v>135</v>
      </c>
      <c r="BW714">
        <v>114</v>
      </c>
      <c r="BX714">
        <v>20</v>
      </c>
      <c r="BY714">
        <v>65</v>
      </c>
      <c r="BZ714">
        <v>12</v>
      </c>
      <c r="CA714">
        <v>105</v>
      </c>
      <c r="CB714">
        <v>96</v>
      </c>
      <c r="CC714">
        <v>9</v>
      </c>
      <c r="CD714">
        <v>125</v>
      </c>
      <c r="CE714">
        <v>110</v>
      </c>
      <c r="CF714">
        <v>142</v>
      </c>
      <c r="CG714">
        <v>131</v>
      </c>
      <c r="CH714">
        <v>74</v>
      </c>
      <c r="CI714">
        <v>108</v>
      </c>
      <c r="CJ714">
        <v>46</v>
      </c>
      <c r="CK714">
        <v>76</v>
      </c>
      <c r="CL714">
        <v>66</v>
      </c>
      <c r="CM714">
        <v>134</v>
      </c>
      <c r="CN714">
        <v>15</v>
      </c>
      <c r="CO714">
        <v>141</v>
      </c>
      <c r="CP714">
        <v>53</v>
      </c>
      <c r="CQ714">
        <v>117</v>
      </c>
      <c r="CR714">
        <v>58</v>
      </c>
      <c r="CS714">
        <v>99</v>
      </c>
      <c r="CT714">
        <v>50</v>
      </c>
      <c r="CU714">
        <v>6</v>
      </c>
      <c r="CV714">
        <v>122</v>
      </c>
      <c r="CW714">
        <v>94</v>
      </c>
      <c r="CX714">
        <v>34</v>
      </c>
      <c r="CY714">
        <v>29</v>
      </c>
      <c r="CZ714">
        <v>101</v>
      </c>
      <c r="DA714">
        <v>124</v>
      </c>
      <c r="DB714">
        <v>24</v>
      </c>
      <c r="DC714">
        <v>118</v>
      </c>
      <c r="DD714">
        <v>115</v>
      </c>
      <c r="DE714">
        <v>5</v>
      </c>
      <c r="DF714">
        <v>57</v>
      </c>
      <c r="DG714">
        <v>113</v>
      </c>
      <c r="DH714">
        <v>8</v>
      </c>
      <c r="DI714">
        <v>35</v>
      </c>
      <c r="DJ714">
        <v>48</v>
      </c>
      <c r="DK714">
        <v>127</v>
      </c>
      <c r="DL714">
        <v>52</v>
      </c>
      <c r="DM714">
        <v>70</v>
      </c>
      <c r="DN714">
        <v>42</v>
      </c>
      <c r="DO714">
        <v>106</v>
      </c>
      <c r="DP714">
        <v>31</v>
      </c>
      <c r="DQ714">
        <v>45</v>
      </c>
      <c r="DR714">
        <v>90</v>
      </c>
      <c r="DS714">
        <v>102</v>
      </c>
      <c r="DT714">
        <v>33</v>
      </c>
      <c r="DU714">
        <v>47</v>
      </c>
      <c r="DV714">
        <v>13</v>
      </c>
      <c r="DW714">
        <v>54</v>
      </c>
      <c r="DX714">
        <v>89</v>
      </c>
      <c r="DY714">
        <v>100</v>
      </c>
      <c r="DZ714">
        <v>3</v>
      </c>
      <c r="EA714">
        <v>44</v>
      </c>
      <c r="EB714">
        <v>51</v>
      </c>
      <c r="EC714">
        <v>39</v>
      </c>
      <c r="ED714">
        <v>91</v>
      </c>
      <c r="EE714">
        <v>59</v>
      </c>
      <c r="EF714">
        <v>138</v>
      </c>
      <c r="EG714">
        <v>43</v>
      </c>
      <c r="EH714">
        <v>11</v>
      </c>
      <c r="EI714">
        <v>86</v>
      </c>
      <c r="EJ714">
        <v>17</v>
      </c>
      <c r="EK714">
        <v>7</v>
      </c>
      <c r="EL714">
        <v>78</v>
      </c>
      <c r="EM714">
        <v>21</v>
      </c>
      <c r="EN714">
        <v>132</v>
      </c>
      <c r="EO714">
        <v>71</v>
      </c>
      <c r="EP714">
        <v>68</v>
      </c>
      <c r="EQ714">
        <v>85</v>
      </c>
      <c r="ER714">
        <v>4</v>
      </c>
      <c r="ES714">
        <v>80</v>
      </c>
      <c r="ET714">
        <v>139</v>
      </c>
    </row>
    <row r="715" spans="4:154" x14ac:dyDescent="0.2">
      <c r="E715" s="426" t="s">
        <v>159</v>
      </c>
      <c r="F715">
        <v>57</v>
      </c>
      <c r="G715">
        <v>128</v>
      </c>
      <c r="H715">
        <v>71</v>
      </c>
      <c r="I715">
        <v>52</v>
      </c>
      <c r="J715">
        <v>116</v>
      </c>
      <c r="K715">
        <v>82</v>
      </c>
      <c r="L715">
        <v>63</v>
      </c>
      <c r="M715">
        <v>15</v>
      </c>
      <c r="N715">
        <v>92</v>
      </c>
      <c r="O715">
        <v>43</v>
      </c>
      <c r="P715">
        <v>84</v>
      </c>
      <c r="Q715">
        <v>29</v>
      </c>
      <c r="R715">
        <v>47</v>
      </c>
      <c r="S715">
        <v>8</v>
      </c>
      <c r="T715">
        <v>67</v>
      </c>
      <c r="U715">
        <v>135</v>
      </c>
      <c r="V715">
        <v>49</v>
      </c>
      <c r="W715">
        <v>87</v>
      </c>
      <c r="X715">
        <v>121</v>
      </c>
      <c r="Y715">
        <v>143</v>
      </c>
      <c r="Z715">
        <v>122</v>
      </c>
      <c r="AA715">
        <v>28</v>
      </c>
      <c r="AB715">
        <v>95</v>
      </c>
      <c r="AC715">
        <v>113</v>
      </c>
      <c r="AD715">
        <v>46</v>
      </c>
      <c r="AE715">
        <v>109</v>
      </c>
      <c r="AF715">
        <v>39</v>
      </c>
      <c r="AG715">
        <v>22</v>
      </c>
      <c r="AH715">
        <v>12</v>
      </c>
      <c r="AI715">
        <v>136</v>
      </c>
      <c r="AJ715">
        <v>145</v>
      </c>
      <c r="AK715">
        <v>73</v>
      </c>
      <c r="AL715">
        <v>2</v>
      </c>
      <c r="AM715">
        <v>56</v>
      </c>
      <c r="AN715">
        <v>108</v>
      </c>
      <c r="AO715">
        <v>100</v>
      </c>
      <c r="AP715">
        <v>131</v>
      </c>
      <c r="AQ715">
        <v>101</v>
      </c>
      <c r="AR715">
        <v>107</v>
      </c>
      <c r="AS715">
        <v>62</v>
      </c>
      <c r="AT715">
        <v>59</v>
      </c>
      <c r="AU715">
        <v>16</v>
      </c>
      <c r="AV715">
        <v>64</v>
      </c>
      <c r="AW715">
        <v>138</v>
      </c>
      <c r="AX715">
        <v>78</v>
      </c>
      <c r="AY715">
        <v>117</v>
      </c>
      <c r="AZ715">
        <v>115</v>
      </c>
      <c r="BA715">
        <v>55</v>
      </c>
      <c r="BB715">
        <v>68</v>
      </c>
      <c r="BC715">
        <v>102</v>
      </c>
      <c r="BD715">
        <v>98</v>
      </c>
      <c r="BE715">
        <v>4</v>
      </c>
      <c r="BF715">
        <v>142</v>
      </c>
      <c r="BG715">
        <v>123</v>
      </c>
      <c r="BH715">
        <v>126</v>
      </c>
      <c r="BI715">
        <v>34</v>
      </c>
      <c r="BJ715">
        <v>106</v>
      </c>
      <c r="BK715">
        <v>132</v>
      </c>
      <c r="BL715">
        <v>41</v>
      </c>
      <c r="BM715">
        <v>36</v>
      </c>
      <c r="BN715">
        <v>124</v>
      </c>
      <c r="BO715">
        <v>45</v>
      </c>
      <c r="BP715">
        <v>14</v>
      </c>
      <c r="BQ715">
        <v>141</v>
      </c>
      <c r="BR715">
        <v>6</v>
      </c>
      <c r="BS715">
        <v>80</v>
      </c>
      <c r="BT715">
        <v>60</v>
      </c>
      <c r="BU715">
        <v>70</v>
      </c>
      <c r="BV715">
        <v>111</v>
      </c>
      <c r="BW715">
        <v>51</v>
      </c>
      <c r="BX715">
        <v>105</v>
      </c>
      <c r="BY715">
        <v>91</v>
      </c>
      <c r="BZ715">
        <v>54</v>
      </c>
      <c r="CA715">
        <v>58</v>
      </c>
      <c r="CB715">
        <v>86</v>
      </c>
      <c r="CC715">
        <v>85</v>
      </c>
      <c r="CD715">
        <v>75</v>
      </c>
      <c r="CE715">
        <v>104</v>
      </c>
      <c r="CF715">
        <v>1</v>
      </c>
      <c r="CG715">
        <v>76</v>
      </c>
      <c r="CH715">
        <v>50</v>
      </c>
      <c r="CI715">
        <v>69</v>
      </c>
      <c r="CJ715">
        <v>65</v>
      </c>
      <c r="CK715">
        <v>27</v>
      </c>
      <c r="CL715">
        <v>77</v>
      </c>
      <c r="CM715">
        <v>144</v>
      </c>
      <c r="CN715">
        <v>18</v>
      </c>
      <c r="CO715">
        <v>99</v>
      </c>
      <c r="CP715">
        <v>40</v>
      </c>
      <c r="CQ715">
        <v>61</v>
      </c>
      <c r="CR715">
        <v>48</v>
      </c>
      <c r="CS715">
        <v>133</v>
      </c>
      <c r="CT715">
        <v>129</v>
      </c>
      <c r="CU715">
        <v>13</v>
      </c>
      <c r="CV715">
        <v>38</v>
      </c>
      <c r="CW715">
        <v>127</v>
      </c>
      <c r="CX715">
        <v>88</v>
      </c>
      <c r="CY715">
        <v>97</v>
      </c>
      <c r="CZ715">
        <v>7</v>
      </c>
      <c r="DA715">
        <v>23</v>
      </c>
      <c r="DB715">
        <v>139</v>
      </c>
      <c r="DC715">
        <v>24</v>
      </c>
      <c r="DD715">
        <v>112</v>
      </c>
      <c r="DE715">
        <v>42</v>
      </c>
      <c r="DF715">
        <v>32</v>
      </c>
      <c r="DG715">
        <v>17</v>
      </c>
      <c r="DH715">
        <v>110</v>
      </c>
      <c r="DI715">
        <v>130</v>
      </c>
      <c r="DJ715">
        <v>26</v>
      </c>
      <c r="DK715">
        <v>44</v>
      </c>
      <c r="DL715">
        <v>93</v>
      </c>
      <c r="DM715">
        <v>103</v>
      </c>
      <c r="DN715">
        <v>37</v>
      </c>
      <c r="DO715">
        <v>83</v>
      </c>
      <c r="DP715">
        <v>134</v>
      </c>
      <c r="DQ715">
        <v>114</v>
      </c>
      <c r="DR715">
        <v>89</v>
      </c>
      <c r="DS715">
        <v>137</v>
      </c>
      <c r="DT715">
        <v>25</v>
      </c>
      <c r="DU715">
        <v>74</v>
      </c>
      <c r="DV715">
        <v>19</v>
      </c>
      <c r="DW715">
        <v>3</v>
      </c>
      <c r="DX715">
        <v>90</v>
      </c>
      <c r="DY715">
        <v>96</v>
      </c>
      <c r="DZ715">
        <v>119</v>
      </c>
      <c r="EA715">
        <v>53</v>
      </c>
      <c r="EB715">
        <v>35</v>
      </c>
      <c r="EC715">
        <v>10</v>
      </c>
      <c r="ED715">
        <v>20</v>
      </c>
      <c r="EE715">
        <v>81</v>
      </c>
      <c r="EF715">
        <v>79</v>
      </c>
      <c r="EG715">
        <v>120</v>
      </c>
      <c r="EH715">
        <v>9</v>
      </c>
      <c r="EI715">
        <v>11</v>
      </c>
      <c r="EJ715">
        <v>94</v>
      </c>
      <c r="EK715">
        <v>33</v>
      </c>
      <c r="EL715">
        <v>66</v>
      </c>
      <c r="EM715">
        <v>125</v>
      </c>
      <c r="EN715">
        <v>30</v>
      </c>
      <c r="EO715">
        <v>118</v>
      </c>
      <c r="EP715">
        <v>5</v>
      </c>
      <c r="EQ715">
        <v>140</v>
      </c>
      <c r="ER715">
        <v>72</v>
      </c>
      <c r="ES715">
        <v>31</v>
      </c>
      <c r="ET715">
        <v>21</v>
      </c>
    </row>
    <row r="717" spans="4:154" x14ac:dyDescent="0.2">
      <c r="D717" s="430">
        <v>146</v>
      </c>
      <c r="E717" s="431" t="s">
        <v>179</v>
      </c>
    </row>
    <row r="718" spans="4:154" x14ac:dyDescent="0.2">
      <c r="E718" s="426" t="s">
        <v>130</v>
      </c>
      <c r="F718">
        <v>1</v>
      </c>
      <c r="G718">
        <v>2</v>
      </c>
      <c r="H718">
        <v>3</v>
      </c>
      <c r="I718">
        <v>4</v>
      </c>
      <c r="J718">
        <v>5</v>
      </c>
      <c r="K718">
        <v>6</v>
      </c>
      <c r="L718">
        <v>7</v>
      </c>
      <c r="M718">
        <v>8</v>
      </c>
      <c r="N718">
        <v>9</v>
      </c>
      <c r="O718">
        <v>10</v>
      </c>
      <c r="P718">
        <v>11</v>
      </c>
      <c r="Q718">
        <v>12</v>
      </c>
      <c r="R718">
        <v>13</v>
      </c>
      <c r="S718">
        <v>14</v>
      </c>
      <c r="T718">
        <v>15</v>
      </c>
      <c r="U718">
        <v>16</v>
      </c>
      <c r="V718">
        <v>17</v>
      </c>
      <c r="W718">
        <v>18</v>
      </c>
      <c r="X718">
        <v>19</v>
      </c>
      <c r="Y718">
        <v>20</v>
      </c>
      <c r="Z718">
        <v>21</v>
      </c>
      <c r="AA718">
        <v>22</v>
      </c>
      <c r="AB718">
        <v>23</v>
      </c>
      <c r="AC718">
        <v>24</v>
      </c>
      <c r="AD718">
        <v>25</v>
      </c>
      <c r="AE718">
        <v>26</v>
      </c>
      <c r="AF718">
        <v>27</v>
      </c>
      <c r="AG718">
        <v>28</v>
      </c>
      <c r="AH718">
        <v>29</v>
      </c>
      <c r="AI718">
        <v>30</v>
      </c>
      <c r="AJ718">
        <v>31</v>
      </c>
      <c r="AK718">
        <v>32</v>
      </c>
      <c r="AL718">
        <v>33</v>
      </c>
      <c r="AM718">
        <v>34</v>
      </c>
      <c r="AN718">
        <v>35</v>
      </c>
      <c r="AO718">
        <v>36</v>
      </c>
      <c r="AP718">
        <v>37</v>
      </c>
      <c r="AQ718">
        <v>38</v>
      </c>
      <c r="AR718">
        <v>39</v>
      </c>
      <c r="AS718">
        <v>40</v>
      </c>
      <c r="AT718">
        <v>41</v>
      </c>
      <c r="AU718">
        <v>42</v>
      </c>
      <c r="AV718">
        <v>43</v>
      </c>
      <c r="AW718">
        <v>44</v>
      </c>
      <c r="AX718">
        <v>45</v>
      </c>
      <c r="AY718">
        <v>46</v>
      </c>
      <c r="AZ718">
        <v>47</v>
      </c>
      <c r="BA718">
        <v>48</v>
      </c>
      <c r="BB718">
        <v>49</v>
      </c>
      <c r="BC718">
        <v>50</v>
      </c>
      <c r="BD718">
        <v>51</v>
      </c>
      <c r="BE718">
        <v>52</v>
      </c>
      <c r="BF718">
        <v>53</v>
      </c>
      <c r="BG718">
        <v>54</v>
      </c>
      <c r="BH718">
        <v>55</v>
      </c>
      <c r="BI718">
        <v>56</v>
      </c>
      <c r="BJ718">
        <v>57</v>
      </c>
      <c r="BK718">
        <v>58</v>
      </c>
      <c r="BL718">
        <v>59</v>
      </c>
      <c r="BM718">
        <v>60</v>
      </c>
      <c r="BN718">
        <v>61</v>
      </c>
      <c r="BO718">
        <v>62</v>
      </c>
      <c r="BP718">
        <v>63</v>
      </c>
      <c r="BQ718">
        <v>64</v>
      </c>
      <c r="BR718">
        <v>65</v>
      </c>
      <c r="BS718">
        <v>66</v>
      </c>
      <c r="BT718">
        <v>67</v>
      </c>
      <c r="BU718">
        <v>68</v>
      </c>
      <c r="BV718">
        <v>69</v>
      </c>
      <c r="BW718">
        <v>70</v>
      </c>
      <c r="BX718">
        <v>71</v>
      </c>
      <c r="BY718">
        <v>72</v>
      </c>
      <c r="BZ718">
        <v>73</v>
      </c>
      <c r="CA718">
        <v>74</v>
      </c>
      <c r="CB718">
        <v>75</v>
      </c>
      <c r="CC718">
        <v>76</v>
      </c>
      <c r="CD718">
        <v>77</v>
      </c>
      <c r="CE718">
        <v>78</v>
      </c>
      <c r="CF718">
        <v>79</v>
      </c>
      <c r="CG718">
        <v>80</v>
      </c>
      <c r="CH718">
        <v>81</v>
      </c>
      <c r="CI718">
        <v>82</v>
      </c>
      <c r="CJ718">
        <v>83</v>
      </c>
      <c r="CK718">
        <v>84</v>
      </c>
      <c r="CL718">
        <v>85</v>
      </c>
      <c r="CM718">
        <v>86</v>
      </c>
      <c r="CN718">
        <v>87</v>
      </c>
      <c r="CO718">
        <v>88</v>
      </c>
      <c r="CP718">
        <v>89</v>
      </c>
      <c r="CQ718">
        <v>90</v>
      </c>
      <c r="CR718">
        <v>91</v>
      </c>
      <c r="CS718">
        <v>92</v>
      </c>
      <c r="CT718">
        <v>93</v>
      </c>
      <c r="CU718">
        <v>94</v>
      </c>
      <c r="CV718">
        <v>95</v>
      </c>
      <c r="CW718">
        <v>96</v>
      </c>
      <c r="CX718">
        <v>97</v>
      </c>
      <c r="CY718">
        <v>98</v>
      </c>
      <c r="CZ718">
        <v>99</v>
      </c>
      <c r="DA718">
        <v>100</v>
      </c>
      <c r="DB718">
        <v>101</v>
      </c>
      <c r="DC718">
        <v>102</v>
      </c>
      <c r="DD718">
        <v>103</v>
      </c>
      <c r="DE718">
        <v>104</v>
      </c>
      <c r="DF718">
        <v>105</v>
      </c>
      <c r="DG718">
        <v>106</v>
      </c>
      <c r="DH718">
        <v>107</v>
      </c>
      <c r="DI718">
        <v>108</v>
      </c>
      <c r="DJ718">
        <v>109</v>
      </c>
      <c r="DK718">
        <v>110</v>
      </c>
      <c r="DL718">
        <v>111</v>
      </c>
      <c r="DM718">
        <v>112</v>
      </c>
      <c r="DN718">
        <v>113</v>
      </c>
      <c r="DO718">
        <v>114</v>
      </c>
      <c r="DP718">
        <v>115</v>
      </c>
      <c r="DQ718">
        <v>116</v>
      </c>
      <c r="DR718">
        <v>117</v>
      </c>
      <c r="DS718">
        <v>118</v>
      </c>
      <c r="DT718">
        <v>119</v>
      </c>
      <c r="DU718">
        <v>120</v>
      </c>
      <c r="DV718">
        <v>121</v>
      </c>
      <c r="DW718">
        <v>122</v>
      </c>
      <c r="DX718">
        <v>123</v>
      </c>
      <c r="DY718">
        <v>124</v>
      </c>
      <c r="DZ718">
        <v>125</v>
      </c>
      <c r="EA718">
        <v>126</v>
      </c>
      <c r="EB718">
        <v>127</v>
      </c>
      <c r="EC718">
        <v>128</v>
      </c>
      <c r="ED718">
        <v>129</v>
      </c>
      <c r="EE718">
        <v>130</v>
      </c>
      <c r="EF718">
        <v>131</v>
      </c>
      <c r="EG718">
        <v>132</v>
      </c>
      <c r="EH718">
        <v>133</v>
      </c>
      <c r="EI718">
        <v>134</v>
      </c>
      <c r="EK718">
        <v>135</v>
      </c>
      <c r="EL718">
        <v>136</v>
      </c>
      <c r="EM718">
        <v>137</v>
      </c>
      <c r="EN718">
        <v>138</v>
      </c>
      <c r="EP718">
        <v>139</v>
      </c>
      <c r="EQ718">
        <v>140</v>
      </c>
      <c r="ER718">
        <v>141</v>
      </c>
      <c r="ES718">
        <v>142</v>
      </c>
      <c r="EU718">
        <v>143</v>
      </c>
      <c r="EV718">
        <v>144</v>
      </c>
      <c r="EW718">
        <v>145</v>
      </c>
      <c r="EX718">
        <v>146</v>
      </c>
    </row>
    <row r="719" spans="4:154" x14ac:dyDescent="0.2">
      <c r="E719" s="426" t="s">
        <v>157</v>
      </c>
      <c r="F719">
        <v>38</v>
      </c>
      <c r="G719">
        <v>124</v>
      </c>
      <c r="H719">
        <v>52</v>
      </c>
      <c r="I719">
        <v>60</v>
      </c>
      <c r="J719">
        <v>116</v>
      </c>
      <c r="K719">
        <v>8</v>
      </c>
      <c r="L719">
        <v>33</v>
      </c>
      <c r="M719">
        <v>44</v>
      </c>
      <c r="N719">
        <v>93</v>
      </c>
      <c r="O719">
        <v>143</v>
      </c>
      <c r="P719">
        <v>59</v>
      </c>
      <c r="Q719">
        <v>3</v>
      </c>
      <c r="R719">
        <v>30</v>
      </c>
      <c r="S719">
        <v>118</v>
      </c>
      <c r="T719">
        <v>11</v>
      </c>
      <c r="U719">
        <v>27</v>
      </c>
      <c r="V719">
        <v>89</v>
      </c>
      <c r="W719">
        <v>134</v>
      </c>
      <c r="X719">
        <v>141</v>
      </c>
      <c r="Y719">
        <v>78</v>
      </c>
      <c r="Z719">
        <v>19</v>
      </c>
      <c r="AA719">
        <v>83</v>
      </c>
      <c r="AB719">
        <v>55</v>
      </c>
      <c r="AC719">
        <v>40</v>
      </c>
      <c r="AD719">
        <v>131</v>
      </c>
      <c r="AE719">
        <v>90</v>
      </c>
      <c r="AF719">
        <v>70</v>
      </c>
      <c r="AG719">
        <v>142</v>
      </c>
      <c r="AH719">
        <v>81</v>
      </c>
      <c r="AI719">
        <v>32</v>
      </c>
      <c r="AJ719">
        <v>145</v>
      </c>
      <c r="AK719">
        <v>63</v>
      </c>
      <c r="AL719">
        <v>21</v>
      </c>
      <c r="AM719">
        <v>31</v>
      </c>
      <c r="AN719">
        <v>56</v>
      </c>
      <c r="AO719">
        <v>12</v>
      </c>
      <c r="AP719">
        <v>73</v>
      </c>
      <c r="AQ719">
        <v>36</v>
      </c>
      <c r="AR719">
        <v>103</v>
      </c>
      <c r="AS719">
        <v>98</v>
      </c>
      <c r="AT719">
        <v>112</v>
      </c>
      <c r="AU719">
        <v>106</v>
      </c>
      <c r="AV719">
        <v>1</v>
      </c>
      <c r="AW719">
        <v>133</v>
      </c>
      <c r="AX719">
        <v>97</v>
      </c>
      <c r="AY719">
        <v>2</v>
      </c>
      <c r="AZ719">
        <v>114</v>
      </c>
      <c r="BA719">
        <v>87</v>
      </c>
      <c r="BB719">
        <v>137</v>
      </c>
      <c r="BC719">
        <v>6</v>
      </c>
      <c r="BD719">
        <v>64</v>
      </c>
      <c r="BE719">
        <v>10</v>
      </c>
      <c r="BF719">
        <v>25</v>
      </c>
      <c r="BG719">
        <v>140</v>
      </c>
      <c r="BH719">
        <v>37</v>
      </c>
      <c r="BI719">
        <v>50</v>
      </c>
      <c r="BJ719">
        <v>71</v>
      </c>
      <c r="BK719">
        <v>95</v>
      </c>
      <c r="BL719">
        <v>15</v>
      </c>
      <c r="BM719">
        <v>77</v>
      </c>
      <c r="BN719">
        <v>72</v>
      </c>
      <c r="BO719">
        <v>65</v>
      </c>
      <c r="BP719">
        <v>34</v>
      </c>
      <c r="BQ719">
        <v>117</v>
      </c>
      <c r="BR719">
        <v>76</v>
      </c>
      <c r="BS719">
        <v>24</v>
      </c>
      <c r="BT719">
        <v>84</v>
      </c>
      <c r="BU719">
        <v>129</v>
      </c>
      <c r="BV719">
        <v>47</v>
      </c>
      <c r="BW719">
        <v>58</v>
      </c>
      <c r="BX719">
        <v>7</v>
      </c>
      <c r="BY719">
        <v>16</v>
      </c>
      <c r="BZ719">
        <v>127</v>
      </c>
      <c r="CA719">
        <v>139</v>
      </c>
      <c r="CB719">
        <v>101</v>
      </c>
      <c r="CC719">
        <v>53</v>
      </c>
      <c r="CD719">
        <v>105</v>
      </c>
      <c r="CE719">
        <v>146</v>
      </c>
      <c r="CF719">
        <v>122</v>
      </c>
      <c r="CG719">
        <v>126</v>
      </c>
      <c r="CH719">
        <v>138</v>
      </c>
      <c r="CI719">
        <v>20</v>
      </c>
      <c r="CJ719">
        <v>79</v>
      </c>
      <c r="CK719">
        <v>120</v>
      </c>
      <c r="CL719">
        <v>132</v>
      </c>
      <c r="CM719">
        <v>57</v>
      </c>
      <c r="CN719">
        <v>23</v>
      </c>
      <c r="CO719">
        <v>100</v>
      </c>
      <c r="CP719">
        <v>48</v>
      </c>
      <c r="CQ719">
        <v>26</v>
      </c>
      <c r="CR719">
        <v>130</v>
      </c>
      <c r="CS719">
        <v>123</v>
      </c>
      <c r="CT719">
        <v>74</v>
      </c>
      <c r="CU719">
        <v>82</v>
      </c>
      <c r="CV719">
        <v>136</v>
      </c>
      <c r="CW719">
        <v>5</v>
      </c>
      <c r="CX719">
        <v>111</v>
      </c>
      <c r="CY719">
        <v>41</v>
      </c>
      <c r="CZ719">
        <v>51</v>
      </c>
      <c r="DA719">
        <v>102</v>
      </c>
      <c r="DB719">
        <v>75</v>
      </c>
      <c r="DC719">
        <v>115</v>
      </c>
      <c r="DD719">
        <v>61</v>
      </c>
      <c r="DE719">
        <v>13</v>
      </c>
      <c r="DF719">
        <v>66</v>
      </c>
      <c r="DG719">
        <v>42</v>
      </c>
      <c r="DH719">
        <v>94</v>
      </c>
      <c r="DI719">
        <v>4</v>
      </c>
      <c r="DJ719">
        <v>108</v>
      </c>
      <c r="DK719">
        <v>17</v>
      </c>
      <c r="DL719">
        <v>43</v>
      </c>
      <c r="DM719">
        <v>46</v>
      </c>
      <c r="DN719">
        <v>104</v>
      </c>
      <c r="DO719">
        <v>88</v>
      </c>
      <c r="DP719">
        <v>39</v>
      </c>
      <c r="DQ719">
        <v>107</v>
      </c>
      <c r="DR719">
        <v>99</v>
      </c>
      <c r="DS719">
        <v>35</v>
      </c>
      <c r="DT719">
        <v>135</v>
      </c>
      <c r="DU719">
        <v>144</v>
      </c>
      <c r="DV719">
        <v>109</v>
      </c>
      <c r="DW719">
        <v>18</v>
      </c>
      <c r="DX719">
        <v>92</v>
      </c>
      <c r="DY719">
        <v>28</v>
      </c>
      <c r="DZ719">
        <v>69</v>
      </c>
      <c r="EA719">
        <v>14</v>
      </c>
      <c r="EB719">
        <v>9</v>
      </c>
      <c r="EC719">
        <v>121</v>
      </c>
      <c r="ED719">
        <v>68</v>
      </c>
      <c r="EE719">
        <v>91</v>
      </c>
      <c r="EF719">
        <v>67</v>
      </c>
      <c r="EG719">
        <v>85</v>
      </c>
      <c r="EH719">
        <v>86</v>
      </c>
      <c r="EI719">
        <v>62</v>
      </c>
      <c r="EK719">
        <v>119</v>
      </c>
      <c r="EL719">
        <v>110</v>
      </c>
      <c r="EM719">
        <v>45</v>
      </c>
      <c r="EN719">
        <v>96</v>
      </c>
      <c r="EP719">
        <v>125</v>
      </c>
      <c r="EQ719">
        <v>29</v>
      </c>
      <c r="ER719">
        <v>80</v>
      </c>
      <c r="ES719">
        <v>113</v>
      </c>
      <c r="EU719">
        <v>54</v>
      </c>
      <c r="EV719">
        <v>128</v>
      </c>
      <c r="EW719">
        <v>49</v>
      </c>
      <c r="EX719">
        <v>22</v>
      </c>
    </row>
    <row r="720" spans="4:154" x14ac:dyDescent="0.2">
      <c r="E720" s="426" t="s">
        <v>159</v>
      </c>
      <c r="F720">
        <v>62</v>
      </c>
      <c r="G720">
        <v>24</v>
      </c>
      <c r="H720">
        <v>56</v>
      </c>
      <c r="I720">
        <v>2</v>
      </c>
      <c r="J720">
        <v>53</v>
      </c>
      <c r="K720">
        <v>34</v>
      </c>
      <c r="L720">
        <v>139</v>
      </c>
      <c r="M720">
        <v>94</v>
      </c>
      <c r="N720">
        <v>8</v>
      </c>
      <c r="O720">
        <v>51</v>
      </c>
      <c r="P720">
        <v>39</v>
      </c>
      <c r="Q720">
        <v>142</v>
      </c>
      <c r="R720">
        <v>144</v>
      </c>
      <c r="S720">
        <v>18</v>
      </c>
      <c r="T720">
        <v>121</v>
      </c>
      <c r="U720">
        <v>25</v>
      </c>
      <c r="V720">
        <v>118</v>
      </c>
      <c r="W720">
        <v>47</v>
      </c>
      <c r="X720">
        <v>87</v>
      </c>
      <c r="Y720">
        <v>38</v>
      </c>
      <c r="Z720">
        <v>108</v>
      </c>
      <c r="AA720">
        <v>78</v>
      </c>
      <c r="AB720">
        <v>6</v>
      </c>
      <c r="AC720">
        <v>50</v>
      </c>
      <c r="AD720">
        <v>72</v>
      </c>
      <c r="AE720">
        <v>146</v>
      </c>
      <c r="AF720">
        <v>28</v>
      </c>
      <c r="AG720">
        <v>22</v>
      </c>
      <c r="AH720">
        <v>33</v>
      </c>
      <c r="AI720">
        <v>14</v>
      </c>
      <c r="AJ720">
        <v>40</v>
      </c>
      <c r="AK720">
        <v>130</v>
      </c>
      <c r="AL720">
        <v>132</v>
      </c>
      <c r="AM720">
        <v>76</v>
      </c>
      <c r="AN720">
        <v>92</v>
      </c>
      <c r="AO720">
        <v>32</v>
      </c>
      <c r="AP720">
        <v>129</v>
      </c>
      <c r="AQ720">
        <v>131</v>
      </c>
      <c r="AR720">
        <v>11</v>
      </c>
      <c r="AS720">
        <v>7</v>
      </c>
      <c r="AT720">
        <v>80</v>
      </c>
      <c r="AU720">
        <v>74</v>
      </c>
      <c r="AV720">
        <v>9</v>
      </c>
      <c r="AW720">
        <v>57</v>
      </c>
      <c r="AX720">
        <v>63</v>
      </c>
      <c r="AY720">
        <v>115</v>
      </c>
      <c r="AZ720">
        <v>30</v>
      </c>
      <c r="BA720">
        <v>96</v>
      </c>
      <c r="BB720">
        <v>73</v>
      </c>
      <c r="BC720">
        <v>64</v>
      </c>
      <c r="BD720">
        <v>37</v>
      </c>
      <c r="BE720">
        <v>98</v>
      </c>
      <c r="BF720">
        <v>66</v>
      </c>
      <c r="BG720">
        <v>106</v>
      </c>
      <c r="BH720">
        <v>123</v>
      </c>
      <c r="BI720">
        <v>137</v>
      </c>
      <c r="BJ720">
        <v>44</v>
      </c>
      <c r="BK720">
        <v>97</v>
      </c>
      <c r="BL720">
        <v>26</v>
      </c>
      <c r="BM720">
        <v>83</v>
      </c>
      <c r="BN720">
        <v>120</v>
      </c>
      <c r="BO720">
        <v>91</v>
      </c>
      <c r="BP720">
        <v>101</v>
      </c>
      <c r="BQ720">
        <v>1</v>
      </c>
      <c r="BR720">
        <v>59</v>
      </c>
      <c r="BS720">
        <v>13</v>
      </c>
      <c r="BT720">
        <v>19</v>
      </c>
      <c r="BU720">
        <v>70</v>
      </c>
      <c r="BV720">
        <v>3</v>
      </c>
      <c r="BW720">
        <v>128</v>
      </c>
      <c r="BX720">
        <v>29</v>
      </c>
      <c r="BY720">
        <v>68</v>
      </c>
      <c r="BZ720">
        <v>126</v>
      </c>
      <c r="CA720">
        <v>21</v>
      </c>
      <c r="CB720">
        <v>42</v>
      </c>
      <c r="CC720">
        <v>103</v>
      </c>
      <c r="CD720">
        <v>119</v>
      </c>
      <c r="CE720">
        <v>85</v>
      </c>
      <c r="CF720">
        <v>145</v>
      </c>
      <c r="CG720">
        <v>41</v>
      </c>
      <c r="CH720">
        <v>113</v>
      </c>
      <c r="CI720">
        <v>54</v>
      </c>
      <c r="CJ720">
        <v>140</v>
      </c>
      <c r="CK720">
        <v>27</v>
      </c>
      <c r="CL720">
        <v>36</v>
      </c>
      <c r="CM720">
        <v>104</v>
      </c>
      <c r="CN720">
        <v>100</v>
      </c>
      <c r="CO720">
        <v>122</v>
      </c>
      <c r="CP720">
        <v>86</v>
      </c>
      <c r="CQ720">
        <v>135</v>
      </c>
      <c r="CR720">
        <v>60</v>
      </c>
      <c r="CS720">
        <v>141</v>
      </c>
      <c r="CT720">
        <v>143</v>
      </c>
      <c r="CU720">
        <v>43</v>
      </c>
      <c r="CV720">
        <v>81</v>
      </c>
      <c r="CW720">
        <v>48</v>
      </c>
      <c r="CX720">
        <v>134</v>
      </c>
      <c r="CY720">
        <v>82</v>
      </c>
      <c r="CZ720">
        <v>125</v>
      </c>
      <c r="DA720">
        <v>109</v>
      </c>
      <c r="DB720">
        <v>20</v>
      </c>
      <c r="DC720">
        <v>31</v>
      </c>
      <c r="DD720">
        <v>65</v>
      </c>
      <c r="DE720">
        <v>127</v>
      </c>
      <c r="DF720">
        <v>52</v>
      </c>
      <c r="DG720">
        <v>69</v>
      </c>
      <c r="DH720">
        <v>79</v>
      </c>
      <c r="DI720">
        <v>124</v>
      </c>
      <c r="DJ720">
        <v>16</v>
      </c>
      <c r="DK720">
        <v>111</v>
      </c>
      <c r="DL720">
        <v>84</v>
      </c>
      <c r="DM720">
        <v>133</v>
      </c>
      <c r="DN720">
        <v>110</v>
      </c>
      <c r="DO720">
        <v>90</v>
      </c>
      <c r="DP720">
        <v>67</v>
      </c>
      <c r="DQ720">
        <v>102</v>
      </c>
      <c r="DR720">
        <v>95</v>
      </c>
      <c r="DS720">
        <v>17</v>
      </c>
      <c r="DT720">
        <v>12</v>
      </c>
      <c r="DU720">
        <v>107</v>
      </c>
      <c r="DV720">
        <v>15</v>
      </c>
      <c r="DW720">
        <v>5</v>
      </c>
      <c r="DX720">
        <v>136</v>
      </c>
      <c r="DY720">
        <v>23</v>
      </c>
      <c r="DZ720">
        <v>46</v>
      </c>
      <c r="EA720">
        <v>49</v>
      </c>
      <c r="EB720">
        <v>45</v>
      </c>
      <c r="EC720">
        <v>105</v>
      </c>
      <c r="ED720">
        <v>112</v>
      </c>
      <c r="EE720">
        <v>138</v>
      </c>
      <c r="EF720">
        <v>88</v>
      </c>
      <c r="EG720">
        <v>35</v>
      </c>
      <c r="EH720">
        <v>10</v>
      </c>
      <c r="EI720">
        <v>71</v>
      </c>
      <c r="EK720">
        <v>114</v>
      </c>
      <c r="EL720">
        <v>55</v>
      </c>
      <c r="EM720">
        <v>117</v>
      </c>
      <c r="EN720">
        <v>75</v>
      </c>
      <c r="EP720">
        <v>77</v>
      </c>
      <c r="EQ720">
        <v>4</v>
      </c>
      <c r="ER720">
        <v>89</v>
      </c>
      <c r="ES720">
        <v>61</v>
      </c>
      <c r="EU720">
        <v>58</v>
      </c>
      <c r="EV720">
        <v>93</v>
      </c>
      <c r="EW720">
        <v>99</v>
      </c>
      <c r="EX720">
        <v>116</v>
      </c>
    </row>
    <row r="722" spans="4:154" x14ac:dyDescent="0.2">
      <c r="D722" s="430">
        <v>147</v>
      </c>
      <c r="E722" s="431" t="s">
        <v>179</v>
      </c>
    </row>
    <row r="723" spans="4:154" x14ac:dyDescent="0.2">
      <c r="E723" s="426" t="s">
        <v>130</v>
      </c>
      <c r="F723">
        <v>1</v>
      </c>
      <c r="G723">
        <v>2</v>
      </c>
      <c r="H723">
        <v>3</v>
      </c>
      <c r="I723">
        <v>4</v>
      </c>
      <c r="J723">
        <v>5</v>
      </c>
      <c r="K723">
        <v>6</v>
      </c>
      <c r="L723">
        <v>7</v>
      </c>
      <c r="M723">
        <v>8</v>
      </c>
      <c r="N723">
        <v>9</v>
      </c>
      <c r="O723">
        <v>10</v>
      </c>
      <c r="P723">
        <v>11</v>
      </c>
      <c r="Q723">
        <v>12</v>
      </c>
      <c r="R723">
        <v>13</v>
      </c>
      <c r="S723">
        <v>14</v>
      </c>
      <c r="T723">
        <v>15</v>
      </c>
      <c r="U723">
        <v>16</v>
      </c>
      <c r="V723">
        <v>17</v>
      </c>
      <c r="W723">
        <v>18</v>
      </c>
      <c r="X723">
        <v>19</v>
      </c>
      <c r="Y723">
        <v>20</v>
      </c>
      <c r="Z723">
        <v>21</v>
      </c>
      <c r="AA723">
        <v>22</v>
      </c>
      <c r="AB723">
        <v>23</v>
      </c>
      <c r="AC723">
        <v>24</v>
      </c>
      <c r="AD723">
        <v>25</v>
      </c>
      <c r="AE723">
        <v>26</v>
      </c>
      <c r="AF723">
        <v>27</v>
      </c>
      <c r="AG723">
        <v>28</v>
      </c>
      <c r="AH723">
        <v>29</v>
      </c>
      <c r="AI723">
        <v>30</v>
      </c>
      <c r="AJ723">
        <v>31</v>
      </c>
      <c r="AK723">
        <v>32</v>
      </c>
      <c r="AL723">
        <v>33</v>
      </c>
      <c r="AM723">
        <v>34</v>
      </c>
      <c r="AN723">
        <v>35</v>
      </c>
      <c r="AO723">
        <v>36</v>
      </c>
      <c r="AP723">
        <v>37</v>
      </c>
      <c r="AQ723">
        <v>38</v>
      </c>
      <c r="AR723">
        <v>39</v>
      </c>
      <c r="AS723">
        <v>40</v>
      </c>
      <c r="AT723">
        <v>41</v>
      </c>
      <c r="AU723">
        <v>42</v>
      </c>
      <c r="AV723">
        <v>43</v>
      </c>
      <c r="AW723">
        <v>44</v>
      </c>
      <c r="AX723">
        <v>45</v>
      </c>
      <c r="AY723">
        <v>46</v>
      </c>
      <c r="AZ723">
        <v>47</v>
      </c>
      <c r="BA723">
        <v>48</v>
      </c>
      <c r="BB723">
        <v>49</v>
      </c>
      <c r="BC723">
        <v>50</v>
      </c>
      <c r="BD723">
        <v>51</v>
      </c>
      <c r="BE723">
        <v>52</v>
      </c>
      <c r="BF723">
        <v>53</v>
      </c>
      <c r="BG723">
        <v>54</v>
      </c>
      <c r="BH723">
        <v>55</v>
      </c>
      <c r="BI723">
        <v>56</v>
      </c>
      <c r="BJ723">
        <v>57</v>
      </c>
      <c r="BK723">
        <v>58</v>
      </c>
      <c r="BL723">
        <v>59</v>
      </c>
      <c r="BM723">
        <v>60</v>
      </c>
      <c r="BN723">
        <v>61</v>
      </c>
      <c r="BO723">
        <v>62</v>
      </c>
      <c r="BP723">
        <v>63</v>
      </c>
      <c r="BQ723">
        <v>64</v>
      </c>
      <c r="BR723">
        <v>65</v>
      </c>
      <c r="BS723">
        <v>66</v>
      </c>
      <c r="BT723">
        <v>67</v>
      </c>
      <c r="BU723">
        <v>68</v>
      </c>
      <c r="BV723">
        <v>69</v>
      </c>
      <c r="BW723">
        <v>70</v>
      </c>
      <c r="BX723">
        <v>71</v>
      </c>
      <c r="BY723">
        <v>72</v>
      </c>
      <c r="BZ723">
        <v>73</v>
      </c>
      <c r="CA723">
        <v>74</v>
      </c>
      <c r="CB723">
        <v>75</v>
      </c>
      <c r="CC723">
        <v>76</v>
      </c>
      <c r="CD723">
        <v>77</v>
      </c>
      <c r="CE723">
        <v>78</v>
      </c>
      <c r="CF723">
        <v>79</v>
      </c>
      <c r="CG723">
        <v>80</v>
      </c>
      <c r="CH723">
        <v>81</v>
      </c>
      <c r="CI723">
        <v>82</v>
      </c>
      <c r="CJ723">
        <v>83</v>
      </c>
      <c r="CK723">
        <v>84</v>
      </c>
      <c r="CL723">
        <v>85</v>
      </c>
      <c r="CM723">
        <v>86</v>
      </c>
      <c r="CN723">
        <v>87</v>
      </c>
      <c r="CO723">
        <v>88</v>
      </c>
      <c r="CP723">
        <v>89</v>
      </c>
      <c r="CQ723">
        <v>90</v>
      </c>
      <c r="CR723">
        <v>91</v>
      </c>
      <c r="CS723">
        <v>92</v>
      </c>
      <c r="CT723">
        <v>93</v>
      </c>
      <c r="CU723">
        <v>94</v>
      </c>
      <c r="CV723">
        <v>95</v>
      </c>
      <c r="CW723">
        <v>96</v>
      </c>
      <c r="CX723">
        <v>97</v>
      </c>
      <c r="CY723">
        <v>98</v>
      </c>
      <c r="CZ723">
        <v>99</v>
      </c>
      <c r="DA723">
        <v>100</v>
      </c>
      <c r="DB723">
        <v>101</v>
      </c>
      <c r="DC723">
        <v>102</v>
      </c>
      <c r="DD723">
        <v>103</v>
      </c>
      <c r="DE723">
        <v>104</v>
      </c>
      <c r="DF723">
        <v>105</v>
      </c>
      <c r="DG723">
        <v>106</v>
      </c>
      <c r="DH723">
        <v>107</v>
      </c>
      <c r="DI723">
        <v>108</v>
      </c>
      <c r="DJ723">
        <v>109</v>
      </c>
      <c r="DK723">
        <v>110</v>
      </c>
      <c r="DL723">
        <v>111</v>
      </c>
      <c r="DM723">
        <v>112</v>
      </c>
      <c r="DN723">
        <v>113</v>
      </c>
      <c r="DO723">
        <v>114</v>
      </c>
      <c r="DP723">
        <v>115</v>
      </c>
      <c r="DQ723">
        <v>116</v>
      </c>
      <c r="DR723">
        <v>117</v>
      </c>
      <c r="DS723">
        <v>118</v>
      </c>
      <c r="DT723">
        <v>119</v>
      </c>
      <c r="DU723">
        <v>120</v>
      </c>
      <c r="DV723">
        <v>121</v>
      </c>
      <c r="DW723">
        <v>122</v>
      </c>
      <c r="DX723">
        <v>123</v>
      </c>
      <c r="DY723">
        <v>124</v>
      </c>
      <c r="DZ723">
        <v>125</v>
      </c>
      <c r="EA723">
        <v>126</v>
      </c>
      <c r="EB723">
        <v>127</v>
      </c>
      <c r="EC723">
        <v>128</v>
      </c>
      <c r="ED723">
        <v>129</v>
      </c>
      <c r="EE723">
        <v>130</v>
      </c>
      <c r="EF723">
        <v>131</v>
      </c>
      <c r="EG723">
        <v>132</v>
      </c>
      <c r="EH723">
        <v>133</v>
      </c>
      <c r="EI723">
        <v>134</v>
      </c>
      <c r="EJ723">
        <v>135</v>
      </c>
      <c r="EK723">
        <v>136</v>
      </c>
      <c r="EL723">
        <v>137</v>
      </c>
      <c r="EM723">
        <v>138</v>
      </c>
      <c r="EN723">
        <v>139</v>
      </c>
      <c r="EP723">
        <v>140</v>
      </c>
      <c r="EQ723">
        <v>141</v>
      </c>
      <c r="ER723">
        <v>142</v>
      </c>
      <c r="ES723">
        <v>143</v>
      </c>
      <c r="EU723">
        <v>144</v>
      </c>
      <c r="EV723">
        <v>145</v>
      </c>
      <c r="EW723">
        <v>146</v>
      </c>
      <c r="EX723">
        <v>147</v>
      </c>
    </row>
    <row r="724" spans="4:154" x14ac:dyDescent="0.2">
      <c r="E724" s="426" t="s">
        <v>157</v>
      </c>
      <c r="F724">
        <v>32</v>
      </c>
      <c r="G724">
        <v>123</v>
      </c>
      <c r="H724">
        <v>44</v>
      </c>
      <c r="I724">
        <v>66</v>
      </c>
      <c r="J724">
        <v>92</v>
      </c>
      <c r="K724">
        <v>3</v>
      </c>
      <c r="L724">
        <v>99</v>
      </c>
      <c r="M724">
        <v>141</v>
      </c>
      <c r="N724">
        <v>7</v>
      </c>
      <c r="O724">
        <v>43</v>
      </c>
      <c r="P724">
        <v>62</v>
      </c>
      <c r="Q724">
        <v>91</v>
      </c>
      <c r="R724">
        <v>120</v>
      </c>
      <c r="S724">
        <v>11</v>
      </c>
      <c r="T724">
        <v>42</v>
      </c>
      <c r="U724">
        <v>30</v>
      </c>
      <c r="V724">
        <v>25</v>
      </c>
      <c r="W724">
        <v>107</v>
      </c>
      <c r="X724">
        <v>142</v>
      </c>
      <c r="Y724">
        <v>98</v>
      </c>
      <c r="Z724">
        <v>79</v>
      </c>
      <c r="AA724">
        <v>60</v>
      </c>
      <c r="AB724">
        <v>39</v>
      </c>
      <c r="AC724">
        <v>118</v>
      </c>
      <c r="AD724">
        <v>103</v>
      </c>
      <c r="AE724">
        <v>146</v>
      </c>
      <c r="AF724">
        <v>134</v>
      </c>
      <c r="AG724">
        <v>140</v>
      </c>
      <c r="AH724">
        <v>71</v>
      </c>
      <c r="AI724">
        <v>49</v>
      </c>
      <c r="AJ724">
        <v>77</v>
      </c>
      <c r="AK724">
        <v>129</v>
      </c>
      <c r="AL724">
        <v>27</v>
      </c>
      <c r="AM724">
        <v>83</v>
      </c>
      <c r="AN724">
        <v>109</v>
      </c>
      <c r="AO724">
        <v>143</v>
      </c>
      <c r="AP724">
        <v>53</v>
      </c>
      <c r="AQ724">
        <v>57</v>
      </c>
      <c r="AR724">
        <v>23</v>
      </c>
      <c r="AS724">
        <v>88</v>
      </c>
      <c r="AT724">
        <v>102</v>
      </c>
      <c r="AU724">
        <v>24</v>
      </c>
      <c r="AV724">
        <v>40</v>
      </c>
      <c r="AW724">
        <v>112</v>
      </c>
      <c r="AX724">
        <v>46</v>
      </c>
      <c r="AY724">
        <v>114</v>
      </c>
      <c r="AZ724">
        <v>119</v>
      </c>
      <c r="BA724">
        <v>97</v>
      </c>
      <c r="BB724">
        <v>73</v>
      </c>
      <c r="BC724">
        <v>63</v>
      </c>
      <c r="BD724">
        <v>105</v>
      </c>
      <c r="BE724">
        <v>93</v>
      </c>
      <c r="BF724">
        <v>56</v>
      </c>
      <c r="BG724">
        <v>6</v>
      </c>
      <c r="BH724">
        <v>26</v>
      </c>
      <c r="BI724">
        <v>58</v>
      </c>
      <c r="BJ724">
        <v>90</v>
      </c>
      <c r="BK724">
        <v>100</v>
      </c>
      <c r="BL724">
        <v>113</v>
      </c>
      <c r="BM724">
        <v>36</v>
      </c>
      <c r="BN724">
        <v>59</v>
      </c>
      <c r="BO724">
        <v>78</v>
      </c>
      <c r="BP724">
        <v>4</v>
      </c>
      <c r="BQ724">
        <v>87</v>
      </c>
      <c r="BR724">
        <v>12</v>
      </c>
      <c r="BS724">
        <v>138</v>
      </c>
      <c r="BT724">
        <v>80</v>
      </c>
      <c r="BU724">
        <v>74</v>
      </c>
      <c r="BV724">
        <v>144</v>
      </c>
      <c r="BW724">
        <v>47</v>
      </c>
      <c r="BX724">
        <v>9</v>
      </c>
      <c r="BY724">
        <v>84</v>
      </c>
      <c r="BZ724">
        <v>127</v>
      </c>
      <c r="CA724">
        <v>125</v>
      </c>
      <c r="CB724">
        <v>41</v>
      </c>
      <c r="CC724">
        <v>147</v>
      </c>
      <c r="CD724">
        <v>29</v>
      </c>
      <c r="CE724">
        <v>2</v>
      </c>
      <c r="CF724">
        <v>16</v>
      </c>
      <c r="CG724">
        <v>96</v>
      </c>
      <c r="CH724">
        <v>13</v>
      </c>
      <c r="CI724">
        <v>8</v>
      </c>
      <c r="CJ724">
        <v>132</v>
      </c>
      <c r="CK724">
        <v>72</v>
      </c>
      <c r="CL724">
        <v>94</v>
      </c>
      <c r="CM724">
        <v>50</v>
      </c>
      <c r="CN724">
        <v>131</v>
      </c>
      <c r="CO724">
        <v>14</v>
      </c>
      <c r="CP724">
        <v>115</v>
      </c>
      <c r="CQ724">
        <v>117</v>
      </c>
      <c r="CR724">
        <v>104</v>
      </c>
      <c r="CS724">
        <v>5</v>
      </c>
      <c r="CT724">
        <v>15</v>
      </c>
      <c r="CU724">
        <v>52</v>
      </c>
      <c r="CV724">
        <v>31</v>
      </c>
      <c r="CW724">
        <v>68</v>
      </c>
      <c r="CX724">
        <v>48</v>
      </c>
      <c r="CY724">
        <v>121</v>
      </c>
      <c r="CZ724">
        <v>21</v>
      </c>
      <c r="DA724">
        <v>1</v>
      </c>
      <c r="DB724">
        <v>38</v>
      </c>
      <c r="DC724">
        <v>61</v>
      </c>
      <c r="DD724">
        <v>22</v>
      </c>
      <c r="DE724">
        <v>126</v>
      </c>
      <c r="DF724">
        <v>51</v>
      </c>
      <c r="DG724">
        <v>65</v>
      </c>
      <c r="DH724">
        <v>18</v>
      </c>
      <c r="DI724">
        <v>82</v>
      </c>
      <c r="DJ724">
        <v>136</v>
      </c>
      <c r="DK724">
        <v>28</v>
      </c>
      <c r="DL724">
        <v>75</v>
      </c>
      <c r="DM724">
        <v>64</v>
      </c>
      <c r="DN724">
        <v>145</v>
      </c>
      <c r="DO724">
        <v>76</v>
      </c>
      <c r="DP724">
        <v>89</v>
      </c>
      <c r="DQ724">
        <v>139</v>
      </c>
      <c r="DR724">
        <v>135</v>
      </c>
      <c r="DS724">
        <v>122</v>
      </c>
      <c r="DT724">
        <v>67</v>
      </c>
      <c r="DU724">
        <v>17</v>
      </c>
      <c r="DV724">
        <v>137</v>
      </c>
      <c r="DW724">
        <v>20</v>
      </c>
      <c r="DX724">
        <v>10</v>
      </c>
      <c r="DY724">
        <v>45</v>
      </c>
      <c r="DZ724">
        <v>116</v>
      </c>
      <c r="EA724">
        <v>95</v>
      </c>
      <c r="EB724">
        <v>81</v>
      </c>
      <c r="EC724">
        <v>130</v>
      </c>
      <c r="ED724">
        <v>108</v>
      </c>
      <c r="EE724">
        <v>69</v>
      </c>
      <c r="EF724">
        <v>128</v>
      </c>
      <c r="EG724">
        <v>34</v>
      </c>
      <c r="EH724">
        <v>124</v>
      </c>
      <c r="EI724">
        <v>37</v>
      </c>
      <c r="EJ724">
        <v>101</v>
      </c>
      <c r="EK724">
        <v>133</v>
      </c>
      <c r="EL724">
        <v>106</v>
      </c>
      <c r="EM724">
        <v>55</v>
      </c>
      <c r="EN724">
        <v>86</v>
      </c>
      <c r="EP724">
        <v>85</v>
      </c>
      <c r="EQ724">
        <v>110</v>
      </c>
      <c r="ER724">
        <v>19</v>
      </c>
      <c r="ES724">
        <v>33</v>
      </c>
      <c r="EU724">
        <v>70</v>
      </c>
      <c r="EV724">
        <v>111</v>
      </c>
      <c r="EW724">
        <v>54</v>
      </c>
      <c r="EX724">
        <v>35</v>
      </c>
    </row>
    <row r="725" spans="4:154" x14ac:dyDescent="0.2">
      <c r="E725" s="426" t="s">
        <v>159</v>
      </c>
      <c r="F725">
        <v>64</v>
      </c>
      <c r="G725">
        <v>41</v>
      </c>
      <c r="H725">
        <v>24</v>
      </c>
      <c r="I725">
        <v>106</v>
      </c>
      <c r="J725">
        <v>144</v>
      </c>
      <c r="K725">
        <v>47</v>
      </c>
      <c r="L725">
        <v>85</v>
      </c>
      <c r="M725">
        <v>17</v>
      </c>
      <c r="N725">
        <v>65</v>
      </c>
      <c r="O725">
        <v>141</v>
      </c>
      <c r="P725">
        <v>60</v>
      </c>
      <c r="Q725">
        <v>70</v>
      </c>
      <c r="R725">
        <v>72</v>
      </c>
      <c r="S725">
        <v>102</v>
      </c>
      <c r="T725">
        <v>2</v>
      </c>
      <c r="U725">
        <v>109</v>
      </c>
      <c r="V725">
        <v>4</v>
      </c>
      <c r="W725">
        <v>80</v>
      </c>
      <c r="X725">
        <v>82</v>
      </c>
      <c r="Y725">
        <v>126</v>
      </c>
      <c r="Z725">
        <v>25</v>
      </c>
      <c r="AA725">
        <v>100</v>
      </c>
      <c r="AB725">
        <v>26</v>
      </c>
      <c r="AC725">
        <v>57</v>
      </c>
      <c r="AD725">
        <v>68</v>
      </c>
      <c r="AE725">
        <v>125</v>
      </c>
      <c r="AF725">
        <v>113</v>
      </c>
      <c r="AG725">
        <v>110</v>
      </c>
      <c r="AH725">
        <v>146</v>
      </c>
      <c r="AI725">
        <v>11</v>
      </c>
      <c r="AJ725">
        <v>115</v>
      </c>
      <c r="AK725">
        <v>36</v>
      </c>
      <c r="AL725">
        <v>87</v>
      </c>
      <c r="AM725">
        <v>61</v>
      </c>
      <c r="AN725">
        <v>97</v>
      </c>
      <c r="AO725">
        <v>69</v>
      </c>
      <c r="AP725">
        <v>51</v>
      </c>
      <c r="AQ725">
        <v>104</v>
      </c>
      <c r="AR725">
        <v>46</v>
      </c>
      <c r="AS725">
        <v>78</v>
      </c>
      <c r="AT725">
        <v>103</v>
      </c>
      <c r="AU725">
        <v>142</v>
      </c>
      <c r="AV725">
        <v>90</v>
      </c>
      <c r="AW725">
        <v>48</v>
      </c>
      <c r="AX725">
        <v>9</v>
      </c>
      <c r="AY725">
        <v>74</v>
      </c>
      <c r="AZ725">
        <v>14</v>
      </c>
      <c r="BA725">
        <v>67</v>
      </c>
      <c r="BB725">
        <v>8</v>
      </c>
      <c r="BC725">
        <v>143</v>
      </c>
      <c r="BD725">
        <v>37</v>
      </c>
      <c r="BE725">
        <v>63</v>
      </c>
      <c r="BF725">
        <v>52</v>
      </c>
      <c r="BG725">
        <v>138</v>
      </c>
      <c r="BH725">
        <v>71</v>
      </c>
      <c r="BI725">
        <v>73</v>
      </c>
      <c r="BJ725">
        <v>118</v>
      </c>
      <c r="BK725">
        <v>95</v>
      </c>
      <c r="BL725">
        <v>127</v>
      </c>
      <c r="BM725">
        <v>140</v>
      </c>
      <c r="BN725">
        <v>89</v>
      </c>
      <c r="BO725">
        <v>98</v>
      </c>
      <c r="BP725">
        <v>29</v>
      </c>
      <c r="BQ725">
        <v>1</v>
      </c>
      <c r="BR725">
        <v>56</v>
      </c>
      <c r="BS725">
        <v>124</v>
      </c>
      <c r="BT725">
        <v>96</v>
      </c>
      <c r="BU725">
        <v>21</v>
      </c>
      <c r="BV725">
        <v>32</v>
      </c>
      <c r="BW725">
        <v>18</v>
      </c>
      <c r="BX725">
        <v>35</v>
      </c>
      <c r="BY725">
        <v>76</v>
      </c>
      <c r="BZ725">
        <v>5</v>
      </c>
      <c r="CA725">
        <v>121</v>
      </c>
      <c r="CB725">
        <v>81</v>
      </c>
      <c r="CC725">
        <v>45</v>
      </c>
      <c r="CD725">
        <v>31</v>
      </c>
      <c r="CE725">
        <v>84</v>
      </c>
      <c r="CF725">
        <v>30</v>
      </c>
      <c r="CG725">
        <v>132</v>
      </c>
      <c r="CH725">
        <v>23</v>
      </c>
      <c r="CI725">
        <v>19</v>
      </c>
      <c r="CJ725">
        <v>116</v>
      </c>
      <c r="CK725">
        <v>123</v>
      </c>
      <c r="CL725">
        <v>93</v>
      </c>
      <c r="CM725">
        <v>117</v>
      </c>
      <c r="CN725">
        <v>136</v>
      </c>
      <c r="CO725">
        <v>59</v>
      </c>
      <c r="CP725">
        <v>13</v>
      </c>
      <c r="CQ725">
        <v>133</v>
      </c>
      <c r="CR725">
        <v>112</v>
      </c>
      <c r="CS725">
        <v>28</v>
      </c>
      <c r="CT725">
        <v>92</v>
      </c>
      <c r="CU725">
        <v>145</v>
      </c>
      <c r="CV725">
        <v>53</v>
      </c>
      <c r="CW725">
        <v>129</v>
      </c>
      <c r="CX725">
        <v>33</v>
      </c>
      <c r="CY725">
        <v>147</v>
      </c>
      <c r="CZ725">
        <v>107</v>
      </c>
      <c r="DA725">
        <v>91</v>
      </c>
      <c r="DB725">
        <v>108</v>
      </c>
      <c r="DC725">
        <v>6</v>
      </c>
      <c r="DD725">
        <v>20</v>
      </c>
      <c r="DE725">
        <v>131</v>
      </c>
      <c r="DF725">
        <v>114</v>
      </c>
      <c r="DG725">
        <v>49</v>
      </c>
      <c r="DH725">
        <v>88</v>
      </c>
      <c r="DI725">
        <v>119</v>
      </c>
      <c r="DJ725">
        <v>27</v>
      </c>
      <c r="DK725">
        <v>22</v>
      </c>
      <c r="DL725">
        <v>54</v>
      </c>
      <c r="DM725">
        <v>79</v>
      </c>
      <c r="DN725">
        <v>16</v>
      </c>
      <c r="DO725">
        <v>122</v>
      </c>
      <c r="DP725">
        <v>66</v>
      </c>
      <c r="DQ725">
        <v>43</v>
      </c>
      <c r="DR725">
        <v>86</v>
      </c>
      <c r="DS725">
        <v>134</v>
      </c>
      <c r="DT725">
        <v>38</v>
      </c>
      <c r="DU725">
        <v>137</v>
      </c>
      <c r="DV725">
        <v>39</v>
      </c>
      <c r="DW725">
        <v>44</v>
      </c>
      <c r="DX725">
        <v>34</v>
      </c>
      <c r="DY725">
        <v>77</v>
      </c>
      <c r="DZ725">
        <v>58</v>
      </c>
      <c r="EA725">
        <v>42</v>
      </c>
      <c r="EB725">
        <v>40</v>
      </c>
      <c r="EC725">
        <v>101</v>
      </c>
      <c r="ED725">
        <v>111</v>
      </c>
      <c r="EE725">
        <v>3</v>
      </c>
      <c r="EF725">
        <v>83</v>
      </c>
      <c r="EG725">
        <v>55</v>
      </c>
      <c r="EH725">
        <v>105</v>
      </c>
      <c r="EI725">
        <v>50</v>
      </c>
      <c r="EJ725">
        <v>139</v>
      </c>
      <c r="EK725">
        <v>94</v>
      </c>
      <c r="EL725">
        <v>120</v>
      </c>
      <c r="EM725">
        <v>99</v>
      </c>
      <c r="EN725">
        <v>128</v>
      </c>
      <c r="EP725">
        <v>135</v>
      </c>
      <c r="EQ725">
        <v>10</v>
      </c>
      <c r="ER725">
        <v>12</v>
      </c>
      <c r="ES725">
        <v>75</v>
      </c>
      <c r="EU725">
        <v>15</v>
      </c>
      <c r="EV725">
        <v>130</v>
      </c>
      <c r="EW725">
        <v>7</v>
      </c>
      <c r="EX725">
        <v>62</v>
      </c>
    </row>
    <row r="727" spans="4:154" x14ac:dyDescent="0.2">
      <c r="D727" s="430">
        <v>148</v>
      </c>
      <c r="E727" s="431" t="s">
        <v>179</v>
      </c>
    </row>
    <row r="728" spans="4:154" x14ac:dyDescent="0.2">
      <c r="E728" s="426" t="s">
        <v>130</v>
      </c>
      <c r="F728">
        <v>1</v>
      </c>
      <c r="G728">
        <v>2</v>
      </c>
      <c r="H728">
        <v>3</v>
      </c>
      <c r="I728">
        <v>4</v>
      </c>
      <c r="J728">
        <v>5</v>
      </c>
      <c r="K728">
        <v>6</v>
      </c>
      <c r="L728">
        <v>7</v>
      </c>
      <c r="M728">
        <v>8</v>
      </c>
      <c r="N728">
        <v>9</v>
      </c>
      <c r="O728">
        <v>10</v>
      </c>
      <c r="P728">
        <v>11</v>
      </c>
      <c r="Q728">
        <v>12</v>
      </c>
      <c r="R728">
        <v>13</v>
      </c>
      <c r="S728">
        <v>14</v>
      </c>
      <c r="T728">
        <v>15</v>
      </c>
      <c r="U728">
        <v>16</v>
      </c>
      <c r="V728">
        <v>17</v>
      </c>
      <c r="W728">
        <v>18</v>
      </c>
      <c r="X728">
        <v>19</v>
      </c>
      <c r="Y728">
        <v>20</v>
      </c>
      <c r="Z728">
        <v>21</v>
      </c>
      <c r="AA728">
        <v>22</v>
      </c>
      <c r="AB728">
        <v>23</v>
      </c>
      <c r="AC728">
        <v>24</v>
      </c>
      <c r="AD728">
        <v>25</v>
      </c>
      <c r="AE728">
        <v>26</v>
      </c>
      <c r="AF728">
        <v>27</v>
      </c>
      <c r="AG728">
        <v>28</v>
      </c>
      <c r="AH728">
        <v>29</v>
      </c>
      <c r="AI728">
        <v>30</v>
      </c>
      <c r="AJ728">
        <v>31</v>
      </c>
      <c r="AK728">
        <v>32</v>
      </c>
      <c r="AL728">
        <v>33</v>
      </c>
      <c r="AM728">
        <v>34</v>
      </c>
      <c r="AN728">
        <v>35</v>
      </c>
      <c r="AO728">
        <v>36</v>
      </c>
      <c r="AP728">
        <v>37</v>
      </c>
      <c r="AQ728">
        <v>38</v>
      </c>
      <c r="AR728">
        <v>39</v>
      </c>
      <c r="AS728">
        <v>40</v>
      </c>
      <c r="AT728">
        <v>41</v>
      </c>
      <c r="AU728">
        <v>42</v>
      </c>
      <c r="AV728">
        <v>43</v>
      </c>
      <c r="AW728">
        <v>44</v>
      </c>
      <c r="AX728">
        <v>45</v>
      </c>
      <c r="AY728">
        <v>46</v>
      </c>
      <c r="AZ728">
        <v>47</v>
      </c>
      <c r="BA728">
        <v>48</v>
      </c>
      <c r="BB728">
        <v>49</v>
      </c>
      <c r="BC728">
        <v>50</v>
      </c>
      <c r="BD728">
        <v>51</v>
      </c>
      <c r="BE728">
        <v>52</v>
      </c>
      <c r="BF728">
        <v>53</v>
      </c>
      <c r="BG728">
        <v>54</v>
      </c>
      <c r="BH728">
        <v>55</v>
      </c>
      <c r="BI728">
        <v>56</v>
      </c>
      <c r="BJ728">
        <v>57</v>
      </c>
      <c r="BK728">
        <v>58</v>
      </c>
      <c r="BL728">
        <v>59</v>
      </c>
      <c r="BM728">
        <v>60</v>
      </c>
      <c r="BN728">
        <v>61</v>
      </c>
      <c r="BO728">
        <v>62</v>
      </c>
      <c r="BP728">
        <v>63</v>
      </c>
      <c r="BQ728">
        <v>64</v>
      </c>
      <c r="BR728">
        <v>65</v>
      </c>
      <c r="BS728">
        <v>66</v>
      </c>
      <c r="BT728">
        <v>67</v>
      </c>
      <c r="BU728">
        <v>68</v>
      </c>
      <c r="BV728">
        <v>69</v>
      </c>
      <c r="BW728">
        <v>70</v>
      </c>
      <c r="BX728">
        <v>71</v>
      </c>
      <c r="BY728">
        <v>72</v>
      </c>
      <c r="BZ728">
        <v>73</v>
      </c>
      <c r="CA728">
        <v>74</v>
      </c>
      <c r="CB728">
        <v>75</v>
      </c>
      <c r="CC728">
        <v>76</v>
      </c>
      <c r="CD728">
        <v>77</v>
      </c>
      <c r="CE728">
        <v>78</v>
      </c>
      <c r="CF728">
        <v>79</v>
      </c>
      <c r="CG728">
        <v>80</v>
      </c>
      <c r="CH728">
        <v>81</v>
      </c>
      <c r="CI728">
        <v>82</v>
      </c>
      <c r="CJ728">
        <v>83</v>
      </c>
      <c r="CK728">
        <v>84</v>
      </c>
      <c r="CL728">
        <v>85</v>
      </c>
      <c r="CM728">
        <v>86</v>
      </c>
      <c r="CN728">
        <v>87</v>
      </c>
      <c r="CO728">
        <v>88</v>
      </c>
      <c r="CP728">
        <v>89</v>
      </c>
      <c r="CQ728">
        <v>90</v>
      </c>
      <c r="CR728">
        <v>91</v>
      </c>
      <c r="CS728">
        <v>92</v>
      </c>
      <c r="CT728">
        <v>93</v>
      </c>
      <c r="CU728">
        <v>94</v>
      </c>
      <c r="CV728">
        <v>95</v>
      </c>
      <c r="CW728">
        <v>96</v>
      </c>
      <c r="CX728">
        <v>97</v>
      </c>
      <c r="CY728">
        <v>98</v>
      </c>
      <c r="CZ728">
        <v>99</v>
      </c>
      <c r="DA728">
        <v>100</v>
      </c>
      <c r="DB728">
        <v>101</v>
      </c>
      <c r="DC728">
        <v>102</v>
      </c>
      <c r="DD728">
        <v>103</v>
      </c>
      <c r="DE728">
        <v>104</v>
      </c>
      <c r="DF728">
        <v>105</v>
      </c>
      <c r="DG728">
        <v>106</v>
      </c>
      <c r="DH728">
        <v>107</v>
      </c>
      <c r="DI728">
        <v>108</v>
      </c>
      <c r="DJ728">
        <v>109</v>
      </c>
      <c r="DK728">
        <v>110</v>
      </c>
      <c r="DL728">
        <v>111</v>
      </c>
      <c r="DM728">
        <v>112</v>
      </c>
      <c r="DN728">
        <v>113</v>
      </c>
      <c r="DO728">
        <v>114</v>
      </c>
      <c r="DP728">
        <v>115</v>
      </c>
      <c r="DQ728">
        <v>116</v>
      </c>
      <c r="DR728">
        <v>117</v>
      </c>
      <c r="DS728">
        <v>118</v>
      </c>
      <c r="DT728">
        <v>119</v>
      </c>
      <c r="DU728">
        <v>120</v>
      </c>
      <c r="DV728">
        <v>121</v>
      </c>
      <c r="DW728">
        <v>122</v>
      </c>
      <c r="DX728">
        <v>123</v>
      </c>
      <c r="DY728">
        <v>124</v>
      </c>
      <c r="DZ728">
        <v>125</v>
      </c>
      <c r="EA728">
        <v>126</v>
      </c>
      <c r="EB728">
        <v>127</v>
      </c>
      <c r="EC728">
        <v>128</v>
      </c>
      <c r="ED728">
        <v>129</v>
      </c>
      <c r="EE728">
        <v>130</v>
      </c>
      <c r="EF728">
        <v>131</v>
      </c>
      <c r="EG728">
        <v>132</v>
      </c>
      <c r="EH728">
        <v>133</v>
      </c>
      <c r="EI728">
        <v>134</v>
      </c>
      <c r="EJ728">
        <v>135</v>
      </c>
      <c r="EK728">
        <v>136</v>
      </c>
      <c r="EL728">
        <v>137</v>
      </c>
      <c r="EM728">
        <v>138</v>
      </c>
      <c r="EN728">
        <v>139</v>
      </c>
      <c r="EO728">
        <v>140</v>
      </c>
      <c r="EP728">
        <v>141</v>
      </c>
      <c r="EQ728">
        <v>142</v>
      </c>
      <c r="ER728">
        <v>143</v>
      </c>
      <c r="ES728">
        <v>144</v>
      </c>
      <c r="EU728">
        <v>145</v>
      </c>
      <c r="EV728">
        <v>146</v>
      </c>
      <c r="EW728">
        <v>147</v>
      </c>
      <c r="EX728">
        <v>148</v>
      </c>
    </row>
    <row r="729" spans="4:154" x14ac:dyDescent="0.2">
      <c r="E729" s="426" t="s">
        <v>157</v>
      </c>
      <c r="F729">
        <v>63</v>
      </c>
      <c r="G729">
        <v>140</v>
      </c>
      <c r="H729">
        <v>34</v>
      </c>
      <c r="I729">
        <v>133</v>
      </c>
      <c r="J729">
        <v>123</v>
      </c>
      <c r="K729">
        <v>97</v>
      </c>
      <c r="L729">
        <v>105</v>
      </c>
      <c r="M729">
        <v>35</v>
      </c>
      <c r="N729">
        <v>12</v>
      </c>
      <c r="O729">
        <v>131</v>
      </c>
      <c r="P729">
        <v>99</v>
      </c>
      <c r="Q729">
        <v>5</v>
      </c>
      <c r="R729">
        <v>89</v>
      </c>
      <c r="S729">
        <v>111</v>
      </c>
      <c r="T729">
        <v>27</v>
      </c>
      <c r="U729">
        <v>24</v>
      </c>
      <c r="V729">
        <v>41</v>
      </c>
      <c r="W729">
        <v>141</v>
      </c>
      <c r="X729">
        <v>60</v>
      </c>
      <c r="Y729">
        <v>132</v>
      </c>
      <c r="Z729">
        <v>20</v>
      </c>
      <c r="AA729">
        <v>56</v>
      </c>
      <c r="AB729">
        <v>65</v>
      </c>
      <c r="AC729">
        <v>113</v>
      </c>
      <c r="AD729">
        <v>22</v>
      </c>
      <c r="AE729">
        <v>38</v>
      </c>
      <c r="AF729">
        <v>91</v>
      </c>
      <c r="AG729">
        <v>119</v>
      </c>
      <c r="AH729">
        <v>72</v>
      </c>
      <c r="AI729">
        <v>59</v>
      </c>
      <c r="AJ729">
        <v>29</v>
      </c>
      <c r="AK729">
        <v>93</v>
      </c>
      <c r="AL729">
        <v>31</v>
      </c>
      <c r="AM729">
        <v>138</v>
      </c>
      <c r="AN729">
        <v>57</v>
      </c>
      <c r="AO729">
        <v>80</v>
      </c>
      <c r="AP729">
        <v>19</v>
      </c>
      <c r="AQ729">
        <v>124</v>
      </c>
      <c r="AR729">
        <v>30</v>
      </c>
      <c r="AS729">
        <v>102</v>
      </c>
      <c r="AT729">
        <v>104</v>
      </c>
      <c r="AU729">
        <v>69</v>
      </c>
      <c r="AV729">
        <v>32</v>
      </c>
      <c r="AW729">
        <v>142</v>
      </c>
      <c r="AX729">
        <v>147</v>
      </c>
      <c r="AY729">
        <v>84</v>
      </c>
      <c r="AZ729">
        <v>135</v>
      </c>
      <c r="BA729">
        <v>125</v>
      </c>
      <c r="BB729">
        <v>52</v>
      </c>
      <c r="BC729">
        <v>13</v>
      </c>
      <c r="BD729">
        <v>148</v>
      </c>
      <c r="BE729">
        <v>50</v>
      </c>
      <c r="BF729">
        <v>115</v>
      </c>
      <c r="BG729">
        <v>45</v>
      </c>
      <c r="BH729">
        <v>98</v>
      </c>
      <c r="BI729">
        <v>47</v>
      </c>
      <c r="BJ729">
        <v>8</v>
      </c>
      <c r="BK729">
        <v>67</v>
      </c>
      <c r="BL729">
        <v>126</v>
      </c>
      <c r="BM729">
        <v>18</v>
      </c>
      <c r="BN729">
        <v>79</v>
      </c>
      <c r="BO729">
        <v>43</v>
      </c>
      <c r="BP729">
        <v>1</v>
      </c>
      <c r="BQ729">
        <v>7</v>
      </c>
      <c r="BR729">
        <v>122</v>
      </c>
      <c r="BS729">
        <v>82</v>
      </c>
      <c r="BT729">
        <v>58</v>
      </c>
      <c r="BU729">
        <v>4</v>
      </c>
      <c r="BV729">
        <v>42</v>
      </c>
      <c r="BW729">
        <v>33</v>
      </c>
      <c r="BX729">
        <v>49</v>
      </c>
      <c r="BY729">
        <v>68</v>
      </c>
      <c r="BZ729">
        <v>136</v>
      </c>
      <c r="CA729">
        <v>112</v>
      </c>
      <c r="CB729">
        <v>101</v>
      </c>
      <c r="CC729">
        <v>44</v>
      </c>
      <c r="CD729">
        <v>86</v>
      </c>
      <c r="CE729">
        <v>95</v>
      </c>
      <c r="CF729">
        <v>26</v>
      </c>
      <c r="CG729">
        <v>145</v>
      </c>
      <c r="CH729">
        <v>128</v>
      </c>
      <c r="CI729">
        <v>120</v>
      </c>
      <c r="CJ729">
        <v>134</v>
      </c>
      <c r="CK729">
        <v>73</v>
      </c>
      <c r="CL729">
        <v>37</v>
      </c>
      <c r="CM729">
        <v>139</v>
      </c>
      <c r="CN729">
        <v>81</v>
      </c>
      <c r="CO729">
        <v>66</v>
      </c>
      <c r="CP729">
        <v>48</v>
      </c>
      <c r="CQ729">
        <v>39</v>
      </c>
      <c r="CR729">
        <v>146</v>
      </c>
      <c r="CS729">
        <v>110</v>
      </c>
      <c r="CT729">
        <v>129</v>
      </c>
      <c r="CU729">
        <v>118</v>
      </c>
      <c r="CV729">
        <v>88</v>
      </c>
      <c r="CW729">
        <v>144</v>
      </c>
      <c r="CX729">
        <v>55</v>
      </c>
      <c r="CY729">
        <v>64</v>
      </c>
      <c r="CZ729">
        <v>16</v>
      </c>
      <c r="DA729">
        <v>3</v>
      </c>
      <c r="DB729">
        <v>15</v>
      </c>
      <c r="DC729">
        <v>40</v>
      </c>
      <c r="DD729">
        <v>87</v>
      </c>
      <c r="DE729">
        <v>23</v>
      </c>
      <c r="DF729">
        <v>94</v>
      </c>
      <c r="DG729">
        <v>9</v>
      </c>
      <c r="DH729">
        <v>114</v>
      </c>
      <c r="DI729">
        <v>70</v>
      </c>
      <c r="DJ729">
        <v>100</v>
      </c>
      <c r="DK729">
        <v>143</v>
      </c>
      <c r="DL729">
        <v>137</v>
      </c>
      <c r="DM729">
        <v>61</v>
      </c>
      <c r="DN729">
        <v>2</v>
      </c>
      <c r="DO729">
        <v>107</v>
      </c>
      <c r="DP729">
        <v>53</v>
      </c>
      <c r="DQ729">
        <v>25</v>
      </c>
      <c r="DR729">
        <v>109</v>
      </c>
      <c r="DS729">
        <v>17</v>
      </c>
      <c r="DT729">
        <v>46</v>
      </c>
      <c r="DU729">
        <v>83</v>
      </c>
      <c r="DV729">
        <v>130</v>
      </c>
      <c r="DW729">
        <v>28</v>
      </c>
      <c r="DX729">
        <v>116</v>
      </c>
      <c r="DY729">
        <v>71</v>
      </c>
      <c r="DZ729">
        <v>54</v>
      </c>
      <c r="EA729">
        <v>62</v>
      </c>
      <c r="EB729">
        <v>74</v>
      </c>
      <c r="EC729">
        <v>6</v>
      </c>
      <c r="ED729">
        <v>108</v>
      </c>
      <c r="EE729">
        <v>96</v>
      </c>
      <c r="EF729">
        <v>127</v>
      </c>
      <c r="EG729">
        <v>78</v>
      </c>
      <c r="EH729">
        <v>36</v>
      </c>
      <c r="EI729">
        <v>11</v>
      </c>
      <c r="EJ729">
        <v>106</v>
      </c>
      <c r="EK729">
        <v>85</v>
      </c>
      <c r="EL729">
        <v>14</v>
      </c>
      <c r="EM729">
        <v>76</v>
      </c>
      <c r="EN729">
        <v>75</v>
      </c>
      <c r="EO729">
        <v>121</v>
      </c>
      <c r="EP729">
        <v>90</v>
      </c>
      <c r="EQ729">
        <v>21</v>
      </c>
      <c r="ER729">
        <v>92</v>
      </c>
      <c r="ES729">
        <v>51</v>
      </c>
      <c r="EU729">
        <v>10</v>
      </c>
      <c r="EV729">
        <v>103</v>
      </c>
      <c r="EW729">
        <v>117</v>
      </c>
      <c r="EX729">
        <v>77</v>
      </c>
    </row>
    <row r="730" spans="4:154" x14ac:dyDescent="0.2">
      <c r="E730" s="426" t="s">
        <v>159</v>
      </c>
      <c r="F730">
        <v>45</v>
      </c>
      <c r="G730">
        <v>51</v>
      </c>
      <c r="H730">
        <v>12</v>
      </c>
      <c r="I730">
        <v>96</v>
      </c>
      <c r="J730">
        <v>29</v>
      </c>
      <c r="K730">
        <v>94</v>
      </c>
      <c r="L730">
        <v>143</v>
      </c>
      <c r="M730">
        <v>42</v>
      </c>
      <c r="N730">
        <v>90</v>
      </c>
      <c r="O730">
        <v>56</v>
      </c>
      <c r="P730">
        <v>48</v>
      </c>
      <c r="Q730">
        <v>71</v>
      </c>
      <c r="R730">
        <v>27</v>
      </c>
      <c r="S730">
        <v>61</v>
      </c>
      <c r="T730">
        <v>43</v>
      </c>
      <c r="U730">
        <v>123</v>
      </c>
      <c r="V730">
        <v>85</v>
      </c>
      <c r="W730">
        <v>112</v>
      </c>
      <c r="X730">
        <v>106</v>
      </c>
      <c r="Y730">
        <v>148</v>
      </c>
      <c r="Z730">
        <v>3</v>
      </c>
      <c r="AA730">
        <v>89</v>
      </c>
      <c r="AB730">
        <v>50</v>
      </c>
      <c r="AC730">
        <v>78</v>
      </c>
      <c r="AD730">
        <v>128</v>
      </c>
      <c r="AE730">
        <v>39</v>
      </c>
      <c r="AF730">
        <v>34</v>
      </c>
      <c r="AG730">
        <v>102</v>
      </c>
      <c r="AH730">
        <v>25</v>
      </c>
      <c r="AI730">
        <v>62</v>
      </c>
      <c r="AJ730">
        <v>115</v>
      </c>
      <c r="AK730">
        <v>83</v>
      </c>
      <c r="AL730">
        <v>57</v>
      </c>
      <c r="AM730">
        <v>66</v>
      </c>
      <c r="AN730">
        <v>6</v>
      </c>
      <c r="AO730">
        <v>37</v>
      </c>
      <c r="AP730">
        <v>144</v>
      </c>
      <c r="AQ730">
        <v>110</v>
      </c>
      <c r="AR730">
        <v>58</v>
      </c>
      <c r="AS730">
        <v>21</v>
      </c>
      <c r="AT730">
        <v>132</v>
      </c>
      <c r="AU730">
        <v>84</v>
      </c>
      <c r="AV730">
        <v>99</v>
      </c>
      <c r="AW730">
        <v>146</v>
      </c>
      <c r="AX730">
        <v>47</v>
      </c>
      <c r="AY730">
        <v>142</v>
      </c>
      <c r="AZ730">
        <v>133</v>
      </c>
      <c r="BA730">
        <v>122</v>
      </c>
      <c r="BB730">
        <v>101</v>
      </c>
      <c r="BC730">
        <v>86</v>
      </c>
      <c r="BD730">
        <v>40</v>
      </c>
      <c r="BE730">
        <v>80</v>
      </c>
      <c r="BF730">
        <v>114</v>
      </c>
      <c r="BG730">
        <v>127</v>
      </c>
      <c r="BH730">
        <v>139</v>
      </c>
      <c r="BI730">
        <v>118</v>
      </c>
      <c r="BJ730">
        <v>138</v>
      </c>
      <c r="BK730">
        <v>15</v>
      </c>
      <c r="BL730">
        <v>8</v>
      </c>
      <c r="BM730">
        <v>104</v>
      </c>
      <c r="BN730">
        <v>129</v>
      </c>
      <c r="BO730">
        <v>134</v>
      </c>
      <c r="BP730">
        <v>52</v>
      </c>
      <c r="BQ730">
        <v>82</v>
      </c>
      <c r="BR730">
        <v>63</v>
      </c>
      <c r="BS730">
        <v>30</v>
      </c>
      <c r="BT730">
        <v>49</v>
      </c>
      <c r="BU730">
        <v>140</v>
      </c>
      <c r="BV730">
        <v>91</v>
      </c>
      <c r="BW730">
        <v>79</v>
      </c>
      <c r="BX730">
        <v>54</v>
      </c>
      <c r="BY730">
        <v>126</v>
      </c>
      <c r="BZ730">
        <v>109</v>
      </c>
      <c r="CA730">
        <v>20</v>
      </c>
      <c r="CB730">
        <v>136</v>
      </c>
      <c r="CC730">
        <v>59</v>
      </c>
      <c r="CD730">
        <v>124</v>
      </c>
      <c r="CE730">
        <v>11</v>
      </c>
      <c r="CF730">
        <v>87</v>
      </c>
      <c r="CG730">
        <v>137</v>
      </c>
      <c r="CH730">
        <v>88</v>
      </c>
      <c r="CI730">
        <v>64</v>
      </c>
      <c r="CJ730">
        <v>105</v>
      </c>
      <c r="CK730">
        <v>36</v>
      </c>
      <c r="CL730">
        <v>17</v>
      </c>
      <c r="CM730">
        <v>60</v>
      </c>
      <c r="CN730">
        <v>95</v>
      </c>
      <c r="CO730">
        <v>46</v>
      </c>
      <c r="CP730">
        <v>103</v>
      </c>
      <c r="CQ730">
        <v>9</v>
      </c>
      <c r="CR730">
        <v>18</v>
      </c>
      <c r="CS730">
        <v>53</v>
      </c>
      <c r="CT730">
        <v>14</v>
      </c>
      <c r="CU730">
        <v>10</v>
      </c>
      <c r="CV730">
        <v>93</v>
      </c>
      <c r="CW730">
        <v>4</v>
      </c>
      <c r="CX730">
        <v>16</v>
      </c>
      <c r="CY730">
        <v>72</v>
      </c>
      <c r="CZ730">
        <v>116</v>
      </c>
      <c r="DA730">
        <v>26</v>
      </c>
      <c r="DB730">
        <v>13</v>
      </c>
      <c r="DC730">
        <v>73</v>
      </c>
      <c r="DD730">
        <v>22</v>
      </c>
      <c r="DE730">
        <v>68</v>
      </c>
      <c r="DF730">
        <v>97</v>
      </c>
      <c r="DG730">
        <v>69</v>
      </c>
      <c r="DH730">
        <v>131</v>
      </c>
      <c r="DI730">
        <v>111</v>
      </c>
      <c r="DJ730">
        <v>28</v>
      </c>
      <c r="DK730">
        <v>117</v>
      </c>
      <c r="DL730">
        <v>108</v>
      </c>
      <c r="DM730">
        <v>147</v>
      </c>
      <c r="DN730">
        <v>135</v>
      </c>
      <c r="DO730">
        <v>1</v>
      </c>
      <c r="DP730">
        <v>31</v>
      </c>
      <c r="DQ730">
        <v>35</v>
      </c>
      <c r="DR730">
        <v>23</v>
      </c>
      <c r="DS730">
        <v>55</v>
      </c>
      <c r="DT730">
        <v>145</v>
      </c>
      <c r="DU730">
        <v>38</v>
      </c>
      <c r="DV730">
        <v>113</v>
      </c>
      <c r="DW730">
        <v>24</v>
      </c>
      <c r="DX730">
        <v>77</v>
      </c>
      <c r="DY730">
        <v>121</v>
      </c>
      <c r="DZ730">
        <v>2</v>
      </c>
      <c r="EA730">
        <v>19</v>
      </c>
      <c r="EB730">
        <v>130</v>
      </c>
      <c r="EC730">
        <v>107</v>
      </c>
      <c r="ED730">
        <v>92</v>
      </c>
      <c r="EE730">
        <v>32</v>
      </c>
      <c r="EF730">
        <v>100</v>
      </c>
      <c r="EG730">
        <v>33</v>
      </c>
      <c r="EH730">
        <v>5</v>
      </c>
      <c r="EI730">
        <v>141</v>
      </c>
      <c r="EJ730">
        <v>44</v>
      </c>
      <c r="EK730">
        <v>75</v>
      </c>
      <c r="EL730">
        <v>98</v>
      </c>
      <c r="EM730">
        <v>120</v>
      </c>
      <c r="EN730">
        <v>81</v>
      </c>
      <c r="EO730">
        <v>67</v>
      </c>
      <c r="EP730">
        <v>125</v>
      </c>
      <c r="EQ730">
        <v>70</v>
      </c>
      <c r="ER730">
        <v>7</v>
      </c>
      <c r="ES730">
        <v>76</v>
      </c>
      <c r="EU730">
        <v>119</v>
      </c>
      <c r="EV730">
        <v>65</v>
      </c>
      <c r="EW730">
        <v>74</v>
      </c>
      <c r="EX730">
        <v>41</v>
      </c>
    </row>
    <row r="732" spans="4:154" x14ac:dyDescent="0.2">
      <c r="D732" s="430">
        <v>149</v>
      </c>
      <c r="E732" s="431" t="s">
        <v>179</v>
      </c>
    </row>
    <row r="733" spans="4:154" x14ac:dyDescent="0.2">
      <c r="E733" s="426" t="s">
        <v>130</v>
      </c>
      <c r="F733">
        <v>1</v>
      </c>
      <c r="G733">
        <v>2</v>
      </c>
      <c r="H733">
        <v>3</v>
      </c>
      <c r="I733">
        <v>4</v>
      </c>
      <c r="J733">
        <v>5</v>
      </c>
      <c r="K733">
        <v>6</v>
      </c>
      <c r="L733">
        <v>7</v>
      </c>
      <c r="M733">
        <v>8</v>
      </c>
      <c r="N733">
        <v>9</v>
      </c>
      <c r="O733">
        <v>10</v>
      </c>
      <c r="P733">
        <v>11</v>
      </c>
      <c r="Q733">
        <v>12</v>
      </c>
      <c r="R733">
        <v>13</v>
      </c>
      <c r="S733">
        <v>14</v>
      </c>
      <c r="T733">
        <v>15</v>
      </c>
      <c r="U733">
        <v>16</v>
      </c>
      <c r="V733">
        <v>17</v>
      </c>
      <c r="W733">
        <v>18</v>
      </c>
      <c r="X733">
        <v>19</v>
      </c>
      <c r="Y733">
        <v>20</v>
      </c>
      <c r="Z733">
        <v>21</v>
      </c>
      <c r="AA733">
        <v>22</v>
      </c>
      <c r="AB733">
        <v>23</v>
      </c>
      <c r="AC733">
        <v>24</v>
      </c>
      <c r="AD733">
        <v>25</v>
      </c>
      <c r="AE733">
        <v>26</v>
      </c>
      <c r="AF733">
        <v>27</v>
      </c>
      <c r="AG733">
        <v>28</v>
      </c>
      <c r="AH733">
        <v>29</v>
      </c>
      <c r="AI733">
        <v>30</v>
      </c>
      <c r="AJ733">
        <v>31</v>
      </c>
      <c r="AK733">
        <v>32</v>
      </c>
      <c r="AL733">
        <v>33</v>
      </c>
      <c r="AM733">
        <v>34</v>
      </c>
      <c r="AN733">
        <v>35</v>
      </c>
      <c r="AO733">
        <v>36</v>
      </c>
      <c r="AP733">
        <v>37</v>
      </c>
      <c r="AQ733">
        <v>38</v>
      </c>
      <c r="AR733">
        <v>39</v>
      </c>
      <c r="AS733">
        <v>40</v>
      </c>
      <c r="AT733">
        <v>41</v>
      </c>
      <c r="AU733">
        <v>42</v>
      </c>
      <c r="AV733">
        <v>43</v>
      </c>
      <c r="AW733">
        <v>44</v>
      </c>
      <c r="AX733">
        <v>45</v>
      </c>
      <c r="AY733">
        <v>46</v>
      </c>
      <c r="AZ733">
        <v>47</v>
      </c>
      <c r="BA733">
        <v>48</v>
      </c>
      <c r="BB733">
        <v>49</v>
      </c>
      <c r="BC733">
        <v>50</v>
      </c>
      <c r="BD733">
        <v>51</v>
      </c>
      <c r="BE733">
        <v>52</v>
      </c>
      <c r="BF733">
        <v>53</v>
      </c>
      <c r="BG733">
        <v>54</v>
      </c>
      <c r="BH733">
        <v>55</v>
      </c>
      <c r="BI733">
        <v>56</v>
      </c>
      <c r="BJ733">
        <v>57</v>
      </c>
      <c r="BK733">
        <v>58</v>
      </c>
      <c r="BL733">
        <v>59</v>
      </c>
      <c r="BM733">
        <v>60</v>
      </c>
      <c r="BN733">
        <v>61</v>
      </c>
      <c r="BO733">
        <v>62</v>
      </c>
      <c r="BP733">
        <v>63</v>
      </c>
      <c r="BQ733">
        <v>64</v>
      </c>
      <c r="BR733">
        <v>65</v>
      </c>
      <c r="BS733">
        <v>66</v>
      </c>
      <c r="BT733">
        <v>67</v>
      </c>
      <c r="BU733">
        <v>68</v>
      </c>
      <c r="BV733">
        <v>69</v>
      </c>
      <c r="BW733">
        <v>70</v>
      </c>
      <c r="BX733">
        <v>71</v>
      </c>
      <c r="BY733">
        <v>72</v>
      </c>
      <c r="BZ733">
        <v>73</v>
      </c>
      <c r="CA733">
        <v>74</v>
      </c>
      <c r="CB733">
        <v>75</v>
      </c>
      <c r="CC733">
        <v>76</v>
      </c>
      <c r="CD733">
        <v>77</v>
      </c>
      <c r="CE733">
        <v>78</v>
      </c>
      <c r="CF733">
        <v>79</v>
      </c>
      <c r="CG733">
        <v>80</v>
      </c>
      <c r="CH733">
        <v>81</v>
      </c>
      <c r="CI733">
        <v>82</v>
      </c>
      <c r="CJ733">
        <v>83</v>
      </c>
      <c r="CK733">
        <v>84</v>
      </c>
      <c r="CL733">
        <v>85</v>
      </c>
      <c r="CM733">
        <v>86</v>
      </c>
      <c r="CN733">
        <v>87</v>
      </c>
      <c r="CO733">
        <v>88</v>
      </c>
      <c r="CP733">
        <v>89</v>
      </c>
      <c r="CQ733">
        <v>90</v>
      </c>
      <c r="CR733">
        <v>91</v>
      </c>
      <c r="CS733">
        <v>92</v>
      </c>
      <c r="CT733">
        <v>93</v>
      </c>
      <c r="CU733">
        <v>94</v>
      </c>
      <c r="CV733">
        <v>95</v>
      </c>
      <c r="CW733">
        <v>96</v>
      </c>
      <c r="CX733">
        <v>97</v>
      </c>
      <c r="CY733">
        <v>98</v>
      </c>
      <c r="CZ733">
        <v>99</v>
      </c>
      <c r="DA733">
        <v>100</v>
      </c>
      <c r="DB733">
        <v>101</v>
      </c>
      <c r="DC733">
        <v>102</v>
      </c>
      <c r="DD733">
        <v>103</v>
      </c>
      <c r="DE733">
        <v>104</v>
      </c>
      <c r="DF733">
        <v>105</v>
      </c>
      <c r="DG733">
        <v>106</v>
      </c>
      <c r="DH733">
        <v>107</v>
      </c>
      <c r="DI733">
        <v>108</v>
      </c>
      <c r="DJ733">
        <v>109</v>
      </c>
      <c r="DK733">
        <v>110</v>
      </c>
      <c r="DL733">
        <v>111</v>
      </c>
      <c r="DM733">
        <v>112</v>
      </c>
      <c r="DN733">
        <v>113</v>
      </c>
      <c r="DO733">
        <v>114</v>
      </c>
      <c r="DP733">
        <v>115</v>
      </c>
      <c r="DQ733">
        <v>116</v>
      </c>
      <c r="DR733">
        <v>117</v>
      </c>
      <c r="DS733">
        <v>118</v>
      </c>
      <c r="DT733">
        <v>119</v>
      </c>
      <c r="DU733">
        <v>120</v>
      </c>
      <c r="DV733">
        <v>121</v>
      </c>
      <c r="DW733">
        <v>122</v>
      </c>
      <c r="DX733">
        <v>123</v>
      </c>
      <c r="DY733">
        <v>124</v>
      </c>
      <c r="DZ733">
        <v>125</v>
      </c>
      <c r="EA733">
        <v>126</v>
      </c>
      <c r="EB733">
        <v>127</v>
      </c>
      <c r="EC733">
        <v>128</v>
      </c>
      <c r="ED733">
        <v>129</v>
      </c>
      <c r="EE733">
        <v>130</v>
      </c>
      <c r="EF733">
        <v>131</v>
      </c>
      <c r="EG733">
        <v>132</v>
      </c>
      <c r="EH733">
        <v>133</v>
      </c>
      <c r="EI733">
        <v>134</v>
      </c>
      <c r="EJ733">
        <v>135</v>
      </c>
      <c r="EK733">
        <v>136</v>
      </c>
      <c r="EL733">
        <v>137</v>
      </c>
      <c r="EM733">
        <v>138</v>
      </c>
      <c r="EN733">
        <v>139</v>
      </c>
      <c r="EO733">
        <v>140</v>
      </c>
      <c r="EP733">
        <v>141</v>
      </c>
      <c r="EQ733">
        <v>142</v>
      </c>
      <c r="ER733">
        <v>143</v>
      </c>
      <c r="ES733">
        <v>144</v>
      </c>
      <c r="ET733">
        <v>145</v>
      </c>
      <c r="EU733">
        <v>146</v>
      </c>
      <c r="EV733">
        <v>147</v>
      </c>
      <c r="EW733">
        <v>148</v>
      </c>
      <c r="EX733">
        <v>149</v>
      </c>
    </row>
    <row r="734" spans="4:154" x14ac:dyDescent="0.2">
      <c r="E734" s="426" t="s">
        <v>157</v>
      </c>
      <c r="F734">
        <v>122</v>
      </c>
      <c r="G734">
        <v>75</v>
      </c>
      <c r="H734">
        <v>20</v>
      </c>
      <c r="I734">
        <v>82</v>
      </c>
      <c r="J734">
        <v>92</v>
      </c>
      <c r="K734">
        <v>113</v>
      </c>
      <c r="L734">
        <v>86</v>
      </c>
      <c r="M734">
        <v>15</v>
      </c>
      <c r="N734">
        <v>138</v>
      </c>
      <c r="O734">
        <v>127</v>
      </c>
      <c r="P734">
        <v>28</v>
      </c>
      <c r="Q734">
        <v>136</v>
      </c>
      <c r="R734">
        <v>116</v>
      </c>
      <c r="S734">
        <v>71</v>
      </c>
      <c r="T734">
        <v>8</v>
      </c>
      <c r="U734">
        <v>90</v>
      </c>
      <c r="V734">
        <v>98</v>
      </c>
      <c r="W734">
        <v>101</v>
      </c>
      <c r="X734">
        <v>56</v>
      </c>
      <c r="Y734">
        <v>108</v>
      </c>
      <c r="Z734">
        <v>123</v>
      </c>
      <c r="AA734">
        <v>35</v>
      </c>
      <c r="AB734">
        <v>79</v>
      </c>
      <c r="AC734">
        <v>132</v>
      </c>
      <c r="AD734">
        <v>16</v>
      </c>
      <c r="AE734">
        <v>102</v>
      </c>
      <c r="AF734">
        <v>41</v>
      </c>
      <c r="AG734">
        <v>27</v>
      </c>
      <c r="AH734">
        <v>38</v>
      </c>
      <c r="AI734">
        <v>54</v>
      </c>
      <c r="AJ734">
        <v>135</v>
      </c>
      <c r="AK734">
        <v>69</v>
      </c>
      <c r="AL734">
        <v>130</v>
      </c>
      <c r="AM734">
        <v>52</v>
      </c>
      <c r="AN734">
        <v>103</v>
      </c>
      <c r="AO734">
        <v>104</v>
      </c>
      <c r="AP734">
        <v>19</v>
      </c>
      <c r="AQ734">
        <v>39</v>
      </c>
      <c r="AR734">
        <v>111</v>
      </c>
      <c r="AS734">
        <v>63</v>
      </c>
      <c r="AT734">
        <v>118</v>
      </c>
      <c r="AU734">
        <v>105</v>
      </c>
      <c r="AV734">
        <v>124</v>
      </c>
      <c r="AW734">
        <v>142</v>
      </c>
      <c r="AX734">
        <v>26</v>
      </c>
      <c r="AY734">
        <v>53</v>
      </c>
      <c r="AZ734">
        <v>29</v>
      </c>
      <c r="BA734">
        <v>119</v>
      </c>
      <c r="BB734">
        <v>21</v>
      </c>
      <c r="BC734">
        <v>131</v>
      </c>
      <c r="BD734">
        <v>74</v>
      </c>
      <c r="BE734">
        <v>96</v>
      </c>
      <c r="BF734">
        <v>47</v>
      </c>
      <c r="BG734">
        <v>23</v>
      </c>
      <c r="BH734">
        <v>78</v>
      </c>
      <c r="BI734">
        <v>59</v>
      </c>
      <c r="BJ734">
        <v>73</v>
      </c>
      <c r="BK734">
        <v>146</v>
      </c>
      <c r="BL734">
        <v>2</v>
      </c>
      <c r="BM734">
        <v>137</v>
      </c>
      <c r="BN734">
        <v>65</v>
      </c>
      <c r="BO734">
        <v>140</v>
      </c>
      <c r="BP734">
        <v>144</v>
      </c>
      <c r="BQ734">
        <v>87</v>
      </c>
      <c r="BR734">
        <v>7</v>
      </c>
      <c r="BS734">
        <v>114</v>
      </c>
      <c r="BT734">
        <v>100</v>
      </c>
      <c r="BU734">
        <v>134</v>
      </c>
      <c r="BV734">
        <v>32</v>
      </c>
      <c r="BW734">
        <v>12</v>
      </c>
      <c r="BX734">
        <v>25</v>
      </c>
      <c r="BY734">
        <v>18</v>
      </c>
      <c r="BZ734">
        <v>147</v>
      </c>
      <c r="CA734">
        <v>97</v>
      </c>
      <c r="CB734">
        <v>34</v>
      </c>
      <c r="CC734">
        <v>110</v>
      </c>
      <c r="CD734">
        <v>145</v>
      </c>
      <c r="CE734">
        <v>76</v>
      </c>
      <c r="CF734">
        <v>30</v>
      </c>
      <c r="CG734">
        <v>49</v>
      </c>
      <c r="CH734">
        <v>129</v>
      </c>
      <c r="CI734">
        <v>83</v>
      </c>
      <c r="CJ734">
        <v>5</v>
      </c>
      <c r="CK734">
        <v>57</v>
      </c>
      <c r="CL734">
        <v>94</v>
      </c>
      <c r="CM734">
        <v>42</v>
      </c>
      <c r="CN734">
        <v>36</v>
      </c>
      <c r="CO734">
        <v>95</v>
      </c>
      <c r="CP734">
        <v>66</v>
      </c>
      <c r="CQ734">
        <v>133</v>
      </c>
      <c r="CR734">
        <v>120</v>
      </c>
      <c r="CS734">
        <v>115</v>
      </c>
      <c r="CT734">
        <v>9</v>
      </c>
      <c r="CU734">
        <v>85</v>
      </c>
      <c r="CV734">
        <v>88</v>
      </c>
      <c r="CW734">
        <v>70</v>
      </c>
      <c r="CX734">
        <v>128</v>
      </c>
      <c r="CY734">
        <v>106</v>
      </c>
      <c r="CZ734">
        <v>51</v>
      </c>
      <c r="DA734">
        <v>37</v>
      </c>
      <c r="DB734">
        <v>55</v>
      </c>
      <c r="DC734">
        <v>61</v>
      </c>
      <c r="DD734">
        <v>4</v>
      </c>
      <c r="DE734">
        <v>125</v>
      </c>
      <c r="DF734">
        <v>68</v>
      </c>
      <c r="DG734">
        <v>17</v>
      </c>
      <c r="DH734">
        <v>84</v>
      </c>
      <c r="DI734">
        <v>112</v>
      </c>
      <c r="DJ734">
        <v>77</v>
      </c>
      <c r="DK734">
        <v>149</v>
      </c>
      <c r="DL734">
        <v>72</v>
      </c>
      <c r="DM734">
        <v>6</v>
      </c>
      <c r="DN734">
        <v>60</v>
      </c>
      <c r="DO734">
        <v>67</v>
      </c>
      <c r="DP734">
        <v>46</v>
      </c>
      <c r="DQ734">
        <v>13</v>
      </c>
      <c r="DR734">
        <v>43</v>
      </c>
      <c r="DS734">
        <v>31</v>
      </c>
      <c r="DT734">
        <v>107</v>
      </c>
      <c r="DU734">
        <v>91</v>
      </c>
      <c r="DV734">
        <v>40</v>
      </c>
      <c r="DW734">
        <v>139</v>
      </c>
      <c r="DX734">
        <v>117</v>
      </c>
      <c r="DY734">
        <v>126</v>
      </c>
      <c r="DZ734">
        <v>143</v>
      </c>
      <c r="EA734">
        <v>64</v>
      </c>
      <c r="EB734">
        <v>109</v>
      </c>
      <c r="EC734">
        <v>50</v>
      </c>
      <c r="ED734">
        <v>81</v>
      </c>
      <c r="EE734">
        <v>22</v>
      </c>
      <c r="EF734">
        <v>45</v>
      </c>
      <c r="EG734">
        <v>89</v>
      </c>
      <c r="EH734">
        <v>10</v>
      </c>
      <c r="EI734">
        <v>1</v>
      </c>
      <c r="EJ734">
        <v>11</v>
      </c>
      <c r="EK734">
        <v>99</v>
      </c>
      <c r="EL734">
        <v>93</v>
      </c>
      <c r="EM734">
        <v>80</v>
      </c>
      <c r="EN734">
        <v>48</v>
      </c>
      <c r="EO734">
        <v>62</v>
      </c>
      <c r="EP734">
        <v>3</v>
      </c>
      <c r="EQ734">
        <v>148</v>
      </c>
      <c r="ER734">
        <v>24</v>
      </c>
      <c r="ES734">
        <v>141</v>
      </c>
      <c r="ET734">
        <v>14</v>
      </c>
      <c r="EU734">
        <v>58</v>
      </c>
      <c r="EV734">
        <v>33</v>
      </c>
      <c r="EW734">
        <v>44</v>
      </c>
      <c r="EX734">
        <v>121</v>
      </c>
    </row>
    <row r="735" spans="4:154" x14ac:dyDescent="0.2">
      <c r="E735" s="426" t="s">
        <v>159</v>
      </c>
      <c r="F735">
        <v>35</v>
      </c>
      <c r="G735">
        <v>39</v>
      </c>
      <c r="H735">
        <v>145</v>
      </c>
      <c r="I735">
        <v>65</v>
      </c>
      <c r="J735">
        <v>41</v>
      </c>
      <c r="K735">
        <v>54</v>
      </c>
      <c r="L735">
        <v>5</v>
      </c>
      <c r="M735">
        <v>37</v>
      </c>
      <c r="N735">
        <v>112</v>
      </c>
      <c r="O735">
        <v>122</v>
      </c>
      <c r="P735">
        <v>125</v>
      </c>
      <c r="Q735">
        <v>88</v>
      </c>
      <c r="R735">
        <v>12</v>
      </c>
      <c r="S735">
        <v>31</v>
      </c>
      <c r="T735">
        <v>66</v>
      </c>
      <c r="U735">
        <v>94</v>
      </c>
      <c r="V735">
        <v>79</v>
      </c>
      <c r="W735">
        <v>84</v>
      </c>
      <c r="X735">
        <v>86</v>
      </c>
      <c r="Y735">
        <v>126</v>
      </c>
      <c r="Z735">
        <v>30</v>
      </c>
      <c r="AA735">
        <v>120</v>
      </c>
      <c r="AB735">
        <v>142</v>
      </c>
      <c r="AC735">
        <v>93</v>
      </c>
      <c r="AD735">
        <v>1</v>
      </c>
      <c r="AE735">
        <v>137</v>
      </c>
      <c r="AF735">
        <v>134</v>
      </c>
      <c r="AG735">
        <v>105</v>
      </c>
      <c r="AH735">
        <v>25</v>
      </c>
      <c r="AI735">
        <v>74</v>
      </c>
      <c r="AJ735">
        <v>22</v>
      </c>
      <c r="AK735">
        <v>78</v>
      </c>
      <c r="AL735">
        <v>99</v>
      </c>
      <c r="AM735">
        <v>102</v>
      </c>
      <c r="AN735">
        <v>113</v>
      </c>
      <c r="AO735">
        <v>89</v>
      </c>
      <c r="AP735">
        <v>71</v>
      </c>
      <c r="AQ735">
        <v>92</v>
      </c>
      <c r="AR735">
        <v>70</v>
      </c>
      <c r="AS735">
        <v>3</v>
      </c>
      <c r="AT735">
        <v>107</v>
      </c>
      <c r="AU735">
        <v>38</v>
      </c>
      <c r="AV735">
        <v>2</v>
      </c>
      <c r="AW735">
        <v>72</v>
      </c>
      <c r="AX735">
        <v>121</v>
      </c>
      <c r="AY735">
        <v>68</v>
      </c>
      <c r="AZ735">
        <v>23</v>
      </c>
      <c r="BA735">
        <v>40</v>
      </c>
      <c r="BB735">
        <v>90</v>
      </c>
      <c r="BC735">
        <v>18</v>
      </c>
      <c r="BD735">
        <v>19</v>
      </c>
      <c r="BE735">
        <v>45</v>
      </c>
      <c r="BF735">
        <v>97</v>
      </c>
      <c r="BG735">
        <v>83</v>
      </c>
      <c r="BH735">
        <v>53</v>
      </c>
      <c r="BI735">
        <v>140</v>
      </c>
      <c r="BJ735">
        <v>95</v>
      </c>
      <c r="BK735">
        <v>82</v>
      </c>
      <c r="BL735">
        <v>46</v>
      </c>
      <c r="BM735">
        <v>101</v>
      </c>
      <c r="BN735">
        <v>44</v>
      </c>
      <c r="BO735">
        <v>103</v>
      </c>
      <c r="BP735">
        <v>109</v>
      </c>
      <c r="BQ735">
        <v>61</v>
      </c>
      <c r="BR735">
        <v>129</v>
      </c>
      <c r="BS735">
        <v>48</v>
      </c>
      <c r="BT735">
        <v>21</v>
      </c>
      <c r="BU735">
        <v>127</v>
      </c>
      <c r="BV735">
        <v>98</v>
      </c>
      <c r="BW735">
        <v>51</v>
      </c>
      <c r="BX735">
        <v>14</v>
      </c>
      <c r="BY735">
        <v>80</v>
      </c>
      <c r="BZ735">
        <v>29</v>
      </c>
      <c r="CA735">
        <v>43</v>
      </c>
      <c r="CB735">
        <v>96</v>
      </c>
      <c r="CC735">
        <v>138</v>
      </c>
      <c r="CD735">
        <v>143</v>
      </c>
      <c r="CE735">
        <v>7</v>
      </c>
      <c r="CF735">
        <v>58</v>
      </c>
      <c r="CG735">
        <v>104</v>
      </c>
      <c r="CH735">
        <v>108</v>
      </c>
      <c r="CI735">
        <v>91</v>
      </c>
      <c r="CJ735">
        <v>26</v>
      </c>
      <c r="CK735">
        <v>135</v>
      </c>
      <c r="CL735">
        <v>111</v>
      </c>
      <c r="CM735">
        <v>49</v>
      </c>
      <c r="CN735">
        <v>133</v>
      </c>
      <c r="CO735">
        <v>55</v>
      </c>
      <c r="CP735">
        <v>27</v>
      </c>
      <c r="CQ735">
        <v>73</v>
      </c>
      <c r="CR735">
        <v>149</v>
      </c>
      <c r="CS735">
        <v>130</v>
      </c>
      <c r="CT735">
        <v>141</v>
      </c>
      <c r="CU735">
        <v>116</v>
      </c>
      <c r="CV735">
        <v>56</v>
      </c>
      <c r="CW735">
        <v>75</v>
      </c>
      <c r="CX735">
        <v>63</v>
      </c>
      <c r="CY735">
        <v>81</v>
      </c>
      <c r="CZ735">
        <v>33</v>
      </c>
      <c r="DA735">
        <v>42</v>
      </c>
      <c r="DB735">
        <v>34</v>
      </c>
      <c r="DC735">
        <v>60</v>
      </c>
      <c r="DD735">
        <v>62</v>
      </c>
      <c r="DE735">
        <v>47</v>
      </c>
      <c r="DF735">
        <v>128</v>
      </c>
      <c r="DG735">
        <v>124</v>
      </c>
      <c r="DH735">
        <v>50</v>
      </c>
      <c r="DI735">
        <v>110</v>
      </c>
      <c r="DJ735">
        <v>6</v>
      </c>
      <c r="DK735">
        <v>146</v>
      </c>
      <c r="DL735">
        <v>119</v>
      </c>
      <c r="DM735">
        <v>9</v>
      </c>
      <c r="DN735">
        <v>32</v>
      </c>
      <c r="DO735">
        <v>11</v>
      </c>
      <c r="DP735">
        <v>136</v>
      </c>
      <c r="DQ735">
        <v>132</v>
      </c>
      <c r="DR735">
        <v>114</v>
      </c>
      <c r="DS735">
        <v>52</v>
      </c>
      <c r="DT735">
        <v>118</v>
      </c>
      <c r="DU735">
        <v>28</v>
      </c>
      <c r="DV735">
        <v>8</v>
      </c>
      <c r="DW735">
        <v>4</v>
      </c>
      <c r="DX735">
        <v>87</v>
      </c>
      <c r="DY735">
        <v>13</v>
      </c>
      <c r="DZ735">
        <v>148</v>
      </c>
      <c r="EA735">
        <v>69</v>
      </c>
      <c r="EB735">
        <v>15</v>
      </c>
      <c r="EC735">
        <v>139</v>
      </c>
      <c r="ED735">
        <v>17</v>
      </c>
      <c r="EE735">
        <v>147</v>
      </c>
      <c r="EF735">
        <v>85</v>
      </c>
      <c r="EG735">
        <v>16</v>
      </c>
      <c r="EH735">
        <v>67</v>
      </c>
      <c r="EI735">
        <v>106</v>
      </c>
      <c r="EJ735">
        <v>59</v>
      </c>
      <c r="EK735">
        <v>115</v>
      </c>
      <c r="EL735">
        <v>20</v>
      </c>
      <c r="EM735">
        <v>100</v>
      </c>
      <c r="EN735">
        <v>76</v>
      </c>
      <c r="EO735">
        <v>64</v>
      </c>
      <c r="EP735">
        <v>24</v>
      </c>
      <c r="EQ735">
        <v>131</v>
      </c>
      <c r="ER735">
        <v>77</v>
      </c>
      <c r="ES735">
        <v>36</v>
      </c>
      <c r="ET735">
        <v>123</v>
      </c>
      <c r="EU735">
        <v>10</v>
      </c>
      <c r="EV735">
        <v>144</v>
      </c>
      <c r="EW735">
        <v>57</v>
      </c>
      <c r="EX735">
        <v>117</v>
      </c>
    </row>
    <row r="737" spans="4:159" x14ac:dyDescent="0.2">
      <c r="D737" s="430">
        <v>150</v>
      </c>
      <c r="E737" s="431" t="s">
        <v>179</v>
      </c>
    </row>
    <row r="738" spans="4:159" x14ac:dyDescent="0.2">
      <c r="E738" s="426" t="s">
        <v>130</v>
      </c>
      <c r="F738">
        <v>1</v>
      </c>
      <c r="G738">
        <v>2</v>
      </c>
      <c r="H738">
        <v>3</v>
      </c>
      <c r="I738">
        <v>4</v>
      </c>
      <c r="J738">
        <v>5</v>
      </c>
      <c r="K738">
        <v>6</v>
      </c>
      <c r="L738">
        <v>7</v>
      </c>
      <c r="M738">
        <v>8</v>
      </c>
      <c r="N738">
        <v>9</v>
      </c>
      <c r="O738">
        <v>10</v>
      </c>
      <c r="P738">
        <v>11</v>
      </c>
      <c r="Q738">
        <v>12</v>
      </c>
      <c r="R738">
        <v>13</v>
      </c>
      <c r="S738">
        <v>14</v>
      </c>
      <c r="T738">
        <v>15</v>
      </c>
      <c r="U738">
        <v>16</v>
      </c>
      <c r="V738">
        <v>17</v>
      </c>
      <c r="W738">
        <v>18</v>
      </c>
      <c r="X738">
        <v>19</v>
      </c>
      <c r="Y738">
        <v>20</v>
      </c>
      <c r="Z738">
        <v>21</v>
      </c>
      <c r="AA738">
        <v>22</v>
      </c>
      <c r="AB738">
        <v>23</v>
      </c>
      <c r="AC738">
        <v>24</v>
      </c>
      <c r="AD738">
        <v>25</v>
      </c>
      <c r="AE738">
        <v>26</v>
      </c>
      <c r="AF738">
        <v>27</v>
      </c>
      <c r="AG738">
        <v>28</v>
      </c>
      <c r="AH738">
        <v>29</v>
      </c>
      <c r="AI738">
        <v>30</v>
      </c>
      <c r="AJ738">
        <v>31</v>
      </c>
      <c r="AK738">
        <v>32</v>
      </c>
      <c r="AL738">
        <v>33</v>
      </c>
      <c r="AM738">
        <v>34</v>
      </c>
      <c r="AN738">
        <v>35</v>
      </c>
      <c r="AO738">
        <v>36</v>
      </c>
      <c r="AP738">
        <v>37</v>
      </c>
      <c r="AQ738">
        <v>38</v>
      </c>
      <c r="AR738">
        <v>39</v>
      </c>
      <c r="AS738">
        <v>40</v>
      </c>
      <c r="AT738">
        <v>41</v>
      </c>
      <c r="AU738">
        <v>42</v>
      </c>
      <c r="AV738">
        <v>43</v>
      </c>
      <c r="AW738">
        <v>44</v>
      </c>
      <c r="AX738">
        <v>45</v>
      </c>
      <c r="AY738">
        <v>46</v>
      </c>
      <c r="AZ738">
        <v>47</v>
      </c>
      <c r="BA738">
        <v>48</v>
      </c>
      <c r="BB738">
        <v>49</v>
      </c>
      <c r="BC738">
        <v>50</v>
      </c>
      <c r="BD738">
        <v>51</v>
      </c>
      <c r="BE738">
        <v>52</v>
      </c>
      <c r="BF738">
        <v>53</v>
      </c>
      <c r="BG738">
        <v>54</v>
      </c>
      <c r="BH738">
        <v>55</v>
      </c>
      <c r="BI738">
        <v>56</v>
      </c>
      <c r="BJ738">
        <v>57</v>
      </c>
      <c r="BK738">
        <v>58</v>
      </c>
      <c r="BL738">
        <v>59</v>
      </c>
      <c r="BM738">
        <v>60</v>
      </c>
      <c r="BN738">
        <v>61</v>
      </c>
      <c r="BO738">
        <v>62</v>
      </c>
      <c r="BP738">
        <v>63</v>
      </c>
      <c r="BQ738">
        <v>64</v>
      </c>
      <c r="BR738">
        <v>65</v>
      </c>
      <c r="BS738">
        <v>66</v>
      </c>
      <c r="BT738">
        <v>67</v>
      </c>
      <c r="BU738">
        <v>68</v>
      </c>
      <c r="BV738">
        <v>69</v>
      </c>
      <c r="BW738">
        <v>70</v>
      </c>
      <c r="BX738">
        <v>71</v>
      </c>
      <c r="BY738">
        <v>72</v>
      </c>
      <c r="BZ738">
        <v>73</v>
      </c>
      <c r="CA738">
        <v>74</v>
      </c>
      <c r="CB738">
        <v>75</v>
      </c>
      <c r="CC738">
        <v>76</v>
      </c>
      <c r="CD738">
        <v>77</v>
      </c>
      <c r="CE738">
        <v>78</v>
      </c>
      <c r="CF738">
        <v>79</v>
      </c>
      <c r="CG738">
        <v>80</v>
      </c>
      <c r="CH738">
        <v>81</v>
      </c>
      <c r="CI738">
        <v>82</v>
      </c>
      <c r="CJ738">
        <v>83</v>
      </c>
      <c r="CK738">
        <v>84</v>
      </c>
      <c r="CL738">
        <v>85</v>
      </c>
      <c r="CM738">
        <v>86</v>
      </c>
      <c r="CN738">
        <v>87</v>
      </c>
      <c r="CO738">
        <v>88</v>
      </c>
      <c r="CP738">
        <v>89</v>
      </c>
      <c r="CQ738">
        <v>90</v>
      </c>
      <c r="CR738">
        <v>91</v>
      </c>
      <c r="CS738">
        <v>92</v>
      </c>
      <c r="CT738">
        <v>93</v>
      </c>
      <c r="CU738">
        <v>94</v>
      </c>
      <c r="CV738">
        <v>95</v>
      </c>
      <c r="CW738">
        <v>96</v>
      </c>
      <c r="CX738">
        <v>97</v>
      </c>
      <c r="CY738">
        <v>98</v>
      </c>
      <c r="CZ738">
        <v>99</v>
      </c>
      <c r="DA738">
        <v>100</v>
      </c>
      <c r="DB738">
        <v>101</v>
      </c>
      <c r="DC738">
        <v>102</v>
      </c>
      <c r="DD738">
        <v>103</v>
      </c>
      <c r="DE738">
        <v>104</v>
      </c>
      <c r="DF738">
        <v>105</v>
      </c>
      <c r="DG738">
        <v>106</v>
      </c>
      <c r="DH738">
        <v>107</v>
      </c>
      <c r="DI738">
        <v>108</v>
      </c>
      <c r="DJ738">
        <v>109</v>
      </c>
      <c r="DK738">
        <v>110</v>
      </c>
      <c r="DL738">
        <v>111</v>
      </c>
      <c r="DM738">
        <v>112</v>
      </c>
      <c r="DN738">
        <v>113</v>
      </c>
      <c r="DO738">
        <v>114</v>
      </c>
      <c r="DP738">
        <v>115</v>
      </c>
      <c r="DQ738">
        <v>116</v>
      </c>
      <c r="DR738">
        <v>117</v>
      </c>
      <c r="DS738">
        <v>118</v>
      </c>
      <c r="DT738">
        <v>119</v>
      </c>
      <c r="DU738">
        <v>120</v>
      </c>
      <c r="DV738">
        <v>121</v>
      </c>
      <c r="DW738">
        <v>122</v>
      </c>
      <c r="DX738">
        <v>123</v>
      </c>
      <c r="DY738">
        <v>124</v>
      </c>
      <c r="DZ738">
        <v>125</v>
      </c>
      <c r="EA738">
        <v>126</v>
      </c>
      <c r="EB738">
        <v>127</v>
      </c>
      <c r="EC738">
        <v>128</v>
      </c>
      <c r="ED738">
        <v>129</v>
      </c>
      <c r="EE738">
        <v>130</v>
      </c>
      <c r="EF738">
        <v>131</v>
      </c>
      <c r="EG738">
        <v>132</v>
      </c>
      <c r="EH738">
        <v>133</v>
      </c>
      <c r="EI738">
        <v>134</v>
      </c>
      <c r="EJ738">
        <v>135</v>
      </c>
      <c r="EK738">
        <v>136</v>
      </c>
      <c r="EL738">
        <v>137</v>
      </c>
      <c r="EM738">
        <v>138</v>
      </c>
      <c r="EN738">
        <v>139</v>
      </c>
      <c r="EO738">
        <v>140</v>
      </c>
      <c r="EP738">
        <v>141</v>
      </c>
      <c r="EQ738">
        <v>142</v>
      </c>
      <c r="ER738">
        <v>143</v>
      </c>
      <c r="ES738">
        <v>144</v>
      </c>
      <c r="ET738">
        <v>145</v>
      </c>
      <c r="EU738">
        <v>146</v>
      </c>
      <c r="EV738">
        <v>147</v>
      </c>
      <c r="EW738">
        <v>148</v>
      </c>
      <c r="EX738">
        <v>149</v>
      </c>
      <c r="EY738">
        <v>150</v>
      </c>
    </row>
    <row r="739" spans="4:159" x14ac:dyDescent="0.2">
      <c r="E739" s="426" t="s">
        <v>157</v>
      </c>
      <c r="F739">
        <v>98</v>
      </c>
      <c r="G739">
        <v>123</v>
      </c>
      <c r="H739">
        <v>79</v>
      </c>
      <c r="I739">
        <v>148</v>
      </c>
      <c r="J739">
        <v>137</v>
      </c>
      <c r="K739">
        <v>134</v>
      </c>
      <c r="L739">
        <v>145</v>
      </c>
      <c r="M739">
        <v>125</v>
      </c>
      <c r="N739">
        <v>51</v>
      </c>
      <c r="O739">
        <v>46</v>
      </c>
      <c r="P739">
        <v>110</v>
      </c>
      <c r="Q739">
        <v>3</v>
      </c>
      <c r="R739">
        <v>105</v>
      </c>
      <c r="S739">
        <v>92</v>
      </c>
      <c r="T739">
        <v>9</v>
      </c>
      <c r="U739">
        <v>25</v>
      </c>
      <c r="V739">
        <v>143</v>
      </c>
      <c r="W739">
        <v>124</v>
      </c>
      <c r="X739">
        <v>57</v>
      </c>
      <c r="Y739">
        <v>132</v>
      </c>
      <c r="Z739">
        <v>109</v>
      </c>
      <c r="AA739">
        <v>83</v>
      </c>
      <c r="AB739">
        <v>10</v>
      </c>
      <c r="AC739">
        <v>61</v>
      </c>
      <c r="AD739">
        <v>111</v>
      </c>
      <c r="AE739">
        <v>15</v>
      </c>
      <c r="AF739">
        <v>56</v>
      </c>
      <c r="AG739">
        <v>126</v>
      </c>
      <c r="AH739">
        <v>66</v>
      </c>
      <c r="AI739">
        <v>82</v>
      </c>
      <c r="AJ739">
        <v>112</v>
      </c>
      <c r="AK739">
        <v>5</v>
      </c>
      <c r="AL739">
        <v>97</v>
      </c>
      <c r="AM739">
        <v>150</v>
      </c>
      <c r="AN739">
        <v>101</v>
      </c>
      <c r="AO739">
        <v>50</v>
      </c>
      <c r="AP739">
        <v>64</v>
      </c>
      <c r="AQ739">
        <v>35</v>
      </c>
      <c r="AR739">
        <v>37</v>
      </c>
      <c r="AS739">
        <v>142</v>
      </c>
      <c r="AT739">
        <v>113</v>
      </c>
      <c r="AU739">
        <v>144</v>
      </c>
      <c r="AV739">
        <v>19</v>
      </c>
      <c r="AW739">
        <v>11</v>
      </c>
      <c r="AX739">
        <v>53</v>
      </c>
      <c r="AY739">
        <v>129</v>
      </c>
      <c r="AZ739">
        <v>114</v>
      </c>
      <c r="BA739">
        <v>47</v>
      </c>
      <c r="BB739">
        <v>122</v>
      </c>
      <c r="BC739">
        <v>86</v>
      </c>
      <c r="BD739">
        <v>40</v>
      </c>
      <c r="BE739">
        <v>1</v>
      </c>
      <c r="BF739">
        <v>87</v>
      </c>
      <c r="BG739">
        <v>117</v>
      </c>
      <c r="BH739">
        <v>138</v>
      </c>
      <c r="BI739">
        <v>84</v>
      </c>
      <c r="BJ739">
        <v>60</v>
      </c>
      <c r="BK739">
        <v>74</v>
      </c>
      <c r="BL739">
        <v>55</v>
      </c>
      <c r="BM739">
        <v>118</v>
      </c>
      <c r="BN739">
        <v>80</v>
      </c>
      <c r="BO739">
        <v>99</v>
      </c>
      <c r="BP739">
        <v>149</v>
      </c>
      <c r="BQ739">
        <v>43</v>
      </c>
      <c r="BR739">
        <v>68</v>
      </c>
      <c r="BS739">
        <v>100</v>
      </c>
      <c r="BT739">
        <v>135</v>
      </c>
      <c r="BU739">
        <v>39</v>
      </c>
      <c r="BV739">
        <v>136</v>
      </c>
      <c r="BW739">
        <v>73</v>
      </c>
      <c r="BX739">
        <v>88</v>
      </c>
      <c r="BY739">
        <v>140</v>
      </c>
      <c r="BZ739">
        <v>102</v>
      </c>
      <c r="CA739">
        <v>58</v>
      </c>
      <c r="CB739">
        <v>67</v>
      </c>
      <c r="CC739">
        <v>85</v>
      </c>
      <c r="CD739">
        <v>48</v>
      </c>
      <c r="CE739">
        <v>7</v>
      </c>
      <c r="CF739">
        <v>13</v>
      </c>
      <c r="CG739">
        <v>32</v>
      </c>
      <c r="CH739">
        <v>120</v>
      </c>
      <c r="CI739">
        <v>146</v>
      </c>
      <c r="CJ739">
        <v>22</v>
      </c>
      <c r="CK739">
        <v>12</v>
      </c>
      <c r="CL739">
        <v>127</v>
      </c>
      <c r="CM739">
        <v>65</v>
      </c>
      <c r="CN739">
        <v>45</v>
      </c>
      <c r="CO739">
        <v>95</v>
      </c>
      <c r="CP739">
        <v>27</v>
      </c>
      <c r="CQ739">
        <v>141</v>
      </c>
      <c r="CR739">
        <v>44</v>
      </c>
      <c r="CS739">
        <v>14</v>
      </c>
      <c r="CT739">
        <v>116</v>
      </c>
      <c r="CU739">
        <v>16</v>
      </c>
      <c r="CV739">
        <v>106</v>
      </c>
      <c r="CW739">
        <v>34</v>
      </c>
      <c r="CX739">
        <v>90</v>
      </c>
      <c r="CY739">
        <v>75</v>
      </c>
      <c r="CZ739">
        <v>128</v>
      </c>
      <c r="DA739">
        <v>131</v>
      </c>
      <c r="DB739">
        <v>17</v>
      </c>
      <c r="DC739">
        <v>70</v>
      </c>
      <c r="DD739">
        <v>119</v>
      </c>
      <c r="DE739">
        <v>72</v>
      </c>
      <c r="DF739">
        <v>96</v>
      </c>
      <c r="DG739">
        <v>147</v>
      </c>
      <c r="DH739">
        <v>93</v>
      </c>
      <c r="DI739">
        <v>24</v>
      </c>
      <c r="DJ739">
        <v>78</v>
      </c>
      <c r="DK739">
        <v>28</v>
      </c>
      <c r="DL739">
        <v>23</v>
      </c>
      <c r="DM739">
        <v>38</v>
      </c>
      <c r="DN739">
        <v>41</v>
      </c>
      <c r="DO739">
        <v>77</v>
      </c>
      <c r="DP739">
        <v>31</v>
      </c>
      <c r="DQ739">
        <v>94</v>
      </c>
      <c r="DR739">
        <v>54</v>
      </c>
      <c r="DS739">
        <v>139</v>
      </c>
      <c r="DT739">
        <v>130</v>
      </c>
      <c r="DU739">
        <v>89</v>
      </c>
      <c r="DV739">
        <v>18</v>
      </c>
      <c r="DW739">
        <v>115</v>
      </c>
      <c r="DX739">
        <v>2</v>
      </c>
      <c r="DY739">
        <v>52</v>
      </c>
      <c r="DZ739">
        <v>81</v>
      </c>
      <c r="EA739">
        <v>20</v>
      </c>
      <c r="EB739">
        <v>8</v>
      </c>
      <c r="EC739">
        <v>36</v>
      </c>
      <c r="ED739">
        <v>63</v>
      </c>
      <c r="EE739">
        <v>26</v>
      </c>
      <c r="EF739">
        <v>133</v>
      </c>
      <c r="EG739">
        <v>108</v>
      </c>
      <c r="EH739">
        <v>4</v>
      </c>
      <c r="EI739">
        <v>6</v>
      </c>
      <c r="EJ739">
        <v>29</v>
      </c>
      <c r="EK739">
        <v>69</v>
      </c>
      <c r="EL739">
        <v>21</v>
      </c>
      <c r="EM739">
        <v>71</v>
      </c>
      <c r="EN739">
        <v>33</v>
      </c>
      <c r="EO739">
        <v>104</v>
      </c>
      <c r="EP739">
        <v>107</v>
      </c>
      <c r="EQ739">
        <v>121</v>
      </c>
      <c r="ER739">
        <v>30</v>
      </c>
      <c r="ES739">
        <v>42</v>
      </c>
      <c r="ET739">
        <v>76</v>
      </c>
      <c r="EU739">
        <v>103</v>
      </c>
      <c r="EV739">
        <v>59</v>
      </c>
      <c r="EW739">
        <v>49</v>
      </c>
      <c r="EX739">
        <v>62</v>
      </c>
      <c r="EY739">
        <v>91</v>
      </c>
    </row>
    <row r="740" spans="4:159" x14ac:dyDescent="0.2">
      <c r="E740" s="426" t="s">
        <v>159</v>
      </c>
      <c r="F740">
        <v>145</v>
      </c>
      <c r="G740">
        <v>24</v>
      </c>
      <c r="H740">
        <v>27</v>
      </c>
      <c r="I740">
        <v>116</v>
      </c>
      <c r="J740">
        <v>34</v>
      </c>
      <c r="K740">
        <v>75</v>
      </c>
      <c r="L740">
        <v>31</v>
      </c>
      <c r="M740">
        <v>60</v>
      </c>
      <c r="N740">
        <v>97</v>
      </c>
      <c r="O740">
        <v>146</v>
      </c>
      <c r="P740">
        <v>148</v>
      </c>
      <c r="Q740">
        <v>125</v>
      </c>
      <c r="R740">
        <v>117</v>
      </c>
      <c r="S740">
        <v>93</v>
      </c>
      <c r="T740">
        <v>23</v>
      </c>
      <c r="U740">
        <v>33</v>
      </c>
      <c r="V740">
        <v>19</v>
      </c>
      <c r="W740">
        <v>54</v>
      </c>
      <c r="X740">
        <v>83</v>
      </c>
      <c r="Y740">
        <v>47</v>
      </c>
      <c r="Z740">
        <v>73</v>
      </c>
      <c r="AA740">
        <v>4</v>
      </c>
      <c r="AB740">
        <v>115</v>
      </c>
      <c r="AC740">
        <v>36</v>
      </c>
      <c r="AD740">
        <v>88</v>
      </c>
      <c r="AE740">
        <v>55</v>
      </c>
      <c r="AF740">
        <v>50</v>
      </c>
      <c r="AG740">
        <v>70</v>
      </c>
      <c r="AH740">
        <v>126</v>
      </c>
      <c r="AI740">
        <v>136</v>
      </c>
      <c r="AJ740">
        <v>89</v>
      </c>
      <c r="AK740">
        <v>35</v>
      </c>
      <c r="AL740">
        <v>127</v>
      </c>
      <c r="AM740">
        <v>133</v>
      </c>
      <c r="AN740">
        <v>3</v>
      </c>
      <c r="AO740">
        <v>142</v>
      </c>
      <c r="AP740">
        <v>13</v>
      </c>
      <c r="AQ740">
        <v>110</v>
      </c>
      <c r="AR740">
        <v>101</v>
      </c>
      <c r="AS740">
        <v>134</v>
      </c>
      <c r="AT740">
        <v>37</v>
      </c>
      <c r="AU740">
        <v>131</v>
      </c>
      <c r="AV740">
        <v>144</v>
      </c>
      <c r="AW740">
        <v>120</v>
      </c>
      <c r="AX740">
        <v>123</v>
      </c>
      <c r="AY740">
        <v>64</v>
      </c>
      <c r="AZ740">
        <v>79</v>
      </c>
      <c r="BA740">
        <v>26</v>
      </c>
      <c r="BB740">
        <v>21</v>
      </c>
      <c r="BC740">
        <v>84</v>
      </c>
      <c r="BD740">
        <v>39</v>
      </c>
      <c r="BE740">
        <v>28</v>
      </c>
      <c r="BF740">
        <v>65</v>
      </c>
      <c r="BG740">
        <v>2</v>
      </c>
      <c r="BH740">
        <v>108</v>
      </c>
      <c r="BI740">
        <v>59</v>
      </c>
      <c r="BJ740">
        <v>78</v>
      </c>
      <c r="BK740">
        <v>12</v>
      </c>
      <c r="BL740">
        <v>17</v>
      </c>
      <c r="BM740">
        <v>8</v>
      </c>
      <c r="BN740">
        <v>43</v>
      </c>
      <c r="BO740">
        <v>58</v>
      </c>
      <c r="BP740">
        <v>96</v>
      </c>
      <c r="BQ740">
        <v>46</v>
      </c>
      <c r="BR740">
        <v>129</v>
      </c>
      <c r="BS740">
        <v>32</v>
      </c>
      <c r="BT740">
        <v>15</v>
      </c>
      <c r="BU740">
        <v>86</v>
      </c>
      <c r="BV740">
        <v>80</v>
      </c>
      <c r="BW740">
        <v>112</v>
      </c>
      <c r="BX740">
        <v>67</v>
      </c>
      <c r="BY740">
        <v>49</v>
      </c>
      <c r="BZ740">
        <v>57</v>
      </c>
      <c r="CA740">
        <v>81</v>
      </c>
      <c r="CB740">
        <v>38</v>
      </c>
      <c r="CC740">
        <v>9</v>
      </c>
      <c r="CD740">
        <v>128</v>
      </c>
      <c r="CE740">
        <v>42</v>
      </c>
      <c r="CF740">
        <v>20</v>
      </c>
      <c r="CG740">
        <v>69</v>
      </c>
      <c r="CH740">
        <v>74</v>
      </c>
      <c r="CI740">
        <v>119</v>
      </c>
      <c r="CJ740">
        <v>100</v>
      </c>
      <c r="CK740">
        <v>76</v>
      </c>
      <c r="CL740">
        <v>143</v>
      </c>
      <c r="CM740">
        <v>130</v>
      </c>
      <c r="CN740">
        <v>53</v>
      </c>
      <c r="CO740">
        <v>114</v>
      </c>
      <c r="CP740">
        <v>7</v>
      </c>
      <c r="CQ740">
        <v>16</v>
      </c>
      <c r="CR740">
        <v>104</v>
      </c>
      <c r="CS740">
        <v>139</v>
      </c>
      <c r="CT740">
        <v>6</v>
      </c>
      <c r="CU740">
        <v>106</v>
      </c>
      <c r="CV740">
        <v>41</v>
      </c>
      <c r="CW740">
        <v>132</v>
      </c>
      <c r="CX740">
        <v>105</v>
      </c>
      <c r="CY740">
        <v>140</v>
      </c>
      <c r="CZ740">
        <v>98</v>
      </c>
      <c r="DA740">
        <v>147</v>
      </c>
      <c r="DB740">
        <v>92</v>
      </c>
      <c r="DC740">
        <v>141</v>
      </c>
      <c r="DD740">
        <v>82</v>
      </c>
      <c r="DE740">
        <v>40</v>
      </c>
      <c r="DF740">
        <v>44</v>
      </c>
      <c r="DG740">
        <v>77</v>
      </c>
      <c r="DH740">
        <v>10</v>
      </c>
      <c r="DI740">
        <v>62</v>
      </c>
      <c r="DJ740">
        <v>56</v>
      </c>
      <c r="DK740">
        <v>48</v>
      </c>
      <c r="DL740">
        <v>118</v>
      </c>
      <c r="DM740">
        <v>109</v>
      </c>
      <c r="DN740">
        <v>135</v>
      </c>
      <c r="DO740">
        <v>102</v>
      </c>
      <c r="DP740">
        <v>94</v>
      </c>
      <c r="DQ740">
        <v>29</v>
      </c>
      <c r="DR740">
        <v>95</v>
      </c>
      <c r="DS740">
        <v>99</v>
      </c>
      <c r="DT740">
        <v>103</v>
      </c>
      <c r="DU740">
        <v>11</v>
      </c>
      <c r="DV740">
        <v>150</v>
      </c>
      <c r="DW740">
        <v>30</v>
      </c>
      <c r="DX740">
        <v>45</v>
      </c>
      <c r="DY740">
        <v>25</v>
      </c>
      <c r="DZ740">
        <v>71</v>
      </c>
      <c r="EA740">
        <v>124</v>
      </c>
      <c r="EB740">
        <v>91</v>
      </c>
      <c r="EC740">
        <v>72</v>
      </c>
      <c r="ED740">
        <v>107</v>
      </c>
      <c r="EE740">
        <v>51</v>
      </c>
      <c r="EF740">
        <v>52</v>
      </c>
      <c r="EG740">
        <v>63</v>
      </c>
      <c r="EH740">
        <v>5</v>
      </c>
      <c r="EI740">
        <v>22</v>
      </c>
      <c r="EJ740">
        <v>113</v>
      </c>
      <c r="EK740">
        <v>138</v>
      </c>
      <c r="EL740">
        <v>111</v>
      </c>
      <c r="EM740">
        <v>122</v>
      </c>
      <c r="EN740">
        <v>85</v>
      </c>
      <c r="EO740">
        <v>66</v>
      </c>
      <c r="EP740">
        <v>14</v>
      </c>
      <c r="EQ740">
        <v>149</v>
      </c>
      <c r="ER740">
        <v>90</v>
      </c>
      <c r="ES740">
        <v>18</v>
      </c>
      <c r="ET740">
        <v>1</v>
      </c>
      <c r="EU740">
        <v>68</v>
      </c>
      <c r="EV740">
        <v>61</v>
      </c>
      <c r="EW740">
        <v>137</v>
      </c>
      <c r="EX740">
        <v>87</v>
      </c>
      <c r="EY740">
        <v>121</v>
      </c>
    </row>
    <row r="742" spans="4:159" x14ac:dyDescent="0.2">
      <c r="D742" s="430">
        <v>151</v>
      </c>
      <c r="E742" s="431" t="s">
        <v>179</v>
      </c>
    </row>
    <row r="743" spans="4:159" x14ac:dyDescent="0.2">
      <c r="E743" s="426" t="s">
        <v>130</v>
      </c>
      <c r="F743">
        <v>1</v>
      </c>
      <c r="G743">
        <v>2</v>
      </c>
      <c r="H743">
        <v>3</v>
      </c>
      <c r="I743">
        <v>4</v>
      </c>
      <c r="J743">
        <v>5</v>
      </c>
      <c r="K743">
        <v>6</v>
      </c>
      <c r="L743">
        <v>7</v>
      </c>
      <c r="M743">
        <v>8</v>
      </c>
      <c r="N743">
        <v>9</v>
      </c>
      <c r="O743">
        <v>10</v>
      </c>
      <c r="P743">
        <v>11</v>
      </c>
      <c r="Q743">
        <v>12</v>
      </c>
      <c r="R743">
        <v>13</v>
      </c>
      <c r="S743">
        <v>14</v>
      </c>
      <c r="T743">
        <v>15</v>
      </c>
      <c r="U743">
        <v>16</v>
      </c>
      <c r="V743">
        <v>17</v>
      </c>
      <c r="W743">
        <v>18</v>
      </c>
      <c r="X743">
        <v>19</v>
      </c>
      <c r="Y743">
        <v>20</v>
      </c>
      <c r="Z743">
        <v>21</v>
      </c>
      <c r="AA743">
        <v>22</v>
      </c>
      <c r="AB743">
        <v>23</v>
      </c>
      <c r="AC743">
        <v>24</v>
      </c>
      <c r="AD743">
        <v>25</v>
      </c>
      <c r="AE743">
        <v>26</v>
      </c>
      <c r="AF743">
        <v>27</v>
      </c>
      <c r="AG743">
        <v>28</v>
      </c>
      <c r="AH743">
        <v>29</v>
      </c>
      <c r="AI743">
        <v>30</v>
      </c>
      <c r="AJ743">
        <v>31</v>
      </c>
      <c r="AK743">
        <v>32</v>
      </c>
      <c r="AL743">
        <v>33</v>
      </c>
      <c r="AM743">
        <v>34</v>
      </c>
      <c r="AN743">
        <v>35</v>
      </c>
      <c r="AO743">
        <v>36</v>
      </c>
      <c r="AP743">
        <v>37</v>
      </c>
      <c r="AQ743">
        <v>38</v>
      </c>
      <c r="AR743">
        <v>39</v>
      </c>
      <c r="AS743">
        <v>40</v>
      </c>
      <c r="AT743">
        <v>41</v>
      </c>
      <c r="AU743">
        <v>42</v>
      </c>
      <c r="AV743">
        <v>43</v>
      </c>
      <c r="AW743">
        <v>44</v>
      </c>
      <c r="AX743">
        <v>45</v>
      </c>
      <c r="AY743">
        <v>46</v>
      </c>
      <c r="AZ743">
        <v>47</v>
      </c>
      <c r="BA743">
        <v>48</v>
      </c>
      <c r="BB743">
        <v>49</v>
      </c>
      <c r="BC743">
        <v>50</v>
      </c>
      <c r="BD743">
        <v>51</v>
      </c>
      <c r="BE743">
        <v>52</v>
      </c>
      <c r="BF743">
        <v>53</v>
      </c>
      <c r="BG743">
        <v>54</v>
      </c>
      <c r="BH743">
        <v>55</v>
      </c>
      <c r="BI743">
        <v>56</v>
      </c>
      <c r="BJ743">
        <v>57</v>
      </c>
      <c r="BK743">
        <v>58</v>
      </c>
      <c r="BL743">
        <v>59</v>
      </c>
      <c r="BM743">
        <v>60</v>
      </c>
      <c r="BN743">
        <v>61</v>
      </c>
      <c r="BO743">
        <v>62</v>
      </c>
      <c r="BP743">
        <v>63</v>
      </c>
      <c r="BQ743">
        <v>64</v>
      </c>
      <c r="BR743">
        <v>65</v>
      </c>
      <c r="BS743">
        <v>66</v>
      </c>
      <c r="BT743">
        <v>67</v>
      </c>
      <c r="BU743">
        <v>68</v>
      </c>
      <c r="BV743">
        <v>69</v>
      </c>
      <c r="BW743">
        <v>70</v>
      </c>
      <c r="BX743">
        <v>71</v>
      </c>
      <c r="BY743">
        <v>72</v>
      </c>
      <c r="BZ743">
        <v>73</v>
      </c>
      <c r="CA743">
        <v>74</v>
      </c>
      <c r="CB743">
        <v>75</v>
      </c>
      <c r="CC743">
        <v>76</v>
      </c>
      <c r="CD743">
        <v>77</v>
      </c>
      <c r="CE743">
        <v>78</v>
      </c>
      <c r="CF743">
        <v>79</v>
      </c>
      <c r="CG743">
        <v>80</v>
      </c>
      <c r="CH743">
        <v>81</v>
      </c>
      <c r="CI743">
        <v>82</v>
      </c>
      <c r="CJ743">
        <v>83</v>
      </c>
      <c r="CK743">
        <v>84</v>
      </c>
      <c r="CL743">
        <v>85</v>
      </c>
      <c r="CM743">
        <v>86</v>
      </c>
      <c r="CN743">
        <v>87</v>
      </c>
      <c r="CO743">
        <v>88</v>
      </c>
      <c r="CP743">
        <v>89</v>
      </c>
      <c r="CQ743">
        <v>90</v>
      </c>
      <c r="CR743">
        <v>91</v>
      </c>
      <c r="CS743">
        <v>92</v>
      </c>
      <c r="CT743">
        <v>93</v>
      </c>
      <c r="CU743">
        <v>94</v>
      </c>
      <c r="CV743">
        <v>95</v>
      </c>
      <c r="CW743">
        <v>96</v>
      </c>
      <c r="CX743">
        <v>97</v>
      </c>
      <c r="CY743">
        <v>98</v>
      </c>
      <c r="CZ743">
        <v>99</v>
      </c>
      <c r="DA743">
        <v>100</v>
      </c>
      <c r="DB743">
        <v>101</v>
      </c>
      <c r="DC743">
        <v>102</v>
      </c>
      <c r="DD743">
        <v>103</v>
      </c>
      <c r="DE743">
        <v>104</v>
      </c>
      <c r="DF743">
        <v>105</v>
      </c>
      <c r="DG743">
        <v>106</v>
      </c>
      <c r="DH743">
        <v>107</v>
      </c>
      <c r="DI743">
        <v>108</v>
      </c>
      <c r="DJ743">
        <v>109</v>
      </c>
      <c r="DK743">
        <v>110</v>
      </c>
      <c r="DL743">
        <v>111</v>
      </c>
      <c r="DM743">
        <v>112</v>
      </c>
      <c r="DN743">
        <v>113</v>
      </c>
      <c r="DO743">
        <v>114</v>
      </c>
      <c r="DP743">
        <v>115</v>
      </c>
      <c r="DQ743">
        <v>116</v>
      </c>
      <c r="DR743">
        <v>117</v>
      </c>
      <c r="DS743">
        <v>118</v>
      </c>
      <c r="DT743">
        <v>119</v>
      </c>
      <c r="DU743">
        <v>120</v>
      </c>
      <c r="DV743">
        <v>121</v>
      </c>
      <c r="DW743">
        <v>122</v>
      </c>
      <c r="DX743">
        <v>123</v>
      </c>
      <c r="DY743">
        <v>124</v>
      </c>
      <c r="DZ743">
        <v>125</v>
      </c>
      <c r="EA743">
        <v>126</v>
      </c>
      <c r="EB743">
        <v>127</v>
      </c>
      <c r="EC743">
        <v>128</v>
      </c>
      <c r="ED743">
        <v>129</v>
      </c>
      <c r="EE743">
        <v>130</v>
      </c>
      <c r="EF743">
        <v>131</v>
      </c>
      <c r="EG743">
        <v>132</v>
      </c>
      <c r="EH743">
        <v>133</v>
      </c>
      <c r="EI743">
        <v>134</v>
      </c>
      <c r="EJ743">
        <v>135</v>
      </c>
      <c r="EK743">
        <v>136</v>
      </c>
      <c r="EL743">
        <v>137</v>
      </c>
      <c r="EM743">
        <v>138</v>
      </c>
      <c r="EN743">
        <v>139</v>
      </c>
      <c r="EP743">
        <v>140</v>
      </c>
      <c r="EQ743">
        <v>141</v>
      </c>
      <c r="ER743">
        <v>142</v>
      </c>
      <c r="ES743">
        <v>143</v>
      </c>
      <c r="EU743">
        <v>144</v>
      </c>
      <c r="EV743">
        <v>145</v>
      </c>
      <c r="EW743">
        <v>146</v>
      </c>
      <c r="EX743">
        <v>147</v>
      </c>
      <c r="EZ743">
        <v>148</v>
      </c>
      <c r="FA743">
        <v>149</v>
      </c>
      <c r="FB743">
        <v>150</v>
      </c>
      <c r="FC743">
        <v>151</v>
      </c>
    </row>
    <row r="744" spans="4:159" x14ac:dyDescent="0.2">
      <c r="E744" s="426" t="s">
        <v>157</v>
      </c>
      <c r="F744">
        <v>123</v>
      </c>
      <c r="G744">
        <v>9</v>
      </c>
      <c r="H744">
        <v>5</v>
      </c>
      <c r="I744">
        <v>62</v>
      </c>
      <c r="J744">
        <v>117</v>
      </c>
      <c r="K744">
        <v>143</v>
      </c>
      <c r="L744">
        <v>135</v>
      </c>
      <c r="M744">
        <v>45</v>
      </c>
      <c r="N744">
        <v>2</v>
      </c>
      <c r="O744">
        <v>73</v>
      </c>
      <c r="P744">
        <v>27</v>
      </c>
      <c r="Q744">
        <v>55</v>
      </c>
      <c r="R744">
        <v>84</v>
      </c>
      <c r="S744">
        <v>6</v>
      </c>
      <c r="T744">
        <v>43</v>
      </c>
      <c r="U744">
        <v>60</v>
      </c>
      <c r="V744">
        <v>105</v>
      </c>
      <c r="W744">
        <v>44</v>
      </c>
      <c r="X744">
        <v>66</v>
      </c>
      <c r="Y744">
        <v>106</v>
      </c>
      <c r="Z744">
        <v>114</v>
      </c>
      <c r="AA744">
        <v>65</v>
      </c>
      <c r="AB744">
        <v>37</v>
      </c>
      <c r="AC744">
        <v>133</v>
      </c>
      <c r="AD744">
        <v>140</v>
      </c>
      <c r="AE744">
        <v>42</v>
      </c>
      <c r="AF744">
        <v>108</v>
      </c>
      <c r="AG744">
        <v>144</v>
      </c>
      <c r="AH744">
        <v>86</v>
      </c>
      <c r="AI744">
        <v>47</v>
      </c>
      <c r="AJ744">
        <v>39</v>
      </c>
      <c r="AK744">
        <v>58</v>
      </c>
      <c r="AL744">
        <v>54</v>
      </c>
      <c r="AM744">
        <v>103</v>
      </c>
      <c r="AN744">
        <v>78</v>
      </c>
      <c r="AO744">
        <v>49</v>
      </c>
      <c r="AP744">
        <v>136</v>
      </c>
      <c r="AQ744">
        <v>112</v>
      </c>
      <c r="AR744">
        <v>80</v>
      </c>
      <c r="AS744">
        <v>56</v>
      </c>
      <c r="AT744">
        <v>99</v>
      </c>
      <c r="AU744">
        <v>26</v>
      </c>
      <c r="AV744">
        <v>107</v>
      </c>
      <c r="AW744">
        <v>18</v>
      </c>
      <c r="AX744">
        <v>64</v>
      </c>
      <c r="AY744">
        <v>149</v>
      </c>
      <c r="AZ744">
        <v>21</v>
      </c>
      <c r="BA744">
        <v>11</v>
      </c>
      <c r="BB744">
        <v>83</v>
      </c>
      <c r="BC744">
        <v>36</v>
      </c>
      <c r="BD744">
        <v>57</v>
      </c>
      <c r="BE744">
        <v>34</v>
      </c>
      <c r="BF744">
        <v>115</v>
      </c>
      <c r="BG744">
        <v>63</v>
      </c>
      <c r="BH744">
        <v>96</v>
      </c>
      <c r="BI744">
        <v>22</v>
      </c>
      <c r="BJ744">
        <v>31</v>
      </c>
      <c r="BK744">
        <v>102</v>
      </c>
      <c r="BL744">
        <v>10</v>
      </c>
      <c r="BM744">
        <v>81</v>
      </c>
      <c r="BN744">
        <v>142</v>
      </c>
      <c r="BO744">
        <v>35</v>
      </c>
      <c r="BP744">
        <v>41</v>
      </c>
      <c r="BQ744">
        <v>70</v>
      </c>
      <c r="BR744">
        <v>139</v>
      </c>
      <c r="BS744">
        <v>25</v>
      </c>
      <c r="BT744">
        <v>19</v>
      </c>
      <c r="BU744">
        <v>109</v>
      </c>
      <c r="BV744">
        <v>116</v>
      </c>
      <c r="BW744">
        <v>4</v>
      </c>
      <c r="BX744">
        <v>77</v>
      </c>
      <c r="BY744">
        <v>13</v>
      </c>
      <c r="BZ744">
        <v>59</v>
      </c>
      <c r="CA744">
        <v>51</v>
      </c>
      <c r="CB744">
        <v>92</v>
      </c>
      <c r="CC744">
        <v>15</v>
      </c>
      <c r="CD744">
        <v>1</v>
      </c>
      <c r="CE744">
        <v>74</v>
      </c>
      <c r="CF744">
        <v>32</v>
      </c>
      <c r="CG744">
        <v>147</v>
      </c>
      <c r="CH744">
        <v>33</v>
      </c>
      <c r="CI744">
        <v>28</v>
      </c>
      <c r="CJ744">
        <v>87</v>
      </c>
      <c r="CK744">
        <v>68</v>
      </c>
      <c r="CL744">
        <v>76</v>
      </c>
      <c r="CM744">
        <v>29</v>
      </c>
      <c r="CN744">
        <v>124</v>
      </c>
      <c r="CO744">
        <v>20</v>
      </c>
      <c r="CP744">
        <v>138</v>
      </c>
      <c r="CQ744">
        <v>53</v>
      </c>
      <c r="CR744">
        <v>8</v>
      </c>
      <c r="CS744">
        <v>98</v>
      </c>
      <c r="CT744">
        <v>131</v>
      </c>
      <c r="CU744">
        <v>71</v>
      </c>
      <c r="CV744">
        <v>17</v>
      </c>
      <c r="CW744">
        <v>79</v>
      </c>
      <c r="CX744">
        <v>30</v>
      </c>
      <c r="CY744">
        <v>67</v>
      </c>
      <c r="CZ744">
        <v>141</v>
      </c>
      <c r="DA744">
        <v>122</v>
      </c>
      <c r="DB744">
        <v>75</v>
      </c>
      <c r="DC744">
        <v>3</v>
      </c>
      <c r="DD744">
        <v>94</v>
      </c>
      <c r="DE744">
        <v>38</v>
      </c>
      <c r="DF744">
        <v>148</v>
      </c>
      <c r="DG744">
        <v>100</v>
      </c>
      <c r="DH744">
        <v>85</v>
      </c>
      <c r="DI744">
        <v>12</v>
      </c>
      <c r="DJ744">
        <v>150</v>
      </c>
      <c r="DK744">
        <v>113</v>
      </c>
      <c r="DL744">
        <v>125</v>
      </c>
      <c r="DM744">
        <v>120</v>
      </c>
      <c r="DN744">
        <v>72</v>
      </c>
      <c r="DO744">
        <v>16</v>
      </c>
      <c r="DP744">
        <v>91</v>
      </c>
      <c r="DQ744">
        <v>69</v>
      </c>
      <c r="DR744">
        <v>151</v>
      </c>
      <c r="DS744">
        <v>82</v>
      </c>
      <c r="DT744">
        <v>146</v>
      </c>
      <c r="DU744">
        <v>61</v>
      </c>
      <c r="DV744">
        <v>119</v>
      </c>
      <c r="DW744">
        <v>48</v>
      </c>
      <c r="DX744">
        <v>52</v>
      </c>
      <c r="DY744">
        <v>101</v>
      </c>
      <c r="DZ744">
        <v>111</v>
      </c>
      <c r="EA744">
        <v>132</v>
      </c>
      <c r="EB744">
        <v>95</v>
      </c>
      <c r="EC744">
        <v>90</v>
      </c>
      <c r="ED744">
        <v>130</v>
      </c>
      <c r="EE744">
        <v>137</v>
      </c>
      <c r="EF744">
        <v>93</v>
      </c>
      <c r="EG744">
        <v>104</v>
      </c>
      <c r="EH744">
        <v>145</v>
      </c>
      <c r="EI744">
        <v>128</v>
      </c>
      <c r="EJ744">
        <v>88</v>
      </c>
      <c r="EK744">
        <v>23</v>
      </c>
      <c r="EL744">
        <v>89</v>
      </c>
      <c r="EM744">
        <v>129</v>
      </c>
      <c r="EN744">
        <v>110</v>
      </c>
      <c r="EP744">
        <v>50</v>
      </c>
      <c r="EQ744">
        <v>40</v>
      </c>
      <c r="ER744">
        <v>126</v>
      </c>
      <c r="ES744">
        <v>121</v>
      </c>
      <c r="EU744">
        <v>118</v>
      </c>
      <c r="EV744">
        <v>24</v>
      </c>
      <c r="EW744">
        <v>97</v>
      </c>
      <c r="EX744">
        <v>127</v>
      </c>
      <c r="EZ744">
        <v>134</v>
      </c>
      <c r="FA744">
        <v>14</v>
      </c>
      <c r="FB744">
        <v>46</v>
      </c>
      <c r="FC744">
        <v>7</v>
      </c>
    </row>
    <row r="745" spans="4:159" x14ac:dyDescent="0.2">
      <c r="E745" s="426" t="s">
        <v>159</v>
      </c>
      <c r="F745">
        <v>147</v>
      </c>
      <c r="G745">
        <v>99</v>
      </c>
      <c r="H745">
        <v>135</v>
      </c>
      <c r="I745">
        <v>11</v>
      </c>
      <c r="J745">
        <v>101</v>
      </c>
      <c r="K745">
        <v>7</v>
      </c>
      <c r="L745">
        <v>56</v>
      </c>
      <c r="M745">
        <v>100</v>
      </c>
      <c r="N745">
        <v>36</v>
      </c>
      <c r="O745">
        <v>93</v>
      </c>
      <c r="P745">
        <v>113</v>
      </c>
      <c r="Q745">
        <v>128</v>
      </c>
      <c r="R745">
        <v>95</v>
      </c>
      <c r="S745">
        <v>81</v>
      </c>
      <c r="T745">
        <v>72</v>
      </c>
      <c r="U745">
        <v>4</v>
      </c>
      <c r="V745">
        <v>43</v>
      </c>
      <c r="W745">
        <v>89</v>
      </c>
      <c r="X745">
        <v>107</v>
      </c>
      <c r="Y745">
        <v>67</v>
      </c>
      <c r="Z745">
        <v>70</v>
      </c>
      <c r="AA745">
        <v>84</v>
      </c>
      <c r="AB745">
        <v>122</v>
      </c>
      <c r="AC745">
        <v>149</v>
      </c>
      <c r="AD745">
        <v>13</v>
      </c>
      <c r="AE745">
        <v>65</v>
      </c>
      <c r="AF745">
        <v>74</v>
      </c>
      <c r="AG745">
        <v>91</v>
      </c>
      <c r="AH745">
        <v>26</v>
      </c>
      <c r="AI745">
        <v>131</v>
      </c>
      <c r="AJ745">
        <v>150</v>
      </c>
      <c r="AK745">
        <v>88</v>
      </c>
      <c r="AL745">
        <v>120</v>
      </c>
      <c r="AM745">
        <v>52</v>
      </c>
      <c r="AN745">
        <v>82</v>
      </c>
      <c r="AO745">
        <v>130</v>
      </c>
      <c r="AP745">
        <v>15</v>
      </c>
      <c r="AQ745">
        <v>86</v>
      </c>
      <c r="AR745">
        <v>50</v>
      </c>
      <c r="AS745">
        <v>97</v>
      </c>
      <c r="AT745">
        <v>110</v>
      </c>
      <c r="AU745">
        <v>103</v>
      </c>
      <c r="AV745">
        <v>29</v>
      </c>
      <c r="AW745">
        <v>140</v>
      </c>
      <c r="AX745">
        <v>51</v>
      </c>
      <c r="AY745">
        <v>2</v>
      </c>
      <c r="AZ745">
        <v>66</v>
      </c>
      <c r="BA745">
        <v>92</v>
      </c>
      <c r="BB745">
        <v>126</v>
      </c>
      <c r="BC745">
        <v>98</v>
      </c>
      <c r="BD745">
        <v>109</v>
      </c>
      <c r="BE745">
        <v>133</v>
      </c>
      <c r="BF745">
        <v>137</v>
      </c>
      <c r="BG745">
        <v>76</v>
      </c>
      <c r="BH745">
        <v>42</v>
      </c>
      <c r="BI745">
        <v>139</v>
      </c>
      <c r="BJ745">
        <v>115</v>
      </c>
      <c r="BK745">
        <v>16</v>
      </c>
      <c r="BL745">
        <v>60</v>
      </c>
      <c r="BM745">
        <v>49</v>
      </c>
      <c r="BN745">
        <v>85</v>
      </c>
      <c r="BO745">
        <v>68</v>
      </c>
      <c r="BP745">
        <v>114</v>
      </c>
      <c r="BQ745">
        <v>23</v>
      </c>
      <c r="BR745">
        <v>144</v>
      </c>
      <c r="BS745">
        <v>80</v>
      </c>
      <c r="BT745">
        <v>83</v>
      </c>
      <c r="BU745">
        <v>24</v>
      </c>
      <c r="BV745">
        <v>27</v>
      </c>
      <c r="BW745">
        <v>142</v>
      </c>
      <c r="BX745">
        <v>44</v>
      </c>
      <c r="BY745">
        <v>71</v>
      </c>
      <c r="BZ745">
        <v>127</v>
      </c>
      <c r="CA745">
        <v>102</v>
      </c>
      <c r="CB745">
        <v>1</v>
      </c>
      <c r="CC745">
        <v>64</v>
      </c>
      <c r="CD745">
        <v>143</v>
      </c>
      <c r="CE745">
        <v>34</v>
      </c>
      <c r="CF745">
        <v>48</v>
      </c>
      <c r="CG745">
        <v>116</v>
      </c>
      <c r="CH745">
        <v>14</v>
      </c>
      <c r="CI745">
        <v>94</v>
      </c>
      <c r="CJ745">
        <v>69</v>
      </c>
      <c r="CK745">
        <v>22</v>
      </c>
      <c r="CL745">
        <v>57</v>
      </c>
      <c r="CM745">
        <v>20</v>
      </c>
      <c r="CN745">
        <v>134</v>
      </c>
      <c r="CO745">
        <v>47</v>
      </c>
      <c r="CP745">
        <v>111</v>
      </c>
      <c r="CQ745">
        <v>28</v>
      </c>
      <c r="CR745">
        <v>117</v>
      </c>
      <c r="CS745">
        <v>45</v>
      </c>
      <c r="CT745">
        <v>124</v>
      </c>
      <c r="CU745">
        <v>58</v>
      </c>
      <c r="CV745">
        <v>3</v>
      </c>
      <c r="CW745">
        <v>90</v>
      </c>
      <c r="CX745">
        <v>146</v>
      </c>
      <c r="CY745">
        <v>19</v>
      </c>
      <c r="CZ745">
        <v>33</v>
      </c>
      <c r="DA745">
        <v>108</v>
      </c>
      <c r="DB745">
        <v>10</v>
      </c>
      <c r="DC745">
        <v>75</v>
      </c>
      <c r="DD745">
        <v>55</v>
      </c>
      <c r="DE745">
        <v>132</v>
      </c>
      <c r="DF745">
        <v>121</v>
      </c>
      <c r="DG745">
        <v>141</v>
      </c>
      <c r="DH745">
        <v>119</v>
      </c>
      <c r="DI745">
        <v>39</v>
      </c>
      <c r="DJ745">
        <v>112</v>
      </c>
      <c r="DK745">
        <v>41</v>
      </c>
      <c r="DL745">
        <v>105</v>
      </c>
      <c r="DM745">
        <v>78</v>
      </c>
      <c r="DN745">
        <v>40</v>
      </c>
      <c r="DO745">
        <v>31</v>
      </c>
      <c r="DP745">
        <v>145</v>
      </c>
      <c r="DQ745">
        <v>17</v>
      </c>
      <c r="DR745">
        <v>38</v>
      </c>
      <c r="DS745">
        <v>9</v>
      </c>
      <c r="DT745">
        <v>118</v>
      </c>
      <c r="DU745">
        <v>46</v>
      </c>
      <c r="DV745">
        <v>54</v>
      </c>
      <c r="DW745">
        <v>138</v>
      </c>
      <c r="DX745">
        <v>62</v>
      </c>
      <c r="DY745">
        <v>12</v>
      </c>
      <c r="DZ745">
        <v>8</v>
      </c>
      <c r="EA745">
        <v>32</v>
      </c>
      <c r="EB745">
        <v>148</v>
      </c>
      <c r="EC745">
        <v>25</v>
      </c>
      <c r="ED745">
        <v>136</v>
      </c>
      <c r="EE745">
        <v>77</v>
      </c>
      <c r="EF745">
        <v>63</v>
      </c>
      <c r="EG745">
        <v>129</v>
      </c>
      <c r="EH745">
        <v>151</v>
      </c>
      <c r="EI745">
        <v>87</v>
      </c>
      <c r="EJ745">
        <v>123</v>
      </c>
      <c r="EK745">
        <v>30</v>
      </c>
      <c r="EL745">
        <v>53</v>
      </c>
      <c r="EM745">
        <v>106</v>
      </c>
      <c r="EN745">
        <v>96</v>
      </c>
      <c r="EP745">
        <v>5</v>
      </c>
      <c r="EQ745">
        <v>18</v>
      </c>
      <c r="ER745">
        <v>79</v>
      </c>
      <c r="ES745">
        <v>37</v>
      </c>
      <c r="EU745">
        <v>73</v>
      </c>
      <c r="EV745">
        <v>59</v>
      </c>
      <c r="EW745">
        <v>35</v>
      </c>
      <c r="EX745">
        <v>125</v>
      </c>
      <c r="EZ745">
        <v>104</v>
      </c>
      <c r="FA745">
        <v>61</v>
      </c>
      <c r="FB745">
        <v>6</v>
      </c>
      <c r="FC745">
        <v>21</v>
      </c>
    </row>
    <row r="747" spans="4:159" x14ac:dyDescent="0.2">
      <c r="D747" s="430">
        <v>152</v>
      </c>
      <c r="E747" s="431" t="s">
        <v>179</v>
      </c>
    </row>
    <row r="748" spans="4:159" x14ac:dyDescent="0.2">
      <c r="E748" s="426" t="s">
        <v>130</v>
      </c>
      <c r="F748">
        <v>1</v>
      </c>
      <c r="G748">
        <v>2</v>
      </c>
      <c r="H748">
        <v>3</v>
      </c>
      <c r="I748">
        <v>4</v>
      </c>
      <c r="J748">
        <v>5</v>
      </c>
      <c r="K748">
        <v>6</v>
      </c>
      <c r="L748">
        <v>7</v>
      </c>
      <c r="M748">
        <v>8</v>
      </c>
      <c r="N748">
        <v>9</v>
      </c>
      <c r="O748">
        <v>10</v>
      </c>
      <c r="P748">
        <v>11</v>
      </c>
      <c r="Q748">
        <v>12</v>
      </c>
      <c r="R748">
        <v>13</v>
      </c>
      <c r="S748">
        <v>14</v>
      </c>
      <c r="T748">
        <v>15</v>
      </c>
      <c r="U748">
        <v>16</v>
      </c>
      <c r="V748">
        <v>17</v>
      </c>
      <c r="W748">
        <v>18</v>
      </c>
      <c r="X748">
        <v>19</v>
      </c>
      <c r="Y748">
        <v>20</v>
      </c>
      <c r="Z748">
        <v>21</v>
      </c>
      <c r="AA748">
        <v>22</v>
      </c>
      <c r="AB748">
        <v>23</v>
      </c>
      <c r="AC748">
        <v>24</v>
      </c>
      <c r="AD748">
        <v>25</v>
      </c>
      <c r="AE748">
        <v>26</v>
      </c>
      <c r="AF748">
        <v>27</v>
      </c>
      <c r="AG748">
        <v>28</v>
      </c>
      <c r="AH748">
        <v>29</v>
      </c>
      <c r="AI748">
        <v>30</v>
      </c>
      <c r="AJ748">
        <v>31</v>
      </c>
      <c r="AK748">
        <v>32</v>
      </c>
      <c r="AL748">
        <v>33</v>
      </c>
      <c r="AM748">
        <v>34</v>
      </c>
      <c r="AN748">
        <v>35</v>
      </c>
      <c r="AO748">
        <v>36</v>
      </c>
      <c r="AP748">
        <v>37</v>
      </c>
      <c r="AQ748">
        <v>38</v>
      </c>
      <c r="AR748">
        <v>39</v>
      </c>
      <c r="AS748">
        <v>40</v>
      </c>
      <c r="AT748">
        <v>41</v>
      </c>
      <c r="AU748">
        <v>42</v>
      </c>
      <c r="AV748">
        <v>43</v>
      </c>
      <c r="AW748">
        <v>44</v>
      </c>
      <c r="AX748">
        <v>45</v>
      </c>
      <c r="AY748">
        <v>46</v>
      </c>
      <c r="AZ748">
        <v>47</v>
      </c>
      <c r="BA748">
        <v>48</v>
      </c>
      <c r="BB748">
        <v>49</v>
      </c>
      <c r="BC748">
        <v>50</v>
      </c>
      <c r="BD748">
        <v>51</v>
      </c>
      <c r="BE748">
        <v>52</v>
      </c>
      <c r="BF748">
        <v>53</v>
      </c>
      <c r="BG748">
        <v>54</v>
      </c>
      <c r="BH748">
        <v>55</v>
      </c>
      <c r="BI748">
        <v>56</v>
      </c>
      <c r="BJ748">
        <v>57</v>
      </c>
      <c r="BK748">
        <v>58</v>
      </c>
      <c r="BL748">
        <v>59</v>
      </c>
      <c r="BM748">
        <v>60</v>
      </c>
      <c r="BN748">
        <v>61</v>
      </c>
      <c r="BO748">
        <v>62</v>
      </c>
      <c r="BP748">
        <v>63</v>
      </c>
      <c r="BQ748">
        <v>64</v>
      </c>
      <c r="BR748">
        <v>65</v>
      </c>
      <c r="BS748">
        <v>66</v>
      </c>
      <c r="BT748">
        <v>67</v>
      </c>
      <c r="BU748">
        <v>68</v>
      </c>
      <c r="BV748">
        <v>69</v>
      </c>
      <c r="BW748">
        <v>70</v>
      </c>
      <c r="BX748">
        <v>71</v>
      </c>
      <c r="BY748">
        <v>72</v>
      </c>
      <c r="BZ748">
        <v>73</v>
      </c>
      <c r="CA748">
        <v>74</v>
      </c>
      <c r="CB748">
        <v>75</v>
      </c>
      <c r="CC748">
        <v>76</v>
      </c>
      <c r="CD748">
        <v>77</v>
      </c>
      <c r="CE748">
        <v>78</v>
      </c>
      <c r="CF748">
        <v>79</v>
      </c>
      <c r="CG748">
        <v>80</v>
      </c>
      <c r="CH748">
        <v>81</v>
      </c>
      <c r="CI748">
        <v>82</v>
      </c>
      <c r="CJ748">
        <v>83</v>
      </c>
      <c r="CK748">
        <v>84</v>
      </c>
      <c r="CL748">
        <v>85</v>
      </c>
      <c r="CM748">
        <v>86</v>
      </c>
      <c r="CN748">
        <v>87</v>
      </c>
      <c r="CO748">
        <v>88</v>
      </c>
      <c r="CP748">
        <v>89</v>
      </c>
      <c r="CQ748">
        <v>90</v>
      </c>
      <c r="CR748">
        <v>91</v>
      </c>
      <c r="CS748">
        <v>92</v>
      </c>
      <c r="CT748">
        <v>93</v>
      </c>
      <c r="CU748">
        <v>94</v>
      </c>
      <c r="CV748">
        <v>95</v>
      </c>
      <c r="CW748">
        <v>96</v>
      </c>
      <c r="CX748">
        <v>97</v>
      </c>
      <c r="CY748">
        <v>98</v>
      </c>
      <c r="CZ748">
        <v>99</v>
      </c>
      <c r="DA748">
        <v>100</v>
      </c>
      <c r="DB748">
        <v>101</v>
      </c>
      <c r="DC748">
        <v>102</v>
      </c>
      <c r="DD748">
        <v>103</v>
      </c>
      <c r="DE748">
        <v>104</v>
      </c>
      <c r="DF748">
        <v>105</v>
      </c>
      <c r="DG748">
        <v>106</v>
      </c>
      <c r="DH748">
        <v>107</v>
      </c>
      <c r="DI748">
        <v>108</v>
      </c>
      <c r="DJ748">
        <v>109</v>
      </c>
      <c r="DK748">
        <v>110</v>
      </c>
      <c r="DL748">
        <v>111</v>
      </c>
      <c r="DM748">
        <v>112</v>
      </c>
      <c r="DN748">
        <v>113</v>
      </c>
      <c r="DO748">
        <v>114</v>
      </c>
      <c r="DP748">
        <v>115</v>
      </c>
      <c r="DQ748">
        <v>116</v>
      </c>
      <c r="DR748">
        <v>117</v>
      </c>
      <c r="DS748">
        <v>118</v>
      </c>
      <c r="DT748">
        <v>119</v>
      </c>
      <c r="DU748">
        <v>120</v>
      </c>
      <c r="DV748">
        <v>121</v>
      </c>
      <c r="DW748">
        <v>122</v>
      </c>
      <c r="DX748">
        <v>123</v>
      </c>
      <c r="DY748">
        <v>124</v>
      </c>
      <c r="DZ748">
        <v>125</v>
      </c>
      <c r="EA748">
        <v>126</v>
      </c>
      <c r="EB748">
        <v>127</v>
      </c>
      <c r="EC748">
        <v>128</v>
      </c>
      <c r="ED748">
        <v>129</v>
      </c>
      <c r="EE748">
        <v>130</v>
      </c>
      <c r="EF748">
        <v>131</v>
      </c>
      <c r="EG748">
        <v>132</v>
      </c>
      <c r="EH748">
        <v>133</v>
      </c>
      <c r="EI748">
        <v>134</v>
      </c>
      <c r="EJ748">
        <v>135</v>
      </c>
      <c r="EK748">
        <v>136</v>
      </c>
      <c r="EL748">
        <v>137</v>
      </c>
      <c r="EM748">
        <v>138</v>
      </c>
      <c r="EN748">
        <v>139</v>
      </c>
      <c r="EO748">
        <v>140</v>
      </c>
      <c r="EP748">
        <v>141</v>
      </c>
      <c r="EQ748">
        <v>142</v>
      </c>
      <c r="ER748">
        <v>143</v>
      </c>
      <c r="ES748">
        <v>144</v>
      </c>
      <c r="EU748">
        <v>145</v>
      </c>
      <c r="EV748">
        <v>146</v>
      </c>
      <c r="EW748">
        <v>147</v>
      </c>
      <c r="EX748">
        <v>148</v>
      </c>
      <c r="EZ748">
        <v>149</v>
      </c>
      <c r="FA748">
        <v>150</v>
      </c>
      <c r="FB748">
        <v>151</v>
      </c>
      <c r="FC748">
        <v>152</v>
      </c>
    </row>
    <row r="749" spans="4:159" x14ac:dyDescent="0.2">
      <c r="E749" s="426" t="s">
        <v>157</v>
      </c>
      <c r="F749">
        <v>43</v>
      </c>
      <c r="G749">
        <v>91</v>
      </c>
      <c r="H749">
        <v>86</v>
      </c>
      <c r="I749">
        <v>103</v>
      </c>
      <c r="J749">
        <v>16</v>
      </c>
      <c r="K749">
        <v>114</v>
      </c>
      <c r="L749">
        <v>3</v>
      </c>
      <c r="M749">
        <v>26</v>
      </c>
      <c r="N749">
        <v>82</v>
      </c>
      <c r="O749">
        <v>92</v>
      </c>
      <c r="P749">
        <v>100</v>
      </c>
      <c r="Q749">
        <v>29</v>
      </c>
      <c r="R749">
        <v>19</v>
      </c>
      <c r="S749">
        <v>145</v>
      </c>
      <c r="T749">
        <v>34</v>
      </c>
      <c r="U749">
        <v>28</v>
      </c>
      <c r="V749">
        <v>89</v>
      </c>
      <c r="W749">
        <v>21</v>
      </c>
      <c r="X749">
        <v>141</v>
      </c>
      <c r="Y749">
        <v>54</v>
      </c>
      <c r="Z749">
        <v>10</v>
      </c>
      <c r="AA749">
        <v>51</v>
      </c>
      <c r="AB749">
        <v>79</v>
      </c>
      <c r="AC749">
        <v>40</v>
      </c>
      <c r="AD749">
        <v>68</v>
      </c>
      <c r="AE749">
        <v>50</v>
      </c>
      <c r="AF749">
        <v>24</v>
      </c>
      <c r="AG749">
        <v>36</v>
      </c>
      <c r="AH749">
        <v>12</v>
      </c>
      <c r="AI749">
        <v>57</v>
      </c>
      <c r="AJ749">
        <v>135</v>
      </c>
      <c r="AK749">
        <v>18</v>
      </c>
      <c r="AL749">
        <v>11</v>
      </c>
      <c r="AM749">
        <v>73</v>
      </c>
      <c r="AN749">
        <v>98</v>
      </c>
      <c r="AO749">
        <v>25</v>
      </c>
      <c r="AP749">
        <v>121</v>
      </c>
      <c r="AQ749">
        <v>127</v>
      </c>
      <c r="AR749">
        <v>17</v>
      </c>
      <c r="AS749">
        <v>88</v>
      </c>
      <c r="AT749">
        <v>13</v>
      </c>
      <c r="AU749">
        <v>5</v>
      </c>
      <c r="AV749">
        <v>69</v>
      </c>
      <c r="AW749">
        <v>87</v>
      </c>
      <c r="AX749">
        <v>48</v>
      </c>
      <c r="AY749">
        <v>124</v>
      </c>
      <c r="AZ749">
        <v>128</v>
      </c>
      <c r="BA749">
        <v>35</v>
      </c>
      <c r="BB749">
        <v>150</v>
      </c>
      <c r="BC749">
        <v>8</v>
      </c>
      <c r="BD749">
        <v>53</v>
      </c>
      <c r="BE749">
        <v>85</v>
      </c>
      <c r="BF749">
        <v>61</v>
      </c>
      <c r="BG749">
        <v>47</v>
      </c>
      <c r="BH749">
        <v>102</v>
      </c>
      <c r="BI749">
        <v>110</v>
      </c>
      <c r="BJ749">
        <v>84</v>
      </c>
      <c r="BK749">
        <v>90</v>
      </c>
      <c r="BL749">
        <v>126</v>
      </c>
      <c r="BM749">
        <v>144</v>
      </c>
      <c r="BN749">
        <v>30</v>
      </c>
      <c r="BO749">
        <v>129</v>
      </c>
      <c r="BP749">
        <v>52</v>
      </c>
      <c r="BQ749">
        <v>146</v>
      </c>
      <c r="BR749">
        <v>7</v>
      </c>
      <c r="BS749">
        <v>27</v>
      </c>
      <c r="BT749">
        <v>96</v>
      </c>
      <c r="BU749">
        <v>125</v>
      </c>
      <c r="BV749">
        <v>45</v>
      </c>
      <c r="BW749">
        <v>149</v>
      </c>
      <c r="BX749">
        <v>130</v>
      </c>
      <c r="BY749">
        <v>138</v>
      </c>
      <c r="BZ749">
        <v>59</v>
      </c>
      <c r="CA749">
        <v>147</v>
      </c>
      <c r="CB749">
        <v>4</v>
      </c>
      <c r="CC749">
        <v>133</v>
      </c>
      <c r="CD749">
        <v>9</v>
      </c>
      <c r="CE749">
        <v>31</v>
      </c>
      <c r="CF749">
        <v>106</v>
      </c>
      <c r="CG749">
        <v>66</v>
      </c>
      <c r="CH749">
        <v>105</v>
      </c>
      <c r="CI749">
        <v>113</v>
      </c>
      <c r="CJ749">
        <v>120</v>
      </c>
      <c r="CK749">
        <v>77</v>
      </c>
      <c r="CL749">
        <v>107</v>
      </c>
      <c r="CM749">
        <v>14</v>
      </c>
      <c r="CN749">
        <v>118</v>
      </c>
      <c r="CO749">
        <v>2</v>
      </c>
      <c r="CP749">
        <v>83</v>
      </c>
      <c r="CQ749">
        <v>132</v>
      </c>
      <c r="CR749">
        <v>148</v>
      </c>
      <c r="CS749">
        <v>15</v>
      </c>
      <c r="CT749">
        <v>72</v>
      </c>
      <c r="CU749">
        <v>123</v>
      </c>
      <c r="CV749">
        <v>143</v>
      </c>
      <c r="CW749">
        <v>122</v>
      </c>
      <c r="CX749">
        <v>94</v>
      </c>
      <c r="CY749">
        <v>81</v>
      </c>
      <c r="CZ749">
        <v>41</v>
      </c>
      <c r="DA749">
        <v>23</v>
      </c>
      <c r="DB749">
        <v>64</v>
      </c>
      <c r="DC749">
        <v>152</v>
      </c>
      <c r="DD749">
        <v>139</v>
      </c>
      <c r="DE749">
        <v>38</v>
      </c>
      <c r="DF749">
        <v>42</v>
      </c>
      <c r="DG749">
        <v>37</v>
      </c>
      <c r="DH749">
        <v>63</v>
      </c>
      <c r="DI749">
        <v>131</v>
      </c>
      <c r="DJ749">
        <v>111</v>
      </c>
      <c r="DK749">
        <v>151</v>
      </c>
      <c r="DL749">
        <v>44</v>
      </c>
      <c r="DM749">
        <v>55</v>
      </c>
      <c r="DN749">
        <v>104</v>
      </c>
      <c r="DO749">
        <v>22</v>
      </c>
      <c r="DP749">
        <v>108</v>
      </c>
      <c r="DQ749">
        <v>62</v>
      </c>
      <c r="DR749">
        <v>115</v>
      </c>
      <c r="DS749">
        <v>136</v>
      </c>
      <c r="DT749">
        <v>116</v>
      </c>
      <c r="DU749">
        <v>1</v>
      </c>
      <c r="DV749">
        <v>97</v>
      </c>
      <c r="DW749">
        <v>58</v>
      </c>
      <c r="DX749">
        <v>39</v>
      </c>
      <c r="DY749">
        <v>78</v>
      </c>
      <c r="DZ749">
        <v>32</v>
      </c>
      <c r="EA749">
        <v>134</v>
      </c>
      <c r="EB749">
        <v>6</v>
      </c>
      <c r="EC749">
        <v>119</v>
      </c>
      <c r="ED749">
        <v>142</v>
      </c>
      <c r="EE749">
        <v>71</v>
      </c>
      <c r="EF749">
        <v>117</v>
      </c>
      <c r="EG749">
        <v>95</v>
      </c>
      <c r="EH749">
        <v>80</v>
      </c>
      <c r="EI749">
        <v>20</v>
      </c>
      <c r="EJ749">
        <v>67</v>
      </c>
      <c r="EK749">
        <v>70</v>
      </c>
      <c r="EL749">
        <v>75</v>
      </c>
      <c r="EM749">
        <v>49</v>
      </c>
      <c r="EN749">
        <v>137</v>
      </c>
      <c r="EO749">
        <v>93</v>
      </c>
      <c r="EP749">
        <v>74</v>
      </c>
      <c r="EQ749">
        <v>109</v>
      </c>
      <c r="ER749">
        <v>112</v>
      </c>
      <c r="ES749">
        <v>101</v>
      </c>
      <c r="EU749">
        <v>65</v>
      </c>
      <c r="EV749">
        <v>99</v>
      </c>
      <c r="EW749">
        <v>76</v>
      </c>
      <c r="EX749">
        <v>60</v>
      </c>
      <c r="EZ749">
        <v>140</v>
      </c>
      <c r="FA749">
        <v>46</v>
      </c>
      <c r="FB749">
        <v>56</v>
      </c>
      <c r="FC749">
        <v>33</v>
      </c>
    </row>
    <row r="750" spans="4:159" x14ac:dyDescent="0.2">
      <c r="E750" s="426" t="s">
        <v>159</v>
      </c>
      <c r="F750">
        <v>147</v>
      </c>
      <c r="G750">
        <v>123</v>
      </c>
      <c r="H750">
        <v>22</v>
      </c>
      <c r="I750">
        <v>135</v>
      </c>
      <c r="J750">
        <v>106</v>
      </c>
      <c r="K750">
        <v>109</v>
      </c>
      <c r="L750">
        <v>93</v>
      </c>
      <c r="M750">
        <v>15</v>
      </c>
      <c r="N750">
        <v>131</v>
      </c>
      <c r="O750">
        <v>6</v>
      </c>
      <c r="P750">
        <v>8</v>
      </c>
      <c r="Q750">
        <v>108</v>
      </c>
      <c r="R750">
        <v>57</v>
      </c>
      <c r="S750">
        <v>43</v>
      </c>
      <c r="T750">
        <v>118</v>
      </c>
      <c r="U750">
        <v>94</v>
      </c>
      <c r="V750">
        <v>78</v>
      </c>
      <c r="W750">
        <v>24</v>
      </c>
      <c r="X750">
        <v>130</v>
      </c>
      <c r="Y750">
        <v>116</v>
      </c>
      <c r="Z750">
        <v>54</v>
      </c>
      <c r="AA750">
        <v>140</v>
      </c>
      <c r="AB750">
        <v>102</v>
      </c>
      <c r="AC750">
        <v>65</v>
      </c>
      <c r="AD750">
        <v>86</v>
      </c>
      <c r="AE750">
        <v>119</v>
      </c>
      <c r="AF750">
        <v>104</v>
      </c>
      <c r="AG750">
        <v>74</v>
      </c>
      <c r="AH750">
        <v>121</v>
      </c>
      <c r="AI750">
        <v>61</v>
      </c>
      <c r="AJ750">
        <v>132</v>
      </c>
      <c r="AK750">
        <v>100</v>
      </c>
      <c r="AL750">
        <v>142</v>
      </c>
      <c r="AM750">
        <v>66</v>
      </c>
      <c r="AN750">
        <v>101</v>
      </c>
      <c r="AO750">
        <v>7</v>
      </c>
      <c r="AP750">
        <v>103</v>
      </c>
      <c r="AQ750">
        <v>137</v>
      </c>
      <c r="AR750">
        <v>18</v>
      </c>
      <c r="AS750">
        <v>13</v>
      </c>
      <c r="AT750">
        <v>60</v>
      </c>
      <c r="AU750">
        <v>80</v>
      </c>
      <c r="AV750">
        <v>129</v>
      </c>
      <c r="AW750">
        <v>16</v>
      </c>
      <c r="AX750">
        <v>27</v>
      </c>
      <c r="AY750">
        <v>120</v>
      </c>
      <c r="AZ750">
        <v>30</v>
      </c>
      <c r="BA750">
        <v>115</v>
      </c>
      <c r="BB750">
        <v>56</v>
      </c>
      <c r="BC750">
        <v>122</v>
      </c>
      <c r="BD750">
        <v>144</v>
      </c>
      <c r="BE750">
        <v>33</v>
      </c>
      <c r="BF750">
        <v>5</v>
      </c>
      <c r="BG750">
        <v>21</v>
      </c>
      <c r="BH750">
        <v>148</v>
      </c>
      <c r="BI750">
        <v>39</v>
      </c>
      <c r="BJ750">
        <v>83</v>
      </c>
      <c r="BK750">
        <v>75</v>
      </c>
      <c r="BL750">
        <v>110</v>
      </c>
      <c r="BM750">
        <v>41</v>
      </c>
      <c r="BN750">
        <v>47</v>
      </c>
      <c r="BO750">
        <v>126</v>
      </c>
      <c r="BP750">
        <v>9</v>
      </c>
      <c r="BQ750">
        <v>96</v>
      </c>
      <c r="BR750">
        <v>58</v>
      </c>
      <c r="BS750">
        <v>34</v>
      </c>
      <c r="BT750">
        <v>98</v>
      </c>
      <c r="BU750">
        <v>105</v>
      </c>
      <c r="BV750">
        <v>70</v>
      </c>
      <c r="BW750">
        <v>26</v>
      </c>
      <c r="BX750">
        <v>17</v>
      </c>
      <c r="BY750">
        <v>48</v>
      </c>
      <c r="BZ750">
        <v>95</v>
      </c>
      <c r="CA750">
        <v>28</v>
      </c>
      <c r="CB750">
        <v>2</v>
      </c>
      <c r="CC750">
        <v>45</v>
      </c>
      <c r="CD750">
        <v>145</v>
      </c>
      <c r="CE750">
        <v>32</v>
      </c>
      <c r="CF750">
        <v>127</v>
      </c>
      <c r="CG750">
        <v>46</v>
      </c>
      <c r="CH750">
        <v>38</v>
      </c>
      <c r="CI750">
        <v>49</v>
      </c>
      <c r="CJ750">
        <v>82</v>
      </c>
      <c r="CK750">
        <v>76</v>
      </c>
      <c r="CL750">
        <v>124</v>
      </c>
      <c r="CM750">
        <v>151</v>
      </c>
      <c r="CN750">
        <v>90</v>
      </c>
      <c r="CO750">
        <v>50</v>
      </c>
      <c r="CP750">
        <v>112</v>
      </c>
      <c r="CQ750">
        <v>141</v>
      </c>
      <c r="CR750">
        <v>79</v>
      </c>
      <c r="CS750">
        <v>143</v>
      </c>
      <c r="CT750">
        <v>152</v>
      </c>
      <c r="CU750">
        <v>136</v>
      </c>
      <c r="CV750">
        <v>97</v>
      </c>
      <c r="CW750">
        <v>20</v>
      </c>
      <c r="CX750">
        <v>73</v>
      </c>
      <c r="CY750">
        <v>99</v>
      </c>
      <c r="CZ750">
        <v>128</v>
      </c>
      <c r="DA750">
        <v>113</v>
      </c>
      <c r="DB750">
        <v>35</v>
      </c>
      <c r="DC750">
        <v>23</v>
      </c>
      <c r="DD750">
        <v>84</v>
      </c>
      <c r="DE750">
        <v>52</v>
      </c>
      <c r="DF750">
        <v>37</v>
      </c>
      <c r="DG750">
        <v>40</v>
      </c>
      <c r="DH750">
        <v>149</v>
      </c>
      <c r="DI750">
        <v>12</v>
      </c>
      <c r="DJ750">
        <v>72</v>
      </c>
      <c r="DK750">
        <v>114</v>
      </c>
      <c r="DL750">
        <v>107</v>
      </c>
      <c r="DM750">
        <v>71</v>
      </c>
      <c r="DN750">
        <v>87</v>
      </c>
      <c r="DO750">
        <v>3</v>
      </c>
      <c r="DP750">
        <v>133</v>
      </c>
      <c r="DQ750">
        <v>42</v>
      </c>
      <c r="DR750">
        <v>68</v>
      </c>
      <c r="DS750">
        <v>92</v>
      </c>
      <c r="DT750">
        <v>36</v>
      </c>
      <c r="DU750">
        <v>138</v>
      </c>
      <c r="DV750">
        <v>29</v>
      </c>
      <c r="DW750">
        <v>69</v>
      </c>
      <c r="DX750">
        <v>14</v>
      </c>
      <c r="DY750">
        <v>51</v>
      </c>
      <c r="DZ750">
        <v>63</v>
      </c>
      <c r="EA750">
        <v>146</v>
      </c>
      <c r="EB750">
        <v>139</v>
      </c>
      <c r="EC750">
        <v>150</v>
      </c>
      <c r="ED750">
        <v>11</v>
      </c>
      <c r="EE750">
        <v>53</v>
      </c>
      <c r="EF750">
        <v>67</v>
      </c>
      <c r="EG750">
        <v>111</v>
      </c>
      <c r="EH750">
        <v>55</v>
      </c>
      <c r="EI750">
        <v>91</v>
      </c>
      <c r="EJ750">
        <v>81</v>
      </c>
      <c r="EK750">
        <v>125</v>
      </c>
      <c r="EL750">
        <v>134</v>
      </c>
      <c r="EM750">
        <v>89</v>
      </c>
      <c r="EN750">
        <v>117</v>
      </c>
      <c r="EO750">
        <v>62</v>
      </c>
      <c r="EP750">
        <v>19</v>
      </c>
      <c r="EQ750">
        <v>88</v>
      </c>
      <c r="ER750">
        <v>1</v>
      </c>
      <c r="ES750">
        <v>10</v>
      </c>
      <c r="EU750">
        <v>4</v>
      </c>
      <c r="EV750">
        <v>44</v>
      </c>
      <c r="EW750">
        <v>64</v>
      </c>
      <c r="EX750">
        <v>25</v>
      </c>
      <c r="EZ750">
        <v>85</v>
      </c>
      <c r="FA750">
        <v>59</v>
      </c>
      <c r="FB750">
        <v>77</v>
      </c>
      <c r="FC750">
        <v>31</v>
      </c>
    </row>
    <row r="752" spans="4:159" x14ac:dyDescent="0.2">
      <c r="D752" s="430">
        <v>153</v>
      </c>
      <c r="E752" s="431" t="s">
        <v>179</v>
      </c>
    </row>
    <row r="753" spans="4:164" x14ac:dyDescent="0.2">
      <c r="E753" s="426" t="s">
        <v>130</v>
      </c>
      <c r="F753">
        <v>1</v>
      </c>
      <c r="G753">
        <v>2</v>
      </c>
      <c r="H753">
        <v>3</v>
      </c>
      <c r="I753">
        <v>4</v>
      </c>
      <c r="J753">
        <v>5</v>
      </c>
      <c r="K753">
        <v>6</v>
      </c>
      <c r="L753">
        <v>7</v>
      </c>
      <c r="M753">
        <v>8</v>
      </c>
      <c r="N753">
        <v>9</v>
      </c>
      <c r="O753">
        <v>10</v>
      </c>
      <c r="P753">
        <v>11</v>
      </c>
      <c r="Q753">
        <v>12</v>
      </c>
      <c r="R753">
        <v>13</v>
      </c>
      <c r="S753">
        <v>14</v>
      </c>
      <c r="T753">
        <v>15</v>
      </c>
      <c r="U753">
        <v>16</v>
      </c>
      <c r="V753">
        <v>17</v>
      </c>
      <c r="W753">
        <v>18</v>
      </c>
      <c r="X753">
        <v>19</v>
      </c>
      <c r="Y753">
        <v>20</v>
      </c>
      <c r="Z753">
        <v>21</v>
      </c>
      <c r="AA753">
        <v>22</v>
      </c>
      <c r="AB753">
        <v>23</v>
      </c>
      <c r="AC753">
        <v>24</v>
      </c>
      <c r="AD753">
        <v>25</v>
      </c>
      <c r="AE753">
        <v>26</v>
      </c>
      <c r="AF753">
        <v>27</v>
      </c>
      <c r="AG753">
        <v>28</v>
      </c>
      <c r="AH753">
        <v>29</v>
      </c>
      <c r="AI753">
        <v>30</v>
      </c>
      <c r="AJ753">
        <v>31</v>
      </c>
      <c r="AK753">
        <v>32</v>
      </c>
      <c r="AL753">
        <v>33</v>
      </c>
      <c r="AM753">
        <v>34</v>
      </c>
      <c r="AN753">
        <v>35</v>
      </c>
      <c r="AO753">
        <v>36</v>
      </c>
      <c r="AP753">
        <v>37</v>
      </c>
      <c r="AQ753">
        <v>38</v>
      </c>
      <c r="AR753">
        <v>39</v>
      </c>
      <c r="AS753">
        <v>40</v>
      </c>
      <c r="AT753">
        <v>41</v>
      </c>
      <c r="AU753">
        <v>42</v>
      </c>
      <c r="AV753">
        <v>43</v>
      </c>
      <c r="AW753">
        <v>44</v>
      </c>
      <c r="AX753">
        <v>45</v>
      </c>
      <c r="AY753">
        <v>46</v>
      </c>
      <c r="AZ753">
        <v>47</v>
      </c>
      <c r="BA753">
        <v>48</v>
      </c>
      <c r="BB753">
        <v>49</v>
      </c>
      <c r="BC753">
        <v>50</v>
      </c>
      <c r="BD753">
        <v>51</v>
      </c>
      <c r="BE753">
        <v>52</v>
      </c>
      <c r="BF753">
        <v>53</v>
      </c>
      <c r="BG753">
        <v>54</v>
      </c>
      <c r="BH753">
        <v>55</v>
      </c>
      <c r="BI753">
        <v>56</v>
      </c>
      <c r="BJ753">
        <v>57</v>
      </c>
      <c r="BK753">
        <v>58</v>
      </c>
      <c r="BL753">
        <v>59</v>
      </c>
      <c r="BM753">
        <v>60</v>
      </c>
      <c r="BN753">
        <v>61</v>
      </c>
      <c r="BO753">
        <v>62</v>
      </c>
      <c r="BP753">
        <v>63</v>
      </c>
      <c r="BQ753">
        <v>64</v>
      </c>
      <c r="BR753">
        <v>65</v>
      </c>
      <c r="BS753">
        <v>66</v>
      </c>
      <c r="BT753">
        <v>67</v>
      </c>
      <c r="BU753">
        <v>68</v>
      </c>
      <c r="BV753">
        <v>69</v>
      </c>
      <c r="BW753">
        <v>70</v>
      </c>
      <c r="BX753">
        <v>71</v>
      </c>
      <c r="BY753">
        <v>72</v>
      </c>
      <c r="BZ753">
        <v>73</v>
      </c>
      <c r="CA753">
        <v>74</v>
      </c>
      <c r="CB753">
        <v>75</v>
      </c>
      <c r="CC753">
        <v>76</v>
      </c>
      <c r="CD753">
        <v>77</v>
      </c>
      <c r="CE753">
        <v>78</v>
      </c>
      <c r="CF753">
        <v>79</v>
      </c>
      <c r="CG753">
        <v>80</v>
      </c>
      <c r="CH753">
        <v>81</v>
      </c>
      <c r="CI753">
        <v>82</v>
      </c>
      <c r="CJ753">
        <v>83</v>
      </c>
      <c r="CK753">
        <v>84</v>
      </c>
      <c r="CL753">
        <v>85</v>
      </c>
      <c r="CM753">
        <v>86</v>
      </c>
      <c r="CN753">
        <v>87</v>
      </c>
      <c r="CO753">
        <v>88</v>
      </c>
      <c r="CP753">
        <v>89</v>
      </c>
      <c r="CQ753">
        <v>90</v>
      </c>
      <c r="CR753">
        <v>91</v>
      </c>
      <c r="CS753">
        <v>92</v>
      </c>
      <c r="CT753">
        <v>93</v>
      </c>
      <c r="CU753">
        <v>94</v>
      </c>
      <c r="CV753">
        <v>95</v>
      </c>
      <c r="CW753">
        <v>96</v>
      </c>
      <c r="CX753">
        <v>97</v>
      </c>
      <c r="CY753">
        <v>98</v>
      </c>
      <c r="CZ753">
        <v>99</v>
      </c>
      <c r="DA753">
        <v>100</v>
      </c>
      <c r="DB753">
        <v>101</v>
      </c>
      <c r="DC753">
        <v>102</v>
      </c>
      <c r="DD753">
        <v>103</v>
      </c>
      <c r="DE753">
        <v>104</v>
      </c>
      <c r="DF753">
        <v>105</v>
      </c>
      <c r="DG753">
        <v>106</v>
      </c>
      <c r="DH753">
        <v>107</v>
      </c>
      <c r="DI753">
        <v>108</v>
      </c>
      <c r="DJ753">
        <v>109</v>
      </c>
      <c r="DK753">
        <v>110</v>
      </c>
      <c r="DL753">
        <v>111</v>
      </c>
      <c r="DM753">
        <v>112</v>
      </c>
      <c r="DN753">
        <v>113</v>
      </c>
      <c r="DO753">
        <v>114</v>
      </c>
      <c r="DP753">
        <v>115</v>
      </c>
      <c r="DQ753">
        <v>116</v>
      </c>
      <c r="DR753">
        <v>117</v>
      </c>
      <c r="DS753">
        <v>118</v>
      </c>
      <c r="DT753">
        <v>119</v>
      </c>
      <c r="DU753">
        <v>120</v>
      </c>
      <c r="DV753">
        <v>121</v>
      </c>
      <c r="DW753">
        <v>122</v>
      </c>
      <c r="DX753">
        <v>123</v>
      </c>
      <c r="DY753">
        <v>124</v>
      </c>
      <c r="DZ753">
        <v>125</v>
      </c>
      <c r="EA753">
        <v>126</v>
      </c>
      <c r="EB753">
        <v>127</v>
      </c>
      <c r="EC753">
        <v>128</v>
      </c>
      <c r="ED753">
        <v>129</v>
      </c>
      <c r="EE753">
        <v>130</v>
      </c>
      <c r="EF753">
        <v>131</v>
      </c>
      <c r="EG753">
        <v>132</v>
      </c>
      <c r="EH753">
        <v>133</v>
      </c>
      <c r="EI753">
        <v>134</v>
      </c>
      <c r="EJ753">
        <v>135</v>
      </c>
      <c r="EK753">
        <v>136</v>
      </c>
      <c r="EL753">
        <v>137</v>
      </c>
      <c r="EM753">
        <v>138</v>
      </c>
      <c r="EN753">
        <v>139</v>
      </c>
      <c r="EO753">
        <v>140</v>
      </c>
      <c r="EP753">
        <v>141</v>
      </c>
      <c r="EQ753">
        <v>142</v>
      </c>
      <c r="ER753">
        <v>143</v>
      </c>
      <c r="ES753">
        <v>144</v>
      </c>
      <c r="ET753">
        <v>145</v>
      </c>
      <c r="EU753">
        <v>146</v>
      </c>
      <c r="EV753">
        <v>147</v>
      </c>
      <c r="EW753">
        <v>148</v>
      </c>
      <c r="EX753">
        <v>149</v>
      </c>
      <c r="EZ753">
        <v>150</v>
      </c>
      <c r="FA753">
        <v>151</v>
      </c>
      <c r="FB753">
        <v>152</v>
      </c>
      <c r="FC753">
        <v>153</v>
      </c>
    </row>
    <row r="754" spans="4:164" x14ac:dyDescent="0.2">
      <c r="E754" s="426" t="s">
        <v>157</v>
      </c>
      <c r="F754">
        <v>44</v>
      </c>
      <c r="G754">
        <v>152</v>
      </c>
      <c r="H754">
        <v>64</v>
      </c>
      <c r="I754">
        <v>22</v>
      </c>
      <c r="J754">
        <v>68</v>
      </c>
      <c r="K754">
        <v>15</v>
      </c>
      <c r="L754">
        <v>128</v>
      </c>
      <c r="M754">
        <v>75</v>
      </c>
      <c r="N754">
        <v>21</v>
      </c>
      <c r="O754">
        <v>143</v>
      </c>
      <c r="P754">
        <v>92</v>
      </c>
      <c r="Q754">
        <v>108</v>
      </c>
      <c r="R754">
        <v>96</v>
      </c>
      <c r="S754">
        <v>136</v>
      </c>
      <c r="T754">
        <v>58</v>
      </c>
      <c r="U754">
        <v>17</v>
      </c>
      <c r="V754">
        <v>103</v>
      </c>
      <c r="W754">
        <v>9</v>
      </c>
      <c r="X754">
        <v>40</v>
      </c>
      <c r="Y754">
        <v>142</v>
      </c>
      <c r="Z754">
        <v>148</v>
      </c>
      <c r="AA754">
        <v>138</v>
      </c>
      <c r="AB754">
        <v>87</v>
      </c>
      <c r="AC754">
        <v>133</v>
      </c>
      <c r="AD754">
        <v>81</v>
      </c>
      <c r="AE754">
        <v>135</v>
      </c>
      <c r="AF754">
        <v>3</v>
      </c>
      <c r="AG754">
        <v>84</v>
      </c>
      <c r="AH754">
        <v>16</v>
      </c>
      <c r="AI754">
        <v>114</v>
      </c>
      <c r="AJ754">
        <v>129</v>
      </c>
      <c r="AK754">
        <v>60</v>
      </c>
      <c r="AL754">
        <v>79</v>
      </c>
      <c r="AM754">
        <v>140</v>
      </c>
      <c r="AN754">
        <v>94</v>
      </c>
      <c r="AO754">
        <v>14</v>
      </c>
      <c r="AP754">
        <v>109</v>
      </c>
      <c r="AQ754">
        <v>25</v>
      </c>
      <c r="AR754">
        <v>36</v>
      </c>
      <c r="AS754">
        <v>102</v>
      </c>
      <c r="AT754">
        <v>70</v>
      </c>
      <c r="AU754">
        <v>113</v>
      </c>
      <c r="AV754">
        <v>74</v>
      </c>
      <c r="AW754">
        <v>6</v>
      </c>
      <c r="AX754">
        <v>91</v>
      </c>
      <c r="AY754">
        <v>49</v>
      </c>
      <c r="AZ754">
        <v>99</v>
      </c>
      <c r="BA754">
        <v>39</v>
      </c>
      <c r="BB754">
        <v>23</v>
      </c>
      <c r="BC754">
        <v>118</v>
      </c>
      <c r="BD754">
        <v>5</v>
      </c>
      <c r="BE754">
        <v>46</v>
      </c>
      <c r="BF754">
        <v>42</v>
      </c>
      <c r="BG754">
        <v>141</v>
      </c>
      <c r="BH754">
        <v>123</v>
      </c>
      <c r="BI754">
        <v>78</v>
      </c>
      <c r="BJ754">
        <v>153</v>
      </c>
      <c r="BK754">
        <v>32</v>
      </c>
      <c r="BL754">
        <v>50</v>
      </c>
      <c r="BM754">
        <v>104</v>
      </c>
      <c r="BN754">
        <v>134</v>
      </c>
      <c r="BO754">
        <v>31</v>
      </c>
      <c r="BP754">
        <v>97</v>
      </c>
      <c r="BQ754">
        <v>1</v>
      </c>
      <c r="BR754">
        <v>76</v>
      </c>
      <c r="BS754">
        <v>95</v>
      </c>
      <c r="BT754">
        <v>100</v>
      </c>
      <c r="BU754">
        <v>124</v>
      </c>
      <c r="BV754">
        <v>80</v>
      </c>
      <c r="BW754">
        <v>137</v>
      </c>
      <c r="BX754">
        <v>18</v>
      </c>
      <c r="BY754">
        <v>110</v>
      </c>
      <c r="BZ754">
        <v>122</v>
      </c>
      <c r="CA754">
        <v>26</v>
      </c>
      <c r="CB754">
        <v>72</v>
      </c>
      <c r="CC754">
        <v>28</v>
      </c>
      <c r="CD754">
        <v>24</v>
      </c>
      <c r="CE754">
        <v>115</v>
      </c>
      <c r="CF754">
        <v>63</v>
      </c>
      <c r="CG754">
        <v>69</v>
      </c>
      <c r="CH754">
        <v>38</v>
      </c>
      <c r="CI754">
        <v>43</v>
      </c>
      <c r="CJ754">
        <v>85</v>
      </c>
      <c r="CK754">
        <v>27</v>
      </c>
      <c r="CL754">
        <v>53</v>
      </c>
      <c r="CM754">
        <v>139</v>
      </c>
      <c r="CN754">
        <v>83</v>
      </c>
      <c r="CO754">
        <v>147</v>
      </c>
      <c r="CP754">
        <v>117</v>
      </c>
      <c r="CQ754">
        <v>121</v>
      </c>
      <c r="CR754">
        <v>89</v>
      </c>
      <c r="CS754">
        <v>149</v>
      </c>
      <c r="CT754">
        <v>47</v>
      </c>
      <c r="CU754">
        <v>35</v>
      </c>
      <c r="CV754">
        <v>131</v>
      </c>
      <c r="CW754">
        <v>13</v>
      </c>
      <c r="CX754">
        <v>86</v>
      </c>
      <c r="CY754">
        <v>151</v>
      </c>
      <c r="CZ754">
        <v>52</v>
      </c>
      <c r="DA754">
        <v>67</v>
      </c>
      <c r="DB754">
        <v>33</v>
      </c>
      <c r="DC754">
        <v>119</v>
      </c>
      <c r="DD754">
        <v>29</v>
      </c>
      <c r="DE754">
        <v>10</v>
      </c>
      <c r="DF754">
        <v>11</v>
      </c>
      <c r="DG754">
        <v>88</v>
      </c>
      <c r="DH754">
        <v>130</v>
      </c>
      <c r="DI754">
        <v>45</v>
      </c>
      <c r="DJ754">
        <v>82</v>
      </c>
      <c r="DK754">
        <v>116</v>
      </c>
      <c r="DL754">
        <v>37</v>
      </c>
      <c r="DM754">
        <v>51</v>
      </c>
      <c r="DN754">
        <v>30</v>
      </c>
      <c r="DO754">
        <v>101</v>
      </c>
      <c r="DP754">
        <v>132</v>
      </c>
      <c r="DQ754">
        <v>34</v>
      </c>
      <c r="DR754">
        <v>93</v>
      </c>
      <c r="DS754">
        <v>20</v>
      </c>
      <c r="DT754">
        <v>66</v>
      </c>
      <c r="DU754">
        <v>62</v>
      </c>
      <c r="DV754">
        <v>107</v>
      </c>
      <c r="DW754">
        <v>90</v>
      </c>
      <c r="DX754">
        <v>127</v>
      </c>
      <c r="DY754">
        <v>48</v>
      </c>
      <c r="DZ754">
        <v>150</v>
      </c>
      <c r="EA754">
        <v>57</v>
      </c>
      <c r="EB754">
        <v>73</v>
      </c>
      <c r="EC754">
        <v>7</v>
      </c>
      <c r="ED754">
        <v>98</v>
      </c>
      <c r="EE754">
        <v>61</v>
      </c>
      <c r="EF754">
        <v>8</v>
      </c>
      <c r="EG754">
        <v>106</v>
      </c>
      <c r="EH754">
        <v>77</v>
      </c>
      <c r="EI754">
        <v>112</v>
      </c>
      <c r="EJ754">
        <v>146</v>
      </c>
      <c r="EK754">
        <v>55</v>
      </c>
      <c r="EL754">
        <v>41</v>
      </c>
      <c r="EM754">
        <v>65</v>
      </c>
      <c r="EN754">
        <v>12</v>
      </c>
      <c r="EO754">
        <v>56</v>
      </c>
      <c r="EP754">
        <v>54</v>
      </c>
      <c r="EQ754">
        <v>59</v>
      </c>
      <c r="ER754">
        <v>2</v>
      </c>
      <c r="ES754">
        <v>71</v>
      </c>
      <c r="ET754">
        <v>144</v>
      </c>
      <c r="EU754">
        <v>120</v>
      </c>
      <c r="EV754">
        <v>125</v>
      </c>
      <c r="EW754">
        <v>145</v>
      </c>
      <c r="EX754">
        <v>105</v>
      </c>
      <c r="EZ754">
        <v>19</v>
      </c>
      <c r="FA754">
        <v>111</v>
      </c>
      <c r="FB754">
        <v>4</v>
      </c>
      <c r="FC754">
        <v>126</v>
      </c>
    </row>
    <row r="755" spans="4:164" x14ac:dyDescent="0.2">
      <c r="E755" s="426" t="s">
        <v>159</v>
      </c>
      <c r="F755">
        <v>104</v>
      </c>
      <c r="G755">
        <v>65</v>
      </c>
      <c r="H755">
        <v>67</v>
      </c>
      <c r="I755">
        <v>122</v>
      </c>
      <c r="J755">
        <v>73</v>
      </c>
      <c r="K755">
        <v>105</v>
      </c>
      <c r="L755">
        <v>11</v>
      </c>
      <c r="M755">
        <v>99</v>
      </c>
      <c r="N755">
        <v>91</v>
      </c>
      <c r="O755">
        <v>141</v>
      </c>
      <c r="P755">
        <v>85</v>
      </c>
      <c r="Q755">
        <v>16</v>
      </c>
      <c r="R755">
        <v>72</v>
      </c>
      <c r="S755">
        <v>37</v>
      </c>
      <c r="T755">
        <v>54</v>
      </c>
      <c r="U755">
        <v>63</v>
      </c>
      <c r="V755">
        <v>30</v>
      </c>
      <c r="W755">
        <v>102</v>
      </c>
      <c r="X755">
        <v>78</v>
      </c>
      <c r="Y755">
        <v>41</v>
      </c>
      <c r="Z755">
        <v>130</v>
      </c>
      <c r="AA755">
        <v>101</v>
      </c>
      <c r="AB755">
        <v>26</v>
      </c>
      <c r="AC755">
        <v>92</v>
      </c>
      <c r="AD755">
        <v>111</v>
      </c>
      <c r="AE755">
        <v>23</v>
      </c>
      <c r="AF755">
        <v>9</v>
      </c>
      <c r="AG755">
        <v>62</v>
      </c>
      <c r="AH755">
        <v>146</v>
      </c>
      <c r="AI755">
        <v>127</v>
      </c>
      <c r="AJ755">
        <v>35</v>
      </c>
      <c r="AK755">
        <v>39</v>
      </c>
      <c r="AL755">
        <v>82</v>
      </c>
      <c r="AM755">
        <v>106</v>
      </c>
      <c r="AN755">
        <v>7</v>
      </c>
      <c r="AO755">
        <v>142</v>
      </c>
      <c r="AP755">
        <v>14</v>
      </c>
      <c r="AQ755">
        <v>44</v>
      </c>
      <c r="AR755">
        <v>151</v>
      </c>
      <c r="AS755">
        <v>18</v>
      </c>
      <c r="AT755">
        <v>50</v>
      </c>
      <c r="AU755">
        <v>56</v>
      </c>
      <c r="AV755">
        <v>71</v>
      </c>
      <c r="AW755">
        <v>128</v>
      </c>
      <c r="AX755">
        <v>96</v>
      </c>
      <c r="AY755">
        <v>149</v>
      </c>
      <c r="AZ755">
        <v>53</v>
      </c>
      <c r="BA755">
        <v>100</v>
      </c>
      <c r="BB755">
        <v>17</v>
      </c>
      <c r="BC755">
        <v>87</v>
      </c>
      <c r="BD755">
        <v>144</v>
      </c>
      <c r="BE755">
        <v>123</v>
      </c>
      <c r="BF755">
        <v>120</v>
      </c>
      <c r="BG755">
        <v>28</v>
      </c>
      <c r="BH755">
        <v>113</v>
      </c>
      <c r="BI755">
        <v>68</v>
      </c>
      <c r="BJ755">
        <v>145</v>
      </c>
      <c r="BK755">
        <v>90</v>
      </c>
      <c r="BL755">
        <v>46</v>
      </c>
      <c r="BM755">
        <v>148</v>
      </c>
      <c r="BN755">
        <v>29</v>
      </c>
      <c r="BO755">
        <v>116</v>
      </c>
      <c r="BP755">
        <v>60</v>
      </c>
      <c r="BQ755">
        <v>121</v>
      </c>
      <c r="BR755">
        <v>31</v>
      </c>
      <c r="BS755">
        <v>137</v>
      </c>
      <c r="BT755">
        <v>98</v>
      </c>
      <c r="BU755">
        <v>119</v>
      </c>
      <c r="BV755">
        <v>150</v>
      </c>
      <c r="BW755">
        <v>13</v>
      </c>
      <c r="BX755">
        <v>140</v>
      </c>
      <c r="BY755">
        <v>45</v>
      </c>
      <c r="BZ755">
        <v>5</v>
      </c>
      <c r="CA755">
        <v>131</v>
      </c>
      <c r="CB755">
        <v>77</v>
      </c>
      <c r="CC755">
        <v>10</v>
      </c>
      <c r="CD755">
        <v>75</v>
      </c>
      <c r="CE755">
        <v>34</v>
      </c>
      <c r="CF755">
        <v>47</v>
      </c>
      <c r="CG755">
        <v>42</v>
      </c>
      <c r="CH755">
        <v>143</v>
      </c>
      <c r="CI755">
        <v>58</v>
      </c>
      <c r="CJ755">
        <v>81</v>
      </c>
      <c r="CK755">
        <v>88</v>
      </c>
      <c r="CL755">
        <v>97</v>
      </c>
      <c r="CM755">
        <v>40</v>
      </c>
      <c r="CN755">
        <v>19</v>
      </c>
      <c r="CO755">
        <v>52</v>
      </c>
      <c r="CP755">
        <v>2</v>
      </c>
      <c r="CQ755">
        <v>49</v>
      </c>
      <c r="CR755">
        <v>112</v>
      </c>
      <c r="CS755">
        <v>124</v>
      </c>
      <c r="CT755">
        <v>126</v>
      </c>
      <c r="CU755">
        <v>108</v>
      </c>
      <c r="CV755">
        <v>57</v>
      </c>
      <c r="CW755">
        <v>22</v>
      </c>
      <c r="CX755">
        <v>76</v>
      </c>
      <c r="CY755">
        <v>136</v>
      </c>
      <c r="CZ755">
        <v>83</v>
      </c>
      <c r="DA755">
        <v>8</v>
      </c>
      <c r="DB755">
        <v>153</v>
      </c>
      <c r="DC755">
        <v>64</v>
      </c>
      <c r="DD755">
        <v>110</v>
      </c>
      <c r="DE755">
        <v>93</v>
      </c>
      <c r="DF755">
        <v>6</v>
      </c>
      <c r="DG755">
        <v>94</v>
      </c>
      <c r="DH755">
        <v>84</v>
      </c>
      <c r="DI755">
        <v>1</v>
      </c>
      <c r="DJ755">
        <v>43</v>
      </c>
      <c r="DK755">
        <v>138</v>
      </c>
      <c r="DL755">
        <v>25</v>
      </c>
      <c r="DM755">
        <v>66</v>
      </c>
      <c r="DN755">
        <v>55</v>
      </c>
      <c r="DO755">
        <v>135</v>
      </c>
      <c r="DP755">
        <v>32</v>
      </c>
      <c r="DQ755">
        <v>24</v>
      </c>
      <c r="DR755">
        <v>133</v>
      </c>
      <c r="DS755">
        <v>125</v>
      </c>
      <c r="DT755">
        <v>70</v>
      </c>
      <c r="DU755">
        <v>129</v>
      </c>
      <c r="DV755">
        <v>20</v>
      </c>
      <c r="DW755">
        <v>4</v>
      </c>
      <c r="DX755">
        <v>59</v>
      </c>
      <c r="DY755">
        <v>107</v>
      </c>
      <c r="DZ755">
        <v>147</v>
      </c>
      <c r="EA755">
        <v>109</v>
      </c>
      <c r="EB755">
        <v>115</v>
      </c>
      <c r="EC755">
        <v>12</v>
      </c>
      <c r="ED755">
        <v>103</v>
      </c>
      <c r="EE755">
        <v>139</v>
      </c>
      <c r="EF755">
        <v>80</v>
      </c>
      <c r="EG755">
        <v>89</v>
      </c>
      <c r="EH755">
        <v>117</v>
      </c>
      <c r="EI755">
        <v>38</v>
      </c>
      <c r="EJ755">
        <v>152</v>
      </c>
      <c r="EK755">
        <v>114</v>
      </c>
      <c r="EL755">
        <v>74</v>
      </c>
      <c r="EM755">
        <v>21</v>
      </c>
      <c r="EN755">
        <v>86</v>
      </c>
      <c r="EO755">
        <v>33</v>
      </c>
      <c r="EP755">
        <v>79</v>
      </c>
      <c r="EQ755">
        <v>36</v>
      </c>
      <c r="ER755">
        <v>27</v>
      </c>
      <c r="ES755">
        <v>15</v>
      </c>
      <c r="ET755">
        <v>51</v>
      </c>
      <c r="EU755">
        <v>118</v>
      </c>
      <c r="EV755">
        <v>48</v>
      </c>
      <c r="EW755">
        <v>132</v>
      </c>
      <c r="EX755">
        <v>3</v>
      </c>
      <c r="EZ755">
        <v>69</v>
      </c>
      <c r="FA755">
        <v>134</v>
      </c>
      <c r="FB755">
        <v>61</v>
      </c>
      <c r="FC755">
        <v>95</v>
      </c>
    </row>
    <row r="757" spans="4:164" x14ac:dyDescent="0.2">
      <c r="D757" s="430">
        <v>154</v>
      </c>
      <c r="E757" s="431" t="s">
        <v>179</v>
      </c>
    </row>
    <row r="758" spans="4:164" x14ac:dyDescent="0.2">
      <c r="E758" s="426" t="s">
        <v>130</v>
      </c>
      <c r="F758">
        <v>1</v>
      </c>
      <c r="G758">
        <v>2</v>
      </c>
      <c r="H758">
        <v>3</v>
      </c>
      <c r="I758">
        <v>4</v>
      </c>
      <c r="J758">
        <v>5</v>
      </c>
      <c r="K758">
        <v>6</v>
      </c>
      <c r="L758">
        <v>7</v>
      </c>
      <c r="M758">
        <v>8</v>
      </c>
      <c r="N758">
        <v>9</v>
      </c>
      <c r="O758">
        <v>10</v>
      </c>
      <c r="P758">
        <v>11</v>
      </c>
      <c r="Q758">
        <v>12</v>
      </c>
      <c r="R758">
        <v>13</v>
      </c>
      <c r="S758">
        <v>14</v>
      </c>
      <c r="T758">
        <v>15</v>
      </c>
      <c r="U758">
        <v>16</v>
      </c>
      <c r="V758">
        <v>17</v>
      </c>
      <c r="W758">
        <v>18</v>
      </c>
      <c r="X758">
        <v>19</v>
      </c>
      <c r="Y758">
        <v>20</v>
      </c>
      <c r="Z758">
        <v>21</v>
      </c>
      <c r="AA758">
        <v>22</v>
      </c>
      <c r="AB758">
        <v>23</v>
      </c>
      <c r="AC758">
        <v>24</v>
      </c>
      <c r="AD758">
        <v>25</v>
      </c>
      <c r="AE758">
        <v>26</v>
      </c>
      <c r="AF758">
        <v>27</v>
      </c>
      <c r="AG758">
        <v>28</v>
      </c>
      <c r="AH758">
        <v>29</v>
      </c>
      <c r="AI758">
        <v>30</v>
      </c>
      <c r="AJ758">
        <v>31</v>
      </c>
      <c r="AK758">
        <v>32</v>
      </c>
      <c r="AL758">
        <v>33</v>
      </c>
      <c r="AM758">
        <v>34</v>
      </c>
      <c r="AN758">
        <v>35</v>
      </c>
      <c r="AO758">
        <v>36</v>
      </c>
      <c r="AP758">
        <v>37</v>
      </c>
      <c r="AQ758">
        <v>38</v>
      </c>
      <c r="AR758">
        <v>39</v>
      </c>
      <c r="AS758">
        <v>40</v>
      </c>
      <c r="AT758">
        <v>41</v>
      </c>
      <c r="AU758">
        <v>42</v>
      </c>
      <c r="AV758">
        <v>43</v>
      </c>
      <c r="AW758">
        <v>44</v>
      </c>
      <c r="AX758">
        <v>45</v>
      </c>
      <c r="AY758">
        <v>46</v>
      </c>
      <c r="AZ758">
        <v>47</v>
      </c>
      <c r="BA758">
        <v>48</v>
      </c>
      <c r="BB758">
        <v>49</v>
      </c>
      <c r="BC758">
        <v>50</v>
      </c>
      <c r="BD758">
        <v>51</v>
      </c>
      <c r="BE758">
        <v>52</v>
      </c>
      <c r="BF758">
        <v>53</v>
      </c>
      <c r="BG758">
        <v>54</v>
      </c>
      <c r="BH758">
        <v>55</v>
      </c>
      <c r="BI758">
        <v>56</v>
      </c>
      <c r="BJ758">
        <v>57</v>
      </c>
      <c r="BK758">
        <v>58</v>
      </c>
      <c r="BL758">
        <v>59</v>
      </c>
      <c r="BM758">
        <v>60</v>
      </c>
      <c r="BN758">
        <v>61</v>
      </c>
      <c r="BO758">
        <v>62</v>
      </c>
      <c r="BP758">
        <v>63</v>
      </c>
      <c r="BQ758">
        <v>64</v>
      </c>
      <c r="BR758">
        <v>65</v>
      </c>
      <c r="BS758">
        <v>66</v>
      </c>
      <c r="BT758">
        <v>67</v>
      </c>
      <c r="BU758">
        <v>68</v>
      </c>
      <c r="BV758">
        <v>69</v>
      </c>
      <c r="BW758">
        <v>70</v>
      </c>
      <c r="BX758">
        <v>71</v>
      </c>
      <c r="BY758">
        <v>72</v>
      </c>
      <c r="BZ758">
        <v>73</v>
      </c>
      <c r="CA758">
        <v>74</v>
      </c>
      <c r="CB758">
        <v>75</v>
      </c>
      <c r="CC758">
        <v>76</v>
      </c>
      <c r="CD758">
        <v>77</v>
      </c>
      <c r="CE758">
        <v>78</v>
      </c>
      <c r="CF758">
        <v>79</v>
      </c>
      <c r="CG758">
        <v>80</v>
      </c>
      <c r="CH758">
        <v>81</v>
      </c>
      <c r="CI758">
        <v>82</v>
      </c>
      <c r="CJ758">
        <v>83</v>
      </c>
      <c r="CK758">
        <v>84</v>
      </c>
      <c r="CL758">
        <v>85</v>
      </c>
      <c r="CM758">
        <v>86</v>
      </c>
      <c r="CN758">
        <v>87</v>
      </c>
      <c r="CO758">
        <v>88</v>
      </c>
      <c r="CP758">
        <v>89</v>
      </c>
      <c r="CQ758">
        <v>90</v>
      </c>
      <c r="CR758">
        <v>91</v>
      </c>
      <c r="CS758">
        <v>92</v>
      </c>
      <c r="CT758">
        <v>93</v>
      </c>
      <c r="CU758">
        <v>94</v>
      </c>
      <c r="CV758">
        <v>95</v>
      </c>
      <c r="CW758">
        <v>96</v>
      </c>
      <c r="CX758">
        <v>97</v>
      </c>
      <c r="CY758">
        <v>98</v>
      </c>
      <c r="CZ758">
        <v>99</v>
      </c>
      <c r="DA758">
        <v>100</v>
      </c>
      <c r="DB758">
        <v>101</v>
      </c>
      <c r="DC758">
        <v>102</v>
      </c>
      <c r="DD758">
        <v>103</v>
      </c>
      <c r="DE758">
        <v>104</v>
      </c>
      <c r="DF758">
        <v>105</v>
      </c>
      <c r="DG758">
        <v>106</v>
      </c>
      <c r="DH758">
        <v>107</v>
      </c>
      <c r="DI758">
        <v>108</v>
      </c>
      <c r="DJ758">
        <v>109</v>
      </c>
      <c r="DK758">
        <v>110</v>
      </c>
      <c r="DL758">
        <v>111</v>
      </c>
      <c r="DM758">
        <v>112</v>
      </c>
      <c r="DN758">
        <v>113</v>
      </c>
      <c r="DO758">
        <v>114</v>
      </c>
      <c r="DP758">
        <v>115</v>
      </c>
      <c r="DQ758">
        <v>116</v>
      </c>
      <c r="DR758">
        <v>117</v>
      </c>
      <c r="DS758">
        <v>118</v>
      </c>
      <c r="DT758">
        <v>119</v>
      </c>
      <c r="DU758">
        <v>120</v>
      </c>
      <c r="DV758">
        <v>121</v>
      </c>
      <c r="DW758">
        <v>122</v>
      </c>
      <c r="DX758">
        <v>123</v>
      </c>
      <c r="DY758">
        <v>124</v>
      </c>
      <c r="DZ758">
        <v>125</v>
      </c>
      <c r="EA758">
        <v>126</v>
      </c>
      <c r="EB758">
        <v>127</v>
      </c>
      <c r="EC758">
        <v>128</v>
      </c>
      <c r="ED758">
        <v>129</v>
      </c>
      <c r="EE758">
        <v>130</v>
      </c>
      <c r="EF758">
        <v>131</v>
      </c>
      <c r="EG758">
        <v>132</v>
      </c>
      <c r="EH758">
        <v>133</v>
      </c>
      <c r="EI758">
        <v>134</v>
      </c>
      <c r="EJ758">
        <v>135</v>
      </c>
      <c r="EK758">
        <v>136</v>
      </c>
      <c r="EL758">
        <v>137</v>
      </c>
      <c r="EM758">
        <v>138</v>
      </c>
      <c r="EN758">
        <v>139</v>
      </c>
      <c r="EO758">
        <v>140</v>
      </c>
      <c r="EP758">
        <v>141</v>
      </c>
      <c r="EQ758">
        <v>142</v>
      </c>
      <c r="ER758">
        <v>143</v>
      </c>
      <c r="ES758">
        <v>144</v>
      </c>
      <c r="ET758">
        <v>145</v>
      </c>
      <c r="EU758">
        <v>146</v>
      </c>
      <c r="EV758">
        <v>147</v>
      </c>
      <c r="EW758">
        <v>148</v>
      </c>
      <c r="EX758">
        <v>149</v>
      </c>
      <c r="EY758">
        <v>150</v>
      </c>
      <c r="EZ758">
        <v>151</v>
      </c>
      <c r="FA758">
        <v>152</v>
      </c>
      <c r="FB758">
        <v>153</v>
      </c>
      <c r="FC758">
        <v>154</v>
      </c>
    </row>
    <row r="759" spans="4:164" x14ac:dyDescent="0.2">
      <c r="E759" s="426" t="s">
        <v>157</v>
      </c>
      <c r="F759">
        <v>82</v>
      </c>
      <c r="G759">
        <v>150</v>
      </c>
      <c r="H759">
        <v>21</v>
      </c>
      <c r="I759">
        <v>18</v>
      </c>
      <c r="J759">
        <v>136</v>
      </c>
      <c r="K759">
        <v>42</v>
      </c>
      <c r="L759">
        <v>73</v>
      </c>
      <c r="M759">
        <v>15</v>
      </c>
      <c r="N759">
        <v>40</v>
      </c>
      <c r="O759">
        <v>29</v>
      </c>
      <c r="P759">
        <v>100</v>
      </c>
      <c r="Q759">
        <v>109</v>
      </c>
      <c r="R759">
        <v>37</v>
      </c>
      <c r="S759">
        <v>43</v>
      </c>
      <c r="T759">
        <v>141</v>
      </c>
      <c r="U759">
        <v>38</v>
      </c>
      <c r="V759">
        <v>98</v>
      </c>
      <c r="W759">
        <v>115</v>
      </c>
      <c r="X759">
        <v>131</v>
      </c>
      <c r="Y759">
        <v>23</v>
      </c>
      <c r="Z759">
        <v>78</v>
      </c>
      <c r="AA759">
        <v>34</v>
      </c>
      <c r="AB759">
        <v>27</v>
      </c>
      <c r="AC759">
        <v>127</v>
      </c>
      <c r="AD759">
        <v>8</v>
      </c>
      <c r="AE759">
        <v>90</v>
      </c>
      <c r="AF759">
        <v>120</v>
      </c>
      <c r="AG759">
        <v>121</v>
      </c>
      <c r="AH759">
        <v>13</v>
      </c>
      <c r="AI759">
        <v>32</v>
      </c>
      <c r="AJ759">
        <v>149</v>
      </c>
      <c r="AK759">
        <v>133</v>
      </c>
      <c r="AL759">
        <v>46</v>
      </c>
      <c r="AM759">
        <v>142</v>
      </c>
      <c r="AN759">
        <v>39</v>
      </c>
      <c r="AO759">
        <v>64</v>
      </c>
      <c r="AP759">
        <v>104</v>
      </c>
      <c r="AQ759">
        <v>147</v>
      </c>
      <c r="AR759">
        <v>25</v>
      </c>
      <c r="AS759">
        <v>28</v>
      </c>
      <c r="AT759">
        <v>68</v>
      </c>
      <c r="AU759">
        <v>101</v>
      </c>
      <c r="AV759">
        <v>144</v>
      </c>
      <c r="AW759">
        <v>52</v>
      </c>
      <c r="AX759">
        <v>106</v>
      </c>
      <c r="AY759">
        <v>89</v>
      </c>
      <c r="AZ759">
        <v>114</v>
      </c>
      <c r="BA759">
        <v>116</v>
      </c>
      <c r="BB759">
        <v>11</v>
      </c>
      <c r="BC759">
        <v>48</v>
      </c>
      <c r="BD759">
        <v>49</v>
      </c>
      <c r="BE759">
        <v>128</v>
      </c>
      <c r="BF759">
        <v>6</v>
      </c>
      <c r="BG759">
        <v>51</v>
      </c>
      <c r="BH759">
        <v>67</v>
      </c>
      <c r="BI759">
        <v>97</v>
      </c>
      <c r="BJ759">
        <v>44</v>
      </c>
      <c r="BK759">
        <v>70</v>
      </c>
      <c r="BL759">
        <v>86</v>
      </c>
      <c r="BM759">
        <v>122</v>
      </c>
      <c r="BN759">
        <v>108</v>
      </c>
      <c r="BO759">
        <v>35</v>
      </c>
      <c r="BP759">
        <v>45</v>
      </c>
      <c r="BQ759">
        <v>113</v>
      </c>
      <c r="BR759">
        <v>94</v>
      </c>
      <c r="BS759">
        <v>65</v>
      </c>
      <c r="BT759">
        <v>124</v>
      </c>
      <c r="BU759">
        <v>110</v>
      </c>
      <c r="BV759">
        <v>91</v>
      </c>
      <c r="BW759">
        <v>3</v>
      </c>
      <c r="BX759">
        <v>9</v>
      </c>
      <c r="BY759">
        <v>54</v>
      </c>
      <c r="BZ759">
        <v>66</v>
      </c>
      <c r="CA759">
        <v>126</v>
      </c>
      <c r="CB759">
        <v>58</v>
      </c>
      <c r="CC759">
        <v>105</v>
      </c>
      <c r="CD759">
        <v>88</v>
      </c>
      <c r="CE759">
        <v>139</v>
      </c>
      <c r="CF759">
        <v>96</v>
      </c>
      <c r="CG759">
        <v>153</v>
      </c>
      <c r="CH759">
        <v>80</v>
      </c>
      <c r="CI759">
        <v>1</v>
      </c>
      <c r="CJ759">
        <v>154</v>
      </c>
      <c r="CK759">
        <v>20</v>
      </c>
      <c r="CL759">
        <v>112</v>
      </c>
      <c r="CM759">
        <v>24</v>
      </c>
      <c r="CN759">
        <v>76</v>
      </c>
      <c r="CO759">
        <v>151</v>
      </c>
      <c r="CP759">
        <v>55</v>
      </c>
      <c r="CQ759">
        <v>7</v>
      </c>
      <c r="CR759">
        <v>69</v>
      </c>
      <c r="CS759">
        <v>75</v>
      </c>
      <c r="CT759">
        <v>125</v>
      </c>
      <c r="CU759">
        <v>107</v>
      </c>
      <c r="CV759">
        <v>16</v>
      </c>
      <c r="CW759">
        <v>119</v>
      </c>
      <c r="CX759">
        <v>79</v>
      </c>
      <c r="CY759">
        <v>47</v>
      </c>
      <c r="CZ759">
        <v>33</v>
      </c>
      <c r="DA759">
        <v>84</v>
      </c>
      <c r="DB759">
        <v>140</v>
      </c>
      <c r="DC759">
        <v>129</v>
      </c>
      <c r="DD759">
        <v>14</v>
      </c>
      <c r="DE759">
        <v>62</v>
      </c>
      <c r="DF759">
        <v>2</v>
      </c>
      <c r="DG759">
        <v>10</v>
      </c>
      <c r="DH759">
        <v>74</v>
      </c>
      <c r="DI759">
        <v>95</v>
      </c>
      <c r="DJ759">
        <v>41</v>
      </c>
      <c r="DK759">
        <v>61</v>
      </c>
      <c r="DL759">
        <v>135</v>
      </c>
      <c r="DM759">
        <v>85</v>
      </c>
      <c r="DN759">
        <v>71</v>
      </c>
      <c r="DO759">
        <v>77</v>
      </c>
      <c r="DP759">
        <v>152</v>
      </c>
      <c r="DQ759">
        <v>53</v>
      </c>
      <c r="DR759">
        <v>138</v>
      </c>
      <c r="DS759">
        <v>57</v>
      </c>
      <c r="DT759">
        <v>143</v>
      </c>
      <c r="DU759">
        <v>103</v>
      </c>
      <c r="DV759">
        <v>145</v>
      </c>
      <c r="DW759">
        <v>60</v>
      </c>
      <c r="DX759">
        <v>5</v>
      </c>
      <c r="DY759">
        <v>12</v>
      </c>
      <c r="DZ759">
        <v>118</v>
      </c>
      <c r="EA759">
        <v>50</v>
      </c>
      <c r="EB759">
        <v>83</v>
      </c>
      <c r="EC759">
        <v>102</v>
      </c>
      <c r="ED759">
        <v>26</v>
      </c>
      <c r="EE759">
        <v>148</v>
      </c>
      <c r="EF759">
        <v>19</v>
      </c>
      <c r="EG759">
        <v>36</v>
      </c>
      <c r="EH759">
        <v>87</v>
      </c>
      <c r="EI759">
        <v>111</v>
      </c>
      <c r="EJ759">
        <v>63</v>
      </c>
      <c r="EK759">
        <v>130</v>
      </c>
      <c r="EL759">
        <v>4</v>
      </c>
      <c r="EM759">
        <v>117</v>
      </c>
      <c r="EN759">
        <v>137</v>
      </c>
      <c r="EO759">
        <v>56</v>
      </c>
      <c r="EP759">
        <v>92</v>
      </c>
      <c r="EQ759">
        <v>123</v>
      </c>
      <c r="ER759">
        <v>134</v>
      </c>
      <c r="ES759">
        <v>146</v>
      </c>
      <c r="ET759">
        <v>59</v>
      </c>
      <c r="EU759">
        <v>99</v>
      </c>
      <c r="EV759">
        <v>30</v>
      </c>
      <c r="EW759">
        <v>132</v>
      </c>
      <c r="EX759">
        <v>72</v>
      </c>
      <c r="EY759">
        <v>22</v>
      </c>
      <c r="EZ759">
        <v>93</v>
      </c>
      <c r="FA759">
        <v>81</v>
      </c>
      <c r="FB759">
        <v>31</v>
      </c>
      <c r="FC759">
        <v>17</v>
      </c>
    </row>
    <row r="760" spans="4:164" x14ac:dyDescent="0.2">
      <c r="E760" s="426" t="s">
        <v>159</v>
      </c>
      <c r="F760">
        <v>104</v>
      </c>
      <c r="G760">
        <v>18</v>
      </c>
      <c r="H760">
        <v>106</v>
      </c>
      <c r="I760">
        <v>10</v>
      </c>
      <c r="J760">
        <v>47</v>
      </c>
      <c r="K760">
        <v>20</v>
      </c>
      <c r="L760">
        <v>3</v>
      </c>
      <c r="M760">
        <v>100</v>
      </c>
      <c r="N760">
        <v>36</v>
      </c>
      <c r="O760">
        <v>27</v>
      </c>
      <c r="P760">
        <v>120</v>
      </c>
      <c r="Q760">
        <v>153</v>
      </c>
      <c r="R760">
        <v>41</v>
      </c>
      <c r="S760">
        <v>66</v>
      </c>
      <c r="T760">
        <v>147</v>
      </c>
      <c r="U760">
        <v>40</v>
      </c>
      <c r="V760">
        <v>23</v>
      </c>
      <c r="W760">
        <v>56</v>
      </c>
      <c r="X760">
        <v>128</v>
      </c>
      <c r="Y760">
        <v>93</v>
      </c>
      <c r="Z760">
        <v>142</v>
      </c>
      <c r="AA760">
        <v>99</v>
      </c>
      <c r="AB760">
        <v>112</v>
      </c>
      <c r="AC760">
        <v>6</v>
      </c>
      <c r="AD760">
        <v>83</v>
      </c>
      <c r="AE760">
        <v>94</v>
      </c>
      <c r="AF760">
        <v>70</v>
      </c>
      <c r="AG760">
        <v>109</v>
      </c>
      <c r="AH760">
        <v>46</v>
      </c>
      <c r="AI760">
        <v>131</v>
      </c>
      <c r="AJ760">
        <v>118</v>
      </c>
      <c r="AK760">
        <v>154</v>
      </c>
      <c r="AL760">
        <v>35</v>
      </c>
      <c r="AM760">
        <v>57</v>
      </c>
      <c r="AN760">
        <v>71</v>
      </c>
      <c r="AO760">
        <v>59</v>
      </c>
      <c r="AP760">
        <v>113</v>
      </c>
      <c r="AQ760">
        <v>129</v>
      </c>
      <c r="AR760">
        <v>76</v>
      </c>
      <c r="AS760">
        <v>132</v>
      </c>
      <c r="AT760">
        <v>60</v>
      </c>
      <c r="AU760">
        <v>96</v>
      </c>
      <c r="AV760">
        <v>54</v>
      </c>
      <c r="AW760">
        <v>1</v>
      </c>
      <c r="AX760">
        <v>119</v>
      </c>
      <c r="AY760">
        <v>150</v>
      </c>
      <c r="AZ760">
        <v>110</v>
      </c>
      <c r="BA760">
        <v>24</v>
      </c>
      <c r="BB760">
        <v>73</v>
      </c>
      <c r="BC760">
        <v>69</v>
      </c>
      <c r="BD760">
        <v>55</v>
      </c>
      <c r="BE760">
        <v>58</v>
      </c>
      <c r="BF760">
        <v>79</v>
      </c>
      <c r="BG760">
        <v>123</v>
      </c>
      <c r="BH760">
        <v>26</v>
      </c>
      <c r="BI760">
        <v>39</v>
      </c>
      <c r="BJ760">
        <v>14</v>
      </c>
      <c r="BK760">
        <v>52</v>
      </c>
      <c r="BL760">
        <v>82</v>
      </c>
      <c r="BM760">
        <v>89</v>
      </c>
      <c r="BN760">
        <v>77</v>
      </c>
      <c r="BO760">
        <v>91</v>
      </c>
      <c r="BP760">
        <v>11</v>
      </c>
      <c r="BQ760">
        <v>16</v>
      </c>
      <c r="BR760">
        <v>111</v>
      </c>
      <c r="BS760">
        <v>25</v>
      </c>
      <c r="BT760">
        <v>45</v>
      </c>
      <c r="BU760">
        <v>2</v>
      </c>
      <c r="BV760">
        <v>87</v>
      </c>
      <c r="BW760">
        <v>117</v>
      </c>
      <c r="BX760">
        <v>4</v>
      </c>
      <c r="BY760">
        <v>115</v>
      </c>
      <c r="BZ760">
        <v>44</v>
      </c>
      <c r="CA760">
        <v>136</v>
      </c>
      <c r="CB760">
        <v>88</v>
      </c>
      <c r="CC760">
        <v>32</v>
      </c>
      <c r="CD760">
        <v>63</v>
      </c>
      <c r="CE760">
        <v>85</v>
      </c>
      <c r="CF760">
        <v>145</v>
      </c>
      <c r="CG760">
        <v>42</v>
      </c>
      <c r="CH760">
        <v>74</v>
      </c>
      <c r="CI760">
        <v>143</v>
      </c>
      <c r="CJ760">
        <v>19</v>
      </c>
      <c r="CK760">
        <v>31</v>
      </c>
      <c r="CL760">
        <v>121</v>
      </c>
      <c r="CM760">
        <v>103</v>
      </c>
      <c r="CN760">
        <v>49</v>
      </c>
      <c r="CO760">
        <v>114</v>
      </c>
      <c r="CP760">
        <v>135</v>
      </c>
      <c r="CQ760">
        <v>64</v>
      </c>
      <c r="CR760">
        <v>62</v>
      </c>
      <c r="CS760">
        <v>8</v>
      </c>
      <c r="CT760">
        <v>67</v>
      </c>
      <c r="CU760">
        <v>141</v>
      </c>
      <c r="CV760">
        <v>81</v>
      </c>
      <c r="CW760">
        <v>29</v>
      </c>
      <c r="CX760">
        <v>144</v>
      </c>
      <c r="CY760">
        <v>22</v>
      </c>
      <c r="CZ760">
        <v>80</v>
      </c>
      <c r="DA760">
        <v>92</v>
      </c>
      <c r="DB760">
        <v>139</v>
      </c>
      <c r="DC760">
        <v>33</v>
      </c>
      <c r="DD760">
        <v>86</v>
      </c>
      <c r="DE760">
        <v>50</v>
      </c>
      <c r="DF760">
        <v>9</v>
      </c>
      <c r="DG760">
        <v>107</v>
      </c>
      <c r="DH760">
        <v>90</v>
      </c>
      <c r="DI760">
        <v>149</v>
      </c>
      <c r="DJ760">
        <v>78</v>
      </c>
      <c r="DK760">
        <v>21</v>
      </c>
      <c r="DL760">
        <v>17</v>
      </c>
      <c r="DM760">
        <v>13</v>
      </c>
      <c r="DN760">
        <v>51</v>
      </c>
      <c r="DO760">
        <v>151</v>
      </c>
      <c r="DP760">
        <v>146</v>
      </c>
      <c r="DQ760">
        <v>137</v>
      </c>
      <c r="DR760">
        <v>125</v>
      </c>
      <c r="DS760">
        <v>61</v>
      </c>
      <c r="DT760">
        <v>68</v>
      </c>
      <c r="DU760">
        <v>53</v>
      </c>
      <c r="DV760">
        <v>134</v>
      </c>
      <c r="DW760">
        <v>28</v>
      </c>
      <c r="DX760">
        <v>75</v>
      </c>
      <c r="DY760">
        <v>138</v>
      </c>
      <c r="DZ760">
        <v>97</v>
      </c>
      <c r="EA760">
        <v>95</v>
      </c>
      <c r="EB760">
        <v>65</v>
      </c>
      <c r="EC760">
        <v>34</v>
      </c>
      <c r="ED760">
        <v>130</v>
      </c>
      <c r="EE760">
        <v>38</v>
      </c>
      <c r="EF760">
        <v>30</v>
      </c>
      <c r="EG760">
        <v>48</v>
      </c>
      <c r="EH760">
        <v>152</v>
      </c>
      <c r="EI760">
        <v>105</v>
      </c>
      <c r="EJ760">
        <v>37</v>
      </c>
      <c r="EK760">
        <v>12</v>
      </c>
      <c r="EL760">
        <v>126</v>
      </c>
      <c r="EM760">
        <v>124</v>
      </c>
      <c r="EN760">
        <v>101</v>
      </c>
      <c r="EO760">
        <v>108</v>
      </c>
      <c r="EP760">
        <v>127</v>
      </c>
      <c r="EQ760">
        <v>43</v>
      </c>
      <c r="ER760">
        <v>72</v>
      </c>
      <c r="ES760">
        <v>116</v>
      </c>
      <c r="ET760">
        <v>102</v>
      </c>
      <c r="EU760">
        <v>5</v>
      </c>
      <c r="EV760">
        <v>148</v>
      </c>
      <c r="EW760">
        <v>7</v>
      </c>
      <c r="EX760">
        <v>140</v>
      </c>
      <c r="EY760">
        <v>98</v>
      </c>
      <c r="EZ760">
        <v>84</v>
      </c>
      <c r="FA760">
        <v>15</v>
      </c>
      <c r="FB760">
        <v>122</v>
      </c>
      <c r="FC760">
        <v>133</v>
      </c>
    </row>
    <row r="762" spans="4:164" x14ac:dyDescent="0.2">
      <c r="D762" s="430">
        <v>155</v>
      </c>
      <c r="E762" s="431" t="s">
        <v>179</v>
      </c>
    </row>
    <row r="763" spans="4:164" x14ac:dyDescent="0.2">
      <c r="E763" s="426" t="s">
        <v>130</v>
      </c>
      <c r="F763">
        <v>1</v>
      </c>
      <c r="G763">
        <v>2</v>
      </c>
      <c r="H763">
        <v>3</v>
      </c>
      <c r="I763">
        <v>4</v>
      </c>
      <c r="J763">
        <v>5</v>
      </c>
      <c r="K763">
        <v>6</v>
      </c>
      <c r="L763">
        <v>7</v>
      </c>
      <c r="M763">
        <v>8</v>
      </c>
      <c r="N763">
        <v>9</v>
      </c>
      <c r="O763">
        <v>10</v>
      </c>
      <c r="P763">
        <v>11</v>
      </c>
      <c r="Q763">
        <v>12</v>
      </c>
      <c r="R763">
        <v>13</v>
      </c>
      <c r="S763">
        <v>14</v>
      </c>
      <c r="T763">
        <v>15</v>
      </c>
      <c r="U763">
        <v>16</v>
      </c>
      <c r="V763">
        <v>17</v>
      </c>
      <c r="W763">
        <v>18</v>
      </c>
      <c r="X763">
        <v>19</v>
      </c>
      <c r="Y763">
        <v>20</v>
      </c>
      <c r="Z763">
        <v>21</v>
      </c>
      <c r="AA763">
        <v>22</v>
      </c>
      <c r="AB763">
        <v>23</v>
      </c>
      <c r="AC763">
        <v>24</v>
      </c>
      <c r="AD763">
        <v>25</v>
      </c>
      <c r="AE763">
        <v>26</v>
      </c>
      <c r="AF763">
        <v>27</v>
      </c>
      <c r="AG763">
        <v>28</v>
      </c>
      <c r="AH763">
        <v>29</v>
      </c>
      <c r="AI763">
        <v>30</v>
      </c>
      <c r="AJ763">
        <v>31</v>
      </c>
      <c r="AK763">
        <v>32</v>
      </c>
      <c r="AL763">
        <v>33</v>
      </c>
      <c r="AM763">
        <v>34</v>
      </c>
      <c r="AN763">
        <v>35</v>
      </c>
      <c r="AO763">
        <v>36</v>
      </c>
      <c r="AP763">
        <v>37</v>
      </c>
      <c r="AQ763">
        <v>38</v>
      </c>
      <c r="AR763">
        <v>39</v>
      </c>
      <c r="AS763">
        <v>40</v>
      </c>
      <c r="AT763">
        <v>41</v>
      </c>
      <c r="AU763">
        <v>42</v>
      </c>
      <c r="AV763">
        <v>43</v>
      </c>
      <c r="AW763">
        <v>44</v>
      </c>
      <c r="AX763">
        <v>45</v>
      </c>
      <c r="AY763">
        <v>46</v>
      </c>
      <c r="AZ763">
        <v>47</v>
      </c>
      <c r="BA763">
        <v>48</v>
      </c>
      <c r="BB763">
        <v>49</v>
      </c>
      <c r="BC763">
        <v>50</v>
      </c>
      <c r="BD763">
        <v>51</v>
      </c>
      <c r="BE763">
        <v>52</v>
      </c>
      <c r="BF763">
        <v>53</v>
      </c>
      <c r="BG763">
        <v>54</v>
      </c>
      <c r="BH763">
        <v>55</v>
      </c>
      <c r="BI763">
        <v>56</v>
      </c>
      <c r="BJ763">
        <v>57</v>
      </c>
      <c r="BK763">
        <v>58</v>
      </c>
      <c r="BL763">
        <v>59</v>
      </c>
      <c r="BM763">
        <v>60</v>
      </c>
      <c r="BN763">
        <v>61</v>
      </c>
      <c r="BO763">
        <v>62</v>
      </c>
      <c r="BP763">
        <v>63</v>
      </c>
      <c r="BQ763">
        <v>64</v>
      </c>
      <c r="BR763">
        <v>65</v>
      </c>
      <c r="BS763">
        <v>66</v>
      </c>
      <c r="BT763">
        <v>67</v>
      </c>
      <c r="BU763">
        <v>68</v>
      </c>
      <c r="BV763">
        <v>69</v>
      </c>
      <c r="BW763">
        <v>70</v>
      </c>
      <c r="BX763">
        <v>71</v>
      </c>
      <c r="BY763">
        <v>72</v>
      </c>
      <c r="BZ763">
        <v>73</v>
      </c>
      <c r="CA763">
        <v>74</v>
      </c>
      <c r="CB763">
        <v>75</v>
      </c>
      <c r="CC763">
        <v>76</v>
      </c>
      <c r="CD763">
        <v>77</v>
      </c>
      <c r="CE763">
        <v>78</v>
      </c>
      <c r="CF763">
        <v>79</v>
      </c>
      <c r="CG763">
        <v>80</v>
      </c>
      <c r="CH763">
        <v>81</v>
      </c>
      <c r="CI763">
        <v>82</v>
      </c>
      <c r="CJ763">
        <v>83</v>
      </c>
      <c r="CK763">
        <v>84</v>
      </c>
      <c r="CL763">
        <v>85</v>
      </c>
      <c r="CM763">
        <v>86</v>
      </c>
      <c r="CN763">
        <v>87</v>
      </c>
      <c r="CO763">
        <v>88</v>
      </c>
      <c r="CP763">
        <v>89</v>
      </c>
      <c r="CQ763">
        <v>90</v>
      </c>
      <c r="CR763">
        <v>91</v>
      </c>
      <c r="CS763">
        <v>92</v>
      </c>
      <c r="CT763">
        <v>93</v>
      </c>
      <c r="CU763">
        <v>94</v>
      </c>
      <c r="CV763">
        <v>95</v>
      </c>
      <c r="CW763">
        <v>96</v>
      </c>
      <c r="CX763">
        <v>97</v>
      </c>
      <c r="CY763">
        <v>98</v>
      </c>
      <c r="CZ763">
        <v>99</v>
      </c>
      <c r="DA763">
        <v>100</v>
      </c>
      <c r="DB763">
        <v>101</v>
      </c>
      <c r="DC763">
        <v>102</v>
      </c>
      <c r="DD763">
        <v>103</v>
      </c>
      <c r="DE763">
        <v>104</v>
      </c>
      <c r="DF763">
        <v>105</v>
      </c>
      <c r="DG763">
        <v>106</v>
      </c>
      <c r="DH763">
        <v>107</v>
      </c>
      <c r="DI763">
        <v>108</v>
      </c>
      <c r="DJ763">
        <v>109</v>
      </c>
      <c r="DK763">
        <v>110</v>
      </c>
      <c r="DL763">
        <v>111</v>
      </c>
      <c r="DM763">
        <v>112</v>
      </c>
      <c r="DN763">
        <v>113</v>
      </c>
      <c r="DO763">
        <v>114</v>
      </c>
      <c r="DP763">
        <v>115</v>
      </c>
      <c r="DQ763">
        <v>116</v>
      </c>
      <c r="DR763">
        <v>117</v>
      </c>
      <c r="DS763">
        <v>118</v>
      </c>
      <c r="DT763">
        <v>119</v>
      </c>
      <c r="DU763">
        <v>120</v>
      </c>
      <c r="DV763">
        <v>121</v>
      </c>
      <c r="DW763">
        <v>122</v>
      </c>
      <c r="DX763">
        <v>123</v>
      </c>
      <c r="DY763">
        <v>124</v>
      </c>
      <c r="DZ763">
        <v>125</v>
      </c>
      <c r="EA763">
        <v>126</v>
      </c>
      <c r="EB763">
        <v>127</v>
      </c>
      <c r="EC763">
        <v>128</v>
      </c>
      <c r="ED763">
        <v>129</v>
      </c>
      <c r="EE763">
        <v>130</v>
      </c>
      <c r="EF763">
        <v>131</v>
      </c>
      <c r="EG763">
        <v>132</v>
      </c>
      <c r="EH763">
        <v>133</v>
      </c>
      <c r="EI763">
        <v>134</v>
      </c>
      <c r="EJ763">
        <v>135</v>
      </c>
      <c r="EK763">
        <v>136</v>
      </c>
      <c r="EL763">
        <v>137</v>
      </c>
      <c r="EM763">
        <v>138</v>
      </c>
      <c r="EN763">
        <v>139</v>
      </c>
      <c r="EO763">
        <v>140</v>
      </c>
      <c r="EP763">
        <v>141</v>
      </c>
      <c r="EQ763">
        <v>142</v>
      </c>
      <c r="ER763">
        <v>143</v>
      </c>
      <c r="ES763">
        <v>144</v>
      </c>
      <c r="ET763">
        <v>145</v>
      </c>
      <c r="EU763">
        <v>146</v>
      </c>
      <c r="EV763">
        <v>147</v>
      </c>
      <c r="EW763">
        <v>148</v>
      </c>
      <c r="EX763">
        <v>149</v>
      </c>
      <c r="EY763">
        <v>150</v>
      </c>
      <c r="EZ763">
        <v>151</v>
      </c>
      <c r="FA763">
        <v>152</v>
      </c>
      <c r="FB763">
        <v>153</v>
      </c>
      <c r="FC763">
        <v>154</v>
      </c>
      <c r="FD763">
        <v>155</v>
      </c>
    </row>
    <row r="764" spans="4:164" x14ac:dyDescent="0.2">
      <c r="E764" s="426" t="s">
        <v>157</v>
      </c>
      <c r="F764">
        <v>19</v>
      </c>
      <c r="G764">
        <v>155</v>
      </c>
      <c r="H764">
        <v>37</v>
      </c>
      <c r="I764">
        <v>67</v>
      </c>
      <c r="J764">
        <v>114</v>
      </c>
      <c r="K764">
        <v>149</v>
      </c>
      <c r="L764">
        <v>85</v>
      </c>
      <c r="M764">
        <v>25</v>
      </c>
      <c r="N764">
        <v>63</v>
      </c>
      <c r="O764">
        <v>68</v>
      </c>
      <c r="P764">
        <v>119</v>
      </c>
      <c r="Q764">
        <v>153</v>
      </c>
      <c r="R764">
        <v>39</v>
      </c>
      <c r="S764">
        <v>8</v>
      </c>
      <c r="T764">
        <v>102</v>
      </c>
      <c r="U764">
        <v>59</v>
      </c>
      <c r="V764">
        <v>3</v>
      </c>
      <c r="W764">
        <v>20</v>
      </c>
      <c r="X764">
        <v>116</v>
      </c>
      <c r="Y764">
        <v>38</v>
      </c>
      <c r="Z764">
        <v>130</v>
      </c>
      <c r="AA764">
        <v>26</v>
      </c>
      <c r="AB764">
        <v>7</v>
      </c>
      <c r="AC764">
        <v>110</v>
      </c>
      <c r="AD764">
        <v>89</v>
      </c>
      <c r="AE764">
        <v>22</v>
      </c>
      <c r="AF764">
        <v>55</v>
      </c>
      <c r="AG764">
        <v>137</v>
      </c>
      <c r="AH764">
        <v>28</v>
      </c>
      <c r="AI764">
        <v>66</v>
      </c>
      <c r="AJ764">
        <v>5</v>
      </c>
      <c r="AK764">
        <v>71</v>
      </c>
      <c r="AL764">
        <v>27</v>
      </c>
      <c r="AM764">
        <v>45</v>
      </c>
      <c r="AN764">
        <v>138</v>
      </c>
      <c r="AO764">
        <v>129</v>
      </c>
      <c r="AP764">
        <v>100</v>
      </c>
      <c r="AQ764">
        <v>69</v>
      </c>
      <c r="AR764">
        <v>17</v>
      </c>
      <c r="AS764">
        <v>86</v>
      </c>
      <c r="AT764">
        <v>79</v>
      </c>
      <c r="AU764">
        <v>65</v>
      </c>
      <c r="AV764">
        <v>101</v>
      </c>
      <c r="AW764">
        <v>107</v>
      </c>
      <c r="AX764">
        <v>73</v>
      </c>
      <c r="AY764">
        <v>125</v>
      </c>
      <c r="AZ764">
        <v>94</v>
      </c>
      <c r="BA764">
        <v>75</v>
      </c>
      <c r="BB764">
        <v>126</v>
      </c>
      <c r="BC764">
        <v>18</v>
      </c>
      <c r="BD764">
        <v>154</v>
      </c>
      <c r="BE764">
        <v>106</v>
      </c>
      <c r="BF764">
        <v>111</v>
      </c>
      <c r="BG764">
        <v>150</v>
      </c>
      <c r="BH764">
        <v>11</v>
      </c>
      <c r="BI764">
        <v>90</v>
      </c>
      <c r="BJ764">
        <v>34</v>
      </c>
      <c r="BK764">
        <v>99</v>
      </c>
      <c r="BL764">
        <v>15</v>
      </c>
      <c r="BM764">
        <v>16</v>
      </c>
      <c r="BN764">
        <v>115</v>
      </c>
      <c r="BO764">
        <v>121</v>
      </c>
      <c r="BP764">
        <v>47</v>
      </c>
      <c r="BQ764">
        <v>93</v>
      </c>
      <c r="BR764">
        <v>9</v>
      </c>
      <c r="BS764">
        <v>35</v>
      </c>
      <c r="BT764">
        <v>134</v>
      </c>
      <c r="BU764">
        <v>56</v>
      </c>
      <c r="BV764">
        <v>103</v>
      </c>
      <c r="BW764">
        <v>118</v>
      </c>
      <c r="BX764">
        <v>43</v>
      </c>
      <c r="BY764">
        <v>98</v>
      </c>
      <c r="BZ764">
        <v>139</v>
      </c>
      <c r="CA764">
        <v>78</v>
      </c>
      <c r="CB764">
        <v>141</v>
      </c>
      <c r="CC764">
        <v>105</v>
      </c>
      <c r="CD764">
        <v>70</v>
      </c>
      <c r="CE764">
        <v>117</v>
      </c>
      <c r="CF764">
        <v>108</v>
      </c>
      <c r="CG764">
        <v>143</v>
      </c>
      <c r="CH764">
        <v>124</v>
      </c>
      <c r="CI764">
        <v>51</v>
      </c>
      <c r="CJ764">
        <v>95</v>
      </c>
      <c r="CK764">
        <v>41</v>
      </c>
      <c r="CL764">
        <v>46</v>
      </c>
      <c r="CM764">
        <v>40</v>
      </c>
      <c r="CN764">
        <v>84</v>
      </c>
      <c r="CO764">
        <v>44</v>
      </c>
      <c r="CP764">
        <v>127</v>
      </c>
      <c r="CQ764">
        <v>32</v>
      </c>
      <c r="CR764">
        <v>57</v>
      </c>
      <c r="CS764">
        <v>13</v>
      </c>
      <c r="CT764">
        <v>64</v>
      </c>
      <c r="CU764">
        <v>10</v>
      </c>
      <c r="CV764">
        <v>2</v>
      </c>
      <c r="CW764">
        <v>120</v>
      </c>
      <c r="CX764">
        <v>96</v>
      </c>
      <c r="CY764">
        <v>4</v>
      </c>
      <c r="CZ764">
        <v>76</v>
      </c>
      <c r="DA764">
        <v>33</v>
      </c>
      <c r="DB764">
        <v>112</v>
      </c>
      <c r="DC764">
        <v>145</v>
      </c>
      <c r="DD764">
        <v>72</v>
      </c>
      <c r="DE764">
        <v>131</v>
      </c>
      <c r="DF764">
        <v>77</v>
      </c>
      <c r="DG764">
        <v>29</v>
      </c>
      <c r="DH764">
        <v>123</v>
      </c>
      <c r="DI764">
        <v>135</v>
      </c>
      <c r="DJ764">
        <v>61</v>
      </c>
      <c r="DK764">
        <v>24</v>
      </c>
      <c r="DL764">
        <v>53</v>
      </c>
      <c r="DM764">
        <v>148</v>
      </c>
      <c r="DN764">
        <v>122</v>
      </c>
      <c r="DO764">
        <v>42</v>
      </c>
      <c r="DP764">
        <v>104</v>
      </c>
      <c r="DQ764">
        <v>83</v>
      </c>
      <c r="DR764">
        <v>146</v>
      </c>
      <c r="DS764">
        <v>6</v>
      </c>
      <c r="DT764">
        <v>12</v>
      </c>
      <c r="DU764">
        <v>128</v>
      </c>
      <c r="DV764">
        <v>23</v>
      </c>
      <c r="DW764">
        <v>113</v>
      </c>
      <c r="DX764">
        <v>62</v>
      </c>
      <c r="DY764">
        <v>1</v>
      </c>
      <c r="DZ764">
        <v>48</v>
      </c>
      <c r="EA764">
        <v>49</v>
      </c>
      <c r="EB764">
        <v>109</v>
      </c>
      <c r="EC764">
        <v>136</v>
      </c>
      <c r="ED764">
        <v>36</v>
      </c>
      <c r="EE764">
        <v>21</v>
      </c>
      <c r="EF764">
        <v>140</v>
      </c>
      <c r="EG764">
        <v>60</v>
      </c>
      <c r="EH764">
        <v>152</v>
      </c>
      <c r="EI764">
        <v>81</v>
      </c>
      <c r="EJ764">
        <v>87</v>
      </c>
      <c r="EK764">
        <v>58</v>
      </c>
      <c r="EL764">
        <v>31</v>
      </c>
      <c r="EM764">
        <v>82</v>
      </c>
      <c r="EN764">
        <v>30</v>
      </c>
      <c r="EO764">
        <v>132</v>
      </c>
      <c r="EP764">
        <v>50</v>
      </c>
      <c r="EQ764">
        <v>14</v>
      </c>
      <c r="ER764">
        <v>80</v>
      </c>
      <c r="ES764">
        <v>147</v>
      </c>
      <c r="ET764">
        <v>151</v>
      </c>
      <c r="EU764">
        <v>97</v>
      </c>
      <c r="EV764">
        <v>144</v>
      </c>
      <c r="EW764">
        <v>92</v>
      </c>
      <c r="EX764">
        <v>88</v>
      </c>
      <c r="EY764">
        <v>54</v>
      </c>
      <c r="EZ764">
        <v>74</v>
      </c>
      <c r="FA764">
        <v>133</v>
      </c>
      <c r="FB764">
        <v>91</v>
      </c>
      <c r="FC764">
        <v>142</v>
      </c>
      <c r="FD764">
        <v>52</v>
      </c>
    </row>
    <row r="765" spans="4:164" x14ac:dyDescent="0.2">
      <c r="E765" s="426" t="s">
        <v>159</v>
      </c>
      <c r="F765">
        <v>42</v>
      </c>
      <c r="G765">
        <v>80</v>
      </c>
      <c r="H765">
        <v>127</v>
      </c>
      <c r="I765">
        <v>58</v>
      </c>
      <c r="J765">
        <v>96</v>
      </c>
      <c r="K765">
        <v>107</v>
      </c>
      <c r="L765">
        <v>41</v>
      </c>
      <c r="M765">
        <v>120</v>
      </c>
      <c r="N765">
        <v>112</v>
      </c>
      <c r="O765">
        <v>47</v>
      </c>
      <c r="P765">
        <v>87</v>
      </c>
      <c r="Q765">
        <v>135</v>
      </c>
      <c r="R765">
        <v>12</v>
      </c>
      <c r="S765">
        <v>117</v>
      </c>
      <c r="T765">
        <v>51</v>
      </c>
      <c r="U765">
        <v>52</v>
      </c>
      <c r="V765">
        <v>103</v>
      </c>
      <c r="W765">
        <v>119</v>
      </c>
      <c r="X765">
        <v>82</v>
      </c>
      <c r="Y765">
        <v>149</v>
      </c>
      <c r="Z765">
        <v>45</v>
      </c>
      <c r="AA765">
        <v>75</v>
      </c>
      <c r="AB765">
        <v>60</v>
      </c>
      <c r="AC765">
        <v>40</v>
      </c>
      <c r="AD765">
        <v>62</v>
      </c>
      <c r="AE765">
        <v>17</v>
      </c>
      <c r="AF765">
        <v>4</v>
      </c>
      <c r="AG765">
        <v>151</v>
      </c>
      <c r="AH765">
        <v>43</v>
      </c>
      <c r="AI765">
        <v>29</v>
      </c>
      <c r="AJ765">
        <v>10</v>
      </c>
      <c r="AK765">
        <v>138</v>
      </c>
      <c r="AL765">
        <v>130</v>
      </c>
      <c r="AM765">
        <v>56</v>
      </c>
      <c r="AN765">
        <v>153</v>
      </c>
      <c r="AO765">
        <v>77</v>
      </c>
      <c r="AP765">
        <v>18</v>
      </c>
      <c r="AQ765">
        <v>142</v>
      </c>
      <c r="AR765">
        <v>26</v>
      </c>
      <c r="AS765">
        <v>1</v>
      </c>
      <c r="AT765">
        <v>9</v>
      </c>
      <c r="AU765">
        <v>69</v>
      </c>
      <c r="AV765">
        <v>14</v>
      </c>
      <c r="AW765">
        <v>122</v>
      </c>
      <c r="AX765">
        <v>79</v>
      </c>
      <c r="AY765">
        <v>28</v>
      </c>
      <c r="AZ765">
        <v>20</v>
      </c>
      <c r="BA765">
        <v>129</v>
      </c>
      <c r="BB765">
        <v>92</v>
      </c>
      <c r="BC765">
        <v>6</v>
      </c>
      <c r="BD765">
        <v>15</v>
      </c>
      <c r="BE765">
        <v>118</v>
      </c>
      <c r="BF765">
        <v>49</v>
      </c>
      <c r="BG765">
        <v>86</v>
      </c>
      <c r="BH765">
        <v>3</v>
      </c>
      <c r="BI765">
        <v>73</v>
      </c>
      <c r="BJ765">
        <v>128</v>
      </c>
      <c r="BK765">
        <v>55</v>
      </c>
      <c r="BL765">
        <v>91</v>
      </c>
      <c r="BM765">
        <v>97</v>
      </c>
      <c r="BN765">
        <v>102</v>
      </c>
      <c r="BO765">
        <v>25</v>
      </c>
      <c r="BP765">
        <v>116</v>
      </c>
      <c r="BQ765">
        <v>137</v>
      </c>
      <c r="BR765">
        <v>124</v>
      </c>
      <c r="BS765">
        <v>150</v>
      </c>
      <c r="BT765">
        <v>108</v>
      </c>
      <c r="BU765">
        <v>84</v>
      </c>
      <c r="BV765">
        <v>123</v>
      </c>
      <c r="BW765">
        <v>7</v>
      </c>
      <c r="BX765">
        <v>38</v>
      </c>
      <c r="BY765">
        <v>63</v>
      </c>
      <c r="BZ765">
        <v>34</v>
      </c>
      <c r="CA765">
        <v>140</v>
      </c>
      <c r="CB765">
        <v>22</v>
      </c>
      <c r="CC765">
        <v>155</v>
      </c>
      <c r="CD765">
        <v>36</v>
      </c>
      <c r="CE765">
        <v>144</v>
      </c>
      <c r="CF765">
        <v>133</v>
      </c>
      <c r="CG765">
        <v>71</v>
      </c>
      <c r="CH765">
        <v>109</v>
      </c>
      <c r="CI765">
        <v>16</v>
      </c>
      <c r="CJ765">
        <v>132</v>
      </c>
      <c r="CK765">
        <v>101</v>
      </c>
      <c r="CL765">
        <v>23</v>
      </c>
      <c r="CM765">
        <v>54</v>
      </c>
      <c r="CN765">
        <v>33</v>
      </c>
      <c r="CO765">
        <v>126</v>
      </c>
      <c r="CP765">
        <v>141</v>
      </c>
      <c r="CQ765">
        <v>113</v>
      </c>
      <c r="CR765">
        <v>147</v>
      </c>
      <c r="CS765">
        <v>8</v>
      </c>
      <c r="CT765">
        <v>134</v>
      </c>
      <c r="CU765">
        <v>83</v>
      </c>
      <c r="CV765">
        <v>31</v>
      </c>
      <c r="CW765">
        <v>2</v>
      </c>
      <c r="CX765">
        <v>88</v>
      </c>
      <c r="CY765">
        <v>145</v>
      </c>
      <c r="CZ765">
        <v>121</v>
      </c>
      <c r="DA765">
        <v>98</v>
      </c>
      <c r="DB765">
        <v>104</v>
      </c>
      <c r="DC765">
        <v>143</v>
      </c>
      <c r="DD765">
        <v>85</v>
      </c>
      <c r="DE765">
        <v>5</v>
      </c>
      <c r="DF765">
        <v>131</v>
      </c>
      <c r="DG765">
        <v>67</v>
      </c>
      <c r="DH765">
        <v>50</v>
      </c>
      <c r="DI765">
        <v>100</v>
      </c>
      <c r="DJ765">
        <v>90</v>
      </c>
      <c r="DK765">
        <v>27</v>
      </c>
      <c r="DL765">
        <v>114</v>
      </c>
      <c r="DM765">
        <v>61</v>
      </c>
      <c r="DN765">
        <v>81</v>
      </c>
      <c r="DO765">
        <v>11</v>
      </c>
      <c r="DP765">
        <v>136</v>
      </c>
      <c r="DQ765">
        <v>30</v>
      </c>
      <c r="DR765">
        <v>46</v>
      </c>
      <c r="DS765">
        <v>65</v>
      </c>
      <c r="DT765">
        <v>66</v>
      </c>
      <c r="DU765">
        <v>37</v>
      </c>
      <c r="DV765">
        <v>110</v>
      </c>
      <c r="DW765">
        <v>95</v>
      </c>
      <c r="DX765">
        <v>19</v>
      </c>
      <c r="DY765">
        <v>35</v>
      </c>
      <c r="DZ765">
        <v>72</v>
      </c>
      <c r="EA765">
        <v>39</v>
      </c>
      <c r="EB765">
        <v>139</v>
      </c>
      <c r="EC765">
        <v>154</v>
      </c>
      <c r="ED765">
        <v>146</v>
      </c>
      <c r="EE765">
        <v>53</v>
      </c>
      <c r="EF765">
        <v>24</v>
      </c>
      <c r="EG765">
        <v>44</v>
      </c>
      <c r="EH765">
        <v>94</v>
      </c>
      <c r="EI765">
        <v>105</v>
      </c>
      <c r="EJ765">
        <v>13</v>
      </c>
      <c r="EK765">
        <v>78</v>
      </c>
      <c r="EL765">
        <v>64</v>
      </c>
      <c r="EM765">
        <v>70</v>
      </c>
      <c r="EN765">
        <v>125</v>
      </c>
      <c r="EO765">
        <v>152</v>
      </c>
      <c r="EP765">
        <v>89</v>
      </c>
      <c r="EQ765">
        <v>68</v>
      </c>
      <c r="ER765">
        <v>32</v>
      </c>
      <c r="ES765">
        <v>115</v>
      </c>
      <c r="ET765">
        <v>106</v>
      </c>
      <c r="EU765">
        <v>48</v>
      </c>
      <c r="EV765">
        <v>99</v>
      </c>
      <c r="EW765">
        <v>76</v>
      </c>
      <c r="EX765">
        <v>111</v>
      </c>
      <c r="EY765">
        <v>59</v>
      </c>
      <c r="EZ765">
        <v>93</v>
      </c>
      <c r="FA765">
        <v>74</v>
      </c>
      <c r="FB765">
        <v>21</v>
      </c>
      <c r="FC765">
        <v>57</v>
      </c>
      <c r="FD765">
        <v>148</v>
      </c>
    </row>
    <row r="767" spans="4:164" x14ac:dyDescent="0.2">
      <c r="D767" s="430">
        <v>156</v>
      </c>
      <c r="E767" s="431" t="s">
        <v>179</v>
      </c>
    </row>
    <row r="768" spans="4:164" x14ac:dyDescent="0.2">
      <c r="E768" s="426" t="s">
        <v>130</v>
      </c>
      <c r="F768">
        <v>1</v>
      </c>
      <c r="G768">
        <v>2</v>
      </c>
      <c r="H768">
        <v>3</v>
      </c>
      <c r="I768">
        <v>4</v>
      </c>
      <c r="J768">
        <v>5</v>
      </c>
      <c r="K768">
        <v>6</v>
      </c>
      <c r="L768">
        <v>7</v>
      </c>
      <c r="M768">
        <v>8</v>
      </c>
      <c r="N768">
        <v>9</v>
      </c>
      <c r="O768">
        <v>10</v>
      </c>
      <c r="P768">
        <v>11</v>
      </c>
      <c r="Q768">
        <v>12</v>
      </c>
      <c r="R768">
        <v>13</v>
      </c>
      <c r="S768">
        <v>14</v>
      </c>
      <c r="T768">
        <v>15</v>
      </c>
      <c r="U768">
        <v>16</v>
      </c>
      <c r="V768">
        <v>17</v>
      </c>
      <c r="W768">
        <v>18</v>
      </c>
      <c r="X768">
        <v>19</v>
      </c>
      <c r="Y768">
        <v>20</v>
      </c>
      <c r="Z768">
        <v>21</v>
      </c>
      <c r="AA768">
        <v>22</v>
      </c>
      <c r="AB768">
        <v>23</v>
      </c>
      <c r="AC768">
        <v>24</v>
      </c>
      <c r="AD768">
        <v>25</v>
      </c>
      <c r="AE768">
        <v>26</v>
      </c>
      <c r="AF768">
        <v>27</v>
      </c>
      <c r="AG768">
        <v>28</v>
      </c>
      <c r="AH768">
        <v>29</v>
      </c>
      <c r="AI768">
        <v>30</v>
      </c>
      <c r="AJ768">
        <v>31</v>
      </c>
      <c r="AK768">
        <v>32</v>
      </c>
      <c r="AL768">
        <v>33</v>
      </c>
      <c r="AM768">
        <v>34</v>
      </c>
      <c r="AN768">
        <v>35</v>
      </c>
      <c r="AO768">
        <v>36</v>
      </c>
      <c r="AP768">
        <v>37</v>
      </c>
      <c r="AQ768">
        <v>38</v>
      </c>
      <c r="AR768">
        <v>39</v>
      </c>
      <c r="AS768">
        <v>40</v>
      </c>
      <c r="AT768">
        <v>41</v>
      </c>
      <c r="AU768">
        <v>42</v>
      </c>
      <c r="AV768">
        <v>43</v>
      </c>
      <c r="AW768">
        <v>44</v>
      </c>
      <c r="AX768">
        <v>45</v>
      </c>
      <c r="AY768">
        <v>46</v>
      </c>
      <c r="AZ768">
        <v>47</v>
      </c>
      <c r="BA768">
        <v>48</v>
      </c>
      <c r="BB768">
        <v>49</v>
      </c>
      <c r="BC768">
        <v>50</v>
      </c>
      <c r="BD768">
        <v>51</v>
      </c>
      <c r="BE768">
        <v>52</v>
      </c>
      <c r="BF768">
        <v>53</v>
      </c>
      <c r="BG768">
        <v>54</v>
      </c>
      <c r="BH768">
        <v>55</v>
      </c>
      <c r="BI768">
        <v>56</v>
      </c>
      <c r="BJ768">
        <v>57</v>
      </c>
      <c r="BK768">
        <v>58</v>
      </c>
      <c r="BL768">
        <v>59</v>
      </c>
      <c r="BM768">
        <v>60</v>
      </c>
      <c r="BN768">
        <v>61</v>
      </c>
      <c r="BO768">
        <v>62</v>
      </c>
      <c r="BP768">
        <v>63</v>
      </c>
      <c r="BQ768">
        <v>64</v>
      </c>
      <c r="BR768">
        <v>65</v>
      </c>
      <c r="BS768">
        <v>66</v>
      </c>
      <c r="BT768">
        <v>67</v>
      </c>
      <c r="BU768">
        <v>68</v>
      </c>
      <c r="BV768">
        <v>69</v>
      </c>
      <c r="BW768">
        <v>70</v>
      </c>
      <c r="BX768">
        <v>71</v>
      </c>
      <c r="BY768">
        <v>72</v>
      </c>
      <c r="BZ768">
        <v>73</v>
      </c>
      <c r="CA768">
        <v>74</v>
      </c>
      <c r="CB768">
        <v>75</v>
      </c>
      <c r="CC768">
        <v>76</v>
      </c>
      <c r="CD768">
        <v>77</v>
      </c>
      <c r="CE768">
        <v>78</v>
      </c>
      <c r="CF768">
        <v>79</v>
      </c>
      <c r="CG768">
        <v>80</v>
      </c>
      <c r="CH768">
        <v>81</v>
      </c>
      <c r="CI768">
        <v>82</v>
      </c>
      <c r="CJ768">
        <v>83</v>
      </c>
      <c r="CK768">
        <v>84</v>
      </c>
      <c r="CL768">
        <v>85</v>
      </c>
      <c r="CM768">
        <v>86</v>
      </c>
      <c r="CN768">
        <v>87</v>
      </c>
      <c r="CO768">
        <v>88</v>
      </c>
      <c r="CP768">
        <v>89</v>
      </c>
      <c r="CQ768">
        <v>90</v>
      </c>
      <c r="CR768">
        <v>91</v>
      </c>
      <c r="CS768">
        <v>92</v>
      </c>
      <c r="CT768">
        <v>93</v>
      </c>
      <c r="CU768">
        <v>94</v>
      </c>
      <c r="CV768">
        <v>95</v>
      </c>
      <c r="CW768">
        <v>96</v>
      </c>
      <c r="CX768">
        <v>97</v>
      </c>
      <c r="CY768">
        <v>98</v>
      </c>
      <c r="CZ768">
        <v>99</v>
      </c>
      <c r="DA768">
        <v>100</v>
      </c>
      <c r="DB768">
        <v>101</v>
      </c>
      <c r="DC768">
        <v>102</v>
      </c>
      <c r="DD768">
        <v>103</v>
      </c>
      <c r="DE768">
        <v>104</v>
      </c>
      <c r="DF768">
        <v>105</v>
      </c>
      <c r="DG768">
        <v>106</v>
      </c>
      <c r="DH768">
        <v>107</v>
      </c>
      <c r="DI768">
        <v>108</v>
      </c>
      <c r="DJ768">
        <v>109</v>
      </c>
      <c r="DK768">
        <v>110</v>
      </c>
      <c r="DL768">
        <v>111</v>
      </c>
      <c r="DM768">
        <v>112</v>
      </c>
      <c r="DN768">
        <v>113</v>
      </c>
      <c r="DO768">
        <v>114</v>
      </c>
      <c r="DP768">
        <v>115</v>
      </c>
      <c r="DQ768">
        <v>116</v>
      </c>
      <c r="DR768">
        <v>117</v>
      </c>
      <c r="DS768">
        <v>118</v>
      </c>
      <c r="DT768">
        <v>119</v>
      </c>
      <c r="DU768">
        <v>120</v>
      </c>
      <c r="DV768">
        <v>121</v>
      </c>
      <c r="DW768">
        <v>122</v>
      </c>
      <c r="DX768">
        <v>123</v>
      </c>
      <c r="DY768">
        <v>124</v>
      </c>
      <c r="DZ768">
        <v>125</v>
      </c>
      <c r="EA768">
        <v>126</v>
      </c>
      <c r="EB768">
        <v>127</v>
      </c>
      <c r="EC768">
        <v>128</v>
      </c>
      <c r="ED768">
        <v>129</v>
      </c>
      <c r="EE768">
        <v>130</v>
      </c>
      <c r="EF768">
        <v>131</v>
      </c>
      <c r="EG768">
        <v>132</v>
      </c>
      <c r="EH768">
        <v>133</v>
      </c>
      <c r="EI768">
        <v>134</v>
      </c>
      <c r="EJ768">
        <v>135</v>
      </c>
      <c r="EK768">
        <v>136</v>
      </c>
      <c r="EL768">
        <v>137</v>
      </c>
      <c r="EM768">
        <v>138</v>
      </c>
      <c r="EN768">
        <v>139</v>
      </c>
      <c r="EO768">
        <v>140</v>
      </c>
      <c r="EP768">
        <v>141</v>
      </c>
      <c r="EQ768">
        <v>142</v>
      </c>
      <c r="ER768">
        <v>143</v>
      </c>
      <c r="ES768">
        <v>144</v>
      </c>
      <c r="EU768">
        <v>145</v>
      </c>
      <c r="EV768">
        <v>146</v>
      </c>
      <c r="EW768">
        <v>147</v>
      </c>
      <c r="EX768">
        <v>148</v>
      </c>
      <c r="EZ768">
        <v>149</v>
      </c>
      <c r="FA768">
        <v>150</v>
      </c>
      <c r="FB768">
        <v>151</v>
      </c>
      <c r="FC768">
        <v>152</v>
      </c>
      <c r="FE768">
        <v>153</v>
      </c>
      <c r="FF768">
        <v>154</v>
      </c>
      <c r="FG768">
        <v>155</v>
      </c>
      <c r="FH768">
        <v>156</v>
      </c>
    </row>
    <row r="769" spans="4:164" x14ac:dyDescent="0.2">
      <c r="E769" s="426" t="s">
        <v>157</v>
      </c>
      <c r="F769">
        <v>123</v>
      </c>
      <c r="G769">
        <v>135</v>
      </c>
      <c r="H769">
        <v>37</v>
      </c>
      <c r="I769">
        <v>15</v>
      </c>
      <c r="J769">
        <v>68</v>
      </c>
      <c r="K769">
        <v>109</v>
      </c>
      <c r="L769">
        <v>9</v>
      </c>
      <c r="M769">
        <v>22</v>
      </c>
      <c r="N769">
        <v>16</v>
      </c>
      <c r="O769">
        <v>146</v>
      </c>
      <c r="P769">
        <v>25</v>
      </c>
      <c r="Q769">
        <v>69</v>
      </c>
      <c r="R769">
        <v>87</v>
      </c>
      <c r="S769">
        <v>43</v>
      </c>
      <c r="T769">
        <v>2</v>
      </c>
      <c r="U769">
        <v>95</v>
      </c>
      <c r="V769">
        <v>39</v>
      </c>
      <c r="W769">
        <v>49</v>
      </c>
      <c r="X769">
        <v>53</v>
      </c>
      <c r="Y769">
        <v>3</v>
      </c>
      <c r="Z769">
        <v>73</v>
      </c>
      <c r="AA769">
        <v>98</v>
      </c>
      <c r="AB769">
        <v>14</v>
      </c>
      <c r="AC769">
        <v>66</v>
      </c>
      <c r="AD769">
        <v>133</v>
      </c>
      <c r="AE769">
        <v>74</v>
      </c>
      <c r="AF769">
        <v>81</v>
      </c>
      <c r="AG769">
        <v>136</v>
      </c>
      <c r="AH769">
        <v>42</v>
      </c>
      <c r="AI769">
        <v>122</v>
      </c>
      <c r="AJ769">
        <v>7</v>
      </c>
      <c r="AK769">
        <v>147</v>
      </c>
      <c r="AL769">
        <v>102</v>
      </c>
      <c r="AM769">
        <v>65</v>
      </c>
      <c r="AN769">
        <v>34</v>
      </c>
      <c r="AO769">
        <v>144</v>
      </c>
      <c r="AP769">
        <v>108</v>
      </c>
      <c r="AQ769">
        <v>89</v>
      </c>
      <c r="AR769">
        <v>46</v>
      </c>
      <c r="AS769">
        <v>21</v>
      </c>
      <c r="AT769">
        <v>124</v>
      </c>
      <c r="AU769">
        <v>75</v>
      </c>
      <c r="AV769">
        <v>29</v>
      </c>
      <c r="AW769">
        <v>153</v>
      </c>
      <c r="AX769">
        <v>12</v>
      </c>
      <c r="AY769">
        <v>105</v>
      </c>
      <c r="AZ769">
        <v>45</v>
      </c>
      <c r="BA769">
        <v>114</v>
      </c>
      <c r="BB769">
        <v>18</v>
      </c>
      <c r="BC769">
        <v>145</v>
      </c>
      <c r="BD769">
        <v>50</v>
      </c>
      <c r="BE769">
        <v>100</v>
      </c>
      <c r="BF769">
        <v>152</v>
      </c>
      <c r="BG769">
        <v>62</v>
      </c>
      <c r="BH769">
        <v>36</v>
      </c>
      <c r="BI769">
        <v>128</v>
      </c>
      <c r="BJ769">
        <v>110</v>
      </c>
      <c r="BK769">
        <v>120</v>
      </c>
      <c r="BL769">
        <v>115</v>
      </c>
      <c r="BM769">
        <v>150</v>
      </c>
      <c r="BN769">
        <v>129</v>
      </c>
      <c r="BO769">
        <v>141</v>
      </c>
      <c r="BP769">
        <v>119</v>
      </c>
      <c r="BQ769">
        <v>72</v>
      </c>
      <c r="BR769">
        <v>67</v>
      </c>
      <c r="BS769">
        <v>155</v>
      </c>
      <c r="BT769">
        <v>134</v>
      </c>
      <c r="BU769">
        <v>61</v>
      </c>
      <c r="BV769">
        <v>47</v>
      </c>
      <c r="BW769">
        <v>57</v>
      </c>
      <c r="BX769">
        <v>38</v>
      </c>
      <c r="BY769">
        <v>64</v>
      </c>
      <c r="BZ769">
        <v>30</v>
      </c>
      <c r="CA769">
        <v>127</v>
      </c>
      <c r="CB769">
        <v>99</v>
      </c>
      <c r="CC769">
        <v>118</v>
      </c>
      <c r="CD769">
        <v>55</v>
      </c>
      <c r="CE769">
        <v>156</v>
      </c>
      <c r="CF769">
        <v>106</v>
      </c>
      <c r="CG769">
        <v>137</v>
      </c>
      <c r="CH769">
        <v>84</v>
      </c>
      <c r="CI769">
        <v>76</v>
      </c>
      <c r="CJ769">
        <v>90</v>
      </c>
      <c r="CK769">
        <v>27</v>
      </c>
      <c r="CL769">
        <v>132</v>
      </c>
      <c r="CM769">
        <v>80</v>
      </c>
      <c r="CN769">
        <v>149</v>
      </c>
      <c r="CO769">
        <v>32</v>
      </c>
      <c r="CP769">
        <v>138</v>
      </c>
      <c r="CQ769">
        <v>121</v>
      </c>
      <c r="CR769">
        <v>79</v>
      </c>
      <c r="CS769">
        <v>54</v>
      </c>
      <c r="CT769">
        <v>97</v>
      </c>
      <c r="CU769">
        <v>154</v>
      </c>
      <c r="CV769">
        <v>23</v>
      </c>
      <c r="CW769">
        <v>151</v>
      </c>
      <c r="CX769">
        <v>125</v>
      </c>
      <c r="CY769">
        <v>96</v>
      </c>
      <c r="CZ769">
        <v>101</v>
      </c>
      <c r="DA769">
        <v>52</v>
      </c>
      <c r="DB769">
        <v>85</v>
      </c>
      <c r="DC769">
        <v>88</v>
      </c>
      <c r="DD769">
        <v>19</v>
      </c>
      <c r="DE769">
        <v>1</v>
      </c>
      <c r="DF769">
        <v>41</v>
      </c>
      <c r="DG769">
        <v>4</v>
      </c>
      <c r="DH769">
        <v>78</v>
      </c>
      <c r="DI769">
        <v>44</v>
      </c>
      <c r="DJ769">
        <v>143</v>
      </c>
      <c r="DK769">
        <v>56</v>
      </c>
      <c r="DL769">
        <v>10</v>
      </c>
      <c r="DM769">
        <v>93</v>
      </c>
      <c r="DN769">
        <v>104</v>
      </c>
      <c r="DO769">
        <v>48</v>
      </c>
      <c r="DP769">
        <v>83</v>
      </c>
      <c r="DQ769">
        <v>148</v>
      </c>
      <c r="DR769">
        <v>140</v>
      </c>
      <c r="DS769">
        <v>40</v>
      </c>
      <c r="DT769">
        <v>26</v>
      </c>
      <c r="DU769">
        <v>63</v>
      </c>
      <c r="DV769">
        <v>92</v>
      </c>
      <c r="DW769">
        <v>33</v>
      </c>
      <c r="DX769">
        <v>24</v>
      </c>
      <c r="DY769">
        <v>71</v>
      </c>
      <c r="DZ769">
        <v>82</v>
      </c>
      <c r="EA769">
        <v>103</v>
      </c>
      <c r="EB769">
        <v>58</v>
      </c>
      <c r="EC769">
        <v>94</v>
      </c>
      <c r="ED769">
        <v>20</v>
      </c>
      <c r="EE769">
        <v>51</v>
      </c>
      <c r="EF769">
        <v>17</v>
      </c>
      <c r="EG769">
        <v>28</v>
      </c>
      <c r="EH769">
        <v>77</v>
      </c>
      <c r="EI769">
        <v>130</v>
      </c>
      <c r="EJ769">
        <v>6</v>
      </c>
      <c r="EK769">
        <v>113</v>
      </c>
      <c r="EL769">
        <v>86</v>
      </c>
      <c r="EM769">
        <v>11</v>
      </c>
      <c r="EN769">
        <v>142</v>
      </c>
      <c r="EO769">
        <v>31</v>
      </c>
      <c r="EP769">
        <v>35</v>
      </c>
      <c r="EQ769">
        <v>70</v>
      </c>
      <c r="ER769">
        <v>126</v>
      </c>
      <c r="ES769">
        <v>8</v>
      </c>
      <c r="EU769">
        <v>107</v>
      </c>
      <c r="EV769">
        <v>5</v>
      </c>
      <c r="EW769">
        <v>59</v>
      </c>
      <c r="EX769">
        <v>111</v>
      </c>
      <c r="EZ769">
        <v>13</v>
      </c>
      <c r="FA769">
        <v>60</v>
      </c>
      <c r="FB769">
        <v>116</v>
      </c>
      <c r="FC769">
        <v>112</v>
      </c>
      <c r="FE769">
        <v>117</v>
      </c>
      <c r="FF769">
        <v>91</v>
      </c>
      <c r="FG769">
        <v>139</v>
      </c>
      <c r="FH769">
        <v>131</v>
      </c>
    </row>
    <row r="770" spans="4:164" x14ac:dyDescent="0.2">
      <c r="E770" s="426" t="s">
        <v>159</v>
      </c>
      <c r="F770">
        <v>20</v>
      </c>
      <c r="G770">
        <v>30</v>
      </c>
      <c r="H770">
        <v>131</v>
      </c>
      <c r="I770">
        <v>141</v>
      </c>
      <c r="J770">
        <v>13</v>
      </c>
      <c r="K770">
        <v>140</v>
      </c>
      <c r="L770">
        <v>56</v>
      </c>
      <c r="M770">
        <v>82</v>
      </c>
      <c r="N770">
        <v>95</v>
      </c>
      <c r="O770">
        <v>32</v>
      </c>
      <c r="P770">
        <v>44</v>
      </c>
      <c r="Q770">
        <v>120</v>
      </c>
      <c r="R770">
        <v>39</v>
      </c>
      <c r="S770">
        <v>88</v>
      </c>
      <c r="T770">
        <v>147</v>
      </c>
      <c r="U770">
        <v>83</v>
      </c>
      <c r="V770">
        <v>90</v>
      </c>
      <c r="W770">
        <v>55</v>
      </c>
      <c r="X770">
        <v>77</v>
      </c>
      <c r="Y770">
        <v>7</v>
      </c>
      <c r="Z770">
        <v>132</v>
      </c>
      <c r="AA770">
        <v>3</v>
      </c>
      <c r="AB770">
        <v>148</v>
      </c>
      <c r="AC770">
        <v>108</v>
      </c>
      <c r="AD770">
        <v>73</v>
      </c>
      <c r="AE770">
        <v>75</v>
      </c>
      <c r="AF770">
        <v>50</v>
      </c>
      <c r="AG770">
        <v>101</v>
      </c>
      <c r="AH770">
        <v>155</v>
      </c>
      <c r="AI770">
        <v>97</v>
      </c>
      <c r="AJ770">
        <v>142</v>
      </c>
      <c r="AK770">
        <v>23</v>
      </c>
      <c r="AL770">
        <v>67</v>
      </c>
      <c r="AM770">
        <v>102</v>
      </c>
      <c r="AN770">
        <v>93</v>
      </c>
      <c r="AO770">
        <v>18</v>
      </c>
      <c r="AP770">
        <v>40</v>
      </c>
      <c r="AQ770">
        <v>47</v>
      </c>
      <c r="AR770">
        <v>136</v>
      </c>
      <c r="AS770">
        <v>124</v>
      </c>
      <c r="AT770">
        <v>48</v>
      </c>
      <c r="AU770">
        <v>68</v>
      </c>
      <c r="AV770">
        <v>9</v>
      </c>
      <c r="AW770">
        <v>58</v>
      </c>
      <c r="AX770">
        <v>74</v>
      </c>
      <c r="AY770">
        <v>72</v>
      </c>
      <c r="AZ770">
        <v>24</v>
      </c>
      <c r="BA770">
        <v>110</v>
      </c>
      <c r="BB770">
        <v>38</v>
      </c>
      <c r="BC770">
        <v>117</v>
      </c>
      <c r="BD770">
        <v>112</v>
      </c>
      <c r="BE770">
        <v>145</v>
      </c>
      <c r="BF770">
        <v>69</v>
      </c>
      <c r="BG770">
        <v>36</v>
      </c>
      <c r="BH770">
        <v>91</v>
      </c>
      <c r="BI770">
        <v>99</v>
      </c>
      <c r="BJ770">
        <v>104</v>
      </c>
      <c r="BK770">
        <v>137</v>
      </c>
      <c r="BL770">
        <v>80</v>
      </c>
      <c r="BM770">
        <v>46</v>
      </c>
      <c r="BN770">
        <v>94</v>
      </c>
      <c r="BO770">
        <v>29</v>
      </c>
      <c r="BP770">
        <v>121</v>
      </c>
      <c r="BQ770">
        <v>10</v>
      </c>
      <c r="BR770">
        <v>11</v>
      </c>
      <c r="BS770">
        <v>15</v>
      </c>
      <c r="BT770">
        <v>114</v>
      </c>
      <c r="BU770">
        <v>42</v>
      </c>
      <c r="BV770">
        <v>86</v>
      </c>
      <c r="BW770">
        <v>116</v>
      </c>
      <c r="BX770">
        <v>115</v>
      </c>
      <c r="BY770">
        <v>144</v>
      </c>
      <c r="BZ770">
        <v>12</v>
      </c>
      <c r="CA770">
        <v>151</v>
      </c>
      <c r="CB770">
        <v>61</v>
      </c>
      <c r="CC770">
        <v>134</v>
      </c>
      <c r="CD770">
        <v>19</v>
      </c>
      <c r="CE770">
        <v>6</v>
      </c>
      <c r="CF770">
        <v>126</v>
      </c>
      <c r="CG770">
        <v>37</v>
      </c>
      <c r="CH770">
        <v>54</v>
      </c>
      <c r="CI770">
        <v>8</v>
      </c>
      <c r="CJ770">
        <v>111</v>
      </c>
      <c r="CK770">
        <v>78</v>
      </c>
      <c r="CL770">
        <v>128</v>
      </c>
      <c r="CM770">
        <v>130</v>
      </c>
      <c r="CN770">
        <v>143</v>
      </c>
      <c r="CO770">
        <v>2</v>
      </c>
      <c r="CP770">
        <v>35</v>
      </c>
      <c r="CQ770">
        <v>149</v>
      </c>
      <c r="CR770">
        <v>43</v>
      </c>
      <c r="CS770">
        <v>152</v>
      </c>
      <c r="CT770">
        <v>153</v>
      </c>
      <c r="CU770">
        <v>105</v>
      </c>
      <c r="CV770">
        <v>107</v>
      </c>
      <c r="CW770">
        <v>70</v>
      </c>
      <c r="CX770">
        <v>138</v>
      </c>
      <c r="CY770">
        <v>60</v>
      </c>
      <c r="CZ770">
        <v>81</v>
      </c>
      <c r="DA770">
        <v>71</v>
      </c>
      <c r="DB770">
        <v>27</v>
      </c>
      <c r="DC770">
        <v>59</v>
      </c>
      <c r="DD770">
        <v>45</v>
      </c>
      <c r="DE770">
        <v>103</v>
      </c>
      <c r="DF770">
        <v>22</v>
      </c>
      <c r="DG770">
        <v>5</v>
      </c>
      <c r="DH770">
        <v>31</v>
      </c>
      <c r="DI770">
        <v>62</v>
      </c>
      <c r="DJ770">
        <v>118</v>
      </c>
      <c r="DK770">
        <v>17</v>
      </c>
      <c r="DL770">
        <v>150</v>
      </c>
      <c r="DM770">
        <v>119</v>
      </c>
      <c r="DN770">
        <v>1</v>
      </c>
      <c r="DO770">
        <v>28</v>
      </c>
      <c r="DP770">
        <v>123</v>
      </c>
      <c r="DQ770">
        <v>154</v>
      </c>
      <c r="DR770">
        <v>133</v>
      </c>
      <c r="DS770">
        <v>26</v>
      </c>
      <c r="DT770">
        <v>41</v>
      </c>
      <c r="DU770">
        <v>87</v>
      </c>
      <c r="DV770">
        <v>63</v>
      </c>
      <c r="DW770">
        <v>156</v>
      </c>
      <c r="DX770">
        <v>125</v>
      </c>
      <c r="DY770">
        <v>25</v>
      </c>
      <c r="DZ770">
        <v>16</v>
      </c>
      <c r="EA770">
        <v>14</v>
      </c>
      <c r="EB770">
        <v>139</v>
      </c>
      <c r="EC770">
        <v>127</v>
      </c>
      <c r="ED770">
        <v>96</v>
      </c>
      <c r="EE770">
        <v>33</v>
      </c>
      <c r="EF770">
        <v>53</v>
      </c>
      <c r="EG770">
        <v>129</v>
      </c>
      <c r="EH770">
        <v>122</v>
      </c>
      <c r="EI770">
        <v>85</v>
      </c>
      <c r="EJ770">
        <v>4</v>
      </c>
      <c r="EK770">
        <v>49</v>
      </c>
      <c r="EL770">
        <v>66</v>
      </c>
      <c r="EM770">
        <v>146</v>
      </c>
      <c r="EN770">
        <v>92</v>
      </c>
      <c r="EO770">
        <v>84</v>
      </c>
      <c r="EP770">
        <v>34</v>
      </c>
      <c r="EQ770">
        <v>106</v>
      </c>
      <c r="ER770">
        <v>51</v>
      </c>
      <c r="ES770">
        <v>113</v>
      </c>
      <c r="EU770">
        <v>52</v>
      </c>
      <c r="EV770">
        <v>89</v>
      </c>
      <c r="EW770">
        <v>135</v>
      </c>
      <c r="EX770">
        <v>98</v>
      </c>
      <c r="EZ770">
        <v>65</v>
      </c>
      <c r="FA770">
        <v>109</v>
      </c>
      <c r="FB770">
        <v>57</v>
      </c>
      <c r="FC770">
        <v>76</v>
      </c>
      <c r="FE770">
        <v>100</v>
      </c>
      <c r="FF770">
        <v>79</v>
      </c>
      <c r="FG770">
        <v>64</v>
      </c>
      <c r="FH770">
        <v>21</v>
      </c>
    </row>
    <row r="772" spans="4:164" x14ac:dyDescent="0.2">
      <c r="D772" s="430">
        <v>157</v>
      </c>
      <c r="E772" s="431" t="s">
        <v>179</v>
      </c>
    </row>
    <row r="773" spans="4:164" x14ac:dyDescent="0.2">
      <c r="E773" s="426" t="s">
        <v>130</v>
      </c>
      <c r="F773">
        <v>1</v>
      </c>
      <c r="G773">
        <v>2</v>
      </c>
      <c r="H773">
        <v>3</v>
      </c>
      <c r="I773">
        <v>4</v>
      </c>
      <c r="J773">
        <v>5</v>
      </c>
      <c r="K773">
        <v>6</v>
      </c>
      <c r="L773">
        <v>7</v>
      </c>
      <c r="M773">
        <v>8</v>
      </c>
      <c r="N773">
        <v>9</v>
      </c>
      <c r="O773">
        <v>10</v>
      </c>
      <c r="P773">
        <v>11</v>
      </c>
      <c r="Q773">
        <v>12</v>
      </c>
      <c r="R773">
        <v>13</v>
      </c>
      <c r="S773">
        <v>14</v>
      </c>
      <c r="T773">
        <v>15</v>
      </c>
      <c r="U773">
        <v>16</v>
      </c>
      <c r="V773">
        <v>17</v>
      </c>
      <c r="W773">
        <v>18</v>
      </c>
      <c r="X773">
        <v>19</v>
      </c>
      <c r="Y773">
        <v>20</v>
      </c>
      <c r="Z773">
        <v>21</v>
      </c>
      <c r="AA773">
        <v>22</v>
      </c>
      <c r="AB773">
        <v>23</v>
      </c>
      <c r="AC773">
        <v>24</v>
      </c>
      <c r="AD773">
        <v>25</v>
      </c>
      <c r="AE773">
        <v>26</v>
      </c>
      <c r="AF773">
        <v>27</v>
      </c>
      <c r="AG773">
        <v>28</v>
      </c>
      <c r="AH773">
        <v>29</v>
      </c>
      <c r="AI773">
        <v>30</v>
      </c>
      <c r="AJ773">
        <v>31</v>
      </c>
      <c r="AK773">
        <v>32</v>
      </c>
      <c r="AL773">
        <v>33</v>
      </c>
      <c r="AM773">
        <v>34</v>
      </c>
      <c r="AN773">
        <v>35</v>
      </c>
      <c r="AO773">
        <v>36</v>
      </c>
      <c r="AP773">
        <v>37</v>
      </c>
      <c r="AQ773">
        <v>38</v>
      </c>
      <c r="AR773">
        <v>39</v>
      </c>
      <c r="AS773">
        <v>40</v>
      </c>
      <c r="AT773">
        <v>41</v>
      </c>
      <c r="AU773">
        <v>42</v>
      </c>
      <c r="AV773">
        <v>43</v>
      </c>
      <c r="AW773">
        <v>44</v>
      </c>
      <c r="AX773">
        <v>45</v>
      </c>
      <c r="AY773">
        <v>46</v>
      </c>
      <c r="AZ773">
        <v>47</v>
      </c>
      <c r="BA773">
        <v>48</v>
      </c>
      <c r="BB773">
        <v>49</v>
      </c>
      <c r="BC773">
        <v>50</v>
      </c>
      <c r="BD773">
        <v>51</v>
      </c>
      <c r="BE773">
        <v>52</v>
      </c>
      <c r="BF773">
        <v>53</v>
      </c>
      <c r="BG773">
        <v>54</v>
      </c>
      <c r="BH773">
        <v>55</v>
      </c>
      <c r="BI773">
        <v>56</v>
      </c>
      <c r="BJ773">
        <v>57</v>
      </c>
      <c r="BK773">
        <v>58</v>
      </c>
      <c r="BL773">
        <v>59</v>
      </c>
      <c r="BM773">
        <v>60</v>
      </c>
      <c r="BN773">
        <v>61</v>
      </c>
      <c r="BO773">
        <v>62</v>
      </c>
      <c r="BP773">
        <v>63</v>
      </c>
      <c r="BQ773">
        <v>64</v>
      </c>
      <c r="BR773">
        <v>65</v>
      </c>
      <c r="BS773">
        <v>66</v>
      </c>
      <c r="BT773">
        <v>67</v>
      </c>
      <c r="BU773">
        <v>68</v>
      </c>
      <c r="BV773">
        <v>69</v>
      </c>
      <c r="BW773">
        <v>70</v>
      </c>
      <c r="BX773">
        <v>71</v>
      </c>
      <c r="BY773">
        <v>72</v>
      </c>
      <c r="BZ773">
        <v>73</v>
      </c>
      <c r="CA773">
        <v>74</v>
      </c>
      <c r="CB773">
        <v>75</v>
      </c>
      <c r="CC773">
        <v>76</v>
      </c>
      <c r="CD773">
        <v>77</v>
      </c>
      <c r="CE773">
        <v>78</v>
      </c>
      <c r="CF773">
        <v>79</v>
      </c>
      <c r="CG773">
        <v>80</v>
      </c>
      <c r="CH773">
        <v>81</v>
      </c>
      <c r="CI773">
        <v>82</v>
      </c>
      <c r="CJ773">
        <v>83</v>
      </c>
      <c r="CK773">
        <v>84</v>
      </c>
      <c r="CL773">
        <v>85</v>
      </c>
      <c r="CM773">
        <v>86</v>
      </c>
      <c r="CN773">
        <v>87</v>
      </c>
      <c r="CO773">
        <v>88</v>
      </c>
      <c r="CP773">
        <v>89</v>
      </c>
      <c r="CQ773">
        <v>90</v>
      </c>
      <c r="CR773">
        <v>91</v>
      </c>
      <c r="CS773">
        <v>92</v>
      </c>
      <c r="CT773">
        <v>93</v>
      </c>
      <c r="CU773">
        <v>94</v>
      </c>
      <c r="CV773">
        <v>95</v>
      </c>
      <c r="CW773">
        <v>96</v>
      </c>
      <c r="CX773">
        <v>97</v>
      </c>
      <c r="CY773">
        <v>98</v>
      </c>
      <c r="CZ773">
        <v>99</v>
      </c>
      <c r="DA773">
        <v>100</v>
      </c>
      <c r="DB773">
        <v>101</v>
      </c>
      <c r="DC773">
        <v>102</v>
      </c>
      <c r="DD773">
        <v>103</v>
      </c>
      <c r="DE773">
        <v>104</v>
      </c>
      <c r="DF773">
        <v>105</v>
      </c>
      <c r="DG773">
        <v>106</v>
      </c>
      <c r="DH773">
        <v>107</v>
      </c>
      <c r="DI773">
        <v>108</v>
      </c>
      <c r="DJ773">
        <v>109</v>
      </c>
      <c r="DK773">
        <v>110</v>
      </c>
      <c r="DL773">
        <v>111</v>
      </c>
      <c r="DM773">
        <v>112</v>
      </c>
      <c r="DN773">
        <v>113</v>
      </c>
      <c r="DO773">
        <v>114</v>
      </c>
      <c r="DP773">
        <v>115</v>
      </c>
      <c r="DQ773">
        <v>116</v>
      </c>
      <c r="DR773">
        <v>117</v>
      </c>
      <c r="DS773">
        <v>118</v>
      </c>
      <c r="DT773">
        <v>119</v>
      </c>
      <c r="DU773">
        <v>120</v>
      </c>
      <c r="DV773">
        <v>121</v>
      </c>
      <c r="DW773">
        <v>122</v>
      </c>
      <c r="DX773">
        <v>123</v>
      </c>
      <c r="DY773">
        <v>124</v>
      </c>
      <c r="DZ773">
        <v>125</v>
      </c>
      <c r="EA773">
        <v>126</v>
      </c>
      <c r="EB773">
        <v>127</v>
      </c>
      <c r="EC773">
        <v>128</v>
      </c>
      <c r="ED773">
        <v>129</v>
      </c>
      <c r="EE773">
        <v>130</v>
      </c>
      <c r="EF773">
        <v>131</v>
      </c>
      <c r="EG773">
        <v>132</v>
      </c>
      <c r="EH773">
        <v>133</v>
      </c>
      <c r="EI773">
        <v>134</v>
      </c>
      <c r="EJ773">
        <v>135</v>
      </c>
      <c r="EK773">
        <v>136</v>
      </c>
      <c r="EL773">
        <v>137</v>
      </c>
      <c r="EM773">
        <v>138</v>
      </c>
      <c r="EN773">
        <v>139</v>
      </c>
      <c r="EO773">
        <v>140</v>
      </c>
      <c r="EP773">
        <v>141</v>
      </c>
      <c r="EQ773">
        <v>142</v>
      </c>
      <c r="ER773">
        <v>143</v>
      </c>
      <c r="ES773">
        <v>144</v>
      </c>
      <c r="ET773">
        <v>145</v>
      </c>
      <c r="EU773">
        <v>146</v>
      </c>
      <c r="EV773">
        <v>147</v>
      </c>
      <c r="EW773">
        <v>148</v>
      </c>
      <c r="EX773">
        <v>149</v>
      </c>
      <c r="EZ773">
        <v>150</v>
      </c>
      <c r="FA773">
        <v>151</v>
      </c>
      <c r="FB773">
        <v>152</v>
      </c>
      <c r="FC773">
        <v>153</v>
      </c>
      <c r="FE773">
        <v>154</v>
      </c>
      <c r="FF773">
        <v>155</v>
      </c>
      <c r="FG773">
        <v>156</v>
      </c>
      <c r="FH773">
        <v>157</v>
      </c>
    </row>
    <row r="774" spans="4:164" x14ac:dyDescent="0.2">
      <c r="E774" s="426" t="s">
        <v>157</v>
      </c>
      <c r="F774">
        <v>35</v>
      </c>
      <c r="G774">
        <v>94</v>
      </c>
      <c r="H774">
        <v>52</v>
      </c>
      <c r="I774">
        <v>117</v>
      </c>
      <c r="J774">
        <v>13</v>
      </c>
      <c r="K774">
        <v>9</v>
      </c>
      <c r="L774">
        <v>101</v>
      </c>
      <c r="M774">
        <v>127</v>
      </c>
      <c r="N774">
        <v>83</v>
      </c>
      <c r="O774">
        <v>138</v>
      </c>
      <c r="P774">
        <v>77</v>
      </c>
      <c r="Q774">
        <v>48</v>
      </c>
      <c r="R774">
        <v>95</v>
      </c>
      <c r="S774">
        <v>57</v>
      </c>
      <c r="T774">
        <v>32</v>
      </c>
      <c r="U774">
        <v>114</v>
      </c>
      <c r="V774">
        <v>44</v>
      </c>
      <c r="W774">
        <v>120</v>
      </c>
      <c r="X774">
        <v>156</v>
      </c>
      <c r="Y774">
        <v>123</v>
      </c>
      <c r="Z774">
        <v>119</v>
      </c>
      <c r="AA774">
        <v>63</v>
      </c>
      <c r="AB774">
        <v>14</v>
      </c>
      <c r="AC774">
        <v>5</v>
      </c>
      <c r="AD774">
        <v>154</v>
      </c>
      <c r="AE774">
        <v>140</v>
      </c>
      <c r="AF774">
        <v>109</v>
      </c>
      <c r="AG774">
        <v>50</v>
      </c>
      <c r="AH774">
        <v>42</v>
      </c>
      <c r="AI774">
        <v>150</v>
      </c>
      <c r="AJ774">
        <v>60</v>
      </c>
      <c r="AK774">
        <v>55</v>
      </c>
      <c r="AL774">
        <v>49</v>
      </c>
      <c r="AM774">
        <v>90</v>
      </c>
      <c r="AN774">
        <v>6</v>
      </c>
      <c r="AO774">
        <v>19</v>
      </c>
      <c r="AP774">
        <v>39</v>
      </c>
      <c r="AQ774">
        <v>139</v>
      </c>
      <c r="AR774">
        <v>92</v>
      </c>
      <c r="AS774">
        <v>143</v>
      </c>
      <c r="AT774">
        <v>153</v>
      </c>
      <c r="AU774">
        <v>115</v>
      </c>
      <c r="AV774">
        <v>155</v>
      </c>
      <c r="AW774">
        <v>33</v>
      </c>
      <c r="AX774">
        <v>142</v>
      </c>
      <c r="AY774">
        <v>125</v>
      </c>
      <c r="AZ774">
        <v>30</v>
      </c>
      <c r="BA774">
        <v>97</v>
      </c>
      <c r="BB774">
        <v>68</v>
      </c>
      <c r="BC774">
        <v>24</v>
      </c>
      <c r="BD774">
        <v>18</v>
      </c>
      <c r="BE774">
        <v>53</v>
      </c>
      <c r="BF774">
        <v>81</v>
      </c>
      <c r="BG774">
        <v>66</v>
      </c>
      <c r="BH774">
        <v>78</v>
      </c>
      <c r="BI774">
        <v>130</v>
      </c>
      <c r="BJ774">
        <v>99</v>
      </c>
      <c r="BK774">
        <v>147</v>
      </c>
      <c r="BL774">
        <v>136</v>
      </c>
      <c r="BM774">
        <v>12</v>
      </c>
      <c r="BN774">
        <v>124</v>
      </c>
      <c r="BO774">
        <v>106</v>
      </c>
      <c r="BP774">
        <v>21</v>
      </c>
      <c r="BQ774">
        <v>71</v>
      </c>
      <c r="BR774">
        <v>58</v>
      </c>
      <c r="BS774">
        <v>65</v>
      </c>
      <c r="BT774">
        <v>84</v>
      </c>
      <c r="BU774">
        <v>17</v>
      </c>
      <c r="BV774">
        <v>23</v>
      </c>
      <c r="BW774">
        <v>43</v>
      </c>
      <c r="BX774">
        <v>22</v>
      </c>
      <c r="BY774">
        <v>135</v>
      </c>
      <c r="BZ774">
        <v>51</v>
      </c>
      <c r="CA774">
        <v>128</v>
      </c>
      <c r="CB774">
        <v>96</v>
      </c>
      <c r="CC774">
        <v>145</v>
      </c>
      <c r="CD774">
        <v>157</v>
      </c>
      <c r="CE774">
        <v>46</v>
      </c>
      <c r="CF774">
        <v>107</v>
      </c>
      <c r="CG774">
        <v>132</v>
      </c>
      <c r="CH774">
        <v>4</v>
      </c>
      <c r="CI774">
        <v>134</v>
      </c>
      <c r="CJ774">
        <v>56</v>
      </c>
      <c r="CK774">
        <v>137</v>
      </c>
      <c r="CL774">
        <v>152</v>
      </c>
      <c r="CM774">
        <v>72</v>
      </c>
      <c r="CN774">
        <v>10</v>
      </c>
      <c r="CO774">
        <v>149</v>
      </c>
      <c r="CP774">
        <v>70</v>
      </c>
      <c r="CQ774">
        <v>76</v>
      </c>
      <c r="CR774">
        <v>73</v>
      </c>
      <c r="CS774">
        <v>129</v>
      </c>
      <c r="CT774">
        <v>34</v>
      </c>
      <c r="CU774">
        <v>141</v>
      </c>
      <c r="CV774">
        <v>113</v>
      </c>
      <c r="CW774">
        <v>122</v>
      </c>
      <c r="CX774">
        <v>40</v>
      </c>
      <c r="CY774">
        <v>151</v>
      </c>
      <c r="CZ774">
        <v>133</v>
      </c>
      <c r="DA774">
        <v>31</v>
      </c>
      <c r="DB774">
        <v>7</v>
      </c>
      <c r="DC774">
        <v>79</v>
      </c>
      <c r="DD774">
        <v>62</v>
      </c>
      <c r="DE774">
        <v>3</v>
      </c>
      <c r="DF774">
        <v>36</v>
      </c>
      <c r="DG774">
        <v>103</v>
      </c>
      <c r="DH774">
        <v>69</v>
      </c>
      <c r="DI774">
        <v>87</v>
      </c>
      <c r="DJ774">
        <v>80</v>
      </c>
      <c r="DK774">
        <v>16</v>
      </c>
      <c r="DL774">
        <v>105</v>
      </c>
      <c r="DM774">
        <v>146</v>
      </c>
      <c r="DN774">
        <v>112</v>
      </c>
      <c r="DO774">
        <v>86</v>
      </c>
      <c r="DP774">
        <v>93</v>
      </c>
      <c r="DQ774">
        <v>148</v>
      </c>
      <c r="DR774">
        <v>64</v>
      </c>
      <c r="DS774">
        <v>104</v>
      </c>
      <c r="DT774">
        <v>47</v>
      </c>
      <c r="DU774">
        <v>8</v>
      </c>
      <c r="DV774">
        <v>74</v>
      </c>
      <c r="DW774">
        <v>144</v>
      </c>
      <c r="DX774">
        <v>110</v>
      </c>
      <c r="DY774">
        <v>61</v>
      </c>
      <c r="DZ774">
        <v>29</v>
      </c>
      <c r="EA774">
        <v>100</v>
      </c>
      <c r="EB774">
        <v>20</v>
      </c>
      <c r="EC774">
        <v>131</v>
      </c>
      <c r="ED774">
        <v>111</v>
      </c>
      <c r="EE774">
        <v>89</v>
      </c>
      <c r="EF774">
        <v>85</v>
      </c>
      <c r="EG774">
        <v>38</v>
      </c>
      <c r="EH774">
        <v>102</v>
      </c>
      <c r="EI774">
        <v>118</v>
      </c>
      <c r="EJ774">
        <v>28</v>
      </c>
      <c r="EK774">
        <v>59</v>
      </c>
      <c r="EL774">
        <v>108</v>
      </c>
      <c r="EM774">
        <v>91</v>
      </c>
      <c r="EN774">
        <v>15</v>
      </c>
      <c r="EO774">
        <v>26</v>
      </c>
      <c r="EP774">
        <v>2</v>
      </c>
      <c r="EQ774">
        <v>45</v>
      </c>
      <c r="ER774">
        <v>121</v>
      </c>
      <c r="ES774">
        <v>116</v>
      </c>
      <c r="ET774">
        <v>126</v>
      </c>
      <c r="EU774">
        <v>54</v>
      </c>
      <c r="EV774">
        <v>75</v>
      </c>
      <c r="EW774">
        <v>27</v>
      </c>
      <c r="EX774">
        <v>88</v>
      </c>
      <c r="EZ774">
        <v>37</v>
      </c>
      <c r="FA774">
        <v>98</v>
      </c>
      <c r="FB774">
        <v>82</v>
      </c>
      <c r="FC774">
        <v>11</v>
      </c>
      <c r="FE774">
        <v>25</v>
      </c>
      <c r="FF774">
        <v>1</v>
      </c>
      <c r="FG774">
        <v>67</v>
      </c>
      <c r="FH774">
        <v>41</v>
      </c>
    </row>
    <row r="775" spans="4:164" x14ac:dyDescent="0.2">
      <c r="E775" s="426" t="s">
        <v>159</v>
      </c>
      <c r="F775">
        <v>43</v>
      </c>
      <c r="G775">
        <v>123</v>
      </c>
      <c r="H775">
        <v>57</v>
      </c>
      <c r="I775">
        <v>82</v>
      </c>
      <c r="J775">
        <v>38</v>
      </c>
      <c r="K775">
        <v>128</v>
      </c>
      <c r="L775">
        <v>3</v>
      </c>
      <c r="M775">
        <v>116</v>
      </c>
      <c r="N775">
        <v>60</v>
      </c>
      <c r="O775">
        <v>111</v>
      </c>
      <c r="P775">
        <v>143</v>
      </c>
      <c r="Q775">
        <v>120</v>
      </c>
      <c r="R775">
        <v>11</v>
      </c>
      <c r="S775">
        <v>121</v>
      </c>
      <c r="T775">
        <v>52</v>
      </c>
      <c r="U775">
        <v>80</v>
      </c>
      <c r="V775">
        <v>125</v>
      </c>
      <c r="W775">
        <v>45</v>
      </c>
      <c r="X775">
        <v>21</v>
      </c>
      <c r="Y775">
        <v>54</v>
      </c>
      <c r="Z775">
        <v>99</v>
      </c>
      <c r="AA775">
        <v>35</v>
      </c>
      <c r="AB775">
        <v>141</v>
      </c>
      <c r="AC775">
        <v>102</v>
      </c>
      <c r="AD775">
        <v>62</v>
      </c>
      <c r="AE775">
        <v>113</v>
      </c>
      <c r="AF775">
        <v>100</v>
      </c>
      <c r="AG775">
        <v>42</v>
      </c>
      <c r="AH775">
        <v>127</v>
      </c>
      <c r="AI775">
        <v>63</v>
      </c>
      <c r="AJ775">
        <v>89</v>
      </c>
      <c r="AK775">
        <v>61</v>
      </c>
      <c r="AL775">
        <v>6</v>
      </c>
      <c r="AM775">
        <v>103</v>
      </c>
      <c r="AN775">
        <v>122</v>
      </c>
      <c r="AO775">
        <v>144</v>
      </c>
      <c r="AP775">
        <v>78</v>
      </c>
      <c r="AQ775">
        <v>154</v>
      </c>
      <c r="AR775">
        <v>37</v>
      </c>
      <c r="AS775">
        <v>106</v>
      </c>
      <c r="AT775">
        <v>39</v>
      </c>
      <c r="AU775">
        <v>93</v>
      </c>
      <c r="AV775">
        <v>4</v>
      </c>
      <c r="AW775">
        <v>97</v>
      </c>
      <c r="AX775">
        <v>153</v>
      </c>
      <c r="AY775">
        <v>149</v>
      </c>
      <c r="AZ775">
        <v>126</v>
      </c>
      <c r="BA775">
        <v>69</v>
      </c>
      <c r="BB775">
        <v>101</v>
      </c>
      <c r="BC775">
        <v>53</v>
      </c>
      <c r="BD775">
        <v>107</v>
      </c>
      <c r="BE775">
        <v>34</v>
      </c>
      <c r="BF775">
        <v>114</v>
      </c>
      <c r="BG775">
        <v>1</v>
      </c>
      <c r="BH775">
        <v>81</v>
      </c>
      <c r="BI775">
        <v>64</v>
      </c>
      <c r="BJ775">
        <v>130</v>
      </c>
      <c r="BK775">
        <v>84</v>
      </c>
      <c r="BL775">
        <v>155</v>
      </c>
      <c r="BM775">
        <v>9</v>
      </c>
      <c r="BN775">
        <v>32</v>
      </c>
      <c r="BO775">
        <v>139</v>
      </c>
      <c r="BP775">
        <v>47</v>
      </c>
      <c r="BQ775">
        <v>56</v>
      </c>
      <c r="BR775">
        <v>151</v>
      </c>
      <c r="BS775">
        <v>118</v>
      </c>
      <c r="BT775">
        <v>50</v>
      </c>
      <c r="BU775">
        <v>134</v>
      </c>
      <c r="BV775">
        <v>22</v>
      </c>
      <c r="BW775">
        <v>87</v>
      </c>
      <c r="BX775">
        <v>157</v>
      </c>
      <c r="BY775">
        <v>133</v>
      </c>
      <c r="BZ775">
        <v>55</v>
      </c>
      <c r="CA775">
        <v>85</v>
      </c>
      <c r="CB775">
        <v>98</v>
      </c>
      <c r="CC775">
        <v>28</v>
      </c>
      <c r="CD775">
        <v>140</v>
      </c>
      <c r="CE775">
        <v>40</v>
      </c>
      <c r="CF775">
        <v>18</v>
      </c>
      <c r="CG775">
        <v>146</v>
      </c>
      <c r="CH775">
        <v>15</v>
      </c>
      <c r="CI775">
        <v>23</v>
      </c>
      <c r="CJ775">
        <v>20</v>
      </c>
      <c r="CK775">
        <v>72</v>
      </c>
      <c r="CL775">
        <v>48</v>
      </c>
      <c r="CM775">
        <v>29</v>
      </c>
      <c r="CN775">
        <v>14</v>
      </c>
      <c r="CO775">
        <v>117</v>
      </c>
      <c r="CP775">
        <v>46</v>
      </c>
      <c r="CQ775">
        <v>91</v>
      </c>
      <c r="CR775">
        <v>24</v>
      </c>
      <c r="CS775">
        <v>83</v>
      </c>
      <c r="CT775">
        <v>115</v>
      </c>
      <c r="CU775">
        <v>145</v>
      </c>
      <c r="CV775">
        <v>131</v>
      </c>
      <c r="CW775">
        <v>156</v>
      </c>
      <c r="CX775">
        <v>58</v>
      </c>
      <c r="CY775">
        <v>150</v>
      </c>
      <c r="CZ775">
        <v>76</v>
      </c>
      <c r="DA775">
        <v>73</v>
      </c>
      <c r="DB775">
        <v>33</v>
      </c>
      <c r="DC775">
        <v>104</v>
      </c>
      <c r="DD775">
        <v>129</v>
      </c>
      <c r="DE775">
        <v>27</v>
      </c>
      <c r="DF775">
        <v>19</v>
      </c>
      <c r="DG775">
        <v>152</v>
      </c>
      <c r="DH775">
        <v>59</v>
      </c>
      <c r="DI775">
        <v>135</v>
      </c>
      <c r="DJ775">
        <v>112</v>
      </c>
      <c r="DK775">
        <v>147</v>
      </c>
      <c r="DL775">
        <v>44</v>
      </c>
      <c r="DM775">
        <v>88</v>
      </c>
      <c r="DN775">
        <v>142</v>
      </c>
      <c r="DO775">
        <v>67</v>
      </c>
      <c r="DP775">
        <v>74</v>
      </c>
      <c r="DQ775">
        <v>8</v>
      </c>
      <c r="DR775">
        <v>68</v>
      </c>
      <c r="DS775">
        <v>41</v>
      </c>
      <c r="DT775">
        <v>2</v>
      </c>
      <c r="DU775">
        <v>136</v>
      </c>
      <c r="DV775">
        <v>70</v>
      </c>
      <c r="DW775">
        <v>49</v>
      </c>
      <c r="DX775">
        <v>96</v>
      </c>
      <c r="DY775">
        <v>25</v>
      </c>
      <c r="DZ775">
        <v>17</v>
      </c>
      <c r="EA775">
        <v>75</v>
      </c>
      <c r="EB775">
        <v>138</v>
      </c>
      <c r="EC775">
        <v>132</v>
      </c>
      <c r="ED775">
        <v>36</v>
      </c>
      <c r="EE775">
        <v>124</v>
      </c>
      <c r="EF775">
        <v>79</v>
      </c>
      <c r="EG775">
        <v>95</v>
      </c>
      <c r="EH775">
        <v>137</v>
      </c>
      <c r="EI775">
        <v>105</v>
      </c>
      <c r="EJ775">
        <v>148</v>
      </c>
      <c r="EK775">
        <v>90</v>
      </c>
      <c r="EL775">
        <v>13</v>
      </c>
      <c r="EM775">
        <v>10</v>
      </c>
      <c r="EN775">
        <v>26</v>
      </c>
      <c r="EO775">
        <v>77</v>
      </c>
      <c r="EP775">
        <v>94</v>
      </c>
      <c r="EQ775">
        <v>66</v>
      </c>
      <c r="ER775">
        <v>71</v>
      </c>
      <c r="ES775">
        <v>108</v>
      </c>
      <c r="ET775">
        <v>7</v>
      </c>
      <c r="EU775">
        <v>12</v>
      </c>
      <c r="EV775">
        <v>110</v>
      </c>
      <c r="EW775">
        <v>92</v>
      </c>
      <c r="EX775">
        <v>31</v>
      </c>
      <c r="EZ775">
        <v>30</v>
      </c>
      <c r="FA775">
        <v>86</v>
      </c>
      <c r="FB775">
        <v>119</v>
      </c>
      <c r="FC775">
        <v>65</v>
      </c>
      <c r="FE775">
        <v>5</v>
      </c>
      <c r="FF775">
        <v>16</v>
      </c>
      <c r="FG775">
        <v>109</v>
      </c>
      <c r="FH775">
        <v>51</v>
      </c>
    </row>
    <row r="777" spans="4:164" x14ac:dyDescent="0.2">
      <c r="D777" s="430">
        <v>158</v>
      </c>
      <c r="E777" s="431" t="s">
        <v>179</v>
      </c>
    </row>
    <row r="778" spans="4:164" x14ac:dyDescent="0.2">
      <c r="E778" s="426" t="s">
        <v>130</v>
      </c>
      <c r="F778">
        <v>1</v>
      </c>
      <c r="G778">
        <v>2</v>
      </c>
      <c r="H778">
        <v>3</v>
      </c>
      <c r="I778">
        <v>4</v>
      </c>
      <c r="J778">
        <v>5</v>
      </c>
      <c r="K778">
        <v>6</v>
      </c>
      <c r="L778">
        <v>7</v>
      </c>
      <c r="M778">
        <v>8</v>
      </c>
      <c r="N778">
        <v>9</v>
      </c>
      <c r="O778">
        <v>10</v>
      </c>
      <c r="P778">
        <v>11</v>
      </c>
      <c r="Q778">
        <v>12</v>
      </c>
      <c r="R778">
        <v>13</v>
      </c>
      <c r="S778">
        <v>14</v>
      </c>
      <c r="T778">
        <v>15</v>
      </c>
      <c r="U778">
        <v>16</v>
      </c>
      <c r="V778">
        <v>17</v>
      </c>
      <c r="W778">
        <v>18</v>
      </c>
      <c r="X778">
        <v>19</v>
      </c>
      <c r="Y778">
        <v>20</v>
      </c>
      <c r="Z778">
        <v>21</v>
      </c>
      <c r="AA778">
        <v>22</v>
      </c>
      <c r="AB778">
        <v>23</v>
      </c>
      <c r="AC778">
        <v>24</v>
      </c>
      <c r="AD778">
        <v>25</v>
      </c>
      <c r="AE778">
        <v>26</v>
      </c>
      <c r="AF778">
        <v>27</v>
      </c>
      <c r="AG778">
        <v>28</v>
      </c>
      <c r="AH778">
        <v>29</v>
      </c>
      <c r="AI778">
        <v>30</v>
      </c>
      <c r="AJ778">
        <v>31</v>
      </c>
      <c r="AK778">
        <v>32</v>
      </c>
      <c r="AL778">
        <v>33</v>
      </c>
      <c r="AM778">
        <v>34</v>
      </c>
      <c r="AN778">
        <v>35</v>
      </c>
      <c r="AO778">
        <v>36</v>
      </c>
      <c r="AP778">
        <v>37</v>
      </c>
      <c r="AQ778">
        <v>38</v>
      </c>
      <c r="AR778">
        <v>39</v>
      </c>
      <c r="AS778">
        <v>40</v>
      </c>
      <c r="AT778">
        <v>41</v>
      </c>
      <c r="AU778">
        <v>42</v>
      </c>
      <c r="AV778">
        <v>43</v>
      </c>
      <c r="AW778">
        <v>44</v>
      </c>
      <c r="AX778">
        <v>45</v>
      </c>
      <c r="AY778">
        <v>46</v>
      </c>
      <c r="AZ778">
        <v>47</v>
      </c>
      <c r="BA778">
        <v>48</v>
      </c>
      <c r="BB778">
        <v>49</v>
      </c>
      <c r="BC778">
        <v>50</v>
      </c>
      <c r="BD778">
        <v>51</v>
      </c>
      <c r="BE778">
        <v>52</v>
      </c>
      <c r="BF778">
        <v>53</v>
      </c>
      <c r="BG778">
        <v>54</v>
      </c>
      <c r="BH778">
        <v>55</v>
      </c>
      <c r="BI778">
        <v>56</v>
      </c>
      <c r="BJ778">
        <v>57</v>
      </c>
      <c r="BK778">
        <v>58</v>
      </c>
      <c r="BL778">
        <v>59</v>
      </c>
      <c r="BM778">
        <v>60</v>
      </c>
      <c r="BN778">
        <v>61</v>
      </c>
      <c r="BO778">
        <v>62</v>
      </c>
      <c r="BP778">
        <v>63</v>
      </c>
      <c r="BQ778">
        <v>64</v>
      </c>
      <c r="BR778">
        <v>65</v>
      </c>
      <c r="BS778">
        <v>66</v>
      </c>
      <c r="BT778">
        <v>67</v>
      </c>
      <c r="BU778">
        <v>68</v>
      </c>
      <c r="BV778">
        <v>69</v>
      </c>
      <c r="BW778">
        <v>70</v>
      </c>
      <c r="BX778">
        <v>71</v>
      </c>
      <c r="BY778">
        <v>72</v>
      </c>
      <c r="BZ778">
        <v>73</v>
      </c>
      <c r="CA778">
        <v>74</v>
      </c>
      <c r="CB778">
        <v>75</v>
      </c>
      <c r="CC778">
        <v>76</v>
      </c>
      <c r="CD778">
        <v>77</v>
      </c>
      <c r="CE778">
        <v>78</v>
      </c>
      <c r="CF778">
        <v>79</v>
      </c>
      <c r="CG778">
        <v>80</v>
      </c>
      <c r="CH778">
        <v>81</v>
      </c>
      <c r="CI778">
        <v>82</v>
      </c>
      <c r="CJ778">
        <v>83</v>
      </c>
      <c r="CK778">
        <v>84</v>
      </c>
      <c r="CL778">
        <v>85</v>
      </c>
      <c r="CM778">
        <v>86</v>
      </c>
      <c r="CN778">
        <v>87</v>
      </c>
      <c r="CO778">
        <v>88</v>
      </c>
      <c r="CP778">
        <v>89</v>
      </c>
      <c r="CQ778">
        <v>90</v>
      </c>
      <c r="CR778">
        <v>91</v>
      </c>
      <c r="CS778">
        <v>92</v>
      </c>
      <c r="CT778">
        <v>93</v>
      </c>
      <c r="CU778">
        <v>94</v>
      </c>
      <c r="CV778">
        <v>95</v>
      </c>
      <c r="CW778">
        <v>96</v>
      </c>
      <c r="CX778">
        <v>97</v>
      </c>
      <c r="CY778">
        <v>98</v>
      </c>
      <c r="CZ778">
        <v>99</v>
      </c>
      <c r="DA778">
        <v>100</v>
      </c>
      <c r="DB778">
        <v>101</v>
      </c>
      <c r="DC778">
        <v>102</v>
      </c>
      <c r="DD778">
        <v>103</v>
      </c>
      <c r="DE778">
        <v>104</v>
      </c>
      <c r="DF778">
        <v>105</v>
      </c>
      <c r="DG778">
        <v>106</v>
      </c>
      <c r="DH778">
        <v>107</v>
      </c>
      <c r="DI778">
        <v>108</v>
      </c>
      <c r="DJ778">
        <v>109</v>
      </c>
      <c r="DK778">
        <v>110</v>
      </c>
      <c r="DL778">
        <v>111</v>
      </c>
      <c r="DM778">
        <v>112</v>
      </c>
      <c r="DN778">
        <v>113</v>
      </c>
      <c r="DO778">
        <v>114</v>
      </c>
      <c r="DP778">
        <v>115</v>
      </c>
      <c r="DQ778">
        <v>116</v>
      </c>
      <c r="DR778">
        <v>117</v>
      </c>
      <c r="DS778">
        <v>118</v>
      </c>
      <c r="DT778">
        <v>119</v>
      </c>
      <c r="DU778">
        <v>120</v>
      </c>
      <c r="DV778">
        <v>121</v>
      </c>
      <c r="DW778">
        <v>122</v>
      </c>
      <c r="DX778">
        <v>123</v>
      </c>
      <c r="DY778">
        <v>124</v>
      </c>
      <c r="DZ778">
        <v>125</v>
      </c>
      <c r="EA778">
        <v>126</v>
      </c>
      <c r="EB778">
        <v>127</v>
      </c>
      <c r="EC778">
        <v>128</v>
      </c>
      <c r="ED778">
        <v>129</v>
      </c>
      <c r="EE778">
        <v>130</v>
      </c>
      <c r="EF778">
        <v>131</v>
      </c>
      <c r="EG778">
        <v>132</v>
      </c>
      <c r="EH778">
        <v>133</v>
      </c>
      <c r="EI778">
        <v>134</v>
      </c>
      <c r="EJ778">
        <v>135</v>
      </c>
      <c r="EK778">
        <v>136</v>
      </c>
      <c r="EL778">
        <v>137</v>
      </c>
      <c r="EM778">
        <v>138</v>
      </c>
      <c r="EN778">
        <v>139</v>
      </c>
      <c r="EO778">
        <v>140</v>
      </c>
      <c r="EP778">
        <v>141</v>
      </c>
      <c r="EQ778">
        <v>142</v>
      </c>
      <c r="ER778">
        <v>143</v>
      </c>
      <c r="ES778">
        <v>144</v>
      </c>
      <c r="ET778">
        <v>145</v>
      </c>
      <c r="EU778">
        <v>146</v>
      </c>
      <c r="EV778">
        <v>147</v>
      </c>
      <c r="EW778">
        <v>148</v>
      </c>
      <c r="EX778">
        <v>149</v>
      </c>
      <c r="EY778">
        <v>150</v>
      </c>
      <c r="EZ778">
        <v>151</v>
      </c>
      <c r="FA778">
        <v>152</v>
      </c>
      <c r="FB778">
        <v>153</v>
      </c>
      <c r="FC778">
        <v>154</v>
      </c>
      <c r="FE778">
        <v>155</v>
      </c>
      <c r="FF778">
        <v>156</v>
      </c>
      <c r="FG778">
        <v>157</v>
      </c>
      <c r="FH778">
        <v>158</v>
      </c>
    </row>
    <row r="779" spans="4:164" x14ac:dyDescent="0.2">
      <c r="E779" s="426" t="s">
        <v>157</v>
      </c>
      <c r="F779">
        <v>79</v>
      </c>
      <c r="G779">
        <v>15</v>
      </c>
      <c r="H779">
        <v>19</v>
      </c>
      <c r="I779">
        <v>128</v>
      </c>
      <c r="J779">
        <v>133</v>
      </c>
      <c r="K779">
        <v>143</v>
      </c>
      <c r="L779">
        <v>18</v>
      </c>
      <c r="M779">
        <v>61</v>
      </c>
      <c r="N779">
        <v>67</v>
      </c>
      <c r="O779">
        <v>102</v>
      </c>
      <c r="P779">
        <v>130</v>
      </c>
      <c r="Q779">
        <v>5</v>
      </c>
      <c r="R779">
        <v>52</v>
      </c>
      <c r="S779">
        <v>22</v>
      </c>
      <c r="T779">
        <v>41</v>
      </c>
      <c r="U779">
        <v>83</v>
      </c>
      <c r="V779">
        <v>136</v>
      </c>
      <c r="W779">
        <v>117</v>
      </c>
      <c r="X779">
        <v>111</v>
      </c>
      <c r="Y779">
        <v>78</v>
      </c>
      <c r="Z779">
        <v>2</v>
      </c>
      <c r="AA779">
        <v>155</v>
      </c>
      <c r="AB779">
        <v>152</v>
      </c>
      <c r="AC779">
        <v>58</v>
      </c>
      <c r="AD779">
        <v>12</v>
      </c>
      <c r="AE779">
        <v>148</v>
      </c>
      <c r="AF779">
        <v>81</v>
      </c>
      <c r="AG779">
        <v>56</v>
      </c>
      <c r="AH779">
        <v>142</v>
      </c>
      <c r="AI779">
        <v>158</v>
      </c>
      <c r="AJ779">
        <v>8</v>
      </c>
      <c r="AK779">
        <v>100</v>
      </c>
      <c r="AL779">
        <v>25</v>
      </c>
      <c r="AM779">
        <v>86</v>
      </c>
      <c r="AN779">
        <v>138</v>
      </c>
      <c r="AO779">
        <v>137</v>
      </c>
      <c r="AP779">
        <v>21</v>
      </c>
      <c r="AQ779">
        <v>62</v>
      </c>
      <c r="AR779">
        <v>156</v>
      </c>
      <c r="AS779">
        <v>122</v>
      </c>
      <c r="AT779">
        <v>59</v>
      </c>
      <c r="AU779">
        <v>125</v>
      </c>
      <c r="AV779">
        <v>91</v>
      </c>
      <c r="AW779">
        <v>147</v>
      </c>
      <c r="AX779">
        <v>33</v>
      </c>
      <c r="AY779">
        <v>144</v>
      </c>
      <c r="AZ779">
        <v>85</v>
      </c>
      <c r="BA779">
        <v>39</v>
      </c>
      <c r="BB779">
        <v>63</v>
      </c>
      <c r="BC779">
        <v>42</v>
      </c>
      <c r="BD779">
        <v>32</v>
      </c>
      <c r="BE779">
        <v>74</v>
      </c>
      <c r="BF779">
        <v>40</v>
      </c>
      <c r="BG779">
        <v>51</v>
      </c>
      <c r="BH779">
        <v>94</v>
      </c>
      <c r="BI779">
        <v>28</v>
      </c>
      <c r="BJ779">
        <v>157</v>
      </c>
      <c r="BK779">
        <v>24</v>
      </c>
      <c r="BL779">
        <v>95</v>
      </c>
      <c r="BM779">
        <v>48</v>
      </c>
      <c r="BN779">
        <v>4</v>
      </c>
      <c r="BO779">
        <v>123</v>
      </c>
      <c r="BP779">
        <v>99</v>
      </c>
      <c r="BQ779">
        <v>6</v>
      </c>
      <c r="BR779">
        <v>36</v>
      </c>
      <c r="BS779">
        <v>154</v>
      </c>
      <c r="BT779">
        <v>104</v>
      </c>
      <c r="BU779">
        <v>87</v>
      </c>
      <c r="BV779">
        <v>73</v>
      </c>
      <c r="BW779">
        <v>131</v>
      </c>
      <c r="BX779">
        <v>84</v>
      </c>
      <c r="BY779">
        <v>60</v>
      </c>
      <c r="BZ779">
        <v>69</v>
      </c>
      <c r="CA779">
        <v>30</v>
      </c>
      <c r="CB779">
        <v>34</v>
      </c>
      <c r="CC779">
        <v>114</v>
      </c>
      <c r="CD779">
        <v>68</v>
      </c>
      <c r="CE779">
        <v>50</v>
      </c>
      <c r="CF779">
        <v>1</v>
      </c>
      <c r="CG779">
        <v>101</v>
      </c>
      <c r="CH779">
        <v>29</v>
      </c>
      <c r="CI779">
        <v>151</v>
      </c>
      <c r="CJ779">
        <v>89</v>
      </c>
      <c r="CK779">
        <v>38</v>
      </c>
      <c r="CL779">
        <v>57</v>
      </c>
      <c r="CM779">
        <v>75</v>
      </c>
      <c r="CN779">
        <v>64</v>
      </c>
      <c r="CO779">
        <v>106</v>
      </c>
      <c r="CP779">
        <v>20</v>
      </c>
      <c r="CQ779">
        <v>82</v>
      </c>
      <c r="CR779">
        <v>150</v>
      </c>
      <c r="CS779">
        <v>90</v>
      </c>
      <c r="CT779">
        <v>96</v>
      </c>
      <c r="CU779">
        <v>3</v>
      </c>
      <c r="CV779">
        <v>31</v>
      </c>
      <c r="CW779">
        <v>145</v>
      </c>
      <c r="CX779">
        <v>110</v>
      </c>
      <c r="CY779">
        <v>112</v>
      </c>
      <c r="CZ779">
        <v>126</v>
      </c>
      <c r="DA779">
        <v>92</v>
      </c>
      <c r="DB779">
        <v>119</v>
      </c>
      <c r="DC779">
        <v>76</v>
      </c>
      <c r="DD779">
        <v>37</v>
      </c>
      <c r="DE779">
        <v>153</v>
      </c>
      <c r="DF779">
        <v>88</v>
      </c>
      <c r="DG779">
        <v>109</v>
      </c>
      <c r="DH779">
        <v>55</v>
      </c>
      <c r="DI779">
        <v>66</v>
      </c>
      <c r="DJ779">
        <v>71</v>
      </c>
      <c r="DK779">
        <v>113</v>
      </c>
      <c r="DL779">
        <v>23</v>
      </c>
      <c r="DM779">
        <v>108</v>
      </c>
      <c r="DN779">
        <v>134</v>
      </c>
      <c r="DO779">
        <v>10</v>
      </c>
      <c r="DP779">
        <v>46</v>
      </c>
      <c r="DQ779">
        <v>43</v>
      </c>
      <c r="DR779">
        <v>26</v>
      </c>
      <c r="DS779">
        <v>129</v>
      </c>
      <c r="DT779">
        <v>17</v>
      </c>
      <c r="DU779">
        <v>139</v>
      </c>
      <c r="DV779">
        <v>135</v>
      </c>
      <c r="DW779">
        <v>53</v>
      </c>
      <c r="DX779">
        <v>9</v>
      </c>
      <c r="DY779">
        <v>35</v>
      </c>
      <c r="DZ779">
        <v>16</v>
      </c>
      <c r="EA779">
        <v>107</v>
      </c>
      <c r="EB779">
        <v>115</v>
      </c>
      <c r="EC779">
        <v>49</v>
      </c>
      <c r="ED779">
        <v>146</v>
      </c>
      <c r="EE779">
        <v>54</v>
      </c>
      <c r="EF779">
        <v>93</v>
      </c>
      <c r="EG779">
        <v>149</v>
      </c>
      <c r="EH779">
        <v>80</v>
      </c>
      <c r="EI779">
        <v>97</v>
      </c>
      <c r="EJ779">
        <v>141</v>
      </c>
      <c r="EK779">
        <v>140</v>
      </c>
      <c r="EL779">
        <v>65</v>
      </c>
      <c r="EM779">
        <v>14</v>
      </c>
      <c r="EN779">
        <v>120</v>
      </c>
      <c r="EO779">
        <v>103</v>
      </c>
      <c r="EP779">
        <v>70</v>
      </c>
      <c r="EQ779">
        <v>118</v>
      </c>
      <c r="ER779">
        <v>127</v>
      </c>
      <c r="ES779">
        <v>72</v>
      </c>
      <c r="ET779">
        <v>77</v>
      </c>
      <c r="EU779">
        <v>27</v>
      </c>
      <c r="EV779">
        <v>44</v>
      </c>
      <c r="EW779">
        <v>124</v>
      </c>
      <c r="EX779">
        <v>11</v>
      </c>
      <c r="EY779">
        <v>116</v>
      </c>
      <c r="EZ779">
        <v>45</v>
      </c>
      <c r="FA779">
        <v>105</v>
      </c>
      <c r="FB779">
        <v>7</v>
      </c>
      <c r="FC779">
        <v>98</v>
      </c>
      <c r="FE779">
        <v>132</v>
      </c>
      <c r="FF779">
        <v>121</v>
      </c>
      <c r="FG779">
        <v>47</v>
      </c>
      <c r="FH779">
        <v>13</v>
      </c>
    </row>
    <row r="780" spans="4:164" x14ac:dyDescent="0.2">
      <c r="E780" s="426" t="s">
        <v>159</v>
      </c>
      <c r="F780">
        <v>78</v>
      </c>
      <c r="G780">
        <v>50</v>
      </c>
      <c r="H780">
        <v>145</v>
      </c>
      <c r="I780">
        <v>106</v>
      </c>
      <c r="J780">
        <v>151</v>
      </c>
      <c r="K780">
        <v>156</v>
      </c>
      <c r="L780">
        <v>98</v>
      </c>
      <c r="M780">
        <v>72</v>
      </c>
      <c r="N780">
        <v>2</v>
      </c>
      <c r="O780">
        <v>79</v>
      </c>
      <c r="P780">
        <v>94</v>
      </c>
      <c r="Q780">
        <v>88</v>
      </c>
      <c r="R780">
        <v>115</v>
      </c>
      <c r="S780">
        <v>8</v>
      </c>
      <c r="T780">
        <v>59</v>
      </c>
      <c r="U780">
        <v>54</v>
      </c>
      <c r="V780">
        <v>103</v>
      </c>
      <c r="W780">
        <v>150</v>
      </c>
      <c r="X780">
        <v>47</v>
      </c>
      <c r="Y780">
        <v>6</v>
      </c>
      <c r="Z780">
        <v>17</v>
      </c>
      <c r="AA780">
        <v>71</v>
      </c>
      <c r="AB780">
        <v>67</v>
      </c>
      <c r="AC780">
        <v>132</v>
      </c>
      <c r="AD780">
        <v>28</v>
      </c>
      <c r="AE780">
        <v>35</v>
      </c>
      <c r="AF780">
        <v>124</v>
      </c>
      <c r="AG780">
        <v>90</v>
      </c>
      <c r="AH780">
        <v>130</v>
      </c>
      <c r="AI780">
        <v>81</v>
      </c>
      <c r="AJ780">
        <v>14</v>
      </c>
      <c r="AK780">
        <v>114</v>
      </c>
      <c r="AL780">
        <v>122</v>
      </c>
      <c r="AM780">
        <v>127</v>
      </c>
      <c r="AN780">
        <v>143</v>
      </c>
      <c r="AO780">
        <v>20</v>
      </c>
      <c r="AP780">
        <v>58</v>
      </c>
      <c r="AQ780">
        <v>85</v>
      </c>
      <c r="AR780">
        <v>93</v>
      </c>
      <c r="AS780">
        <v>137</v>
      </c>
      <c r="AT780">
        <v>134</v>
      </c>
      <c r="AU780">
        <v>128</v>
      </c>
      <c r="AV780">
        <v>97</v>
      </c>
      <c r="AW780">
        <v>91</v>
      </c>
      <c r="AX780">
        <v>154</v>
      </c>
      <c r="AY780">
        <v>74</v>
      </c>
      <c r="AZ780">
        <v>80</v>
      </c>
      <c r="BA780">
        <v>142</v>
      </c>
      <c r="BB780">
        <v>118</v>
      </c>
      <c r="BC780">
        <v>96</v>
      </c>
      <c r="BD780">
        <v>100</v>
      </c>
      <c r="BE780">
        <v>146</v>
      </c>
      <c r="BF780">
        <v>5</v>
      </c>
      <c r="BG780">
        <v>131</v>
      </c>
      <c r="BH780">
        <v>66</v>
      </c>
      <c r="BI780">
        <v>65</v>
      </c>
      <c r="BJ780">
        <v>69</v>
      </c>
      <c r="BK780">
        <v>104</v>
      </c>
      <c r="BL780">
        <v>148</v>
      </c>
      <c r="BM780">
        <v>86</v>
      </c>
      <c r="BN780">
        <v>73</v>
      </c>
      <c r="BO780">
        <v>45</v>
      </c>
      <c r="BP780">
        <v>57</v>
      </c>
      <c r="BQ780">
        <v>31</v>
      </c>
      <c r="BR780">
        <v>157</v>
      </c>
      <c r="BS780">
        <v>33</v>
      </c>
      <c r="BT780">
        <v>36</v>
      </c>
      <c r="BU780">
        <v>116</v>
      </c>
      <c r="BV780">
        <v>56</v>
      </c>
      <c r="BW780">
        <v>108</v>
      </c>
      <c r="BX780">
        <v>9</v>
      </c>
      <c r="BY780">
        <v>89</v>
      </c>
      <c r="BZ780">
        <v>141</v>
      </c>
      <c r="CA780">
        <v>46</v>
      </c>
      <c r="CB780">
        <v>112</v>
      </c>
      <c r="CC780">
        <v>34</v>
      </c>
      <c r="CD780">
        <v>40</v>
      </c>
      <c r="CE780">
        <v>149</v>
      </c>
      <c r="CF780">
        <v>23</v>
      </c>
      <c r="CG780">
        <v>152</v>
      </c>
      <c r="CH780">
        <v>42</v>
      </c>
      <c r="CI780">
        <v>4</v>
      </c>
      <c r="CJ780">
        <v>51</v>
      </c>
      <c r="CK780">
        <v>21</v>
      </c>
      <c r="CL780">
        <v>117</v>
      </c>
      <c r="CM780">
        <v>92</v>
      </c>
      <c r="CN780">
        <v>19</v>
      </c>
      <c r="CO780">
        <v>105</v>
      </c>
      <c r="CP780">
        <v>107</v>
      </c>
      <c r="CQ780">
        <v>29</v>
      </c>
      <c r="CR780">
        <v>44</v>
      </c>
      <c r="CS780">
        <v>126</v>
      </c>
      <c r="CT780">
        <v>64</v>
      </c>
      <c r="CU780">
        <v>53</v>
      </c>
      <c r="CV780">
        <v>83</v>
      </c>
      <c r="CW780">
        <v>10</v>
      </c>
      <c r="CX780">
        <v>153</v>
      </c>
      <c r="CY780">
        <v>55</v>
      </c>
      <c r="CZ780">
        <v>61</v>
      </c>
      <c r="DA780">
        <v>136</v>
      </c>
      <c r="DB780">
        <v>110</v>
      </c>
      <c r="DC780">
        <v>13</v>
      </c>
      <c r="DD780">
        <v>84</v>
      </c>
      <c r="DE780">
        <v>37</v>
      </c>
      <c r="DF780">
        <v>68</v>
      </c>
      <c r="DG780">
        <v>158</v>
      </c>
      <c r="DH780">
        <v>138</v>
      </c>
      <c r="DI780">
        <v>70</v>
      </c>
      <c r="DJ780">
        <v>26</v>
      </c>
      <c r="DK780">
        <v>62</v>
      </c>
      <c r="DL780">
        <v>63</v>
      </c>
      <c r="DM780">
        <v>129</v>
      </c>
      <c r="DN780">
        <v>22</v>
      </c>
      <c r="DO780">
        <v>18</v>
      </c>
      <c r="DP780">
        <v>111</v>
      </c>
      <c r="DQ780">
        <v>139</v>
      </c>
      <c r="DR780">
        <v>48</v>
      </c>
      <c r="DS780">
        <v>125</v>
      </c>
      <c r="DT780">
        <v>7</v>
      </c>
      <c r="DU780">
        <v>11</v>
      </c>
      <c r="DV780">
        <v>120</v>
      </c>
      <c r="DW780">
        <v>99</v>
      </c>
      <c r="DX780">
        <v>12</v>
      </c>
      <c r="DY780">
        <v>27</v>
      </c>
      <c r="DZ780">
        <v>76</v>
      </c>
      <c r="EA780">
        <v>77</v>
      </c>
      <c r="EB780">
        <v>119</v>
      </c>
      <c r="EC780">
        <v>15</v>
      </c>
      <c r="ED780">
        <v>75</v>
      </c>
      <c r="EE780">
        <v>52</v>
      </c>
      <c r="EF780">
        <v>3</v>
      </c>
      <c r="EG780">
        <v>49</v>
      </c>
      <c r="EH780">
        <v>102</v>
      </c>
      <c r="EI780">
        <v>41</v>
      </c>
      <c r="EJ780">
        <v>155</v>
      </c>
      <c r="EK780">
        <v>95</v>
      </c>
      <c r="EL780">
        <v>25</v>
      </c>
      <c r="EM780">
        <v>147</v>
      </c>
      <c r="EN780">
        <v>135</v>
      </c>
      <c r="EO780">
        <v>121</v>
      </c>
      <c r="EP780">
        <v>30</v>
      </c>
      <c r="EQ780">
        <v>109</v>
      </c>
      <c r="ER780">
        <v>140</v>
      </c>
      <c r="ES780">
        <v>16</v>
      </c>
      <c r="ET780">
        <v>144</v>
      </c>
      <c r="EU780">
        <v>38</v>
      </c>
      <c r="EV780">
        <v>24</v>
      </c>
      <c r="EW780">
        <v>1</v>
      </c>
      <c r="EX780">
        <v>87</v>
      </c>
      <c r="EY780">
        <v>32</v>
      </c>
      <c r="EZ780">
        <v>60</v>
      </c>
      <c r="FA780">
        <v>133</v>
      </c>
      <c r="FB780">
        <v>82</v>
      </c>
      <c r="FC780">
        <v>123</v>
      </c>
      <c r="FE780">
        <v>39</v>
      </c>
      <c r="FF780">
        <v>113</v>
      </c>
      <c r="FG780">
        <v>101</v>
      </c>
      <c r="FH780">
        <v>43</v>
      </c>
    </row>
    <row r="782" spans="4:164" x14ac:dyDescent="0.2">
      <c r="D782" s="430">
        <v>159</v>
      </c>
      <c r="E782" s="431" t="s">
        <v>179</v>
      </c>
    </row>
    <row r="783" spans="4:164" x14ac:dyDescent="0.2">
      <c r="E783" s="426" t="s">
        <v>130</v>
      </c>
      <c r="F783">
        <v>1</v>
      </c>
      <c r="G783">
        <v>2</v>
      </c>
      <c r="H783">
        <v>3</v>
      </c>
      <c r="I783">
        <v>4</v>
      </c>
      <c r="J783">
        <v>5</v>
      </c>
      <c r="K783">
        <v>6</v>
      </c>
      <c r="L783">
        <v>7</v>
      </c>
      <c r="M783">
        <v>8</v>
      </c>
      <c r="N783">
        <v>9</v>
      </c>
      <c r="O783">
        <v>10</v>
      </c>
      <c r="P783">
        <v>11</v>
      </c>
      <c r="Q783">
        <v>12</v>
      </c>
      <c r="R783">
        <v>13</v>
      </c>
      <c r="S783">
        <v>14</v>
      </c>
      <c r="T783">
        <v>15</v>
      </c>
      <c r="U783">
        <v>16</v>
      </c>
      <c r="V783">
        <v>17</v>
      </c>
      <c r="W783">
        <v>18</v>
      </c>
      <c r="X783">
        <v>19</v>
      </c>
      <c r="Y783">
        <v>20</v>
      </c>
      <c r="Z783">
        <v>21</v>
      </c>
      <c r="AA783">
        <v>22</v>
      </c>
      <c r="AB783">
        <v>23</v>
      </c>
      <c r="AC783">
        <v>24</v>
      </c>
      <c r="AD783">
        <v>25</v>
      </c>
      <c r="AE783">
        <v>26</v>
      </c>
      <c r="AF783">
        <v>27</v>
      </c>
      <c r="AG783">
        <v>28</v>
      </c>
      <c r="AH783">
        <v>29</v>
      </c>
      <c r="AI783">
        <v>30</v>
      </c>
      <c r="AJ783">
        <v>31</v>
      </c>
      <c r="AK783">
        <v>32</v>
      </c>
      <c r="AL783">
        <v>33</v>
      </c>
      <c r="AM783">
        <v>34</v>
      </c>
      <c r="AN783">
        <v>35</v>
      </c>
      <c r="AO783">
        <v>36</v>
      </c>
      <c r="AP783">
        <v>37</v>
      </c>
      <c r="AQ783">
        <v>38</v>
      </c>
      <c r="AR783">
        <v>39</v>
      </c>
      <c r="AS783">
        <v>40</v>
      </c>
      <c r="AT783">
        <v>41</v>
      </c>
      <c r="AU783">
        <v>42</v>
      </c>
      <c r="AV783">
        <v>43</v>
      </c>
      <c r="AW783">
        <v>44</v>
      </c>
      <c r="AX783">
        <v>45</v>
      </c>
      <c r="AY783">
        <v>46</v>
      </c>
      <c r="AZ783">
        <v>47</v>
      </c>
      <c r="BA783">
        <v>48</v>
      </c>
      <c r="BB783">
        <v>49</v>
      </c>
      <c r="BC783">
        <v>50</v>
      </c>
      <c r="BD783">
        <v>51</v>
      </c>
      <c r="BE783">
        <v>52</v>
      </c>
      <c r="BF783">
        <v>53</v>
      </c>
      <c r="BG783">
        <v>54</v>
      </c>
      <c r="BH783">
        <v>55</v>
      </c>
      <c r="BI783">
        <v>56</v>
      </c>
      <c r="BJ783">
        <v>57</v>
      </c>
      <c r="BK783">
        <v>58</v>
      </c>
      <c r="BL783">
        <v>59</v>
      </c>
      <c r="BM783">
        <v>60</v>
      </c>
      <c r="BN783">
        <v>61</v>
      </c>
      <c r="BO783">
        <v>62</v>
      </c>
      <c r="BP783">
        <v>63</v>
      </c>
      <c r="BQ783">
        <v>64</v>
      </c>
      <c r="BR783">
        <v>65</v>
      </c>
      <c r="BS783">
        <v>66</v>
      </c>
      <c r="BT783">
        <v>67</v>
      </c>
      <c r="BU783">
        <v>68</v>
      </c>
      <c r="BV783">
        <v>69</v>
      </c>
      <c r="BW783">
        <v>70</v>
      </c>
      <c r="BX783">
        <v>71</v>
      </c>
      <c r="BY783">
        <v>72</v>
      </c>
      <c r="BZ783">
        <v>73</v>
      </c>
      <c r="CA783">
        <v>74</v>
      </c>
      <c r="CB783">
        <v>75</v>
      </c>
      <c r="CC783">
        <v>76</v>
      </c>
      <c r="CD783">
        <v>77</v>
      </c>
      <c r="CE783">
        <v>78</v>
      </c>
      <c r="CF783">
        <v>79</v>
      </c>
      <c r="CG783">
        <v>80</v>
      </c>
      <c r="CH783">
        <v>81</v>
      </c>
      <c r="CI783">
        <v>82</v>
      </c>
      <c r="CJ783">
        <v>83</v>
      </c>
      <c r="CK783">
        <v>84</v>
      </c>
      <c r="CL783">
        <v>85</v>
      </c>
      <c r="CM783">
        <v>86</v>
      </c>
      <c r="CN783">
        <v>87</v>
      </c>
      <c r="CO783">
        <v>88</v>
      </c>
      <c r="CP783">
        <v>89</v>
      </c>
      <c r="CQ783">
        <v>90</v>
      </c>
      <c r="CR783">
        <v>91</v>
      </c>
      <c r="CS783">
        <v>92</v>
      </c>
      <c r="CT783">
        <v>93</v>
      </c>
      <c r="CU783">
        <v>94</v>
      </c>
      <c r="CV783">
        <v>95</v>
      </c>
      <c r="CW783">
        <v>96</v>
      </c>
      <c r="CX783">
        <v>97</v>
      </c>
      <c r="CY783">
        <v>98</v>
      </c>
      <c r="CZ783">
        <v>99</v>
      </c>
      <c r="DA783">
        <v>100</v>
      </c>
      <c r="DB783">
        <v>101</v>
      </c>
      <c r="DC783">
        <v>102</v>
      </c>
      <c r="DD783">
        <v>103</v>
      </c>
      <c r="DE783">
        <v>104</v>
      </c>
      <c r="DF783">
        <v>105</v>
      </c>
      <c r="DG783">
        <v>106</v>
      </c>
      <c r="DH783">
        <v>107</v>
      </c>
      <c r="DI783">
        <v>108</v>
      </c>
      <c r="DJ783">
        <v>109</v>
      </c>
      <c r="DK783">
        <v>110</v>
      </c>
      <c r="DL783">
        <v>111</v>
      </c>
      <c r="DM783">
        <v>112</v>
      </c>
      <c r="DN783">
        <v>113</v>
      </c>
      <c r="DO783">
        <v>114</v>
      </c>
      <c r="DP783">
        <v>115</v>
      </c>
      <c r="DQ783">
        <v>116</v>
      </c>
      <c r="DR783">
        <v>117</v>
      </c>
      <c r="DS783">
        <v>118</v>
      </c>
      <c r="DT783">
        <v>119</v>
      </c>
      <c r="DU783">
        <v>120</v>
      </c>
      <c r="DV783">
        <v>121</v>
      </c>
      <c r="DW783">
        <v>122</v>
      </c>
      <c r="DX783">
        <v>123</v>
      </c>
      <c r="DY783">
        <v>124</v>
      </c>
      <c r="DZ783">
        <v>125</v>
      </c>
      <c r="EA783">
        <v>126</v>
      </c>
      <c r="EB783">
        <v>127</v>
      </c>
      <c r="EC783">
        <v>128</v>
      </c>
      <c r="ED783">
        <v>129</v>
      </c>
      <c r="EE783">
        <v>130</v>
      </c>
      <c r="EF783">
        <v>131</v>
      </c>
      <c r="EG783">
        <v>132</v>
      </c>
      <c r="EH783">
        <v>133</v>
      </c>
      <c r="EI783">
        <v>134</v>
      </c>
      <c r="EJ783">
        <v>135</v>
      </c>
      <c r="EK783">
        <v>136</v>
      </c>
      <c r="EL783">
        <v>137</v>
      </c>
      <c r="EM783">
        <v>138</v>
      </c>
      <c r="EN783">
        <v>139</v>
      </c>
      <c r="EO783">
        <v>140</v>
      </c>
      <c r="EP783">
        <v>141</v>
      </c>
      <c r="EQ783">
        <v>142</v>
      </c>
      <c r="ER783">
        <v>143</v>
      </c>
      <c r="ES783">
        <v>144</v>
      </c>
      <c r="ET783">
        <v>145</v>
      </c>
      <c r="EU783">
        <v>146</v>
      </c>
      <c r="EV783">
        <v>147</v>
      </c>
      <c r="EW783">
        <v>148</v>
      </c>
      <c r="EX783">
        <v>149</v>
      </c>
      <c r="EY783">
        <v>150</v>
      </c>
      <c r="EZ783">
        <v>151</v>
      </c>
      <c r="FA783">
        <v>152</v>
      </c>
      <c r="FB783">
        <v>153</v>
      </c>
      <c r="FC783">
        <v>154</v>
      </c>
      <c r="FD783">
        <v>155</v>
      </c>
      <c r="FE783">
        <v>156</v>
      </c>
      <c r="FF783">
        <v>157</v>
      </c>
      <c r="FG783">
        <v>158</v>
      </c>
      <c r="FH783">
        <v>159</v>
      </c>
    </row>
    <row r="784" spans="4:164" x14ac:dyDescent="0.2">
      <c r="E784" s="426" t="s">
        <v>157</v>
      </c>
      <c r="F784">
        <v>140</v>
      </c>
      <c r="G784">
        <v>76</v>
      </c>
      <c r="H784">
        <v>104</v>
      </c>
      <c r="I784">
        <v>8</v>
      </c>
      <c r="J784">
        <v>51</v>
      </c>
      <c r="K784">
        <v>130</v>
      </c>
      <c r="L784">
        <v>53</v>
      </c>
      <c r="M784">
        <v>159</v>
      </c>
      <c r="N784">
        <v>100</v>
      </c>
      <c r="O784">
        <v>46</v>
      </c>
      <c r="P784">
        <v>115</v>
      </c>
      <c r="Q784">
        <v>59</v>
      </c>
      <c r="R784">
        <v>7</v>
      </c>
      <c r="S784">
        <v>123</v>
      </c>
      <c r="T784">
        <v>44</v>
      </c>
      <c r="U784">
        <v>139</v>
      </c>
      <c r="V784">
        <v>5</v>
      </c>
      <c r="W784">
        <v>27</v>
      </c>
      <c r="X784">
        <v>118</v>
      </c>
      <c r="Y784">
        <v>61</v>
      </c>
      <c r="Z784">
        <v>132</v>
      </c>
      <c r="AA784">
        <v>45</v>
      </c>
      <c r="AB784">
        <v>124</v>
      </c>
      <c r="AC784">
        <v>47</v>
      </c>
      <c r="AD784">
        <v>23</v>
      </c>
      <c r="AE784">
        <v>137</v>
      </c>
      <c r="AF784">
        <v>26</v>
      </c>
      <c r="AG784">
        <v>151</v>
      </c>
      <c r="AH784">
        <v>102</v>
      </c>
      <c r="AI784">
        <v>91</v>
      </c>
      <c r="AJ784">
        <v>119</v>
      </c>
      <c r="AK784">
        <v>69</v>
      </c>
      <c r="AL784">
        <v>30</v>
      </c>
      <c r="AM784">
        <v>153</v>
      </c>
      <c r="AN784">
        <v>18</v>
      </c>
      <c r="AO784">
        <v>39</v>
      </c>
      <c r="AP784">
        <v>20</v>
      </c>
      <c r="AQ784">
        <v>67</v>
      </c>
      <c r="AR784">
        <v>48</v>
      </c>
      <c r="AS784">
        <v>93</v>
      </c>
      <c r="AT784">
        <v>79</v>
      </c>
      <c r="AU784">
        <v>138</v>
      </c>
      <c r="AV784">
        <v>56</v>
      </c>
      <c r="AW784">
        <v>106</v>
      </c>
      <c r="AX784">
        <v>86</v>
      </c>
      <c r="AY784">
        <v>125</v>
      </c>
      <c r="AZ784">
        <v>154</v>
      </c>
      <c r="BA784">
        <v>82</v>
      </c>
      <c r="BB784">
        <v>105</v>
      </c>
      <c r="BC784">
        <v>11</v>
      </c>
      <c r="BD784">
        <v>72</v>
      </c>
      <c r="BE784">
        <v>133</v>
      </c>
      <c r="BF784">
        <v>60</v>
      </c>
      <c r="BG784">
        <v>28</v>
      </c>
      <c r="BH784">
        <v>21</v>
      </c>
      <c r="BI784">
        <v>43</v>
      </c>
      <c r="BJ784">
        <v>74</v>
      </c>
      <c r="BK784">
        <v>142</v>
      </c>
      <c r="BL784">
        <v>155</v>
      </c>
      <c r="BM784">
        <v>68</v>
      </c>
      <c r="BN784">
        <v>147</v>
      </c>
      <c r="BO784">
        <v>120</v>
      </c>
      <c r="BP784">
        <v>75</v>
      </c>
      <c r="BQ784">
        <v>13</v>
      </c>
      <c r="BR784">
        <v>121</v>
      </c>
      <c r="BS784">
        <v>24</v>
      </c>
      <c r="BT784">
        <v>38</v>
      </c>
      <c r="BU784">
        <v>14</v>
      </c>
      <c r="BV784">
        <v>92</v>
      </c>
      <c r="BW784">
        <v>156</v>
      </c>
      <c r="BX784">
        <v>157</v>
      </c>
      <c r="BY784">
        <v>19</v>
      </c>
      <c r="BZ784">
        <v>97</v>
      </c>
      <c r="CA784">
        <v>57</v>
      </c>
      <c r="CB784">
        <v>31</v>
      </c>
      <c r="CC784">
        <v>12</v>
      </c>
      <c r="CD784">
        <v>136</v>
      </c>
      <c r="CE784">
        <v>70</v>
      </c>
      <c r="CF784">
        <v>41</v>
      </c>
      <c r="CG784">
        <v>101</v>
      </c>
      <c r="CH784">
        <v>90</v>
      </c>
      <c r="CI784">
        <v>128</v>
      </c>
      <c r="CJ784">
        <v>107</v>
      </c>
      <c r="CK784">
        <v>148</v>
      </c>
      <c r="CL784">
        <v>116</v>
      </c>
      <c r="CM784">
        <v>50</v>
      </c>
      <c r="CN784">
        <v>73</v>
      </c>
      <c r="CO784">
        <v>35</v>
      </c>
      <c r="CP784">
        <v>126</v>
      </c>
      <c r="CQ784">
        <v>22</v>
      </c>
      <c r="CR784">
        <v>10</v>
      </c>
      <c r="CS784">
        <v>65</v>
      </c>
      <c r="CT784">
        <v>149</v>
      </c>
      <c r="CU784">
        <v>52</v>
      </c>
      <c r="CV784">
        <v>88</v>
      </c>
      <c r="CW784">
        <v>150</v>
      </c>
      <c r="CX784">
        <v>33</v>
      </c>
      <c r="CY784">
        <v>145</v>
      </c>
      <c r="CZ784">
        <v>95</v>
      </c>
      <c r="DA784">
        <v>66</v>
      </c>
      <c r="DB784">
        <v>42</v>
      </c>
      <c r="DC784">
        <v>143</v>
      </c>
      <c r="DD784">
        <v>37</v>
      </c>
      <c r="DE784">
        <v>3</v>
      </c>
      <c r="DF784">
        <v>146</v>
      </c>
      <c r="DG784">
        <v>109</v>
      </c>
      <c r="DH784">
        <v>25</v>
      </c>
      <c r="DI784">
        <v>80</v>
      </c>
      <c r="DJ784">
        <v>58</v>
      </c>
      <c r="DK784">
        <v>29</v>
      </c>
      <c r="DL784">
        <v>87</v>
      </c>
      <c r="DM784">
        <v>55</v>
      </c>
      <c r="DN784">
        <v>141</v>
      </c>
      <c r="DO784">
        <v>17</v>
      </c>
      <c r="DP784">
        <v>117</v>
      </c>
      <c r="DQ784">
        <v>62</v>
      </c>
      <c r="DR784">
        <v>96</v>
      </c>
      <c r="DS784">
        <v>15</v>
      </c>
      <c r="DT784">
        <v>83</v>
      </c>
      <c r="DU784">
        <v>158</v>
      </c>
      <c r="DV784">
        <v>64</v>
      </c>
      <c r="DW784">
        <v>81</v>
      </c>
      <c r="DX784">
        <v>99</v>
      </c>
      <c r="DY784">
        <v>111</v>
      </c>
      <c r="DZ784">
        <v>78</v>
      </c>
      <c r="EA784">
        <v>89</v>
      </c>
      <c r="EB784">
        <v>113</v>
      </c>
      <c r="EC784">
        <v>36</v>
      </c>
      <c r="ED784">
        <v>98</v>
      </c>
      <c r="EE784">
        <v>131</v>
      </c>
      <c r="EF784">
        <v>54</v>
      </c>
      <c r="EG784">
        <v>40</v>
      </c>
      <c r="EH784">
        <v>16</v>
      </c>
      <c r="EI784">
        <v>108</v>
      </c>
      <c r="EJ784">
        <v>71</v>
      </c>
      <c r="EK784">
        <v>129</v>
      </c>
      <c r="EL784">
        <v>114</v>
      </c>
      <c r="EM784">
        <v>2</v>
      </c>
      <c r="EN784">
        <v>6</v>
      </c>
      <c r="EO784">
        <v>134</v>
      </c>
      <c r="EP784">
        <v>49</v>
      </c>
      <c r="EQ784">
        <v>34</v>
      </c>
      <c r="ER784">
        <v>110</v>
      </c>
      <c r="ES784">
        <v>127</v>
      </c>
      <c r="ET784">
        <v>94</v>
      </c>
      <c r="EU784">
        <v>144</v>
      </c>
      <c r="EV784">
        <v>135</v>
      </c>
      <c r="EW784">
        <v>84</v>
      </c>
      <c r="EX784">
        <v>63</v>
      </c>
      <c r="EY784">
        <v>1</v>
      </c>
      <c r="EZ784">
        <v>112</v>
      </c>
      <c r="FA784">
        <v>4</v>
      </c>
      <c r="FB784">
        <v>77</v>
      </c>
      <c r="FC784">
        <v>152</v>
      </c>
      <c r="FD784">
        <v>9</v>
      </c>
      <c r="FE784">
        <v>122</v>
      </c>
      <c r="FF784">
        <v>103</v>
      </c>
      <c r="FG784">
        <v>85</v>
      </c>
      <c r="FH784">
        <v>32</v>
      </c>
    </row>
    <row r="785" spans="4:169" x14ac:dyDescent="0.2">
      <c r="E785" s="426" t="s">
        <v>159</v>
      </c>
      <c r="F785">
        <v>35</v>
      </c>
      <c r="G785">
        <v>99</v>
      </c>
      <c r="H785">
        <v>4</v>
      </c>
      <c r="I785">
        <v>16</v>
      </c>
      <c r="J785">
        <v>141</v>
      </c>
      <c r="K785">
        <v>155</v>
      </c>
      <c r="L785">
        <v>119</v>
      </c>
      <c r="M785">
        <v>11</v>
      </c>
      <c r="N785">
        <v>122</v>
      </c>
      <c r="O785">
        <v>26</v>
      </c>
      <c r="P785">
        <v>8</v>
      </c>
      <c r="Q785">
        <v>28</v>
      </c>
      <c r="R785">
        <v>17</v>
      </c>
      <c r="S785">
        <v>151</v>
      </c>
      <c r="T785">
        <v>107</v>
      </c>
      <c r="U785">
        <v>58</v>
      </c>
      <c r="V785">
        <v>93</v>
      </c>
      <c r="W785">
        <v>65</v>
      </c>
      <c r="X785">
        <v>73</v>
      </c>
      <c r="Y785">
        <v>7</v>
      </c>
      <c r="Z785">
        <v>134</v>
      </c>
      <c r="AA785">
        <v>109</v>
      </c>
      <c r="AB785">
        <v>91</v>
      </c>
      <c r="AC785">
        <v>143</v>
      </c>
      <c r="AD785">
        <v>77</v>
      </c>
      <c r="AE785">
        <v>63</v>
      </c>
      <c r="AF785">
        <v>89</v>
      </c>
      <c r="AG785">
        <v>57</v>
      </c>
      <c r="AH785">
        <v>116</v>
      </c>
      <c r="AI785">
        <v>54</v>
      </c>
      <c r="AJ785">
        <v>47</v>
      </c>
      <c r="AK785">
        <v>41</v>
      </c>
      <c r="AL785">
        <v>55</v>
      </c>
      <c r="AM785">
        <v>10</v>
      </c>
      <c r="AN785">
        <v>56</v>
      </c>
      <c r="AO785">
        <v>127</v>
      </c>
      <c r="AP785">
        <v>68</v>
      </c>
      <c r="AQ785">
        <v>20</v>
      </c>
      <c r="AR785">
        <v>150</v>
      </c>
      <c r="AS785">
        <v>133</v>
      </c>
      <c r="AT785">
        <v>52</v>
      </c>
      <c r="AU785">
        <v>79</v>
      </c>
      <c r="AV785">
        <v>92</v>
      </c>
      <c r="AW785">
        <v>42</v>
      </c>
      <c r="AX785">
        <v>128</v>
      </c>
      <c r="AY785">
        <v>110</v>
      </c>
      <c r="AZ785">
        <v>75</v>
      </c>
      <c r="BA785">
        <v>154</v>
      </c>
      <c r="BB785">
        <v>66</v>
      </c>
      <c r="BC785">
        <v>36</v>
      </c>
      <c r="BD785">
        <v>94</v>
      </c>
      <c r="BE785">
        <v>48</v>
      </c>
      <c r="BF785">
        <v>90</v>
      </c>
      <c r="BG785">
        <v>43</v>
      </c>
      <c r="BH785">
        <v>33</v>
      </c>
      <c r="BI785">
        <v>18</v>
      </c>
      <c r="BJ785">
        <v>144</v>
      </c>
      <c r="BK785">
        <v>31</v>
      </c>
      <c r="BL785">
        <v>86</v>
      </c>
      <c r="BM785">
        <v>64</v>
      </c>
      <c r="BN785">
        <v>25</v>
      </c>
      <c r="BO785">
        <v>3</v>
      </c>
      <c r="BP785">
        <v>121</v>
      </c>
      <c r="BQ785">
        <v>115</v>
      </c>
      <c r="BR785">
        <v>97</v>
      </c>
      <c r="BS785">
        <v>105</v>
      </c>
      <c r="BT785">
        <v>98</v>
      </c>
      <c r="BU785">
        <v>71</v>
      </c>
      <c r="BV785">
        <v>140</v>
      </c>
      <c r="BW785">
        <v>2</v>
      </c>
      <c r="BX785">
        <v>34</v>
      </c>
      <c r="BY785">
        <v>13</v>
      </c>
      <c r="BZ785">
        <v>19</v>
      </c>
      <c r="CA785">
        <v>82</v>
      </c>
      <c r="CB785">
        <v>113</v>
      </c>
      <c r="CC785">
        <v>100</v>
      </c>
      <c r="CD785">
        <v>148</v>
      </c>
      <c r="CE785">
        <v>69</v>
      </c>
      <c r="CF785">
        <v>81</v>
      </c>
      <c r="CG785">
        <v>139</v>
      </c>
      <c r="CH785">
        <v>84</v>
      </c>
      <c r="CI785">
        <v>88</v>
      </c>
      <c r="CJ785">
        <v>74</v>
      </c>
      <c r="CK785">
        <v>103</v>
      </c>
      <c r="CL785">
        <v>37</v>
      </c>
      <c r="CM785">
        <v>44</v>
      </c>
      <c r="CN785">
        <v>104</v>
      </c>
      <c r="CO785">
        <v>111</v>
      </c>
      <c r="CP785">
        <v>61</v>
      </c>
      <c r="CQ785">
        <v>38</v>
      </c>
      <c r="CR785">
        <v>118</v>
      </c>
      <c r="CS785">
        <v>49</v>
      </c>
      <c r="CT785">
        <v>51</v>
      </c>
      <c r="CU785">
        <v>132</v>
      </c>
      <c r="CV785">
        <v>137</v>
      </c>
      <c r="CW785">
        <v>30</v>
      </c>
      <c r="CX785">
        <v>159</v>
      </c>
      <c r="CY785">
        <v>5</v>
      </c>
      <c r="CZ785">
        <v>62</v>
      </c>
      <c r="DA785">
        <v>129</v>
      </c>
      <c r="DB785">
        <v>78</v>
      </c>
      <c r="DC785">
        <v>60</v>
      </c>
      <c r="DD785">
        <v>152</v>
      </c>
      <c r="DE785">
        <v>87</v>
      </c>
      <c r="DF785">
        <v>147</v>
      </c>
      <c r="DG785">
        <v>95</v>
      </c>
      <c r="DH785">
        <v>15</v>
      </c>
      <c r="DI785">
        <v>120</v>
      </c>
      <c r="DJ785">
        <v>125</v>
      </c>
      <c r="DK785">
        <v>157</v>
      </c>
      <c r="DL785">
        <v>158</v>
      </c>
      <c r="DM785">
        <v>123</v>
      </c>
      <c r="DN785">
        <v>22</v>
      </c>
      <c r="DO785">
        <v>130</v>
      </c>
      <c r="DP785">
        <v>76</v>
      </c>
      <c r="DQ785">
        <v>29</v>
      </c>
      <c r="DR785">
        <v>14</v>
      </c>
      <c r="DS785">
        <v>146</v>
      </c>
      <c r="DT785">
        <v>112</v>
      </c>
      <c r="DU785">
        <v>138</v>
      </c>
      <c r="DV785">
        <v>102</v>
      </c>
      <c r="DW785">
        <v>108</v>
      </c>
      <c r="DX785">
        <v>59</v>
      </c>
      <c r="DY785">
        <v>96</v>
      </c>
      <c r="DZ785">
        <v>53</v>
      </c>
      <c r="EA785">
        <v>9</v>
      </c>
      <c r="EB785">
        <v>23</v>
      </c>
      <c r="EC785">
        <v>131</v>
      </c>
      <c r="ED785">
        <v>50</v>
      </c>
      <c r="EE785">
        <v>12</v>
      </c>
      <c r="EF785">
        <v>149</v>
      </c>
      <c r="EG785">
        <v>85</v>
      </c>
      <c r="EH785">
        <v>40</v>
      </c>
      <c r="EI785">
        <v>101</v>
      </c>
      <c r="EJ785">
        <v>24</v>
      </c>
      <c r="EK785">
        <v>32</v>
      </c>
      <c r="EL785">
        <v>153</v>
      </c>
      <c r="EM785">
        <v>6</v>
      </c>
      <c r="EN785">
        <v>1</v>
      </c>
      <c r="EO785">
        <v>67</v>
      </c>
      <c r="EP785">
        <v>145</v>
      </c>
      <c r="EQ785">
        <v>80</v>
      </c>
      <c r="ER785">
        <v>21</v>
      </c>
      <c r="ES785">
        <v>156</v>
      </c>
      <c r="ET785">
        <v>106</v>
      </c>
      <c r="EU785">
        <v>135</v>
      </c>
      <c r="EV785">
        <v>46</v>
      </c>
      <c r="EW785">
        <v>114</v>
      </c>
      <c r="EX785">
        <v>72</v>
      </c>
      <c r="EY785">
        <v>39</v>
      </c>
      <c r="EZ785">
        <v>117</v>
      </c>
      <c r="FA785">
        <v>124</v>
      </c>
      <c r="FB785">
        <v>126</v>
      </c>
      <c r="FC785">
        <v>136</v>
      </c>
      <c r="FD785">
        <v>27</v>
      </c>
      <c r="FE785">
        <v>83</v>
      </c>
      <c r="FF785">
        <v>70</v>
      </c>
      <c r="FG785">
        <v>45</v>
      </c>
      <c r="FH785">
        <v>142</v>
      </c>
    </row>
    <row r="787" spans="4:169" x14ac:dyDescent="0.2">
      <c r="D787" s="430">
        <v>160</v>
      </c>
      <c r="E787" s="431" t="s">
        <v>179</v>
      </c>
    </row>
    <row r="788" spans="4:169" x14ac:dyDescent="0.2">
      <c r="E788" s="426" t="s">
        <v>130</v>
      </c>
      <c r="F788">
        <v>1</v>
      </c>
      <c r="G788">
        <v>2</v>
      </c>
      <c r="H788">
        <v>3</v>
      </c>
      <c r="I788">
        <v>4</v>
      </c>
      <c r="J788">
        <v>5</v>
      </c>
      <c r="K788">
        <v>6</v>
      </c>
      <c r="L788">
        <v>7</v>
      </c>
      <c r="M788">
        <v>8</v>
      </c>
      <c r="N788">
        <v>9</v>
      </c>
      <c r="O788">
        <v>10</v>
      </c>
      <c r="P788">
        <v>11</v>
      </c>
      <c r="Q788">
        <v>12</v>
      </c>
      <c r="R788">
        <v>13</v>
      </c>
      <c r="S788">
        <v>14</v>
      </c>
      <c r="T788">
        <v>15</v>
      </c>
      <c r="U788">
        <v>16</v>
      </c>
      <c r="V788">
        <v>17</v>
      </c>
      <c r="W788">
        <v>18</v>
      </c>
      <c r="X788">
        <v>19</v>
      </c>
      <c r="Y788">
        <v>20</v>
      </c>
      <c r="Z788">
        <v>21</v>
      </c>
      <c r="AA788">
        <v>22</v>
      </c>
      <c r="AB788">
        <v>23</v>
      </c>
      <c r="AC788">
        <v>24</v>
      </c>
      <c r="AD788">
        <v>25</v>
      </c>
      <c r="AE788">
        <v>26</v>
      </c>
      <c r="AF788">
        <v>27</v>
      </c>
      <c r="AG788">
        <v>28</v>
      </c>
      <c r="AH788">
        <v>29</v>
      </c>
      <c r="AI788">
        <v>30</v>
      </c>
      <c r="AJ788">
        <v>31</v>
      </c>
      <c r="AK788">
        <v>32</v>
      </c>
      <c r="AL788">
        <v>33</v>
      </c>
      <c r="AM788">
        <v>34</v>
      </c>
      <c r="AN788">
        <v>35</v>
      </c>
      <c r="AO788">
        <v>36</v>
      </c>
      <c r="AP788">
        <v>37</v>
      </c>
      <c r="AQ788">
        <v>38</v>
      </c>
      <c r="AR788">
        <v>39</v>
      </c>
      <c r="AS788">
        <v>40</v>
      </c>
      <c r="AT788">
        <v>41</v>
      </c>
      <c r="AU788">
        <v>42</v>
      </c>
      <c r="AV788">
        <v>43</v>
      </c>
      <c r="AW788">
        <v>44</v>
      </c>
      <c r="AX788">
        <v>45</v>
      </c>
      <c r="AY788">
        <v>46</v>
      </c>
      <c r="AZ788">
        <v>47</v>
      </c>
      <c r="BA788">
        <v>48</v>
      </c>
      <c r="BB788">
        <v>49</v>
      </c>
      <c r="BC788">
        <v>50</v>
      </c>
      <c r="BD788">
        <v>51</v>
      </c>
      <c r="BE788">
        <v>52</v>
      </c>
      <c r="BF788">
        <v>53</v>
      </c>
      <c r="BG788">
        <v>54</v>
      </c>
      <c r="BH788">
        <v>55</v>
      </c>
      <c r="BI788">
        <v>56</v>
      </c>
      <c r="BJ788">
        <v>57</v>
      </c>
      <c r="BK788">
        <v>58</v>
      </c>
      <c r="BL788">
        <v>59</v>
      </c>
      <c r="BM788">
        <v>60</v>
      </c>
      <c r="BN788">
        <v>61</v>
      </c>
      <c r="BO788">
        <v>62</v>
      </c>
      <c r="BP788">
        <v>63</v>
      </c>
      <c r="BQ788">
        <v>64</v>
      </c>
      <c r="BR788">
        <v>65</v>
      </c>
      <c r="BS788">
        <v>66</v>
      </c>
      <c r="BT788">
        <v>67</v>
      </c>
      <c r="BU788">
        <v>68</v>
      </c>
      <c r="BV788">
        <v>69</v>
      </c>
      <c r="BW788">
        <v>70</v>
      </c>
      <c r="BX788">
        <v>71</v>
      </c>
      <c r="BY788">
        <v>72</v>
      </c>
      <c r="BZ788">
        <v>73</v>
      </c>
      <c r="CA788">
        <v>74</v>
      </c>
      <c r="CB788">
        <v>75</v>
      </c>
      <c r="CC788">
        <v>76</v>
      </c>
      <c r="CD788">
        <v>77</v>
      </c>
      <c r="CE788">
        <v>78</v>
      </c>
      <c r="CF788">
        <v>79</v>
      </c>
      <c r="CG788">
        <v>80</v>
      </c>
      <c r="CH788">
        <v>81</v>
      </c>
      <c r="CI788">
        <v>82</v>
      </c>
      <c r="CJ788">
        <v>83</v>
      </c>
      <c r="CK788">
        <v>84</v>
      </c>
      <c r="CL788">
        <v>85</v>
      </c>
      <c r="CM788">
        <v>86</v>
      </c>
      <c r="CN788">
        <v>87</v>
      </c>
      <c r="CO788">
        <v>88</v>
      </c>
      <c r="CP788">
        <v>89</v>
      </c>
      <c r="CQ788">
        <v>90</v>
      </c>
      <c r="CR788">
        <v>91</v>
      </c>
      <c r="CS788">
        <v>92</v>
      </c>
      <c r="CT788">
        <v>93</v>
      </c>
      <c r="CU788">
        <v>94</v>
      </c>
      <c r="CV788">
        <v>95</v>
      </c>
      <c r="CW788">
        <v>96</v>
      </c>
      <c r="CX788">
        <v>97</v>
      </c>
      <c r="CY788">
        <v>98</v>
      </c>
      <c r="CZ788">
        <v>99</v>
      </c>
      <c r="DA788">
        <v>100</v>
      </c>
      <c r="DB788">
        <v>101</v>
      </c>
      <c r="DC788">
        <v>102</v>
      </c>
      <c r="DD788">
        <v>103</v>
      </c>
      <c r="DE788">
        <v>104</v>
      </c>
      <c r="DF788">
        <v>105</v>
      </c>
      <c r="DG788">
        <v>106</v>
      </c>
      <c r="DH788">
        <v>107</v>
      </c>
      <c r="DI788">
        <v>108</v>
      </c>
      <c r="DJ788">
        <v>109</v>
      </c>
      <c r="DK788">
        <v>110</v>
      </c>
      <c r="DL788">
        <v>111</v>
      </c>
      <c r="DM788">
        <v>112</v>
      </c>
      <c r="DN788">
        <v>113</v>
      </c>
      <c r="DO788">
        <v>114</v>
      </c>
      <c r="DP788">
        <v>115</v>
      </c>
      <c r="DQ788">
        <v>116</v>
      </c>
      <c r="DR788">
        <v>117</v>
      </c>
      <c r="DS788">
        <v>118</v>
      </c>
      <c r="DT788">
        <v>119</v>
      </c>
      <c r="DU788">
        <v>120</v>
      </c>
      <c r="DV788">
        <v>121</v>
      </c>
      <c r="DW788">
        <v>122</v>
      </c>
      <c r="DX788">
        <v>123</v>
      </c>
      <c r="DY788">
        <v>124</v>
      </c>
      <c r="DZ788">
        <v>125</v>
      </c>
      <c r="EA788">
        <v>126</v>
      </c>
      <c r="EB788">
        <v>127</v>
      </c>
      <c r="EC788">
        <v>128</v>
      </c>
      <c r="ED788">
        <v>129</v>
      </c>
      <c r="EE788">
        <v>130</v>
      </c>
      <c r="EF788">
        <v>131</v>
      </c>
      <c r="EG788">
        <v>132</v>
      </c>
      <c r="EH788">
        <v>133</v>
      </c>
      <c r="EI788">
        <v>134</v>
      </c>
      <c r="EJ788">
        <v>135</v>
      </c>
      <c r="EK788">
        <v>136</v>
      </c>
      <c r="EL788">
        <v>137</v>
      </c>
      <c r="EM788">
        <v>138</v>
      </c>
      <c r="EN788">
        <v>139</v>
      </c>
      <c r="EO788">
        <v>140</v>
      </c>
      <c r="EP788">
        <v>141</v>
      </c>
      <c r="EQ788">
        <v>142</v>
      </c>
      <c r="ER788">
        <v>143</v>
      </c>
      <c r="ES788">
        <v>144</v>
      </c>
      <c r="ET788">
        <v>145</v>
      </c>
      <c r="EU788">
        <v>146</v>
      </c>
      <c r="EV788">
        <v>147</v>
      </c>
      <c r="EW788">
        <v>148</v>
      </c>
      <c r="EX788">
        <v>149</v>
      </c>
      <c r="EY788">
        <v>150</v>
      </c>
      <c r="EZ788">
        <v>151</v>
      </c>
      <c r="FA788">
        <v>152</v>
      </c>
      <c r="FB788">
        <v>153</v>
      </c>
      <c r="FC788">
        <v>154</v>
      </c>
      <c r="FD788">
        <v>155</v>
      </c>
      <c r="FE788">
        <v>156</v>
      </c>
      <c r="FF788">
        <v>157</v>
      </c>
      <c r="FG788">
        <v>158</v>
      </c>
      <c r="FH788">
        <v>159</v>
      </c>
      <c r="FI788">
        <v>160</v>
      </c>
    </row>
    <row r="789" spans="4:169" x14ac:dyDescent="0.2">
      <c r="E789" s="426" t="s">
        <v>157</v>
      </c>
      <c r="F789">
        <v>95</v>
      </c>
      <c r="G789">
        <v>88</v>
      </c>
      <c r="H789">
        <v>132</v>
      </c>
      <c r="I789">
        <v>158</v>
      </c>
      <c r="J789">
        <v>18</v>
      </c>
      <c r="K789">
        <v>70</v>
      </c>
      <c r="L789">
        <v>99</v>
      </c>
      <c r="M789">
        <v>130</v>
      </c>
      <c r="N789">
        <v>76</v>
      </c>
      <c r="O789">
        <v>46</v>
      </c>
      <c r="P789">
        <v>3</v>
      </c>
      <c r="Q789">
        <v>84</v>
      </c>
      <c r="R789">
        <v>86</v>
      </c>
      <c r="S789">
        <v>106</v>
      </c>
      <c r="T789">
        <v>142</v>
      </c>
      <c r="U789">
        <v>148</v>
      </c>
      <c r="V789">
        <v>58</v>
      </c>
      <c r="W789">
        <v>145</v>
      </c>
      <c r="X789">
        <v>63</v>
      </c>
      <c r="Y789">
        <v>71</v>
      </c>
      <c r="Z789">
        <v>77</v>
      </c>
      <c r="AA789">
        <v>8</v>
      </c>
      <c r="AB789">
        <v>104</v>
      </c>
      <c r="AC789">
        <v>12</v>
      </c>
      <c r="AD789">
        <v>38</v>
      </c>
      <c r="AE789">
        <v>123</v>
      </c>
      <c r="AF789">
        <v>110</v>
      </c>
      <c r="AG789">
        <v>65</v>
      </c>
      <c r="AH789">
        <v>118</v>
      </c>
      <c r="AI789">
        <v>136</v>
      </c>
      <c r="AJ789">
        <v>83</v>
      </c>
      <c r="AK789">
        <v>80</v>
      </c>
      <c r="AL789">
        <v>147</v>
      </c>
      <c r="AM789">
        <v>128</v>
      </c>
      <c r="AN789">
        <v>66</v>
      </c>
      <c r="AO789">
        <v>28</v>
      </c>
      <c r="AP789">
        <v>31</v>
      </c>
      <c r="AQ789">
        <v>96</v>
      </c>
      <c r="AR789">
        <v>108</v>
      </c>
      <c r="AS789">
        <v>41</v>
      </c>
      <c r="AT789">
        <v>73</v>
      </c>
      <c r="AU789">
        <v>5</v>
      </c>
      <c r="AV789">
        <v>87</v>
      </c>
      <c r="AW789">
        <v>92</v>
      </c>
      <c r="AX789">
        <v>34</v>
      </c>
      <c r="AY789">
        <v>57</v>
      </c>
      <c r="AZ789">
        <v>120</v>
      </c>
      <c r="BA789">
        <v>19</v>
      </c>
      <c r="BB789">
        <v>131</v>
      </c>
      <c r="BC789">
        <v>43</v>
      </c>
      <c r="BD789">
        <v>105</v>
      </c>
      <c r="BE789">
        <v>69</v>
      </c>
      <c r="BF789">
        <v>141</v>
      </c>
      <c r="BG789">
        <v>61</v>
      </c>
      <c r="BH789">
        <v>78</v>
      </c>
      <c r="BI789">
        <v>85</v>
      </c>
      <c r="BJ789">
        <v>23</v>
      </c>
      <c r="BK789">
        <v>74</v>
      </c>
      <c r="BL789">
        <v>91</v>
      </c>
      <c r="BM789">
        <v>156</v>
      </c>
      <c r="BN789">
        <v>64</v>
      </c>
      <c r="BO789">
        <v>24</v>
      </c>
      <c r="BP789">
        <v>55</v>
      </c>
      <c r="BQ789">
        <v>121</v>
      </c>
      <c r="BR789">
        <v>17</v>
      </c>
      <c r="BS789">
        <v>135</v>
      </c>
      <c r="BT789">
        <v>113</v>
      </c>
      <c r="BU789">
        <v>15</v>
      </c>
      <c r="BV789">
        <v>151</v>
      </c>
      <c r="BW789">
        <v>6</v>
      </c>
      <c r="BX789">
        <v>20</v>
      </c>
      <c r="BY789">
        <v>140</v>
      </c>
      <c r="BZ789">
        <v>114</v>
      </c>
      <c r="CA789">
        <v>33</v>
      </c>
      <c r="CB789">
        <v>94</v>
      </c>
      <c r="CC789">
        <v>82</v>
      </c>
      <c r="CD789">
        <v>29</v>
      </c>
      <c r="CE789">
        <v>127</v>
      </c>
      <c r="CF789">
        <v>102</v>
      </c>
      <c r="CG789">
        <v>48</v>
      </c>
      <c r="CH789">
        <v>47</v>
      </c>
      <c r="CI789">
        <v>159</v>
      </c>
      <c r="CJ789">
        <v>39</v>
      </c>
      <c r="CK789">
        <v>2</v>
      </c>
      <c r="CL789">
        <v>122</v>
      </c>
      <c r="CM789">
        <v>157</v>
      </c>
      <c r="CN789">
        <v>133</v>
      </c>
      <c r="CO789">
        <v>109</v>
      </c>
      <c r="CP789">
        <v>137</v>
      </c>
      <c r="CQ789">
        <v>21</v>
      </c>
      <c r="CR789">
        <v>124</v>
      </c>
      <c r="CS789">
        <v>44</v>
      </c>
      <c r="CT789">
        <v>126</v>
      </c>
      <c r="CU789">
        <v>75</v>
      </c>
      <c r="CV789">
        <v>37</v>
      </c>
      <c r="CW789">
        <v>119</v>
      </c>
      <c r="CX789">
        <v>153</v>
      </c>
      <c r="CY789">
        <v>150</v>
      </c>
      <c r="CZ789">
        <v>115</v>
      </c>
      <c r="DA789">
        <v>107</v>
      </c>
      <c r="DB789">
        <v>40</v>
      </c>
      <c r="DC789">
        <v>10</v>
      </c>
      <c r="DD789">
        <v>139</v>
      </c>
      <c r="DE789">
        <v>67</v>
      </c>
      <c r="DF789">
        <v>11</v>
      </c>
      <c r="DG789">
        <v>25</v>
      </c>
      <c r="DH789">
        <v>143</v>
      </c>
      <c r="DI789">
        <v>7</v>
      </c>
      <c r="DJ789">
        <v>50</v>
      </c>
      <c r="DK789">
        <v>27</v>
      </c>
      <c r="DL789">
        <v>154</v>
      </c>
      <c r="DM789">
        <v>146</v>
      </c>
      <c r="DN789">
        <v>97</v>
      </c>
      <c r="DO789">
        <v>101</v>
      </c>
      <c r="DP789">
        <v>13</v>
      </c>
      <c r="DQ789">
        <v>4</v>
      </c>
      <c r="DR789">
        <v>9</v>
      </c>
      <c r="DS789">
        <v>14</v>
      </c>
      <c r="DT789">
        <v>45</v>
      </c>
      <c r="DU789">
        <v>51</v>
      </c>
      <c r="DV789">
        <v>103</v>
      </c>
      <c r="DW789">
        <v>89</v>
      </c>
      <c r="DX789">
        <v>26</v>
      </c>
      <c r="DY789">
        <v>116</v>
      </c>
      <c r="DZ789">
        <v>138</v>
      </c>
      <c r="EA789">
        <v>30</v>
      </c>
      <c r="EB789">
        <v>1</v>
      </c>
      <c r="EC789">
        <v>134</v>
      </c>
      <c r="ED789">
        <v>152</v>
      </c>
      <c r="EE789">
        <v>49</v>
      </c>
      <c r="EF789">
        <v>35</v>
      </c>
      <c r="EG789">
        <v>93</v>
      </c>
      <c r="EH789">
        <v>149</v>
      </c>
      <c r="EI789">
        <v>60</v>
      </c>
      <c r="EJ789">
        <v>22</v>
      </c>
      <c r="EK789">
        <v>155</v>
      </c>
      <c r="EL789">
        <v>144</v>
      </c>
      <c r="EM789">
        <v>125</v>
      </c>
      <c r="EN789">
        <v>112</v>
      </c>
      <c r="EO789">
        <v>54</v>
      </c>
      <c r="EP789">
        <v>53</v>
      </c>
      <c r="EQ789">
        <v>90</v>
      </c>
      <c r="ER789">
        <v>79</v>
      </c>
      <c r="ES789">
        <v>98</v>
      </c>
      <c r="ET789">
        <v>32</v>
      </c>
      <c r="EU789">
        <v>62</v>
      </c>
      <c r="EV789">
        <v>56</v>
      </c>
      <c r="EW789">
        <v>42</v>
      </c>
      <c r="EX789">
        <v>81</v>
      </c>
      <c r="EY789">
        <v>72</v>
      </c>
      <c r="EZ789">
        <v>59</v>
      </c>
      <c r="FA789">
        <v>129</v>
      </c>
      <c r="FB789">
        <v>117</v>
      </c>
      <c r="FC789">
        <v>160</v>
      </c>
      <c r="FD789">
        <v>36</v>
      </c>
      <c r="FE789">
        <v>68</v>
      </c>
      <c r="FF789">
        <v>111</v>
      </c>
      <c r="FG789">
        <v>100</v>
      </c>
      <c r="FH789">
        <v>52</v>
      </c>
      <c r="FI789">
        <v>16</v>
      </c>
    </row>
    <row r="790" spans="4:169" x14ac:dyDescent="0.2">
      <c r="E790" s="426" t="s">
        <v>159</v>
      </c>
      <c r="F790">
        <v>90</v>
      </c>
      <c r="G790">
        <v>104</v>
      </c>
      <c r="H790">
        <v>91</v>
      </c>
      <c r="I790">
        <v>136</v>
      </c>
      <c r="J790">
        <v>4</v>
      </c>
      <c r="K790">
        <v>115</v>
      </c>
      <c r="L790">
        <v>116</v>
      </c>
      <c r="M790">
        <v>144</v>
      </c>
      <c r="N790">
        <v>30</v>
      </c>
      <c r="O790">
        <v>53</v>
      </c>
      <c r="P790">
        <v>60</v>
      </c>
      <c r="Q790">
        <v>79</v>
      </c>
      <c r="R790">
        <v>44</v>
      </c>
      <c r="S790">
        <v>155</v>
      </c>
      <c r="T790">
        <v>47</v>
      </c>
      <c r="U790">
        <v>29</v>
      </c>
      <c r="V790">
        <v>139</v>
      </c>
      <c r="W790">
        <v>9</v>
      </c>
      <c r="X790">
        <v>93</v>
      </c>
      <c r="Y790">
        <v>141</v>
      </c>
      <c r="Z790">
        <v>34</v>
      </c>
      <c r="AA790">
        <v>150</v>
      </c>
      <c r="AB790">
        <v>37</v>
      </c>
      <c r="AC790">
        <v>83</v>
      </c>
      <c r="AD790">
        <v>131</v>
      </c>
      <c r="AE790">
        <v>45</v>
      </c>
      <c r="AF790">
        <v>119</v>
      </c>
      <c r="AG790">
        <v>137</v>
      </c>
      <c r="AH790">
        <v>16</v>
      </c>
      <c r="AI790">
        <v>64</v>
      </c>
      <c r="AJ790">
        <v>84</v>
      </c>
      <c r="AK790">
        <v>38</v>
      </c>
      <c r="AL790">
        <v>72</v>
      </c>
      <c r="AM790">
        <v>123</v>
      </c>
      <c r="AN790">
        <v>147</v>
      </c>
      <c r="AO790">
        <v>100</v>
      </c>
      <c r="AP790">
        <v>48</v>
      </c>
      <c r="AQ790">
        <v>106</v>
      </c>
      <c r="AR790">
        <v>95</v>
      </c>
      <c r="AS790">
        <v>121</v>
      </c>
      <c r="AT790">
        <v>54</v>
      </c>
      <c r="AU790">
        <v>130</v>
      </c>
      <c r="AV790">
        <v>67</v>
      </c>
      <c r="AW790">
        <v>21</v>
      </c>
      <c r="AX790">
        <v>26</v>
      </c>
      <c r="AY790">
        <v>27</v>
      </c>
      <c r="AZ790">
        <v>85</v>
      </c>
      <c r="BA790">
        <v>99</v>
      </c>
      <c r="BB790">
        <v>20</v>
      </c>
      <c r="BC790">
        <v>42</v>
      </c>
      <c r="BD790">
        <v>142</v>
      </c>
      <c r="BE790">
        <v>101</v>
      </c>
      <c r="BF790">
        <v>80</v>
      </c>
      <c r="BG790">
        <v>73</v>
      </c>
      <c r="BH790">
        <v>88</v>
      </c>
      <c r="BI790">
        <v>33</v>
      </c>
      <c r="BJ790">
        <v>65</v>
      </c>
      <c r="BK790">
        <v>89</v>
      </c>
      <c r="BL790">
        <v>57</v>
      </c>
      <c r="BM790">
        <v>117</v>
      </c>
      <c r="BN790">
        <v>55</v>
      </c>
      <c r="BO790">
        <v>14</v>
      </c>
      <c r="BP790">
        <v>5</v>
      </c>
      <c r="BQ790">
        <v>105</v>
      </c>
      <c r="BR790">
        <v>59</v>
      </c>
      <c r="BS790">
        <v>2</v>
      </c>
      <c r="BT790">
        <v>43</v>
      </c>
      <c r="BU790">
        <v>107</v>
      </c>
      <c r="BV790">
        <v>148</v>
      </c>
      <c r="BW790">
        <v>87</v>
      </c>
      <c r="BX790">
        <v>160</v>
      </c>
      <c r="BY790">
        <v>63</v>
      </c>
      <c r="BZ790">
        <v>140</v>
      </c>
      <c r="CA790">
        <v>126</v>
      </c>
      <c r="CB790">
        <v>96</v>
      </c>
      <c r="CC790">
        <v>112</v>
      </c>
      <c r="CD790">
        <v>134</v>
      </c>
      <c r="CE790">
        <v>24</v>
      </c>
      <c r="CF790">
        <v>36</v>
      </c>
      <c r="CG790">
        <v>157</v>
      </c>
      <c r="CH790">
        <v>13</v>
      </c>
      <c r="CI790">
        <v>66</v>
      </c>
      <c r="CJ790">
        <v>46</v>
      </c>
      <c r="CK790">
        <v>71</v>
      </c>
      <c r="CL790">
        <v>7</v>
      </c>
      <c r="CM790">
        <v>120</v>
      </c>
      <c r="CN790">
        <v>135</v>
      </c>
      <c r="CO790">
        <v>61</v>
      </c>
      <c r="CP790">
        <v>103</v>
      </c>
      <c r="CQ790">
        <v>1</v>
      </c>
      <c r="CR790">
        <v>149</v>
      </c>
      <c r="CS790">
        <v>98</v>
      </c>
      <c r="CT790">
        <v>152</v>
      </c>
      <c r="CU790">
        <v>143</v>
      </c>
      <c r="CV790">
        <v>56</v>
      </c>
      <c r="CW790">
        <v>145</v>
      </c>
      <c r="CX790">
        <v>78</v>
      </c>
      <c r="CY790">
        <v>159</v>
      </c>
      <c r="CZ790">
        <v>6</v>
      </c>
      <c r="DA790">
        <v>154</v>
      </c>
      <c r="DB790">
        <v>19</v>
      </c>
      <c r="DC790">
        <v>76</v>
      </c>
      <c r="DD790">
        <v>12</v>
      </c>
      <c r="DE790">
        <v>40</v>
      </c>
      <c r="DF790">
        <v>127</v>
      </c>
      <c r="DG790">
        <v>158</v>
      </c>
      <c r="DH790">
        <v>118</v>
      </c>
      <c r="DI790">
        <v>102</v>
      </c>
      <c r="DJ790">
        <v>11</v>
      </c>
      <c r="DK790">
        <v>81</v>
      </c>
      <c r="DL790">
        <v>50</v>
      </c>
      <c r="DM790">
        <v>39</v>
      </c>
      <c r="DN790">
        <v>52</v>
      </c>
      <c r="DO790">
        <v>77</v>
      </c>
      <c r="DP790">
        <v>31</v>
      </c>
      <c r="DQ790">
        <v>122</v>
      </c>
      <c r="DR790">
        <v>114</v>
      </c>
      <c r="DS790">
        <v>22</v>
      </c>
      <c r="DT790">
        <v>146</v>
      </c>
      <c r="DU790">
        <v>151</v>
      </c>
      <c r="DV790">
        <v>49</v>
      </c>
      <c r="DW790">
        <v>109</v>
      </c>
      <c r="DX790">
        <v>156</v>
      </c>
      <c r="DY790">
        <v>111</v>
      </c>
      <c r="DZ790">
        <v>132</v>
      </c>
      <c r="EA790">
        <v>94</v>
      </c>
      <c r="EB790">
        <v>18</v>
      </c>
      <c r="EC790">
        <v>41</v>
      </c>
      <c r="ED790">
        <v>113</v>
      </c>
      <c r="EE790">
        <v>68</v>
      </c>
      <c r="EF790">
        <v>125</v>
      </c>
      <c r="EG790">
        <v>70</v>
      </c>
      <c r="EH790">
        <v>10</v>
      </c>
      <c r="EI790">
        <v>3</v>
      </c>
      <c r="EJ790">
        <v>28</v>
      </c>
      <c r="EK790">
        <v>92</v>
      </c>
      <c r="EL790">
        <v>25</v>
      </c>
      <c r="EM790">
        <v>69</v>
      </c>
      <c r="EN790">
        <v>62</v>
      </c>
      <c r="EO790">
        <v>82</v>
      </c>
      <c r="EP790">
        <v>75</v>
      </c>
      <c r="EQ790">
        <v>51</v>
      </c>
      <c r="ER790">
        <v>17</v>
      </c>
      <c r="ES790">
        <v>86</v>
      </c>
      <c r="ET790">
        <v>58</v>
      </c>
      <c r="EU790">
        <v>15</v>
      </c>
      <c r="EV790">
        <v>128</v>
      </c>
      <c r="EW790">
        <v>124</v>
      </c>
      <c r="EX790">
        <v>153</v>
      </c>
      <c r="EY790">
        <v>23</v>
      </c>
      <c r="EZ790">
        <v>32</v>
      </c>
      <c r="FA790">
        <v>108</v>
      </c>
      <c r="FB790">
        <v>129</v>
      </c>
      <c r="FC790">
        <v>97</v>
      </c>
      <c r="FD790">
        <v>133</v>
      </c>
      <c r="FE790">
        <v>74</v>
      </c>
      <c r="FF790">
        <v>138</v>
      </c>
      <c r="FG790">
        <v>110</v>
      </c>
      <c r="FH790">
        <v>35</v>
      </c>
      <c r="FI790">
        <v>8</v>
      </c>
    </row>
    <row r="792" spans="4:169" x14ac:dyDescent="0.2">
      <c r="D792" s="430">
        <v>161</v>
      </c>
      <c r="E792" s="431" t="s">
        <v>179</v>
      </c>
    </row>
    <row r="793" spans="4:169" x14ac:dyDescent="0.2">
      <c r="E793" s="426" t="s">
        <v>130</v>
      </c>
      <c r="F793">
        <v>1</v>
      </c>
      <c r="G793">
        <v>2</v>
      </c>
      <c r="H793">
        <v>3</v>
      </c>
      <c r="I793">
        <v>4</v>
      </c>
      <c r="J793">
        <v>5</v>
      </c>
      <c r="K793">
        <v>6</v>
      </c>
      <c r="L793">
        <v>7</v>
      </c>
      <c r="M793">
        <v>8</v>
      </c>
      <c r="N793">
        <v>9</v>
      </c>
      <c r="O793">
        <v>10</v>
      </c>
      <c r="P793">
        <v>11</v>
      </c>
      <c r="Q793">
        <v>12</v>
      </c>
      <c r="R793">
        <v>13</v>
      </c>
      <c r="S793">
        <v>14</v>
      </c>
      <c r="T793">
        <v>15</v>
      </c>
      <c r="U793">
        <v>16</v>
      </c>
      <c r="V793">
        <v>17</v>
      </c>
      <c r="W793">
        <v>18</v>
      </c>
      <c r="X793">
        <v>19</v>
      </c>
      <c r="Y793">
        <v>20</v>
      </c>
      <c r="Z793">
        <v>21</v>
      </c>
      <c r="AA793">
        <v>22</v>
      </c>
      <c r="AB793">
        <v>23</v>
      </c>
      <c r="AC793">
        <v>24</v>
      </c>
      <c r="AD793">
        <v>25</v>
      </c>
      <c r="AE793">
        <v>26</v>
      </c>
      <c r="AF793">
        <v>27</v>
      </c>
      <c r="AG793">
        <v>28</v>
      </c>
      <c r="AH793">
        <v>29</v>
      </c>
      <c r="AI793">
        <v>30</v>
      </c>
      <c r="AJ793">
        <v>31</v>
      </c>
      <c r="AK793">
        <v>32</v>
      </c>
      <c r="AL793">
        <v>33</v>
      </c>
      <c r="AM793">
        <v>34</v>
      </c>
      <c r="AN793">
        <v>35</v>
      </c>
      <c r="AO793">
        <v>36</v>
      </c>
      <c r="AP793">
        <v>37</v>
      </c>
      <c r="AQ793">
        <v>38</v>
      </c>
      <c r="AR793">
        <v>39</v>
      </c>
      <c r="AS793">
        <v>40</v>
      </c>
      <c r="AT793">
        <v>41</v>
      </c>
      <c r="AU793">
        <v>42</v>
      </c>
      <c r="AV793">
        <v>43</v>
      </c>
      <c r="AW793">
        <v>44</v>
      </c>
      <c r="AX793">
        <v>45</v>
      </c>
      <c r="AY793">
        <v>46</v>
      </c>
      <c r="AZ793">
        <v>47</v>
      </c>
      <c r="BA793">
        <v>48</v>
      </c>
      <c r="BB793">
        <v>49</v>
      </c>
      <c r="BC793">
        <v>50</v>
      </c>
      <c r="BD793">
        <v>51</v>
      </c>
      <c r="BE793">
        <v>52</v>
      </c>
      <c r="BF793">
        <v>53</v>
      </c>
      <c r="BG793">
        <v>54</v>
      </c>
      <c r="BH793">
        <v>55</v>
      </c>
      <c r="BI793">
        <v>56</v>
      </c>
      <c r="BJ793">
        <v>57</v>
      </c>
      <c r="BK793">
        <v>58</v>
      </c>
      <c r="BL793">
        <v>59</v>
      </c>
      <c r="BM793">
        <v>60</v>
      </c>
      <c r="BN793">
        <v>61</v>
      </c>
      <c r="BO793">
        <v>62</v>
      </c>
      <c r="BP793">
        <v>63</v>
      </c>
      <c r="BQ793">
        <v>64</v>
      </c>
      <c r="BR793">
        <v>65</v>
      </c>
      <c r="BS793">
        <v>66</v>
      </c>
      <c r="BT793">
        <v>67</v>
      </c>
      <c r="BU793">
        <v>68</v>
      </c>
      <c r="BV793">
        <v>69</v>
      </c>
      <c r="BW793">
        <v>70</v>
      </c>
      <c r="BX793">
        <v>71</v>
      </c>
      <c r="BY793">
        <v>72</v>
      </c>
      <c r="BZ793">
        <v>73</v>
      </c>
      <c r="CA793">
        <v>74</v>
      </c>
      <c r="CB793">
        <v>75</v>
      </c>
      <c r="CC793">
        <v>76</v>
      </c>
      <c r="CD793">
        <v>77</v>
      </c>
      <c r="CE793">
        <v>78</v>
      </c>
      <c r="CF793">
        <v>79</v>
      </c>
      <c r="CG793">
        <v>80</v>
      </c>
      <c r="CH793">
        <v>81</v>
      </c>
      <c r="CI793">
        <v>82</v>
      </c>
      <c r="CJ793">
        <v>83</v>
      </c>
      <c r="CK793">
        <v>84</v>
      </c>
      <c r="CL793">
        <v>85</v>
      </c>
      <c r="CM793">
        <v>86</v>
      </c>
      <c r="CN793">
        <v>87</v>
      </c>
      <c r="CO793">
        <v>88</v>
      </c>
      <c r="CP793">
        <v>89</v>
      </c>
      <c r="CQ793">
        <v>90</v>
      </c>
      <c r="CR793">
        <v>91</v>
      </c>
      <c r="CS793">
        <v>92</v>
      </c>
      <c r="CT793">
        <v>93</v>
      </c>
      <c r="CU793">
        <v>94</v>
      </c>
      <c r="CV793">
        <v>95</v>
      </c>
      <c r="CW793">
        <v>96</v>
      </c>
      <c r="CX793">
        <v>97</v>
      </c>
      <c r="CY793">
        <v>98</v>
      </c>
      <c r="CZ793">
        <v>99</v>
      </c>
      <c r="DA793">
        <v>100</v>
      </c>
      <c r="DB793">
        <v>101</v>
      </c>
      <c r="DC793">
        <v>102</v>
      </c>
      <c r="DD793">
        <v>103</v>
      </c>
      <c r="DE793">
        <v>104</v>
      </c>
      <c r="DF793">
        <v>105</v>
      </c>
      <c r="DG793">
        <v>106</v>
      </c>
      <c r="DH793">
        <v>107</v>
      </c>
      <c r="DI793">
        <v>108</v>
      </c>
      <c r="DJ793">
        <v>109</v>
      </c>
      <c r="DK793">
        <v>110</v>
      </c>
      <c r="DL793">
        <v>111</v>
      </c>
      <c r="DM793">
        <v>112</v>
      </c>
      <c r="DN793">
        <v>113</v>
      </c>
      <c r="DO793">
        <v>114</v>
      </c>
      <c r="DP793">
        <v>115</v>
      </c>
      <c r="DQ793">
        <v>116</v>
      </c>
      <c r="DR793">
        <v>117</v>
      </c>
      <c r="DS793">
        <v>118</v>
      </c>
      <c r="DT793">
        <v>119</v>
      </c>
      <c r="DU793">
        <v>120</v>
      </c>
      <c r="DV793">
        <v>121</v>
      </c>
      <c r="DW793">
        <v>122</v>
      </c>
      <c r="DX793">
        <v>123</v>
      </c>
      <c r="DY793">
        <v>124</v>
      </c>
      <c r="DZ793">
        <v>125</v>
      </c>
      <c r="EA793">
        <v>126</v>
      </c>
      <c r="EB793">
        <v>127</v>
      </c>
      <c r="EC793">
        <v>128</v>
      </c>
      <c r="ED793">
        <v>129</v>
      </c>
      <c r="EE793">
        <v>130</v>
      </c>
      <c r="EF793">
        <v>131</v>
      </c>
      <c r="EG793">
        <v>132</v>
      </c>
      <c r="EH793">
        <v>133</v>
      </c>
      <c r="EI793">
        <v>134</v>
      </c>
      <c r="EJ793">
        <v>135</v>
      </c>
      <c r="EK793">
        <v>136</v>
      </c>
      <c r="EL793">
        <v>137</v>
      </c>
      <c r="EM793">
        <v>138</v>
      </c>
      <c r="EN793">
        <v>139</v>
      </c>
      <c r="EO793">
        <v>140</v>
      </c>
      <c r="EP793">
        <v>141</v>
      </c>
      <c r="EQ793">
        <v>142</v>
      </c>
      <c r="ER793">
        <v>143</v>
      </c>
      <c r="ES793">
        <v>144</v>
      </c>
      <c r="ET793">
        <v>145</v>
      </c>
      <c r="EU793">
        <v>146</v>
      </c>
      <c r="EV793">
        <v>147</v>
      </c>
      <c r="EW793">
        <v>148</v>
      </c>
      <c r="EX793">
        <v>149</v>
      </c>
      <c r="EZ793">
        <v>150</v>
      </c>
      <c r="FA793">
        <v>151</v>
      </c>
      <c r="FB793">
        <v>152</v>
      </c>
      <c r="FC793">
        <v>153</v>
      </c>
      <c r="FE793">
        <v>154</v>
      </c>
      <c r="FF793">
        <v>155</v>
      </c>
      <c r="FG793">
        <v>156</v>
      </c>
      <c r="FH793">
        <v>157</v>
      </c>
      <c r="FJ793">
        <v>158</v>
      </c>
      <c r="FK793">
        <v>159</v>
      </c>
      <c r="FL793">
        <v>160</v>
      </c>
      <c r="FM793">
        <v>161</v>
      </c>
    </row>
    <row r="794" spans="4:169" x14ac:dyDescent="0.2">
      <c r="E794" s="426" t="s">
        <v>157</v>
      </c>
      <c r="F794">
        <v>118</v>
      </c>
      <c r="G794">
        <v>83</v>
      </c>
      <c r="H794">
        <v>141</v>
      </c>
      <c r="I794">
        <v>87</v>
      </c>
      <c r="J794">
        <v>138</v>
      </c>
      <c r="K794">
        <v>58</v>
      </c>
      <c r="L794">
        <v>100</v>
      </c>
      <c r="M794">
        <v>50</v>
      </c>
      <c r="N794">
        <v>152</v>
      </c>
      <c r="O794">
        <v>26</v>
      </c>
      <c r="P794">
        <v>107</v>
      </c>
      <c r="Q794">
        <v>48</v>
      </c>
      <c r="R794">
        <v>125</v>
      </c>
      <c r="S794">
        <v>41</v>
      </c>
      <c r="T794">
        <v>98</v>
      </c>
      <c r="U794">
        <v>153</v>
      </c>
      <c r="V794">
        <v>89</v>
      </c>
      <c r="W794">
        <v>36</v>
      </c>
      <c r="X794">
        <v>76</v>
      </c>
      <c r="Y794">
        <v>148</v>
      </c>
      <c r="Z794">
        <v>97</v>
      </c>
      <c r="AA794">
        <v>119</v>
      </c>
      <c r="AB794">
        <v>132</v>
      </c>
      <c r="AC794">
        <v>42</v>
      </c>
      <c r="AD794">
        <v>113</v>
      </c>
      <c r="AE794">
        <v>25</v>
      </c>
      <c r="AF794">
        <v>49</v>
      </c>
      <c r="AG794">
        <v>101</v>
      </c>
      <c r="AH794">
        <v>56</v>
      </c>
      <c r="AI794">
        <v>131</v>
      </c>
      <c r="AJ794">
        <v>99</v>
      </c>
      <c r="AK794">
        <v>110</v>
      </c>
      <c r="AL794">
        <v>40</v>
      </c>
      <c r="AM794">
        <v>8</v>
      </c>
      <c r="AN794">
        <v>61</v>
      </c>
      <c r="AO794">
        <v>14</v>
      </c>
      <c r="AP794">
        <v>75</v>
      </c>
      <c r="AQ794">
        <v>114</v>
      </c>
      <c r="AR794">
        <v>77</v>
      </c>
      <c r="AS794">
        <v>23</v>
      </c>
      <c r="AT794">
        <v>84</v>
      </c>
      <c r="AU794">
        <v>24</v>
      </c>
      <c r="AV794">
        <v>60</v>
      </c>
      <c r="AW794">
        <v>66</v>
      </c>
      <c r="AX794">
        <v>11</v>
      </c>
      <c r="AY794">
        <v>92</v>
      </c>
      <c r="AZ794">
        <v>55</v>
      </c>
      <c r="BA794">
        <v>137</v>
      </c>
      <c r="BB794">
        <v>71</v>
      </c>
      <c r="BC794">
        <v>126</v>
      </c>
      <c r="BD794">
        <v>155</v>
      </c>
      <c r="BE794">
        <v>9</v>
      </c>
      <c r="BF794">
        <v>124</v>
      </c>
      <c r="BG794">
        <v>160</v>
      </c>
      <c r="BH794">
        <v>109</v>
      </c>
      <c r="BI794">
        <v>128</v>
      </c>
      <c r="BJ794">
        <v>20</v>
      </c>
      <c r="BK794">
        <v>112</v>
      </c>
      <c r="BL794">
        <v>28</v>
      </c>
      <c r="BM794">
        <v>21</v>
      </c>
      <c r="BN794">
        <v>10</v>
      </c>
      <c r="BO794">
        <v>69</v>
      </c>
      <c r="BP794">
        <v>116</v>
      </c>
      <c r="BQ794">
        <v>31</v>
      </c>
      <c r="BR794">
        <v>57</v>
      </c>
      <c r="BS794">
        <v>157</v>
      </c>
      <c r="BT794">
        <v>129</v>
      </c>
      <c r="BU794">
        <v>27</v>
      </c>
      <c r="BV794">
        <v>135</v>
      </c>
      <c r="BW794">
        <v>108</v>
      </c>
      <c r="BX794">
        <v>68</v>
      </c>
      <c r="BY794">
        <v>54</v>
      </c>
      <c r="BZ794">
        <v>96</v>
      </c>
      <c r="CA794">
        <v>12</v>
      </c>
      <c r="CB794">
        <v>161</v>
      </c>
      <c r="CC794">
        <v>39</v>
      </c>
      <c r="CD794">
        <v>95</v>
      </c>
      <c r="CE794">
        <v>70</v>
      </c>
      <c r="CF794">
        <v>105</v>
      </c>
      <c r="CG794">
        <v>63</v>
      </c>
      <c r="CH794">
        <v>130</v>
      </c>
      <c r="CI794">
        <v>78</v>
      </c>
      <c r="CJ794">
        <v>2</v>
      </c>
      <c r="CK794">
        <v>72</v>
      </c>
      <c r="CL794">
        <v>159</v>
      </c>
      <c r="CM794">
        <v>85</v>
      </c>
      <c r="CN794">
        <v>4</v>
      </c>
      <c r="CO794">
        <v>120</v>
      </c>
      <c r="CP794">
        <v>17</v>
      </c>
      <c r="CQ794">
        <v>33</v>
      </c>
      <c r="CR794">
        <v>38</v>
      </c>
      <c r="CS794">
        <v>150</v>
      </c>
      <c r="CT794">
        <v>94</v>
      </c>
      <c r="CU794">
        <v>53</v>
      </c>
      <c r="CV794">
        <v>154</v>
      </c>
      <c r="CW794">
        <v>156</v>
      </c>
      <c r="CX794">
        <v>59</v>
      </c>
      <c r="CY794">
        <v>149</v>
      </c>
      <c r="CZ794">
        <v>103</v>
      </c>
      <c r="DA794">
        <v>43</v>
      </c>
      <c r="DB794">
        <v>82</v>
      </c>
      <c r="DC794">
        <v>144</v>
      </c>
      <c r="DD794">
        <v>37</v>
      </c>
      <c r="DE794">
        <v>6</v>
      </c>
      <c r="DF794">
        <v>117</v>
      </c>
      <c r="DG794">
        <v>32</v>
      </c>
      <c r="DH794">
        <v>45</v>
      </c>
      <c r="DI794">
        <v>19</v>
      </c>
      <c r="DJ794">
        <v>140</v>
      </c>
      <c r="DK794">
        <v>102</v>
      </c>
      <c r="DL794">
        <v>88</v>
      </c>
      <c r="DM794">
        <v>146</v>
      </c>
      <c r="DN794">
        <v>16</v>
      </c>
      <c r="DO794">
        <v>143</v>
      </c>
      <c r="DP794">
        <v>73</v>
      </c>
      <c r="DQ794">
        <v>65</v>
      </c>
      <c r="DR794">
        <v>18</v>
      </c>
      <c r="DS794">
        <v>1</v>
      </c>
      <c r="DT794">
        <v>158</v>
      </c>
      <c r="DU794">
        <v>111</v>
      </c>
      <c r="DV794">
        <v>142</v>
      </c>
      <c r="DW794">
        <v>64</v>
      </c>
      <c r="DX794">
        <v>47</v>
      </c>
      <c r="DY794">
        <v>106</v>
      </c>
      <c r="DZ794">
        <v>13</v>
      </c>
      <c r="EA794">
        <v>80</v>
      </c>
      <c r="EB794">
        <v>74</v>
      </c>
      <c r="EC794">
        <v>91</v>
      </c>
      <c r="ED794">
        <v>127</v>
      </c>
      <c r="EE794">
        <v>147</v>
      </c>
      <c r="EF794">
        <v>30</v>
      </c>
      <c r="EG794">
        <v>86</v>
      </c>
      <c r="EH794">
        <v>136</v>
      </c>
      <c r="EI794">
        <v>52</v>
      </c>
      <c r="EJ794">
        <v>67</v>
      </c>
      <c r="EK794">
        <v>133</v>
      </c>
      <c r="EL794">
        <v>123</v>
      </c>
      <c r="EM794">
        <v>5</v>
      </c>
      <c r="EN794">
        <v>151</v>
      </c>
      <c r="EO794">
        <v>62</v>
      </c>
      <c r="EP794">
        <v>3</v>
      </c>
      <c r="EQ794">
        <v>93</v>
      </c>
      <c r="ER794">
        <v>29</v>
      </c>
      <c r="ES794">
        <v>145</v>
      </c>
      <c r="ET794">
        <v>7</v>
      </c>
      <c r="EU794">
        <v>115</v>
      </c>
      <c r="EV794">
        <v>51</v>
      </c>
      <c r="EW794">
        <v>44</v>
      </c>
      <c r="EX794">
        <v>15</v>
      </c>
      <c r="EZ794">
        <v>35</v>
      </c>
      <c r="FA794">
        <v>139</v>
      </c>
      <c r="FB794">
        <v>134</v>
      </c>
      <c r="FC794">
        <v>46</v>
      </c>
      <c r="FE794">
        <v>122</v>
      </c>
      <c r="FF794">
        <v>34</v>
      </c>
      <c r="FG794">
        <v>22</v>
      </c>
      <c r="FH794">
        <v>90</v>
      </c>
      <c r="FJ794">
        <v>79</v>
      </c>
      <c r="FK794">
        <v>104</v>
      </c>
      <c r="FL794">
        <v>81</v>
      </c>
      <c r="FM794">
        <v>121</v>
      </c>
    </row>
    <row r="795" spans="4:169" x14ac:dyDescent="0.2">
      <c r="E795" s="426" t="s">
        <v>159</v>
      </c>
      <c r="F795">
        <v>75</v>
      </c>
      <c r="G795">
        <v>5</v>
      </c>
      <c r="H795">
        <v>95</v>
      </c>
      <c r="I795">
        <v>126</v>
      </c>
      <c r="J795">
        <v>18</v>
      </c>
      <c r="K795">
        <v>90</v>
      </c>
      <c r="L795">
        <v>35</v>
      </c>
      <c r="M795">
        <v>76</v>
      </c>
      <c r="N795">
        <v>37</v>
      </c>
      <c r="O795">
        <v>157</v>
      </c>
      <c r="P795">
        <v>135</v>
      </c>
      <c r="Q795">
        <v>154</v>
      </c>
      <c r="R795">
        <v>87</v>
      </c>
      <c r="S795">
        <v>16</v>
      </c>
      <c r="T795">
        <v>41</v>
      </c>
      <c r="U795">
        <v>17</v>
      </c>
      <c r="V795">
        <v>125</v>
      </c>
      <c r="W795">
        <v>9</v>
      </c>
      <c r="X795">
        <v>83</v>
      </c>
      <c r="Y795">
        <v>3</v>
      </c>
      <c r="Z795">
        <v>129</v>
      </c>
      <c r="AA795">
        <v>103</v>
      </c>
      <c r="AB795">
        <v>85</v>
      </c>
      <c r="AC795">
        <v>2</v>
      </c>
      <c r="AD795">
        <v>14</v>
      </c>
      <c r="AE795">
        <v>40</v>
      </c>
      <c r="AF795">
        <v>108</v>
      </c>
      <c r="AG795">
        <v>34</v>
      </c>
      <c r="AH795">
        <v>112</v>
      </c>
      <c r="AI795">
        <v>123</v>
      </c>
      <c r="AJ795">
        <v>54</v>
      </c>
      <c r="AK795">
        <v>61</v>
      </c>
      <c r="AL795">
        <v>66</v>
      </c>
      <c r="AM795">
        <v>36</v>
      </c>
      <c r="AN795">
        <v>81</v>
      </c>
      <c r="AO795">
        <v>119</v>
      </c>
      <c r="AP795">
        <v>149</v>
      </c>
      <c r="AQ795">
        <v>25</v>
      </c>
      <c r="AR795">
        <v>141</v>
      </c>
      <c r="AS795">
        <v>86</v>
      </c>
      <c r="AT795">
        <v>63</v>
      </c>
      <c r="AU795">
        <v>124</v>
      </c>
      <c r="AV795">
        <v>151</v>
      </c>
      <c r="AW795">
        <v>92</v>
      </c>
      <c r="AX795">
        <v>79</v>
      </c>
      <c r="AY795">
        <v>67</v>
      </c>
      <c r="AZ795">
        <v>8</v>
      </c>
      <c r="BA795">
        <v>55</v>
      </c>
      <c r="BB795">
        <v>96</v>
      </c>
      <c r="BC795">
        <v>91</v>
      </c>
      <c r="BD795">
        <v>109</v>
      </c>
      <c r="BE795">
        <v>19</v>
      </c>
      <c r="BF795">
        <v>159</v>
      </c>
      <c r="BG795">
        <v>80</v>
      </c>
      <c r="BH795">
        <v>48</v>
      </c>
      <c r="BI795">
        <v>94</v>
      </c>
      <c r="BJ795">
        <v>130</v>
      </c>
      <c r="BK795">
        <v>147</v>
      </c>
      <c r="BL795">
        <v>65</v>
      </c>
      <c r="BM795">
        <v>121</v>
      </c>
      <c r="BN795">
        <v>60</v>
      </c>
      <c r="BO795">
        <v>138</v>
      </c>
      <c r="BP795">
        <v>100</v>
      </c>
      <c r="BQ795">
        <v>21</v>
      </c>
      <c r="BR795">
        <v>31</v>
      </c>
      <c r="BS795">
        <v>33</v>
      </c>
      <c r="BT795">
        <v>113</v>
      </c>
      <c r="BU795">
        <v>59</v>
      </c>
      <c r="BV795">
        <v>150</v>
      </c>
      <c r="BW795">
        <v>47</v>
      </c>
      <c r="BX795">
        <v>64</v>
      </c>
      <c r="BY795">
        <v>70</v>
      </c>
      <c r="BZ795">
        <v>12</v>
      </c>
      <c r="CA795">
        <v>51</v>
      </c>
      <c r="CB795">
        <v>32</v>
      </c>
      <c r="CC795">
        <v>105</v>
      </c>
      <c r="CD795">
        <v>148</v>
      </c>
      <c r="CE795">
        <v>117</v>
      </c>
      <c r="CF795">
        <v>58</v>
      </c>
      <c r="CG795">
        <v>106</v>
      </c>
      <c r="CH795">
        <v>69</v>
      </c>
      <c r="CI795">
        <v>43</v>
      </c>
      <c r="CJ795">
        <v>20</v>
      </c>
      <c r="CK795">
        <v>155</v>
      </c>
      <c r="CL795">
        <v>101</v>
      </c>
      <c r="CM795">
        <v>23</v>
      </c>
      <c r="CN795">
        <v>30</v>
      </c>
      <c r="CO795">
        <v>111</v>
      </c>
      <c r="CP795">
        <v>142</v>
      </c>
      <c r="CQ795">
        <v>82</v>
      </c>
      <c r="CR795">
        <v>104</v>
      </c>
      <c r="CS795">
        <v>44</v>
      </c>
      <c r="CT795">
        <v>7</v>
      </c>
      <c r="CU795">
        <v>38</v>
      </c>
      <c r="CV795">
        <v>56</v>
      </c>
      <c r="CW795">
        <v>49</v>
      </c>
      <c r="CX795">
        <v>134</v>
      </c>
      <c r="CY795">
        <v>45</v>
      </c>
      <c r="CZ795">
        <v>68</v>
      </c>
      <c r="DA795">
        <v>153</v>
      </c>
      <c r="DB795">
        <v>145</v>
      </c>
      <c r="DC795">
        <v>26</v>
      </c>
      <c r="DD795">
        <v>139</v>
      </c>
      <c r="DE795">
        <v>122</v>
      </c>
      <c r="DF795">
        <v>39</v>
      </c>
      <c r="DG795">
        <v>52</v>
      </c>
      <c r="DH795">
        <v>28</v>
      </c>
      <c r="DI795">
        <v>46</v>
      </c>
      <c r="DJ795">
        <v>93</v>
      </c>
      <c r="DK795">
        <v>88</v>
      </c>
      <c r="DL795">
        <v>140</v>
      </c>
      <c r="DM795">
        <v>71</v>
      </c>
      <c r="DN795">
        <v>110</v>
      </c>
      <c r="DO795">
        <v>1</v>
      </c>
      <c r="DP795">
        <v>128</v>
      </c>
      <c r="DQ795">
        <v>143</v>
      </c>
      <c r="DR795">
        <v>152</v>
      </c>
      <c r="DS795">
        <v>24</v>
      </c>
      <c r="DT795">
        <v>78</v>
      </c>
      <c r="DU795">
        <v>156</v>
      </c>
      <c r="DV795">
        <v>114</v>
      </c>
      <c r="DW795">
        <v>50</v>
      </c>
      <c r="DX795">
        <v>74</v>
      </c>
      <c r="DY795">
        <v>107</v>
      </c>
      <c r="DZ795">
        <v>146</v>
      </c>
      <c r="EA795">
        <v>4</v>
      </c>
      <c r="EB795">
        <v>10</v>
      </c>
      <c r="EC795">
        <v>158</v>
      </c>
      <c r="ED795">
        <v>22</v>
      </c>
      <c r="EE795">
        <v>99</v>
      </c>
      <c r="EF795">
        <v>15</v>
      </c>
      <c r="EG795">
        <v>120</v>
      </c>
      <c r="EH795">
        <v>6</v>
      </c>
      <c r="EI795">
        <v>132</v>
      </c>
      <c r="EJ795">
        <v>27</v>
      </c>
      <c r="EK795">
        <v>161</v>
      </c>
      <c r="EL795">
        <v>13</v>
      </c>
      <c r="EM795">
        <v>127</v>
      </c>
      <c r="EN795">
        <v>131</v>
      </c>
      <c r="EO795">
        <v>97</v>
      </c>
      <c r="EP795">
        <v>160</v>
      </c>
      <c r="EQ795">
        <v>115</v>
      </c>
      <c r="ER795">
        <v>89</v>
      </c>
      <c r="ES795">
        <v>137</v>
      </c>
      <c r="ET795">
        <v>116</v>
      </c>
      <c r="EU795">
        <v>102</v>
      </c>
      <c r="EV795">
        <v>98</v>
      </c>
      <c r="EW795">
        <v>77</v>
      </c>
      <c r="EX795">
        <v>11</v>
      </c>
      <c r="EZ795">
        <v>72</v>
      </c>
      <c r="FA795">
        <v>29</v>
      </c>
      <c r="FB795">
        <v>57</v>
      </c>
      <c r="FC795">
        <v>133</v>
      </c>
      <c r="FE795">
        <v>73</v>
      </c>
      <c r="FF795">
        <v>84</v>
      </c>
      <c r="FG795">
        <v>144</v>
      </c>
      <c r="FH795">
        <v>118</v>
      </c>
      <c r="FJ795">
        <v>62</v>
      </c>
      <c r="FK795">
        <v>53</v>
      </c>
      <c r="FL795">
        <v>42</v>
      </c>
      <c r="FM795">
        <v>136</v>
      </c>
    </row>
    <row r="797" spans="4:169" x14ac:dyDescent="0.2">
      <c r="D797" s="430">
        <v>162</v>
      </c>
      <c r="E797" s="431" t="s">
        <v>179</v>
      </c>
    </row>
    <row r="798" spans="4:169" x14ac:dyDescent="0.2">
      <c r="E798" s="426" t="s">
        <v>130</v>
      </c>
      <c r="F798">
        <v>1</v>
      </c>
      <c r="G798">
        <v>2</v>
      </c>
      <c r="H798">
        <v>3</v>
      </c>
      <c r="I798">
        <v>4</v>
      </c>
      <c r="J798">
        <v>5</v>
      </c>
      <c r="K798">
        <v>6</v>
      </c>
      <c r="L798">
        <v>7</v>
      </c>
      <c r="M798">
        <v>8</v>
      </c>
      <c r="N798">
        <v>9</v>
      </c>
      <c r="O798">
        <v>10</v>
      </c>
      <c r="P798">
        <v>11</v>
      </c>
      <c r="Q798">
        <v>12</v>
      </c>
      <c r="R798">
        <v>13</v>
      </c>
      <c r="S798">
        <v>14</v>
      </c>
      <c r="T798">
        <v>15</v>
      </c>
      <c r="U798">
        <v>16</v>
      </c>
      <c r="V798">
        <v>17</v>
      </c>
      <c r="W798">
        <v>18</v>
      </c>
      <c r="X798">
        <v>19</v>
      </c>
      <c r="Y798">
        <v>20</v>
      </c>
      <c r="Z798">
        <v>21</v>
      </c>
      <c r="AA798">
        <v>22</v>
      </c>
      <c r="AB798">
        <v>23</v>
      </c>
      <c r="AC798">
        <v>24</v>
      </c>
      <c r="AD798">
        <v>25</v>
      </c>
      <c r="AE798">
        <v>26</v>
      </c>
      <c r="AF798">
        <v>27</v>
      </c>
      <c r="AG798">
        <v>28</v>
      </c>
      <c r="AH798">
        <v>29</v>
      </c>
      <c r="AI798">
        <v>30</v>
      </c>
      <c r="AJ798">
        <v>31</v>
      </c>
      <c r="AK798">
        <v>32</v>
      </c>
      <c r="AL798">
        <v>33</v>
      </c>
      <c r="AM798">
        <v>34</v>
      </c>
      <c r="AN798">
        <v>35</v>
      </c>
      <c r="AO798">
        <v>36</v>
      </c>
      <c r="AP798">
        <v>37</v>
      </c>
      <c r="AQ798">
        <v>38</v>
      </c>
      <c r="AR798">
        <v>39</v>
      </c>
      <c r="AS798">
        <v>40</v>
      </c>
      <c r="AT798">
        <v>41</v>
      </c>
      <c r="AU798">
        <v>42</v>
      </c>
      <c r="AV798">
        <v>43</v>
      </c>
      <c r="AW798">
        <v>44</v>
      </c>
      <c r="AX798">
        <v>45</v>
      </c>
      <c r="AY798">
        <v>46</v>
      </c>
      <c r="AZ798">
        <v>47</v>
      </c>
      <c r="BA798">
        <v>48</v>
      </c>
      <c r="BB798">
        <v>49</v>
      </c>
      <c r="BC798">
        <v>50</v>
      </c>
      <c r="BD798">
        <v>51</v>
      </c>
      <c r="BE798">
        <v>52</v>
      </c>
      <c r="BF798">
        <v>53</v>
      </c>
      <c r="BG798">
        <v>54</v>
      </c>
      <c r="BH798">
        <v>55</v>
      </c>
      <c r="BI798">
        <v>56</v>
      </c>
      <c r="BJ798">
        <v>57</v>
      </c>
      <c r="BK798">
        <v>58</v>
      </c>
      <c r="BL798">
        <v>59</v>
      </c>
      <c r="BM798">
        <v>60</v>
      </c>
      <c r="BN798">
        <v>61</v>
      </c>
      <c r="BO798">
        <v>62</v>
      </c>
      <c r="BP798">
        <v>63</v>
      </c>
      <c r="BQ798">
        <v>64</v>
      </c>
      <c r="BR798">
        <v>65</v>
      </c>
      <c r="BS798">
        <v>66</v>
      </c>
      <c r="BT798">
        <v>67</v>
      </c>
      <c r="BU798">
        <v>68</v>
      </c>
      <c r="BV798">
        <v>69</v>
      </c>
      <c r="BW798">
        <v>70</v>
      </c>
      <c r="BX798">
        <v>71</v>
      </c>
      <c r="BY798">
        <v>72</v>
      </c>
      <c r="BZ798">
        <v>73</v>
      </c>
      <c r="CA798">
        <v>74</v>
      </c>
      <c r="CB798">
        <v>75</v>
      </c>
      <c r="CC798">
        <v>76</v>
      </c>
      <c r="CD798">
        <v>77</v>
      </c>
      <c r="CE798">
        <v>78</v>
      </c>
      <c r="CF798">
        <v>79</v>
      </c>
      <c r="CG798">
        <v>80</v>
      </c>
      <c r="CH798">
        <v>81</v>
      </c>
      <c r="CI798">
        <v>82</v>
      </c>
      <c r="CJ798">
        <v>83</v>
      </c>
      <c r="CK798">
        <v>84</v>
      </c>
      <c r="CL798">
        <v>85</v>
      </c>
      <c r="CM798">
        <v>86</v>
      </c>
      <c r="CN798">
        <v>87</v>
      </c>
      <c r="CO798">
        <v>88</v>
      </c>
      <c r="CP798">
        <v>89</v>
      </c>
      <c r="CQ798">
        <v>90</v>
      </c>
      <c r="CR798">
        <v>91</v>
      </c>
      <c r="CS798">
        <v>92</v>
      </c>
      <c r="CT798">
        <v>93</v>
      </c>
      <c r="CU798">
        <v>94</v>
      </c>
      <c r="CV798">
        <v>95</v>
      </c>
      <c r="CW798">
        <v>96</v>
      </c>
      <c r="CX798">
        <v>97</v>
      </c>
      <c r="CY798">
        <v>98</v>
      </c>
      <c r="CZ798">
        <v>99</v>
      </c>
      <c r="DA798">
        <v>100</v>
      </c>
      <c r="DB798">
        <v>101</v>
      </c>
      <c r="DC798">
        <v>102</v>
      </c>
      <c r="DD798">
        <v>103</v>
      </c>
      <c r="DE798">
        <v>104</v>
      </c>
      <c r="DF798">
        <v>105</v>
      </c>
      <c r="DG798">
        <v>106</v>
      </c>
      <c r="DH798">
        <v>107</v>
      </c>
      <c r="DI798">
        <v>108</v>
      </c>
      <c r="DJ798">
        <v>109</v>
      </c>
      <c r="DK798">
        <v>110</v>
      </c>
      <c r="DL798">
        <v>111</v>
      </c>
      <c r="DM798">
        <v>112</v>
      </c>
      <c r="DN798">
        <v>113</v>
      </c>
      <c r="DO798">
        <v>114</v>
      </c>
      <c r="DP798">
        <v>115</v>
      </c>
      <c r="DQ798">
        <v>116</v>
      </c>
      <c r="DR798">
        <v>117</v>
      </c>
      <c r="DS798">
        <v>118</v>
      </c>
      <c r="DT798">
        <v>119</v>
      </c>
      <c r="DU798">
        <v>120</v>
      </c>
      <c r="DV798">
        <v>121</v>
      </c>
      <c r="DW798">
        <v>122</v>
      </c>
      <c r="DX798">
        <v>123</v>
      </c>
      <c r="DY798">
        <v>124</v>
      </c>
      <c r="DZ798">
        <v>125</v>
      </c>
      <c r="EA798">
        <v>126</v>
      </c>
      <c r="EB798">
        <v>127</v>
      </c>
      <c r="EC798">
        <v>128</v>
      </c>
      <c r="ED798">
        <v>129</v>
      </c>
      <c r="EE798">
        <v>130</v>
      </c>
      <c r="EF798">
        <v>131</v>
      </c>
      <c r="EG798">
        <v>132</v>
      </c>
      <c r="EH798">
        <v>133</v>
      </c>
      <c r="EI798">
        <v>134</v>
      </c>
      <c r="EJ798">
        <v>135</v>
      </c>
      <c r="EK798">
        <v>136</v>
      </c>
      <c r="EL798">
        <v>137</v>
      </c>
      <c r="EM798">
        <v>138</v>
      </c>
      <c r="EN798">
        <v>139</v>
      </c>
      <c r="EO798">
        <v>140</v>
      </c>
      <c r="EP798">
        <v>141</v>
      </c>
      <c r="EQ798">
        <v>142</v>
      </c>
      <c r="ER798">
        <v>143</v>
      </c>
      <c r="ES798">
        <v>144</v>
      </c>
      <c r="ET798">
        <v>145</v>
      </c>
      <c r="EU798">
        <v>146</v>
      </c>
      <c r="EV798">
        <v>147</v>
      </c>
      <c r="EW798">
        <v>148</v>
      </c>
      <c r="EX798">
        <v>149</v>
      </c>
      <c r="EY798">
        <v>150</v>
      </c>
      <c r="EZ798">
        <v>151</v>
      </c>
      <c r="FA798">
        <v>152</v>
      </c>
      <c r="FB798">
        <v>153</v>
      </c>
      <c r="FC798">
        <v>154</v>
      </c>
      <c r="FE798">
        <v>155</v>
      </c>
      <c r="FF798">
        <v>156</v>
      </c>
      <c r="FG798">
        <v>157</v>
      </c>
      <c r="FH798">
        <v>158</v>
      </c>
      <c r="FJ798">
        <v>159</v>
      </c>
      <c r="FK798">
        <v>160</v>
      </c>
      <c r="FL798">
        <v>161</v>
      </c>
      <c r="FM798">
        <v>162</v>
      </c>
    </row>
    <row r="799" spans="4:169" x14ac:dyDescent="0.2">
      <c r="E799" s="426" t="s">
        <v>157</v>
      </c>
      <c r="F799">
        <v>50</v>
      </c>
      <c r="G799">
        <v>141</v>
      </c>
      <c r="H799">
        <v>41</v>
      </c>
      <c r="I799">
        <v>152</v>
      </c>
      <c r="J799">
        <v>39</v>
      </c>
      <c r="K799">
        <v>74</v>
      </c>
      <c r="L799">
        <v>134</v>
      </c>
      <c r="M799">
        <v>51</v>
      </c>
      <c r="N799">
        <v>65</v>
      </c>
      <c r="O799">
        <v>34</v>
      </c>
      <c r="P799">
        <v>79</v>
      </c>
      <c r="Q799">
        <v>125</v>
      </c>
      <c r="R799">
        <v>12</v>
      </c>
      <c r="S799">
        <v>147</v>
      </c>
      <c r="T799">
        <v>151</v>
      </c>
      <c r="U799">
        <v>127</v>
      </c>
      <c r="V799">
        <v>35</v>
      </c>
      <c r="W799">
        <v>77</v>
      </c>
      <c r="X799">
        <v>161</v>
      </c>
      <c r="Y799">
        <v>143</v>
      </c>
      <c r="Z799">
        <v>158</v>
      </c>
      <c r="AA799">
        <v>73</v>
      </c>
      <c r="AB799">
        <v>54</v>
      </c>
      <c r="AC799">
        <v>58</v>
      </c>
      <c r="AD799">
        <v>137</v>
      </c>
      <c r="AE799">
        <v>48</v>
      </c>
      <c r="AF799">
        <v>162</v>
      </c>
      <c r="AG799">
        <v>70</v>
      </c>
      <c r="AH799">
        <v>133</v>
      </c>
      <c r="AI799">
        <v>154</v>
      </c>
      <c r="AJ799">
        <v>92</v>
      </c>
      <c r="AK799">
        <v>109</v>
      </c>
      <c r="AL799">
        <v>1</v>
      </c>
      <c r="AM799">
        <v>20</v>
      </c>
      <c r="AN799">
        <v>64</v>
      </c>
      <c r="AO799">
        <v>14</v>
      </c>
      <c r="AP799">
        <v>83</v>
      </c>
      <c r="AQ799">
        <v>95</v>
      </c>
      <c r="AR799">
        <v>16</v>
      </c>
      <c r="AS799">
        <v>27</v>
      </c>
      <c r="AT799">
        <v>128</v>
      </c>
      <c r="AU799">
        <v>114</v>
      </c>
      <c r="AV799">
        <v>106</v>
      </c>
      <c r="AW799">
        <v>52</v>
      </c>
      <c r="AX799">
        <v>21</v>
      </c>
      <c r="AY799">
        <v>142</v>
      </c>
      <c r="AZ799">
        <v>111</v>
      </c>
      <c r="BA799">
        <v>131</v>
      </c>
      <c r="BB799">
        <v>87</v>
      </c>
      <c r="BC799">
        <v>32</v>
      </c>
      <c r="BD799">
        <v>18</v>
      </c>
      <c r="BE799">
        <v>5</v>
      </c>
      <c r="BF799">
        <v>112</v>
      </c>
      <c r="BG799">
        <v>86</v>
      </c>
      <c r="BH799">
        <v>132</v>
      </c>
      <c r="BI799">
        <v>100</v>
      </c>
      <c r="BJ799">
        <v>59</v>
      </c>
      <c r="BK799">
        <v>119</v>
      </c>
      <c r="BL799">
        <v>72</v>
      </c>
      <c r="BM799">
        <v>160</v>
      </c>
      <c r="BN799">
        <v>150</v>
      </c>
      <c r="BO799">
        <v>69</v>
      </c>
      <c r="BP799">
        <v>110</v>
      </c>
      <c r="BQ799">
        <v>115</v>
      </c>
      <c r="BR799">
        <v>88</v>
      </c>
      <c r="BS799">
        <v>89</v>
      </c>
      <c r="BT799">
        <v>124</v>
      </c>
      <c r="BU799">
        <v>55</v>
      </c>
      <c r="BV799">
        <v>140</v>
      </c>
      <c r="BW799">
        <v>37</v>
      </c>
      <c r="BX799">
        <v>19</v>
      </c>
      <c r="BY799">
        <v>136</v>
      </c>
      <c r="BZ799">
        <v>22</v>
      </c>
      <c r="CA799">
        <v>6</v>
      </c>
      <c r="CB799">
        <v>97</v>
      </c>
      <c r="CC799">
        <v>17</v>
      </c>
      <c r="CD799">
        <v>24</v>
      </c>
      <c r="CE799">
        <v>144</v>
      </c>
      <c r="CF799">
        <v>138</v>
      </c>
      <c r="CG799">
        <v>46</v>
      </c>
      <c r="CH799">
        <v>145</v>
      </c>
      <c r="CI799">
        <v>93</v>
      </c>
      <c r="CJ799">
        <v>31</v>
      </c>
      <c r="CK799">
        <v>159</v>
      </c>
      <c r="CL799">
        <v>148</v>
      </c>
      <c r="CM799">
        <v>60</v>
      </c>
      <c r="CN799">
        <v>38</v>
      </c>
      <c r="CO799">
        <v>25</v>
      </c>
      <c r="CP799">
        <v>76</v>
      </c>
      <c r="CQ799">
        <v>107</v>
      </c>
      <c r="CR799">
        <v>13</v>
      </c>
      <c r="CS799">
        <v>33</v>
      </c>
      <c r="CT799">
        <v>116</v>
      </c>
      <c r="CU799">
        <v>113</v>
      </c>
      <c r="CV799">
        <v>36</v>
      </c>
      <c r="CW799">
        <v>7</v>
      </c>
      <c r="CX799">
        <v>75</v>
      </c>
      <c r="CY799">
        <v>67</v>
      </c>
      <c r="CZ799">
        <v>53</v>
      </c>
      <c r="DA799">
        <v>56</v>
      </c>
      <c r="DB799">
        <v>94</v>
      </c>
      <c r="DC799">
        <v>43</v>
      </c>
      <c r="DD799">
        <v>40</v>
      </c>
      <c r="DE799">
        <v>118</v>
      </c>
      <c r="DF799">
        <v>153</v>
      </c>
      <c r="DG799">
        <v>102</v>
      </c>
      <c r="DH799">
        <v>3</v>
      </c>
      <c r="DI799">
        <v>47</v>
      </c>
      <c r="DJ799">
        <v>26</v>
      </c>
      <c r="DK799">
        <v>96</v>
      </c>
      <c r="DL799">
        <v>68</v>
      </c>
      <c r="DM799">
        <v>15</v>
      </c>
      <c r="DN799">
        <v>104</v>
      </c>
      <c r="DO799">
        <v>71</v>
      </c>
      <c r="DP799">
        <v>28</v>
      </c>
      <c r="DQ799">
        <v>10</v>
      </c>
      <c r="DR799">
        <v>129</v>
      </c>
      <c r="DS799">
        <v>90</v>
      </c>
      <c r="DT799">
        <v>80</v>
      </c>
      <c r="DU799">
        <v>98</v>
      </c>
      <c r="DV799">
        <v>120</v>
      </c>
      <c r="DW799">
        <v>126</v>
      </c>
      <c r="DX799">
        <v>101</v>
      </c>
      <c r="DY799">
        <v>57</v>
      </c>
      <c r="DZ799">
        <v>4</v>
      </c>
      <c r="EA799">
        <v>149</v>
      </c>
      <c r="EB799">
        <v>121</v>
      </c>
      <c r="EC799">
        <v>82</v>
      </c>
      <c r="ED799">
        <v>23</v>
      </c>
      <c r="EE799">
        <v>156</v>
      </c>
      <c r="EF799">
        <v>49</v>
      </c>
      <c r="EG799">
        <v>84</v>
      </c>
      <c r="EH799">
        <v>42</v>
      </c>
      <c r="EI799">
        <v>11</v>
      </c>
      <c r="EJ799">
        <v>91</v>
      </c>
      <c r="EK799">
        <v>103</v>
      </c>
      <c r="EL799">
        <v>123</v>
      </c>
      <c r="EM799">
        <v>139</v>
      </c>
      <c r="EN799">
        <v>66</v>
      </c>
      <c r="EO799">
        <v>63</v>
      </c>
      <c r="EP799">
        <v>157</v>
      </c>
      <c r="EQ799">
        <v>45</v>
      </c>
      <c r="ER799">
        <v>130</v>
      </c>
      <c r="ES799">
        <v>78</v>
      </c>
      <c r="ET799">
        <v>29</v>
      </c>
      <c r="EU799">
        <v>122</v>
      </c>
      <c r="EV799">
        <v>99</v>
      </c>
      <c r="EW799">
        <v>155</v>
      </c>
      <c r="EX799">
        <v>108</v>
      </c>
      <c r="EY799">
        <v>61</v>
      </c>
      <c r="EZ799">
        <v>62</v>
      </c>
      <c r="FA799">
        <v>8</v>
      </c>
      <c r="FB799">
        <v>30</v>
      </c>
      <c r="FC799">
        <v>105</v>
      </c>
      <c r="FE799">
        <v>85</v>
      </c>
      <c r="FF799">
        <v>9</v>
      </c>
      <c r="FG799">
        <v>2</v>
      </c>
      <c r="FH799">
        <v>135</v>
      </c>
      <c r="FJ799">
        <v>117</v>
      </c>
      <c r="FK799">
        <v>44</v>
      </c>
      <c r="FL799">
        <v>81</v>
      </c>
      <c r="FM799">
        <v>146</v>
      </c>
    </row>
    <row r="800" spans="4:169" x14ac:dyDescent="0.2">
      <c r="E800" s="426" t="s">
        <v>159</v>
      </c>
      <c r="F800">
        <v>80</v>
      </c>
      <c r="G800">
        <v>36</v>
      </c>
      <c r="H800">
        <v>15</v>
      </c>
      <c r="I800">
        <v>48</v>
      </c>
      <c r="J800">
        <v>149</v>
      </c>
      <c r="K800">
        <v>29</v>
      </c>
      <c r="L800">
        <v>144</v>
      </c>
      <c r="M800">
        <v>87</v>
      </c>
      <c r="N800">
        <v>123</v>
      </c>
      <c r="O800">
        <v>33</v>
      </c>
      <c r="P800">
        <v>137</v>
      </c>
      <c r="Q800">
        <v>130</v>
      </c>
      <c r="R800">
        <v>37</v>
      </c>
      <c r="S800">
        <v>60</v>
      </c>
      <c r="T800">
        <v>81</v>
      </c>
      <c r="U800">
        <v>140</v>
      </c>
      <c r="V800">
        <v>100</v>
      </c>
      <c r="W800">
        <v>146</v>
      </c>
      <c r="X800">
        <v>128</v>
      </c>
      <c r="Y800">
        <v>155</v>
      </c>
      <c r="Z800">
        <v>139</v>
      </c>
      <c r="AA800">
        <v>96</v>
      </c>
      <c r="AB800">
        <v>61</v>
      </c>
      <c r="AC800">
        <v>50</v>
      </c>
      <c r="AD800">
        <v>79</v>
      </c>
      <c r="AE800">
        <v>135</v>
      </c>
      <c r="AF800">
        <v>138</v>
      </c>
      <c r="AG800">
        <v>99</v>
      </c>
      <c r="AH800">
        <v>116</v>
      </c>
      <c r="AI800">
        <v>93</v>
      </c>
      <c r="AJ800">
        <v>115</v>
      </c>
      <c r="AK800">
        <v>143</v>
      </c>
      <c r="AL800">
        <v>120</v>
      </c>
      <c r="AM800">
        <v>73</v>
      </c>
      <c r="AN800">
        <v>92</v>
      </c>
      <c r="AO800">
        <v>107</v>
      </c>
      <c r="AP800">
        <v>56</v>
      </c>
      <c r="AQ800">
        <v>124</v>
      </c>
      <c r="AR800">
        <v>18</v>
      </c>
      <c r="AS800">
        <v>41</v>
      </c>
      <c r="AT800">
        <v>161</v>
      </c>
      <c r="AU800">
        <v>23</v>
      </c>
      <c r="AV800">
        <v>89</v>
      </c>
      <c r="AW800">
        <v>3</v>
      </c>
      <c r="AX800">
        <v>68</v>
      </c>
      <c r="AY800">
        <v>40</v>
      </c>
      <c r="AZ800">
        <v>95</v>
      </c>
      <c r="BA800">
        <v>44</v>
      </c>
      <c r="BB800">
        <v>103</v>
      </c>
      <c r="BC800">
        <v>47</v>
      </c>
      <c r="BD800">
        <v>154</v>
      </c>
      <c r="BE800">
        <v>145</v>
      </c>
      <c r="BF800">
        <v>52</v>
      </c>
      <c r="BG800">
        <v>127</v>
      </c>
      <c r="BH800">
        <v>49</v>
      </c>
      <c r="BI800">
        <v>20</v>
      </c>
      <c r="BJ800">
        <v>28</v>
      </c>
      <c r="BK800">
        <v>86</v>
      </c>
      <c r="BL800">
        <v>22</v>
      </c>
      <c r="BM800">
        <v>14</v>
      </c>
      <c r="BN800">
        <v>98</v>
      </c>
      <c r="BO800">
        <v>6</v>
      </c>
      <c r="BP800">
        <v>75</v>
      </c>
      <c r="BQ800">
        <v>126</v>
      </c>
      <c r="BR800">
        <v>2</v>
      </c>
      <c r="BS800">
        <v>147</v>
      </c>
      <c r="BT800">
        <v>113</v>
      </c>
      <c r="BU800">
        <v>45</v>
      </c>
      <c r="BV800">
        <v>82</v>
      </c>
      <c r="BW800">
        <v>7</v>
      </c>
      <c r="BX800">
        <v>108</v>
      </c>
      <c r="BY800">
        <v>54</v>
      </c>
      <c r="BZ800">
        <v>132</v>
      </c>
      <c r="CA800">
        <v>83</v>
      </c>
      <c r="CB800">
        <v>157</v>
      </c>
      <c r="CC800">
        <v>57</v>
      </c>
      <c r="CD800">
        <v>25</v>
      </c>
      <c r="CE800">
        <v>35</v>
      </c>
      <c r="CF800">
        <v>111</v>
      </c>
      <c r="CG800">
        <v>62</v>
      </c>
      <c r="CH800">
        <v>4</v>
      </c>
      <c r="CI800">
        <v>63</v>
      </c>
      <c r="CJ800">
        <v>134</v>
      </c>
      <c r="CK800">
        <v>122</v>
      </c>
      <c r="CL800">
        <v>13</v>
      </c>
      <c r="CM800">
        <v>24</v>
      </c>
      <c r="CN800">
        <v>58</v>
      </c>
      <c r="CO800">
        <v>125</v>
      </c>
      <c r="CP800">
        <v>43</v>
      </c>
      <c r="CQ800">
        <v>159</v>
      </c>
      <c r="CR800">
        <v>5</v>
      </c>
      <c r="CS800">
        <v>30</v>
      </c>
      <c r="CT800">
        <v>114</v>
      </c>
      <c r="CU800">
        <v>142</v>
      </c>
      <c r="CV800">
        <v>42</v>
      </c>
      <c r="CW800">
        <v>72</v>
      </c>
      <c r="CX800">
        <v>88</v>
      </c>
      <c r="CY800">
        <v>21</v>
      </c>
      <c r="CZ800">
        <v>102</v>
      </c>
      <c r="DA800">
        <v>8</v>
      </c>
      <c r="DB800">
        <v>133</v>
      </c>
      <c r="DC800">
        <v>90</v>
      </c>
      <c r="DD800">
        <v>16</v>
      </c>
      <c r="DE800">
        <v>38</v>
      </c>
      <c r="DF800">
        <v>141</v>
      </c>
      <c r="DG800">
        <v>65</v>
      </c>
      <c r="DH800">
        <v>118</v>
      </c>
      <c r="DI800">
        <v>71</v>
      </c>
      <c r="DJ800">
        <v>151</v>
      </c>
      <c r="DK800">
        <v>1</v>
      </c>
      <c r="DL800">
        <v>27</v>
      </c>
      <c r="DM800">
        <v>70</v>
      </c>
      <c r="DN800">
        <v>85</v>
      </c>
      <c r="DO800">
        <v>17</v>
      </c>
      <c r="DP800">
        <v>51</v>
      </c>
      <c r="DQ800">
        <v>104</v>
      </c>
      <c r="DR800">
        <v>74</v>
      </c>
      <c r="DS800">
        <v>156</v>
      </c>
      <c r="DT800">
        <v>77</v>
      </c>
      <c r="DU800">
        <v>117</v>
      </c>
      <c r="DV800">
        <v>152</v>
      </c>
      <c r="DW800">
        <v>110</v>
      </c>
      <c r="DX800">
        <v>97</v>
      </c>
      <c r="DY800">
        <v>10</v>
      </c>
      <c r="DZ800">
        <v>131</v>
      </c>
      <c r="EA800">
        <v>34</v>
      </c>
      <c r="EB800">
        <v>55</v>
      </c>
      <c r="EC800">
        <v>9</v>
      </c>
      <c r="ED800">
        <v>67</v>
      </c>
      <c r="EE800">
        <v>19</v>
      </c>
      <c r="EF800">
        <v>119</v>
      </c>
      <c r="EG800">
        <v>153</v>
      </c>
      <c r="EH800">
        <v>162</v>
      </c>
      <c r="EI800">
        <v>106</v>
      </c>
      <c r="EJ800">
        <v>26</v>
      </c>
      <c r="EK800">
        <v>64</v>
      </c>
      <c r="EL800">
        <v>11</v>
      </c>
      <c r="EM800">
        <v>69</v>
      </c>
      <c r="EN800">
        <v>31</v>
      </c>
      <c r="EO800">
        <v>136</v>
      </c>
      <c r="EP800">
        <v>105</v>
      </c>
      <c r="EQ800">
        <v>94</v>
      </c>
      <c r="ER800">
        <v>129</v>
      </c>
      <c r="ES800">
        <v>112</v>
      </c>
      <c r="ET800">
        <v>121</v>
      </c>
      <c r="EU800">
        <v>32</v>
      </c>
      <c r="EV800">
        <v>91</v>
      </c>
      <c r="EW800">
        <v>160</v>
      </c>
      <c r="EX800">
        <v>46</v>
      </c>
      <c r="EY800">
        <v>158</v>
      </c>
      <c r="EZ800">
        <v>39</v>
      </c>
      <c r="FA800">
        <v>76</v>
      </c>
      <c r="FB800">
        <v>109</v>
      </c>
      <c r="FC800">
        <v>12</v>
      </c>
      <c r="FE800">
        <v>59</v>
      </c>
      <c r="FF800">
        <v>53</v>
      </c>
      <c r="FG800">
        <v>66</v>
      </c>
      <c r="FH800">
        <v>150</v>
      </c>
      <c r="FJ800">
        <v>78</v>
      </c>
      <c r="FK800">
        <v>148</v>
      </c>
      <c r="FL800">
        <v>84</v>
      </c>
      <c r="FM800">
        <v>101</v>
      </c>
    </row>
    <row r="802" spans="4:170" x14ac:dyDescent="0.2">
      <c r="D802" s="430">
        <v>163</v>
      </c>
      <c r="E802" s="431" t="s">
        <v>179</v>
      </c>
    </row>
    <row r="803" spans="4:170" x14ac:dyDescent="0.2">
      <c r="E803" s="426" t="s">
        <v>130</v>
      </c>
      <c r="F803">
        <v>1</v>
      </c>
      <c r="G803">
        <v>2</v>
      </c>
      <c r="H803">
        <v>3</v>
      </c>
      <c r="I803">
        <v>4</v>
      </c>
      <c r="J803">
        <v>5</v>
      </c>
      <c r="K803">
        <v>6</v>
      </c>
      <c r="L803">
        <v>7</v>
      </c>
      <c r="M803">
        <v>8</v>
      </c>
      <c r="N803">
        <v>9</v>
      </c>
      <c r="O803">
        <v>10</v>
      </c>
      <c r="P803">
        <v>11</v>
      </c>
      <c r="Q803">
        <v>12</v>
      </c>
      <c r="R803">
        <v>13</v>
      </c>
      <c r="S803">
        <v>14</v>
      </c>
      <c r="T803">
        <v>15</v>
      </c>
      <c r="U803">
        <v>16</v>
      </c>
      <c r="V803">
        <v>17</v>
      </c>
      <c r="W803">
        <v>18</v>
      </c>
      <c r="X803">
        <v>19</v>
      </c>
      <c r="Y803">
        <v>20</v>
      </c>
      <c r="Z803">
        <v>21</v>
      </c>
      <c r="AA803">
        <v>22</v>
      </c>
      <c r="AB803">
        <v>23</v>
      </c>
      <c r="AC803">
        <v>24</v>
      </c>
      <c r="AD803">
        <v>25</v>
      </c>
      <c r="AE803">
        <v>26</v>
      </c>
      <c r="AF803">
        <v>27</v>
      </c>
      <c r="AG803">
        <v>28</v>
      </c>
      <c r="AH803">
        <v>29</v>
      </c>
      <c r="AI803">
        <v>30</v>
      </c>
      <c r="AJ803">
        <v>31</v>
      </c>
      <c r="AK803">
        <v>32</v>
      </c>
      <c r="AL803">
        <v>33</v>
      </c>
      <c r="AM803">
        <v>34</v>
      </c>
      <c r="AN803">
        <v>35</v>
      </c>
      <c r="AO803">
        <v>36</v>
      </c>
      <c r="AP803">
        <v>37</v>
      </c>
      <c r="AQ803">
        <v>38</v>
      </c>
      <c r="AR803">
        <v>39</v>
      </c>
      <c r="AS803">
        <v>40</v>
      </c>
      <c r="AT803">
        <v>41</v>
      </c>
      <c r="AU803">
        <v>42</v>
      </c>
      <c r="AV803">
        <v>43</v>
      </c>
      <c r="AW803">
        <v>44</v>
      </c>
      <c r="AX803">
        <v>45</v>
      </c>
      <c r="AY803">
        <v>46</v>
      </c>
      <c r="AZ803">
        <v>47</v>
      </c>
      <c r="BA803">
        <v>48</v>
      </c>
      <c r="BB803">
        <v>49</v>
      </c>
      <c r="BC803">
        <v>50</v>
      </c>
      <c r="BD803">
        <v>51</v>
      </c>
      <c r="BE803">
        <v>52</v>
      </c>
      <c r="BF803">
        <v>53</v>
      </c>
      <c r="BG803">
        <v>54</v>
      </c>
      <c r="BH803">
        <v>55</v>
      </c>
      <c r="BI803">
        <v>56</v>
      </c>
      <c r="BJ803">
        <v>57</v>
      </c>
      <c r="BK803">
        <v>58</v>
      </c>
      <c r="BL803">
        <v>59</v>
      </c>
      <c r="BM803">
        <v>60</v>
      </c>
      <c r="BN803">
        <v>61</v>
      </c>
      <c r="BO803">
        <v>62</v>
      </c>
      <c r="BP803">
        <v>63</v>
      </c>
      <c r="BQ803">
        <v>64</v>
      </c>
      <c r="BR803">
        <v>65</v>
      </c>
      <c r="BS803">
        <v>66</v>
      </c>
      <c r="BT803">
        <v>67</v>
      </c>
      <c r="BU803">
        <v>68</v>
      </c>
      <c r="BV803">
        <v>69</v>
      </c>
      <c r="BW803">
        <v>70</v>
      </c>
      <c r="BX803">
        <v>71</v>
      </c>
      <c r="BY803">
        <v>72</v>
      </c>
      <c r="BZ803">
        <v>73</v>
      </c>
      <c r="CA803">
        <v>74</v>
      </c>
      <c r="CB803">
        <v>75</v>
      </c>
      <c r="CC803">
        <v>76</v>
      </c>
      <c r="CD803">
        <v>77</v>
      </c>
      <c r="CE803">
        <v>78</v>
      </c>
      <c r="CF803">
        <v>79</v>
      </c>
      <c r="CG803">
        <v>80</v>
      </c>
      <c r="CH803">
        <v>81</v>
      </c>
      <c r="CI803">
        <v>82</v>
      </c>
      <c r="CJ803">
        <v>83</v>
      </c>
      <c r="CK803">
        <v>84</v>
      </c>
      <c r="CL803">
        <v>85</v>
      </c>
      <c r="CM803">
        <v>86</v>
      </c>
      <c r="CN803">
        <v>87</v>
      </c>
      <c r="CO803">
        <v>88</v>
      </c>
      <c r="CP803">
        <v>89</v>
      </c>
      <c r="CQ803">
        <v>90</v>
      </c>
      <c r="CR803">
        <v>91</v>
      </c>
      <c r="CS803">
        <v>92</v>
      </c>
      <c r="CT803">
        <v>93</v>
      </c>
      <c r="CU803">
        <v>94</v>
      </c>
      <c r="CV803">
        <v>95</v>
      </c>
      <c r="CW803">
        <v>96</v>
      </c>
      <c r="CX803">
        <v>97</v>
      </c>
      <c r="CY803">
        <v>98</v>
      </c>
      <c r="CZ803">
        <v>99</v>
      </c>
      <c r="DA803">
        <v>100</v>
      </c>
      <c r="DB803">
        <v>101</v>
      </c>
      <c r="DC803">
        <v>102</v>
      </c>
      <c r="DD803">
        <v>103</v>
      </c>
      <c r="DE803">
        <v>104</v>
      </c>
      <c r="DF803">
        <v>105</v>
      </c>
      <c r="DG803">
        <v>106</v>
      </c>
      <c r="DH803">
        <v>107</v>
      </c>
      <c r="DI803">
        <v>108</v>
      </c>
      <c r="DJ803">
        <v>109</v>
      </c>
      <c r="DK803">
        <v>110</v>
      </c>
      <c r="DL803">
        <v>111</v>
      </c>
      <c r="DM803">
        <v>112</v>
      </c>
      <c r="DN803">
        <v>113</v>
      </c>
      <c r="DO803">
        <v>114</v>
      </c>
      <c r="DP803">
        <v>115</v>
      </c>
      <c r="DQ803">
        <v>116</v>
      </c>
      <c r="DR803">
        <v>117</v>
      </c>
      <c r="DS803">
        <v>118</v>
      </c>
      <c r="DT803">
        <v>119</v>
      </c>
      <c r="DU803">
        <v>120</v>
      </c>
      <c r="DV803">
        <v>121</v>
      </c>
      <c r="DW803">
        <v>122</v>
      </c>
      <c r="DX803">
        <v>123</v>
      </c>
      <c r="DY803">
        <v>124</v>
      </c>
      <c r="DZ803">
        <v>125</v>
      </c>
      <c r="EA803">
        <v>126</v>
      </c>
      <c r="EB803">
        <v>127</v>
      </c>
      <c r="EC803">
        <v>128</v>
      </c>
      <c r="ED803">
        <v>129</v>
      </c>
      <c r="EE803">
        <v>130</v>
      </c>
      <c r="EF803">
        <v>131</v>
      </c>
      <c r="EG803">
        <v>132</v>
      </c>
      <c r="EH803">
        <v>133</v>
      </c>
      <c r="EI803">
        <v>134</v>
      </c>
      <c r="EJ803">
        <v>135</v>
      </c>
      <c r="EK803">
        <v>136</v>
      </c>
      <c r="EL803">
        <v>137</v>
      </c>
      <c r="EM803">
        <v>138</v>
      </c>
      <c r="EN803">
        <v>139</v>
      </c>
      <c r="EO803">
        <v>140</v>
      </c>
      <c r="EP803">
        <v>141</v>
      </c>
      <c r="EQ803">
        <v>142</v>
      </c>
      <c r="ER803">
        <v>143</v>
      </c>
      <c r="ES803">
        <v>144</v>
      </c>
      <c r="ET803">
        <v>145</v>
      </c>
      <c r="EU803">
        <v>146</v>
      </c>
      <c r="EV803">
        <v>147</v>
      </c>
      <c r="EW803">
        <v>148</v>
      </c>
      <c r="EX803">
        <v>149</v>
      </c>
      <c r="EY803">
        <v>150</v>
      </c>
      <c r="EZ803">
        <v>151</v>
      </c>
      <c r="FA803">
        <v>152</v>
      </c>
      <c r="FB803">
        <v>153</v>
      </c>
      <c r="FC803">
        <v>154</v>
      </c>
      <c r="FD803">
        <v>155</v>
      </c>
      <c r="FE803">
        <v>156</v>
      </c>
      <c r="FF803">
        <v>157</v>
      </c>
      <c r="FG803">
        <v>158</v>
      </c>
      <c r="FH803">
        <v>159</v>
      </c>
      <c r="FJ803">
        <v>160</v>
      </c>
      <c r="FK803">
        <v>161</v>
      </c>
      <c r="FL803">
        <v>162</v>
      </c>
      <c r="FM803">
        <v>163</v>
      </c>
    </row>
    <row r="804" spans="4:170" x14ac:dyDescent="0.2">
      <c r="E804" s="426" t="s">
        <v>157</v>
      </c>
      <c r="F804">
        <v>44</v>
      </c>
      <c r="G804">
        <v>28</v>
      </c>
      <c r="H804">
        <v>154</v>
      </c>
      <c r="I804">
        <v>136</v>
      </c>
      <c r="J804">
        <v>83</v>
      </c>
      <c r="K804">
        <v>123</v>
      </c>
      <c r="L804">
        <v>60</v>
      </c>
      <c r="M804">
        <v>54</v>
      </c>
      <c r="N804">
        <v>73</v>
      </c>
      <c r="O804">
        <v>113</v>
      </c>
      <c r="P804">
        <v>102</v>
      </c>
      <c r="Q804">
        <v>128</v>
      </c>
      <c r="R804">
        <v>110</v>
      </c>
      <c r="S804">
        <v>1</v>
      </c>
      <c r="T804">
        <v>46</v>
      </c>
      <c r="U804">
        <v>125</v>
      </c>
      <c r="V804">
        <v>23</v>
      </c>
      <c r="W804">
        <v>66</v>
      </c>
      <c r="X804">
        <v>147</v>
      </c>
      <c r="Y804">
        <v>74</v>
      </c>
      <c r="Z804">
        <v>135</v>
      </c>
      <c r="AA804">
        <v>95</v>
      </c>
      <c r="AB804">
        <v>80</v>
      </c>
      <c r="AC804">
        <v>37</v>
      </c>
      <c r="AD804">
        <v>106</v>
      </c>
      <c r="AE804">
        <v>157</v>
      </c>
      <c r="AF804">
        <v>43</v>
      </c>
      <c r="AG804">
        <v>149</v>
      </c>
      <c r="AH804">
        <v>20</v>
      </c>
      <c r="AI804">
        <v>32</v>
      </c>
      <c r="AJ804">
        <v>14</v>
      </c>
      <c r="AK804">
        <v>101</v>
      </c>
      <c r="AL804">
        <v>39</v>
      </c>
      <c r="AM804">
        <v>42</v>
      </c>
      <c r="AN804">
        <v>81</v>
      </c>
      <c r="AO804">
        <v>8</v>
      </c>
      <c r="AP804">
        <v>4</v>
      </c>
      <c r="AQ804">
        <v>155</v>
      </c>
      <c r="AR804">
        <v>33</v>
      </c>
      <c r="AS804">
        <v>67</v>
      </c>
      <c r="AT804">
        <v>115</v>
      </c>
      <c r="AU804">
        <v>63</v>
      </c>
      <c r="AV804">
        <v>50</v>
      </c>
      <c r="AW804">
        <v>131</v>
      </c>
      <c r="AX804">
        <v>78</v>
      </c>
      <c r="AY804">
        <v>120</v>
      </c>
      <c r="AZ804">
        <v>100</v>
      </c>
      <c r="BA804">
        <v>71</v>
      </c>
      <c r="BB804">
        <v>22</v>
      </c>
      <c r="BC804">
        <v>56</v>
      </c>
      <c r="BD804">
        <v>97</v>
      </c>
      <c r="BE804">
        <v>148</v>
      </c>
      <c r="BF804">
        <v>27</v>
      </c>
      <c r="BG804">
        <v>18</v>
      </c>
      <c r="BH804">
        <v>161</v>
      </c>
      <c r="BI804">
        <v>98</v>
      </c>
      <c r="BJ804">
        <v>68</v>
      </c>
      <c r="BK804">
        <v>112</v>
      </c>
      <c r="BL804">
        <v>6</v>
      </c>
      <c r="BM804">
        <v>93</v>
      </c>
      <c r="BN804">
        <v>70</v>
      </c>
      <c r="BO804">
        <v>76</v>
      </c>
      <c r="BP804">
        <v>111</v>
      </c>
      <c r="BQ804">
        <v>116</v>
      </c>
      <c r="BR804">
        <v>159</v>
      </c>
      <c r="BS804">
        <v>40</v>
      </c>
      <c r="BT804">
        <v>150</v>
      </c>
      <c r="BU804">
        <v>92</v>
      </c>
      <c r="BV804">
        <v>41</v>
      </c>
      <c r="BW804">
        <v>138</v>
      </c>
      <c r="BX804">
        <v>48</v>
      </c>
      <c r="BY804">
        <v>13</v>
      </c>
      <c r="BZ804">
        <v>52</v>
      </c>
      <c r="CA804">
        <v>85</v>
      </c>
      <c r="CB804">
        <v>7</v>
      </c>
      <c r="CC804">
        <v>47</v>
      </c>
      <c r="CD804">
        <v>109</v>
      </c>
      <c r="CE804">
        <v>130</v>
      </c>
      <c r="CF804">
        <v>53</v>
      </c>
      <c r="CG804">
        <v>146</v>
      </c>
      <c r="CH804">
        <v>104</v>
      </c>
      <c r="CI804">
        <v>79</v>
      </c>
      <c r="CJ804">
        <v>107</v>
      </c>
      <c r="CK804">
        <v>36</v>
      </c>
      <c r="CL804">
        <v>96</v>
      </c>
      <c r="CM804">
        <v>87</v>
      </c>
      <c r="CN804">
        <v>124</v>
      </c>
      <c r="CO804">
        <v>129</v>
      </c>
      <c r="CP804">
        <v>118</v>
      </c>
      <c r="CQ804">
        <v>21</v>
      </c>
      <c r="CR804">
        <v>132</v>
      </c>
      <c r="CS804">
        <v>105</v>
      </c>
      <c r="CT804">
        <v>29</v>
      </c>
      <c r="CU804">
        <v>65</v>
      </c>
      <c r="CV804">
        <v>69</v>
      </c>
      <c r="CW804">
        <v>49</v>
      </c>
      <c r="CX804">
        <v>89</v>
      </c>
      <c r="CY804">
        <v>127</v>
      </c>
      <c r="CZ804">
        <v>77</v>
      </c>
      <c r="DA804">
        <v>121</v>
      </c>
      <c r="DB804">
        <v>30</v>
      </c>
      <c r="DC804">
        <v>11</v>
      </c>
      <c r="DD804">
        <v>137</v>
      </c>
      <c r="DE804">
        <v>152</v>
      </c>
      <c r="DF804">
        <v>88</v>
      </c>
      <c r="DG804">
        <v>114</v>
      </c>
      <c r="DH804">
        <v>99</v>
      </c>
      <c r="DI804">
        <v>160</v>
      </c>
      <c r="DJ804">
        <v>25</v>
      </c>
      <c r="DK804">
        <v>117</v>
      </c>
      <c r="DL804">
        <v>75</v>
      </c>
      <c r="DM804">
        <v>38</v>
      </c>
      <c r="DN804">
        <v>45</v>
      </c>
      <c r="DO804">
        <v>12</v>
      </c>
      <c r="DP804">
        <v>82</v>
      </c>
      <c r="DQ804">
        <v>15</v>
      </c>
      <c r="DR804">
        <v>84</v>
      </c>
      <c r="DS804">
        <v>57</v>
      </c>
      <c r="DT804">
        <v>72</v>
      </c>
      <c r="DU804">
        <v>122</v>
      </c>
      <c r="DV804">
        <v>35</v>
      </c>
      <c r="DW804">
        <v>162</v>
      </c>
      <c r="DX804">
        <v>17</v>
      </c>
      <c r="DY804">
        <v>141</v>
      </c>
      <c r="DZ804">
        <v>103</v>
      </c>
      <c r="EA804">
        <v>145</v>
      </c>
      <c r="EB804">
        <v>24</v>
      </c>
      <c r="EC804">
        <v>119</v>
      </c>
      <c r="ED804">
        <v>16</v>
      </c>
      <c r="EE804">
        <v>139</v>
      </c>
      <c r="EF804">
        <v>10</v>
      </c>
      <c r="EG804">
        <v>153</v>
      </c>
      <c r="EH804">
        <v>26</v>
      </c>
      <c r="EI804">
        <v>143</v>
      </c>
      <c r="EJ804">
        <v>3</v>
      </c>
      <c r="EK804">
        <v>59</v>
      </c>
      <c r="EL804">
        <v>158</v>
      </c>
      <c r="EM804">
        <v>163</v>
      </c>
      <c r="EN804">
        <v>126</v>
      </c>
      <c r="EO804">
        <v>142</v>
      </c>
      <c r="EP804">
        <v>140</v>
      </c>
      <c r="EQ804">
        <v>86</v>
      </c>
      <c r="ER804">
        <v>55</v>
      </c>
      <c r="ES804">
        <v>108</v>
      </c>
      <c r="ET804">
        <v>61</v>
      </c>
      <c r="EU804">
        <v>64</v>
      </c>
      <c r="EV804">
        <v>19</v>
      </c>
      <c r="EW804">
        <v>90</v>
      </c>
      <c r="EX804">
        <v>51</v>
      </c>
      <c r="EY804">
        <v>94</v>
      </c>
      <c r="EZ804">
        <v>9</v>
      </c>
      <c r="FA804">
        <v>156</v>
      </c>
      <c r="FB804">
        <v>2</v>
      </c>
      <c r="FC804">
        <v>133</v>
      </c>
      <c r="FD804">
        <v>31</v>
      </c>
      <c r="FE804">
        <v>144</v>
      </c>
      <c r="FF804">
        <v>91</v>
      </c>
      <c r="FG804">
        <v>151</v>
      </c>
      <c r="FH804">
        <v>58</v>
      </c>
      <c r="FJ804">
        <v>62</v>
      </c>
      <c r="FK804">
        <v>134</v>
      </c>
      <c r="FL804">
        <v>34</v>
      </c>
      <c r="FM804">
        <v>5</v>
      </c>
    </row>
    <row r="805" spans="4:170" x14ac:dyDescent="0.2">
      <c r="E805" s="426" t="s">
        <v>159</v>
      </c>
      <c r="F805">
        <v>94</v>
      </c>
      <c r="G805">
        <v>130</v>
      </c>
      <c r="H805">
        <v>40</v>
      </c>
      <c r="I805">
        <v>23</v>
      </c>
      <c r="J805">
        <v>148</v>
      </c>
      <c r="K805">
        <v>53</v>
      </c>
      <c r="L805">
        <v>163</v>
      </c>
      <c r="M805">
        <v>105</v>
      </c>
      <c r="N805">
        <v>87</v>
      </c>
      <c r="O805">
        <v>123</v>
      </c>
      <c r="P805">
        <v>33</v>
      </c>
      <c r="Q805">
        <v>133</v>
      </c>
      <c r="R805">
        <v>84</v>
      </c>
      <c r="S805">
        <v>27</v>
      </c>
      <c r="T805">
        <v>141</v>
      </c>
      <c r="U805">
        <v>7</v>
      </c>
      <c r="V805">
        <v>54</v>
      </c>
      <c r="W805">
        <v>126</v>
      </c>
      <c r="X805">
        <v>81</v>
      </c>
      <c r="Y805">
        <v>86</v>
      </c>
      <c r="Z805">
        <v>119</v>
      </c>
      <c r="AA805">
        <v>44</v>
      </c>
      <c r="AB805">
        <v>122</v>
      </c>
      <c r="AC805">
        <v>48</v>
      </c>
      <c r="AD805">
        <v>71</v>
      </c>
      <c r="AE805">
        <v>29</v>
      </c>
      <c r="AF805">
        <v>39</v>
      </c>
      <c r="AG805">
        <v>15</v>
      </c>
      <c r="AH805">
        <v>128</v>
      </c>
      <c r="AI805">
        <v>158</v>
      </c>
      <c r="AJ805">
        <v>129</v>
      </c>
      <c r="AK805">
        <v>138</v>
      </c>
      <c r="AL805">
        <v>152</v>
      </c>
      <c r="AM805">
        <v>115</v>
      </c>
      <c r="AN805">
        <v>132</v>
      </c>
      <c r="AO805">
        <v>65</v>
      </c>
      <c r="AP805">
        <v>131</v>
      </c>
      <c r="AQ805">
        <v>150</v>
      </c>
      <c r="AR805">
        <v>111</v>
      </c>
      <c r="AS805">
        <v>66</v>
      </c>
      <c r="AT805">
        <v>12</v>
      </c>
      <c r="AU805">
        <v>118</v>
      </c>
      <c r="AV805">
        <v>19</v>
      </c>
      <c r="AW805">
        <v>157</v>
      </c>
      <c r="AX805">
        <v>102</v>
      </c>
      <c r="AY805">
        <v>113</v>
      </c>
      <c r="AZ805">
        <v>6</v>
      </c>
      <c r="BA805">
        <v>95</v>
      </c>
      <c r="BB805">
        <v>121</v>
      </c>
      <c r="BC805">
        <v>57</v>
      </c>
      <c r="BD805">
        <v>3</v>
      </c>
      <c r="BE805">
        <v>116</v>
      </c>
      <c r="BF805">
        <v>89</v>
      </c>
      <c r="BG805">
        <v>17</v>
      </c>
      <c r="BH805">
        <v>64</v>
      </c>
      <c r="BI805">
        <v>93</v>
      </c>
      <c r="BJ805">
        <v>1</v>
      </c>
      <c r="BK805">
        <v>22</v>
      </c>
      <c r="BL805">
        <v>61</v>
      </c>
      <c r="BM805">
        <v>101</v>
      </c>
      <c r="BN805">
        <v>24</v>
      </c>
      <c r="BO805">
        <v>155</v>
      </c>
      <c r="BP805">
        <v>161</v>
      </c>
      <c r="BQ805">
        <v>13</v>
      </c>
      <c r="BR805">
        <v>36</v>
      </c>
      <c r="BS805">
        <v>139</v>
      </c>
      <c r="BT805">
        <v>31</v>
      </c>
      <c r="BU805">
        <v>4</v>
      </c>
      <c r="BV805">
        <v>47</v>
      </c>
      <c r="BW805">
        <v>151</v>
      </c>
      <c r="BX805">
        <v>154</v>
      </c>
      <c r="BY805">
        <v>110</v>
      </c>
      <c r="BZ805">
        <v>60</v>
      </c>
      <c r="CA805">
        <v>63</v>
      </c>
      <c r="CB805">
        <v>162</v>
      </c>
      <c r="CC805">
        <v>100</v>
      </c>
      <c r="CD805">
        <v>143</v>
      </c>
      <c r="CE805">
        <v>125</v>
      </c>
      <c r="CF805">
        <v>68</v>
      </c>
      <c r="CG805">
        <v>43</v>
      </c>
      <c r="CH805">
        <v>25</v>
      </c>
      <c r="CI805">
        <v>41</v>
      </c>
      <c r="CJ805">
        <v>79</v>
      </c>
      <c r="CK805">
        <v>35</v>
      </c>
      <c r="CL805">
        <v>97</v>
      </c>
      <c r="CM805">
        <v>20</v>
      </c>
      <c r="CN805">
        <v>10</v>
      </c>
      <c r="CO805">
        <v>99</v>
      </c>
      <c r="CP805">
        <v>11</v>
      </c>
      <c r="CQ805">
        <v>104</v>
      </c>
      <c r="CR805">
        <v>58</v>
      </c>
      <c r="CS805">
        <v>46</v>
      </c>
      <c r="CT805">
        <v>67</v>
      </c>
      <c r="CU805">
        <v>137</v>
      </c>
      <c r="CV805">
        <v>2</v>
      </c>
      <c r="CW805">
        <v>108</v>
      </c>
      <c r="CX805">
        <v>135</v>
      </c>
      <c r="CY805">
        <v>75</v>
      </c>
      <c r="CZ805">
        <v>145</v>
      </c>
      <c r="DA805">
        <v>76</v>
      </c>
      <c r="DB805">
        <v>90</v>
      </c>
      <c r="DC805">
        <v>83</v>
      </c>
      <c r="DD805">
        <v>134</v>
      </c>
      <c r="DE805">
        <v>91</v>
      </c>
      <c r="DF805">
        <v>14</v>
      </c>
      <c r="DG805">
        <v>147</v>
      </c>
      <c r="DH805">
        <v>106</v>
      </c>
      <c r="DI805">
        <v>30</v>
      </c>
      <c r="DJ805">
        <v>153</v>
      </c>
      <c r="DK805">
        <v>114</v>
      </c>
      <c r="DL805">
        <v>69</v>
      </c>
      <c r="DM805">
        <v>149</v>
      </c>
      <c r="DN805">
        <v>144</v>
      </c>
      <c r="DO805">
        <v>156</v>
      </c>
      <c r="DP805">
        <v>62</v>
      </c>
      <c r="DQ805">
        <v>159</v>
      </c>
      <c r="DR805">
        <v>140</v>
      </c>
      <c r="DS805">
        <v>21</v>
      </c>
      <c r="DT805">
        <v>26</v>
      </c>
      <c r="DU805">
        <v>52</v>
      </c>
      <c r="DV805">
        <v>85</v>
      </c>
      <c r="DW805">
        <v>80</v>
      </c>
      <c r="DX805">
        <v>117</v>
      </c>
      <c r="DY805">
        <v>98</v>
      </c>
      <c r="DZ805">
        <v>49</v>
      </c>
      <c r="EA805">
        <v>18</v>
      </c>
      <c r="EB805">
        <v>45</v>
      </c>
      <c r="EC805">
        <v>70</v>
      </c>
      <c r="ED805">
        <v>56</v>
      </c>
      <c r="EE805">
        <v>51</v>
      </c>
      <c r="EF805">
        <v>88</v>
      </c>
      <c r="EG805">
        <v>73</v>
      </c>
      <c r="EH805">
        <v>37</v>
      </c>
      <c r="EI805">
        <v>92</v>
      </c>
      <c r="EJ805">
        <v>59</v>
      </c>
      <c r="EK805">
        <v>5</v>
      </c>
      <c r="EL805">
        <v>136</v>
      </c>
      <c r="EM805">
        <v>96</v>
      </c>
      <c r="EN805">
        <v>127</v>
      </c>
      <c r="EO805">
        <v>9</v>
      </c>
      <c r="EP805">
        <v>77</v>
      </c>
      <c r="EQ805">
        <v>146</v>
      </c>
      <c r="ER805">
        <v>42</v>
      </c>
      <c r="ES805">
        <v>107</v>
      </c>
      <c r="ET805">
        <v>16</v>
      </c>
      <c r="EU805">
        <v>109</v>
      </c>
      <c r="EV805">
        <v>34</v>
      </c>
      <c r="EW805">
        <v>72</v>
      </c>
      <c r="EX805">
        <v>112</v>
      </c>
      <c r="EY805">
        <v>38</v>
      </c>
      <c r="EZ805">
        <v>74</v>
      </c>
      <c r="FA805">
        <v>50</v>
      </c>
      <c r="FB805">
        <v>142</v>
      </c>
      <c r="FC805">
        <v>160</v>
      </c>
      <c r="FD805">
        <v>28</v>
      </c>
      <c r="FE805">
        <v>82</v>
      </c>
      <c r="FF805">
        <v>103</v>
      </c>
      <c r="FG805">
        <v>32</v>
      </c>
      <c r="FH805">
        <v>120</v>
      </c>
      <c r="FJ805">
        <v>55</v>
      </c>
      <c r="FK805">
        <v>78</v>
      </c>
      <c r="FL805">
        <v>124</v>
      </c>
      <c r="FM805">
        <v>8</v>
      </c>
    </row>
    <row r="807" spans="4:170" x14ac:dyDescent="0.2">
      <c r="D807" s="430">
        <v>164</v>
      </c>
      <c r="E807" s="431" t="s">
        <v>179</v>
      </c>
    </row>
    <row r="808" spans="4:170" x14ac:dyDescent="0.2">
      <c r="E808" s="426" t="s">
        <v>130</v>
      </c>
      <c r="F808">
        <v>1</v>
      </c>
      <c r="G808">
        <v>2</v>
      </c>
      <c r="H808">
        <v>3</v>
      </c>
      <c r="I808">
        <v>4</v>
      </c>
      <c r="J808">
        <v>5</v>
      </c>
      <c r="K808">
        <v>6</v>
      </c>
      <c r="L808">
        <v>7</v>
      </c>
      <c r="M808">
        <v>8</v>
      </c>
      <c r="N808">
        <v>9</v>
      </c>
      <c r="O808">
        <v>10</v>
      </c>
      <c r="P808">
        <v>11</v>
      </c>
      <c r="Q808">
        <v>12</v>
      </c>
      <c r="R808">
        <v>13</v>
      </c>
      <c r="S808">
        <v>14</v>
      </c>
      <c r="T808">
        <v>15</v>
      </c>
      <c r="U808">
        <v>16</v>
      </c>
      <c r="V808">
        <v>17</v>
      </c>
      <c r="W808">
        <v>18</v>
      </c>
      <c r="X808">
        <v>19</v>
      </c>
      <c r="Y808">
        <v>20</v>
      </c>
      <c r="Z808">
        <v>21</v>
      </c>
      <c r="AA808">
        <v>22</v>
      </c>
      <c r="AB808">
        <v>23</v>
      </c>
      <c r="AC808">
        <v>24</v>
      </c>
      <c r="AD808">
        <v>25</v>
      </c>
      <c r="AE808">
        <v>26</v>
      </c>
      <c r="AF808">
        <v>27</v>
      </c>
      <c r="AG808">
        <v>28</v>
      </c>
      <c r="AH808">
        <v>29</v>
      </c>
      <c r="AI808">
        <v>30</v>
      </c>
      <c r="AJ808">
        <v>31</v>
      </c>
      <c r="AK808">
        <v>32</v>
      </c>
      <c r="AL808">
        <v>33</v>
      </c>
      <c r="AM808">
        <v>34</v>
      </c>
      <c r="AN808">
        <v>35</v>
      </c>
      <c r="AO808">
        <v>36</v>
      </c>
      <c r="AP808">
        <v>37</v>
      </c>
      <c r="AQ808">
        <v>38</v>
      </c>
      <c r="AR808">
        <v>39</v>
      </c>
      <c r="AS808">
        <v>40</v>
      </c>
      <c r="AT808">
        <v>41</v>
      </c>
      <c r="AU808">
        <v>42</v>
      </c>
      <c r="AV808">
        <v>43</v>
      </c>
      <c r="AW808">
        <v>44</v>
      </c>
      <c r="AX808">
        <v>45</v>
      </c>
      <c r="AY808">
        <v>46</v>
      </c>
      <c r="AZ808">
        <v>47</v>
      </c>
      <c r="BA808">
        <v>48</v>
      </c>
      <c r="BB808">
        <v>49</v>
      </c>
      <c r="BC808">
        <v>50</v>
      </c>
      <c r="BD808">
        <v>51</v>
      </c>
      <c r="BE808">
        <v>52</v>
      </c>
      <c r="BF808">
        <v>53</v>
      </c>
      <c r="BG808">
        <v>54</v>
      </c>
      <c r="BH808">
        <v>55</v>
      </c>
      <c r="BI808">
        <v>56</v>
      </c>
      <c r="BJ808">
        <v>57</v>
      </c>
      <c r="BK808">
        <v>58</v>
      </c>
      <c r="BL808">
        <v>59</v>
      </c>
      <c r="BM808">
        <v>60</v>
      </c>
      <c r="BN808">
        <v>61</v>
      </c>
      <c r="BO808">
        <v>62</v>
      </c>
      <c r="BP808">
        <v>63</v>
      </c>
      <c r="BQ808">
        <v>64</v>
      </c>
      <c r="BR808">
        <v>65</v>
      </c>
      <c r="BS808">
        <v>66</v>
      </c>
      <c r="BT808">
        <v>67</v>
      </c>
      <c r="BU808">
        <v>68</v>
      </c>
      <c r="BV808">
        <v>69</v>
      </c>
      <c r="BW808">
        <v>70</v>
      </c>
      <c r="BX808">
        <v>71</v>
      </c>
      <c r="BY808">
        <v>72</v>
      </c>
      <c r="BZ808">
        <v>73</v>
      </c>
      <c r="CA808">
        <v>74</v>
      </c>
      <c r="CB808">
        <v>75</v>
      </c>
      <c r="CC808">
        <v>76</v>
      </c>
      <c r="CD808">
        <v>77</v>
      </c>
      <c r="CE808">
        <v>78</v>
      </c>
      <c r="CF808">
        <v>79</v>
      </c>
      <c r="CG808">
        <v>80</v>
      </c>
      <c r="CH808">
        <v>81</v>
      </c>
      <c r="CI808">
        <v>82</v>
      </c>
      <c r="CJ808">
        <v>83</v>
      </c>
      <c r="CK808">
        <v>84</v>
      </c>
      <c r="CL808">
        <v>85</v>
      </c>
      <c r="CM808">
        <v>86</v>
      </c>
      <c r="CN808">
        <v>87</v>
      </c>
      <c r="CO808">
        <v>88</v>
      </c>
      <c r="CP808">
        <v>89</v>
      </c>
      <c r="CQ808">
        <v>90</v>
      </c>
      <c r="CR808">
        <v>91</v>
      </c>
      <c r="CS808">
        <v>92</v>
      </c>
      <c r="CT808">
        <v>93</v>
      </c>
      <c r="CU808">
        <v>94</v>
      </c>
      <c r="CV808">
        <v>95</v>
      </c>
      <c r="CW808">
        <v>96</v>
      </c>
      <c r="CX808">
        <v>97</v>
      </c>
      <c r="CY808">
        <v>98</v>
      </c>
      <c r="CZ808">
        <v>99</v>
      </c>
      <c r="DA808">
        <v>100</v>
      </c>
      <c r="DB808">
        <v>101</v>
      </c>
      <c r="DC808">
        <v>102</v>
      </c>
      <c r="DD808">
        <v>103</v>
      </c>
      <c r="DE808">
        <v>104</v>
      </c>
      <c r="DF808">
        <v>105</v>
      </c>
      <c r="DG808">
        <v>106</v>
      </c>
      <c r="DH808">
        <v>107</v>
      </c>
      <c r="DI808">
        <v>108</v>
      </c>
      <c r="DJ808">
        <v>109</v>
      </c>
      <c r="DK808">
        <v>110</v>
      </c>
      <c r="DL808">
        <v>111</v>
      </c>
      <c r="DM808">
        <v>112</v>
      </c>
      <c r="DN808">
        <v>113</v>
      </c>
      <c r="DO808">
        <v>114</v>
      </c>
      <c r="DP808">
        <v>115</v>
      </c>
      <c r="DQ808">
        <v>116</v>
      </c>
      <c r="DR808">
        <v>117</v>
      </c>
      <c r="DS808">
        <v>118</v>
      </c>
      <c r="DT808">
        <v>119</v>
      </c>
      <c r="DU808">
        <v>120</v>
      </c>
      <c r="DV808">
        <v>121</v>
      </c>
      <c r="DW808">
        <v>122</v>
      </c>
      <c r="DX808">
        <v>123</v>
      </c>
      <c r="DY808">
        <v>124</v>
      </c>
      <c r="DZ808">
        <v>125</v>
      </c>
      <c r="EA808">
        <v>126</v>
      </c>
      <c r="EB808">
        <v>127</v>
      </c>
      <c r="EC808">
        <v>128</v>
      </c>
      <c r="ED808">
        <v>129</v>
      </c>
      <c r="EE808">
        <v>130</v>
      </c>
      <c r="EF808">
        <v>131</v>
      </c>
      <c r="EG808">
        <v>132</v>
      </c>
      <c r="EH808">
        <v>133</v>
      </c>
      <c r="EI808">
        <v>134</v>
      </c>
      <c r="EJ808">
        <v>135</v>
      </c>
      <c r="EK808">
        <v>136</v>
      </c>
      <c r="EL808">
        <v>137</v>
      </c>
      <c r="EM808">
        <v>138</v>
      </c>
      <c r="EN808">
        <v>139</v>
      </c>
      <c r="EO808">
        <v>140</v>
      </c>
      <c r="EP808">
        <v>141</v>
      </c>
      <c r="EQ808">
        <v>142</v>
      </c>
      <c r="ER808">
        <v>143</v>
      </c>
      <c r="ES808">
        <v>144</v>
      </c>
      <c r="ET808">
        <v>145</v>
      </c>
      <c r="EU808">
        <v>146</v>
      </c>
      <c r="EV808">
        <v>147</v>
      </c>
      <c r="EW808">
        <v>148</v>
      </c>
      <c r="EX808">
        <v>149</v>
      </c>
      <c r="EY808">
        <v>150</v>
      </c>
      <c r="EZ808">
        <v>151</v>
      </c>
      <c r="FA808">
        <v>152</v>
      </c>
      <c r="FB808">
        <v>153</v>
      </c>
      <c r="FC808">
        <v>154</v>
      </c>
      <c r="FD808">
        <v>155</v>
      </c>
      <c r="FE808">
        <v>156</v>
      </c>
      <c r="FF808">
        <v>157</v>
      </c>
      <c r="FG808">
        <v>158</v>
      </c>
      <c r="FH808">
        <v>159</v>
      </c>
      <c r="FI808">
        <v>160</v>
      </c>
      <c r="FJ808">
        <v>161</v>
      </c>
      <c r="FK808">
        <v>162</v>
      </c>
      <c r="FL808">
        <v>163</v>
      </c>
      <c r="FM808">
        <v>164</v>
      </c>
    </row>
    <row r="809" spans="4:170" x14ac:dyDescent="0.2">
      <c r="E809" s="426" t="s">
        <v>157</v>
      </c>
      <c r="F809">
        <v>143</v>
      </c>
      <c r="G809">
        <v>115</v>
      </c>
      <c r="H809">
        <v>77</v>
      </c>
      <c r="I809">
        <v>13</v>
      </c>
      <c r="J809">
        <v>157</v>
      </c>
      <c r="K809">
        <v>65</v>
      </c>
      <c r="L809">
        <v>130</v>
      </c>
      <c r="M809">
        <v>141</v>
      </c>
      <c r="N809">
        <v>31</v>
      </c>
      <c r="O809">
        <v>42</v>
      </c>
      <c r="P809">
        <v>39</v>
      </c>
      <c r="Q809">
        <v>25</v>
      </c>
      <c r="R809">
        <v>120</v>
      </c>
      <c r="S809">
        <v>113</v>
      </c>
      <c r="T809">
        <v>131</v>
      </c>
      <c r="U809">
        <v>49</v>
      </c>
      <c r="V809">
        <v>123</v>
      </c>
      <c r="W809">
        <v>104</v>
      </c>
      <c r="X809">
        <v>161</v>
      </c>
      <c r="Y809">
        <v>156</v>
      </c>
      <c r="Z809">
        <v>160</v>
      </c>
      <c r="AA809">
        <v>19</v>
      </c>
      <c r="AB809">
        <v>116</v>
      </c>
      <c r="AC809">
        <v>56</v>
      </c>
      <c r="AD809">
        <v>48</v>
      </c>
      <c r="AE809">
        <v>55</v>
      </c>
      <c r="AF809">
        <v>6</v>
      </c>
      <c r="AG809">
        <v>146</v>
      </c>
      <c r="AH809">
        <v>3</v>
      </c>
      <c r="AI809">
        <v>98</v>
      </c>
      <c r="AJ809">
        <v>9</v>
      </c>
      <c r="AK809">
        <v>46</v>
      </c>
      <c r="AL809">
        <v>149</v>
      </c>
      <c r="AM809">
        <v>97</v>
      </c>
      <c r="AN809">
        <v>124</v>
      </c>
      <c r="AO809">
        <v>109</v>
      </c>
      <c r="AP809">
        <v>38</v>
      </c>
      <c r="AQ809">
        <v>1</v>
      </c>
      <c r="AR809">
        <v>127</v>
      </c>
      <c r="AS809">
        <v>83</v>
      </c>
      <c r="AT809">
        <v>78</v>
      </c>
      <c r="AU809">
        <v>18</v>
      </c>
      <c r="AV809">
        <v>81</v>
      </c>
      <c r="AW809">
        <v>137</v>
      </c>
      <c r="AX809">
        <v>69</v>
      </c>
      <c r="AY809">
        <v>112</v>
      </c>
      <c r="AZ809">
        <v>20</v>
      </c>
      <c r="BA809">
        <v>12</v>
      </c>
      <c r="BB809">
        <v>10</v>
      </c>
      <c r="BC809">
        <v>107</v>
      </c>
      <c r="BD809">
        <v>74</v>
      </c>
      <c r="BE809">
        <v>70</v>
      </c>
      <c r="BF809">
        <v>32</v>
      </c>
      <c r="BG809">
        <v>87</v>
      </c>
      <c r="BH809">
        <v>91</v>
      </c>
      <c r="BI809">
        <v>95</v>
      </c>
      <c r="BJ809">
        <v>21</v>
      </c>
      <c r="BK809">
        <v>37</v>
      </c>
      <c r="BL809">
        <v>162</v>
      </c>
      <c r="BM809">
        <v>89</v>
      </c>
      <c r="BN809">
        <v>5</v>
      </c>
      <c r="BO809">
        <v>108</v>
      </c>
      <c r="BP809">
        <v>16</v>
      </c>
      <c r="BQ809">
        <v>148</v>
      </c>
      <c r="BR809">
        <v>111</v>
      </c>
      <c r="BS809">
        <v>47</v>
      </c>
      <c r="BT809">
        <v>158</v>
      </c>
      <c r="BU809">
        <v>142</v>
      </c>
      <c r="BV809">
        <v>122</v>
      </c>
      <c r="BW809">
        <v>119</v>
      </c>
      <c r="BX809">
        <v>29</v>
      </c>
      <c r="BY809">
        <v>68</v>
      </c>
      <c r="BZ809">
        <v>41</v>
      </c>
      <c r="CA809">
        <v>132</v>
      </c>
      <c r="CB809">
        <v>164</v>
      </c>
      <c r="CC809">
        <v>63</v>
      </c>
      <c r="CD809">
        <v>4</v>
      </c>
      <c r="CE809">
        <v>7</v>
      </c>
      <c r="CF809">
        <v>126</v>
      </c>
      <c r="CG809">
        <v>153</v>
      </c>
      <c r="CH809">
        <v>93</v>
      </c>
      <c r="CI809">
        <v>163</v>
      </c>
      <c r="CJ809">
        <v>79</v>
      </c>
      <c r="CK809">
        <v>67</v>
      </c>
      <c r="CL809">
        <v>71</v>
      </c>
      <c r="CM809">
        <v>139</v>
      </c>
      <c r="CN809">
        <v>58</v>
      </c>
      <c r="CO809">
        <v>44</v>
      </c>
      <c r="CP809">
        <v>27</v>
      </c>
      <c r="CQ809">
        <v>54</v>
      </c>
      <c r="CR809">
        <v>125</v>
      </c>
      <c r="CS809">
        <v>33</v>
      </c>
      <c r="CT809">
        <v>80</v>
      </c>
      <c r="CU809">
        <v>117</v>
      </c>
      <c r="CV809">
        <v>57</v>
      </c>
      <c r="CW809">
        <v>84</v>
      </c>
      <c r="CX809">
        <v>135</v>
      </c>
      <c r="CY809">
        <v>30</v>
      </c>
      <c r="CZ809">
        <v>36</v>
      </c>
      <c r="DA809">
        <v>96</v>
      </c>
      <c r="DB809">
        <v>99</v>
      </c>
      <c r="DC809">
        <v>76</v>
      </c>
      <c r="DD809">
        <v>106</v>
      </c>
      <c r="DE809">
        <v>101</v>
      </c>
      <c r="DF809">
        <v>144</v>
      </c>
      <c r="DG809">
        <v>150</v>
      </c>
      <c r="DH809">
        <v>90</v>
      </c>
      <c r="DI809">
        <v>62</v>
      </c>
      <c r="DJ809">
        <v>72</v>
      </c>
      <c r="DK809">
        <v>52</v>
      </c>
      <c r="DL809">
        <v>100</v>
      </c>
      <c r="DM809">
        <v>53</v>
      </c>
      <c r="DN809">
        <v>26</v>
      </c>
      <c r="DO809">
        <v>140</v>
      </c>
      <c r="DP809">
        <v>2</v>
      </c>
      <c r="DQ809">
        <v>85</v>
      </c>
      <c r="DR809">
        <v>14</v>
      </c>
      <c r="DS809">
        <v>22</v>
      </c>
      <c r="DT809">
        <v>40</v>
      </c>
      <c r="DU809">
        <v>151</v>
      </c>
      <c r="DV809">
        <v>43</v>
      </c>
      <c r="DW809">
        <v>28</v>
      </c>
      <c r="DX809">
        <v>129</v>
      </c>
      <c r="DY809">
        <v>88</v>
      </c>
      <c r="DZ809">
        <v>61</v>
      </c>
      <c r="EA809">
        <v>34</v>
      </c>
      <c r="EB809">
        <v>145</v>
      </c>
      <c r="EC809">
        <v>50</v>
      </c>
      <c r="ED809">
        <v>17</v>
      </c>
      <c r="EE809">
        <v>66</v>
      </c>
      <c r="EF809">
        <v>35</v>
      </c>
      <c r="EG809">
        <v>138</v>
      </c>
      <c r="EH809">
        <v>159</v>
      </c>
      <c r="EI809">
        <v>152</v>
      </c>
      <c r="EJ809">
        <v>121</v>
      </c>
      <c r="EK809">
        <v>82</v>
      </c>
      <c r="EL809">
        <v>128</v>
      </c>
      <c r="EM809">
        <v>105</v>
      </c>
      <c r="EN809">
        <v>147</v>
      </c>
      <c r="EO809">
        <v>73</v>
      </c>
      <c r="EP809">
        <v>8</v>
      </c>
      <c r="EQ809">
        <v>103</v>
      </c>
      <c r="ER809">
        <v>94</v>
      </c>
      <c r="ES809">
        <v>60</v>
      </c>
      <c r="ET809">
        <v>86</v>
      </c>
      <c r="EU809">
        <v>92</v>
      </c>
      <c r="EV809">
        <v>11</v>
      </c>
      <c r="EW809">
        <v>64</v>
      </c>
      <c r="EX809">
        <v>23</v>
      </c>
      <c r="EY809">
        <v>59</v>
      </c>
      <c r="EZ809">
        <v>118</v>
      </c>
      <c r="FA809">
        <v>134</v>
      </c>
      <c r="FB809">
        <v>24</v>
      </c>
      <c r="FC809">
        <v>110</v>
      </c>
      <c r="FD809">
        <v>51</v>
      </c>
      <c r="FE809">
        <v>75</v>
      </c>
      <c r="FF809">
        <v>154</v>
      </c>
      <c r="FG809">
        <v>102</v>
      </c>
      <c r="FH809">
        <v>133</v>
      </c>
      <c r="FI809">
        <v>114</v>
      </c>
      <c r="FJ809">
        <v>155</v>
      </c>
      <c r="FK809">
        <v>45</v>
      </c>
      <c r="FL809">
        <v>136</v>
      </c>
      <c r="FM809">
        <v>15</v>
      </c>
    </row>
    <row r="810" spans="4:170" x14ac:dyDescent="0.2">
      <c r="E810" s="426" t="s">
        <v>159</v>
      </c>
      <c r="F810">
        <v>132</v>
      </c>
      <c r="G810">
        <v>44</v>
      </c>
      <c r="H810">
        <v>157</v>
      </c>
      <c r="I810">
        <v>75</v>
      </c>
      <c r="J810">
        <v>1</v>
      </c>
      <c r="K810">
        <v>17</v>
      </c>
      <c r="L810">
        <v>94</v>
      </c>
      <c r="M810">
        <v>51</v>
      </c>
      <c r="N810">
        <v>158</v>
      </c>
      <c r="O810">
        <v>38</v>
      </c>
      <c r="P810">
        <v>40</v>
      </c>
      <c r="Q810">
        <v>83</v>
      </c>
      <c r="R810">
        <v>56</v>
      </c>
      <c r="S810">
        <v>141</v>
      </c>
      <c r="T810">
        <v>138</v>
      </c>
      <c r="U810">
        <v>124</v>
      </c>
      <c r="V810">
        <v>80</v>
      </c>
      <c r="W810">
        <v>74</v>
      </c>
      <c r="X810">
        <v>53</v>
      </c>
      <c r="Y810">
        <v>102</v>
      </c>
      <c r="Z810">
        <v>115</v>
      </c>
      <c r="AA810">
        <v>159</v>
      </c>
      <c r="AB810">
        <v>2</v>
      </c>
      <c r="AC810">
        <v>163</v>
      </c>
      <c r="AD810">
        <v>106</v>
      </c>
      <c r="AE810">
        <v>89</v>
      </c>
      <c r="AF810">
        <v>50</v>
      </c>
      <c r="AG810">
        <v>139</v>
      </c>
      <c r="AH810">
        <v>118</v>
      </c>
      <c r="AI810">
        <v>143</v>
      </c>
      <c r="AJ810">
        <v>64</v>
      </c>
      <c r="AK810">
        <v>153</v>
      </c>
      <c r="AL810">
        <v>107</v>
      </c>
      <c r="AM810">
        <v>71</v>
      </c>
      <c r="AN810">
        <v>39</v>
      </c>
      <c r="AO810">
        <v>145</v>
      </c>
      <c r="AP810">
        <v>155</v>
      </c>
      <c r="AQ810">
        <v>96</v>
      </c>
      <c r="AR810">
        <v>35</v>
      </c>
      <c r="AS810">
        <v>41</v>
      </c>
      <c r="AT810">
        <v>90</v>
      </c>
      <c r="AU810">
        <v>65</v>
      </c>
      <c r="AV810">
        <v>27</v>
      </c>
      <c r="AW810">
        <v>55</v>
      </c>
      <c r="AX810">
        <v>49</v>
      </c>
      <c r="AY810">
        <v>162</v>
      </c>
      <c r="AZ810">
        <v>31</v>
      </c>
      <c r="BA810">
        <v>147</v>
      </c>
      <c r="BB810">
        <v>93</v>
      </c>
      <c r="BC810">
        <v>103</v>
      </c>
      <c r="BD810">
        <v>164</v>
      </c>
      <c r="BE810">
        <v>13</v>
      </c>
      <c r="BF810">
        <v>19</v>
      </c>
      <c r="BG810">
        <v>66</v>
      </c>
      <c r="BH810">
        <v>62</v>
      </c>
      <c r="BI810">
        <v>15</v>
      </c>
      <c r="BJ810">
        <v>121</v>
      </c>
      <c r="BK810">
        <v>150</v>
      </c>
      <c r="BL810">
        <v>92</v>
      </c>
      <c r="BM810">
        <v>81</v>
      </c>
      <c r="BN810">
        <v>110</v>
      </c>
      <c r="BO810">
        <v>98</v>
      </c>
      <c r="BP810">
        <v>91</v>
      </c>
      <c r="BQ810">
        <v>78</v>
      </c>
      <c r="BR810">
        <v>34</v>
      </c>
      <c r="BS810">
        <v>54</v>
      </c>
      <c r="BT810">
        <v>30</v>
      </c>
      <c r="BU810">
        <v>97</v>
      </c>
      <c r="BV810">
        <v>86</v>
      </c>
      <c r="BW810">
        <v>146</v>
      </c>
      <c r="BX810">
        <v>114</v>
      </c>
      <c r="BY810">
        <v>126</v>
      </c>
      <c r="BZ810">
        <v>25</v>
      </c>
      <c r="CA810">
        <v>82</v>
      </c>
      <c r="CB810">
        <v>43</v>
      </c>
      <c r="CC810">
        <v>79</v>
      </c>
      <c r="CD810">
        <v>23</v>
      </c>
      <c r="CE810">
        <v>154</v>
      </c>
      <c r="CF810">
        <v>68</v>
      </c>
      <c r="CG810">
        <v>18</v>
      </c>
      <c r="CH810">
        <v>87</v>
      </c>
      <c r="CI810">
        <v>9</v>
      </c>
      <c r="CJ810">
        <v>45</v>
      </c>
      <c r="CK810">
        <v>76</v>
      </c>
      <c r="CL810">
        <v>112</v>
      </c>
      <c r="CM810">
        <v>140</v>
      </c>
      <c r="CN810">
        <v>133</v>
      </c>
      <c r="CO810">
        <v>72</v>
      </c>
      <c r="CP810">
        <v>142</v>
      </c>
      <c r="CQ810">
        <v>128</v>
      </c>
      <c r="CR810">
        <v>134</v>
      </c>
      <c r="CS810">
        <v>48</v>
      </c>
      <c r="CT810">
        <v>84</v>
      </c>
      <c r="CU810">
        <v>7</v>
      </c>
      <c r="CV810">
        <v>136</v>
      </c>
      <c r="CW810">
        <v>14</v>
      </c>
      <c r="CX810">
        <v>131</v>
      </c>
      <c r="CY810">
        <v>57</v>
      </c>
      <c r="CZ810">
        <v>26</v>
      </c>
      <c r="DA810">
        <v>123</v>
      </c>
      <c r="DB810">
        <v>69</v>
      </c>
      <c r="DC810">
        <v>5</v>
      </c>
      <c r="DD810">
        <v>152</v>
      </c>
      <c r="DE810">
        <v>32</v>
      </c>
      <c r="DF810">
        <v>37</v>
      </c>
      <c r="DG810">
        <v>59</v>
      </c>
      <c r="DH810">
        <v>3</v>
      </c>
      <c r="DI810">
        <v>67</v>
      </c>
      <c r="DJ810">
        <v>28</v>
      </c>
      <c r="DK810">
        <v>16</v>
      </c>
      <c r="DL810">
        <v>10</v>
      </c>
      <c r="DM810">
        <v>111</v>
      </c>
      <c r="DN810">
        <v>127</v>
      </c>
      <c r="DO810">
        <v>85</v>
      </c>
      <c r="DP810">
        <v>116</v>
      </c>
      <c r="DQ810">
        <v>148</v>
      </c>
      <c r="DR810">
        <v>24</v>
      </c>
      <c r="DS810">
        <v>29</v>
      </c>
      <c r="DT810">
        <v>11</v>
      </c>
      <c r="DU810">
        <v>8</v>
      </c>
      <c r="DV810">
        <v>42</v>
      </c>
      <c r="DW810">
        <v>113</v>
      </c>
      <c r="DX810">
        <v>100</v>
      </c>
      <c r="DY810">
        <v>47</v>
      </c>
      <c r="DZ810">
        <v>109</v>
      </c>
      <c r="EA810">
        <v>88</v>
      </c>
      <c r="EB810">
        <v>95</v>
      </c>
      <c r="EC810">
        <v>137</v>
      </c>
      <c r="ED810">
        <v>46</v>
      </c>
      <c r="EE810">
        <v>6</v>
      </c>
      <c r="EF810">
        <v>120</v>
      </c>
      <c r="EG810">
        <v>149</v>
      </c>
      <c r="EH810">
        <v>70</v>
      </c>
      <c r="EI810">
        <v>63</v>
      </c>
      <c r="EJ810">
        <v>101</v>
      </c>
      <c r="EK810">
        <v>144</v>
      </c>
      <c r="EL810">
        <v>156</v>
      </c>
      <c r="EM810">
        <v>52</v>
      </c>
      <c r="EN810">
        <v>125</v>
      </c>
      <c r="EO810">
        <v>12</v>
      </c>
      <c r="EP810">
        <v>117</v>
      </c>
      <c r="EQ810">
        <v>105</v>
      </c>
      <c r="ER810">
        <v>130</v>
      </c>
      <c r="ES810">
        <v>21</v>
      </c>
      <c r="ET810">
        <v>99</v>
      </c>
      <c r="EU810">
        <v>122</v>
      </c>
      <c r="EV810">
        <v>161</v>
      </c>
      <c r="EW810">
        <v>20</v>
      </c>
      <c r="EX810">
        <v>77</v>
      </c>
      <c r="EY810">
        <v>58</v>
      </c>
      <c r="EZ810">
        <v>119</v>
      </c>
      <c r="FA810">
        <v>151</v>
      </c>
      <c r="FB810">
        <v>135</v>
      </c>
      <c r="FC810">
        <v>61</v>
      </c>
      <c r="FD810">
        <v>108</v>
      </c>
      <c r="FE810">
        <v>60</v>
      </c>
      <c r="FF810">
        <v>104</v>
      </c>
      <c r="FG810">
        <v>4</v>
      </c>
      <c r="FH810">
        <v>22</v>
      </c>
      <c r="FI810">
        <v>36</v>
      </c>
      <c r="FJ810">
        <v>73</v>
      </c>
      <c r="FK810">
        <v>129</v>
      </c>
      <c r="FL810">
        <v>160</v>
      </c>
      <c r="FM810">
        <v>33</v>
      </c>
    </row>
    <row r="812" spans="4:170" x14ac:dyDescent="0.2">
      <c r="D812" s="430">
        <v>165</v>
      </c>
      <c r="E812" s="431" t="s">
        <v>179</v>
      </c>
    </row>
    <row r="813" spans="4:170" x14ac:dyDescent="0.2">
      <c r="E813" s="426" t="s">
        <v>130</v>
      </c>
      <c r="F813">
        <v>1</v>
      </c>
      <c r="G813">
        <v>2</v>
      </c>
      <c r="H813">
        <v>3</v>
      </c>
      <c r="I813">
        <v>4</v>
      </c>
      <c r="J813">
        <v>5</v>
      </c>
      <c r="K813">
        <v>6</v>
      </c>
      <c r="L813">
        <v>7</v>
      </c>
      <c r="M813">
        <v>8</v>
      </c>
      <c r="N813">
        <v>9</v>
      </c>
      <c r="O813">
        <v>10</v>
      </c>
      <c r="P813">
        <v>11</v>
      </c>
      <c r="Q813">
        <v>12</v>
      </c>
      <c r="R813">
        <v>13</v>
      </c>
      <c r="S813">
        <v>14</v>
      </c>
      <c r="T813">
        <v>15</v>
      </c>
      <c r="U813">
        <v>16</v>
      </c>
      <c r="V813">
        <v>17</v>
      </c>
      <c r="W813">
        <v>18</v>
      </c>
      <c r="X813">
        <v>19</v>
      </c>
      <c r="Y813">
        <v>20</v>
      </c>
      <c r="Z813">
        <v>21</v>
      </c>
      <c r="AA813">
        <v>22</v>
      </c>
      <c r="AB813">
        <v>23</v>
      </c>
      <c r="AC813">
        <v>24</v>
      </c>
      <c r="AD813">
        <v>25</v>
      </c>
      <c r="AE813">
        <v>26</v>
      </c>
      <c r="AF813">
        <v>27</v>
      </c>
      <c r="AG813">
        <v>28</v>
      </c>
      <c r="AH813">
        <v>29</v>
      </c>
      <c r="AI813">
        <v>30</v>
      </c>
      <c r="AJ813">
        <v>31</v>
      </c>
      <c r="AK813">
        <v>32</v>
      </c>
      <c r="AL813">
        <v>33</v>
      </c>
      <c r="AM813">
        <v>34</v>
      </c>
      <c r="AN813">
        <v>35</v>
      </c>
      <c r="AO813">
        <v>36</v>
      </c>
      <c r="AP813">
        <v>37</v>
      </c>
      <c r="AQ813">
        <v>38</v>
      </c>
      <c r="AR813">
        <v>39</v>
      </c>
      <c r="AS813">
        <v>40</v>
      </c>
      <c r="AT813">
        <v>41</v>
      </c>
      <c r="AU813">
        <v>42</v>
      </c>
      <c r="AV813">
        <v>43</v>
      </c>
      <c r="AW813">
        <v>44</v>
      </c>
      <c r="AX813">
        <v>45</v>
      </c>
      <c r="AY813">
        <v>46</v>
      </c>
      <c r="AZ813">
        <v>47</v>
      </c>
      <c r="BA813">
        <v>48</v>
      </c>
      <c r="BB813">
        <v>49</v>
      </c>
      <c r="BC813">
        <v>50</v>
      </c>
      <c r="BD813">
        <v>51</v>
      </c>
      <c r="BE813">
        <v>52</v>
      </c>
      <c r="BF813">
        <v>53</v>
      </c>
      <c r="BG813">
        <v>54</v>
      </c>
      <c r="BH813">
        <v>55</v>
      </c>
      <c r="BI813">
        <v>56</v>
      </c>
      <c r="BJ813">
        <v>57</v>
      </c>
      <c r="BK813">
        <v>58</v>
      </c>
      <c r="BL813">
        <v>59</v>
      </c>
      <c r="BM813">
        <v>60</v>
      </c>
      <c r="BN813">
        <v>61</v>
      </c>
      <c r="BO813">
        <v>62</v>
      </c>
      <c r="BP813">
        <v>63</v>
      </c>
      <c r="BQ813">
        <v>64</v>
      </c>
      <c r="BR813">
        <v>65</v>
      </c>
      <c r="BS813">
        <v>66</v>
      </c>
      <c r="BT813">
        <v>67</v>
      </c>
      <c r="BU813">
        <v>68</v>
      </c>
      <c r="BV813">
        <v>69</v>
      </c>
      <c r="BW813">
        <v>70</v>
      </c>
      <c r="BX813">
        <v>71</v>
      </c>
      <c r="BY813">
        <v>72</v>
      </c>
      <c r="BZ813">
        <v>73</v>
      </c>
      <c r="CA813">
        <v>74</v>
      </c>
      <c r="CB813">
        <v>75</v>
      </c>
      <c r="CC813">
        <v>76</v>
      </c>
      <c r="CD813">
        <v>77</v>
      </c>
      <c r="CE813">
        <v>78</v>
      </c>
      <c r="CF813">
        <v>79</v>
      </c>
      <c r="CG813">
        <v>80</v>
      </c>
      <c r="CH813">
        <v>81</v>
      </c>
      <c r="CI813">
        <v>82</v>
      </c>
      <c r="CJ813">
        <v>83</v>
      </c>
      <c r="CK813">
        <v>84</v>
      </c>
      <c r="CL813">
        <v>85</v>
      </c>
      <c r="CM813">
        <v>86</v>
      </c>
      <c r="CN813">
        <v>87</v>
      </c>
      <c r="CO813">
        <v>88</v>
      </c>
      <c r="CP813">
        <v>89</v>
      </c>
      <c r="CQ813">
        <v>90</v>
      </c>
      <c r="CR813">
        <v>91</v>
      </c>
      <c r="CS813">
        <v>92</v>
      </c>
      <c r="CT813">
        <v>93</v>
      </c>
      <c r="CU813">
        <v>94</v>
      </c>
      <c r="CV813">
        <v>95</v>
      </c>
      <c r="CW813">
        <v>96</v>
      </c>
      <c r="CX813">
        <v>97</v>
      </c>
      <c r="CY813">
        <v>98</v>
      </c>
      <c r="CZ813">
        <v>99</v>
      </c>
      <c r="DA813">
        <v>100</v>
      </c>
      <c r="DB813">
        <v>101</v>
      </c>
      <c r="DC813">
        <v>102</v>
      </c>
      <c r="DD813">
        <v>103</v>
      </c>
      <c r="DE813">
        <v>104</v>
      </c>
      <c r="DF813">
        <v>105</v>
      </c>
      <c r="DG813">
        <v>106</v>
      </c>
      <c r="DH813">
        <v>107</v>
      </c>
      <c r="DI813">
        <v>108</v>
      </c>
      <c r="DJ813">
        <v>109</v>
      </c>
      <c r="DK813">
        <v>110</v>
      </c>
      <c r="DL813">
        <v>111</v>
      </c>
      <c r="DM813">
        <v>112</v>
      </c>
      <c r="DN813">
        <v>113</v>
      </c>
      <c r="DO813">
        <v>114</v>
      </c>
      <c r="DP813">
        <v>115</v>
      </c>
      <c r="DQ813">
        <v>116</v>
      </c>
      <c r="DR813">
        <v>117</v>
      </c>
      <c r="DS813">
        <v>118</v>
      </c>
      <c r="DT813">
        <v>119</v>
      </c>
      <c r="DU813">
        <v>120</v>
      </c>
      <c r="DV813">
        <v>121</v>
      </c>
      <c r="DW813">
        <v>122</v>
      </c>
      <c r="DX813">
        <v>123</v>
      </c>
      <c r="DY813">
        <v>124</v>
      </c>
      <c r="DZ813">
        <v>125</v>
      </c>
      <c r="EA813">
        <v>126</v>
      </c>
      <c r="EB813">
        <v>127</v>
      </c>
      <c r="EC813">
        <v>128</v>
      </c>
      <c r="ED813">
        <v>129</v>
      </c>
      <c r="EE813">
        <v>130</v>
      </c>
      <c r="EF813">
        <v>131</v>
      </c>
      <c r="EG813">
        <v>132</v>
      </c>
      <c r="EH813">
        <v>133</v>
      </c>
      <c r="EI813">
        <v>134</v>
      </c>
      <c r="EJ813">
        <v>135</v>
      </c>
      <c r="EK813">
        <v>136</v>
      </c>
      <c r="EL813">
        <v>137</v>
      </c>
      <c r="EM813">
        <v>138</v>
      </c>
      <c r="EN813">
        <v>139</v>
      </c>
      <c r="EO813">
        <v>140</v>
      </c>
      <c r="EP813">
        <v>141</v>
      </c>
      <c r="EQ813">
        <v>142</v>
      </c>
      <c r="ER813">
        <v>143</v>
      </c>
      <c r="ES813">
        <v>144</v>
      </c>
      <c r="ET813">
        <v>145</v>
      </c>
      <c r="EU813">
        <v>146</v>
      </c>
      <c r="EV813">
        <v>147</v>
      </c>
      <c r="EW813">
        <v>148</v>
      </c>
      <c r="EX813">
        <v>149</v>
      </c>
      <c r="EY813">
        <v>150</v>
      </c>
      <c r="EZ813">
        <v>151</v>
      </c>
      <c r="FA813">
        <v>152</v>
      </c>
      <c r="FB813">
        <v>153</v>
      </c>
      <c r="FC813">
        <v>154</v>
      </c>
      <c r="FD813">
        <v>155</v>
      </c>
      <c r="FE813">
        <v>156</v>
      </c>
      <c r="FF813">
        <v>157</v>
      </c>
      <c r="FG813">
        <v>158</v>
      </c>
      <c r="FH813">
        <v>159</v>
      </c>
      <c r="FI813">
        <v>160</v>
      </c>
      <c r="FJ813">
        <v>161</v>
      </c>
      <c r="FK813">
        <v>162</v>
      </c>
      <c r="FL813">
        <v>163</v>
      </c>
      <c r="FM813">
        <v>164</v>
      </c>
      <c r="FN813">
        <v>165</v>
      </c>
    </row>
    <row r="814" spans="4:170" x14ac:dyDescent="0.2">
      <c r="E814" s="426" t="s">
        <v>157</v>
      </c>
      <c r="F814">
        <v>164</v>
      </c>
      <c r="G814">
        <v>14</v>
      </c>
      <c r="H814">
        <v>117</v>
      </c>
      <c r="I814">
        <v>61</v>
      </c>
      <c r="J814">
        <v>131</v>
      </c>
      <c r="K814">
        <v>80</v>
      </c>
      <c r="L814">
        <v>26</v>
      </c>
      <c r="M814">
        <v>121</v>
      </c>
      <c r="N814">
        <v>143</v>
      </c>
      <c r="O814">
        <v>4</v>
      </c>
      <c r="P814">
        <v>94</v>
      </c>
      <c r="Q814">
        <v>63</v>
      </c>
      <c r="R814">
        <v>142</v>
      </c>
      <c r="S814">
        <v>132</v>
      </c>
      <c r="T814">
        <v>147</v>
      </c>
      <c r="U814">
        <v>134</v>
      </c>
      <c r="V814">
        <v>25</v>
      </c>
      <c r="W814">
        <v>19</v>
      </c>
      <c r="X814">
        <v>38</v>
      </c>
      <c r="Y814">
        <v>79</v>
      </c>
      <c r="Z814">
        <v>165</v>
      </c>
      <c r="AA814">
        <v>3</v>
      </c>
      <c r="AB814">
        <v>127</v>
      </c>
      <c r="AC814">
        <v>86</v>
      </c>
      <c r="AD814">
        <v>17</v>
      </c>
      <c r="AE814">
        <v>23</v>
      </c>
      <c r="AF814">
        <v>55</v>
      </c>
      <c r="AG814">
        <v>45</v>
      </c>
      <c r="AH814">
        <v>145</v>
      </c>
      <c r="AI814">
        <v>56</v>
      </c>
      <c r="AJ814">
        <v>140</v>
      </c>
      <c r="AK814">
        <v>129</v>
      </c>
      <c r="AL814">
        <v>37</v>
      </c>
      <c r="AM814">
        <v>8</v>
      </c>
      <c r="AN814">
        <v>111</v>
      </c>
      <c r="AO814">
        <v>103</v>
      </c>
      <c r="AP814">
        <v>68</v>
      </c>
      <c r="AQ814">
        <v>10</v>
      </c>
      <c r="AR814">
        <v>90</v>
      </c>
      <c r="AS814">
        <v>123</v>
      </c>
      <c r="AT814">
        <v>34</v>
      </c>
      <c r="AU814">
        <v>135</v>
      </c>
      <c r="AV814">
        <v>100</v>
      </c>
      <c r="AW814">
        <v>1</v>
      </c>
      <c r="AX814">
        <v>81</v>
      </c>
      <c r="AY814">
        <v>85</v>
      </c>
      <c r="AZ814">
        <v>58</v>
      </c>
      <c r="BA814">
        <v>136</v>
      </c>
      <c r="BB814">
        <v>93</v>
      </c>
      <c r="BC814">
        <v>161</v>
      </c>
      <c r="BD814">
        <v>60</v>
      </c>
      <c r="BE814">
        <v>160</v>
      </c>
      <c r="BF814">
        <v>151</v>
      </c>
      <c r="BG814">
        <v>101</v>
      </c>
      <c r="BH814">
        <v>27</v>
      </c>
      <c r="BI814">
        <v>149</v>
      </c>
      <c r="BJ814">
        <v>104</v>
      </c>
      <c r="BK814">
        <v>12</v>
      </c>
      <c r="BL814">
        <v>155</v>
      </c>
      <c r="BM814">
        <v>138</v>
      </c>
      <c r="BN814">
        <v>125</v>
      </c>
      <c r="BO814">
        <v>130</v>
      </c>
      <c r="BP814">
        <v>159</v>
      </c>
      <c r="BQ814">
        <v>16</v>
      </c>
      <c r="BR814">
        <v>76</v>
      </c>
      <c r="BS814">
        <v>137</v>
      </c>
      <c r="BT814">
        <v>133</v>
      </c>
      <c r="BU814">
        <v>59</v>
      </c>
      <c r="BV814">
        <v>87</v>
      </c>
      <c r="BW814">
        <v>146</v>
      </c>
      <c r="BX814">
        <v>83</v>
      </c>
      <c r="BY814">
        <v>114</v>
      </c>
      <c r="BZ814">
        <v>44</v>
      </c>
      <c r="CA814">
        <v>106</v>
      </c>
      <c r="CB814">
        <v>157</v>
      </c>
      <c r="CC814">
        <v>112</v>
      </c>
      <c r="CD814">
        <v>88</v>
      </c>
      <c r="CE814">
        <v>24</v>
      </c>
      <c r="CF814">
        <v>96</v>
      </c>
      <c r="CG814">
        <v>13</v>
      </c>
      <c r="CH814">
        <v>70</v>
      </c>
      <c r="CI814">
        <v>108</v>
      </c>
      <c r="CJ814">
        <v>84</v>
      </c>
      <c r="CK814">
        <v>71</v>
      </c>
      <c r="CL814">
        <v>46</v>
      </c>
      <c r="CM814">
        <v>95</v>
      </c>
      <c r="CN814">
        <v>113</v>
      </c>
      <c r="CO814">
        <v>119</v>
      </c>
      <c r="CP814">
        <v>22</v>
      </c>
      <c r="CQ814">
        <v>158</v>
      </c>
      <c r="CR814">
        <v>39</v>
      </c>
      <c r="CS814">
        <v>50</v>
      </c>
      <c r="CT814">
        <v>92</v>
      </c>
      <c r="CU814">
        <v>128</v>
      </c>
      <c r="CV814">
        <v>78</v>
      </c>
      <c r="CW814">
        <v>2</v>
      </c>
      <c r="CX814">
        <v>124</v>
      </c>
      <c r="CY814">
        <v>49</v>
      </c>
      <c r="CZ814">
        <v>118</v>
      </c>
      <c r="DA814">
        <v>97</v>
      </c>
      <c r="DB814">
        <v>72</v>
      </c>
      <c r="DC814">
        <v>36</v>
      </c>
      <c r="DD814">
        <v>15</v>
      </c>
      <c r="DE814">
        <v>57</v>
      </c>
      <c r="DF814">
        <v>41</v>
      </c>
      <c r="DG814">
        <v>7</v>
      </c>
      <c r="DH814">
        <v>110</v>
      </c>
      <c r="DI814">
        <v>120</v>
      </c>
      <c r="DJ814">
        <v>162</v>
      </c>
      <c r="DK814">
        <v>122</v>
      </c>
      <c r="DL814">
        <v>144</v>
      </c>
      <c r="DM814">
        <v>11</v>
      </c>
      <c r="DN814">
        <v>102</v>
      </c>
      <c r="DO814">
        <v>116</v>
      </c>
      <c r="DP814">
        <v>31</v>
      </c>
      <c r="DQ814">
        <v>154</v>
      </c>
      <c r="DR814">
        <v>28</v>
      </c>
      <c r="DS814">
        <v>42</v>
      </c>
      <c r="DT814">
        <v>51</v>
      </c>
      <c r="DU814">
        <v>91</v>
      </c>
      <c r="DV814">
        <v>74</v>
      </c>
      <c r="DW814">
        <v>89</v>
      </c>
      <c r="DX814">
        <v>109</v>
      </c>
      <c r="DY814">
        <v>65</v>
      </c>
      <c r="DZ814">
        <v>18</v>
      </c>
      <c r="EA814">
        <v>40</v>
      </c>
      <c r="EB814">
        <v>105</v>
      </c>
      <c r="EC814">
        <v>20</v>
      </c>
      <c r="ED814">
        <v>98</v>
      </c>
      <c r="EE814">
        <v>62</v>
      </c>
      <c r="EF814">
        <v>5</v>
      </c>
      <c r="EG814">
        <v>73</v>
      </c>
      <c r="EH814">
        <v>141</v>
      </c>
      <c r="EI814">
        <v>32</v>
      </c>
      <c r="EJ814">
        <v>77</v>
      </c>
      <c r="EK814">
        <v>115</v>
      </c>
      <c r="EL814">
        <v>66</v>
      </c>
      <c r="EM814">
        <v>150</v>
      </c>
      <c r="EN814">
        <v>163</v>
      </c>
      <c r="EO814">
        <v>82</v>
      </c>
      <c r="EP814">
        <v>54</v>
      </c>
      <c r="EQ814">
        <v>148</v>
      </c>
      <c r="ER814">
        <v>9</v>
      </c>
      <c r="ES814">
        <v>35</v>
      </c>
      <c r="ET814">
        <v>29</v>
      </c>
      <c r="EU814">
        <v>75</v>
      </c>
      <c r="EV814">
        <v>69</v>
      </c>
      <c r="EW814">
        <v>139</v>
      </c>
      <c r="EX814">
        <v>52</v>
      </c>
      <c r="EY814">
        <v>21</v>
      </c>
      <c r="EZ814">
        <v>33</v>
      </c>
      <c r="FA814">
        <v>48</v>
      </c>
      <c r="FB814">
        <v>30</v>
      </c>
      <c r="FC814">
        <v>67</v>
      </c>
      <c r="FD814">
        <v>156</v>
      </c>
      <c r="FE814">
        <v>43</v>
      </c>
      <c r="FF814">
        <v>126</v>
      </c>
      <c r="FG814">
        <v>99</v>
      </c>
      <c r="FH814">
        <v>107</v>
      </c>
      <c r="FI814">
        <v>153</v>
      </c>
      <c r="FJ814">
        <v>64</v>
      </c>
      <c r="FK814">
        <v>53</v>
      </c>
      <c r="FL814">
        <v>47</v>
      </c>
      <c r="FM814">
        <v>152</v>
      </c>
      <c r="FN814">
        <v>6</v>
      </c>
    </row>
    <row r="815" spans="4:170" x14ac:dyDescent="0.2">
      <c r="E815" s="426" t="s">
        <v>159</v>
      </c>
      <c r="F815">
        <v>138</v>
      </c>
      <c r="G815">
        <v>98</v>
      </c>
      <c r="H815">
        <v>32</v>
      </c>
      <c r="I815">
        <v>111</v>
      </c>
      <c r="J815">
        <v>53</v>
      </c>
      <c r="K815">
        <v>14</v>
      </c>
      <c r="L815">
        <v>1</v>
      </c>
      <c r="M815">
        <v>97</v>
      </c>
      <c r="N815">
        <v>47</v>
      </c>
      <c r="O815">
        <v>102</v>
      </c>
      <c r="P815">
        <v>143</v>
      </c>
      <c r="Q815">
        <v>39</v>
      </c>
      <c r="R815">
        <v>86</v>
      </c>
      <c r="S815">
        <v>21</v>
      </c>
      <c r="T815">
        <v>58</v>
      </c>
      <c r="U815">
        <v>159</v>
      </c>
      <c r="V815">
        <v>93</v>
      </c>
      <c r="W815">
        <v>6</v>
      </c>
      <c r="X815">
        <v>126</v>
      </c>
      <c r="Y815">
        <v>54</v>
      </c>
      <c r="Z815">
        <v>100</v>
      </c>
      <c r="AA815">
        <v>30</v>
      </c>
      <c r="AB815">
        <v>91</v>
      </c>
      <c r="AC815">
        <v>41</v>
      </c>
      <c r="AD815">
        <v>127</v>
      </c>
      <c r="AE815">
        <v>29</v>
      </c>
      <c r="AF815">
        <v>120</v>
      </c>
      <c r="AG815">
        <v>69</v>
      </c>
      <c r="AH815">
        <v>40</v>
      </c>
      <c r="AI815">
        <v>94</v>
      </c>
      <c r="AJ815">
        <v>25</v>
      </c>
      <c r="AK815">
        <v>84</v>
      </c>
      <c r="AL815">
        <v>67</v>
      </c>
      <c r="AM815">
        <v>133</v>
      </c>
      <c r="AN815">
        <v>37</v>
      </c>
      <c r="AO815">
        <v>122</v>
      </c>
      <c r="AP815">
        <v>16</v>
      </c>
      <c r="AQ815">
        <v>64</v>
      </c>
      <c r="AR815">
        <v>80</v>
      </c>
      <c r="AS815">
        <v>134</v>
      </c>
      <c r="AT815">
        <v>155</v>
      </c>
      <c r="AU815">
        <v>59</v>
      </c>
      <c r="AV815">
        <v>114</v>
      </c>
      <c r="AW815">
        <v>161</v>
      </c>
      <c r="AX815">
        <v>26</v>
      </c>
      <c r="AY815">
        <v>82</v>
      </c>
      <c r="AZ815">
        <v>20</v>
      </c>
      <c r="BA815">
        <v>157</v>
      </c>
      <c r="BB815">
        <v>33</v>
      </c>
      <c r="BC815">
        <v>51</v>
      </c>
      <c r="BD815">
        <v>45</v>
      </c>
      <c r="BE815">
        <v>131</v>
      </c>
      <c r="BF815">
        <v>124</v>
      </c>
      <c r="BG815">
        <v>63</v>
      </c>
      <c r="BH815">
        <v>106</v>
      </c>
      <c r="BI815">
        <v>27</v>
      </c>
      <c r="BJ815">
        <v>163</v>
      </c>
      <c r="BK815">
        <v>147</v>
      </c>
      <c r="BL815">
        <v>140</v>
      </c>
      <c r="BM815">
        <v>74</v>
      </c>
      <c r="BN815">
        <v>135</v>
      </c>
      <c r="BO815">
        <v>18</v>
      </c>
      <c r="BP815">
        <v>160</v>
      </c>
      <c r="BQ815">
        <v>43</v>
      </c>
      <c r="BR815">
        <v>68</v>
      </c>
      <c r="BS815">
        <v>65</v>
      </c>
      <c r="BT815">
        <v>49</v>
      </c>
      <c r="BU815">
        <v>70</v>
      </c>
      <c r="BV815">
        <v>142</v>
      </c>
      <c r="BW815">
        <v>96</v>
      </c>
      <c r="BX815">
        <v>15</v>
      </c>
      <c r="BY815">
        <v>146</v>
      </c>
      <c r="BZ815">
        <v>101</v>
      </c>
      <c r="CA815">
        <v>108</v>
      </c>
      <c r="CB815">
        <v>23</v>
      </c>
      <c r="CC815">
        <v>79</v>
      </c>
      <c r="CD815">
        <v>118</v>
      </c>
      <c r="CE815">
        <v>129</v>
      </c>
      <c r="CF815">
        <v>88</v>
      </c>
      <c r="CG815">
        <v>34</v>
      </c>
      <c r="CH815">
        <v>132</v>
      </c>
      <c r="CI815">
        <v>153</v>
      </c>
      <c r="CJ815">
        <v>162</v>
      </c>
      <c r="CK815">
        <v>56</v>
      </c>
      <c r="CL815">
        <v>141</v>
      </c>
      <c r="CM815">
        <v>13</v>
      </c>
      <c r="CN815">
        <v>19</v>
      </c>
      <c r="CO815">
        <v>55</v>
      </c>
      <c r="CP815">
        <v>28</v>
      </c>
      <c r="CQ815">
        <v>149</v>
      </c>
      <c r="CR815">
        <v>119</v>
      </c>
      <c r="CS815">
        <v>156</v>
      </c>
      <c r="CT815">
        <v>17</v>
      </c>
      <c r="CU815">
        <v>76</v>
      </c>
      <c r="CV815">
        <v>148</v>
      </c>
      <c r="CW815">
        <v>90</v>
      </c>
      <c r="CX815">
        <v>8</v>
      </c>
      <c r="CY815">
        <v>50</v>
      </c>
      <c r="CZ815">
        <v>121</v>
      </c>
      <c r="DA815">
        <v>71</v>
      </c>
      <c r="DB815">
        <v>107</v>
      </c>
      <c r="DC815">
        <v>10</v>
      </c>
      <c r="DD815">
        <v>125</v>
      </c>
      <c r="DE815">
        <v>42</v>
      </c>
      <c r="DF815">
        <v>151</v>
      </c>
      <c r="DG815">
        <v>158</v>
      </c>
      <c r="DH815">
        <v>115</v>
      </c>
      <c r="DI815">
        <v>152</v>
      </c>
      <c r="DJ815">
        <v>103</v>
      </c>
      <c r="DK815">
        <v>7</v>
      </c>
      <c r="DL815">
        <v>77</v>
      </c>
      <c r="DM815">
        <v>123</v>
      </c>
      <c r="DN815">
        <v>154</v>
      </c>
      <c r="DO815">
        <v>95</v>
      </c>
      <c r="DP815">
        <v>116</v>
      </c>
      <c r="DQ815">
        <v>52</v>
      </c>
      <c r="DR815">
        <v>150</v>
      </c>
      <c r="DS815">
        <v>22</v>
      </c>
      <c r="DT815">
        <v>137</v>
      </c>
      <c r="DU815">
        <v>3</v>
      </c>
      <c r="DV815">
        <v>35</v>
      </c>
      <c r="DW815">
        <v>38</v>
      </c>
      <c r="DX815">
        <v>87</v>
      </c>
      <c r="DY815">
        <v>11</v>
      </c>
      <c r="DZ815">
        <v>72</v>
      </c>
      <c r="EA815">
        <v>4</v>
      </c>
      <c r="EB815">
        <v>31</v>
      </c>
      <c r="EC815">
        <v>130</v>
      </c>
      <c r="ED815">
        <v>75</v>
      </c>
      <c r="EE815">
        <v>112</v>
      </c>
      <c r="EF815">
        <v>145</v>
      </c>
      <c r="EG815">
        <v>81</v>
      </c>
      <c r="EH815">
        <v>110</v>
      </c>
      <c r="EI815">
        <v>117</v>
      </c>
      <c r="EJ815">
        <v>36</v>
      </c>
      <c r="EK815">
        <v>24</v>
      </c>
      <c r="EL815">
        <v>139</v>
      </c>
      <c r="EM815">
        <v>89</v>
      </c>
      <c r="EN815">
        <v>5</v>
      </c>
      <c r="EO815">
        <v>66</v>
      </c>
      <c r="EP815">
        <v>44</v>
      </c>
      <c r="EQ815">
        <v>60</v>
      </c>
      <c r="ER815">
        <v>62</v>
      </c>
      <c r="ES815">
        <v>165</v>
      </c>
      <c r="ET815">
        <v>92</v>
      </c>
      <c r="EU815">
        <v>109</v>
      </c>
      <c r="EV815">
        <v>144</v>
      </c>
      <c r="EW815">
        <v>57</v>
      </c>
      <c r="EX815">
        <v>46</v>
      </c>
      <c r="EY815">
        <v>136</v>
      </c>
      <c r="EZ815">
        <v>105</v>
      </c>
      <c r="FA815">
        <v>99</v>
      </c>
      <c r="FB815">
        <v>61</v>
      </c>
      <c r="FC815">
        <v>113</v>
      </c>
      <c r="FD815">
        <v>83</v>
      </c>
      <c r="FE815">
        <v>9</v>
      </c>
      <c r="FF815">
        <v>78</v>
      </c>
      <c r="FG815">
        <v>164</v>
      </c>
      <c r="FH815">
        <v>12</v>
      </c>
      <c r="FI815">
        <v>48</v>
      </c>
      <c r="FJ815">
        <v>128</v>
      </c>
      <c r="FK815">
        <v>85</v>
      </c>
      <c r="FL815">
        <v>104</v>
      </c>
      <c r="FM815">
        <v>2</v>
      </c>
      <c r="FN815">
        <v>73</v>
      </c>
    </row>
    <row r="817" spans="4:174" x14ac:dyDescent="0.2">
      <c r="D817" s="430">
        <v>166</v>
      </c>
      <c r="E817" s="431" t="s">
        <v>179</v>
      </c>
    </row>
    <row r="818" spans="4:174" x14ac:dyDescent="0.2">
      <c r="E818" s="426" t="s">
        <v>130</v>
      </c>
      <c r="F818">
        <v>1</v>
      </c>
      <c r="G818">
        <v>2</v>
      </c>
      <c r="H818">
        <v>3</v>
      </c>
      <c r="I818">
        <v>4</v>
      </c>
      <c r="J818">
        <v>5</v>
      </c>
      <c r="K818">
        <v>6</v>
      </c>
      <c r="L818">
        <v>7</v>
      </c>
      <c r="M818">
        <v>8</v>
      </c>
      <c r="N818">
        <v>9</v>
      </c>
      <c r="O818">
        <v>10</v>
      </c>
      <c r="P818">
        <v>11</v>
      </c>
      <c r="Q818">
        <v>12</v>
      </c>
      <c r="R818">
        <v>13</v>
      </c>
      <c r="S818">
        <v>14</v>
      </c>
      <c r="T818">
        <v>15</v>
      </c>
      <c r="U818">
        <v>16</v>
      </c>
      <c r="V818">
        <v>17</v>
      </c>
      <c r="W818">
        <v>18</v>
      </c>
      <c r="X818">
        <v>19</v>
      </c>
      <c r="Y818">
        <v>20</v>
      </c>
      <c r="Z818">
        <v>21</v>
      </c>
      <c r="AA818">
        <v>22</v>
      </c>
      <c r="AB818">
        <v>23</v>
      </c>
      <c r="AC818">
        <v>24</v>
      </c>
      <c r="AD818">
        <v>25</v>
      </c>
      <c r="AE818">
        <v>26</v>
      </c>
      <c r="AF818">
        <v>27</v>
      </c>
      <c r="AG818">
        <v>28</v>
      </c>
      <c r="AH818">
        <v>29</v>
      </c>
      <c r="AI818">
        <v>30</v>
      </c>
      <c r="AJ818">
        <v>31</v>
      </c>
      <c r="AK818">
        <v>32</v>
      </c>
      <c r="AL818">
        <v>33</v>
      </c>
      <c r="AM818">
        <v>34</v>
      </c>
      <c r="AN818">
        <v>35</v>
      </c>
      <c r="AO818">
        <v>36</v>
      </c>
      <c r="AP818">
        <v>37</v>
      </c>
      <c r="AQ818">
        <v>38</v>
      </c>
      <c r="AR818">
        <v>39</v>
      </c>
      <c r="AS818">
        <v>40</v>
      </c>
      <c r="AT818">
        <v>41</v>
      </c>
      <c r="AU818">
        <v>42</v>
      </c>
      <c r="AV818">
        <v>43</v>
      </c>
      <c r="AW818">
        <v>44</v>
      </c>
      <c r="AX818">
        <v>45</v>
      </c>
      <c r="AY818">
        <v>46</v>
      </c>
      <c r="AZ818">
        <v>47</v>
      </c>
      <c r="BA818">
        <v>48</v>
      </c>
      <c r="BB818">
        <v>49</v>
      </c>
      <c r="BC818">
        <v>50</v>
      </c>
      <c r="BD818">
        <v>51</v>
      </c>
      <c r="BE818">
        <v>52</v>
      </c>
      <c r="BF818">
        <v>53</v>
      </c>
      <c r="BG818">
        <v>54</v>
      </c>
      <c r="BH818">
        <v>55</v>
      </c>
      <c r="BI818">
        <v>56</v>
      </c>
      <c r="BJ818">
        <v>57</v>
      </c>
      <c r="BK818">
        <v>58</v>
      </c>
      <c r="BL818">
        <v>59</v>
      </c>
      <c r="BM818">
        <v>60</v>
      </c>
      <c r="BN818">
        <v>61</v>
      </c>
      <c r="BO818">
        <v>62</v>
      </c>
      <c r="BP818">
        <v>63</v>
      </c>
      <c r="BQ818">
        <v>64</v>
      </c>
      <c r="BR818">
        <v>65</v>
      </c>
      <c r="BS818">
        <v>66</v>
      </c>
      <c r="BT818">
        <v>67</v>
      </c>
      <c r="BU818">
        <v>68</v>
      </c>
      <c r="BV818">
        <v>69</v>
      </c>
      <c r="BW818">
        <v>70</v>
      </c>
      <c r="BX818">
        <v>71</v>
      </c>
      <c r="BY818">
        <v>72</v>
      </c>
      <c r="BZ818">
        <v>73</v>
      </c>
      <c r="CA818">
        <v>74</v>
      </c>
      <c r="CB818">
        <v>75</v>
      </c>
      <c r="CC818">
        <v>76</v>
      </c>
      <c r="CD818">
        <v>77</v>
      </c>
      <c r="CE818">
        <v>78</v>
      </c>
      <c r="CF818">
        <v>79</v>
      </c>
      <c r="CG818">
        <v>80</v>
      </c>
      <c r="CH818">
        <v>81</v>
      </c>
      <c r="CI818">
        <v>82</v>
      </c>
      <c r="CJ818">
        <v>83</v>
      </c>
      <c r="CK818">
        <v>84</v>
      </c>
      <c r="CL818">
        <v>85</v>
      </c>
      <c r="CM818">
        <v>86</v>
      </c>
      <c r="CN818">
        <v>87</v>
      </c>
      <c r="CO818">
        <v>88</v>
      </c>
      <c r="CP818">
        <v>89</v>
      </c>
      <c r="CQ818">
        <v>90</v>
      </c>
      <c r="CR818">
        <v>91</v>
      </c>
      <c r="CS818">
        <v>92</v>
      </c>
      <c r="CT818">
        <v>93</v>
      </c>
      <c r="CU818">
        <v>94</v>
      </c>
      <c r="CV818">
        <v>95</v>
      </c>
      <c r="CW818">
        <v>96</v>
      </c>
      <c r="CX818">
        <v>97</v>
      </c>
      <c r="CY818">
        <v>98</v>
      </c>
      <c r="CZ818">
        <v>99</v>
      </c>
      <c r="DA818">
        <v>100</v>
      </c>
      <c r="DB818">
        <v>101</v>
      </c>
      <c r="DC818">
        <v>102</v>
      </c>
      <c r="DD818">
        <v>103</v>
      </c>
      <c r="DE818">
        <v>104</v>
      </c>
      <c r="DF818">
        <v>105</v>
      </c>
      <c r="DG818">
        <v>106</v>
      </c>
      <c r="DH818">
        <v>107</v>
      </c>
      <c r="DI818">
        <v>108</v>
      </c>
      <c r="DJ818">
        <v>109</v>
      </c>
      <c r="DK818">
        <v>110</v>
      </c>
      <c r="DL818">
        <v>111</v>
      </c>
      <c r="DM818">
        <v>112</v>
      </c>
      <c r="DN818">
        <v>113</v>
      </c>
      <c r="DO818">
        <v>114</v>
      </c>
      <c r="DP818">
        <v>115</v>
      </c>
      <c r="DQ818">
        <v>116</v>
      </c>
      <c r="DR818">
        <v>117</v>
      </c>
      <c r="DS818">
        <v>118</v>
      </c>
      <c r="DT818">
        <v>119</v>
      </c>
      <c r="DU818">
        <v>120</v>
      </c>
      <c r="DV818">
        <v>121</v>
      </c>
      <c r="DW818">
        <v>122</v>
      </c>
      <c r="DX818">
        <v>123</v>
      </c>
      <c r="DY818">
        <v>124</v>
      </c>
      <c r="DZ818">
        <v>125</v>
      </c>
      <c r="EA818">
        <v>126</v>
      </c>
      <c r="EB818">
        <v>127</v>
      </c>
      <c r="EC818">
        <v>128</v>
      </c>
      <c r="ED818">
        <v>129</v>
      </c>
      <c r="EE818">
        <v>130</v>
      </c>
      <c r="EF818">
        <v>131</v>
      </c>
      <c r="EG818">
        <v>132</v>
      </c>
      <c r="EH818">
        <v>133</v>
      </c>
      <c r="EI818">
        <v>134</v>
      </c>
      <c r="EJ818">
        <v>135</v>
      </c>
      <c r="EK818">
        <v>136</v>
      </c>
      <c r="EL818">
        <v>137</v>
      </c>
      <c r="EM818">
        <v>138</v>
      </c>
      <c r="EN818">
        <v>139</v>
      </c>
      <c r="EO818">
        <v>140</v>
      </c>
      <c r="EP818">
        <v>141</v>
      </c>
      <c r="EQ818">
        <v>142</v>
      </c>
      <c r="ER818">
        <v>143</v>
      </c>
      <c r="ES818">
        <v>144</v>
      </c>
      <c r="ET818">
        <v>145</v>
      </c>
      <c r="EU818">
        <v>146</v>
      </c>
      <c r="EV818">
        <v>147</v>
      </c>
      <c r="EW818">
        <v>148</v>
      </c>
      <c r="EX818">
        <v>149</v>
      </c>
      <c r="EY818">
        <v>150</v>
      </c>
      <c r="EZ818">
        <v>151</v>
      </c>
      <c r="FA818">
        <v>152</v>
      </c>
      <c r="FB818">
        <v>153</v>
      </c>
      <c r="FC818">
        <v>154</v>
      </c>
      <c r="FE818">
        <v>155</v>
      </c>
      <c r="FF818">
        <v>156</v>
      </c>
      <c r="FG818">
        <v>157</v>
      </c>
      <c r="FH818">
        <v>158</v>
      </c>
      <c r="FJ818">
        <v>159</v>
      </c>
      <c r="FK818">
        <v>160</v>
      </c>
      <c r="FL818">
        <v>161</v>
      </c>
      <c r="FM818">
        <v>162</v>
      </c>
      <c r="FO818">
        <v>163</v>
      </c>
      <c r="FP818">
        <v>164</v>
      </c>
      <c r="FQ818">
        <v>165</v>
      </c>
      <c r="FR818">
        <v>166</v>
      </c>
    </row>
    <row r="819" spans="4:174" x14ac:dyDescent="0.2">
      <c r="E819" s="426" t="s">
        <v>157</v>
      </c>
      <c r="F819">
        <v>60</v>
      </c>
      <c r="G819">
        <v>119</v>
      </c>
      <c r="H819">
        <v>72</v>
      </c>
      <c r="I819">
        <v>17</v>
      </c>
      <c r="J819">
        <v>156</v>
      </c>
      <c r="K819">
        <v>129</v>
      </c>
      <c r="L819">
        <v>103</v>
      </c>
      <c r="M819">
        <v>158</v>
      </c>
      <c r="N819">
        <v>137</v>
      </c>
      <c r="O819">
        <v>51</v>
      </c>
      <c r="P819">
        <v>79</v>
      </c>
      <c r="Q819">
        <v>40</v>
      </c>
      <c r="R819">
        <v>102</v>
      </c>
      <c r="S819">
        <v>92</v>
      </c>
      <c r="T819">
        <v>31</v>
      </c>
      <c r="U819">
        <v>134</v>
      </c>
      <c r="V819">
        <v>76</v>
      </c>
      <c r="W819">
        <v>47</v>
      </c>
      <c r="X819">
        <v>112</v>
      </c>
      <c r="Y819">
        <v>153</v>
      </c>
      <c r="Z819">
        <v>157</v>
      </c>
      <c r="AA819">
        <v>135</v>
      </c>
      <c r="AB819">
        <v>10</v>
      </c>
      <c r="AC819">
        <v>118</v>
      </c>
      <c r="AD819">
        <v>16</v>
      </c>
      <c r="AE819">
        <v>70</v>
      </c>
      <c r="AF819">
        <v>9</v>
      </c>
      <c r="AG819">
        <v>159</v>
      </c>
      <c r="AH819">
        <v>116</v>
      </c>
      <c r="AI819">
        <v>13</v>
      </c>
      <c r="AJ819">
        <v>69</v>
      </c>
      <c r="AK819">
        <v>20</v>
      </c>
      <c r="AL819">
        <v>4</v>
      </c>
      <c r="AM819">
        <v>75</v>
      </c>
      <c r="AN819">
        <v>44</v>
      </c>
      <c r="AO819">
        <v>109</v>
      </c>
      <c r="AP819">
        <v>120</v>
      </c>
      <c r="AQ819">
        <v>115</v>
      </c>
      <c r="AR819">
        <v>146</v>
      </c>
      <c r="AS819">
        <v>19</v>
      </c>
      <c r="AT819">
        <v>54</v>
      </c>
      <c r="AU819">
        <v>101</v>
      </c>
      <c r="AV819">
        <v>7</v>
      </c>
      <c r="AW819">
        <v>93</v>
      </c>
      <c r="AX819">
        <v>154</v>
      </c>
      <c r="AY819">
        <v>148</v>
      </c>
      <c r="AZ819">
        <v>145</v>
      </c>
      <c r="BA819">
        <v>59</v>
      </c>
      <c r="BB819">
        <v>96</v>
      </c>
      <c r="BC819">
        <v>42</v>
      </c>
      <c r="BD819">
        <v>143</v>
      </c>
      <c r="BE819">
        <v>55</v>
      </c>
      <c r="BF819">
        <v>25</v>
      </c>
      <c r="BG819">
        <v>33</v>
      </c>
      <c r="BH819">
        <v>11</v>
      </c>
      <c r="BI819">
        <v>14</v>
      </c>
      <c r="BJ819">
        <v>81</v>
      </c>
      <c r="BK819">
        <v>39</v>
      </c>
      <c r="BL819">
        <v>48</v>
      </c>
      <c r="BM819">
        <v>58</v>
      </c>
      <c r="BN819">
        <v>12</v>
      </c>
      <c r="BO819">
        <v>123</v>
      </c>
      <c r="BP819">
        <v>163</v>
      </c>
      <c r="BQ819">
        <v>161</v>
      </c>
      <c r="BR819">
        <v>29</v>
      </c>
      <c r="BS819">
        <v>140</v>
      </c>
      <c r="BT819">
        <v>53</v>
      </c>
      <c r="BU819">
        <v>82</v>
      </c>
      <c r="BV819">
        <v>57</v>
      </c>
      <c r="BW819">
        <v>97</v>
      </c>
      <c r="BX819">
        <v>68</v>
      </c>
      <c r="BY819">
        <v>3</v>
      </c>
      <c r="BZ819">
        <v>114</v>
      </c>
      <c r="CA819">
        <v>107</v>
      </c>
      <c r="CB819">
        <v>8</v>
      </c>
      <c r="CC819">
        <v>65</v>
      </c>
      <c r="CD819">
        <v>83</v>
      </c>
      <c r="CE819">
        <v>32</v>
      </c>
      <c r="CF819">
        <v>108</v>
      </c>
      <c r="CG819">
        <v>162</v>
      </c>
      <c r="CH819">
        <v>15</v>
      </c>
      <c r="CI819">
        <v>98</v>
      </c>
      <c r="CJ819">
        <v>77</v>
      </c>
      <c r="CK819">
        <v>121</v>
      </c>
      <c r="CL819">
        <v>147</v>
      </c>
      <c r="CM819">
        <v>94</v>
      </c>
      <c r="CN819">
        <v>64</v>
      </c>
      <c r="CO819">
        <v>100</v>
      </c>
      <c r="CP819">
        <v>132</v>
      </c>
      <c r="CQ819">
        <v>152</v>
      </c>
      <c r="CR819">
        <v>45</v>
      </c>
      <c r="CS819">
        <v>18</v>
      </c>
      <c r="CT819">
        <v>142</v>
      </c>
      <c r="CU819">
        <v>5</v>
      </c>
      <c r="CV819">
        <v>155</v>
      </c>
      <c r="CW819">
        <v>78</v>
      </c>
      <c r="CX819">
        <v>139</v>
      </c>
      <c r="CY819">
        <v>24</v>
      </c>
      <c r="CZ819">
        <v>52</v>
      </c>
      <c r="DA819">
        <v>166</v>
      </c>
      <c r="DB819">
        <v>117</v>
      </c>
      <c r="DC819">
        <v>28</v>
      </c>
      <c r="DD819">
        <v>91</v>
      </c>
      <c r="DE819">
        <v>21</v>
      </c>
      <c r="DF819">
        <v>71</v>
      </c>
      <c r="DG819">
        <v>27</v>
      </c>
      <c r="DH819">
        <v>74</v>
      </c>
      <c r="DI819">
        <v>1</v>
      </c>
      <c r="DJ819">
        <v>36</v>
      </c>
      <c r="DK819">
        <v>87</v>
      </c>
      <c r="DL819">
        <v>63</v>
      </c>
      <c r="DM819">
        <v>49</v>
      </c>
      <c r="DN819">
        <v>2</v>
      </c>
      <c r="DO819">
        <v>86</v>
      </c>
      <c r="DP819">
        <v>67</v>
      </c>
      <c r="DQ819">
        <v>144</v>
      </c>
      <c r="DR819">
        <v>23</v>
      </c>
      <c r="DS819">
        <v>61</v>
      </c>
      <c r="DT819">
        <v>165</v>
      </c>
      <c r="DU819">
        <v>136</v>
      </c>
      <c r="DV819">
        <v>84</v>
      </c>
      <c r="DW819">
        <v>130</v>
      </c>
      <c r="DX819">
        <v>62</v>
      </c>
      <c r="DY819">
        <v>56</v>
      </c>
      <c r="DZ819">
        <v>131</v>
      </c>
      <c r="EA819">
        <v>150</v>
      </c>
      <c r="EB819">
        <v>151</v>
      </c>
      <c r="EC819">
        <v>106</v>
      </c>
      <c r="ED819">
        <v>6</v>
      </c>
      <c r="EE819">
        <v>128</v>
      </c>
      <c r="EF819">
        <v>35</v>
      </c>
      <c r="EG819">
        <v>50</v>
      </c>
      <c r="EH819">
        <v>22</v>
      </c>
      <c r="EI819">
        <v>111</v>
      </c>
      <c r="EJ819">
        <v>133</v>
      </c>
      <c r="EK819">
        <v>80</v>
      </c>
      <c r="EL819">
        <v>30</v>
      </c>
      <c r="EM819">
        <v>160</v>
      </c>
      <c r="EN819">
        <v>122</v>
      </c>
      <c r="EO819">
        <v>66</v>
      </c>
      <c r="EP819">
        <v>138</v>
      </c>
      <c r="EQ819">
        <v>141</v>
      </c>
      <c r="ER819">
        <v>99</v>
      </c>
      <c r="ES819">
        <v>95</v>
      </c>
      <c r="ET819">
        <v>164</v>
      </c>
      <c r="EU819">
        <v>105</v>
      </c>
      <c r="EV819">
        <v>85</v>
      </c>
      <c r="EW819">
        <v>124</v>
      </c>
      <c r="EX819">
        <v>37</v>
      </c>
      <c r="EY819">
        <v>126</v>
      </c>
      <c r="EZ819">
        <v>149</v>
      </c>
      <c r="FA819">
        <v>90</v>
      </c>
      <c r="FB819">
        <v>46</v>
      </c>
      <c r="FC819">
        <v>41</v>
      </c>
      <c r="FE819">
        <v>43</v>
      </c>
      <c r="FF819">
        <v>73</v>
      </c>
      <c r="FG819">
        <v>104</v>
      </c>
      <c r="FH819">
        <v>113</v>
      </c>
      <c r="FJ819">
        <v>89</v>
      </c>
      <c r="FK819">
        <v>125</v>
      </c>
      <c r="FL819">
        <v>34</v>
      </c>
      <c r="FM819">
        <v>38</v>
      </c>
      <c r="FO819">
        <v>110</v>
      </c>
      <c r="FP819">
        <v>26</v>
      </c>
      <c r="FQ819">
        <v>127</v>
      </c>
      <c r="FR819">
        <v>88</v>
      </c>
    </row>
    <row r="820" spans="4:174" x14ac:dyDescent="0.2">
      <c r="E820" s="426" t="s">
        <v>159</v>
      </c>
      <c r="F820">
        <v>97</v>
      </c>
      <c r="G820">
        <v>65</v>
      </c>
      <c r="H820">
        <v>85</v>
      </c>
      <c r="I820">
        <v>27</v>
      </c>
      <c r="J820">
        <v>89</v>
      </c>
      <c r="K820">
        <v>30</v>
      </c>
      <c r="L820">
        <v>146</v>
      </c>
      <c r="M820">
        <v>152</v>
      </c>
      <c r="N820">
        <v>32</v>
      </c>
      <c r="O820">
        <v>144</v>
      </c>
      <c r="P820">
        <v>114</v>
      </c>
      <c r="Q820">
        <v>38</v>
      </c>
      <c r="R820">
        <v>42</v>
      </c>
      <c r="S820">
        <v>160</v>
      </c>
      <c r="T820">
        <v>117</v>
      </c>
      <c r="U820">
        <v>162</v>
      </c>
      <c r="V820">
        <v>110</v>
      </c>
      <c r="W820">
        <v>55</v>
      </c>
      <c r="X820">
        <v>72</v>
      </c>
      <c r="Y820">
        <v>134</v>
      </c>
      <c r="Z820">
        <v>87</v>
      </c>
      <c r="AA820">
        <v>121</v>
      </c>
      <c r="AB820">
        <v>70</v>
      </c>
      <c r="AC820">
        <v>76</v>
      </c>
      <c r="AD820">
        <v>53</v>
      </c>
      <c r="AE820">
        <v>44</v>
      </c>
      <c r="AF820">
        <v>24</v>
      </c>
      <c r="AG820">
        <v>57</v>
      </c>
      <c r="AH820">
        <v>127</v>
      </c>
      <c r="AI820">
        <v>83</v>
      </c>
      <c r="AJ820">
        <v>74</v>
      </c>
      <c r="AK820">
        <v>100</v>
      </c>
      <c r="AL820">
        <v>92</v>
      </c>
      <c r="AM820">
        <v>28</v>
      </c>
      <c r="AN820">
        <v>6</v>
      </c>
      <c r="AO820">
        <v>17</v>
      </c>
      <c r="AP820">
        <v>11</v>
      </c>
      <c r="AQ820">
        <v>140</v>
      </c>
      <c r="AR820">
        <v>142</v>
      </c>
      <c r="AS820">
        <v>123</v>
      </c>
      <c r="AT820">
        <v>90</v>
      </c>
      <c r="AU820">
        <v>13</v>
      </c>
      <c r="AV820">
        <v>105</v>
      </c>
      <c r="AW820">
        <v>150</v>
      </c>
      <c r="AX820">
        <v>84</v>
      </c>
      <c r="AY820">
        <v>119</v>
      </c>
      <c r="AZ820">
        <v>93</v>
      </c>
      <c r="BA820">
        <v>16</v>
      </c>
      <c r="BB820">
        <v>31</v>
      </c>
      <c r="BC820">
        <v>148</v>
      </c>
      <c r="BD820">
        <v>112</v>
      </c>
      <c r="BE820">
        <v>48</v>
      </c>
      <c r="BF820">
        <v>54</v>
      </c>
      <c r="BG820">
        <v>102</v>
      </c>
      <c r="BH820">
        <v>69</v>
      </c>
      <c r="BI820">
        <v>154</v>
      </c>
      <c r="BJ820">
        <v>104</v>
      </c>
      <c r="BK820">
        <v>145</v>
      </c>
      <c r="BL820">
        <v>80</v>
      </c>
      <c r="BM820">
        <v>22</v>
      </c>
      <c r="BN820">
        <v>5</v>
      </c>
      <c r="BO820">
        <v>133</v>
      </c>
      <c r="BP820">
        <v>37</v>
      </c>
      <c r="BQ820">
        <v>73</v>
      </c>
      <c r="BR820">
        <v>103</v>
      </c>
      <c r="BS820">
        <v>147</v>
      </c>
      <c r="BT820">
        <v>155</v>
      </c>
      <c r="BU820">
        <v>120</v>
      </c>
      <c r="BV820">
        <v>46</v>
      </c>
      <c r="BW820">
        <v>159</v>
      </c>
      <c r="BX820">
        <v>75</v>
      </c>
      <c r="BY820">
        <v>161</v>
      </c>
      <c r="BZ820">
        <v>21</v>
      </c>
      <c r="CA820">
        <v>98</v>
      </c>
      <c r="CB820">
        <v>86</v>
      </c>
      <c r="CC820">
        <v>137</v>
      </c>
      <c r="CD820">
        <v>10</v>
      </c>
      <c r="CE820">
        <v>56</v>
      </c>
      <c r="CF820">
        <v>78</v>
      </c>
      <c r="CG820">
        <v>111</v>
      </c>
      <c r="CH820">
        <v>113</v>
      </c>
      <c r="CI820">
        <v>66</v>
      </c>
      <c r="CJ820">
        <v>132</v>
      </c>
      <c r="CK820">
        <v>151</v>
      </c>
      <c r="CL820">
        <v>3</v>
      </c>
      <c r="CM820">
        <v>20</v>
      </c>
      <c r="CN820">
        <v>165</v>
      </c>
      <c r="CO820">
        <v>139</v>
      </c>
      <c r="CP820">
        <v>81</v>
      </c>
      <c r="CQ820">
        <v>41</v>
      </c>
      <c r="CR820">
        <v>164</v>
      </c>
      <c r="CS820">
        <v>25</v>
      </c>
      <c r="CT820">
        <v>79</v>
      </c>
      <c r="CU820">
        <v>126</v>
      </c>
      <c r="CV820">
        <v>7</v>
      </c>
      <c r="CW820">
        <v>95</v>
      </c>
      <c r="CX820">
        <v>96</v>
      </c>
      <c r="CY820">
        <v>107</v>
      </c>
      <c r="CZ820">
        <v>35</v>
      </c>
      <c r="DA820">
        <v>1</v>
      </c>
      <c r="DB820">
        <v>58</v>
      </c>
      <c r="DC820">
        <v>99</v>
      </c>
      <c r="DD820">
        <v>94</v>
      </c>
      <c r="DE820">
        <v>18</v>
      </c>
      <c r="DF820">
        <v>61</v>
      </c>
      <c r="DG820">
        <v>4</v>
      </c>
      <c r="DH820">
        <v>59</v>
      </c>
      <c r="DI820">
        <v>51</v>
      </c>
      <c r="DJ820">
        <v>138</v>
      </c>
      <c r="DK820">
        <v>163</v>
      </c>
      <c r="DL820">
        <v>108</v>
      </c>
      <c r="DM820">
        <v>153</v>
      </c>
      <c r="DN820">
        <v>50</v>
      </c>
      <c r="DO820">
        <v>63</v>
      </c>
      <c r="DP820">
        <v>82</v>
      </c>
      <c r="DQ820">
        <v>52</v>
      </c>
      <c r="DR820">
        <v>115</v>
      </c>
      <c r="DS820">
        <v>156</v>
      </c>
      <c r="DT820">
        <v>43</v>
      </c>
      <c r="DU820">
        <v>68</v>
      </c>
      <c r="DV820">
        <v>125</v>
      </c>
      <c r="DW820">
        <v>88</v>
      </c>
      <c r="DX820">
        <v>40</v>
      </c>
      <c r="DY820">
        <v>101</v>
      </c>
      <c r="DZ820">
        <v>12</v>
      </c>
      <c r="EA820">
        <v>130</v>
      </c>
      <c r="EB820">
        <v>124</v>
      </c>
      <c r="EC820">
        <v>67</v>
      </c>
      <c r="ED820">
        <v>45</v>
      </c>
      <c r="EE820">
        <v>143</v>
      </c>
      <c r="EF820">
        <v>34</v>
      </c>
      <c r="EG820">
        <v>131</v>
      </c>
      <c r="EH820">
        <v>36</v>
      </c>
      <c r="EI820">
        <v>2</v>
      </c>
      <c r="EJ820">
        <v>157</v>
      </c>
      <c r="EK820">
        <v>9</v>
      </c>
      <c r="EL820">
        <v>15</v>
      </c>
      <c r="EM820">
        <v>149</v>
      </c>
      <c r="EN820">
        <v>91</v>
      </c>
      <c r="EO820">
        <v>26</v>
      </c>
      <c r="EP820">
        <v>158</v>
      </c>
      <c r="EQ820">
        <v>39</v>
      </c>
      <c r="ER820">
        <v>135</v>
      </c>
      <c r="ES820">
        <v>77</v>
      </c>
      <c r="ET820">
        <v>23</v>
      </c>
      <c r="EU820">
        <v>166</v>
      </c>
      <c r="EV820">
        <v>129</v>
      </c>
      <c r="EW820">
        <v>49</v>
      </c>
      <c r="EX820">
        <v>106</v>
      </c>
      <c r="EY820">
        <v>116</v>
      </c>
      <c r="EZ820">
        <v>29</v>
      </c>
      <c r="FA820">
        <v>8</v>
      </c>
      <c r="FB820">
        <v>14</v>
      </c>
      <c r="FC820">
        <v>47</v>
      </c>
      <c r="FE820">
        <v>128</v>
      </c>
      <c r="FF820">
        <v>118</v>
      </c>
      <c r="FG820">
        <v>109</v>
      </c>
      <c r="FH820">
        <v>141</v>
      </c>
      <c r="FJ820">
        <v>122</v>
      </c>
      <c r="FK820">
        <v>71</v>
      </c>
      <c r="FL820">
        <v>60</v>
      </c>
      <c r="FM820">
        <v>62</v>
      </c>
      <c r="FO820">
        <v>19</v>
      </c>
      <c r="FP820">
        <v>33</v>
      </c>
      <c r="FQ820">
        <v>64</v>
      </c>
      <c r="FR820">
        <v>136</v>
      </c>
    </row>
    <row r="822" spans="4:174" x14ac:dyDescent="0.2">
      <c r="D822" s="430">
        <v>167</v>
      </c>
      <c r="E822" s="431" t="s">
        <v>179</v>
      </c>
    </row>
    <row r="823" spans="4:174" x14ac:dyDescent="0.2">
      <c r="E823" s="426" t="s">
        <v>130</v>
      </c>
      <c r="F823">
        <v>1</v>
      </c>
      <c r="G823">
        <v>2</v>
      </c>
      <c r="H823">
        <v>3</v>
      </c>
      <c r="I823">
        <v>4</v>
      </c>
      <c r="J823">
        <v>5</v>
      </c>
      <c r="K823">
        <v>6</v>
      </c>
      <c r="L823">
        <v>7</v>
      </c>
      <c r="M823">
        <v>8</v>
      </c>
      <c r="N823">
        <v>9</v>
      </c>
      <c r="O823">
        <v>10</v>
      </c>
      <c r="P823">
        <v>11</v>
      </c>
      <c r="Q823">
        <v>12</v>
      </c>
      <c r="R823">
        <v>13</v>
      </c>
      <c r="S823">
        <v>14</v>
      </c>
      <c r="T823">
        <v>15</v>
      </c>
      <c r="U823">
        <v>16</v>
      </c>
      <c r="V823">
        <v>17</v>
      </c>
      <c r="W823">
        <v>18</v>
      </c>
      <c r="X823">
        <v>19</v>
      </c>
      <c r="Y823">
        <v>20</v>
      </c>
      <c r="Z823">
        <v>21</v>
      </c>
      <c r="AA823">
        <v>22</v>
      </c>
      <c r="AB823">
        <v>23</v>
      </c>
      <c r="AC823">
        <v>24</v>
      </c>
      <c r="AD823">
        <v>25</v>
      </c>
      <c r="AE823">
        <v>26</v>
      </c>
      <c r="AF823">
        <v>27</v>
      </c>
      <c r="AG823">
        <v>28</v>
      </c>
      <c r="AH823">
        <v>29</v>
      </c>
      <c r="AI823">
        <v>30</v>
      </c>
      <c r="AJ823">
        <v>31</v>
      </c>
      <c r="AK823">
        <v>32</v>
      </c>
      <c r="AL823">
        <v>33</v>
      </c>
      <c r="AM823">
        <v>34</v>
      </c>
      <c r="AN823">
        <v>35</v>
      </c>
      <c r="AO823">
        <v>36</v>
      </c>
      <c r="AP823">
        <v>37</v>
      </c>
      <c r="AQ823">
        <v>38</v>
      </c>
      <c r="AR823">
        <v>39</v>
      </c>
      <c r="AS823">
        <v>40</v>
      </c>
      <c r="AT823">
        <v>41</v>
      </c>
      <c r="AU823">
        <v>42</v>
      </c>
      <c r="AV823">
        <v>43</v>
      </c>
      <c r="AW823">
        <v>44</v>
      </c>
      <c r="AX823">
        <v>45</v>
      </c>
      <c r="AY823">
        <v>46</v>
      </c>
      <c r="AZ823">
        <v>47</v>
      </c>
      <c r="BA823">
        <v>48</v>
      </c>
      <c r="BB823">
        <v>49</v>
      </c>
      <c r="BC823">
        <v>50</v>
      </c>
      <c r="BD823">
        <v>51</v>
      </c>
      <c r="BE823">
        <v>52</v>
      </c>
      <c r="BF823">
        <v>53</v>
      </c>
      <c r="BG823">
        <v>54</v>
      </c>
      <c r="BH823">
        <v>55</v>
      </c>
      <c r="BI823">
        <v>56</v>
      </c>
      <c r="BJ823">
        <v>57</v>
      </c>
      <c r="BK823">
        <v>58</v>
      </c>
      <c r="BL823">
        <v>59</v>
      </c>
      <c r="BM823">
        <v>60</v>
      </c>
      <c r="BN823">
        <v>61</v>
      </c>
      <c r="BO823">
        <v>62</v>
      </c>
      <c r="BP823">
        <v>63</v>
      </c>
      <c r="BQ823">
        <v>64</v>
      </c>
      <c r="BR823">
        <v>65</v>
      </c>
      <c r="BS823">
        <v>66</v>
      </c>
      <c r="BT823">
        <v>67</v>
      </c>
      <c r="BU823">
        <v>68</v>
      </c>
      <c r="BV823">
        <v>69</v>
      </c>
      <c r="BW823">
        <v>70</v>
      </c>
      <c r="BX823">
        <v>71</v>
      </c>
      <c r="BY823">
        <v>72</v>
      </c>
      <c r="BZ823">
        <v>73</v>
      </c>
      <c r="CA823">
        <v>74</v>
      </c>
      <c r="CB823">
        <v>75</v>
      </c>
      <c r="CC823">
        <v>76</v>
      </c>
      <c r="CD823">
        <v>77</v>
      </c>
      <c r="CE823">
        <v>78</v>
      </c>
      <c r="CF823">
        <v>79</v>
      </c>
      <c r="CG823">
        <v>80</v>
      </c>
      <c r="CH823">
        <v>81</v>
      </c>
      <c r="CI823">
        <v>82</v>
      </c>
      <c r="CJ823">
        <v>83</v>
      </c>
      <c r="CK823">
        <v>84</v>
      </c>
      <c r="CL823">
        <v>85</v>
      </c>
      <c r="CM823">
        <v>86</v>
      </c>
      <c r="CN823">
        <v>87</v>
      </c>
      <c r="CO823">
        <v>88</v>
      </c>
      <c r="CP823">
        <v>89</v>
      </c>
      <c r="CQ823">
        <v>90</v>
      </c>
      <c r="CR823">
        <v>91</v>
      </c>
      <c r="CS823">
        <v>92</v>
      </c>
      <c r="CT823">
        <v>93</v>
      </c>
      <c r="CU823">
        <v>94</v>
      </c>
      <c r="CV823">
        <v>95</v>
      </c>
      <c r="CW823">
        <v>96</v>
      </c>
      <c r="CX823">
        <v>97</v>
      </c>
      <c r="CY823">
        <v>98</v>
      </c>
      <c r="CZ823">
        <v>99</v>
      </c>
      <c r="DA823">
        <v>100</v>
      </c>
      <c r="DB823">
        <v>101</v>
      </c>
      <c r="DC823">
        <v>102</v>
      </c>
      <c r="DD823">
        <v>103</v>
      </c>
      <c r="DE823">
        <v>104</v>
      </c>
      <c r="DF823">
        <v>105</v>
      </c>
      <c r="DG823">
        <v>106</v>
      </c>
      <c r="DH823">
        <v>107</v>
      </c>
      <c r="DI823">
        <v>108</v>
      </c>
      <c r="DJ823">
        <v>109</v>
      </c>
      <c r="DK823">
        <v>110</v>
      </c>
      <c r="DL823">
        <v>111</v>
      </c>
      <c r="DM823">
        <v>112</v>
      </c>
      <c r="DN823">
        <v>113</v>
      </c>
      <c r="DO823">
        <v>114</v>
      </c>
      <c r="DP823">
        <v>115</v>
      </c>
      <c r="DQ823">
        <v>116</v>
      </c>
      <c r="DR823">
        <v>117</v>
      </c>
      <c r="DS823">
        <v>118</v>
      </c>
      <c r="DT823">
        <v>119</v>
      </c>
      <c r="DU823">
        <v>120</v>
      </c>
      <c r="DV823">
        <v>121</v>
      </c>
      <c r="DW823">
        <v>122</v>
      </c>
      <c r="DX823">
        <v>123</v>
      </c>
      <c r="DY823">
        <v>124</v>
      </c>
      <c r="DZ823">
        <v>125</v>
      </c>
      <c r="EA823">
        <v>126</v>
      </c>
      <c r="EB823">
        <v>127</v>
      </c>
      <c r="EC823">
        <v>128</v>
      </c>
      <c r="ED823">
        <v>129</v>
      </c>
      <c r="EE823">
        <v>130</v>
      </c>
      <c r="EF823">
        <v>131</v>
      </c>
      <c r="EG823">
        <v>132</v>
      </c>
      <c r="EH823">
        <v>133</v>
      </c>
      <c r="EI823">
        <v>134</v>
      </c>
      <c r="EJ823">
        <v>135</v>
      </c>
      <c r="EK823">
        <v>136</v>
      </c>
      <c r="EL823">
        <v>137</v>
      </c>
      <c r="EM823">
        <v>138</v>
      </c>
      <c r="EN823">
        <v>139</v>
      </c>
      <c r="EO823">
        <v>140</v>
      </c>
      <c r="EP823">
        <v>141</v>
      </c>
      <c r="EQ823">
        <v>142</v>
      </c>
      <c r="ER823">
        <v>143</v>
      </c>
      <c r="ES823">
        <v>144</v>
      </c>
      <c r="ET823">
        <v>145</v>
      </c>
      <c r="EU823">
        <v>146</v>
      </c>
      <c r="EV823">
        <v>147</v>
      </c>
      <c r="EW823">
        <v>148</v>
      </c>
      <c r="EX823">
        <v>149</v>
      </c>
      <c r="EY823">
        <v>150</v>
      </c>
      <c r="EZ823">
        <v>151</v>
      </c>
      <c r="FA823">
        <v>152</v>
      </c>
      <c r="FB823">
        <v>153</v>
      </c>
      <c r="FC823">
        <v>154</v>
      </c>
      <c r="FD823">
        <v>155</v>
      </c>
      <c r="FE823">
        <v>156</v>
      </c>
      <c r="FF823">
        <v>157</v>
      </c>
      <c r="FG823">
        <v>158</v>
      </c>
      <c r="FH823">
        <v>159</v>
      </c>
      <c r="FJ823">
        <v>160</v>
      </c>
      <c r="FK823">
        <v>161</v>
      </c>
      <c r="FL823">
        <v>162</v>
      </c>
      <c r="FM823">
        <v>163</v>
      </c>
      <c r="FO823">
        <v>164</v>
      </c>
      <c r="FP823">
        <v>165</v>
      </c>
      <c r="FQ823">
        <v>166</v>
      </c>
      <c r="FR823">
        <v>167</v>
      </c>
    </row>
    <row r="824" spans="4:174" x14ac:dyDescent="0.2">
      <c r="E824" s="426" t="s">
        <v>157</v>
      </c>
      <c r="F824">
        <v>97</v>
      </c>
      <c r="G824">
        <v>68</v>
      </c>
      <c r="H824">
        <v>17</v>
      </c>
      <c r="I824">
        <v>125</v>
      </c>
      <c r="J824">
        <v>152</v>
      </c>
      <c r="K824">
        <v>148</v>
      </c>
      <c r="L824">
        <v>140</v>
      </c>
      <c r="M824">
        <v>104</v>
      </c>
      <c r="N824">
        <v>141</v>
      </c>
      <c r="O824">
        <v>21</v>
      </c>
      <c r="P824">
        <v>67</v>
      </c>
      <c r="Q824">
        <v>28</v>
      </c>
      <c r="R824">
        <v>12</v>
      </c>
      <c r="S824">
        <v>25</v>
      </c>
      <c r="T824">
        <v>53</v>
      </c>
      <c r="U824">
        <v>7</v>
      </c>
      <c r="V824">
        <v>120</v>
      </c>
      <c r="W824">
        <v>105</v>
      </c>
      <c r="X824">
        <v>111</v>
      </c>
      <c r="Y824">
        <v>84</v>
      </c>
      <c r="Z824">
        <v>10</v>
      </c>
      <c r="AA824">
        <v>74</v>
      </c>
      <c r="AB824">
        <v>146</v>
      </c>
      <c r="AC824">
        <v>88</v>
      </c>
      <c r="AD824">
        <v>63</v>
      </c>
      <c r="AE824">
        <v>75</v>
      </c>
      <c r="AF824">
        <v>19</v>
      </c>
      <c r="AG824">
        <v>95</v>
      </c>
      <c r="AH824">
        <v>48</v>
      </c>
      <c r="AI824">
        <v>31</v>
      </c>
      <c r="AJ824">
        <v>114</v>
      </c>
      <c r="AK824">
        <v>54</v>
      </c>
      <c r="AL824">
        <v>154</v>
      </c>
      <c r="AM824">
        <v>35</v>
      </c>
      <c r="AN824">
        <v>131</v>
      </c>
      <c r="AO824">
        <v>123</v>
      </c>
      <c r="AP824">
        <v>164</v>
      </c>
      <c r="AQ824">
        <v>57</v>
      </c>
      <c r="AR824">
        <v>16</v>
      </c>
      <c r="AS824">
        <v>139</v>
      </c>
      <c r="AT824">
        <v>150</v>
      </c>
      <c r="AU824">
        <v>115</v>
      </c>
      <c r="AV824">
        <v>9</v>
      </c>
      <c r="AW824">
        <v>83</v>
      </c>
      <c r="AX824">
        <v>91</v>
      </c>
      <c r="AY824">
        <v>13</v>
      </c>
      <c r="AZ824">
        <v>40</v>
      </c>
      <c r="BA824">
        <v>89</v>
      </c>
      <c r="BB824">
        <v>98</v>
      </c>
      <c r="BC824">
        <v>47</v>
      </c>
      <c r="BD824">
        <v>129</v>
      </c>
      <c r="BE824">
        <v>39</v>
      </c>
      <c r="BF824">
        <v>15</v>
      </c>
      <c r="BG824">
        <v>61</v>
      </c>
      <c r="BH824">
        <v>153</v>
      </c>
      <c r="BI824">
        <v>93</v>
      </c>
      <c r="BJ824">
        <v>156</v>
      </c>
      <c r="BK824">
        <v>42</v>
      </c>
      <c r="BL824">
        <v>86</v>
      </c>
      <c r="BM824">
        <v>77</v>
      </c>
      <c r="BN824">
        <v>45</v>
      </c>
      <c r="BO824">
        <v>79</v>
      </c>
      <c r="BP824">
        <v>14</v>
      </c>
      <c r="BQ824">
        <v>165</v>
      </c>
      <c r="BR824">
        <v>56</v>
      </c>
      <c r="BS824">
        <v>30</v>
      </c>
      <c r="BT824">
        <v>4</v>
      </c>
      <c r="BU824">
        <v>60</v>
      </c>
      <c r="BV824">
        <v>6</v>
      </c>
      <c r="BW824">
        <v>134</v>
      </c>
      <c r="BX824">
        <v>113</v>
      </c>
      <c r="BY824">
        <v>116</v>
      </c>
      <c r="BZ824">
        <v>122</v>
      </c>
      <c r="CA824">
        <v>43</v>
      </c>
      <c r="CB824">
        <v>159</v>
      </c>
      <c r="CC824">
        <v>55</v>
      </c>
      <c r="CD824">
        <v>65</v>
      </c>
      <c r="CE824">
        <v>119</v>
      </c>
      <c r="CF824">
        <v>130</v>
      </c>
      <c r="CG824">
        <v>3</v>
      </c>
      <c r="CH824">
        <v>23</v>
      </c>
      <c r="CI824">
        <v>138</v>
      </c>
      <c r="CJ824">
        <v>34</v>
      </c>
      <c r="CK824">
        <v>76</v>
      </c>
      <c r="CL824">
        <v>26</v>
      </c>
      <c r="CM824">
        <v>158</v>
      </c>
      <c r="CN824">
        <v>70</v>
      </c>
      <c r="CO824">
        <v>110</v>
      </c>
      <c r="CP824">
        <v>103</v>
      </c>
      <c r="CQ824">
        <v>161</v>
      </c>
      <c r="CR824">
        <v>29</v>
      </c>
      <c r="CS824">
        <v>8</v>
      </c>
      <c r="CT824">
        <v>94</v>
      </c>
      <c r="CU824">
        <v>132</v>
      </c>
      <c r="CV824">
        <v>124</v>
      </c>
      <c r="CW824">
        <v>59</v>
      </c>
      <c r="CX824">
        <v>121</v>
      </c>
      <c r="CY824">
        <v>126</v>
      </c>
      <c r="CZ824">
        <v>101</v>
      </c>
      <c r="DA824">
        <v>36</v>
      </c>
      <c r="DB824">
        <v>99</v>
      </c>
      <c r="DC824">
        <v>135</v>
      </c>
      <c r="DD824">
        <v>149</v>
      </c>
      <c r="DE824">
        <v>46</v>
      </c>
      <c r="DF824">
        <v>32</v>
      </c>
      <c r="DG824">
        <v>73</v>
      </c>
      <c r="DH824">
        <v>136</v>
      </c>
      <c r="DI824">
        <v>147</v>
      </c>
      <c r="DJ824">
        <v>33</v>
      </c>
      <c r="DK824">
        <v>112</v>
      </c>
      <c r="DL824">
        <v>80</v>
      </c>
      <c r="DM824">
        <v>51</v>
      </c>
      <c r="DN824">
        <v>71</v>
      </c>
      <c r="DO824">
        <v>166</v>
      </c>
      <c r="DP824">
        <v>142</v>
      </c>
      <c r="DQ824">
        <v>72</v>
      </c>
      <c r="DR824">
        <v>66</v>
      </c>
      <c r="DS824">
        <v>62</v>
      </c>
      <c r="DT824">
        <v>52</v>
      </c>
      <c r="DU824">
        <v>117</v>
      </c>
      <c r="DV824">
        <v>2</v>
      </c>
      <c r="DW824">
        <v>11</v>
      </c>
      <c r="DX824">
        <v>157</v>
      </c>
      <c r="DY824">
        <v>162</v>
      </c>
      <c r="DZ824">
        <v>38</v>
      </c>
      <c r="EA824">
        <v>64</v>
      </c>
      <c r="EB824">
        <v>145</v>
      </c>
      <c r="EC824">
        <v>5</v>
      </c>
      <c r="ED824">
        <v>22</v>
      </c>
      <c r="EE824">
        <v>44</v>
      </c>
      <c r="EF824">
        <v>82</v>
      </c>
      <c r="EG824">
        <v>100</v>
      </c>
      <c r="EH824">
        <v>151</v>
      </c>
      <c r="EI824">
        <v>50</v>
      </c>
      <c r="EJ824">
        <v>102</v>
      </c>
      <c r="EK824">
        <v>107</v>
      </c>
      <c r="EL824">
        <v>69</v>
      </c>
      <c r="EM824">
        <v>20</v>
      </c>
      <c r="EN824">
        <v>127</v>
      </c>
      <c r="EO824">
        <v>78</v>
      </c>
      <c r="EP824">
        <v>167</v>
      </c>
      <c r="EQ824">
        <v>163</v>
      </c>
      <c r="ER824">
        <v>1</v>
      </c>
      <c r="ES824">
        <v>81</v>
      </c>
      <c r="ET824">
        <v>106</v>
      </c>
      <c r="EU824">
        <v>18</v>
      </c>
      <c r="EV824">
        <v>108</v>
      </c>
      <c r="EW824">
        <v>37</v>
      </c>
      <c r="EX824">
        <v>118</v>
      </c>
      <c r="EY824">
        <v>133</v>
      </c>
      <c r="EZ824">
        <v>49</v>
      </c>
      <c r="FA824">
        <v>128</v>
      </c>
      <c r="FB824">
        <v>87</v>
      </c>
      <c r="FC824">
        <v>96</v>
      </c>
      <c r="FD824">
        <v>160</v>
      </c>
      <c r="FE824">
        <v>109</v>
      </c>
      <c r="FF824">
        <v>85</v>
      </c>
      <c r="FG824">
        <v>144</v>
      </c>
      <c r="FH824">
        <v>58</v>
      </c>
      <c r="FJ824">
        <v>155</v>
      </c>
      <c r="FK824">
        <v>90</v>
      </c>
      <c r="FL824">
        <v>24</v>
      </c>
      <c r="FM824">
        <v>27</v>
      </c>
      <c r="FO824">
        <v>143</v>
      </c>
      <c r="FP824">
        <v>41</v>
      </c>
      <c r="FQ824">
        <v>137</v>
      </c>
      <c r="FR824">
        <v>92</v>
      </c>
    </row>
    <row r="825" spans="4:174" x14ac:dyDescent="0.2">
      <c r="E825" s="426" t="s">
        <v>159</v>
      </c>
      <c r="F825">
        <v>32</v>
      </c>
      <c r="G825">
        <v>111</v>
      </c>
      <c r="H825">
        <v>22</v>
      </c>
      <c r="I825">
        <v>151</v>
      </c>
      <c r="J825">
        <v>96</v>
      </c>
      <c r="K825">
        <v>125</v>
      </c>
      <c r="L825">
        <v>34</v>
      </c>
      <c r="M825">
        <v>112</v>
      </c>
      <c r="N825">
        <v>36</v>
      </c>
      <c r="O825">
        <v>108</v>
      </c>
      <c r="P825">
        <v>124</v>
      </c>
      <c r="Q825">
        <v>166</v>
      </c>
      <c r="R825">
        <v>145</v>
      </c>
      <c r="S825">
        <v>73</v>
      </c>
      <c r="T825">
        <v>23</v>
      </c>
      <c r="U825">
        <v>92</v>
      </c>
      <c r="V825">
        <v>133</v>
      </c>
      <c r="W825">
        <v>161</v>
      </c>
      <c r="X825">
        <v>106</v>
      </c>
      <c r="Y825">
        <v>49</v>
      </c>
      <c r="Z825">
        <v>144</v>
      </c>
      <c r="AA825">
        <v>24</v>
      </c>
      <c r="AB825">
        <v>76</v>
      </c>
      <c r="AC825">
        <v>10</v>
      </c>
      <c r="AD825">
        <v>157</v>
      </c>
      <c r="AE825">
        <v>39</v>
      </c>
      <c r="AF825">
        <v>21</v>
      </c>
      <c r="AG825">
        <v>155</v>
      </c>
      <c r="AH825">
        <v>75</v>
      </c>
      <c r="AI825">
        <v>66</v>
      </c>
      <c r="AJ825">
        <v>25</v>
      </c>
      <c r="AK825">
        <v>43</v>
      </c>
      <c r="AL825">
        <v>163</v>
      </c>
      <c r="AM825">
        <v>146</v>
      </c>
      <c r="AN825">
        <v>18</v>
      </c>
      <c r="AO825">
        <v>44</v>
      </c>
      <c r="AP825">
        <v>101</v>
      </c>
      <c r="AQ825">
        <v>46</v>
      </c>
      <c r="AR825">
        <v>8</v>
      </c>
      <c r="AS825">
        <v>11</v>
      </c>
      <c r="AT825">
        <v>19</v>
      </c>
      <c r="AU825">
        <v>88</v>
      </c>
      <c r="AV825">
        <v>117</v>
      </c>
      <c r="AW825">
        <v>45</v>
      </c>
      <c r="AX825">
        <v>143</v>
      </c>
      <c r="AY825">
        <v>119</v>
      </c>
      <c r="AZ825">
        <v>129</v>
      </c>
      <c r="BA825">
        <v>115</v>
      </c>
      <c r="BB825">
        <v>93</v>
      </c>
      <c r="BC825">
        <v>148</v>
      </c>
      <c r="BD825">
        <v>135</v>
      </c>
      <c r="BE825">
        <v>105</v>
      </c>
      <c r="BF825">
        <v>74</v>
      </c>
      <c r="BG825">
        <v>2</v>
      </c>
      <c r="BH825">
        <v>28</v>
      </c>
      <c r="BI825">
        <v>33</v>
      </c>
      <c r="BJ825">
        <v>20</v>
      </c>
      <c r="BK825">
        <v>102</v>
      </c>
      <c r="BL825">
        <v>67</v>
      </c>
      <c r="BM825">
        <v>37</v>
      </c>
      <c r="BN825">
        <v>84</v>
      </c>
      <c r="BO825">
        <v>131</v>
      </c>
      <c r="BP825">
        <v>90</v>
      </c>
      <c r="BQ825">
        <v>12</v>
      </c>
      <c r="BR825">
        <v>16</v>
      </c>
      <c r="BS825">
        <v>50</v>
      </c>
      <c r="BT825">
        <v>30</v>
      </c>
      <c r="BU825">
        <v>160</v>
      </c>
      <c r="BV825">
        <v>158</v>
      </c>
      <c r="BW825">
        <v>123</v>
      </c>
      <c r="BX825">
        <v>78</v>
      </c>
      <c r="BY825">
        <v>64</v>
      </c>
      <c r="BZ825">
        <v>142</v>
      </c>
      <c r="CA825">
        <v>13</v>
      </c>
      <c r="CB825">
        <v>29</v>
      </c>
      <c r="CC825">
        <v>162</v>
      </c>
      <c r="CD825">
        <v>6</v>
      </c>
      <c r="CE825">
        <v>31</v>
      </c>
      <c r="CF825">
        <v>62</v>
      </c>
      <c r="CG825">
        <v>114</v>
      </c>
      <c r="CH825">
        <v>53</v>
      </c>
      <c r="CI825">
        <v>153</v>
      </c>
      <c r="CJ825">
        <v>100</v>
      </c>
      <c r="CK825">
        <v>57</v>
      </c>
      <c r="CL825">
        <v>156</v>
      </c>
      <c r="CM825">
        <v>60</v>
      </c>
      <c r="CN825">
        <v>98</v>
      </c>
      <c r="CO825">
        <v>127</v>
      </c>
      <c r="CP825">
        <v>7</v>
      </c>
      <c r="CQ825">
        <v>86</v>
      </c>
      <c r="CR825">
        <v>94</v>
      </c>
      <c r="CS825">
        <v>150</v>
      </c>
      <c r="CT825">
        <v>4</v>
      </c>
      <c r="CU825">
        <v>122</v>
      </c>
      <c r="CV825">
        <v>107</v>
      </c>
      <c r="CW825">
        <v>5</v>
      </c>
      <c r="CX825">
        <v>95</v>
      </c>
      <c r="CY825">
        <v>40</v>
      </c>
      <c r="CZ825">
        <v>55</v>
      </c>
      <c r="DA825">
        <v>109</v>
      </c>
      <c r="DB825">
        <v>69</v>
      </c>
      <c r="DC825">
        <v>58</v>
      </c>
      <c r="DD825">
        <v>61</v>
      </c>
      <c r="DE825">
        <v>80</v>
      </c>
      <c r="DF825">
        <v>1</v>
      </c>
      <c r="DG825">
        <v>83</v>
      </c>
      <c r="DH825">
        <v>14</v>
      </c>
      <c r="DI825">
        <v>59</v>
      </c>
      <c r="DJ825">
        <v>41</v>
      </c>
      <c r="DK825">
        <v>97</v>
      </c>
      <c r="DL825">
        <v>54</v>
      </c>
      <c r="DM825">
        <v>26</v>
      </c>
      <c r="DN825">
        <v>65</v>
      </c>
      <c r="DO825">
        <v>113</v>
      </c>
      <c r="DP825">
        <v>99</v>
      </c>
      <c r="DQ825">
        <v>139</v>
      </c>
      <c r="DR825">
        <v>38</v>
      </c>
      <c r="DS825">
        <v>85</v>
      </c>
      <c r="DT825">
        <v>51</v>
      </c>
      <c r="DU825">
        <v>147</v>
      </c>
      <c r="DV825">
        <v>152</v>
      </c>
      <c r="DW825">
        <v>48</v>
      </c>
      <c r="DX825">
        <v>70</v>
      </c>
      <c r="DY825">
        <v>136</v>
      </c>
      <c r="DZ825">
        <v>71</v>
      </c>
      <c r="EA825">
        <v>159</v>
      </c>
      <c r="EB825">
        <v>63</v>
      </c>
      <c r="EC825">
        <v>52</v>
      </c>
      <c r="ED825">
        <v>68</v>
      </c>
      <c r="EE825">
        <v>164</v>
      </c>
      <c r="EF825">
        <v>104</v>
      </c>
      <c r="EG825">
        <v>3</v>
      </c>
      <c r="EH825">
        <v>56</v>
      </c>
      <c r="EI825">
        <v>82</v>
      </c>
      <c r="EJ825">
        <v>128</v>
      </c>
      <c r="EK825">
        <v>132</v>
      </c>
      <c r="EL825">
        <v>15</v>
      </c>
      <c r="EM825">
        <v>165</v>
      </c>
      <c r="EN825">
        <v>116</v>
      </c>
      <c r="EO825">
        <v>138</v>
      </c>
      <c r="EP825">
        <v>130</v>
      </c>
      <c r="EQ825">
        <v>103</v>
      </c>
      <c r="ER825">
        <v>79</v>
      </c>
      <c r="ES825">
        <v>87</v>
      </c>
      <c r="ET825">
        <v>81</v>
      </c>
      <c r="EU825">
        <v>35</v>
      </c>
      <c r="EV825">
        <v>149</v>
      </c>
      <c r="EW825">
        <v>140</v>
      </c>
      <c r="EX825">
        <v>91</v>
      </c>
      <c r="EY825">
        <v>72</v>
      </c>
      <c r="EZ825">
        <v>118</v>
      </c>
      <c r="FA825">
        <v>167</v>
      </c>
      <c r="FB825">
        <v>27</v>
      </c>
      <c r="FC825">
        <v>137</v>
      </c>
      <c r="FD825">
        <v>42</v>
      </c>
      <c r="FE825">
        <v>134</v>
      </c>
      <c r="FF825">
        <v>89</v>
      </c>
      <c r="FG825">
        <v>77</v>
      </c>
      <c r="FH825">
        <v>126</v>
      </c>
      <c r="FJ825">
        <v>110</v>
      </c>
      <c r="FK825">
        <v>141</v>
      </c>
      <c r="FL825">
        <v>47</v>
      </c>
      <c r="FM825">
        <v>17</v>
      </c>
      <c r="FO825">
        <v>9</v>
      </c>
      <c r="FP825">
        <v>154</v>
      </c>
      <c r="FQ825">
        <v>120</v>
      </c>
      <c r="FR825">
        <v>121</v>
      </c>
    </row>
    <row r="827" spans="4:174" x14ac:dyDescent="0.2">
      <c r="D827" s="430">
        <v>168</v>
      </c>
      <c r="E827" s="431" t="s">
        <v>179</v>
      </c>
    </row>
    <row r="828" spans="4:174" x14ac:dyDescent="0.2">
      <c r="E828" s="426" t="s">
        <v>130</v>
      </c>
      <c r="F828">
        <v>1</v>
      </c>
      <c r="G828">
        <v>2</v>
      </c>
      <c r="H828">
        <v>3</v>
      </c>
      <c r="I828">
        <v>4</v>
      </c>
      <c r="J828">
        <v>5</v>
      </c>
      <c r="K828">
        <v>6</v>
      </c>
      <c r="L828">
        <v>7</v>
      </c>
      <c r="M828">
        <v>8</v>
      </c>
      <c r="N828">
        <v>9</v>
      </c>
      <c r="O828">
        <v>10</v>
      </c>
      <c r="P828">
        <v>11</v>
      </c>
      <c r="Q828">
        <v>12</v>
      </c>
      <c r="R828">
        <v>13</v>
      </c>
      <c r="S828">
        <v>14</v>
      </c>
      <c r="T828">
        <v>15</v>
      </c>
      <c r="U828">
        <v>16</v>
      </c>
      <c r="V828">
        <v>17</v>
      </c>
      <c r="W828">
        <v>18</v>
      </c>
      <c r="X828">
        <v>19</v>
      </c>
      <c r="Y828">
        <v>20</v>
      </c>
      <c r="Z828">
        <v>21</v>
      </c>
      <c r="AA828">
        <v>22</v>
      </c>
      <c r="AB828">
        <v>23</v>
      </c>
      <c r="AC828">
        <v>24</v>
      </c>
      <c r="AD828">
        <v>25</v>
      </c>
      <c r="AE828">
        <v>26</v>
      </c>
      <c r="AF828">
        <v>27</v>
      </c>
      <c r="AG828">
        <v>28</v>
      </c>
      <c r="AH828">
        <v>29</v>
      </c>
      <c r="AI828">
        <v>30</v>
      </c>
      <c r="AJ828">
        <v>31</v>
      </c>
      <c r="AK828">
        <v>32</v>
      </c>
      <c r="AL828">
        <v>33</v>
      </c>
      <c r="AM828">
        <v>34</v>
      </c>
      <c r="AN828">
        <v>35</v>
      </c>
      <c r="AO828">
        <v>36</v>
      </c>
      <c r="AP828">
        <v>37</v>
      </c>
      <c r="AQ828">
        <v>38</v>
      </c>
      <c r="AR828">
        <v>39</v>
      </c>
      <c r="AS828">
        <v>40</v>
      </c>
      <c r="AT828">
        <v>41</v>
      </c>
      <c r="AU828">
        <v>42</v>
      </c>
      <c r="AV828">
        <v>43</v>
      </c>
      <c r="AW828">
        <v>44</v>
      </c>
      <c r="AX828">
        <v>45</v>
      </c>
      <c r="AY828">
        <v>46</v>
      </c>
      <c r="AZ828">
        <v>47</v>
      </c>
      <c r="BA828">
        <v>48</v>
      </c>
      <c r="BB828">
        <v>49</v>
      </c>
      <c r="BC828">
        <v>50</v>
      </c>
      <c r="BD828">
        <v>51</v>
      </c>
      <c r="BE828">
        <v>52</v>
      </c>
      <c r="BF828">
        <v>53</v>
      </c>
      <c r="BG828">
        <v>54</v>
      </c>
      <c r="BH828">
        <v>55</v>
      </c>
      <c r="BI828">
        <v>56</v>
      </c>
      <c r="BJ828">
        <v>57</v>
      </c>
      <c r="BK828">
        <v>58</v>
      </c>
      <c r="BL828">
        <v>59</v>
      </c>
      <c r="BM828">
        <v>60</v>
      </c>
      <c r="BN828">
        <v>61</v>
      </c>
      <c r="BO828">
        <v>62</v>
      </c>
      <c r="BP828">
        <v>63</v>
      </c>
      <c r="BQ828">
        <v>64</v>
      </c>
      <c r="BR828">
        <v>65</v>
      </c>
      <c r="BS828">
        <v>66</v>
      </c>
      <c r="BT828">
        <v>67</v>
      </c>
      <c r="BU828">
        <v>68</v>
      </c>
      <c r="BV828">
        <v>69</v>
      </c>
      <c r="BW828">
        <v>70</v>
      </c>
      <c r="BX828">
        <v>71</v>
      </c>
      <c r="BY828">
        <v>72</v>
      </c>
      <c r="BZ828">
        <v>73</v>
      </c>
      <c r="CA828">
        <v>74</v>
      </c>
      <c r="CB828">
        <v>75</v>
      </c>
      <c r="CC828">
        <v>76</v>
      </c>
      <c r="CD828">
        <v>77</v>
      </c>
      <c r="CE828">
        <v>78</v>
      </c>
      <c r="CF828">
        <v>79</v>
      </c>
      <c r="CG828">
        <v>80</v>
      </c>
      <c r="CH828">
        <v>81</v>
      </c>
      <c r="CI828">
        <v>82</v>
      </c>
      <c r="CJ828">
        <v>83</v>
      </c>
      <c r="CK828">
        <v>84</v>
      </c>
      <c r="CL828">
        <v>85</v>
      </c>
      <c r="CM828">
        <v>86</v>
      </c>
      <c r="CN828">
        <v>87</v>
      </c>
      <c r="CO828">
        <v>88</v>
      </c>
      <c r="CP828">
        <v>89</v>
      </c>
      <c r="CQ828">
        <v>90</v>
      </c>
      <c r="CR828">
        <v>91</v>
      </c>
      <c r="CS828">
        <v>92</v>
      </c>
      <c r="CT828">
        <v>93</v>
      </c>
      <c r="CU828">
        <v>94</v>
      </c>
      <c r="CV828">
        <v>95</v>
      </c>
      <c r="CW828">
        <v>96</v>
      </c>
      <c r="CX828">
        <v>97</v>
      </c>
      <c r="CY828">
        <v>98</v>
      </c>
      <c r="CZ828">
        <v>99</v>
      </c>
      <c r="DA828">
        <v>100</v>
      </c>
      <c r="DB828">
        <v>101</v>
      </c>
      <c r="DC828">
        <v>102</v>
      </c>
      <c r="DD828">
        <v>103</v>
      </c>
      <c r="DE828">
        <v>104</v>
      </c>
      <c r="DF828">
        <v>105</v>
      </c>
      <c r="DG828">
        <v>106</v>
      </c>
      <c r="DH828">
        <v>107</v>
      </c>
      <c r="DI828">
        <v>108</v>
      </c>
      <c r="DJ828">
        <v>109</v>
      </c>
      <c r="DK828">
        <v>110</v>
      </c>
      <c r="DL828">
        <v>111</v>
      </c>
      <c r="DM828">
        <v>112</v>
      </c>
      <c r="DN828">
        <v>113</v>
      </c>
      <c r="DO828">
        <v>114</v>
      </c>
      <c r="DP828">
        <v>115</v>
      </c>
      <c r="DQ828">
        <v>116</v>
      </c>
      <c r="DR828">
        <v>117</v>
      </c>
      <c r="DS828">
        <v>118</v>
      </c>
      <c r="DT828">
        <v>119</v>
      </c>
      <c r="DU828">
        <v>120</v>
      </c>
      <c r="DV828">
        <v>121</v>
      </c>
      <c r="DW828">
        <v>122</v>
      </c>
      <c r="DX828">
        <v>123</v>
      </c>
      <c r="DY828">
        <v>124</v>
      </c>
      <c r="DZ828">
        <v>125</v>
      </c>
      <c r="EA828">
        <v>126</v>
      </c>
      <c r="EB828">
        <v>127</v>
      </c>
      <c r="EC828">
        <v>128</v>
      </c>
      <c r="ED828">
        <v>129</v>
      </c>
      <c r="EE828">
        <v>130</v>
      </c>
      <c r="EF828">
        <v>131</v>
      </c>
      <c r="EG828">
        <v>132</v>
      </c>
      <c r="EH828">
        <v>133</v>
      </c>
      <c r="EI828">
        <v>134</v>
      </c>
      <c r="EJ828">
        <v>135</v>
      </c>
      <c r="EK828">
        <v>136</v>
      </c>
      <c r="EL828">
        <v>137</v>
      </c>
      <c r="EM828">
        <v>138</v>
      </c>
      <c r="EN828">
        <v>139</v>
      </c>
      <c r="EO828">
        <v>140</v>
      </c>
      <c r="EP828">
        <v>141</v>
      </c>
      <c r="EQ828">
        <v>142</v>
      </c>
      <c r="ER828">
        <v>143</v>
      </c>
      <c r="ES828">
        <v>144</v>
      </c>
      <c r="ET828">
        <v>145</v>
      </c>
      <c r="EU828">
        <v>146</v>
      </c>
      <c r="EV828">
        <v>147</v>
      </c>
      <c r="EW828">
        <v>148</v>
      </c>
      <c r="EX828">
        <v>149</v>
      </c>
      <c r="EY828">
        <v>150</v>
      </c>
      <c r="EZ828">
        <v>151</v>
      </c>
      <c r="FA828">
        <v>152</v>
      </c>
      <c r="FB828">
        <v>153</v>
      </c>
      <c r="FC828">
        <v>154</v>
      </c>
      <c r="FD828">
        <v>155</v>
      </c>
      <c r="FE828">
        <v>156</v>
      </c>
      <c r="FF828">
        <v>157</v>
      </c>
      <c r="FG828">
        <v>158</v>
      </c>
      <c r="FH828">
        <v>159</v>
      </c>
      <c r="FI828">
        <v>160</v>
      </c>
      <c r="FJ828">
        <v>161</v>
      </c>
      <c r="FK828">
        <v>162</v>
      </c>
      <c r="FL828">
        <v>163</v>
      </c>
      <c r="FM828">
        <v>164</v>
      </c>
      <c r="FO828">
        <v>165</v>
      </c>
      <c r="FP828">
        <v>166</v>
      </c>
      <c r="FQ828">
        <v>167</v>
      </c>
      <c r="FR828">
        <v>168</v>
      </c>
    </row>
    <row r="829" spans="4:174" x14ac:dyDescent="0.2">
      <c r="E829" s="426" t="s">
        <v>157</v>
      </c>
      <c r="F829">
        <v>30</v>
      </c>
      <c r="G829">
        <v>20</v>
      </c>
      <c r="H829">
        <v>134</v>
      </c>
      <c r="I829">
        <v>86</v>
      </c>
      <c r="J829">
        <v>144</v>
      </c>
      <c r="K829">
        <v>54</v>
      </c>
      <c r="L829">
        <v>99</v>
      </c>
      <c r="M829">
        <v>27</v>
      </c>
      <c r="N829">
        <v>151</v>
      </c>
      <c r="O829">
        <v>101</v>
      </c>
      <c r="P829">
        <v>129</v>
      </c>
      <c r="Q829">
        <v>109</v>
      </c>
      <c r="R829">
        <v>50</v>
      </c>
      <c r="S829">
        <v>113</v>
      </c>
      <c r="T829">
        <v>56</v>
      </c>
      <c r="U829">
        <v>110</v>
      </c>
      <c r="V829">
        <v>138</v>
      </c>
      <c r="W829">
        <v>87</v>
      </c>
      <c r="X829">
        <v>36</v>
      </c>
      <c r="Y829">
        <v>78</v>
      </c>
      <c r="Z829">
        <v>40</v>
      </c>
      <c r="AA829">
        <v>64</v>
      </c>
      <c r="AB829">
        <v>115</v>
      </c>
      <c r="AC829">
        <v>116</v>
      </c>
      <c r="AD829">
        <v>94</v>
      </c>
      <c r="AE829">
        <v>118</v>
      </c>
      <c r="AF829">
        <v>1</v>
      </c>
      <c r="AG829">
        <v>132</v>
      </c>
      <c r="AH829">
        <v>71</v>
      </c>
      <c r="AI829">
        <v>11</v>
      </c>
      <c r="AJ829">
        <v>82</v>
      </c>
      <c r="AK829">
        <v>136</v>
      </c>
      <c r="AL829">
        <v>91</v>
      </c>
      <c r="AM829">
        <v>2</v>
      </c>
      <c r="AN829">
        <v>128</v>
      </c>
      <c r="AO829">
        <v>15</v>
      </c>
      <c r="AP829">
        <v>10</v>
      </c>
      <c r="AQ829">
        <v>145</v>
      </c>
      <c r="AR829">
        <v>131</v>
      </c>
      <c r="AS829">
        <v>61</v>
      </c>
      <c r="AT829">
        <v>38</v>
      </c>
      <c r="AU829">
        <v>125</v>
      </c>
      <c r="AV829">
        <v>90</v>
      </c>
      <c r="AW829">
        <v>57</v>
      </c>
      <c r="AX829">
        <v>139</v>
      </c>
      <c r="AY829">
        <v>100</v>
      </c>
      <c r="AZ829">
        <v>58</v>
      </c>
      <c r="BA829">
        <v>137</v>
      </c>
      <c r="BB829">
        <v>127</v>
      </c>
      <c r="BC829">
        <v>111</v>
      </c>
      <c r="BD829">
        <v>12</v>
      </c>
      <c r="BE829">
        <v>44</v>
      </c>
      <c r="BF829">
        <v>84</v>
      </c>
      <c r="BG829">
        <v>31</v>
      </c>
      <c r="BH829">
        <v>18</v>
      </c>
      <c r="BI829">
        <v>133</v>
      </c>
      <c r="BJ829">
        <v>105</v>
      </c>
      <c r="BK829">
        <v>47</v>
      </c>
      <c r="BL829">
        <v>28</v>
      </c>
      <c r="BM829">
        <v>6</v>
      </c>
      <c r="BN829">
        <v>59</v>
      </c>
      <c r="BO829">
        <v>164</v>
      </c>
      <c r="BP829">
        <v>155</v>
      </c>
      <c r="BQ829">
        <v>108</v>
      </c>
      <c r="BR829">
        <v>21</v>
      </c>
      <c r="BS829">
        <v>89</v>
      </c>
      <c r="BT829">
        <v>96</v>
      </c>
      <c r="BU829">
        <v>80</v>
      </c>
      <c r="BV829">
        <v>165</v>
      </c>
      <c r="BW829">
        <v>83</v>
      </c>
      <c r="BX829">
        <v>29</v>
      </c>
      <c r="BY829">
        <v>130</v>
      </c>
      <c r="BZ829">
        <v>122</v>
      </c>
      <c r="CA829">
        <v>7</v>
      </c>
      <c r="CB829">
        <v>168</v>
      </c>
      <c r="CC829">
        <v>9</v>
      </c>
      <c r="CD829">
        <v>39</v>
      </c>
      <c r="CE829">
        <v>35</v>
      </c>
      <c r="CF829">
        <v>66</v>
      </c>
      <c r="CG829">
        <v>3</v>
      </c>
      <c r="CH829">
        <v>135</v>
      </c>
      <c r="CI829">
        <v>104</v>
      </c>
      <c r="CJ829">
        <v>157</v>
      </c>
      <c r="CK829">
        <v>23</v>
      </c>
      <c r="CL829">
        <v>121</v>
      </c>
      <c r="CM829">
        <v>4</v>
      </c>
      <c r="CN829">
        <v>26</v>
      </c>
      <c r="CO829">
        <v>34</v>
      </c>
      <c r="CP829">
        <v>73</v>
      </c>
      <c r="CQ829">
        <v>166</v>
      </c>
      <c r="CR829">
        <v>25</v>
      </c>
      <c r="CS829">
        <v>60</v>
      </c>
      <c r="CT829">
        <v>51</v>
      </c>
      <c r="CU829">
        <v>81</v>
      </c>
      <c r="CV829">
        <v>102</v>
      </c>
      <c r="CW829">
        <v>67</v>
      </c>
      <c r="CX829">
        <v>163</v>
      </c>
      <c r="CY829">
        <v>72</v>
      </c>
      <c r="CZ829">
        <v>143</v>
      </c>
      <c r="DA829">
        <v>43</v>
      </c>
      <c r="DB829">
        <v>5</v>
      </c>
      <c r="DC829">
        <v>48</v>
      </c>
      <c r="DD829">
        <v>117</v>
      </c>
      <c r="DE829">
        <v>148</v>
      </c>
      <c r="DF829">
        <v>126</v>
      </c>
      <c r="DG829">
        <v>49</v>
      </c>
      <c r="DH829">
        <v>33</v>
      </c>
      <c r="DI829">
        <v>22</v>
      </c>
      <c r="DJ829">
        <v>93</v>
      </c>
      <c r="DK829">
        <v>98</v>
      </c>
      <c r="DL829">
        <v>70</v>
      </c>
      <c r="DM829">
        <v>8</v>
      </c>
      <c r="DN829">
        <v>14</v>
      </c>
      <c r="DO829">
        <v>162</v>
      </c>
      <c r="DP829">
        <v>141</v>
      </c>
      <c r="DQ829">
        <v>85</v>
      </c>
      <c r="DR829">
        <v>46</v>
      </c>
      <c r="DS829">
        <v>147</v>
      </c>
      <c r="DT829">
        <v>53</v>
      </c>
      <c r="DU829">
        <v>68</v>
      </c>
      <c r="DV829">
        <v>154</v>
      </c>
      <c r="DW829">
        <v>79</v>
      </c>
      <c r="DX829">
        <v>74</v>
      </c>
      <c r="DY829">
        <v>146</v>
      </c>
      <c r="DZ829">
        <v>42</v>
      </c>
      <c r="EA829">
        <v>167</v>
      </c>
      <c r="EB829">
        <v>103</v>
      </c>
      <c r="EC829">
        <v>160</v>
      </c>
      <c r="ED829">
        <v>62</v>
      </c>
      <c r="EE829">
        <v>32</v>
      </c>
      <c r="EF829">
        <v>77</v>
      </c>
      <c r="EG829">
        <v>63</v>
      </c>
      <c r="EH829">
        <v>114</v>
      </c>
      <c r="EI829">
        <v>37</v>
      </c>
      <c r="EJ829">
        <v>16</v>
      </c>
      <c r="EK829">
        <v>107</v>
      </c>
      <c r="EL829">
        <v>88</v>
      </c>
      <c r="EM829">
        <v>140</v>
      </c>
      <c r="EN829">
        <v>65</v>
      </c>
      <c r="EO829">
        <v>17</v>
      </c>
      <c r="EP829">
        <v>152</v>
      </c>
      <c r="EQ829">
        <v>95</v>
      </c>
      <c r="ER829">
        <v>52</v>
      </c>
      <c r="ES829">
        <v>97</v>
      </c>
      <c r="ET829">
        <v>41</v>
      </c>
      <c r="EU829">
        <v>159</v>
      </c>
      <c r="EV829">
        <v>55</v>
      </c>
      <c r="EW829">
        <v>124</v>
      </c>
      <c r="EX829">
        <v>153</v>
      </c>
      <c r="EY829">
        <v>76</v>
      </c>
      <c r="EZ829">
        <v>120</v>
      </c>
      <c r="FA829">
        <v>156</v>
      </c>
      <c r="FB829">
        <v>92</v>
      </c>
      <c r="FC829">
        <v>142</v>
      </c>
      <c r="FD829">
        <v>112</v>
      </c>
      <c r="FE829">
        <v>45</v>
      </c>
      <c r="FF829">
        <v>158</v>
      </c>
      <c r="FG829">
        <v>149</v>
      </c>
      <c r="FH829">
        <v>161</v>
      </c>
      <c r="FI829">
        <v>24</v>
      </c>
      <c r="FJ829">
        <v>150</v>
      </c>
      <c r="FK829">
        <v>19</v>
      </c>
      <c r="FL829">
        <v>119</v>
      </c>
      <c r="FM829">
        <v>123</v>
      </c>
      <c r="FO829">
        <v>69</v>
      </c>
      <c r="FP829">
        <v>13</v>
      </c>
      <c r="FQ829">
        <v>106</v>
      </c>
      <c r="FR829">
        <v>75</v>
      </c>
    </row>
    <row r="830" spans="4:174" x14ac:dyDescent="0.2">
      <c r="E830" s="426" t="s">
        <v>159</v>
      </c>
      <c r="F830">
        <v>128</v>
      </c>
      <c r="G830">
        <v>153</v>
      </c>
      <c r="H830">
        <v>64</v>
      </c>
      <c r="I830">
        <v>16</v>
      </c>
      <c r="J830">
        <v>147</v>
      </c>
      <c r="K830">
        <v>94</v>
      </c>
      <c r="L830">
        <v>61</v>
      </c>
      <c r="M830">
        <v>142</v>
      </c>
      <c r="N830">
        <v>1</v>
      </c>
      <c r="O830">
        <v>54</v>
      </c>
      <c r="P830">
        <v>18</v>
      </c>
      <c r="Q830">
        <v>150</v>
      </c>
      <c r="R830">
        <v>39</v>
      </c>
      <c r="S830">
        <v>87</v>
      </c>
      <c r="T830">
        <v>51</v>
      </c>
      <c r="U830">
        <v>42</v>
      </c>
      <c r="V830">
        <v>165</v>
      </c>
      <c r="W830">
        <v>30</v>
      </c>
      <c r="X830">
        <v>110</v>
      </c>
      <c r="Y830">
        <v>49</v>
      </c>
      <c r="Z830">
        <v>113</v>
      </c>
      <c r="AA830">
        <v>83</v>
      </c>
      <c r="AB830">
        <v>9</v>
      </c>
      <c r="AC830">
        <v>22</v>
      </c>
      <c r="AD830">
        <v>36</v>
      </c>
      <c r="AE830">
        <v>104</v>
      </c>
      <c r="AF830">
        <v>115</v>
      </c>
      <c r="AG830">
        <v>15</v>
      </c>
      <c r="AH830">
        <v>138</v>
      </c>
      <c r="AI830">
        <v>63</v>
      </c>
      <c r="AJ830">
        <v>139</v>
      </c>
      <c r="AK830">
        <v>3</v>
      </c>
      <c r="AL830">
        <v>131</v>
      </c>
      <c r="AM830">
        <v>158</v>
      </c>
      <c r="AN830">
        <v>52</v>
      </c>
      <c r="AO830">
        <v>75</v>
      </c>
      <c r="AP830">
        <v>78</v>
      </c>
      <c r="AQ830">
        <v>81</v>
      </c>
      <c r="AR830">
        <v>56</v>
      </c>
      <c r="AS830">
        <v>154</v>
      </c>
      <c r="AT830">
        <v>53</v>
      </c>
      <c r="AU830">
        <v>140</v>
      </c>
      <c r="AV830">
        <v>159</v>
      </c>
      <c r="AW830">
        <v>103</v>
      </c>
      <c r="AX830">
        <v>12</v>
      </c>
      <c r="AY830">
        <v>34</v>
      </c>
      <c r="AZ830">
        <v>120</v>
      </c>
      <c r="BA830">
        <v>86</v>
      </c>
      <c r="BB830">
        <v>137</v>
      </c>
      <c r="BC830">
        <v>133</v>
      </c>
      <c r="BD830">
        <v>43</v>
      </c>
      <c r="BE830">
        <v>149</v>
      </c>
      <c r="BF830">
        <v>164</v>
      </c>
      <c r="BG830">
        <v>47</v>
      </c>
      <c r="BH830">
        <v>89</v>
      </c>
      <c r="BI830">
        <v>57</v>
      </c>
      <c r="BJ830">
        <v>155</v>
      </c>
      <c r="BK830">
        <v>20</v>
      </c>
      <c r="BL830">
        <v>167</v>
      </c>
      <c r="BM830">
        <v>91</v>
      </c>
      <c r="BN830">
        <v>7</v>
      </c>
      <c r="BO830">
        <v>28</v>
      </c>
      <c r="BP830">
        <v>62</v>
      </c>
      <c r="BQ830">
        <v>45</v>
      </c>
      <c r="BR830">
        <v>71</v>
      </c>
      <c r="BS830">
        <v>90</v>
      </c>
      <c r="BT830">
        <v>116</v>
      </c>
      <c r="BU830">
        <v>31</v>
      </c>
      <c r="BV830">
        <v>70</v>
      </c>
      <c r="BW830">
        <v>4</v>
      </c>
      <c r="BX830">
        <v>65</v>
      </c>
      <c r="BY830">
        <v>98</v>
      </c>
      <c r="BZ830">
        <v>166</v>
      </c>
      <c r="CA830">
        <v>152</v>
      </c>
      <c r="CB830">
        <v>106</v>
      </c>
      <c r="CC830">
        <v>123</v>
      </c>
      <c r="CD830">
        <v>111</v>
      </c>
      <c r="CE830">
        <v>55</v>
      </c>
      <c r="CF830">
        <v>77</v>
      </c>
      <c r="CG830">
        <v>132</v>
      </c>
      <c r="CH830">
        <v>32</v>
      </c>
      <c r="CI830">
        <v>145</v>
      </c>
      <c r="CJ830">
        <v>127</v>
      </c>
      <c r="CK830">
        <v>157</v>
      </c>
      <c r="CL830">
        <v>82</v>
      </c>
      <c r="CM830">
        <v>74</v>
      </c>
      <c r="CN830">
        <v>14</v>
      </c>
      <c r="CO830">
        <v>59</v>
      </c>
      <c r="CP830">
        <v>38</v>
      </c>
      <c r="CQ830">
        <v>48</v>
      </c>
      <c r="CR830">
        <v>112</v>
      </c>
      <c r="CS830">
        <v>126</v>
      </c>
      <c r="CT830">
        <v>102</v>
      </c>
      <c r="CU830">
        <v>88</v>
      </c>
      <c r="CV830">
        <v>66</v>
      </c>
      <c r="CW830">
        <v>168</v>
      </c>
      <c r="CX830">
        <v>119</v>
      </c>
      <c r="CY830">
        <v>2</v>
      </c>
      <c r="CZ830">
        <v>85</v>
      </c>
      <c r="DA830">
        <v>8</v>
      </c>
      <c r="DB830">
        <v>80</v>
      </c>
      <c r="DC830">
        <v>93</v>
      </c>
      <c r="DD830">
        <v>97</v>
      </c>
      <c r="DE830">
        <v>136</v>
      </c>
      <c r="DF830">
        <v>46</v>
      </c>
      <c r="DG830">
        <v>68</v>
      </c>
      <c r="DH830">
        <v>160</v>
      </c>
      <c r="DI830">
        <v>79</v>
      </c>
      <c r="DJ830">
        <v>135</v>
      </c>
      <c r="DK830">
        <v>161</v>
      </c>
      <c r="DL830">
        <v>125</v>
      </c>
      <c r="DM830">
        <v>114</v>
      </c>
      <c r="DN830">
        <v>21</v>
      </c>
      <c r="DO830">
        <v>96</v>
      </c>
      <c r="DP830">
        <v>27</v>
      </c>
      <c r="DQ830">
        <v>130</v>
      </c>
      <c r="DR830">
        <v>23</v>
      </c>
      <c r="DS830">
        <v>95</v>
      </c>
      <c r="DT830">
        <v>67</v>
      </c>
      <c r="DU830">
        <v>26</v>
      </c>
      <c r="DV830">
        <v>134</v>
      </c>
      <c r="DW830">
        <v>143</v>
      </c>
      <c r="DX830">
        <v>44</v>
      </c>
      <c r="DY830">
        <v>33</v>
      </c>
      <c r="DZ830">
        <v>156</v>
      </c>
      <c r="EA830">
        <v>60</v>
      </c>
      <c r="EB830">
        <v>121</v>
      </c>
      <c r="EC830">
        <v>76</v>
      </c>
      <c r="ED830">
        <v>72</v>
      </c>
      <c r="EE830">
        <v>29</v>
      </c>
      <c r="EF830">
        <v>124</v>
      </c>
      <c r="EG830">
        <v>35</v>
      </c>
      <c r="EH830">
        <v>105</v>
      </c>
      <c r="EI830">
        <v>163</v>
      </c>
      <c r="EJ830">
        <v>69</v>
      </c>
      <c r="EK830">
        <v>10</v>
      </c>
      <c r="EL830">
        <v>151</v>
      </c>
      <c r="EM830">
        <v>11</v>
      </c>
      <c r="EN830">
        <v>141</v>
      </c>
      <c r="EO830">
        <v>129</v>
      </c>
      <c r="EP830">
        <v>37</v>
      </c>
      <c r="EQ830">
        <v>100</v>
      </c>
      <c r="ER830">
        <v>19</v>
      </c>
      <c r="ES830">
        <v>13</v>
      </c>
      <c r="ET830">
        <v>122</v>
      </c>
      <c r="EU830">
        <v>24</v>
      </c>
      <c r="EV830">
        <v>146</v>
      </c>
      <c r="EW830">
        <v>99</v>
      </c>
      <c r="EX830">
        <v>92</v>
      </c>
      <c r="EY830">
        <v>118</v>
      </c>
      <c r="EZ830">
        <v>73</v>
      </c>
      <c r="FA830">
        <v>25</v>
      </c>
      <c r="FB830">
        <v>17</v>
      </c>
      <c r="FC830">
        <v>40</v>
      </c>
      <c r="FD830">
        <v>117</v>
      </c>
      <c r="FE830">
        <v>162</v>
      </c>
      <c r="FF830">
        <v>84</v>
      </c>
      <c r="FG830">
        <v>109</v>
      </c>
      <c r="FH830">
        <v>101</v>
      </c>
      <c r="FI830">
        <v>58</v>
      </c>
      <c r="FJ830">
        <v>108</v>
      </c>
      <c r="FK830">
        <v>148</v>
      </c>
      <c r="FL830">
        <v>41</v>
      </c>
      <c r="FM830">
        <v>6</v>
      </c>
      <c r="FO830">
        <v>144</v>
      </c>
      <c r="FP830">
        <v>50</v>
      </c>
      <c r="FQ830">
        <v>5</v>
      </c>
      <c r="FR830">
        <v>107</v>
      </c>
    </row>
    <row r="832" spans="4:174" x14ac:dyDescent="0.2">
      <c r="D832" s="430">
        <v>169</v>
      </c>
      <c r="E832" s="431" t="s">
        <v>179</v>
      </c>
    </row>
    <row r="833" spans="4:179" x14ac:dyDescent="0.2">
      <c r="E833" s="426" t="s">
        <v>130</v>
      </c>
      <c r="F833">
        <v>1</v>
      </c>
      <c r="G833">
        <v>2</v>
      </c>
      <c r="H833">
        <v>3</v>
      </c>
      <c r="I833">
        <v>4</v>
      </c>
      <c r="J833">
        <v>5</v>
      </c>
      <c r="K833">
        <v>6</v>
      </c>
      <c r="L833">
        <v>7</v>
      </c>
      <c r="M833">
        <v>8</v>
      </c>
      <c r="N833">
        <v>9</v>
      </c>
      <c r="O833">
        <v>10</v>
      </c>
      <c r="P833">
        <v>11</v>
      </c>
      <c r="Q833">
        <v>12</v>
      </c>
      <c r="R833">
        <v>13</v>
      </c>
      <c r="S833">
        <v>14</v>
      </c>
      <c r="T833">
        <v>15</v>
      </c>
      <c r="U833">
        <v>16</v>
      </c>
      <c r="V833">
        <v>17</v>
      </c>
      <c r="W833">
        <v>18</v>
      </c>
      <c r="X833">
        <v>19</v>
      </c>
      <c r="Y833">
        <v>20</v>
      </c>
      <c r="Z833">
        <v>21</v>
      </c>
      <c r="AA833">
        <v>22</v>
      </c>
      <c r="AB833">
        <v>23</v>
      </c>
      <c r="AC833">
        <v>24</v>
      </c>
      <c r="AD833">
        <v>25</v>
      </c>
      <c r="AE833">
        <v>26</v>
      </c>
      <c r="AF833">
        <v>27</v>
      </c>
      <c r="AG833">
        <v>28</v>
      </c>
      <c r="AH833">
        <v>29</v>
      </c>
      <c r="AI833">
        <v>30</v>
      </c>
      <c r="AJ833">
        <v>31</v>
      </c>
      <c r="AK833">
        <v>32</v>
      </c>
      <c r="AL833">
        <v>33</v>
      </c>
      <c r="AM833">
        <v>34</v>
      </c>
      <c r="AN833">
        <v>35</v>
      </c>
      <c r="AO833">
        <v>36</v>
      </c>
      <c r="AP833">
        <v>37</v>
      </c>
      <c r="AQ833">
        <v>38</v>
      </c>
      <c r="AR833">
        <v>39</v>
      </c>
      <c r="AS833">
        <v>40</v>
      </c>
      <c r="AT833">
        <v>41</v>
      </c>
      <c r="AU833">
        <v>42</v>
      </c>
      <c r="AV833">
        <v>43</v>
      </c>
      <c r="AW833">
        <v>44</v>
      </c>
      <c r="AX833">
        <v>45</v>
      </c>
      <c r="AY833">
        <v>46</v>
      </c>
      <c r="AZ833">
        <v>47</v>
      </c>
      <c r="BA833">
        <v>48</v>
      </c>
      <c r="BB833">
        <v>49</v>
      </c>
      <c r="BC833">
        <v>50</v>
      </c>
      <c r="BD833">
        <v>51</v>
      </c>
      <c r="BE833">
        <v>52</v>
      </c>
      <c r="BF833">
        <v>53</v>
      </c>
      <c r="BG833">
        <v>54</v>
      </c>
      <c r="BH833">
        <v>55</v>
      </c>
      <c r="BI833">
        <v>56</v>
      </c>
      <c r="BJ833">
        <v>57</v>
      </c>
      <c r="BK833">
        <v>58</v>
      </c>
      <c r="BL833">
        <v>59</v>
      </c>
      <c r="BM833">
        <v>60</v>
      </c>
      <c r="BN833">
        <v>61</v>
      </c>
      <c r="BO833">
        <v>62</v>
      </c>
      <c r="BP833">
        <v>63</v>
      </c>
      <c r="BQ833">
        <v>64</v>
      </c>
      <c r="BR833">
        <v>65</v>
      </c>
      <c r="BS833">
        <v>66</v>
      </c>
      <c r="BT833">
        <v>67</v>
      </c>
      <c r="BU833">
        <v>68</v>
      </c>
      <c r="BV833">
        <v>69</v>
      </c>
      <c r="BW833">
        <v>70</v>
      </c>
      <c r="BX833">
        <v>71</v>
      </c>
      <c r="BY833">
        <v>72</v>
      </c>
      <c r="BZ833">
        <v>73</v>
      </c>
      <c r="CA833">
        <v>74</v>
      </c>
      <c r="CB833">
        <v>75</v>
      </c>
      <c r="CC833">
        <v>76</v>
      </c>
      <c r="CD833">
        <v>77</v>
      </c>
      <c r="CE833">
        <v>78</v>
      </c>
      <c r="CF833">
        <v>79</v>
      </c>
      <c r="CG833">
        <v>80</v>
      </c>
      <c r="CH833">
        <v>81</v>
      </c>
      <c r="CI833">
        <v>82</v>
      </c>
      <c r="CJ833">
        <v>83</v>
      </c>
      <c r="CK833">
        <v>84</v>
      </c>
      <c r="CL833">
        <v>85</v>
      </c>
      <c r="CM833">
        <v>86</v>
      </c>
      <c r="CN833">
        <v>87</v>
      </c>
      <c r="CO833">
        <v>88</v>
      </c>
      <c r="CP833">
        <v>89</v>
      </c>
      <c r="CQ833">
        <v>90</v>
      </c>
      <c r="CR833">
        <v>91</v>
      </c>
      <c r="CS833">
        <v>92</v>
      </c>
      <c r="CT833">
        <v>93</v>
      </c>
      <c r="CU833">
        <v>94</v>
      </c>
      <c r="CV833">
        <v>95</v>
      </c>
      <c r="CW833">
        <v>96</v>
      </c>
      <c r="CX833">
        <v>97</v>
      </c>
      <c r="CY833">
        <v>98</v>
      </c>
      <c r="CZ833">
        <v>99</v>
      </c>
      <c r="DA833">
        <v>100</v>
      </c>
      <c r="DB833">
        <v>101</v>
      </c>
      <c r="DC833">
        <v>102</v>
      </c>
      <c r="DD833">
        <v>103</v>
      </c>
      <c r="DE833">
        <v>104</v>
      </c>
      <c r="DF833">
        <v>105</v>
      </c>
      <c r="DG833">
        <v>106</v>
      </c>
      <c r="DH833">
        <v>107</v>
      </c>
      <c r="DI833">
        <v>108</v>
      </c>
      <c r="DJ833">
        <v>109</v>
      </c>
      <c r="DK833">
        <v>110</v>
      </c>
      <c r="DL833">
        <v>111</v>
      </c>
      <c r="DM833">
        <v>112</v>
      </c>
      <c r="DN833">
        <v>113</v>
      </c>
      <c r="DO833">
        <v>114</v>
      </c>
      <c r="DP833">
        <v>115</v>
      </c>
      <c r="DQ833">
        <v>116</v>
      </c>
      <c r="DR833">
        <v>117</v>
      </c>
      <c r="DS833">
        <v>118</v>
      </c>
      <c r="DT833">
        <v>119</v>
      </c>
      <c r="DU833">
        <v>120</v>
      </c>
      <c r="DV833">
        <v>121</v>
      </c>
      <c r="DW833">
        <v>122</v>
      </c>
      <c r="DX833">
        <v>123</v>
      </c>
      <c r="DY833">
        <v>124</v>
      </c>
      <c r="DZ833">
        <v>125</v>
      </c>
      <c r="EA833">
        <v>126</v>
      </c>
      <c r="EB833">
        <v>127</v>
      </c>
      <c r="EC833">
        <v>128</v>
      </c>
      <c r="ED833">
        <v>129</v>
      </c>
      <c r="EE833">
        <v>130</v>
      </c>
      <c r="EF833">
        <v>131</v>
      </c>
      <c r="EG833">
        <v>132</v>
      </c>
      <c r="EH833">
        <v>133</v>
      </c>
      <c r="EI833">
        <v>134</v>
      </c>
      <c r="EJ833">
        <v>135</v>
      </c>
      <c r="EK833">
        <v>136</v>
      </c>
      <c r="EL833">
        <v>137</v>
      </c>
      <c r="EM833">
        <v>138</v>
      </c>
      <c r="EN833">
        <v>139</v>
      </c>
      <c r="EO833">
        <v>140</v>
      </c>
      <c r="EP833">
        <v>141</v>
      </c>
      <c r="EQ833">
        <v>142</v>
      </c>
      <c r="ER833">
        <v>143</v>
      </c>
      <c r="ES833">
        <v>144</v>
      </c>
      <c r="ET833">
        <v>145</v>
      </c>
      <c r="EU833">
        <v>146</v>
      </c>
      <c r="EV833">
        <v>147</v>
      </c>
      <c r="EW833">
        <v>148</v>
      </c>
      <c r="EX833">
        <v>149</v>
      </c>
      <c r="EY833">
        <v>150</v>
      </c>
      <c r="EZ833">
        <v>151</v>
      </c>
      <c r="FA833">
        <v>152</v>
      </c>
      <c r="FB833">
        <v>153</v>
      </c>
      <c r="FC833">
        <v>154</v>
      </c>
      <c r="FD833">
        <v>155</v>
      </c>
      <c r="FE833">
        <v>156</v>
      </c>
      <c r="FF833">
        <v>157</v>
      </c>
      <c r="FG833">
        <v>158</v>
      </c>
      <c r="FH833">
        <v>159</v>
      </c>
      <c r="FI833">
        <v>160</v>
      </c>
      <c r="FJ833">
        <v>161</v>
      </c>
      <c r="FK833">
        <v>162</v>
      </c>
      <c r="FL833">
        <v>163</v>
      </c>
      <c r="FM833">
        <v>164</v>
      </c>
      <c r="FN833">
        <v>165</v>
      </c>
      <c r="FO833">
        <v>166</v>
      </c>
      <c r="FP833">
        <v>167</v>
      </c>
      <c r="FQ833">
        <v>168</v>
      </c>
      <c r="FR833">
        <v>169</v>
      </c>
    </row>
    <row r="834" spans="4:179" x14ac:dyDescent="0.2">
      <c r="E834" s="426" t="s">
        <v>157</v>
      </c>
      <c r="F834">
        <v>45</v>
      </c>
      <c r="G834">
        <v>94</v>
      </c>
      <c r="H834">
        <v>130</v>
      </c>
      <c r="I834">
        <v>112</v>
      </c>
      <c r="J834">
        <v>1</v>
      </c>
      <c r="K834">
        <v>48</v>
      </c>
      <c r="L834">
        <v>14</v>
      </c>
      <c r="M834">
        <v>20</v>
      </c>
      <c r="N834">
        <v>168</v>
      </c>
      <c r="O834">
        <v>77</v>
      </c>
      <c r="P834">
        <v>28</v>
      </c>
      <c r="Q834">
        <v>40</v>
      </c>
      <c r="R834">
        <v>159</v>
      </c>
      <c r="S834">
        <v>136</v>
      </c>
      <c r="T834">
        <v>61</v>
      </c>
      <c r="U834">
        <v>2</v>
      </c>
      <c r="V834">
        <v>54</v>
      </c>
      <c r="W834">
        <v>24</v>
      </c>
      <c r="X834">
        <v>101</v>
      </c>
      <c r="Y834">
        <v>128</v>
      </c>
      <c r="Z834">
        <v>145</v>
      </c>
      <c r="AA834">
        <v>50</v>
      </c>
      <c r="AB834">
        <v>132</v>
      </c>
      <c r="AC834">
        <v>150</v>
      </c>
      <c r="AD834">
        <v>153</v>
      </c>
      <c r="AE834">
        <v>119</v>
      </c>
      <c r="AF834">
        <v>59</v>
      </c>
      <c r="AG834">
        <v>42</v>
      </c>
      <c r="AH834">
        <v>72</v>
      </c>
      <c r="AI834">
        <v>148</v>
      </c>
      <c r="AJ834">
        <v>43</v>
      </c>
      <c r="AK834">
        <v>84</v>
      </c>
      <c r="AL834">
        <v>164</v>
      </c>
      <c r="AM834">
        <v>68</v>
      </c>
      <c r="AN834">
        <v>7</v>
      </c>
      <c r="AO834">
        <v>82</v>
      </c>
      <c r="AP834">
        <v>156</v>
      </c>
      <c r="AQ834">
        <v>27</v>
      </c>
      <c r="AR834">
        <v>76</v>
      </c>
      <c r="AS834">
        <v>121</v>
      </c>
      <c r="AT834">
        <v>79</v>
      </c>
      <c r="AU834">
        <v>139</v>
      </c>
      <c r="AV834">
        <v>65</v>
      </c>
      <c r="AW834">
        <v>53</v>
      </c>
      <c r="AX834">
        <v>4</v>
      </c>
      <c r="AY834">
        <v>32</v>
      </c>
      <c r="AZ834">
        <v>114</v>
      </c>
      <c r="BA834">
        <v>46</v>
      </c>
      <c r="BB834">
        <v>102</v>
      </c>
      <c r="BC834">
        <v>116</v>
      </c>
      <c r="BD834">
        <v>85</v>
      </c>
      <c r="BE834">
        <v>13</v>
      </c>
      <c r="BF834">
        <v>126</v>
      </c>
      <c r="BG834">
        <v>38</v>
      </c>
      <c r="BH834">
        <v>18</v>
      </c>
      <c r="BI834">
        <v>69</v>
      </c>
      <c r="BJ834">
        <v>133</v>
      </c>
      <c r="BK834">
        <v>16</v>
      </c>
      <c r="BL834">
        <v>160</v>
      </c>
      <c r="BM834">
        <v>154</v>
      </c>
      <c r="BN834">
        <v>162</v>
      </c>
      <c r="BO834">
        <v>25</v>
      </c>
      <c r="BP834">
        <v>117</v>
      </c>
      <c r="BQ834">
        <v>11</v>
      </c>
      <c r="BR834">
        <v>109</v>
      </c>
      <c r="BS834">
        <v>104</v>
      </c>
      <c r="BT834">
        <v>163</v>
      </c>
      <c r="BU834">
        <v>34</v>
      </c>
      <c r="BV834">
        <v>75</v>
      </c>
      <c r="BW834">
        <v>138</v>
      </c>
      <c r="BX834">
        <v>22</v>
      </c>
      <c r="BY834">
        <v>93</v>
      </c>
      <c r="BZ834">
        <v>29</v>
      </c>
      <c r="CA834">
        <v>86</v>
      </c>
      <c r="CB834">
        <v>56</v>
      </c>
      <c r="CC834">
        <v>19</v>
      </c>
      <c r="CD834">
        <v>143</v>
      </c>
      <c r="CE834">
        <v>125</v>
      </c>
      <c r="CF834">
        <v>51</v>
      </c>
      <c r="CG834">
        <v>26</v>
      </c>
      <c r="CH834">
        <v>60</v>
      </c>
      <c r="CI834">
        <v>36</v>
      </c>
      <c r="CJ834">
        <v>10</v>
      </c>
      <c r="CK834">
        <v>3</v>
      </c>
      <c r="CL834">
        <v>96</v>
      </c>
      <c r="CM834">
        <v>140</v>
      </c>
      <c r="CN834">
        <v>158</v>
      </c>
      <c r="CO834">
        <v>39</v>
      </c>
      <c r="CP834">
        <v>17</v>
      </c>
      <c r="CQ834">
        <v>88</v>
      </c>
      <c r="CR834">
        <v>49</v>
      </c>
      <c r="CS834">
        <v>8</v>
      </c>
      <c r="CT834">
        <v>107</v>
      </c>
      <c r="CU834">
        <v>55</v>
      </c>
      <c r="CV834">
        <v>167</v>
      </c>
      <c r="CW834">
        <v>87</v>
      </c>
      <c r="CX834">
        <v>44</v>
      </c>
      <c r="CY834">
        <v>134</v>
      </c>
      <c r="CZ834">
        <v>52</v>
      </c>
      <c r="DA834">
        <v>73</v>
      </c>
      <c r="DB834">
        <v>113</v>
      </c>
      <c r="DC834">
        <v>71</v>
      </c>
      <c r="DD834">
        <v>147</v>
      </c>
      <c r="DE834">
        <v>66</v>
      </c>
      <c r="DF834">
        <v>58</v>
      </c>
      <c r="DG834">
        <v>90</v>
      </c>
      <c r="DH834">
        <v>146</v>
      </c>
      <c r="DI834">
        <v>81</v>
      </c>
      <c r="DJ834">
        <v>31</v>
      </c>
      <c r="DK834">
        <v>169</v>
      </c>
      <c r="DL834">
        <v>23</v>
      </c>
      <c r="DM834">
        <v>141</v>
      </c>
      <c r="DN834">
        <v>115</v>
      </c>
      <c r="DO834">
        <v>47</v>
      </c>
      <c r="DP834">
        <v>122</v>
      </c>
      <c r="DQ834">
        <v>129</v>
      </c>
      <c r="DR834">
        <v>105</v>
      </c>
      <c r="DS834">
        <v>99</v>
      </c>
      <c r="DT834">
        <v>123</v>
      </c>
      <c r="DU834">
        <v>142</v>
      </c>
      <c r="DV834">
        <v>144</v>
      </c>
      <c r="DW834">
        <v>100</v>
      </c>
      <c r="DX834">
        <v>95</v>
      </c>
      <c r="DY834">
        <v>161</v>
      </c>
      <c r="DZ834">
        <v>78</v>
      </c>
      <c r="EA834">
        <v>12</v>
      </c>
      <c r="EB834">
        <v>83</v>
      </c>
      <c r="EC834">
        <v>74</v>
      </c>
      <c r="ED834">
        <v>110</v>
      </c>
      <c r="EE834">
        <v>97</v>
      </c>
      <c r="EF834">
        <v>155</v>
      </c>
      <c r="EG834">
        <v>111</v>
      </c>
      <c r="EH834">
        <v>127</v>
      </c>
      <c r="EI834">
        <v>92</v>
      </c>
      <c r="EJ834">
        <v>62</v>
      </c>
      <c r="EK834">
        <v>35</v>
      </c>
      <c r="EL834">
        <v>118</v>
      </c>
      <c r="EM834">
        <v>80</v>
      </c>
      <c r="EN834">
        <v>166</v>
      </c>
      <c r="EO834">
        <v>41</v>
      </c>
      <c r="EP834">
        <v>70</v>
      </c>
      <c r="EQ834">
        <v>120</v>
      </c>
      <c r="ER834">
        <v>137</v>
      </c>
      <c r="ES834">
        <v>91</v>
      </c>
      <c r="ET834">
        <v>131</v>
      </c>
      <c r="EU834">
        <v>152</v>
      </c>
      <c r="EV834">
        <v>106</v>
      </c>
      <c r="EW834">
        <v>30</v>
      </c>
      <c r="EX834">
        <v>67</v>
      </c>
      <c r="EY834">
        <v>89</v>
      </c>
      <c r="EZ834">
        <v>98</v>
      </c>
      <c r="FA834">
        <v>108</v>
      </c>
      <c r="FB834">
        <v>151</v>
      </c>
      <c r="FC834">
        <v>6</v>
      </c>
      <c r="FD834">
        <v>103</v>
      </c>
      <c r="FE834">
        <v>33</v>
      </c>
      <c r="FF834">
        <v>64</v>
      </c>
      <c r="FG834">
        <v>157</v>
      </c>
      <c r="FH834">
        <v>5</v>
      </c>
      <c r="FI834">
        <v>149</v>
      </c>
      <c r="FJ834">
        <v>124</v>
      </c>
      <c r="FK834">
        <v>15</v>
      </c>
      <c r="FL834">
        <v>37</v>
      </c>
      <c r="FM834">
        <v>21</v>
      </c>
      <c r="FN834">
        <v>63</v>
      </c>
      <c r="FO834">
        <v>165</v>
      </c>
      <c r="FP834">
        <v>135</v>
      </c>
      <c r="FQ834">
        <v>9</v>
      </c>
      <c r="FR834">
        <v>57</v>
      </c>
    </row>
    <row r="835" spans="4:179" x14ac:dyDescent="0.2">
      <c r="E835" s="426" t="s">
        <v>159</v>
      </c>
      <c r="F835">
        <v>73</v>
      </c>
      <c r="G835">
        <v>21</v>
      </c>
      <c r="H835">
        <v>69</v>
      </c>
      <c r="I835">
        <v>90</v>
      </c>
      <c r="J835">
        <v>33</v>
      </c>
      <c r="K835">
        <v>44</v>
      </c>
      <c r="L835">
        <v>29</v>
      </c>
      <c r="M835">
        <v>120</v>
      </c>
      <c r="N835">
        <v>152</v>
      </c>
      <c r="O835">
        <v>11</v>
      </c>
      <c r="P835">
        <v>110</v>
      </c>
      <c r="Q835">
        <v>34</v>
      </c>
      <c r="R835">
        <v>84</v>
      </c>
      <c r="S835">
        <v>87</v>
      </c>
      <c r="T835">
        <v>111</v>
      </c>
      <c r="U835">
        <v>75</v>
      </c>
      <c r="V835">
        <v>115</v>
      </c>
      <c r="W835">
        <v>66</v>
      </c>
      <c r="X835">
        <v>96</v>
      </c>
      <c r="Y835">
        <v>132</v>
      </c>
      <c r="Z835">
        <v>74</v>
      </c>
      <c r="AA835">
        <v>78</v>
      </c>
      <c r="AB835">
        <v>145</v>
      </c>
      <c r="AC835">
        <v>32</v>
      </c>
      <c r="AD835">
        <v>108</v>
      </c>
      <c r="AE835">
        <v>134</v>
      </c>
      <c r="AF835">
        <v>138</v>
      </c>
      <c r="AG835">
        <v>54</v>
      </c>
      <c r="AH835">
        <v>162</v>
      </c>
      <c r="AI835">
        <v>19</v>
      </c>
      <c r="AJ835">
        <v>4</v>
      </c>
      <c r="AK835">
        <v>45</v>
      </c>
      <c r="AL835">
        <v>135</v>
      </c>
      <c r="AM835">
        <v>28</v>
      </c>
      <c r="AN835">
        <v>86</v>
      </c>
      <c r="AO835">
        <v>39</v>
      </c>
      <c r="AP835">
        <v>31</v>
      </c>
      <c r="AQ835">
        <v>97</v>
      </c>
      <c r="AR835">
        <v>155</v>
      </c>
      <c r="AS835">
        <v>124</v>
      </c>
      <c r="AT835">
        <v>167</v>
      </c>
      <c r="AU835">
        <v>51</v>
      </c>
      <c r="AV835">
        <v>94</v>
      </c>
      <c r="AW835">
        <v>61</v>
      </c>
      <c r="AX835">
        <v>133</v>
      </c>
      <c r="AY835">
        <v>102</v>
      </c>
      <c r="AZ835">
        <v>95</v>
      </c>
      <c r="BA835">
        <v>1</v>
      </c>
      <c r="BB835">
        <v>37</v>
      </c>
      <c r="BC835">
        <v>147</v>
      </c>
      <c r="BD835">
        <v>5</v>
      </c>
      <c r="BE835">
        <v>116</v>
      </c>
      <c r="BF835">
        <v>105</v>
      </c>
      <c r="BG835">
        <v>43</v>
      </c>
      <c r="BH835">
        <v>79</v>
      </c>
      <c r="BI835">
        <v>109</v>
      </c>
      <c r="BJ835">
        <v>3</v>
      </c>
      <c r="BK835">
        <v>139</v>
      </c>
      <c r="BL835">
        <v>46</v>
      </c>
      <c r="BM835">
        <v>82</v>
      </c>
      <c r="BN835">
        <v>64</v>
      </c>
      <c r="BO835">
        <v>30</v>
      </c>
      <c r="BP835">
        <v>7</v>
      </c>
      <c r="BQ835">
        <v>81</v>
      </c>
      <c r="BR835">
        <v>76</v>
      </c>
      <c r="BS835">
        <v>89</v>
      </c>
      <c r="BT835">
        <v>168</v>
      </c>
      <c r="BU835">
        <v>50</v>
      </c>
      <c r="BV835">
        <v>35</v>
      </c>
      <c r="BW835">
        <v>117</v>
      </c>
      <c r="BX835">
        <v>122</v>
      </c>
      <c r="BY835">
        <v>119</v>
      </c>
      <c r="BZ835">
        <v>56</v>
      </c>
      <c r="CA835">
        <v>12</v>
      </c>
      <c r="CB835">
        <v>157</v>
      </c>
      <c r="CC835">
        <v>58</v>
      </c>
      <c r="CD835">
        <v>26</v>
      </c>
      <c r="CE835">
        <v>17</v>
      </c>
      <c r="CF835">
        <v>126</v>
      </c>
      <c r="CG835">
        <v>144</v>
      </c>
      <c r="CH835">
        <v>153</v>
      </c>
      <c r="CI835">
        <v>24</v>
      </c>
      <c r="CJ835">
        <v>62</v>
      </c>
      <c r="CK835">
        <v>13</v>
      </c>
      <c r="CL835">
        <v>42</v>
      </c>
      <c r="CM835">
        <v>88</v>
      </c>
      <c r="CN835">
        <v>80</v>
      </c>
      <c r="CO835">
        <v>49</v>
      </c>
      <c r="CP835">
        <v>36</v>
      </c>
      <c r="CQ835">
        <v>113</v>
      </c>
      <c r="CR835">
        <v>160</v>
      </c>
      <c r="CS835">
        <v>129</v>
      </c>
      <c r="CT835">
        <v>131</v>
      </c>
      <c r="CU835">
        <v>60</v>
      </c>
      <c r="CV835">
        <v>101</v>
      </c>
      <c r="CW835">
        <v>65</v>
      </c>
      <c r="CX835">
        <v>38</v>
      </c>
      <c r="CY835">
        <v>67</v>
      </c>
      <c r="CZ835">
        <v>41</v>
      </c>
      <c r="DA835">
        <v>163</v>
      </c>
      <c r="DB835">
        <v>92</v>
      </c>
      <c r="DC835">
        <v>53</v>
      </c>
      <c r="DD835">
        <v>142</v>
      </c>
      <c r="DE835">
        <v>107</v>
      </c>
      <c r="DF835">
        <v>6</v>
      </c>
      <c r="DG835">
        <v>55</v>
      </c>
      <c r="DH835">
        <v>148</v>
      </c>
      <c r="DI835">
        <v>165</v>
      </c>
      <c r="DJ835">
        <v>143</v>
      </c>
      <c r="DK835">
        <v>48</v>
      </c>
      <c r="DL835">
        <v>169</v>
      </c>
      <c r="DM835">
        <v>18</v>
      </c>
      <c r="DN835">
        <v>14</v>
      </c>
      <c r="DO835">
        <v>93</v>
      </c>
      <c r="DP835">
        <v>71</v>
      </c>
      <c r="DQ835">
        <v>52</v>
      </c>
      <c r="DR835">
        <v>70</v>
      </c>
      <c r="DS835">
        <v>72</v>
      </c>
      <c r="DT835">
        <v>151</v>
      </c>
      <c r="DU835">
        <v>8</v>
      </c>
      <c r="DV835">
        <v>103</v>
      </c>
      <c r="DW835">
        <v>10</v>
      </c>
      <c r="DX835">
        <v>161</v>
      </c>
      <c r="DY835">
        <v>16</v>
      </c>
      <c r="DZ835">
        <v>127</v>
      </c>
      <c r="EA835">
        <v>154</v>
      </c>
      <c r="EB835">
        <v>125</v>
      </c>
      <c r="EC835">
        <v>15</v>
      </c>
      <c r="ED835">
        <v>141</v>
      </c>
      <c r="EE835">
        <v>22</v>
      </c>
      <c r="EF835">
        <v>112</v>
      </c>
      <c r="EG835">
        <v>20</v>
      </c>
      <c r="EH835">
        <v>40</v>
      </c>
      <c r="EI835">
        <v>158</v>
      </c>
      <c r="EJ835">
        <v>104</v>
      </c>
      <c r="EK835">
        <v>114</v>
      </c>
      <c r="EL835">
        <v>123</v>
      </c>
      <c r="EM835">
        <v>77</v>
      </c>
      <c r="EN835">
        <v>2</v>
      </c>
      <c r="EO835">
        <v>91</v>
      </c>
      <c r="EP835">
        <v>164</v>
      </c>
      <c r="EQ835">
        <v>130</v>
      </c>
      <c r="ER835">
        <v>25</v>
      </c>
      <c r="ES835">
        <v>121</v>
      </c>
      <c r="ET835">
        <v>83</v>
      </c>
      <c r="EU835">
        <v>128</v>
      </c>
      <c r="EV835">
        <v>166</v>
      </c>
      <c r="EW835">
        <v>47</v>
      </c>
      <c r="EX835">
        <v>156</v>
      </c>
      <c r="EY835">
        <v>146</v>
      </c>
      <c r="EZ835">
        <v>63</v>
      </c>
      <c r="FA835">
        <v>9</v>
      </c>
      <c r="FB835">
        <v>140</v>
      </c>
      <c r="FC835">
        <v>106</v>
      </c>
      <c r="FD835">
        <v>98</v>
      </c>
      <c r="FE835">
        <v>149</v>
      </c>
      <c r="FF835">
        <v>159</v>
      </c>
      <c r="FG835">
        <v>57</v>
      </c>
      <c r="FH835">
        <v>137</v>
      </c>
      <c r="FI835">
        <v>27</v>
      </c>
      <c r="FJ835">
        <v>150</v>
      </c>
      <c r="FK835">
        <v>136</v>
      </c>
      <c r="FL835">
        <v>100</v>
      </c>
      <c r="FM835">
        <v>85</v>
      </c>
      <c r="FN835">
        <v>23</v>
      </c>
      <c r="FO835">
        <v>68</v>
      </c>
      <c r="FP835">
        <v>99</v>
      </c>
      <c r="FQ835">
        <v>59</v>
      </c>
      <c r="FR835">
        <v>118</v>
      </c>
    </row>
    <row r="837" spans="4:179" x14ac:dyDescent="0.2">
      <c r="D837" s="430">
        <v>170</v>
      </c>
      <c r="E837" s="431" t="s">
        <v>179</v>
      </c>
    </row>
    <row r="838" spans="4:179" x14ac:dyDescent="0.2">
      <c r="E838" s="426" t="s">
        <v>130</v>
      </c>
      <c r="F838">
        <v>1</v>
      </c>
      <c r="G838">
        <v>2</v>
      </c>
      <c r="H838">
        <v>3</v>
      </c>
      <c r="I838">
        <v>4</v>
      </c>
      <c r="J838">
        <v>5</v>
      </c>
      <c r="K838">
        <v>6</v>
      </c>
      <c r="L838">
        <v>7</v>
      </c>
      <c r="M838">
        <v>8</v>
      </c>
      <c r="N838">
        <v>9</v>
      </c>
      <c r="O838">
        <v>10</v>
      </c>
      <c r="P838">
        <v>11</v>
      </c>
      <c r="Q838">
        <v>12</v>
      </c>
      <c r="R838">
        <v>13</v>
      </c>
      <c r="S838">
        <v>14</v>
      </c>
      <c r="T838">
        <v>15</v>
      </c>
      <c r="U838">
        <v>16</v>
      </c>
      <c r="V838">
        <v>17</v>
      </c>
      <c r="W838">
        <v>18</v>
      </c>
      <c r="X838">
        <v>19</v>
      </c>
      <c r="Y838">
        <v>20</v>
      </c>
      <c r="Z838">
        <v>21</v>
      </c>
      <c r="AA838">
        <v>22</v>
      </c>
      <c r="AB838">
        <v>23</v>
      </c>
      <c r="AC838">
        <v>24</v>
      </c>
      <c r="AD838">
        <v>25</v>
      </c>
      <c r="AE838">
        <v>26</v>
      </c>
      <c r="AF838">
        <v>27</v>
      </c>
      <c r="AG838">
        <v>28</v>
      </c>
      <c r="AH838">
        <v>29</v>
      </c>
      <c r="AI838">
        <v>30</v>
      </c>
      <c r="AJ838">
        <v>31</v>
      </c>
      <c r="AK838">
        <v>32</v>
      </c>
      <c r="AL838">
        <v>33</v>
      </c>
      <c r="AM838">
        <v>34</v>
      </c>
      <c r="AN838">
        <v>35</v>
      </c>
      <c r="AO838">
        <v>36</v>
      </c>
      <c r="AP838">
        <v>37</v>
      </c>
      <c r="AQ838">
        <v>38</v>
      </c>
      <c r="AR838">
        <v>39</v>
      </c>
      <c r="AS838">
        <v>40</v>
      </c>
      <c r="AT838">
        <v>41</v>
      </c>
      <c r="AU838">
        <v>42</v>
      </c>
      <c r="AV838">
        <v>43</v>
      </c>
      <c r="AW838">
        <v>44</v>
      </c>
      <c r="AX838">
        <v>45</v>
      </c>
      <c r="AY838">
        <v>46</v>
      </c>
      <c r="AZ838">
        <v>47</v>
      </c>
      <c r="BA838">
        <v>48</v>
      </c>
      <c r="BB838">
        <v>49</v>
      </c>
      <c r="BC838">
        <v>50</v>
      </c>
      <c r="BD838">
        <v>51</v>
      </c>
      <c r="BE838">
        <v>52</v>
      </c>
      <c r="BF838">
        <v>53</v>
      </c>
      <c r="BG838">
        <v>54</v>
      </c>
      <c r="BH838">
        <v>55</v>
      </c>
      <c r="BI838">
        <v>56</v>
      </c>
      <c r="BJ838">
        <v>57</v>
      </c>
      <c r="BK838">
        <v>58</v>
      </c>
      <c r="BL838">
        <v>59</v>
      </c>
      <c r="BM838">
        <v>60</v>
      </c>
      <c r="BN838">
        <v>61</v>
      </c>
      <c r="BO838">
        <v>62</v>
      </c>
      <c r="BP838">
        <v>63</v>
      </c>
      <c r="BQ838">
        <v>64</v>
      </c>
      <c r="BR838">
        <v>65</v>
      </c>
      <c r="BS838">
        <v>66</v>
      </c>
      <c r="BT838">
        <v>67</v>
      </c>
      <c r="BU838">
        <v>68</v>
      </c>
      <c r="BV838">
        <v>69</v>
      </c>
      <c r="BW838">
        <v>70</v>
      </c>
      <c r="BX838">
        <v>71</v>
      </c>
      <c r="BY838">
        <v>72</v>
      </c>
      <c r="BZ838">
        <v>73</v>
      </c>
      <c r="CA838">
        <v>74</v>
      </c>
      <c r="CB838">
        <v>75</v>
      </c>
      <c r="CC838">
        <v>76</v>
      </c>
      <c r="CD838">
        <v>77</v>
      </c>
      <c r="CE838">
        <v>78</v>
      </c>
      <c r="CF838">
        <v>79</v>
      </c>
      <c r="CG838">
        <v>80</v>
      </c>
      <c r="CH838">
        <v>81</v>
      </c>
      <c r="CI838">
        <v>82</v>
      </c>
      <c r="CJ838">
        <v>83</v>
      </c>
      <c r="CK838">
        <v>84</v>
      </c>
      <c r="CL838">
        <v>85</v>
      </c>
      <c r="CM838">
        <v>86</v>
      </c>
      <c r="CN838">
        <v>87</v>
      </c>
      <c r="CO838">
        <v>88</v>
      </c>
      <c r="CP838">
        <v>89</v>
      </c>
      <c r="CQ838">
        <v>90</v>
      </c>
      <c r="CR838">
        <v>91</v>
      </c>
      <c r="CS838">
        <v>92</v>
      </c>
      <c r="CT838">
        <v>93</v>
      </c>
      <c r="CU838">
        <v>94</v>
      </c>
      <c r="CV838">
        <v>95</v>
      </c>
      <c r="CW838">
        <v>96</v>
      </c>
      <c r="CX838">
        <v>97</v>
      </c>
      <c r="CY838">
        <v>98</v>
      </c>
      <c r="CZ838">
        <v>99</v>
      </c>
      <c r="DA838">
        <v>100</v>
      </c>
      <c r="DB838">
        <v>101</v>
      </c>
      <c r="DC838">
        <v>102</v>
      </c>
      <c r="DD838">
        <v>103</v>
      </c>
      <c r="DE838">
        <v>104</v>
      </c>
      <c r="DF838">
        <v>105</v>
      </c>
      <c r="DG838">
        <v>106</v>
      </c>
      <c r="DH838">
        <v>107</v>
      </c>
      <c r="DI838">
        <v>108</v>
      </c>
      <c r="DJ838">
        <v>109</v>
      </c>
      <c r="DK838">
        <v>110</v>
      </c>
      <c r="DL838">
        <v>111</v>
      </c>
      <c r="DM838">
        <v>112</v>
      </c>
      <c r="DN838">
        <v>113</v>
      </c>
      <c r="DO838">
        <v>114</v>
      </c>
      <c r="DP838">
        <v>115</v>
      </c>
      <c r="DQ838">
        <v>116</v>
      </c>
      <c r="DR838">
        <v>117</v>
      </c>
      <c r="DS838">
        <v>118</v>
      </c>
      <c r="DT838">
        <v>119</v>
      </c>
      <c r="DU838">
        <v>120</v>
      </c>
      <c r="DV838">
        <v>121</v>
      </c>
      <c r="DW838">
        <v>122</v>
      </c>
      <c r="DX838">
        <v>123</v>
      </c>
      <c r="DY838">
        <v>124</v>
      </c>
      <c r="DZ838">
        <v>125</v>
      </c>
      <c r="EA838">
        <v>126</v>
      </c>
      <c r="EB838">
        <v>127</v>
      </c>
      <c r="EC838">
        <v>128</v>
      </c>
      <c r="ED838">
        <v>129</v>
      </c>
      <c r="EE838">
        <v>130</v>
      </c>
      <c r="EF838">
        <v>131</v>
      </c>
      <c r="EG838">
        <v>132</v>
      </c>
      <c r="EH838">
        <v>133</v>
      </c>
      <c r="EI838">
        <v>134</v>
      </c>
      <c r="EJ838">
        <v>135</v>
      </c>
      <c r="EK838">
        <v>136</v>
      </c>
      <c r="EL838">
        <v>137</v>
      </c>
      <c r="EM838">
        <v>138</v>
      </c>
      <c r="EN838">
        <v>139</v>
      </c>
      <c r="EO838">
        <v>140</v>
      </c>
      <c r="EP838">
        <v>141</v>
      </c>
      <c r="EQ838">
        <v>142</v>
      </c>
      <c r="ER838">
        <v>143</v>
      </c>
      <c r="ES838">
        <v>144</v>
      </c>
      <c r="ET838">
        <v>145</v>
      </c>
      <c r="EU838">
        <v>146</v>
      </c>
      <c r="EV838">
        <v>147</v>
      </c>
      <c r="EW838">
        <v>148</v>
      </c>
      <c r="EX838">
        <v>149</v>
      </c>
      <c r="EY838">
        <v>150</v>
      </c>
      <c r="EZ838">
        <v>151</v>
      </c>
      <c r="FA838">
        <v>152</v>
      </c>
      <c r="FB838">
        <v>153</v>
      </c>
      <c r="FC838">
        <v>154</v>
      </c>
      <c r="FD838">
        <v>155</v>
      </c>
      <c r="FE838">
        <v>156</v>
      </c>
      <c r="FF838">
        <v>157</v>
      </c>
      <c r="FG838">
        <v>158</v>
      </c>
      <c r="FH838">
        <v>159</v>
      </c>
      <c r="FI838">
        <v>160</v>
      </c>
      <c r="FJ838">
        <v>161</v>
      </c>
      <c r="FK838">
        <v>162</v>
      </c>
      <c r="FL838">
        <v>163</v>
      </c>
      <c r="FM838">
        <v>164</v>
      </c>
      <c r="FN838">
        <v>165</v>
      </c>
      <c r="FO838">
        <v>166</v>
      </c>
      <c r="FP838">
        <v>167</v>
      </c>
      <c r="FQ838">
        <v>168</v>
      </c>
      <c r="FR838">
        <v>169</v>
      </c>
      <c r="FS838">
        <v>170</v>
      </c>
    </row>
    <row r="839" spans="4:179" x14ac:dyDescent="0.2">
      <c r="E839" s="426" t="s">
        <v>157</v>
      </c>
      <c r="F839">
        <v>10</v>
      </c>
      <c r="G839">
        <v>124</v>
      </c>
      <c r="H839">
        <v>29</v>
      </c>
      <c r="I839">
        <v>35</v>
      </c>
      <c r="J839">
        <v>131</v>
      </c>
      <c r="K839">
        <v>150</v>
      </c>
      <c r="L839">
        <v>11</v>
      </c>
      <c r="M839">
        <v>4</v>
      </c>
      <c r="N839">
        <v>116</v>
      </c>
      <c r="O839">
        <v>97</v>
      </c>
      <c r="P839">
        <v>164</v>
      </c>
      <c r="Q839">
        <v>96</v>
      </c>
      <c r="R839">
        <v>2</v>
      </c>
      <c r="S839">
        <v>123</v>
      </c>
      <c r="T839">
        <v>111</v>
      </c>
      <c r="U839">
        <v>169</v>
      </c>
      <c r="V839">
        <v>155</v>
      </c>
      <c r="W839">
        <v>54</v>
      </c>
      <c r="X839">
        <v>78</v>
      </c>
      <c r="Y839">
        <v>106</v>
      </c>
      <c r="Z839">
        <v>52</v>
      </c>
      <c r="AA839">
        <v>23</v>
      </c>
      <c r="AB839">
        <v>132</v>
      </c>
      <c r="AC839">
        <v>36</v>
      </c>
      <c r="AD839">
        <v>128</v>
      </c>
      <c r="AE839">
        <v>15</v>
      </c>
      <c r="AF839">
        <v>26</v>
      </c>
      <c r="AG839">
        <v>89</v>
      </c>
      <c r="AH839">
        <v>103</v>
      </c>
      <c r="AI839">
        <v>64</v>
      </c>
      <c r="AJ839">
        <v>114</v>
      </c>
      <c r="AK839">
        <v>163</v>
      </c>
      <c r="AL839">
        <v>37</v>
      </c>
      <c r="AM839">
        <v>82</v>
      </c>
      <c r="AN839">
        <v>148</v>
      </c>
      <c r="AO839">
        <v>85</v>
      </c>
      <c r="AP839">
        <v>120</v>
      </c>
      <c r="AQ839">
        <v>40</v>
      </c>
      <c r="AR839">
        <v>156</v>
      </c>
      <c r="AS839">
        <v>16</v>
      </c>
      <c r="AT839">
        <v>102</v>
      </c>
      <c r="AU839">
        <v>139</v>
      </c>
      <c r="AV839">
        <v>165</v>
      </c>
      <c r="AW839">
        <v>93</v>
      </c>
      <c r="AX839">
        <v>117</v>
      </c>
      <c r="AY839">
        <v>170</v>
      </c>
      <c r="AZ839">
        <v>143</v>
      </c>
      <c r="BA839">
        <v>62</v>
      </c>
      <c r="BB839">
        <v>113</v>
      </c>
      <c r="BC839">
        <v>43</v>
      </c>
      <c r="BD839">
        <v>44</v>
      </c>
      <c r="BE839">
        <v>53</v>
      </c>
      <c r="BF839">
        <v>66</v>
      </c>
      <c r="BG839">
        <v>121</v>
      </c>
      <c r="BH839">
        <v>1</v>
      </c>
      <c r="BI839">
        <v>100</v>
      </c>
      <c r="BJ839">
        <v>168</v>
      </c>
      <c r="BK839">
        <v>7</v>
      </c>
      <c r="BL839">
        <v>107</v>
      </c>
      <c r="BM839">
        <v>21</v>
      </c>
      <c r="BN839">
        <v>147</v>
      </c>
      <c r="BO839">
        <v>48</v>
      </c>
      <c r="BP839">
        <v>129</v>
      </c>
      <c r="BQ839">
        <v>157</v>
      </c>
      <c r="BR839">
        <v>76</v>
      </c>
      <c r="BS839">
        <v>162</v>
      </c>
      <c r="BT839">
        <v>110</v>
      </c>
      <c r="BU839">
        <v>101</v>
      </c>
      <c r="BV839">
        <v>73</v>
      </c>
      <c r="BW839">
        <v>77</v>
      </c>
      <c r="BX839">
        <v>95</v>
      </c>
      <c r="BY839">
        <v>3</v>
      </c>
      <c r="BZ839">
        <v>135</v>
      </c>
      <c r="CA839">
        <v>71</v>
      </c>
      <c r="CB839">
        <v>56</v>
      </c>
      <c r="CC839">
        <v>149</v>
      </c>
      <c r="CD839">
        <v>9</v>
      </c>
      <c r="CE839">
        <v>24</v>
      </c>
      <c r="CF839">
        <v>57</v>
      </c>
      <c r="CG839">
        <v>92</v>
      </c>
      <c r="CH839">
        <v>34</v>
      </c>
      <c r="CI839">
        <v>60</v>
      </c>
      <c r="CJ839">
        <v>122</v>
      </c>
      <c r="CK839">
        <v>70</v>
      </c>
      <c r="CL839">
        <v>153</v>
      </c>
      <c r="CM839">
        <v>115</v>
      </c>
      <c r="CN839">
        <v>119</v>
      </c>
      <c r="CO839">
        <v>72</v>
      </c>
      <c r="CP839">
        <v>47</v>
      </c>
      <c r="CQ839">
        <v>98</v>
      </c>
      <c r="CR839">
        <v>88</v>
      </c>
      <c r="CS839">
        <v>158</v>
      </c>
      <c r="CT839">
        <v>61</v>
      </c>
      <c r="CU839">
        <v>141</v>
      </c>
      <c r="CV839">
        <v>99</v>
      </c>
      <c r="CW839">
        <v>22</v>
      </c>
      <c r="CX839">
        <v>41</v>
      </c>
      <c r="CY839">
        <v>159</v>
      </c>
      <c r="CZ839">
        <v>12</v>
      </c>
      <c r="DA839">
        <v>136</v>
      </c>
      <c r="DB839">
        <v>68</v>
      </c>
      <c r="DC839">
        <v>144</v>
      </c>
      <c r="DD839">
        <v>20</v>
      </c>
      <c r="DE839">
        <v>27</v>
      </c>
      <c r="DF839">
        <v>112</v>
      </c>
      <c r="DG839">
        <v>45</v>
      </c>
      <c r="DH839">
        <v>138</v>
      </c>
      <c r="DI839">
        <v>84</v>
      </c>
      <c r="DJ839">
        <v>161</v>
      </c>
      <c r="DK839">
        <v>146</v>
      </c>
      <c r="DL839">
        <v>142</v>
      </c>
      <c r="DM839">
        <v>125</v>
      </c>
      <c r="DN839">
        <v>134</v>
      </c>
      <c r="DO839">
        <v>13</v>
      </c>
      <c r="DP839">
        <v>86</v>
      </c>
      <c r="DQ839">
        <v>105</v>
      </c>
      <c r="DR839">
        <v>8</v>
      </c>
      <c r="DS839">
        <v>126</v>
      </c>
      <c r="DT839">
        <v>87</v>
      </c>
      <c r="DU839">
        <v>154</v>
      </c>
      <c r="DV839">
        <v>79</v>
      </c>
      <c r="DW839">
        <v>46</v>
      </c>
      <c r="DX839">
        <v>65</v>
      </c>
      <c r="DY839">
        <v>55</v>
      </c>
      <c r="DZ839">
        <v>67</v>
      </c>
      <c r="EA839">
        <v>118</v>
      </c>
      <c r="EB839">
        <v>31</v>
      </c>
      <c r="EC839">
        <v>39</v>
      </c>
      <c r="ED839">
        <v>127</v>
      </c>
      <c r="EE839">
        <v>166</v>
      </c>
      <c r="EF839">
        <v>140</v>
      </c>
      <c r="EG839">
        <v>90</v>
      </c>
      <c r="EH839">
        <v>6</v>
      </c>
      <c r="EI839">
        <v>151</v>
      </c>
      <c r="EJ839">
        <v>108</v>
      </c>
      <c r="EK839">
        <v>58</v>
      </c>
      <c r="EL839">
        <v>50</v>
      </c>
      <c r="EM839">
        <v>167</v>
      </c>
      <c r="EN839">
        <v>130</v>
      </c>
      <c r="EO839">
        <v>14</v>
      </c>
      <c r="EP839">
        <v>80</v>
      </c>
      <c r="EQ839">
        <v>145</v>
      </c>
      <c r="ER839">
        <v>94</v>
      </c>
      <c r="ES839">
        <v>160</v>
      </c>
      <c r="ET839">
        <v>104</v>
      </c>
      <c r="EU839">
        <v>19</v>
      </c>
      <c r="EV839">
        <v>5</v>
      </c>
      <c r="EW839">
        <v>42</v>
      </c>
      <c r="EX839">
        <v>33</v>
      </c>
      <c r="EY839">
        <v>81</v>
      </c>
      <c r="EZ839">
        <v>75</v>
      </c>
      <c r="FA839">
        <v>63</v>
      </c>
      <c r="FB839">
        <v>49</v>
      </c>
      <c r="FC839">
        <v>28</v>
      </c>
      <c r="FD839">
        <v>59</v>
      </c>
      <c r="FE839">
        <v>74</v>
      </c>
      <c r="FF839">
        <v>38</v>
      </c>
      <c r="FG839">
        <v>69</v>
      </c>
      <c r="FH839">
        <v>30</v>
      </c>
      <c r="FI839">
        <v>17</v>
      </c>
      <c r="FJ839">
        <v>109</v>
      </c>
      <c r="FK839">
        <v>83</v>
      </c>
      <c r="FL839">
        <v>91</v>
      </c>
      <c r="FM839">
        <v>32</v>
      </c>
      <c r="FN839">
        <v>137</v>
      </c>
      <c r="FO839">
        <v>25</v>
      </c>
      <c r="FP839">
        <v>133</v>
      </c>
      <c r="FQ839">
        <v>51</v>
      </c>
      <c r="FR839">
        <v>152</v>
      </c>
      <c r="FS839">
        <v>18</v>
      </c>
    </row>
    <row r="840" spans="4:179" x14ac:dyDescent="0.2">
      <c r="E840" s="426" t="s">
        <v>159</v>
      </c>
      <c r="F840">
        <v>160</v>
      </c>
      <c r="G840">
        <v>153</v>
      </c>
      <c r="H840">
        <v>44</v>
      </c>
      <c r="I840">
        <v>91</v>
      </c>
      <c r="J840">
        <v>7</v>
      </c>
      <c r="K840">
        <v>98</v>
      </c>
      <c r="L840">
        <v>103</v>
      </c>
      <c r="M840">
        <v>112</v>
      </c>
      <c r="N840">
        <v>146</v>
      </c>
      <c r="O840">
        <v>122</v>
      </c>
      <c r="P840">
        <v>97</v>
      </c>
      <c r="Q840">
        <v>94</v>
      </c>
      <c r="R840">
        <v>140</v>
      </c>
      <c r="S840">
        <v>163</v>
      </c>
      <c r="T840">
        <v>51</v>
      </c>
      <c r="U840">
        <v>12</v>
      </c>
      <c r="V840">
        <v>141</v>
      </c>
      <c r="W840">
        <v>139</v>
      </c>
      <c r="X840">
        <v>126</v>
      </c>
      <c r="Y840">
        <v>34</v>
      </c>
      <c r="Z840">
        <v>30</v>
      </c>
      <c r="AA840">
        <v>19</v>
      </c>
      <c r="AB840">
        <v>166</v>
      </c>
      <c r="AC840">
        <v>58</v>
      </c>
      <c r="AD840">
        <v>133</v>
      </c>
      <c r="AE840">
        <v>64</v>
      </c>
      <c r="AF840">
        <v>148</v>
      </c>
      <c r="AG840">
        <v>17</v>
      </c>
      <c r="AH840">
        <v>83</v>
      </c>
      <c r="AI840">
        <v>8</v>
      </c>
      <c r="AJ840">
        <v>59</v>
      </c>
      <c r="AK840">
        <v>134</v>
      </c>
      <c r="AL840">
        <v>137</v>
      </c>
      <c r="AM840">
        <v>102</v>
      </c>
      <c r="AN840">
        <v>66</v>
      </c>
      <c r="AO840">
        <v>82</v>
      </c>
      <c r="AP840">
        <v>4</v>
      </c>
      <c r="AQ840">
        <v>155</v>
      </c>
      <c r="AR840">
        <v>136</v>
      </c>
      <c r="AS840">
        <v>79</v>
      </c>
      <c r="AT840">
        <v>130</v>
      </c>
      <c r="AU840">
        <v>1</v>
      </c>
      <c r="AV840">
        <v>131</v>
      </c>
      <c r="AW840">
        <v>68</v>
      </c>
      <c r="AX840">
        <v>88</v>
      </c>
      <c r="AY840">
        <v>93</v>
      </c>
      <c r="AZ840">
        <v>73</v>
      </c>
      <c r="BA840">
        <v>145</v>
      </c>
      <c r="BB840">
        <v>22</v>
      </c>
      <c r="BC840">
        <v>147</v>
      </c>
      <c r="BD840">
        <v>43</v>
      </c>
      <c r="BE840">
        <v>39</v>
      </c>
      <c r="BF840">
        <v>120</v>
      </c>
      <c r="BG840">
        <v>63</v>
      </c>
      <c r="BH840">
        <v>109</v>
      </c>
      <c r="BI840">
        <v>5</v>
      </c>
      <c r="BJ840">
        <v>65</v>
      </c>
      <c r="BK840">
        <v>56</v>
      </c>
      <c r="BL840">
        <v>76</v>
      </c>
      <c r="BM840">
        <v>74</v>
      </c>
      <c r="BN840">
        <v>54</v>
      </c>
      <c r="BO840">
        <v>100</v>
      </c>
      <c r="BP840">
        <v>152</v>
      </c>
      <c r="BQ840">
        <v>101</v>
      </c>
      <c r="BR840">
        <v>36</v>
      </c>
      <c r="BS840">
        <v>35</v>
      </c>
      <c r="BT840">
        <v>89</v>
      </c>
      <c r="BU840">
        <v>170</v>
      </c>
      <c r="BV840">
        <v>142</v>
      </c>
      <c r="BW840">
        <v>161</v>
      </c>
      <c r="BX840">
        <v>28</v>
      </c>
      <c r="BY840">
        <v>85</v>
      </c>
      <c r="BZ840">
        <v>47</v>
      </c>
      <c r="CA840">
        <v>11</v>
      </c>
      <c r="CB840">
        <v>143</v>
      </c>
      <c r="CC840">
        <v>108</v>
      </c>
      <c r="CD840">
        <v>123</v>
      </c>
      <c r="CE840">
        <v>77</v>
      </c>
      <c r="CF840">
        <v>138</v>
      </c>
      <c r="CG840">
        <v>149</v>
      </c>
      <c r="CH840">
        <v>9</v>
      </c>
      <c r="CI840">
        <v>69</v>
      </c>
      <c r="CJ840">
        <v>124</v>
      </c>
      <c r="CK840">
        <v>150</v>
      </c>
      <c r="CL840">
        <v>3</v>
      </c>
      <c r="CM840">
        <v>18</v>
      </c>
      <c r="CN840">
        <v>10</v>
      </c>
      <c r="CO840">
        <v>107</v>
      </c>
      <c r="CP840">
        <v>38</v>
      </c>
      <c r="CQ840">
        <v>121</v>
      </c>
      <c r="CR840">
        <v>32</v>
      </c>
      <c r="CS840">
        <v>129</v>
      </c>
      <c r="CT840">
        <v>87</v>
      </c>
      <c r="CU840">
        <v>96</v>
      </c>
      <c r="CV840">
        <v>62</v>
      </c>
      <c r="CW840">
        <v>50</v>
      </c>
      <c r="CX840">
        <v>159</v>
      </c>
      <c r="CY840">
        <v>81</v>
      </c>
      <c r="CZ840">
        <v>45</v>
      </c>
      <c r="DA840">
        <v>162</v>
      </c>
      <c r="DB840">
        <v>127</v>
      </c>
      <c r="DC840">
        <v>29</v>
      </c>
      <c r="DD840">
        <v>57</v>
      </c>
      <c r="DE840">
        <v>46</v>
      </c>
      <c r="DF840">
        <v>2</v>
      </c>
      <c r="DG840">
        <v>14</v>
      </c>
      <c r="DH840">
        <v>165</v>
      </c>
      <c r="DI840">
        <v>25</v>
      </c>
      <c r="DJ840">
        <v>42</v>
      </c>
      <c r="DK840">
        <v>72</v>
      </c>
      <c r="DL840">
        <v>55</v>
      </c>
      <c r="DM840">
        <v>24</v>
      </c>
      <c r="DN840">
        <v>156</v>
      </c>
      <c r="DO840">
        <v>118</v>
      </c>
      <c r="DP840">
        <v>37</v>
      </c>
      <c r="DQ840">
        <v>157</v>
      </c>
      <c r="DR840">
        <v>164</v>
      </c>
      <c r="DS840">
        <v>106</v>
      </c>
      <c r="DT840">
        <v>23</v>
      </c>
      <c r="DU840">
        <v>53</v>
      </c>
      <c r="DV840">
        <v>13</v>
      </c>
      <c r="DW840">
        <v>78</v>
      </c>
      <c r="DX840">
        <v>27</v>
      </c>
      <c r="DY840">
        <v>21</v>
      </c>
      <c r="DZ840">
        <v>61</v>
      </c>
      <c r="EA840">
        <v>99</v>
      </c>
      <c r="EB840">
        <v>20</v>
      </c>
      <c r="EC840">
        <v>119</v>
      </c>
      <c r="ED840">
        <v>75</v>
      </c>
      <c r="EE840">
        <v>41</v>
      </c>
      <c r="EF840">
        <v>92</v>
      </c>
      <c r="EG840">
        <v>128</v>
      </c>
      <c r="EH840">
        <v>111</v>
      </c>
      <c r="EI840">
        <v>26</v>
      </c>
      <c r="EJ840">
        <v>169</v>
      </c>
      <c r="EK840">
        <v>33</v>
      </c>
      <c r="EL840">
        <v>95</v>
      </c>
      <c r="EM840">
        <v>125</v>
      </c>
      <c r="EN840">
        <v>115</v>
      </c>
      <c r="EO840">
        <v>52</v>
      </c>
      <c r="EP840">
        <v>154</v>
      </c>
      <c r="EQ840">
        <v>135</v>
      </c>
      <c r="ER840">
        <v>67</v>
      </c>
      <c r="ES840">
        <v>15</v>
      </c>
      <c r="ET840">
        <v>48</v>
      </c>
      <c r="EU840">
        <v>40</v>
      </c>
      <c r="EV840">
        <v>86</v>
      </c>
      <c r="EW840">
        <v>144</v>
      </c>
      <c r="EX840">
        <v>80</v>
      </c>
      <c r="EY840">
        <v>31</v>
      </c>
      <c r="EZ840">
        <v>113</v>
      </c>
      <c r="FA840">
        <v>84</v>
      </c>
      <c r="FB840">
        <v>117</v>
      </c>
      <c r="FC840">
        <v>167</v>
      </c>
      <c r="FD840">
        <v>71</v>
      </c>
      <c r="FE840">
        <v>60</v>
      </c>
      <c r="FF840">
        <v>116</v>
      </c>
      <c r="FG840">
        <v>110</v>
      </c>
      <c r="FH840">
        <v>6</v>
      </c>
      <c r="FI840">
        <v>158</v>
      </c>
      <c r="FJ840">
        <v>70</v>
      </c>
      <c r="FK840">
        <v>16</v>
      </c>
      <c r="FL840">
        <v>114</v>
      </c>
      <c r="FM840">
        <v>105</v>
      </c>
      <c r="FN840">
        <v>151</v>
      </c>
      <c r="FO840">
        <v>104</v>
      </c>
      <c r="FP840">
        <v>49</v>
      </c>
      <c r="FQ840">
        <v>90</v>
      </c>
      <c r="FR840">
        <v>132</v>
      </c>
      <c r="FS840">
        <v>168</v>
      </c>
    </row>
    <row r="842" spans="4:179" x14ac:dyDescent="0.2">
      <c r="D842" s="430">
        <v>171</v>
      </c>
      <c r="E842" s="431" t="s">
        <v>179</v>
      </c>
    </row>
    <row r="843" spans="4:179" x14ac:dyDescent="0.2">
      <c r="E843" s="426" t="s">
        <v>130</v>
      </c>
      <c r="F843">
        <v>1</v>
      </c>
      <c r="G843">
        <v>2</v>
      </c>
      <c r="H843">
        <v>3</v>
      </c>
      <c r="I843">
        <v>4</v>
      </c>
      <c r="J843">
        <v>5</v>
      </c>
      <c r="K843">
        <v>6</v>
      </c>
      <c r="L843">
        <v>7</v>
      </c>
      <c r="M843">
        <v>8</v>
      </c>
      <c r="N843">
        <v>9</v>
      </c>
      <c r="O843">
        <v>10</v>
      </c>
      <c r="P843">
        <v>11</v>
      </c>
      <c r="Q843">
        <v>12</v>
      </c>
      <c r="R843">
        <v>13</v>
      </c>
      <c r="S843">
        <v>14</v>
      </c>
      <c r="T843">
        <v>15</v>
      </c>
      <c r="U843">
        <v>16</v>
      </c>
      <c r="V843">
        <v>17</v>
      </c>
      <c r="W843">
        <v>18</v>
      </c>
      <c r="X843">
        <v>19</v>
      </c>
      <c r="Y843">
        <v>20</v>
      </c>
      <c r="Z843">
        <v>21</v>
      </c>
      <c r="AA843">
        <v>22</v>
      </c>
      <c r="AB843">
        <v>23</v>
      </c>
      <c r="AC843">
        <v>24</v>
      </c>
      <c r="AD843">
        <v>25</v>
      </c>
      <c r="AE843">
        <v>26</v>
      </c>
      <c r="AF843">
        <v>27</v>
      </c>
      <c r="AG843">
        <v>28</v>
      </c>
      <c r="AH843">
        <v>29</v>
      </c>
      <c r="AI843">
        <v>30</v>
      </c>
      <c r="AJ843">
        <v>31</v>
      </c>
      <c r="AK843">
        <v>32</v>
      </c>
      <c r="AL843">
        <v>33</v>
      </c>
      <c r="AM843">
        <v>34</v>
      </c>
      <c r="AN843">
        <v>35</v>
      </c>
      <c r="AO843">
        <v>36</v>
      </c>
      <c r="AP843">
        <v>37</v>
      </c>
      <c r="AQ843">
        <v>38</v>
      </c>
      <c r="AR843">
        <v>39</v>
      </c>
      <c r="AS843">
        <v>40</v>
      </c>
      <c r="AT843">
        <v>41</v>
      </c>
      <c r="AU843">
        <v>42</v>
      </c>
      <c r="AV843">
        <v>43</v>
      </c>
      <c r="AW843">
        <v>44</v>
      </c>
      <c r="AX843">
        <v>45</v>
      </c>
      <c r="AY843">
        <v>46</v>
      </c>
      <c r="AZ843">
        <v>47</v>
      </c>
      <c r="BA843">
        <v>48</v>
      </c>
      <c r="BB843">
        <v>49</v>
      </c>
      <c r="BC843">
        <v>50</v>
      </c>
      <c r="BD843">
        <v>51</v>
      </c>
      <c r="BE843">
        <v>52</v>
      </c>
      <c r="BF843">
        <v>53</v>
      </c>
      <c r="BG843">
        <v>54</v>
      </c>
      <c r="BH843">
        <v>55</v>
      </c>
      <c r="BI843">
        <v>56</v>
      </c>
      <c r="BJ843">
        <v>57</v>
      </c>
      <c r="BK843">
        <v>58</v>
      </c>
      <c r="BL843">
        <v>59</v>
      </c>
      <c r="BM843">
        <v>60</v>
      </c>
      <c r="BN843">
        <v>61</v>
      </c>
      <c r="BO843">
        <v>62</v>
      </c>
      <c r="BP843">
        <v>63</v>
      </c>
      <c r="BQ843">
        <v>64</v>
      </c>
      <c r="BR843">
        <v>65</v>
      </c>
      <c r="BS843">
        <v>66</v>
      </c>
      <c r="BT843">
        <v>67</v>
      </c>
      <c r="BU843">
        <v>68</v>
      </c>
      <c r="BV843">
        <v>69</v>
      </c>
      <c r="BW843">
        <v>70</v>
      </c>
      <c r="BX843">
        <v>71</v>
      </c>
      <c r="BY843">
        <v>72</v>
      </c>
      <c r="BZ843">
        <v>73</v>
      </c>
      <c r="CA843">
        <v>74</v>
      </c>
      <c r="CB843">
        <v>75</v>
      </c>
      <c r="CC843">
        <v>76</v>
      </c>
      <c r="CD843">
        <v>77</v>
      </c>
      <c r="CE843">
        <v>78</v>
      </c>
      <c r="CF843">
        <v>79</v>
      </c>
      <c r="CG843">
        <v>80</v>
      </c>
      <c r="CH843">
        <v>81</v>
      </c>
      <c r="CI843">
        <v>82</v>
      </c>
      <c r="CJ843">
        <v>83</v>
      </c>
      <c r="CK843">
        <v>84</v>
      </c>
      <c r="CL843">
        <v>85</v>
      </c>
      <c r="CM843">
        <v>86</v>
      </c>
      <c r="CN843">
        <v>87</v>
      </c>
      <c r="CO843">
        <v>88</v>
      </c>
      <c r="CP843">
        <v>89</v>
      </c>
      <c r="CQ843">
        <v>90</v>
      </c>
      <c r="CR843">
        <v>91</v>
      </c>
      <c r="CS843">
        <v>92</v>
      </c>
      <c r="CT843">
        <v>93</v>
      </c>
      <c r="CU843">
        <v>94</v>
      </c>
      <c r="CV843">
        <v>95</v>
      </c>
      <c r="CW843">
        <v>96</v>
      </c>
      <c r="CX843">
        <v>97</v>
      </c>
      <c r="CY843">
        <v>98</v>
      </c>
      <c r="CZ843">
        <v>99</v>
      </c>
      <c r="DA843">
        <v>100</v>
      </c>
      <c r="DB843">
        <v>101</v>
      </c>
      <c r="DC843">
        <v>102</v>
      </c>
      <c r="DD843">
        <v>103</v>
      </c>
      <c r="DE843">
        <v>104</v>
      </c>
      <c r="DF843">
        <v>105</v>
      </c>
      <c r="DG843">
        <v>106</v>
      </c>
      <c r="DH843">
        <v>107</v>
      </c>
      <c r="DI843">
        <v>108</v>
      </c>
      <c r="DJ843">
        <v>109</v>
      </c>
      <c r="DK843">
        <v>110</v>
      </c>
      <c r="DL843">
        <v>111</v>
      </c>
      <c r="DM843">
        <v>112</v>
      </c>
      <c r="DN843">
        <v>113</v>
      </c>
      <c r="DO843">
        <v>114</v>
      </c>
      <c r="DP843">
        <v>115</v>
      </c>
      <c r="DQ843">
        <v>116</v>
      </c>
      <c r="DR843">
        <v>117</v>
      </c>
      <c r="DS843">
        <v>118</v>
      </c>
      <c r="DT843">
        <v>119</v>
      </c>
      <c r="DU843">
        <v>120</v>
      </c>
      <c r="DV843">
        <v>121</v>
      </c>
      <c r="DW843">
        <v>122</v>
      </c>
      <c r="DX843">
        <v>123</v>
      </c>
      <c r="DY843">
        <v>124</v>
      </c>
      <c r="DZ843">
        <v>125</v>
      </c>
      <c r="EA843">
        <v>126</v>
      </c>
      <c r="EB843">
        <v>127</v>
      </c>
      <c r="EC843">
        <v>128</v>
      </c>
      <c r="ED843">
        <v>129</v>
      </c>
      <c r="EE843">
        <v>130</v>
      </c>
      <c r="EF843">
        <v>131</v>
      </c>
      <c r="EG843">
        <v>132</v>
      </c>
      <c r="EH843">
        <v>133</v>
      </c>
      <c r="EI843">
        <v>134</v>
      </c>
      <c r="EJ843">
        <v>135</v>
      </c>
      <c r="EK843">
        <v>136</v>
      </c>
      <c r="EL843">
        <v>137</v>
      </c>
      <c r="EM843">
        <v>138</v>
      </c>
      <c r="EN843">
        <v>139</v>
      </c>
      <c r="EO843">
        <v>140</v>
      </c>
      <c r="EP843">
        <v>141</v>
      </c>
      <c r="EQ843">
        <v>142</v>
      </c>
      <c r="ER843">
        <v>143</v>
      </c>
      <c r="ES843">
        <v>144</v>
      </c>
      <c r="ET843">
        <v>145</v>
      </c>
      <c r="EU843">
        <v>146</v>
      </c>
      <c r="EV843">
        <v>147</v>
      </c>
      <c r="EW843">
        <v>148</v>
      </c>
      <c r="EX843">
        <v>149</v>
      </c>
      <c r="EY843">
        <v>150</v>
      </c>
      <c r="EZ843">
        <v>151</v>
      </c>
      <c r="FA843">
        <v>152</v>
      </c>
      <c r="FB843">
        <v>153</v>
      </c>
      <c r="FC843">
        <v>154</v>
      </c>
      <c r="FD843">
        <v>155</v>
      </c>
      <c r="FE843">
        <v>156</v>
      </c>
      <c r="FF843">
        <v>157</v>
      </c>
      <c r="FG843">
        <v>158</v>
      </c>
      <c r="FH843">
        <v>159</v>
      </c>
      <c r="FJ843">
        <v>160</v>
      </c>
      <c r="FK843">
        <v>161</v>
      </c>
      <c r="FL843">
        <v>162</v>
      </c>
      <c r="FM843">
        <v>163</v>
      </c>
      <c r="FO843">
        <v>164</v>
      </c>
      <c r="FP843">
        <v>165</v>
      </c>
      <c r="FQ843">
        <v>166</v>
      </c>
      <c r="FR843">
        <v>167</v>
      </c>
      <c r="FT843">
        <v>168</v>
      </c>
      <c r="FU843">
        <v>169</v>
      </c>
      <c r="FV843">
        <v>170</v>
      </c>
      <c r="FW843">
        <v>171</v>
      </c>
    </row>
    <row r="844" spans="4:179" x14ac:dyDescent="0.2">
      <c r="E844" s="426" t="s">
        <v>157</v>
      </c>
      <c r="F844">
        <v>135</v>
      </c>
      <c r="G844">
        <v>53</v>
      </c>
      <c r="H844">
        <v>127</v>
      </c>
      <c r="I844">
        <v>151</v>
      </c>
      <c r="J844">
        <v>46</v>
      </c>
      <c r="K844">
        <v>4</v>
      </c>
      <c r="L844">
        <v>36</v>
      </c>
      <c r="M844">
        <v>160</v>
      </c>
      <c r="N844">
        <v>77</v>
      </c>
      <c r="O844">
        <v>41</v>
      </c>
      <c r="P844">
        <v>128</v>
      </c>
      <c r="Q844">
        <v>168</v>
      </c>
      <c r="R844">
        <v>54</v>
      </c>
      <c r="S844">
        <v>6</v>
      </c>
      <c r="T844">
        <v>39</v>
      </c>
      <c r="U844">
        <v>75</v>
      </c>
      <c r="V844">
        <v>90</v>
      </c>
      <c r="W844">
        <v>152</v>
      </c>
      <c r="X844">
        <v>42</v>
      </c>
      <c r="Y844">
        <v>162</v>
      </c>
      <c r="Z844">
        <v>161</v>
      </c>
      <c r="AA844">
        <v>69</v>
      </c>
      <c r="AB844">
        <v>146</v>
      </c>
      <c r="AC844">
        <v>123</v>
      </c>
      <c r="AD844">
        <v>13</v>
      </c>
      <c r="AE844">
        <v>125</v>
      </c>
      <c r="AF844">
        <v>170</v>
      </c>
      <c r="AG844">
        <v>40</v>
      </c>
      <c r="AH844">
        <v>98</v>
      </c>
      <c r="AI844">
        <v>126</v>
      </c>
      <c r="AJ844">
        <v>5</v>
      </c>
      <c r="AK844">
        <v>150</v>
      </c>
      <c r="AL844">
        <v>44</v>
      </c>
      <c r="AM844">
        <v>165</v>
      </c>
      <c r="AN844">
        <v>57</v>
      </c>
      <c r="AO844">
        <v>7</v>
      </c>
      <c r="AP844">
        <v>108</v>
      </c>
      <c r="AQ844">
        <v>49</v>
      </c>
      <c r="AR844">
        <v>116</v>
      </c>
      <c r="AS844">
        <v>171</v>
      </c>
      <c r="AT844">
        <v>60</v>
      </c>
      <c r="AU844">
        <v>33</v>
      </c>
      <c r="AV844">
        <v>96</v>
      </c>
      <c r="AW844">
        <v>101</v>
      </c>
      <c r="AX844">
        <v>81</v>
      </c>
      <c r="AY844">
        <v>82</v>
      </c>
      <c r="AZ844">
        <v>34</v>
      </c>
      <c r="BA844">
        <v>115</v>
      </c>
      <c r="BB844">
        <v>27</v>
      </c>
      <c r="BC844">
        <v>149</v>
      </c>
      <c r="BD844">
        <v>153</v>
      </c>
      <c r="BE844">
        <v>163</v>
      </c>
      <c r="BF844">
        <v>2</v>
      </c>
      <c r="BG844">
        <v>157</v>
      </c>
      <c r="BH844">
        <v>89</v>
      </c>
      <c r="BI844">
        <v>72</v>
      </c>
      <c r="BJ844">
        <v>45</v>
      </c>
      <c r="BK844">
        <v>164</v>
      </c>
      <c r="BL844">
        <v>21</v>
      </c>
      <c r="BM844">
        <v>133</v>
      </c>
      <c r="BN844">
        <v>37</v>
      </c>
      <c r="BO844">
        <v>70</v>
      </c>
      <c r="BP844">
        <v>132</v>
      </c>
      <c r="BQ844">
        <v>76</v>
      </c>
      <c r="BR844">
        <v>52</v>
      </c>
      <c r="BS844">
        <v>12</v>
      </c>
      <c r="BT844">
        <v>131</v>
      </c>
      <c r="BU844">
        <v>107</v>
      </c>
      <c r="BV844">
        <v>22</v>
      </c>
      <c r="BW844">
        <v>63</v>
      </c>
      <c r="BX844">
        <v>144</v>
      </c>
      <c r="BY844">
        <v>83</v>
      </c>
      <c r="BZ844">
        <v>92</v>
      </c>
      <c r="CA844">
        <v>68</v>
      </c>
      <c r="CB844">
        <v>104</v>
      </c>
      <c r="CC844">
        <v>64</v>
      </c>
      <c r="CD844">
        <v>9</v>
      </c>
      <c r="CE844">
        <v>99</v>
      </c>
      <c r="CF844">
        <v>155</v>
      </c>
      <c r="CG844">
        <v>48</v>
      </c>
      <c r="CH844">
        <v>84</v>
      </c>
      <c r="CI844">
        <v>158</v>
      </c>
      <c r="CJ844">
        <v>10</v>
      </c>
      <c r="CK844">
        <v>35</v>
      </c>
      <c r="CL844">
        <v>43</v>
      </c>
      <c r="CM844">
        <v>59</v>
      </c>
      <c r="CN844">
        <v>134</v>
      </c>
      <c r="CO844">
        <v>145</v>
      </c>
      <c r="CP844">
        <v>117</v>
      </c>
      <c r="CQ844">
        <v>17</v>
      </c>
      <c r="CR844">
        <v>103</v>
      </c>
      <c r="CS844">
        <v>16</v>
      </c>
      <c r="CT844">
        <v>79</v>
      </c>
      <c r="CU844">
        <v>136</v>
      </c>
      <c r="CV844">
        <v>148</v>
      </c>
      <c r="CW844">
        <v>122</v>
      </c>
      <c r="CX844">
        <v>3</v>
      </c>
      <c r="CY844">
        <v>114</v>
      </c>
      <c r="CZ844">
        <v>66</v>
      </c>
      <c r="DA844">
        <v>109</v>
      </c>
      <c r="DB844">
        <v>15</v>
      </c>
      <c r="DC844">
        <v>71</v>
      </c>
      <c r="DD844">
        <v>167</v>
      </c>
      <c r="DE844">
        <v>28</v>
      </c>
      <c r="DF844">
        <v>129</v>
      </c>
      <c r="DG844">
        <v>169</v>
      </c>
      <c r="DH844">
        <v>154</v>
      </c>
      <c r="DI844">
        <v>137</v>
      </c>
      <c r="DJ844">
        <v>1</v>
      </c>
      <c r="DK844">
        <v>91</v>
      </c>
      <c r="DL844">
        <v>130</v>
      </c>
      <c r="DM844">
        <v>50</v>
      </c>
      <c r="DN844">
        <v>120</v>
      </c>
      <c r="DO844">
        <v>61</v>
      </c>
      <c r="DP844">
        <v>31</v>
      </c>
      <c r="DQ844">
        <v>124</v>
      </c>
      <c r="DR844">
        <v>143</v>
      </c>
      <c r="DS844">
        <v>97</v>
      </c>
      <c r="DT844">
        <v>58</v>
      </c>
      <c r="DU844">
        <v>166</v>
      </c>
      <c r="DV844">
        <v>140</v>
      </c>
      <c r="DW844">
        <v>80</v>
      </c>
      <c r="DX844">
        <v>24</v>
      </c>
      <c r="DY844">
        <v>47</v>
      </c>
      <c r="DZ844">
        <v>26</v>
      </c>
      <c r="EA844">
        <v>30</v>
      </c>
      <c r="EB844">
        <v>141</v>
      </c>
      <c r="EC844">
        <v>14</v>
      </c>
      <c r="ED844">
        <v>105</v>
      </c>
      <c r="EE844">
        <v>147</v>
      </c>
      <c r="EF844">
        <v>67</v>
      </c>
      <c r="EG844">
        <v>94</v>
      </c>
      <c r="EH844">
        <v>20</v>
      </c>
      <c r="EI844">
        <v>106</v>
      </c>
      <c r="EJ844">
        <v>112</v>
      </c>
      <c r="EK844">
        <v>19</v>
      </c>
      <c r="EL844">
        <v>8</v>
      </c>
      <c r="EM844">
        <v>142</v>
      </c>
      <c r="EN844">
        <v>87</v>
      </c>
      <c r="EO844">
        <v>121</v>
      </c>
      <c r="EP844">
        <v>118</v>
      </c>
      <c r="EQ844">
        <v>156</v>
      </c>
      <c r="ER844">
        <v>95</v>
      </c>
      <c r="ES844">
        <v>88</v>
      </c>
      <c r="ET844">
        <v>32</v>
      </c>
      <c r="EU844">
        <v>65</v>
      </c>
      <c r="EV844">
        <v>93</v>
      </c>
      <c r="EW844">
        <v>102</v>
      </c>
      <c r="EX844">
        <v>23</v>
      </c>
      <c r="EY844">
        <v>113</v>
      </c>
      <c r="EZ844">
        <v>110</v>
      </c>
      <c r="FA844">
        <v>159</v>
      </c>
      <c r="FB844">
        <v>51</v>
      </c>
      <c r="FC844">
        <v>138</v>
      </c>
      <c r="FD844">
        <v>111</v>
      </c>
      <c r="FE844">
        <v>25</v>
      </c>
      <c r="FF844">
        <v>29</v>
      </c>
      <c r="FG844">
        <v>74</v>
      </c>
      <c r="FH844">
        <v>18</v>
      </c>
      <c r="FJ844">
        <v>73</v>
      </c>
      <c r="FK844">
        <v>86</v>
      </c>
      <c r="FL844">
        <v>55</v>
      </c>
      <c r="FM844">
        <v>56</v>
      </c>
      <c r="FO844">
        <v>119</v>
      </c>
      <c r="FP844">
        <v>100</v>
      </c>
      <c r="FQ844">
        <v>62</v>
      </c>
      <c r="FR844">
        <v>38</v>
      </c>
      <c r="FT844">
        <v>78</v>
      </c>
      <c r="FU844">
        <v>139</v>
      </c>
      <c r="FV844">
        <v>85</v>
      </c>
      <c r="FW844">
        <v>11</v>
      </c>
    </row>
    <row r="845" spans="4:179" x14ac:dyDescent="0.2">
      <c r="E845" s="426" t="s">
        <v>159</v>
      </c>
      <c r="F845">
        <v>145</v>
      </c>
      <c r="G845">
        <v>20</v>
      </c>
      <c r="H845">
        <v>121</v>
      </c>
      <c r="I845">
        <v>53</v>
      </c>
      <c r="J845">
        <v>7</v>
      </c>
      <c r="K845">
        <v>90</v>
      </c>
      <c r="L845">
        <v>115</v>
      </c>
      <c r="M845">
        <v>25</v>
      </c>
      <c r="N845">
        <v>46</v>
      </c>
      <c r="O845">
        <v>83</v>
      </c>
      <c r="P845">
        <v>34</v>
      </c>
      <c r="Q845">
        <v>18</v>
      </c>
      <c r="R845">
        <v>47</v>
      </c>
      <c r="S845">
        <v>73</v>
      </c>
      <c r="T845">
        <v>59</v>
      </c>
      <c r="U845">
        <v>155</v>
      </c>
      <c r="V845">
        <v>88</v>
      </c>
      <c r="W845">
        <v>165</v>
      </c>
      <c r="X845">
        <v>12</v>
      </c>
      <c r="Y845">
        <v>124</v>
      </c>
      <c r="Z845">
        <v>147</v>
      </c>
      <c r="AA845">
        <v>28</v>
      </c>
      <c r="AB845">
        <v>112</v>
      </c>
      <c r="AC845">
        <v>60</v>
      </c>
      <c r="AD845">
        <v>2</v>
      </c>
      <c r="AE845">
        <v>68</v>
      </c>
      <c r="AF845">
        <v>74</v>
      </c>
      <c r="AG845">
        <v>101</v>
      </c>
      <c r="AH845">
        <v>169</v>
      </c>
      <c r="AI845">
        <v>64</v>
      </c>
      <c r="AJ845">
        <v>154</v>
      </c>
      <c r="AK845">
        <v>40</v>
      </c>
      <c r="AL845">
        <v>66</v>
      </c>
      <c r="AM845">
        <v>164</v>
      </c>
      <c r="AN845">
        <v>107</v>
      </c>
      <c r="AO845">
        <v>79</v>
      </c>
      <c r="AP845">
        <v>140</v>
      </c>
      <c r="AQ845">
        <v>117</v>
      </c>
      <c r="AR845">
        <v>82</v>
      </c>
      <c r="AS845">
        <v>161</v>
      </c>
      <c r="AT845">
        <v>98</v>
      </c>
      <c r="AU845">
        <v>162</v>
      </c>
      <c r="AV845">
        <v>81</v>
      </c>
      <c r="AW845">
        <v>168</v>
      </c>
      <c r="AX845">
        <v>56</v>
      </c>
      <c r="AY845">
        <v>129</v>
      </c>
      <c r="AZ845">
        <v>63</v>
      </c>
      <c r="BA845">
        <v>69</v>
      </c>
      <c r="BB845">
        <v>72</v>
      </c>
      <c r="BC845">
        <v>93</v>
      </c>
      <c r="BD845">
        <v>87</v>
      </c>
      <c r="BE845">
        <v>116</v>
      </c>
      <c r="BF845">
        <v>17</v>
      </c>
      <c r="BG845">
        <v>146</v>
      </c>
      <c r="BH845">
        <v>62</v>
      </c>
      <c r="BI845">
        <v>32</v>
      </c>
      <c r="BJ845">
        <v>111</v>
      </c>
      <c r="BK845">
        <v>61</v>
      </c>
      <c r="BL845">
        <v>141</v>
      </c>
      <c r="BM845">
        <v>16</v>
      </c>
      <c r="BN845">
        <v>49</v>
      </c>
      <c r="BO845">
        <v>55</v>
      </c>
      <c r="BP845">
        <v>100</v>
      </c>
      <c r="BQ845">
        <v>130</v>
      </c>
      <c r="BR845">
        <v>118</v>
      </c>
      <c r="BS845">
        <v>94</v>
      </c>
      <c r="BT845">
        <v>54</v>
      </c>
      <c r="BU845">
        <v>31</v>
      </c>
      <c r="BV845">
        <v>137</v>
      </c>
      <c r="BW845">
        <v>127</v>
      </c>
      <c r="BX845">
        <v>38</v>
      </c>
      <c r="BY845">
        <v>58</v>
      </c>
      <c r="BZ845">
        <v>26</v>
      </c>
      <c r="CA845">
        <v>135</v>
      </c>
      <c r="CB845">
        <v>128</v>
      </c>
      <c r="CC845">
        <v>44</v>
      </c>
      <c r="CD845">
        <v>113</v>
      </c>
      <c r="CE845">
        <v>9</v>
      </c>
      <c r="CF845">
        <v>170</v>
      </c>
      <c r="CG845">
        <v>21</v>
      </c>
      <c r="CH845">
        <v>43</v>
      </c>
      <c r="CI845">
        <v>11</v>
      </c>
      <c r="CJ845">
        <v>30</v>
      </c>
      <c r="CK845">
        <v>131</v>
      </c>
      <c r="CL845">
        <v>76</v>
      </c>
      <c r="CM845">
        <v>22</v>
      </c>
      <c r="CN845">
        <v>126</v>
      </c>
      <c r="CO845">
        <v>151</v>
      </c>
      <c r="CP845">
        <v>5</v>
      </c>
      <c r="CQ845">
        <v>78</v>
      </c>
      <c r="CR845">
        <v>109</v>
      </c>
      <c r="CS845">
        <v>24</v>
      </c>
      <c r="CT845">
        <v>157</v>
      </c>
      <c r="CU845">
        <v>102</v>
      </c>
      <c r="CV845">
        <v>96</v>
      </c>
      <c r="CW845">
        <v>13</v>
      </c>
      <c r="CX845">
        <v>167</v>
      </c>
      <c r="CY845">
        <v>139</v>
      </c>
      <c r="CZ845">
        <v>92</v>
      </c>
      <c r="DA845">
        <v>67</v>
      </c>
      <c r="DB845">
        <v>105</v>
      </c>
      <c r="DC845">
        <v>84</v>
      </c>
      <c r="DD845">
        <v>75</v>
      </c>
      <c r="DE845">
        <v>156</v>
      </c>
      <c r="DF845">
        <v>36</v>
      </c>
      <c r="DG845">
        <v>159</v>
      </c>
      <c r="DH845">
        <v>95</v>
      </c>
      <c r="DI845">
        <v>4</v>
      </c>
      <c r="DJ845">
        <v>152</v>
      </c>
      <c r="DK845">
        <v>142</v>
      </c>
      <c r="DL845">
        <v>171</v>
      </c>
      <c r="DM845">
        <v>120</v>
      </c>
      <c r="DN845">
        <v>77</v>
      </c>
      <c r="DO845">
        <v>153</v>
      </c>
      <c r="DP845">
        <v>86</v>
      </c>
      <c r="DQ845">
        <v>104</v>
      </c>
      <c r="DR845">
        <v>19</v>
      </c>
      <c r="DS845">
        <v>119</v>
      </c>
      <c r="DT845">
        <v>65</v>
      </c>
      <c r="DU845">
        <v>71</v>
      </c>
      <c r="DV845">
        <v>10</v>
      </c>
      <c r="DW845">
        <v>114</v>
      </c>
      <c r="DX845">
        <v>50</v>
      </c>
      <c r="DY845">
        <v>51</v>
      </c>
      <c r="DZ845">
        <v>33</v>
      </c>
      <c r="EA845">
        <v>99</v>
      </c>
      <c r="EB845">
        <v>15</v>
      </c>
      <c r="EC845">
        <v>52</v>
      </c>
      <c r="ED845">
        <v>160</v>
      </c>
      <c r="EE845">
        <v>1</v>
      </c>
      <c r="EF845">
        <v>85</v>
      </c>
      <c r="EG845">
        <v>148</v>
      </c>
      <c r="EH845">
        <v>29</v>
      </c>
      <c r="EI845">
        <v>158</v>
      </c>
      <c r="EJ845">
        <v>132</v>
      </c>
      <c r="EK845">
        <v>80</v>
      </c>
      <c r="EL845">
        <v>48</v>
      </c>
      <c r="EM845">
        <v>106</v>
      </c>
      <c r="EN845">
        <v>41</v>
      </c>
      <c r="EO845">
        <v>37</v>
      </c>
      <c r="EP845">
        <v>166</v>
      </c>
      <c r="EQ845">
        <v>6</v>
      </c>
      <c r="ER845">
        <v>150</v>
      </c>
      <c r="ES845">
        <v>91</v>
      </c>
      <c r="ET845">
        <v>108</v>
      </c>
      <c r="EU845">
        <v>163</v>
      </c>
      <c r="EV845">
        <v>138</v>
      </c>
      <c r="EW845">
        <v>70</v>
      </c>
      <c r="EX845">
        <v>122</v>
      </c>
      <c r="EY845">
        <v>8</v>
      </c>
      <c r="EZ845">
        <v>89</v>
      </c>
      <c r="FA845">
        <v>23</v>
      </c>
      <c r="FB845">
        <v>27</v>
      </c>
      <c r="FC845">
        <v>97</v>
      </c>
      <c r="FD845">
        <v>144</v>
      </c>
      <c r="FE845">
        <v>45</v>
      </c>
      <c r="FF845">
        <v>123</v>
      </c>
      <c r="FG845">
        <v>134</v>
      </c>
      <c r="FH845">
        <v>143</v>
      </c>
      <c r="FJ845">
        <v>149</v>
      </c>
      <c r="FK845">
        <v>14</v>
      </c>
      <c r="FL845">
        <v>42</v>
      </c>
      <c r="FM845">
        <v>103</v>
      </c>
      <c r="FO845">
        <v>39</v>
      </c>
      <c r="FP845">
        <v>136</v>
      </c>
      <c r="FQ845">
        <v>125</v>
      </c>
      <c r="FR845">
        <v>3</v>
      </c>
      <c r="FT845">
        <v>35</v>
      </c>
      <c r="FU845">
        <v>133</v>
      </c>
      <c r="FV845">
        <v>57</v>
      </c>
      <c r="FW845">
        <v>110</v>
      </c>
    </row>
    <row r="847" spans="4:179" x14ac:dyDescent="0.2">
      <c r="D847" s="430">
        <v>172</v>
      </c>
      <c r="E847" s="431" t="s">
        <v>179</v>
      </c>
    </row>
    <row r="848" spans="4:179" x14ac:dyDescent="0.2">
      <c r="E848" s="426" t="s">
        <v>130</v>
      </c>
      <c r="F848">
        <v>1</v>
      </c>
      <c r="G848">
        <v>2</v>
      </c>
      <c r="H848">
        <v>3</v>
      </c>
      <c r="I848">
        <v>4</v>
      </c>
      <c r="J848">
        <v>5</v>
      </c>
      <c r="K848">
        <v>6</v>
      </c>
      <c r="L848">
        <v>7</v>
      </c>
      <c r="M848">
        <v>8</v>
      </c>
      <c r="N848">
        <v>9</v>
      </c>
      <c r="O848">
        <v>10</v>
      </c>
      <c r="P848">
        <v>11</v>
      </c>
      <c r="Q848">
        <v>12</v>
      </c>
      <c r="R848">
        <v>13</v>
      </c>
      <c r="S848">
        <v>14</v>
      </c>
      <c r="T848">
        <v>15</v>
      </c>
      <c r="U848">
        <v>16</v>
      </c>
      <c r="V848">
        <v>17</v>
      </c>
      <c r="W848">
        <v>18</v>
      </c>
      <c r="X848">
        <v>19</v>
      </c>
      <c r="Y848">
        <v>20</v>
      </c>
      <c r="Z848">
        <v>21</v>
      </c>
      <c r="AA848">
        <v>22</v>
      </c>
      <c r="AB848">
        <v>23</v>
      </c>
      <c r="AC848">
        <v>24</v>
      </c>
      <c r="AD848">
        <v>25</v>
      </c>
      <c r="AE848">
        <v>26</v>
      </c>
      <c r="AF848">
        <v>27</v>
      </c>
      <c r="AG848">
        <v>28</v>
      </c>
      <c r="AH848">
        <v>29</v>
      </c>
      <c r="AI848">
        <v>30</v>
      </c>
      <c r="AJ848">
        <v>31</v>
      </c>
      <c r="AK848">
        <v>32</v>
      </c>
      <c r="AL848">
        <v>33</v>
      </c>
      <c r="AM848">
        <v>34</v>
      </c>
      <c r="AN848">
        <v>35</v>
      </c>
      <c r="AO848">
        <v>36</v>
      </c>
      <c r="AP848">
        <v>37</v>
      </c>
      <c r="AQ848">
        <v>38</v>
      </c>
      <c r="AR848">
        <v>39</v>
      </c>
      <c r="AS848">
        <v>40</v>
      </c>
      <c r="AT848">
        <v>41</v>
      </c>
      <c r="AU848">
        <v>42</v>
      </c>
      <c r="AV848">
        <v>43</v>
      </c>
      <c r="AW848">
        <v>44</v>
      </c>
      <c r="AX848">
        <v>45</v>
      </c>
      <c r="AY848">
        <v>46</v>
      </c>
      <c r="AZ848">
        <v>47</v>
      </c>
      <c r="BA848">
        <v>48</v>
      </c>
      <c r="BB848">
        <v>49</v>
      </c>
      <c r="BC848">
        <v>50</v>
      </c>
      <c r="BD848">
        <v>51</v>
      </c>
      <c r="BE848">
        <v>52</v>
      </c>
      <c r="BF848">
        <v>53</v>
      </c>
      <c r="BG848">
        <v>54</v>
      </c>
      <c r="BH848">
        <v>55</v>
      </c>
      <c r="BI848">
        <v>56</v>
      </c>
      <c r="BJ848">
        <v>57</v>
      </c>
      <c r="BK848">
        <v>58</v>
      </c>
      <c r="BL848">
        <v>59</v>
      </c>
      <c r="BM848">
        <v>60</v>
      </c>
      <c r="BN848">
        <v>61</v>
      </c>
      <c r="BO848">
        <v>62</v>
      </c>
      <c r="BP848">
        <v>63</v>
      </c>
      <c r="BQ848">
        <v>64</v>
      </c>
      <c r="BR848">
        <v>65</v>
      </c>
      <c r="BS848">
        <v>66</v>
      </c>
      <c r="BT848">
        <v>67</v>
      </c>
      <c r="BU848">
        <v>68</v>
      </c>
      <c r="BV848">
        <v>69</v>
      </c>
      <c r="BW848">
        <v>70</v>
      </c>
      <c r="BX848">
        <v>71</v>
      </c>
      <c r="BY848">
        <v>72</v>
      </c>
      <c r="BZ848">
        <v>73</v>
      </c>
      <c r="CA848">
        <v>74</v>
      </c>
      <c r="CB848">
        <v>75</v>
      </c>
      <c r="CC848">
        <v>76</v>
      </c>
      <c r="CD848">
        <v>77</v>
      </c>
      <c r="CE848">
        <v>78</v>
      </c>
      <c r="CF848">
        <v>79</v>
      </c>
      <c r="CG848">
        <v>80</v>
      </c>
      <c r="CH848">
        <v>81</v>
      </c>
      <c r="CI848">
        <v>82</v>
      </c>
      <c r="CJ848">
        <v>83</v>
      </c>
      <c r="CK848">
        <v>84</v>
      </c>
      <c r="CL848">
        <v>85</v>
      </c>
      <c r="CM848">
        <v>86</v>
      </c>
      <c r="CN848">
        <v>87</v>
      </c>
      <c r="CO848">
        <v>88</v>
      </c>
      <c r="CP848">
        <v>89</v>
      </c>
      <c r="CQ848">
        <v>90</v>
      </c>
      <c r="CR848">
        <v>91</v>
      </c>
      <c r="CS848">
        <v>92</v>
      </c>
      <c r="CT848">
        <v>93</v>
      </c>
      <c r="CU848">
        <v>94</v>
      </c>
      <c r="CV848">
        <v>95</v>
      </c>
      <c r="CW848">
        <v>96</v>
      </c>
      <c r="CX848">
        <v>97</v>
      </c>
      <c r="CY848">
        <v>98</v>
      </c>
      <c r="CZ848">
        <v>99</v>
      </c>
      <c r="DA848">
        <v>100</v>
      </c>
      <c r="DB848">
        <v>101</v>
      </c>
      <c r="DC848">
        <v>102</v>
      </c>
      <c r="DD848">
        <v>103</v>
      </c>
      <c r="DE848">
        <v>104</v>
      </c>
      <c r="DF848">
        <v>105</v>
      </c>
      <c r="DG848">
        <v>106</v>
      </c>
      <c r="DH848">
        <v>107</v>
      </c>
      <c r="DI848">
        <v>108</v>
      </c>
      <c r="DJ848">
        <v>109</v>
      </c>
      <c r="DK848">
        <v>110</v>
      </c>
      <c r="DL848">
        <v>111</v>
      </c>
      <c r="DM848">
        <v>112</v>
      </c>
      <c r="DN848">
        <v>113</v>
      </c>
      <c r="DO848">
        <v>114</v>
      </c>
      <c r="DP848">
        <v>115</v>
      </c>
      <c r="DQ848">
        <v>116</v>
      </c>
      <c r="DR848">
        <v>117</v>
      </c>
      <c r="DS848">
        <v>118</v>
      </c>
      <c r="DT848">
        <v>119</v>
      </c>
      <c r="DU848">
        <v>120</v>
      </c>
      <c r="DV848">
        <v>121</v>
      </c>
      <c r="DW848">
        <v>122</v>
      </c>
      <c r="DX848">
        <v>123</v>
      </c>
      <c r="DY848">
        <v>124</v>
      </c>
      <c r="DZ848">
        <v>125</v>
      </c>
      <c r="EA848">
        <v>126</v>
      </c>
      <c r="EB848">
        <v>127</v>
      </c>
      <c r="EC848">
        <v>128</v>
      </c>
      <c r="ED848">
        <v>129</v>
      </c>
      <c r="EE848">
        <v>130</v>
      </c>
      <c r="EF848">
        <v>131</v>
      </c>
      <c r="EG848">
        <v>132</v>
      </c>
      <c r="EH848">
        <v>133</v>
      </c>
      <c r="EI848">
        <v>134</v>
      </c>
      <c r="EJ848">
        <v>135</v>
      </c>
      <c r="EK848">
        <v>136</v>
      </c>
      <c r="EL848">
        <v>137</v>
      </c>
      <c r="EM848">
        <v>138</v>
      </c>
      <c r="EN848">
        <v>139</v>
      </c>
      <c r="EO848">
        <v>140</v>
      </c>
      <c r="EP848">
        <v>141</v>
      </c>
      <c r="EQ848">
        <v>142</v>
      </c>
      <c r="ER848">
        <v>143</v>
      </c>
      <c r="ES848">
        <v>144</v>
      </c>
      <c r="ET848">
        <v>145</v>
      </c>
      <c r="EU848">
        <v>146</v>
      </c>
      <c r="EV848">
        <v>147</v>
      </c>
      <c r="EW848">
        <v>148</v>
      </c>
      <c r="EX848">
        <v>149</v>
      </c>
      <c r="EY848">
        <v>150</v>
      </c>
      <c r="EZ848">
        <v>151</v>
      </c>
      <c r="FA848">
        <v>152</v>
      </c>
      <c r="FB848">
        <v>153</v>
      </c>
      <c r="FC848">
        <v>154</v>
      </c>
      <c r="FD848">
        <v>155</v>
      </c>
      <c r="FE848">
        <v>156</v>
      </c>
      <c r="FF848">
        <v>157</v>
      </c>
      <c r="FG848">
        <v>158</v>
      </c>
      <c r="FH848">
        <v>159</v>
      </c>
      <c r="FI848">
        <v>160</v>
      </c>
      <c r="FJ848">
        <v>161</v>
      </c>
      <c r="FK848">
        <v>162</v>
      </c>
      <c r="FL848">
        <v>163</v>
      </c>
      <c r="FM848">
        <v>164</v>
      </c>
      <c r="FO848">
        <v>165</v>
      </c>
      <c r="FP848">
        <v>166</v>
      </c>
      <c r="FQ848">
        <v>167</v>
      </c>
      <c r="FR848">
        <v>168</v>
      </c>
      <c r="FT848">
        <v>169</v>
      </c>
      <c r="FU848">
        <v>170</v>
      </c>
      <c r="FV848">
        <v>171</v>
      </c>
      <c r="FW848">
        <v>172</v>
      </c>
    </row>
    <row r="849" spans="4:180" x14ac:dyDescent="0.2">
      <c r="E849" s="426" t="s">
        <v>157</v>
      </c>
      <c r="F849">
        <v>9</v>
      </c>
      <c r="G849">
        <v>156</v>
      </c>
      <c r="H849">
        <v>169</v>
      </c>
      <c r="I849">
        <v>16</v>
      </c>
      <c r="J849">
        <v>111</v>
      </c>
      <c r="K849">
        <v>155</v>
      </c>
      <c r="L849">
        <v>94</v>
      </c>
      <c r="M849">
        <v>47</v>
      </c>
      <c r="N849">
        <v>61</v>
      </c>
      <c r="O849">
        <v>17</v>
      </c>
      <c r="P849">
        <v>139</v>
      </c>
      <c r="Q849">
        <v>65</v>
      </c>
      <c r="R849">
        <v>142</v>
      </c>
      <c r="S849">
        <v>101</v>
      </c>
      <c r="T849">
        <v>3</v>
      </c>
      <c r="U849">
        <v>140</v>
      </c>
      <c r="V849">
        <v>15</v>
      </c>
      <c r="W849">
        <v>22</v>
      </c>
      <c r="X849">
        <v>57</v>
      </c>
      <c r="Y849">
        <v>51</v>
      </c>
      <c r="Z849">
        <v>134</v>
      </c>
      <c r="AA849">
        <v>45</v>
      </c>
      <c r="AB849">
        <v>21</v>
      </c>
      <c r="AC849">
        <v>121</v>
      </c>
      <c r="AD849">
        <v>153</v>
      </c>
      <c r="AE849">
        <v>149</v>
      </c>
      <c r="AF849">
        <v>106</v>
      </c>
      <c r="AG849">
        <v>77</v>
      </c>
      <c r="AH849">
        <v>26</v>
      </c>
      <c r="AI849">
        <v>7</v>
      </c>
      <c r="AJ849">
        <v>104</v>
      </c>
      <c r="AK849">
        <v>25</v>
      </c>
      <c r="AL849">
        <v>97</v>
      </c>
      <c r="AM849">
        <v>71</v>
      </c>
      <c r="AN849">
        <v>128</v>
      </c>
      <c r="AO849">
        <v>98</v>
      </c>
      <c r="AP849">
        <v>159</v>
      </c>
      <c r="AQ849">
        <v>164</v>
      </c>
      <c r="AR849">
        <v>42</v>
      </c>
      <c r="AS849">
        <v>53</v>
      </c>
      <c r="AT849">
        <v>35</v>
      </c>
      <c r="AU849">
        <v>39</v>
      </c>
      <c r="AV849">
        <v>89</v>
      </c>
      <c r="AW849">
        <v>137</v>
      </c>
      <c r="AX849">
        <v>4</v>
      </c>
      <c r="AY849">
        <v>12</v>
      </c>
      <c r="AZ849">
        <v>8</v>
      </c>
      <c r="BA849">
        <v>20</v>
      </c>
      <c r="BB849">
        <v>117</v>
      </c>
      <c r="BC849">
        <v>168</v>
      </c>
      <c r="BD849">
        <v>59</v>
      </c>
      <c r="BE849">
        <v>163</v>
      </c>
      <c r="BF849">
        <v>40</v>
      </c>
      <c r="BG849">
        <v>66</v>
      </c>
      <c r="BH849">
        <v>146</v>
      </c>
      <c r="BI849">
        <v>145</v>
      </c>
      <c r="BJ849">
        <v>151</v>
      </c>
      <c r="BK849">
        <v>131</v>
      </c>
      <c r="BL849">
        <v>112</v>
      </c>
      <c r="BM849">
        <v>93</v>
      </c>
      <c r="BN849">
        <v>67</v>
      </c>
      <c r="BO849">
        <v>58</v>
      </c>
      <c r="BP849">
        <v>100</v>
      </c>
      <c r="BQ849">
        <v>133</v>
      </c>
      <c r="BR849">
        <v>37</v>
      </c>
      <c r="BS849">
        <v>49</v>
      </c>
      <c r="BT849">
        <v>24</v>
      </c>
      <c r="BU849">
        <v>105</v>
      </c>
      <c r="BV849">
        <v>52</v>
      </c>
      <c r="BW849">
        <v>96</v>
      </c>
      <c r="BX849">
        <v>90</v>
      </c>
      <c r="BY849">
        <v>160</v>
      </c>
      <c r="BZ849">
        <v>6</v>
      </c>
      <c r="CA849">
        <v>85</v>
      </c>
      <c r="CB849">
        <v>152</v>
      </c>
      <c r="CC849">
        <v>95</v>
      </c>
      <c r="CD849">
        <v>5</v>
      </c>
      <c r="CE849">
        <v>34</v>
      </c>
      <c r="CF849">
        <v>83</v>
      </c>
      <c r="CG849">
        <v>141</v>
      </c>
      <c r="CH849">
        <v>19</v>
      </c>
      <c r="CI849">
        <v>103</v>
      </c>
      <c r="CJ849">
        <v>119</v>
      </c>
      <c r="CK849">
        <v>30</v>
      </c>
      <c r="CL849">
        <v>74</v>
      </c>
      <c r="CM849">
        <v>92</v>
      </c>
      <c r="CN849">
        <v>124</v>
      </c>
      <c r="CO849">
        <v>2</v>
      </c>
      <c r="CP849">
        <v>161</v>
      </c>
      <c r="CQ849">
        <v>82</v>
      </c>
      <c r="CR849">
        <v>23</v>
      </c>
      <c r="CS849">
        <v>115</v>
      </c>
      <c r="CT849">
        <v>172</v>
      </c>
      <c r="CU849">
        <v>107</v>
      </c>
      <c r="CV849">
        <v>154</v>
      </c>
      <c r="CW849">
        <v>38</v>
      </c>
      <c r="CX849">
        <v>10</v>
      </c>
      <c r="CY849">
        <v>116</v>
      </c>
      <c r="CZ849">
        <v>150</v>
      </c>
      <c r="DA849">
        <v>144</v>
      </c>
      <c r="DB849">
        <v>129</v>
      </c>
      <c r="DC849">
        <v>33</v>
      </c>
      <c r="DD849">
        <v>109</v>
      </c>
      <c r="DE849">
        <v>55</v>
      </c>
      <c r="DF849">
        <v>68</v>
      </c>
      <c r="DG849">
        <v>69</v>
      </c>
      <c r="DH849">
        <v>75</v>
      </c>
      <c r="DI849">
        <v>46</v>
      </c>
      <c r="DJ849">
        <v>13</v>
      </c>
      <c r="DK849">
        <v>136</v>
      </c>
      <c r="DL849">
        <v>28</v>
      </c>
      <c r="DM849">
        <v>48</v>
      </c>
      <c r="DN849">
        <v>110</v>
      </c>
      <c r="DO849">
        <v>167</v>
      </c>
      <c r="DP849">
        <v>11</v>
      </c>
      <c r="DQ849">
        <v>102</v>
      </c>
      <c r="DR849">
        <v>88</v>
      </c>
      <c r="DS849">
        <v>79</v>
      </c>
      <c r="DT849">
        <v>158</v>
      </c>
      <c r="DU849">
        <v>64</v>
      </c>
      <c r="DV849">
        <v>78</v>
      </c>
      <c r="DW849">
        <v>118</v>
      </c>
      <c r="DX849">
        <v>87</v>
      </c>
      <c r="DY849">
        <v>31</v>
      </c>
      <c r="DZ849">
        <v>36</v>
      </c>
      <c r="EA849">
        <v>27</v>
      </c>
      <c r="EB849">
        <v>123</v>
      </c>
      <c r="EC849">
        <v>41</v>
      </c>
      <c r="ED849">
        <v>60</v>
      </c>
      <c r="EE849">
        <v>171</v>
      </c>
      <c r="EF849">
        <v>138</v>
      </c>
      <c r="EG849">
        <v>76</v>
      </c>
      <c r="EH849">
        <v>127</v>
      </c>
      <c r="EI849">
        <v>157</v>
      </c>
      <c r="EJ849">
        <v>166</v>
      </c>
      <c r="EK849">
        <v>113</v>
      </c>
      <c r="EL849">
        <v>50</v>
      </c>
      <c r="EM849">
        <v>126</v>
      </c>
      <c r="EN849">
        <v>91</v>
      </c>
      <c r="EO849">
        <v>18</v>
      </c>
      <c r="EP849">
        <v>80</v>
      </c>
      <c r="EQ849">
        <v>81</v>
      </c>
      <c r="ER849">
        <v>132</v>
      </c>
      <c r="ES849">
        <v>72</v>
      </c>
      <c r="ET849">
        <v>56</v>
      </c>
      <c r="EU849">
        <v>29</v>
      </c>
      <c r="EV849">
        <v>125</v>
      </c>
      <c r="EW849">
        <v>162</v>
      </c>
      <c r="EX849">
        <v>170</v>
      </c>
      <c r="EY849">
        <v>99</v>
      </c>
      <c r="EZ849">
        <v>14</v>
      </c>
      <c r="FA849">
        <v>70</v>
      </c>
      <c r="FB849">
        <v>147</v>
      </c>
      <c r="FC849">
        <v>143</v>
      </c>
      <c r="FD849">
        <v>73</v>
      </c>
      <c r="FE849">
        <v>130</v>
      </c>
      <c r="FF849">
        <v>135</v>
      </c>
      <c r="FG849">
        <v>62</v>
      </c>
      <c r="FH849">
        <v>165</v>
      </c>
      <c r="FI849">
        <v>54</v>
      </c>
      <c r="FJ849">
        <v>43</v>
      </c>
      <c r="FK849">
        <v>148</v>
      </c>
      <c r="FL849">
        <v>84</v>
      </c>
      <c r="FM849">
        <v>1</v>
      </c>
      <c r="FO849">
        <v>44</v>
      </c>
      <c r="FP849">
        <v>86</v>
      </c>
      <c r="FQ849">
        <v>114</v>
      </c>
      <c r="FR849">
        <v>122</v>
      </c>
      <c r="FT849">
        <v>32</v>
      </c>
      <c r="FU849">
        <v>108</v>
      </c>
      <c r="FV849">
        <v>120</v>
      </c>
      <c r="FW849">
        <v>63</v>
      </c>
    </row>
    <row r="850" spans="4:180" x14ac:dyDescent="0.2">
      <c r="E850" s="426" t="s">
        <v>159</v>
      </c>
      <c r="F850">
        <v>3</v>
      </c>
      <c r="G850">
        <v>100</v>
      </c>
      <c r="H850">
        <v>57</v>
      </c>
      <c r="I850">
        <v>43</v>
      </c>
      <c r="J850">
        <v>88</v>
      </c>
      <c r="K850">
        <v>157</v>
      </c>
      <c r="L850">
        <v>26</v>
      </c>
      <c r="M850">
        <v>61</v>
      </c>
      <c r="N850">
        <v>78</v>
      </c>
      <c r="O850">
        <v>169</v>
      </c>
      <c r="P850">
        <v>53</v>
      </c>
      <c r="Q850">
        <v>68</v>
      </c>
      <c r="R850">
        <v>115</v>
      </c>
      <c r="S850">
        <v>81</v>
      </c>
      <c r="T850">
        <v>47</v>
      </c>
      <c r="U850">
        <v>158</v>
      </c>
      <c r="V850">
        <v>143</v>
      </c>
      <c r="W850">
        <v>149</v>
      </c>
      <c r="X850">
        <v>151</v>
      </c>
      <c r="Y850">
        <v>8</v>
      </c>
      <c r="Z850">
        <v>150</v>
      </c>
      <c r="AA850">
        <v>84</v>
      </c>
      <c r="AB850">
        <v>51</v>
      </c>
      <c r="AC850">
        <v>96</v>
      </c>
      <c r="AD850">
        <v>139</v>
      </c>
      <c r="AE850">
        <v>64</v>
      </c>
      <c r="AF850">
        <v>34</v>
      </c>
      <c r="AG850">
        <v>170</v>
      </c>
      <c r="AH850">
        <v>48</v>
      </c>
      <c r="AI850">
        <v>126</v>
      </c>
      <c r="AJ850">
        <v>128</v>
      </c>
      <c r="AK850">
        <v>19</v>
      </c>
      <c r="AL850">
        <v>52</v>
      </c>
      <c r="AM850">
        <v>98</v>
      </c>
      <c r="AN850">
        <v>1</v>
      </c>
      <c r="AO850">
        <v>144</v>
      </c>
      <c r="AP850">
        <v>40</v>
      </c>
      <c r="AQ850">
        <v>104</v>
      </c>
      <c r="AR850">
        <v>127</v>
      </c>
      <c r="AS850">
        <v>67</v>
      </c>
      <c r="AT850">
        <v>72</v>
      </c>
      <c r="AU850">
        <v>140</v>
      </c>
      <c r="AV850">
        <v>10</v>
      </c>
      <c r="AW850">
        <v>11</v>
      </c>
      <c r="AX850">
        <v>77</v>
      </c>
      <c r="AY850">
        <v>172</v>
      </c>
      <c r="AZ850">
        <v>165</v>
      </c>
      <c r="BA850">
        <v>145</v>
      </c>
      <c r="BB850">
        <v>58</v>
      </c>
      <c r="BC850">
        <v>76</v>
      </c>
      <c r="BD850">
        <v>109</v>
      </c>
      <c r="BE850">
        <v>73</v>
      </c>
      <c r="BF850">
        <v>45</v>
      </c>
      <c r="BG850">
        <v>92</v>
      </c>
      <c r="BH850">
        <v>131</v>
      </c>
      <c r="BI850">
        <v>94</v>
      </c>
      <c r="BJ850">
        <v>119</v>
      </c>
      <c r="BK850">
        <v>49</v>
      </c>
      <c r="BL850">
        <v>2</v>
      </c>
      <c r="BM850">
        <v>147</v>
      </c>
      <c r="BN850">
        <v>20</v>
      </c>
      <c r="BO850">
        <v>101</v>
      </c>
      <c r="BP850">
        <v>112</v>
      </c>
      <c r="BQ850">
        <v>41</v>
      </c>
      <c r="BR850">
        <v>33</v>
      </c>
      <c r="BS850">
        <v>4</v>
      </c>
      <c r="BT850">
        <v>13</v>
      </c>
      <c r="BU850">
        <v>25</v>
      </c>
      <c r="BV850">
        <v>116</v>
      </c>
      <c r="BW850">
        <v>6</v>
      </c>
      <c r="BX850">
        <v>83</v>
      </c>
      <c r="BY850">
        <v>105</v>
      </c>
      <c r="BZ850">
        <v>121</v>
      </c>
      <c r="CA850">
        <v>156</v>
      </c>
      <c r="CB850">
        <v>46</v>
      </c>
      <c r="CC850">
        <v>18</v>
      </c>
      <c r="CD850">
        <v>153</v>
      </c>
      <c r="CE850">
        <v>95</v>
      </c>
      <c r="CF850">
        <v>106</v>
      </c>
      <c r="CG850">
        <v>162</v>
      </c>
      <c r="CH850">
        <v>154</v>
      </c>
      <c r="CI850">
        <v>59</v>
      </c>
      <c r="CJ850">
        <v>71</v>
      </c>
      <c r="CK850">
        <v>103</v>
      </c>
      <c r="CL850">
        <v>22</v>
      </c>
      <c r="CM850">
        <v>55</v>
      </c>
      <c r="CN850">
        <v>79</v>
      </c>
      <c r="CO850">
        <v>42</v>
      </c>
      <c r="CP850">
        <v>86</v>
      </c>
      <c r="CQ850">
        <v>16</v>
      </c>
      <c r="CR850">
        <v>99</v>
      </c>
      <c r="CS850">
        <v>35</v>
      </c>
      <c r="CT850">
        <v>24</v>
      </c>
      <c r="CU850">
        <v>56</v>
      </c>
      <c r="CV850">
        <v>14</v>
      </c>
      <c r="CW850">
        <v>93</v>
      </c>
      <c r="CX850">
        <v>167</v>
      </c>
      <c r="CY850">
        <v>125</v>
      </c>
      <c r="CZ850">
        <v>80</v>
      </c>
      <c r="DA850">
        <v>27</v>
      </c>
      <c r="DB850">
        <v>5</v>
      </c>
      <c r="DC850">
        <v>161</v>
      </c>
      <c r="DD850">
        <v>50</v>
      </c>
      <c r="DE850">
        <v>38</v>
      </c>
      <c r="DF850">
        <v>102</v>
      </c>
      <c r="DG850">
        <v>122</v>
      </c>
      <c r="DH850">
        <v>31</v>
      </c>
      <c r="DI850">
        <v>130</v>
      </c>
      <c r="DJ850">
        <v>23</v>
      </c>
      <c r="DK850">
        <v>97</v>
      </c>
      <c r="DL850">
        <v>168</v>
      </c>
      <c r="DM850">
        <v>89</v>
      </c>
      <c r="DN850">
        <v>65</v>
      </c>
      <c r="DO850">
        <v>138</v>
      </c>
      <c r="DP850">
        <v>66</v>
      </c>
      <c r="DQ850">
        <v>124</v>
      </c>
      <c r="DR850">
        <v>164</v>
      </c>
      <c r="DS850">
        <v>160</v>
      </c>
      <c r="DT850">
        <v>12</v>
      </c>
      <c r="DU850">
        <v>62</v>
      </c>
      <c r="DV850">
        <v>166</v>
      </c>
      <c r="DW850">
        <v>129</v>
      </c>
      <c r="DX850">
        <v>82</v>
      </c>
      <c r="DY850">
        <v>21</v>
      </c>
      <c r="DZ850">
        <v>44</v>
      </c>
      <c r="EA850">
        <v>30</v>
      </c>
      <c r="EB850">
        <v>9</v>
      </c>
      <c r="EC850">
        <v>39</v>
      </c>
      <c r="ED850">
        <v>87</v>
      </c>
      <c r="EE850">
        <v>108</v>
      </c>
      <c r="EF850">
        <v>137</v>
      </c>
      <c r="EG850">
        <v>133</v>
      </c>
      <c r="EH850">
        <v>17</v>
      </c>
      <c r="EI850">
        <v>111</v>
      </c>
      <c r="EJ850">
        <v>29</v>
      </c>
      <c r="EK850">
        <v>74</v>
      </c>
      <c r="EL850">
        <v>63</v>
      </c>
      <c r="EM850">
        <v>117</v>
      </c>
      <c r="EN850">
        <v>113</v>
      </c>
      <c r="EO850">
        <v>142</v>
      </c>
      <c r="EP850">
        <v>135</v>
      </c>
      <c r="EQ850">
        <v>171</v>
      </c>
      <c r="ER850">
        <v>70</v>
      </c>
      <c r="ES850">
        <v>36</v>
      </c>
      <c r="ET850">
        <v>148</v>
      </c>
      <c r="EU850">
        <v>60</v>
      </c>
      <c r="EV850">
        <v>155</v>
      </c>
      <c r="EW850">
        <v>107</v>
      </c>
      <c r="EX850">
        <v>136</v>
      </c>
      <c r="EY850">
        <v>163</v>
      </c>
      <c r="EZ850">
        <v>85</v>
      </c>
      <c r="FA850">
        <v>120</v>
      </c>
      <c r="FB850">
        <v>159</v>
      </c>
      <c r="FC850">
        <v>132</v>
      </c>
      <c r="FD850">
        <v>28</v>
      </c>
      <c r="FE850">
        <v>114</v>
      </c>
      <c r="FF850">
        <v>69</v>
      </c>
      <c r="FG850">
        <v>152</v>
      </c>
      <c r="FH850">
        <v>32</v>
      </c>
      <c r="FI850">
        <v>118</v>
      </c>
      <c r="FJ850">
        <v>75</v>
      </c>
      <c r="FK850">
        <v>91</v>
      </c>
      <c r="FL850">
        <v>90</v>
      </c>
      <c r="FM850">
        <v>141</v>
      </c>
      <c r="FO850">
        <v>15</v>
      </c>
      <c r="FP850">
        <v>110</v>
      </c>
      <c r="FQ850">
        <v>7</v>
      </c>
      <c r="FR850">
        <v>146</v>
      </c>
      <c r="FT850">
        <v>54</v>
      </c>
      <c r="FU850">
        <v>134</v>
      </c>
      <c r="FV850">
        <v>37</v>
      </c>
      <c r="FW850">
        <v>123</v>
      </c>
    </row>
    <row r="852" spans="4:180" x14ac:dyDescent="0.2">
      <c r="D852" s="430">
        <v>173</v>
      </c>
      <c r="E852" s="431" t="s">
        <v>179</v>
      </c>
    </row>
    <row r="853" spans="4:180" x14ac:dyDescent="0.2">
      <c r="E853" s="426" t="s">
        <v>130</v>
      </c>
      <c r="F853">
        <v>1</v>
      </c>
      <c r="G853">
        <v>2</v>
      </c>
      <c r="H853">
        <v>3</v>
      </c>
      <c r="I853">
        <v>4</v>
      </c>
      <c r="J853">
        <v>5</v>
      </c>
      <c r="K853">
        <v>6</v>
      </c>
      <c r="L853">
        <v>7</v>
      </c>
      <c r="M853">
        <v>8</v>
      </c>
      <c r="N853">
        <v>9</v>
      </c>
      <c r="O853">
        <v>10</v>
      </c>
      <c r="P853">
        <v>11</v>
      </c>
      <c r="Q853">
        <v>12</v>
      </c>
      <c r="R853">
        <v>13</v>
      </c>
      <c r="S853">
        <v>14</v>
      </c>
      <c r="T853">
        <v>15</v>
      </c>
      <c r="U853">
        <v>16</v>
      </c>
      <c r="V853">
        <v>17</v>
      </c>
      <c r="W853">
        <v>18</v>
      </c>
      <c r="X853">
        <v>19</v>
      </c>
      <c r="Y853">
        <v>20</v>
      </c>
      <c r="Z853">
        <v>21</v>
      </c>
      <c r="AA853">
        <v>22</v>
      </c>
      <c r="AB853">
        <v>23</v>
      </c>
      <c r="AC853">
        <v>24</v>
      </c>
      <c r="AD853">
        <v>25</v>
      </c>
      <c r="AE853">
        <v>26</v>
      </c>
      <c r="AF853">
        <v>27</v>
      </c>
      <c r="AG853">
        <v>28</v>
      </c>
      <c r="AH853">
        <v>29</v>
      </c>
      <c r="AI853">
        <v>30</v>
      </c>
      <c r="AJ853">
        <v>31</v>
      </c>
      <c r="AK853">
        <v>32</v>
      </c>
      <c r="AL853">
        <v>33</v>
      </c>
      <c r="AM853">
        <v>34</v>
      </c>
      <c r="AN853">
        <v>35</v>
      </c>
      <c r="AO853">
        <v>36</v>
      </c>
      <c r="AP853">
        <v>37</v>
      </c>
      <c r="AQ853">
        <v>38</v>
      </c>
      <c r="AR853">
        <v>39</v>
      </c>
      <c r="AS853">
        <v>40</v>
      </c>
      <c r="AT853">
        <v>41</v>
      </c>
      <c r="AU853">
        <v>42</v>
      </c>
      <c r="AV853">
        <v>43</v>
      </c>
      <c r="AW853">
        <v>44</v>
      </c>
      <c r="AX853">
        <v>45</v>
      </c>
      <c r="AY853">
        <v>46</v>
      </c>
      <c r="AZ853">
        <v>47</v>
      </c>
      <c r="BA853">
        <v>48</v>
      </c>
      <c r="BB853">
        <v>49</v>
      </c>
      <c r="BC853">
        <v>50</v>
      </c>
      <c r="BD853">
        <v>51</v>
      </c>
      <c r="BE853">
        <v>52</v>
      </c>
      <c r="BF853">
        <v>53</v>
      </c>
      <c r="BG853">
        <v>54</v>
      </c>
      <c r="BH853">
        <v>55</v>
      </c>
      <c r="BI853">
        <v>56</v>
      </c>
      <c r="BJ853">
        <v>57</v>
      </c>
      <c r="BK853">
        <v>58</v>
      </c>
      <c r="BL853">
        <v>59</v>
      </c>
      <c r="BM853">
        <v>60</v>
      </c>
      <c r="BN853">
        <v>61</v>
      </c>
      <c r="BO853">
        <v>62</v>
      </c>
      <c r="BP853">
        <v>63</v>
      </c>
      <c r="BQ853">
        <v>64</v>
      </c>
      <c r="BR853">
        <v>65</v>
      </c>
      <c r="BS853">
        <v>66</v>
      </c>
      <c r="BT853">
        <v>67</v>
      </c>
      <c r="BU853">
        <v>68</v>
      </c>
      <c r="BV853">
        <v>69</v>
      </c>
      <c r="BW853">
        <v>70</v>
      </c>
      <c r="BX853">
        <v>71</v>
      </c>
      <c r="BY853">
        <v>72</v>
      </c>
      <c r="BZ853">
        <v>73</v>
      </c>
      <c r="CA853">
        <v>74</v>
      </c>
      <c r="CB853">
        <v>75</v>
      </c>
      <c r="CC853">
        <v>76</v>
      </c>
      <c r="CD853">
        <v>77</v>
      </c>
      <c r="CE853">
        <v>78</v>
      </c>
      <c r="CF853">
        <v>79</v>
      </c>
      <c r="CG853">
        <v>80</v>
      </c>
      <c r="CH853">
        <v>81</v>
      </c>
      <c r="CI853">
        <v>82</v>
      </c>
      <c r="CJ853">
        <v>83</v>
      </c>
      <c r="CK853">
        <v>84</v>
      </c>
      <c r="CL853">
        <v>85</v>
      </c>
      <c r="CM853">
        <v>86</v>
      </c>
      <c r="CN853">
        <v>87</v>
      </c>
      <c r="CO853">
        <v>88</v>
      </c>
      <c r="CP853">
        <v>89</v>
      </c>
      <c r="CQ853">
        <v>90</v>
      </c>
      <c r="CR853">
        <v>91</v>
      </c>
      <c r="CS853">
        <v>92</v>
      </c>
      <c r="CT853">
        <v>93</v>
      </c>
      <c r="CU853">
        <v>94</v>
      </c>
      <c r="CV853">
        <v>95</v>
      </c>
      <c r="CW853">
        <v>96</v>
      </c>
      <c r="CX853">
        <v>97</v>
      </c>
      <c r="CY853">
        <v>98</v>
      </c>
      <c r="CZ853">
        <v>99</v>
      </c>
      <c r="DA853">
        <v>100</v>
      </c>
      <c r="DB853">
        <v>101</v>
      </c>
      <c r="DC853">
        <v>102</v>
      </c>
      <c r="DD853">
        <v>103</v>
      </c>
      <c r="DE853">
        <v>104</v>
      </c>
      <c r="DF853">
        <v>105</v>
      </c>
      <c r="DG853">
        <v>106</v>
      </c>
      <c r="DH853">
        <v>107</v>
      </c>
      <c r="DI853">
        <v>108</v>
      </c>
      <c r="DJ853">
        <v>109</v>
      </c>
      <c r="DK853">
        <v>110</v>
      </c>
      <c r="DL853">
        <v>111</v>
      </c>
      <c r="DM853">
        <v>112</v>
      </c>
      <c r="DN853">
        <v>113</v>
      </c>
      <c r="DO853">
        <v>114</v>
      </c>
      <c r="DP853">
        <v>115</v>
      </c>
      <c r="DQ853">
        <v>116</v>
      </c>
      <c r="DR853">
        <v>117</v>
      </c>
      <c r="DS853">
        <v>118</v>
      </c>
      <c r="DT853">
        <v>119</v>
      </c>
      <c r="DU853">
        <v>120</v>
      </c>
      <c r="DV853">
        <v>121</v>
      </c>
      <c r="DW853">
        <v>122</v>
      </c>
      <c r="DX853">
        <v>123</v>
      </c>
      <c r="DY853">
        <v>124</v>
      </c>
      <c r="DZ853">
        <v>125</v>
      </c>
      <c r="EA853">
        <v>126</v>
      </c>
      <c r="EB853">
        <v>127</v>
      </c>
      <c r="EC853">
        <v>128</v>
      </c>
      <c r="ED853">
        <v>129</v>
      </c>
      <c r="EE853">
        <v>130</v>
      </c>
      <c r="EF853">
        <v>131</v>
      </c>
      <c r="EG853">
        <v>132</v>
      </c>
      <c r="EH853">
        <v>133</v>
      </c>
      <c r="EI853">
        <v>134</v>
      </c>
      <c r="EJ853">
        <v>135</v>
      </c>
      <c r="EK853">
        <v>136</v>
      </c>
      <c r="EL853">
        <v>137</v>
      </c>
      <c r="EM853">
        <v>138</v>
      </c>
      <c r="EN853">
        <v>139</v>
      </c>
      <c r="EO853">
        <v>140</v>
      </c>
      <c r="EP853">
        <v>141</v>
      </c>
      <c r="EQ853">
        <v>142</v>
      </c>
      <c r="ER853">
        <v>143</v>
      </c>
      <c r="ES853">
        <v>144</v>
      </c>
      <c r="ET853">
        <v>145</v>
      </c>
      <c r="EU853">
        <v>146</v>
      </c>
      <c r="EV853">
        <v>147</v>
      </c>
      <c r="EW853">
        <v>148</v>
      </c>
      <c r="EX853">
        <v>149</v>
      </c>
      <c r="EY853">
        <v>150</v>
      </c>
      <c r="EZ853">
        <v>151</v>
      </c>
      <c r="FA853">
        <v>152</v>
      </c>
      <c r="FB853">
        <v>153</v>
      </c>
      <c r="FC853">
        <v>154</v>
      </c>
      <c r="FD853">
        <v>155</v>
      </c>
      <c r="FE853">
        <v>156</v>
      </c>
      <c r="FF853">
        <v>157</v>
      </c>
      <c r="FG853">
        <v>158</v>
      </c>
      <c r="FH853">
        <v>159</v>
      </c>
      <c r="FI853">
        <v>160</v>
      </c>
      <c r="FJ853">
        <v>161</v>
      </c>
      <c r="FK853">
        <v>162</v>
      </c>
      <c r="FL853">
        <v>163</v>
      </c>
      <c r="FM853">
        <v>164</v>
      </c>
      <c r="FN853">
        <v>165</v>
      </c>
      <c r="FO853">
        <v>166</v>
      </c>
      <c r="FP853">
        <v>167</v>
      </c>
      <c r="FQ853">
        <v>168</v>
      </c>
      <c r="FR853">
        <v>169</v>
      </c>
      <c r="FT853">
        <v>170</v>
      </c>
      <c r="FU853">
        <v>171</v>
      </c>
      <c r="FV853">
        <v>172</v>
      </c>
      <c r="FW853">
        <v>173</v>
      </c>
    </row>
    <row r="854" spans="4:180" x14ac:dyDescent="0.2">
      <c r="E854" s="426" t="s">
        <v>157</v>
      </c>
      <c r="F854">
        <v>118</v>
      </c>
      <c r="G854">
        <v>126</v>
      </c>
      <c r="H854">
        <v>66</v>
      </c>
      <c r="I854">
        <v>33</v>
      </c>
      <c r="J854">
        <v>102</v>
      </c>
      <c r="K854">
        <v>124</v>
      </c>
      <c r="L854">
        <v>129</v>
      </c>
      <c r="M854">
        <v>137</v>
      </c>
      <c r="N854">
        <v>61</v>
      </c>
      <c r="O854">
        <v>72</v>
      </c>
      <c r="P854">
        <v>163</v>
      </c>
      <c r="Q854">
        <v>133</v>
      </c>
      <c r="R854">
        <v>5</v>
      </c>
      <c r="S854">
        <v>45</v>
      </c>
      <c r="T854">
        <v>47</v>
      </c>
      <c r="U854">
        <v>127</v>
      </c>
      <c r="V854">
        <v>56</v>
      </c>
      <c r="W854">
        <v>114</v>
      </c>
      <c r="X854">
        <v>153</v>
      </c>
      <c r="Y854">
        <v>36</v>
      </c>
      <c r="Z854">
        <v>38</v>
      </c>
      <c r="AA854">
        <v>155</v>
      </c>
      <c r="AB854">
        <v>74</v>
      </c>
      <c r="AC854">
        <v>8</v>
      </c>
      <c r="AD854">
        <v>48</v>
      </c>
      <c r="AE854">
        <v>79</v>
      </c>
      <c r="AF854">
        <v>150</v>
      </c>
      <c r="AG854">
        <v>164</v>
      </c>
      <c r="AH854">
        <v>152</v>
      </c>
      <c r="AI854">
        <v>113</v>
      </c>
      <c r="AJ854">
        <v>89</v>
      </c>
      <c r="AK854">
        <v>104</v>
      </c>
      <c r="AL854">
        <v>117</v>
      </c>
      <c r="AM854">
        <v>13</v>
      </c>
      <c r="AN854">
        <v>151</v>
      </c>
      <c r="AO854">
        <v>108</v>
      </c>
      <c r="AP854">
        <v>35</v>
      </c>
      <c r="AQ854">
        <v>173</v>
      </c>
      <c r="AR854">
        <v>42</v>
      </c>
      <c r="AS854">
        <v>46</v>
      </c>
      <c r="AT854">
        <v>107</v>
      </c>
      <c r="AU854">
        <v>91</v>
      </c>
      <c r="AV854">
        <v>136</v>
      </c>
      <c r="AW854">
        <v>100</v>
      </c>
      <c r="AX854">
        <v>141</v>
      </c>
      <c r="AY854">
        <v>15</v>
      </c>
      <c r="AZ854">
        <v>65</v>
      </c>
      <c r="BA854">
        <v>170</v>
      </c>
      <c r="BB854">
        <v>86</v>
      </c>
      <c r="BC854">
        <v>39</v>
      </c>
      <c r="BD854">
        <v>2</v>
      </c>
      <c r="BE854">
        <v>98</v>
      </c>
      <c r="BF854">
        <v>167</v>
      </c>
      <c r="BG854">
        <v>105</v>
      </c>
      <c r="BH854">
        <v>27</v>
      </c>
      <c r="BI854">
        <v>50</v>
      </c>
      <c r="BJ854">
        <v>134</v>
      </c>
      <c r="BK854">
        <v>116</v>
      </c>
      <c r="BL854">
        <v>148</v>
      </c>
      <c r="BM854">
        <v>103</v>
      </c>
      <c r="BN854">
        <v>40</v>
      </c>
      <c r="BO854">
        <v>154</v>
      </c>
      <c r="BP854">
        <v>157</v>
      </c>
      <c r="BQ854">
        <v>96</v>
      </c>
      <c r="BR854">
        <v>76</v>
      </c>
      <c r="BS854">
        <v>3</v>
      </c>
      <c r="BT854">
        <v>145</v>
      </c>
      <c r="BU854">
        <v>165</v>
      </c>
      <c r="BV854">
        <v>132</v>
      </c>
      <c r="BW854">
        <v>64</v>
      </c>
      <c r="BX854">
        <v>4</v>
      </c>
      <c r="BY854">
        <v>9</v>
      </c>
      <c r="BZ854">
        <v>97</v>
      </c>
      <c r="CA854">
        <v>161</v>
      </c>
      <c r="CB854">
        <v>14</v>
      </c>
      <c r="CC854">
        <v>159</v>
      </c>
      <c r="CD854">
        <v>93</v>
      </c>
      <c r="CE854">
        <v>77</v>
      </c>
      <c r="CF854">
        <v>147</v>
      </c>
      <c r="CG854">
        <v>166</v>
      </c>
      <c r="CH854">
        <v>10</v>
      </c>
      <c r="CI854">
        <v>70</v>
      </c>
      <c r="CJ854">
        <v>115</v>
      </c>
      <c r="CK854">
        <v>85</v>
      </c>
      <c r="CL854">
        <v>49</v>
      </c>
      <c r="CM854">
        <v>44</v>
      </c>
      <c r="CN854">
        <v>94</v>
      </c>
      <c r="CO854">
        <v>24</v>
      </c>
      <c r="CP854">
        <v>80</v>
      </c>
      <c r="CQ854">
        <v>156</v>
      </c>
      <c r="CR854">
        <v>125</v>
      </c>
      <c r="CS854">
        <v>54</v>
      </c>
      <c r="CT854">
        <v>37</v>
      </c>
      <c r="CU854">
        <v>131</v>
      </c>
      <c r="CV854">
        <v>169</v>
      </c>
      <c r="CW854">
        <v>29</v>
      </c>
      <c r="CX854">
        <v>78</v>
      </c>
      <c r="CY854">
        <v>144</v>
      </c>
      <c r="CZ854">
        <v>106</v>
      </c>
      <c r="DA854">
        <v>58</v>
      </c>
      <c r="DB854">
        <v>162</v>
      </c>
      <c r="DC854">
        <v>138</v>
      </c>
      <c r="DD854">
        <v>12</v>
      </c>
      <c r="DE854">
        <v>32</v>
      </c>
      <c r="DF854">
        <v>63</v>
      </c>
      <c r="DG854">
        <v>172</v>
      </c>
      <c r="DH854">
        <v>19</v>
      </c>
      <c r="DI854">
        <v>119</v>
      </c>
      <c r="DJ854">
        <v>7</v>
      </c>
      <c r="DK854">
        <v>26</v>
      </c>
      <c r="DL854">
        <v>83</v>
      </c>
      <c r="DM854">
        <v>120</v>
      </c>
      <c r="DN854">
        <v>139</v>
      </c>
      <c r="DO854">
        <v>92</v>
      </c>
      <c r="DP854">
        <v>171</v>
      </c>
      <c r="DQ854">
        <v>69</v>
      </c>
      <c r="DR854">
        <v>110</v>
      </c>
      <c r="DS854">
        <v>111</v>
      </c>
      <c r="DT854">
        <v>87</v>
      </c>
      <c r="DU854">
        <v>121</v>
      </c>
      <c r="DV854">
        <v>112</v>
      </c>
      <c r="DW854">
        <v>168</v>
      </c>
      <c r="DX854">
        <v>67</v>
      </c>
      <c r="DY854">
        <v>6</v>
      </c>
      <c r="DZ854">
        <v>17</v>
      </c>
      <c r="EA854">
        <v>55</v>
      </c>
      <c r="EB854">
        <v>158</v>
      </c>
      <c r="EC854">
        <v>140</v>
      </c>
      <c r="ED854">
        <v>41</v>
      </c>
      <c r="EE854">
        <v>123</v>
      </c>
      <c r="EF854">
        <v>135</v>
      </c>
      <c r="EG854">
        <v>68</v>
      </c>
      <c r="EH854">
        <v>95</v>
      </c>
      <c r="EI854">
        <v>57</v>
      </c>
      <c r="EJ854">
        <v>18</v>
      </c>
      <c r="EK854">
        <v>43</v>
      </c>
      <c r="EL854">
        <v>34</v>
      </c>
      <c r="EM854">
        <v>101</v>
      </c>
      <c r="EN854">
        <v>16</v>
      </c>
      <c r="EO854">
        <v>142</v>
      </c>
      <c r="EP854">
        <v>143</v>
      </c>
      <c r="EQ854">
        <v>21</v>
      </c>
      <c r="ER854">
        <v>109</v>
      </c>
      <c r="ES854">
        <v>52</v>
      </c>
      <c r="ET854">
        <v>81</v>
      </c>
      <c r="EU854">
        <v>20</v>
      </c>
      <c r="EV854">
        <v>28</v>
      </c>
      <c r="EW854">
        <v>59</v>
      </c>
      <c r="EX854">
        <v>73</v>
      </c>
      <c r="EY854">
        <v>23</v>
      </c>
      <c r="EZ854">
        <v>99</v>
      </c>
      <c r="FA854">
        <v>160</v>
      </c>
      <c r="FB854">
        <v>149</v>
      </c>
      <c r="FC854">
        <v>71</v>
      </c>
      <c r="FD854">
        <v>22</v>
      </c>
      <c r="FE854">
        <v>84</v>
      </c>
      <c r="FF854">
        <v>90</v>
      </c>
      <c r="FG854">
        <v>62</v>
      </c>
      <c r="FH854">
        <v>146</v>
      </c>
      <c r="FI854">
        <v>51</v>
      </c>
      <c r="FJ854">
        <v>60</v>
      </c>
      <c r="FK854">
        <v>1</v>
      </c>
      <c r="FL854">
        <v>11</v>
      </c>
      <c r="FM854">
        <v>31</v>
      </c>
      <c r="FN854">
        <v>128</v>
      </c>
      <c r="FO854">
        <v>25</v>
      </c>
      <c r="FP854">
        <v>53</v>
      </c>
      <c r="FQ854">
        <v>122</v>
      </c>
      <c r="FR854">
        <v>88</v>
      </c>
      <c r="FT854">
        <v>30</v>
      </c>
      <c r="FU854">
        <v>75</v>
      </c>
      <c r="FV854">
        <v>130</v>
      </c>
      <c r="FW854">
        <v>82</v>
      </c>
    </row>
    <row r="855" spans="4:180" x14ac:dyDescent="0.2">
      <c r="E855" s="426" t="s">
        <v>159</v>
      </c>
      <c r="F855">
        <v>70</v>
      </c>
      <c r="G855">
        <v>165</v>
      </c>
      <c r="H855">
        <v>166</v>
      </c>
      <c r="I855">
        <v>143</v>
      </c>
      <c r="J855">
        <v>71</v>
      </c>
      <c r="K855">
        <v>17</v>
      </c>
      <c r="L855">
        <v>124</v>
      </c>
      <c r="M855">
        <v>150</v>
      </c>
      <c r="N855">
        <v>81</v>
      </c>
      <c r="O855">
        <v>126</v>
      </c>
      <c r="P855">
        <v>140</v>
      </c>
      <c r="Q855">
        <v>20</v>
      </c>
      <c r="R855">
        <v>142</v>
      </c>
      <c r="S855">
        <v>93</v>
      </c>
      <c r="T855">
        <v>163</v>
      </c>
      <c r="U855">
        <v>145</v>
      </c>
      <c r="V855">
        <v>103</v>
      </c>
      <c r="W855">
        <v>34</v>
      </c>
      <c r="X855">
        <v>157</v>
      </c>
      <c r="Y855">
        <v>138</v>
      </c>
      <c r="Z855">
        <v>33</v>
      </c>
      <c r="AA855">
        <v>50</v>
      </c>
      <c r="AB855">
        <v>29</v>
      </c>
      <c r="AC855">
        <v>62</v>
      </c>
      <c r="AD855">
        <v>56</v>
      </c>
      <c r="AE855">
        <v>85</v>
      </c>
      <c r="AF855">
        <v>40</v>
      </c>
      <c r="AG855">
        <v>75</v>
      </c>
      <c r="AH855">
        <v>3</v>
      </c>
      <c r="AI855">
        <v>68</v>
      </c>
      <c r="AJ855">
        <v>147</v>
      </c>
      <c r="AK855">
        <v>164</v>
      </c>
      <c r="AL855">
        <v>65</v>
      </c>
      <c r="AM855">
        <v>125</v>
      </c>
      <c r="AN855">
        <v>1</v>
      </c>
      <c r="AO855">
        <v>54</v>
      </c>
      <c r="AP855">
        <v>153</v>
      </c>
      <c r="AQ855">
        <v>171</v>
      </c>
      <c r="AR855">
        <v>136</v>
      </c>
      <c r="AS855">
        <v>99</v>
      </c>
      <c r="AT855">
        <v>152</v>
      </c>
      <c r="AU855">
        <v>25</v>
      </c>
      <c r="AV855">
        <v>160</v>
      </c>
      <c r="AW855">
        <v>76</v>
      </c>
      <c r="AX855">
        <v>37</v>
      </c>
      <c r="AY855">
        <v>14</v>
      </c>
      <c r="AZ855">
        <v>23</v>
      </c>
      <c r="BA855">
        <v>155</v>
      </c>
      <c r="BB855">
        <v>141</v>
      </c>
      <c r="BC855">
        <v>66</v>
      </c>
      <c r="BD855">
        <v>144</v>
      </c>
      <c r="BE855">
        <v>109</v>
      </c>
      <c r="BF855">
        <v>9</v>
      </c>
      <c r="BG855">
        <v>170</v>
      </c>
      <c r="BH855">
        <v>122</v>
      </c>
      <c r="BI855">
        <v>105</v>
      </c>
      <c r="BJ855">
        <v>148</v>
      </c>
      <c r="BK855">
        <v>156</v>
      </c>
      <c r="BL855">
        <v>107</v>
      </c>
      <c r="BM855">
        <v>28</v>
      </c>
      <c r="BN855">
        <v>87</v>
      </c>
      <c r="BO855">
        <v>24</v>
      </c>
      <c r="BP855">
        <v>151</v>
      </c>
      <c r="BQ855">
        <v>11</v>
      </c>
      <c r="BR855">
        <v>116</v>
      </c>
      <c r="BS855">
        <v>22</v>
      </c>
      <c r="BT855">
        <v>173</v>
      </c>
      <c r="BU855">
        <v>154</v>
      </c>
      <c r="BV855">
        <v>168</v>
      </c>
      <c r="BW855">
        <v>106</v>
      </c>
      <c r="BX855">
        <v>120</v>
      </c>
      <c r="BY855">
        <v>130</v>
      </c>
      <c r="BZ855">
        <v>61</v>
      </c>
      <c r="CA855">
        <v>112</v>
      </c>
      <c r="CB855">
        <v>108</v>
      </c>
      <c r="CC855">
        <v>92</v>
      </c>
      <c r="CD855">
        <v>123</v>
      </c>
      <c r="CE855">
        <v>10</v>
      </c>
      <c r="CF855">
        <v>162</v>
      </c>
      <c r="CG855">
        <v>44</v>
      </c>
      <c r="CH855">
        <v>32</v>
      </c>
      <c r="CI855">
        <v>58</v>
      </c>
      <c r="CJ855">
        <v>96</v>
      </c>
      <c r="CK855">
        <v>118</v>
      </c>
      <c r="CL855">
        <v>158</v>
      </c>
      <c r="CM855">
        <v>134</v>
      </c>
      <c r="CN855">
        <v>113</v>
      </c>
      <c r="CO855">
        <v>94</v>
      </c>
      <c r="CP855">
        <v>127</v>
      </c>
      <c r="CQ855">
        <v>69</v>
      </c>
      <c r="CR855">
        <v>47</v>
      </c>
      <c r="CS855">
        <v>95</v>
      </c>
      <c r="CT855">
        <v>82</v>
      </c>
      <c r="CU855">
        <v>38</v>
      </c>
      <c r="CV855">
        <v>111</v>
      </c>
      <c r="CW855">
        <v>8</v>
      </c>
      <c r="CX855">
        <v>18</v>
      </c>
      <c r="CY855">
        <v>51</v>
      </c>
      <c r="CZ855">
        <v>26</v>
      </c>
      <c r="DA855">
        <v>41</v>
      </c>
      <c r="DB855">
        <v>80</v>
      </c>
      <c r="DC855">
        <v>139</v>
      </c>
      <c r="DD855">
        <v>129</v>
      </c>
      <c r="DE855">
        <v>46</v>
      </c>
      <c r="DF855">
        <v>6</v>
      </c>
      <c r="DG855">
        <v>169</v>
      </c>
      <c r="DH855">
        <v>121</v>
      </c>
      <c r="DI855">
        <v>35</v>
      </c>
      <c r="DJ855">
        <v>55</v>
      </c>
      <c r="DK855">
        <v>133</v>
      </c>
      <c r="DL855">
        <v>5</v>
      </c>
      <c r="DM855">
        <v>74</v>
      </c>
      <c r="DN855">
        <v>90</v>
      </c>
      <c r="DO855">
        <v>53</v>
      </c>
      <c r="DP855">
        <v>167</v>
      </c>
      <c r="DQ855">
        <v>72</v>
      </c>
      <c r="DR855">
        <v>86</v>
      </c>
      <c r="DS855">
        <v>84</v>
      </c>
      <c r="DT855">
        <v>21</v>
      </c>
      <c r="DU855">
        <v>159</v>
      </c>
      <c r="DV855">
        <v>45</v>
      </c>
      <c r="DW855">
        <v>89</v>
      </c>
      <c r="DX855">
        <v>19</v>
      </c>
      <c r="DY855">
        <v>15</v>
      </c>
      <c r="DZ855">
        <v>79</v>
      </c>
      <c r="EA855">
        <v>119</v>
      </c>
      <c r="EB855">
        <v>128</v>
      </c>
      <c r="EC855">
        <v>42</v>
      </c>
      <c r="ED855">
        <v>78</v>
      </c>
      <c r="EE855">
        <v>101</v>
      </c>
      <c r="EF855">
        <v>88</v>
      </c>
      <c r="EG855">
        <v>4</v>
      </c>
      <c r="EH855">
        <v>110</v>
      </c>
      <c r="EI855">
        <v>117</v>
      </c>
      <c r="EJ855">
        <v>137</v>
      </c>
      <c r="EK855">
        <v>39</v>
      </c>
      <c r="EL855">
        <v>131</v>
      </c>
      <c r="EM855">
        <v>27</v>
      </c>
      <c r="EN855">
        <v>172</v>
      </c>
      <c r="EO855">
        <v>83</v>
      </c>
      <c r="EP855">
        <v>49</v>
      </c>
      <c r="EQ855">
        <v>13</v>
      </c>
      <c r="ER855">
        <v>161</v>
      </c>
      <c r="ES855">
        <v>98</v>
      </c>
      <c r="ET855">
        <v>31</v>
      </c>
      <c r="EU855">
        <v>52</v>
      </c>
      <c r="EV855">
        <v>114</v>
      </c>
      <c r="EW855">
        <v>57</v>
      </c>
      <c r="EX855">
        <v>43</v>
      </c>
      <c r="EY855">
        <v>77</v>
      </c>
      <c r="EZ855">
        <v>63</v>
      </c>
      <c r="FA855">
        <v>36</v>
      </c>
      <c r="FB855">
        <v>132</v>
      </c>
      <c r="FC855">
        <v>97</v>
      </c>
      <c r="FD855">
        <v>16</v>
      </c>
      <c r="FE855">
        <v>64</v>
      </c>
      <c r="FF855">
        <v>73</v>
      </c>
      <c r="FG855">
        <v>60</v>
      </c>
      <c r="FH855">
        <v>12</v>
      </c>
      <c r="FI855">
        <v>91</v>
      </c>
      <c r="FJ855">
        <v>115</v>
      </c>
      <c r="FK855">
        <v>59</v>
      </c>
      <c r="FL855">
        <v>7</v>
      </c>
      <c r="FM855">
        <v>30</v>
      </c>
      <c r="FN855">
        <v>2</v>
      </c>
      <c r="FO855">
        <v>48</v>
      </c>
      <c r="FP855">
        <v>146</v>
      </c>
      <c r="FQ855">
        <v>104</v>
      </c>
      <c r="FR855">
        <v>135</v>
      </c>
      <c r="FT855">
        <v>100</v>
      </c>
      <c r="FU855">
        <v>149</v>
      </c>
      <c r="FV855">
        <v>102</v>
      </c>
      <c r="FW855">
        <v>67</v>
      </c>
    </row>
    <row r="857" spans="4:180" x14ac:dyDescent="0.2">
      <c r="D857" s="430">
        <v>174</v>
      </c>
      <c r="E857" s="431" t="s">
        <v>179</v>
      </c>
    </row>
    <row r="858" spans="4:180" x14ac:dyDescent="0.2">
      <c r="E858" s="426" t="s">
        <v>130</v>
      </c>
      <c r="F858">
        <v>1</v>
      </c>
      <c r="G858">
        <v>2</v>
      </c>
      <c r="H858">
        <v>3</v>
      </c>
      <c r="I858">
        <v>4</v>
      </c>
      <c r="J858">
        <v>5</v>
      </c>
      <c r="K858">
        <v>6</v>
      </c>
      <c r="L858">
        <v>7</v>
      </c>
      <c r="M858">
        <v>8</v>
      </c>
      <c r="N858">
        <v>9</v>
      </c>
      <c r="O858">
        <v>10</v>
      </c>
      <c r="P858">
        <v>11</v>
      </c>
      <c r="Q858">
        <v>12</v>
      </c>
      <c r="R858">
        <v>13</v>
      </c>
      <c r="S858">
        <v>14</v>
      </c>
      <c r="T858">
        <v>15</v>
      </c>
      <c r="U858">
        <v>16</v>
      </c>
      <c r="V858">
        <v>17</v>
      </c>
      <c r="W858">
        <v>18</v>
      </c>
      <c r="X858">
        <v>19</v>
      </c>
      <c r="Y858">
        <v>20</v>
      </c>
      <c r="Z858">
        <v>21</v>
      </c>
      <c r="AA858">
        <v>22</v>
      </c>
      <c r="AB858">
        <v>23</v>
      </c>
      <c r="AC858">
        <v>24</v>
      </c>
      <c r="AD858">
        <v>25</v>
      </c>
      <c r="AE858">
        <v>26</v>
      </c>
      <c r="AF858">
        <v>27</v>
      </c>
      <c r="AG858">
        <v>28</v>
      </c>
      <c r="AH858">
        <v>29</v>
      </c>
      <c r="AI858">
        <v>30</v>
      </c>
      <c r="AJ858">
        <v>31</v>
      </c>
      <c r="AK858">
        <v>32</v>
      </c>
      <c r="AL858">
        <v>33</v>
      </c>
      <c r="AM858">
        <v>34</v>
      </c>
      <c r="AN858">
        <v>35</v>
      </c>
      <c r="AO858">
        <v>36</v>
      </c>
      <c r="AP858">
        <v>37</v>
      </c>
      <c r="AQ858">
        <v>38</v>
      </c>
      <c r="AR858">
        <v>39</v>
      </c>
      <c r="AS858">
        <v>40</v>
      </c>
      <c r="AT858">
        <v>41</v>
      </c>
      <c r="AU858">
        <v>42</v>
      </c>
      <c r="AV858">
        <v>43</v>
      </c>
      <c r="AW858">
        <v>44</v>
      </c>
      <c r="AX858">
        <v>45</v>
      </c>
      <c r="AY858">
        <v>46</v>
      </c>
      <c r="AZ858">
        <v>47</v>
      </c>
      <c r="BA858">
        <v>48</v>
      </c>
      <c r="BB858">
        <v>49</v>
      </c>
      <c r="BC858">
        <v>50</v>
      </c>
      <c r="BD858">
        <v>51</v>
      </c>
      <c r="BE858">
        <v>52</v>
      </c>
      <c r="BF858">
        <v>53</v>
      </c>
      <c r="BG858">
        <v>54</v>
      </c>
      <c r="BH858">
        <v>55</v>
      </c>
      <c r="BI858">
        <v>56</v>
      </c>
      <c r="BJ858">
        <v>57</v>
      </c>
      <c r="BK858">
        <v>58</v>
      </c>
      <c r="BL858">
        <v>59</v>
      </c>
      <c r="BM858">
        <v>60</v>
      </c>
      <c r="BN858">
        <v>61</v>
      </c>
      <c r="BO858">
        <v>62</v>
      </c>
      <c r="BP858">
        <v>63</v>
      </c>
      <c r="BQ858">
        <v>64</v>
      </c>
      <c r="BR858">
        <v>65</v>
      </c>
      <c r="BS858">
        <v>66</v>
      </c>
      <c r="BT858">
        <v>67</v>
      </c>
      <c r="BU858">
        <v>68</v>
      </c>
      <c r="BV858">
        <v>69</v>
      </c>
      <c r="BW858">
        <v>70</v>
      </c>
      <c r="BX858">
        <v>71</v>
      </c>
      <c r="BY858">
        <v>72</v>
      </c>
      <c r="BZ858">
        <v>73</v>
      </c>
      <c r="CA858">
        <v>74</v>
      </c>
      <c r="CB858">
        <v>75</v>
      </c>
      <c r="CC858">
        <v>76</v>
      </c>
      <c r="CD858">
        <v>77</v>
      </c>
      <c r="CE858">
        <v>78</v>
      </c>
      <c r="CF858">
        <v>79</v>
      </c>
      <c r="CG858">
        <v>80</v>
      </c>
      <c r="CH858">
        <v>81</v>
      </c>
      <c r="CI858">
        <v>82</v>
      </c>
      <c r="CJ858">
        <v>83</v>
      </c>
      <c r="CK858">
        <v>84</v>
      </c>
      <c r="CL858">
        <v>85</v>
      </c>
      <c r="CM858">
        <v>86</v>
      </c>
      <c r="CN858">
        <v>87</v>
      </c>
      <c r="CO858">
        <v>88</v>
      </c>
      <c r="CP858">
        <v>89</v>
      </c>
      <c r="CQ858">
        <v>90</v>
      </c>
      <c r="CR858">
        <v>91</v>
      </c>
      <c r="CS858">
        <v>92</v>
      </c>
      <c r="CT858">
        <v>93</v>
      </c>
      <c r="CU858">
        <v>94</v>
      </c>
      <c r="CV858">
        <v>95</v>
      </c>
      <c r="CW858">
        <v>96</v>
      </c>
      <c r="CX858">
        <v>97</v>
      </c>
      <c r="CY858">
        <v>98</v>
      </c>
      <c r="CZ858">
        <v>99</v>
      </c>
      <c r="DA858">
        <v>100</v>
      </c>
      <c r="DB858">
        <v>101</v>
      </c>
      <c r="DC858">
        <v>102</v>
      </c>
      <c r="DD858">
        <v>103</v>
      </c>
      <c r="DE858">
        <v>104</v>
      </c>
      <c r="DF858">
        <v>105</v>
      </c>
      <c r="DG858">
        <v>106</v>
      </c>
      <c r="DH858">
        <v>107</v>
      </c>
      <c r="DI858">
        <v>108</v>
      </c>
      <c r="DJ858">
        <v>109</v>
      </c>
      <c r="DK858">
        <v>110</v>
      </c>
      <c r="DL858">
        <v>111</v>
      </c>
      <c r="DM858">
        <v>112</v>
      </c>
      <c r="DN858">
        <v>113</v>
      </c>
      <c r="DO858">
        <v>114</v>
      </c>
      <c r="DP858">
        <v>115</v>
      </c>
      <c r="DQ858">
        <v>116</v>
      </c>
      <c r="DR858">
        <v>117</v>
      </c>
      <c r="DS858">
        <v>118</v>
      </c>
      <c r="DT858">
        <v>119</v>
      </c>
      <c r="DU858">
        <v>120</v>
      </c>
      <c r="DV858">
        <v>121</v>
      </c>
      <c r="DW858">
        <v>122</v>
      </c>
      <c r="DX858">
        <v>123</v>
      </c>
      <c r="DY858">
        <v>124</v>
      </c>
      <c r="DZ858">
        <v>125</v>
      </c>
      <c r="EA858">
        <v>126</v>
      </c>
      <c r="EB858">
        <v>127</v>
      </c>
      <c r="EC858">
        <v>128</v>
      </c>
      <c r="ED858">
        <v>129</v>
      </c>
      <c r="EE858">
        <v>130</v>
      </c>
      <c r="EF858">
        <v>131</v>
      </c>
      <c r="EG858">
        <v>132</v>
      </c>
      <c r="EH858">
        <v>133</v>
      </c>
      <c r="EI858">
        <v>134</v>
      </c>
      <c r="EJ858">
        <v>135</v>
      </c>
      <c r="EK858">
        <v>136</v>
      </c>
      <c r="EL858">
        <v>137</v>
      </c>
      <c r="EM858">
        <v>138</v>
      </c>
      <c r="EN858">
        <v>139</v>
      </c>
      <c r="EO858">
        <v>140</v>
      </c>
      <c r="EP858">
        <v>141</v>
      </c>
      <c r="EQ858">
        <v>142</v>
      </c>
      <c r="ER858">
        <v>143</v>
      </c>
      <c r="ES858">
        <v>144</v>
      </c>
      <c r="ET858">
        <v>145</v>
      </c>
      <c r="EU858">
        <v>146</v>
      </c>
      <c r="EV858">
        <v>147</v>
      </c>
      <c r="EW858">
        <v>148</v>
      </c>
      <c r="EX858">
        <v>149</v>
      </c>
      <c r="EY858">
        <v>150</v>
      </c>
      <c r="EZ858">
        <v>151</v>
      </c>
      <c r="FA858">
        <v>152</v>
      </c>
      <c r="FB858">
        <v>153</v>
      </c>
      <c r="FC858">
        <v>154</v>
      </c>
      <c r="FD858">
        <v>155</v>
      </c>
      <c r="FE858">
        <v>156</v>
      </c>
      <c r="FF858">
        <v>157</v>
      </c>
      <c r="FG858">
        <v>158</v>
      </c>
      <c r="FH858">
        <v>159</v>
      </c>
      <c r="FI858">
        <v>160</v>
      </c>
      <c r="FJ858">
        <v>161</v>
      </c>
      <c r="FK858">
        <v>162</v>
      </c>
      <c r="FL858">
        <v>163</v>
      </c>
      <c r="FM858">
        <v>164</v>
      </c>
      <c r="FN858">
        <v>165</v>
      </c>
      <c r="FO858">
        <v>166</v>
      </c>
      <c r="FP858">
        <v>167</v>
      </c>
      <c r="FQ858">
        <v>168</v>
      </c>
      <c r="FR858">
        <v>169</v>
      </c>
      <c r="FS858">
        <v>170</v>
      </c>
      <c r="FT858">
        <v>171</v>
      </c>
      <c r="FU858">
        <v>172</v>
      </c>
      <c r="FV858">
        <v>173</v>
      </c>
      <c r="FW858">
        <v>174</v>
      </c>
    </row>
    <row r="859" spans="4:180" x14ac:dyDescent="0.2">
      <c r="E859" s="426" t="s">
        <v>157</v>
      </c>
      <c r="F859">
        <v>99</v>
      </c>
      <c r="G859">
        <v>38</v>
      </c>
      <c r="H859">
        <v>149</v>
      </c>
      <c r="I859">
        <v>90</v>
      </c>
      <c r="J859">
        <v>132</v>
      </c>
      <c r="K859">
        <v>50</v>
      </c>
      <c r="L859">
        <v>34</v>
      </c>
      <c r="M859">
        <v>152</v>
      </c>
      <c r="N859">
        <v>5</v>
      </c>
      <c r="O859">
        <v>166</v>
      </c>
      <c r="P859">
        <v>47</v>
      </c>
      <c r="Q859">
        <v>71</v>
      </c>
      <c r="R859">
        <v>104</v>
      </c>
      <c r="S859">
        <v>86</v>
      </c>
      <c r="T859">
        <v>19</v>
      </c>
      <c r="U859">
        <v>14</v>
      </c>
      <c r="V859">
        <v>133</v>
      </c>
      <c r="W859">
        <v>35</v>
      </c>
      <c r="X859">
        <v>23</v>
      </c>
      <c r="Y859">
        <v>123</v>
      </c>
      <c r="Z859">
        <v>59</v>
      </c>
      <c r="AA859">
        <v>46</v>
      </c>
      <c r="AB859">
        <v>72</v>
      </c>
      <c r="AC859">
        <v>168</v>
      </c>
      <c r="AD859">
        <v>131</v>
      </c>
      <c r="AE859">
        <v>8</v>
      </c>
      <c r="AF859">
        <v>101</v>
      </c>
      <c r="AG859">
        <v>69</v>
      </c>
      <c r="AH859">
        <v>33</v>
      </c>
      <c r="AI859">
        <v>117</v>
      </c>
      <c r="AJ859">
        <v>9</v>
      </c>
      <c r="AK859">
        <v>63</v>
      </c>
      <c r="AL859">
        <v>22</v>
      </c>
      <c r="AM859">
        <v>137</v>
      </c>
      <c r="AN859">
        <v>48</v>
      </c>
      <c r="AO859">
        <v>150</v>
      </c>
      <c r="AP859">
        <v>118</v>
      </c>
      <c r="AQ859">
        <v>136</v>
      </c>
      <c r="AR859">
        <v>96</v>
      </c>
      <c r="AS859">
        <v>161</v>
      </c>
      <c r="AT859">
        <v>70</v>
      </c>
      <c r="AU859">
        <v>73</v>
      </c>
      <c r="AV859">
        <v>27</v>
      </c>
      <c r="AW859">
        <v>113</v>
      </c>
      <c r="AX859">
        <v>127</v>
      </c>
      <c r="AY859">
        <v>92</v>
      </c>
      <c r="AZ859">
        <v>16</v>
      </c>
      <c r="BA859">
        <v>36</v>
      </c>
      <c r="BB859">
        <v>147</v>
      </c>
      <c r="BC859">
        <v>124</v>
      </c>
      <c r="BD859">
        <v>169</v>
      </c>
      <c r="BE859">
        <v>81</v>
      </c>
      <c r="BF859">
        <v>157</v>
      </c>
      <c r="BG859">
        <v>107</v>
      </c>
      <c r="BH859">
        <v>172</v>
      </c>
      <c r="BI859">
        <v>7</v>
      </c>
      <c r="BJ859">
        <v>44</v>
      </c>
      <c r="BK859">
        <v>67</v>
      </c>
      <c r="BL859">
        <v>77</v>
      </c>
      <c r="BM859">
        <v>18</v>
      </c>
      <c r="BN859">
        <v>110</v>
      </c>
      <c r="BO859">
        <v>78</v>
      </c>
      <c r="BP859">
        <v>159</v>
      </c>
      <c r="BQ859">
        <v>21</v>
      </c>
      <c r="BR859">
        <v>174</v>
      </c>
      <c r="BS859">
        <v>160</v>
      </c>
      <c r="BT859">
        <v>120</v>
      </c>
      <c r="BU859">
        <v>52</v>
      </c>
      <c r="BV859">
        <v>56</v>
      </c>
      <c r="BW859">
        <v>41</v>
      </c>
      <c r="BX859">
        <v>134</v>
      </c>
      <c r="BY859">
        <v>20</v>
      </c>
      <c r="BZ859">
        <v>12</v>
      </c>
      <c r="CA859">
        <v>91</v>
      </c>
      <c r="CB859">
        <v>116</v>
      </c>
      <c r="CC859">
        <v>29</v>
      </c>
      <c r="CD859">
        <v>109</v>
      </c>
      <c r="CE859">
        <v>15</v>
      </c>
      <c r="CF859">
        <v>25</v>
      </c>
      <c r="CG859">
        <v>153</v>
      </c>
      <c r="CH859">
        <v>80</v>
      </c>
      <c r="CI859">
        <v>145</v>
      </c>
      <c r="CJ859">
        <v>66</v>
      </c>
      <c r="CK859">
        <v>112</v>
      </c>
      <c r="CL859">
        <v>13</v>
      </c>
      <c r="CM859">
        <v>167</v>
      </c>
      <c r="CN859">
        <v>98</v>
      </c>
      <c r="CO859">
        <v>6</v>
      </c>
      <c r="CP859">
        <v>95</v>
      </c>
      <c r="CQ859">
        <v>146</v>
      </c>
      <c r="CR859">
        <v>74</v>
      </c>
      <c r="CS859">
        <v>45</v>
      </c>
      <c r="CT859">
        <v>30</v>
      </c>
      <c r="CU859">
        <v>85</v>
      </c>
      <c r="CV859">
        <v>3</v>
      </c>
      <c r="CW859">
        <v>83</v>
      </c>
      <c r="CX859">
        <v>108</v>
      </c>
      <c r="CY859">
        <v>39</v>
      </c>
      <c r="CZ859">
        <v>103</v>
      </c>
      <c r="DA859">
        <v>76</v>
      </c>
      <c r="DB859">
        <v>144</v>
      </c>
      <c r="DC859">
        <v>58</v>
      </c>
      <c r="DD859">
        <v>87</v>
      </c>
      <c r="DE859">
        <v>43</v>
      </c>
      <c r="DF859">
        <v>148</v>
      </c>
      <c r="DG859">
        <v>164</v>
      </c>
      <c r="DH859">
        <v>68</v>
      </c>
      <c r="DI859">
        <v>97</v>
      </c>
      <c r="DJ859">
        <v>142</v>
      </c>
      <c r="DK859">
        <v>61</v>
      </c>
      <c r="DL859">
        <v>125</v>
      </c>
      <c r="DM859">
        <v>84</v>
      </c>
      <c r="DN859">
        <v>57</v>
      </c>
      <c r="DO859">
        <v>26</v>
      </c>
      <c r="DP859">
        <v>139</v>
      </c>
      <c r="DQ859">
        <v>94</v>
      </c>
      <c r="DR859">
        <v>10</v>
      </c>
      <c r="DS859">
        <v>37</v>
      </c>
      <c r="DT859">
        <v>158</v>
      </c>
      <c r="DU859">
        <v>122</v>
      </c>
      <c r="DV859">
        <v>53</v>
      </c>
      <c r="DW859">
        <v>75</v>
      </c>
      <c r="DX859">
        <v>114</v>
      </c>
      <c r="DY859">
        <v>128</v>
      </c>
      <c r="DZ859">
        <v>121</v>
      </c>
      <c r="EA859">
        <v>49</v>
      </c>
      <c r="EB859">
        <v>115</v>
      </c>
      <c r="EC859">
        <v>55</v>
      </c>
      <c r="ED859">
        <v>62</v>
      </c>
      <c r="EE859">
        <v>151</v>
      </c>
      <c r="EF859">
        <v>28</v>
      </c>
      <c r="EG859">
        <v>51</v>
      </c>
      <c r="EH859">
        <v>140</v>
      </c>
      <c r="EI859">
        <v>11</v>
      </c>
      <c r="EJ859">
        <v>173</v>
      </c>
      <c r="EK859">
        <v>170</v>
      </c>
      <c r="EL859">
        <v>171</v>
      </c>
      <c r="EM859">
        <v>155</v>
      </c>
      <c r="EN859">
        <v>138</v>
      </c>
      <c r="EO859">
        <v>93</v>
      </c>
      <c r="EP859">
        <v>65</v>
      </c>
      <c r="EQ859">
        <v>1</v>
      </c>
      <c r="ER859">
        <v>100</v>
      </c>
      <c r="ES859">
        <v>156</v>
      </c>
      <c r="ET859">
        <v>126</v>
      </c>
      <c r="EU859">
        <v>24</v>
      </c>
      <c r="EV859">
        <v>54</v>
      </c>
      <c r="EW859">
        <v>82</v>
      </c>
      <c r="EX859">
        <v>42</v>
      </c>
      <c r="EY859">
        <v>162</v>
      </c>
      <c r="EZ859">
        <v>130</v>
      </c>
      <c r="FA859">
        <v>154</v>
      </c>
      <c r="FB859">
        <v>89</v>
      </c>
      <c r="FC859">
        <v>102</v>
      </c>
      <c r="FD859">
        <v>141</v>
      </c>
      <c r="FE859">
        <v>79</v>
      </c>
      <c r="FF859">
        <v>119</v>
      </c>
      <c r="FG859">
        <v>32</v>
      </c>
      <c r="FH859">
        <v>111</v>
      </c>
      <c r="FI859">
        <v>129</v>
      </c>
      <c r="FJ859">
        <v>40</v>
      </c>
      <c r="FK859">
        <v>163</v>
      </c>
      <c r="FL859">
        <v>60</v>
      </c>
      <c r="FM859">
        <v>106</v>
      </c>
      <c r="FN859">
        <v>143</v>
      </c>
      <c r="FO859">
        <v>64</v>
      </c>
      <c r="FP859">
        <v>88</v>
      </c>
      <c r="FQ859">
        <v>165</v>
      </c>
      <c r="FR859">
        <v>31</v>
      </c>
      <c r="FS859">
        <v>2</v>
      </c>
      <c r="FT859">
        <v>105</v>
      </c>
      <c r="FU859">
        <v>135</v>
      </c>
      <c r="FV859">
        <v>4</v>
      </c>
      <c r="FW859">
        <v>17</v>
      </c>
    </row>
    <row r="860" spans="4:180" x14ac:dyDescent="0.2">
      <c r="E860" s="426" t="s">
        <v>159</v>
      </c>
      <c r="F860">
        <v>35</v>
      </c>
      <c r="G860">
        <v>110</v>
      </c>
      <c r="H860">
        <v>111</v>
      </c>
      <c r="I860">
        <v>38</v>
      </c>
      <c r="J860">
        <v>73</v>
      </c>
      <c r="K860">
        <v>148</v>
      </c>
      <c r="L860">
        <v>156</v>
      </c>
      <c r="M860">
        <v>135</v>
      </c>
      <c r="N860">
        <v>70</v>
      </c>
      <c r="O860">
        <v>52</v>
      </c>
      <c r="P860">
        <v>4</v>
      </c>
      <c r="Q860">
        <v>86</v>
      </c>
      <c r="R860">
        <v>42</v>
      </c>
      <c r="S860">
        <v>157</v>
      </c>
      <c r="T860">
        <v>57</v>
      </c>
      <c r="U860">
        <v>48</v>
      </c>
      <c r="V860">
        <v>15</v>
      </c>
      <c r="W860">
        <v>172</v>
      </c>
      <c r="X860">
        <v>88</v>
      </c>
      <c r="Y860">
        <v>7</v>
      </c>
      <c r="Z860">
        <v>162</v>
      </c>
      <c r="AA860">
        <v>93</v>
      </c>
      <c r="AB860">
        <v>102</v>
      </c>
      <c r="AC860">
        <v>150</v>
      </c>
      <c r="AD860">
        <v>68</v>
      </c>
      <c r="AE860">
        <v>90</v>
      </c>
      <c r="AF860">
        <v>69</v>
      </c>
      <c r="AG860">
        <v>119</v>
      </c>
      <c r="AH860">
        <v>37</v>
      </c>
      <c r="AI860">
        <v>152</v>
      </c>
      <c r="AJ860">
        <v>84</v>
      </c>
      <c r="AK860">
        <v>30</v>
      </c>
      <c r="AL860">
        <v>77</v>
      </c>
      <c r="AM860">
        <v>36</v>
      </c>
      <c r="AN860">
        <v>47</v>
      </c>
      <c r="AO860">
        <v>25</v>
      </c>
      <c r="AP860">
        <v>3</v>
      </c>
      <c r="AQ860">
        <v>40</v>
      </c>
      <c r="AR860">
        <v>118</v>
      </c>
      <c r="AS860">
        <v>11</v>
      </c>
      <c r="AT860">
        <v>143</v>
      </c>
      <c r="AU860">
        <v>39</v>
      </c>
      <c r="AV860">
        <v>127</v>
      </c>
      <c r="AW860">
        <v>12</v>
      </c>
      <c r="AX860">
        <v>28</v>
      </c>
      <c r="AY860">
        <v>128</v>
      </c>
      <c r="AZ860">
        <v>153</v>
      </c>
      <c r="BA860">
        <v>141</v>
      </c>
      <c r="BB860">
        <v>51</v>
      </c>
      <c r="BC860">
        <v>24</v>
      </c>
      <c r="BD860">
        <v>75</v>
      </c>
      <c r="BE860">
        <v>106</v>
      </c>
      <c r="BF860">
        <v>116</v>
      </c>
      <c r="BG860">
        <v>166</v>
      </c>
      <c r="BH860">
        <v>1</v>
      </c>
      <c r="BI860">
        <v>33</v>
      </c>
      <c r="BJ860">
        <v>121</v>
      </c>
      <c r="BK860">
        <v>62</v>
      </c>
      <c r="BL860">
        <v>6</v>
      </c>
      <c r="BM860">
        <v>72</v>
      </c>
      <c r="BN860">
        <v>19</v>
      </c>
      <c r="BO860">
        <v>61</v>
      </c>
      <c r="BP860">
        <v>145</v>
      </c>
      <c r="BQ860">
        <v>160</v>
      </c>
      <c r="BR860">
        <v>98</v>
      </c>
      <c r="BS860">
        <v>173</v>
      </c>
      <c r="BT860">
        <v>74</v>
      </c>
      <c r="BU860">
        <v>21</v>
      </c>
      <c r="BV860">
        <v>76</v>
      </c>
      <c r="BW860">
        <v>59</v>
      </c>
      <c r="BX860">
        <v>155</v>
      </c>
      <c r="BY860">
        <v>60</v>
      </c>
      <c r="BZ860">
        <v>2</v>
      </c>
      <c r="CA860">
        <v>67</v>
      </c>
      <c r="CB860">
        <v>22</v>
      </c>
      <c r="CC860">
        <v>165</v>
      </c>
      <c r="CD860">
        <v>126</v>
      </c>
      <c r="CE860">
        <v>109</v>
      </c>
      <c r="CF860">
        <v>63</v>
      </c>
      <c r="CG860">
        <v>14</v>
      </c>
      <c r="CH860">
        <v>5</v>
      </c>
      <c r="CI860">
        <v>149</v>
      </c>
      <c r="CJ860">
        <v>154</v>
      </c>
      <c r="CK860">
        <v>41</v>
      </c>
      <c r="CL860">
        <v>29</v>
      </c>
      <c r="CM860">
        <v>55</v>
      </c>
      <c r="CN860">
        <v>104</v>
      </c>
      <c r="CO860">
        <v>120</v>
      </c>
      <c r="CP860">
        <v>97</v>
      </c>
      <c r="CQ860">
        <v>136</v>
      </c>
      <c r="CR860">
        <v>132</v>
      </c>
      <c r="CS860">
        <v>26</v>
      </c>
      <c r="CT860">
        <v>54</v>
      </c>
      <c r="CU860">
        <v>50</v>
      </c>
      <c r="CV860">
        <v>9</v>
      </c>
      <c r="CW860">
        <v>85</v>
      </c>
      <c r="CX860">
        <v>89</v>
      </c>
      <c r="CY860">
        <v>107</v>
      </c>
      <c r="CZ860">
        <v>133</v>
      </c>
      <c r="DA860">
        <v>92</v>
      </c>
      <c r="DB860">
        <v>112</v>
      </c>
      <c r="DC860">
        <v>159</v>
      </c>
      <c r="DD860">
        <v>122</v>
      </c>
      <c r="DE860">
        <v>82</v>
      </c>
      <c r="DF860">
        <v>53</v>
      </c>
      <c r="DG860">
        <v>45</v>
      </c>
      <c r="DH860">
        <v>113</v>
      </c>
      <c r="DI860">
        <v>142</v>
      </c>
      <c r="DJ860">
        <v>161</v>
      </c>
      <c r="DK860">
        <v>81</v>
      </c>
      <c r="DL860">
        <v>124</v>
      </c>
      <c r="DM860">
        <v>164</v>
      </c>
      <c r="DN860">
        <v>64</v>
      </c>
      <c r="DO860">
        <v>32</v>
      </c>
      <c r="DP860">
        <v>108</v>
      </c>
      <c r="DQ860">
        <v>117</v>
      </c>
      <c r="DR860">
        <v>140</v>
      </c>
      <c r="DS860">
        <v>105</v>
      </c>
      <c r="DT860">
        <v>125</v>
      </c>
      <c r="DU860">
        <v>46</v>
      </c>
      <c r="DV860">
        <v>17</v>
      </c>
      <c r="DW860">
        <v>158</v>
      </c>
      <c r="DX860">
        <v>147</v>
      </c>
      <c r="DY860">
        <v>130</v>
      </c>
      <c r="DZ860">
        <v>99</v>
      </c>
      <c r="EA860">
        <v>95</v>
      </c>
      <c r="EB860">
        <v>43</v>
      </c>
      <c r="EC860">
        <v>115</v>
      </c>
      <c r="ED860">
        <v>171</v>
      </c>
      <c r="EE860">
        <v>16</v>
      </c>
      <c r="EF860">
        <v>103</v>
      </c>
      <c r="EG860">
        <v>91</v>
      </c>
      <c r="EH860">
        <v>44</v>
      </c>
      <c r="EI860">
        <v>87</v>
      </c>
      <c r="EJ860">
        <v>8</v>
      </c>
      <c r="EK860">
        <v>139</v>
      </c>
      <c r="EL860">
        <v>13</v>
      </c>
      <c r="EM860">
        <v>56</v>
      </c>
      <c r="EN860">
        <v>146</v>
      </c>
      <c r="EO860">
        <v>134</v>
      </c>
      <c r="EP860">
        <v>168</v>
      </c>
      <c r="EQ860">
        <v>100</v>
      </c>
      <c r="ER860">
        <v>20</v>
      </c>
      <c r="ES860">
        <v>66</v>
      </c>
      <c r="ET860">
        <v>79</v>
      </c>
      <c r="EU860">
        <v>114</v>
      </c>
      <c r="EV860">
        <v>123</v>
      </c>
      <c r="EW860">
        <v>31</v>
      </c>
      <c r="EX860">
        <v>163</v>
      </c>
      <c r="EY860">
        <v>78</v>
      </c>
      <c r="EZ860">
        <v>10</v>
      </c>
      <c r="FA860">
        <v>170</v>
      </c>
      <c r="FB860">
        <v>131</v>
      </c>
      <c r="FC860">
        <v>58</v>
      </c>
      <c r="FD860">
        <v>49</v>
      </c>
      <c r="FE860">
        <v>23</v>
      </c>
      <c r="FF860">
        <v>138</v>
      </c>
      <c r="FG860">
        <v>169</v>
      </c>
      <c r="FH860">
        <v>80</v>
      </c>
      <c r="FI860">
        <v>71</v>
      </c>
      <c r="FJ860">
        <v>174</v>
      </c>
      <c r="FK860">
        <v>151</v>
      </c>
      <c r="FL860">
        <v>34</v>
      </c>
      <c r="FM860">
        <v>65</v>
      </c>
      <c r="FN860">
        <v>27</v>
      </c>
      <c r="FO860">
        <v>137</v>
      </c>
      <c r="FP860">
        <v>94</v>
      </c>
      <c r="FQ860">
        <v>96</v>
      </c>
      <c r="FR860">
        <v>101</v>
      </c>
      <c r="FS860">
        <v>167</v>
      </c>
      <c r="FT860">
        <v>129</v>
      </c>
      <c r="FU860">
        <v>18</v>
      </c>
      <c r="FV860">
        <v>144</v>
      </c>
      <c r="FW860">
        <v>83</v>
      </c>
    </row>
    <row r="862" spans="4:180" x14ac:dyDescent="0.2">
      <c r="D862" s="430">
        <v>175</v>
      </c>
      <c r="E862" s="431" t="s">
        <v>179</v>
      </c>
    </row>
    <row r="863" spans="4:180" x14ac:dyDescent="0.2">
      <c r="E863" s="426" t="s">
        <v>130</v>
      </c>
      <c r="F863">
        <v>1</v>
      </c>
      <c r="G863">
        <v>2</v>
      </c>
      <c r="H863">
        <v>3</v>
      </c>
      <c r="I863">
        <v>4</v>
      </c>
      <c r="J863">
        <v>5</v>
      </c>
      <c r="K863">
        <v>6</v>
      </c>
      <c r="L863">
        <v>7</v>
      </c>
      <c r="M863">
        <v>8</v>
      </c>
      <c r="N863">
        <v>9</v>
      </c>
      <c r="O863">
        <v>10</v>
      </c>
      <c r="P863">
        <v>11</v>
      </c>
      <c r="Q863">
        <v>12</v>
      </c>
      <c r="R863">
        <v>13</v>
      </c>
      <c r="S863">
        <v>14</v>
      </c>
      <c r="T863">
        <v>15</v>
      </c>
      <c r="U863">
        <v>16</v>
      </c>
      <c r="V863">
        <v>17</v>
      </c>
      <c r="W863">
        <v>18</v>
      </c>
      <c r="X863">
        <v>19</v>
      </c>
      <c r="Y863">
        <v>20</v>
      </c>
      <c r="Z863">
        <v>21</v>
      </c>
      <c r="AA863">
        <v>22</v>
      </c>
      <c r="AB863">
        <v>23</v>
      </c>
      <c r="AC863">
        <v>24</v>
      </c>
      <c r="AD863">
        <v>25</v>
      </c>
      <c r="AE863">
        <v>26</v>
      </c>
      <c r="AF863">
        <v>27</v>
      </c>
      <c r="AG863">
        <v>28</v>
      </c>
      <c r="AH863">
        <v>29</v>
      </c>
      <c r="AI863">
        <v>30</v>
      </c>
      <c r="AJ863">
        <v>31</v>
      </c>
      <c r="AK863">
        <v>32</v>
      </c>
      <c r="AL863">
        <v>33</v>
      </c>
      <c r="AM863">
        <v>34</v>
      </c>
      <c r="AN863">
        <v>35</v>
      </c>
      <c r="AO863">
        <v>36</v>
      </c>
      <c r="AP863">
        <v>37</v>
      </c>
      <c r="AQ863">
        <v>38</v>
      </c>
      <c r="AR863">
        <v>39</v>
      </c>
      <c r="AS863">
        <v>40</v>
      </c>
      <c r="AT863">
        <v>41</v>
      </c>
      <c r="AU863">
        <v>42</v>
      </c>
      <c r="AV863">
        <v>43</v>
      </c>
      <c r="AW863">
        <v>44</v>
      </c>
      <c r="AX863">
        <v>45</v>
      </c>
      <c r="AY863">
        <v>46</v>
      </c>
      <c r="AZ863">
        <v>47</v>
      </c>
      <c r="BA863">
        <v>48</v>
      </c>
      <c r="BB863">
        <v>49</v>
      </c>
      <c r="BC863">
        <v>50</v>
      </c>
      <c r="BD863">
        <v>51</v>
      </c>
      <c r="BE863">
        <v>52</v>
      </c>
      <c r="BF863">
        <v>53</v>
      </c>
      <c r="BG863">
        <v>54</v>
      </c>
      <c r="BH863">
        <v>55</v>
      </c>
      <c r="BI863">
        <v>56</v>
      </c>
      <c r="BJ863">
        <v>57</v>
      </c>
      <c r="BK863">
        <v>58</v>
      </c>
      <c r="BL863">
        <v>59</v>
      </c>
      <c r="BM863">
        <v>60</v>
      </c>
      <c r="BN863">
        <v>61</v>
      </c>
      <c r="BO863">
        <v>62</v>
      </c>
      <c r="BP863">
        <v>63</v>
      </c>
      <c r="BQ863">
        <v>64</v>
      </c>
      <c r="BR863">
        <v>65</v>
      </c>
      <c r="BS863">
        <v>66</v>
      </c>
      <c r="BT863">
        <v>67</v>
      </c>
      <c r="BU863">
        <v>68</v>
      </c>
      <c r="BV863">
        <v>69</v>
      </c>
      <c r="BW863">
        <v>70</v>
      </c>
      <c r="BX863">
        <v>71</v>
      </c>
      <c r="BY863">
        <v>72</v>
      </c>
      <c r="BZ863">
        <v>73</v>
      </c>
      <c r="CA863">
        <v>74</v>
      </c>
      <c r="CB863">
        <v>75</v>
      </c>
      <c r="CC863">
        <v>76</v>
      </c>
      <c r="CD863">
        <v>77</v>
      </c>
      <c r="CE863">
        <v>78</v>
      </c>
      <c r="CF863">
        <v>79</v>
      </c>
      <c r="CG863">
        <v>80</v>
      </c>
      <c r="CH863">
        <v>81</v>
      </c>
      <c r="CI863">
        <v>82</v>
      </c>
      <c r="CJ863">
        <v>83</v>
      </c>
      <c r="CK863">
        <v>84</v>
      </c>
      <c r="CL863">
        <v>85</v>
      </c>
      <c r="CM863">
        <v>86</v>
      </c>
      <c r="CN863">
        <v>87</v>
      </c>
      <c r="CO863">
        <v>88</v>
      </c>
      <c r="CP863">
        <v>89</v>
      </c>
      <c r="CQ863">
        <v>90</v>
      </c>
      <c r="CR863">
        <v>91</v>
      </c>
      <c r="CS863">
        <v>92</v>
      </c>
      <c r="CT863">
        <v>93</v>
      </c>
      <c r="CU863">
        <v>94</v>
      </c>
      <c r="CV863">
        <v>95</v>
      </c>
      <c r="CW863">
        <v>96</v>
      </c>
      <c r="CX863">
        <v>97</v>
      </c>
      <c r="CY863">
        <v>98</v>
      </c>
      <c r="CZ863">
        <v>99</v>
      </c>
      <c r="DA863">
        <v>100</v>
      </c>
      <c r="DB863">
        <v>101</v>
      </c>
      <c r="DC863">
        <v>102</v>
      </c>
      <c r="DD863">
        <v>103</v>
      </c>
      <c r="DE863">
        <v>104</v>
      </c>
      <c r="DF863">
        <v>105</v>
      </c>
      <c r="DG863">
        <v>106</v>
      </c>
      <c r="DH863">
        <v>107</v>
      </c>
      <c r="DI863">
        <v>108</v>
      </c>
      <c r="DJ863">
        <v>109</v>
      </c>
      <c r="DK863">
        <v>110</v>
      </c>
      <c r="DL863">
        <v>111</v>
      </c>
      <c r="DM863">
        <v>112</v>
      </c>
      <c r="DN863">
        <v>113</v>
      </c>
      <c r="DO863">
        <v>114</v>
      </c>
      <c r="DP863">
        <v>115</v>
      </c>
      <c r="DQ863">
        <v>116</v>
      </c>
      <c r="DR863">
        <v>117</v>
      </c>
      <c r="DS863">
        <v>118</v>
      </c>
      <c r="DT863">
        <v>119</v>
      </c>
      <c r="DU863">
        <v>120</v>
      </c>
      <c r="DV863">
        <v>121</v>
      </c>
      <c r="DW863">
        <v>122</v>
      </c>
      <c r="DX863">
        <v>123</v>
      </c>
      <c r="DY863">
        <v>124</v>
      </c>
      <c r="DZ863">
        <v>125</v>
      </c>
      <c r="EA863">
        <v>126</v>
      </c>
      <c r="EB863">
        <v>127</v>
      </c>
      <c r="EC863">
        <v>128</v>
      </c>
      <c r="ED863">
        <v>129</v>
      </c>
      <c r="EE863">
        <v>130</v>
      </c>
      <c r="EF863">
        <v>131</v>
      </c>
      <c r="EG863">
        <v>132</v>
      </c>
      <c r="EH863">
        <v>133</v>
      </c>
      <c r="EI863">
        <v>134</v>
      </c>
      <c r="EJ863">
        <v>135</v>
      </c>
      <c r="EK863">
        <v>136</v>
      </c>
      <c r="EL863">
        <v>137</v>
      </c>
      <c r="EM863">
        <v>138</v>
      </c>
      <c r="EN863">
        <v>139</v>
      </c>
      <c r="EO863">
        <v>140</v>
      </c>
      <c r="EP863">
        <v>141</v>
      </c>
      <c r="EQ863">
        <v>142</v>
      </c>
      <c r="ER863">
        <v>143</v>
      </c>
      <c r="ES863">
        <v>144</v>
      </c>
      <c r="ET863">
        <v>145</v>
      </c>
      <c r="EU863">
        <v>146</v>
      </c>
      <c r="EV863">
        <v>147</v>
      </c>
      <c r="EW863">
        <v>148</v>
      </c>
      <c r="EX863">
        <v>149</v>
      </c>
      <c r="EY863">
        <v>150</v>
      </c>
      <c r="EZ863">
        <v>151</v>
      </c>
      <c r="FA863">
        <v>152</v>
      </c>
      <c r="FB863">
        <v>153</v>
      </c>
      <c r="FC863">
        <v>154</v>
      </c>
      <c r="FD863">
        <v>155</v>
      </c>
      <c r="FE863">
        <v>156</v>
      </c>
      <c r="FF863">
        <v>157</v>
      </c>
      <c r="FG863">
        <v>158</v>
      </c>
      <c r="FH863">
        <v>159</v>
      </c>
      <c r="FI863">
        <v>160</v>
      </c>
      <c r="FJ863">
        <v>161</v>
      </c>
      <c r="FK863">
        <v>162</v>
      </c>
      <c r="FL863">
        <v>163</v>
      </c>
      <c r="FM863">
        <v>164</v>
      </c>
      <c r="FN863">
        <v>165</v>
      </c>
      <c r="FO863">
        <v>166</v>
      </c>
      <c r="FP863">
        <v>167</v>
      </c>
      <c r="FQ863">
        <v>168</v>
      </c>
      <c r="FR863">
        <v>169</v>
      </c>
      <c r="FS863">
        <v>170</v>
      </c>
      <c r="FT863">
        <v>171</v>
      </c>
      <c r="FU863">
        <v>172</v>
      </c>
      <c r="FV863">
        <v>173</v>
      </c>
      <c r="FW863">
        <v>174</v>
      </c>
      <c r="FX863">
        <v>175</v>
      </c>
    </row>
    <row r="864" spans="4:180" x14ac:dyDescent="0.2">
      <c r="E864" s="426" t="s">
        <v>157</v>
      </c>
      <c r="F864">
        <v>132</v>
      </c>
      <c r="G864">
        <v>120</v>
      </c>
      <c r="H864">
        <v>21</v>
      </c>
      <c r="I864">
        <v>126</v>
      </c>
      <c r="J864">
        <v>96</v>
      </c>
      <c r="K864">
        <v>145</v>
      </c>
      <c r="L864">
        <v>26</v>
      </c>
      <c r="M864">
        <v>104</v>
      </c>
      <c r="N864">
        <v>17</v>
      </c>
      <c r="O864">
        <v>73</v>
      </c>
      <c r="P864">
        <v>159</v>
      </c>
      <c r="Q864">
        <v>63</v>
      </c>
      <c r="R864">
        <v>129</v>
      </c>
      <c r="S864">
        <v>122</v>
      </c>
      <c r="T864">
        <v>142</v>
      </c>
      <c r="U864">
        <v>34</v>
      </c>
      <c r="V864">
        <v>163</v>
      </c>
      <c r="W864">
        <v>135</v>
      </c>
      <c r="X864">
        <v>141</v>
      </c>
      <c r="Y864">
        <v>66</v>
      </c>
      <c r="Z864">
        <v>92</v>
      </c>
      <c r="AA864">
        <v>173</v>
      </c>
      <c r="AB864">
        <v>154</v>
      </c>
      <c r="AC864">
        <v>7</v>
      </c>
      <c r="AD864">
        <v>72</v>
      </c>
      <c r="AE864">
        <v>114</v>
      </c>
      <c r="AF864">
        <v>99</v>
      </c>
      <c r="AG864">
        <v>136</v>
      </c>
      <c r="AH864">
        <v>148</v>
      </c>
      <c r="AI864">
        <v>51</v>
      </c>
      <c r="AJ864">
        <v>15</v>
      </c>
      <c r="AK864">
        <v>175</v>
      </c>
      <c r="AL864">
        <v>152</v>
      </c>
      <c r="AM864">
        <v>52</v>
      </c>
      <c r="AN864">
        <v>116</v>
      </c>
      <c r="AO864">
        <v>93</v>
      </c>
      <c r="AP864">
        <v>155</v>
      </c>
      <c r="AQ864">
        <v>84</v>
      </c>
      <c r="AR864">
        <v>30</v>
      </c>
      <c r="AS864">
        <v>36</v>
      </c>
      <c r="AT864">
        <v>105</v>
      </c>
      <c r="AU864">
        <v>19</v>
      </c>
      <c r="AV864">
        <v>67</v>
      </c>
      <c r="AW864">
        <v>81</v>
      </c>
      <c r="AX864">
        <v>139</v>
      </c>
      <c r="AY864">
        <v>79</v>
      </c>
      <c r="AZ864">
        <v>166</v>
      </c>
      <c r="BA864">
        <v>137</v>
      </c>
      <c r="BB864">
        <v>102</v>
      </c>
      <c r="BC864">
        <v>162</v>
      </c>
      <c r="BD864">
        <v>45</v>
      </c>
      <c r="BE864">
        <v>56</v>
      </c>
      <c r="BF864">
        <v>75</v>
      </c>
      <c r="BG864">
        <v>110</v>
      </c>
      <c r="BH864">
        <v>13</v>
      </c>
      <c r="BI864">
        <v>115</v>
      </c>
      <c r="BJ864">
        <v>40</v>
      </c>
      <c r="BK864">
        <v>95</v>
      </c>
      <c r="BL864">
        <v>3</v>
      </c>
      <c r="BM864">
        <v>49</v>
      </c>
      <c r="BN864">
        <v>133</v>
      </c>
      <c r="BO864">
        <v>161</v>
      </c>
      <c r="BP864">
        <v>74</v>
      </c>
      <c r="BQ864">
        <v>121</v>
      </c>
      <c r="BR864">
        <v>138</v>
      </c>
      <c r="BS864">
        <v>4</v>
      </c>
      <c r="BT864">
        <v>35</v>
      </c>
      <c r="BU864">
        <v>77</v>
      </c>
      <c r="BV864">
        <v>41</v>
      </c>
      <c r="BW864">
        <v>59</v>
      </c>
      <c r="BX864">
        <v>97</v>
      </c>
      <c r="BY864">
        <v>101</v>
      </c>
      <c r="BZ864">
        <v>27</v>
      </c>
      <c r="CA864">
        <v>38</v>
      </c>
      <c r="CB864">
        <v>169</v>
      </c>
      <c r="CC864">
        <v>24</v>
      </c>
      <c r="CD864">
        <v>10</v>
      </c>
      <c r="CE864">
        <v>117</v>
      </c>
      <c r="CF864">
        <v>62</v>
      </c>
      <c r="CG864">
        <v>167</v>
      </c>
      <c r="CH864">
        <v>140</v>
      </c>
      <c r="CI864">
        <v>8</v>
      </c>
      <c r="CJ864">
        <v>151</v>
      </c>
      <c r="CK864">
        <v>107</v>
      </c>
      <c r="CL864">
        <v>98</v>
      </c>
      <c r="CM864">
        <v>128</v>
      </c>
      <c r="CN864">
        <v>1</v>
      </c>
      <c r="CO864">
        <v>112</v>
      </c>
      <c r="CP864">
        <v>46</v>
      </c>
      <c r="CQ864">
        <v>76</v>
      </c>
      <c r="CR864">
        <v>80</v>
      </c>
      <c r="CS864">
        <v>168</v>
      </c>
      <c r="CT864">
        <v>39</v>
      </c>
      <c r="CU864">
        <v>42</v>
      </c>
      <c r="CV864">
        <v>58</v>
      </c>
      <c r="CW864">
        <v>68</v>
      </c>
      <c r="CX864">
        <v>44</v>
      </c>
      <c r="CY864">
        <v>124</v>
      </c>
      <c r="CZ864">
        <v>71</v>
      </c>
      <c r="DA864">
        <v>158</v>
      </c>
      <c r="DB864">
        <v>157</v>
      </c>
      <c r="DC864">
        <v>144</v>
      </c>
      <c r="DD864">
        <v>31</v>
      </c>
      <c r="DE864">
        <v>82</v>
      </c>
      <c r="DF864">
        <v>69</v>
      </c>
      <c r="DG864">
        <v>170</v>
      </c>
      <c r="DH864">
        <v>29</v>
      </c>
      <c r="DI864">
        <v>9</v>
      </c>
      <c r="DJ864">
        <v>25</v>
      </c>
      <c r="DK864">
        <v>37</v>
      </c>
      <c r="DL864">
        <v>57</v>
      </c>
      <c r="DM864">
        <v>88</v>
      </c>
      <c r="DN864">
        <v>20</v>
      </c>
      <c r="DO864">
        <v>150</v>
      </c>
      <c r="DP864">
        <v>134</v>
      </c>
      <c r="DQ864">
        <v>50</v>
      </c>
      <c r="DR864">
        <v>118</v>
      </c>
      <c r="DS864">
        <v>131</v>
      </c>
      <c r="DT864">
        <v>6</v>
      </c>
      <c r="DU864">
        <v>2</v>
      </c>
      <c r="DV864">
        <v>87</v>
      </c>
      <c r="DW864">
        <v>165</v>
      </c>
      <c r="DX864">
        <v>106</v>
      </c>
      <c r="DY864">
        <v>70</v>
      </c>
      <c r="DZ864">
        <v>83</v>
      </c>
      <c r="EA864">
        <v>18</v>
      </c>
      <c r="EB864">
        <v>94</v>
      </c>
      <c r="EC864">
        <v>86</v>
      </c>
      <c r="ED864">
        <v>28</v>
      </c>
      <c r="EE864">
        <v>113</v>
      </c>
      <c r="EF864">
        <v>89</v>
      </c>
      <c r="EG864">
        <v>64</v>
      </c>
      <c r="EH864">
        <v>22</v>
      </c>
      <c r="EI864">
        <v>16</v>
      </c>
      <c r="EJ864">
        <v>111</v>
      </c>
      <c r="EK864">
        <v>119</v>
      </c>
      <c r="EL864">
        <v>48</v>
      </c>
      <c r="EM864">
        <v>146</v>
      </c>
      <c r="EN864">
        <v>108</v>
      </c>
      <c r="EO864">
        <v>12</v>
      </c>
      <c r="EP864">
        <v>109</v>
      </c>
      <c r="EQ864">
        <v>55</v>
      </c>
      <c r="ER864">
        <v>32</v>
      </c>
      <c r="ES864">
        <v>60</v>
      </c>
      <c r="ET864">
        <v>153</v>
      </c>
      <c r="EU864">
        <v>54</v>
      </c>
      <c r="EV864">
        <v>130</v>
      </c>
      <c r="EW864">
        <v>164</v>
      </c>
      <c r="EX864">
        <v>172</v>
      </c>
      <c r="EY864">
        <v>61</v>
      </c>
      <c r="EZ864">
        <v>143</v>
      </c>
      <c r="FA864">
        <v>53</v>
      </c>
      <c r="FB864">
        <v>149</v>
      </c>
      <c r="FC864">
        <v>171</v>
      </c>
      <c r="FD864">
        <v>123</v>
      </c>
      <c r="FE864">
        <v>5</v>
      </c>
      <c r="FF864">
        <v>156</v>
      </c>
      <c r="FG864">
        <v>100</v>
      </c>
      <c r="FH864">
        <v>85</v>
      </c>
      <c r="FI864">
        <v>23</v>
      </c>
      <c r="FJ864">
        <v>14</v>
      </c>
      <c r="FK864">
        <v>103</v>
      </c>
      <c r="FL864">
        <v>147</v>
      </c>
      <c r="FM864">
        <v>91</v>
      </c>
      <c r="FN864">
        <v>78</v>
      </c>
      <c r="FO864">
        <v>47</v>
      </c>
      <c r="FP864">
        <v>43</v>
      </c>
      <c r="FQ864">
        <v>174</v>
      </c>
      <c r="FR864">
        <v>90</v>
      </c>
      <c r="FS864">
        <v>11</v>
      </c>
      <c r="FT864">
        <v>160</v>
      </c>
      <c r="FU864">
        <v>125</v>
      </c>
      <c r="FV864">
        <v>65</v>
      </c>
      <c r="FW864">
        <v>33</v>
      </c>
      <c r="FX864">
        <v>127</v>
      </c>
    </row>
    <row r="865" spans="4:184" x14ac:dyDescent="0.2">
      <c r="E865" s="426" t="s">
        <v>159</v>
      </c>
      <c r="F865">
        <v>148</v>
      </c>
      <c r="G865">
        <v>115</v>
      </c>
      <c r="H865">
        <v>81</v>
      </c>
      <c r="I865">
        <v>15</v>
      </c>
      <c r="J865">
        <v>163</v>
      </c>
      <c r="K865">
        <v>59</v>
      </c>
      <c r="L865">
        <v>171</v>
      </c>
      <c r="M865">
        <v>140</v>
      </c>
      <c r="N865">
        <v>18</v>
      </c>
      <c r="O865">
        <v>22</v>
      </c>
      <c r="P865">
        <v>33</v>
      </c>
      <c r="Q865">
        <v>11</v>
      </c>
      <c r="R865">
        <v>155</v>
      </c>
      <c r="S865">
        <v>8</v>
      </c>
      <c r="T865">
        <v>21</v>
      </c>
      <c r="U865">
        <v>139</v>
      </c>
      <c r="V865">
        <v>100</v>
      </c>
      <c r="W865">
        <v>175</v>
      </c>
      <c r="X865">
        <v>92</v>
      </c>
      <c r="Y865">
        <v>109</v>
      </c>
      <c r="Z865">
        <v>10</v>
      </c>
      <c r="AA865">
        <v>79</v>
      </c>
      <c r="AB865">
        <v>120</v>
      </c>
      <c r="AC865">
        <v>45</v>
      </c>
      <c r="AD865">
        <v>103</v>
      </c>
      <c r="AE865">
        <v>130</v>
      </c>
      <c r="AF865">
        <v>23</v>
      </c>
      <c r="AG865">
        <v>107</v>
      </c>
      <c r="AH865">
        <v>43</v>
      </c>
      <c r="AI865">
        <v>14</v>
      </c>
      <c r="AJ865">
        <v>55</v>
      </c>
      <c r="AK865">
        <v>149</v>
      </c>
      <c r="AL865">
        <v>62</v>
      </c>
      <c r="AM865">
        <v>88</v>
      </c>
      <c r="AN865">
        <v>91</v>
      </c>
      <c r="AO865">
        <v>158</v>
      </c>
      <c r="AP865">
        <v>126</v>
      </c>
      <c r="AQ865">
        <v>141</v>
      </c>
      <c r="AR865">
        <v>152</v>
      </c>
      <c r="AS865">
        <v>32</v>
      </c>
      <c r="AT865">
        <v>74</v>
      </c>
      <c r="AU865">
        <v>98</v>
      </c>
      <c r="AV865">
        <v>29</v>
      </c>
      <c r="AW865">
        <v>67</v>
      </c>
      <c r="AX865">
        <v>16</v>
      </c>
      <c r="AY865">
        <v>25</v>
      </c>
      <c r="AZ865">
        <v>174</v>
      </c>
      <c r="BA865">
        <v>2</v>
      </c>
      <c r="BB865">
        <v>156</v>
      </c>
      <c r="BC865">
        <v>87</v>
      </c>
      <c r="BD865">
        <v>124</v>
      </c>
      <c r="BE865">
        <v>65</v>
      </c>
      <c r="BF865">
        <v>167</v>
      </c>
      <c r="BG865">
        <v>157</v>
      </c>
      <c r="BH865">
        <v>46</v>
      </c>
      <c r="BI865">
        <v>40</v>
      </c>
      <c r="BJ865">
        <v>153</v>
      </c>
      <c r="BK865">
        <v>66</v>
      </c>
      <c r="BL865">
        <v>166</v>
      </c>
      <c r="BM865">
        <v>119</v>
      </c>
      <c r="BN865">
        <v>70</v>
      </c>
      <c r="BO865">
        <v>84</v>
      </c>
      <c r="BP865">
        <v>64</v>
      </c>
      <c r="BQ865">
        <v>80</v>
      </c>
      <c r="BR865">
        <v>118</v>
      </c>
      <c r="BS865">
        <v>58</v>
      </c>
      <c r="BT865">
        <v>138</v>
      </c>
      <c r="BU865">
        <v>102</v>
      </c>
      <c r="BV865">
        <v>86</v>
      </c>
      <c r="BW865">
        <v>147</v>
      </c>
      <c r="BX865">
        <v>164</v>
      </c>
      <c r="BY865">
        <v>89</v>
      </c>
      <c r="BZ865">
        <v>72</v>
      </c>
      <c r="CA865">
        <v>5</v>
      </c>
      <c r="CB865">
        <v>47</v>
      </c>
      <c r="CC865">
        <v>142</v>
      </c>
      <c r="CD865">
        <v>95</v>
      </c>
      <c r="CE865">
        <v>125</v>
      </c>
      <c r="CF865">
        <v>137</v>
      </c>
      <c r="CG865">
        <v>27</v>
      </c>
      <c r="CH865">
        <v>108</v>
      </c>
      <c r="CI865">
        <v>61</v>
      </c>
      <c r="CJ865">
        <v>127</v>
      </c>
      <c r="CK865">
        <v>173</v>
      </c>
      <c r="CL865">
        <v>56</v>
      </c>
      <c r="CM865">
        <v>69</v>
      </c>
      <c r="CN865">
        <v>96</v>
      </c>
      <c r="CO865">
        <v>52</v>
      </c>
      <c r="CP865">
        <v>106</v>
      </c>
      <c r="CQ865">
        <v>136</v>
      </c>
      <c r="CR865">
        <v>60</v>
      </c>
      <c r="CS865">
        <v>13</v>
      </c>
      <c r="CT865">
        <v>122</v>
      </c>
      <c r="CU865">
        <v>101</v>
      </c>
      <c r="CV865">
        <v>77</v>
      </c>
      <c r="CW865">
        <v>110</v>
      </c>
      <c r="CX865">
        <v>9</v>
      </c>
      <c r="CY865">
        <v>99</v>
      </c>
      <c r="CZ865">
        <v>128</v>
      </c>
      <c r="DA865">
        <v>4</v>
      </c>
      <c r="DB865">
        <v>169</v>
      </c>
      <c r="DC865">
        <v>24</v>
      </c>
      <c r="DD865">
        <v>37</v>
      </c>
      <c r="DE865">
        <v>31</v>
      </c>
      <c r="DF865">
        <v>6</v>
      </c>
      <c r="DG865">
        <v>90</v>
      </c>
      <c r="DH865">
        <v>28</v>
      </c>
      <c r="DI865">
        <v>17</v>
      </c>
      <c r="DJ865">
        <v>160</v>
      </c>
      <c r="DK865">
        <v>1</v>
      </c>
      <c r="DL865">
        <v>134</v>
      </c>
      <c r="DM865">
        <v>129</v>
      </c>
      <c r="DN865">
        <v>7</v>
      </c>
      <c r="DO865">
        <v>48</v>
      </c>
      <c r="DP865">
        <v>151</v>
      </c>
      <c r="DQ865">
        <v>3</v>
      </c>
      <c r="DR865">
        <v>105</v>
      </c>
      <c r="DS865">
        <v>42</v>
      </c>
      <c r="DT865">
        <v>145</v>
      </c>
      <c r="DU865">
        <v>97</v>
      </c>
      <c r="DV865">
        <v>49</v>
      </c>
      <c r="DW865">
        <v>41</v>
      </c>
      <c r="DX865">
        <v>114</v>
      </c>
      <c r="DY865">
        <v>63</v>
      </c>
      <c r="DZ865">
        <v>34</v>
      </c>
      <c r="EA865">
        <v>154</v>
      </c>
      <c r="EB865">
        <v>83</v>
      </c>
      <c r="EC865">
        <v>51</v>
      </c>
      <c r="ED865">
        <v>116</v>
      </c>
      <c r="EE865">
        <v>112</v>
      </c>
      <c r="EF865">
        <v>150</v>
      </c>
      <c r="EG865">
        <v>170</v>
      </c>
      <c r="EH865">
        <v>121</v>
      </c>
      <c r="EI865">
        <v>26</v>
      </c>
      <c r="EJ865">
        <v>53</v>
      </c>
      <c r="EK865">
        <v>123</v>
      </c>
      <c r="EL865">
        <v>73</v>
      </c>
      <c r="EM865">
        <v>44</v>
      </c>
      <c r="EN865">
        <v>117</v>
      </c>
      <c r="EO865">
        <v>161</v>
      </c>
      <c r="EP865">
        <v>38</v>
      </c>
      <c r="EQ865">
        <v>113</v>
      </c>
      <c r="ER865">
        <v>165</v>
      </c>
      <c r="ES865">
        <v>168</v>
      </c>
      <c r="ET865">
        <v>93</v>
      </c>
      <c r="EU865">
        <v>82</v>
      </c>
      <c r="EV865">
        <v>75</v>
      </c>
      <c r="EW865">
        <v>172</v>
      </c>
      <c r="EX865">
        <v>68</v>
      </c>
      <c r="EY865">
        <v>131</v>
      </c>
      <c r="EZ865">
        <v>135</v>
      </c>
      <c r="FA865">
        <v>78</v>
      </c>
      <c r="FB865">
        <v>162</v>
      </c>
      <c r="FC865">
        <v>57</v>
      </c>
      <c r="FD865">
        <v>71</v>
      </c>
      <c r="FE865">
        <v>19</v>
      </c>
      <c r="FF865">
        <v>54</v>
      </c>
      <c r="FG865">
        <v>35</v>
      </c>
      <c r="FH865">
        <v>76</v>
      </c>
      <c r="FI865">
        <v>132</v>
      </c>
      <c r="FJ865">
        <v>30</v>
      </c>
      <c r="FK865">
        <v>39</v>
      </c>
      <c r="FL865">
        <v>12</v>
      </c>
      <c r="FM865">
        <v>133</v>
      </c>
      <c r="FN865">
        <v>143</v>
      </c>
      <c r="FO865">
        <v>94</v>
      </c>
      <c r="FP865">
        <v>20</v>
      </c>
      <c r="FQ865">
        <v>144</v>
      </c>
      <c r="FR865">
        <v>111</v>
      </c>
      <c r="FS865">
        <v>159</v>
      </c>
      <c r="FT865">
        <v>85</v>
      </c>
      <c r="FU865">
        <v>104</v>
      </c>
      <c r="FV865">
        <v>36</v>
      </c>
      <c r="FW865">
        <v>50</v>
      </c>
      <c r="FX865">
        <v>146</v>
      </c>
    </row>
    <row r="867" spans="4:184" x14ac:dyDescent="0.2">
      <c r="D867" s="430">
        <v>176</v>
      </c>
      <c r="E867" s="431" t="s">
        <v>179</v>
      </c>
    </row>
    <row r="868" spans="4:184" x14ac:dyDescent="0.2">
      <c r="E868" s="426" t="s">
        <v>130</v>
      </c>
      <c r="F868">
        <v>1</v>
      </c>
      <c r="G868">
        <v>2</v>
      </c>
      <c r="H868">
        <v>3</v>
      </c>
      <c r="I868">
        <v>4</v>
      </c>
      <c r="J868">
        <v>5</v>
      </c>
      <c r="K868">
        <v>6</v>
      </c>
      <c r="L868">
        <v>7</v>
      </c>
      <c r="M868">
        <v>8</v>
      </c>
      <c r="N868">
        <v>9</v>
      </c>
      <c r="O868">
        <v>10</v>
      </c>
      <c r="P868">
        <v>11</v>
      </c>
      <c r="Q868">
        <v>12</v>
      </c>
      <c r="R868">
        <v>13</v>
      </c>
      <c r="S868">
        <v>14</v>
      </c>
      <c r="T868">
        <v>15</v>
      </c>
      <c r="U868">
        <v>16</v>
      </c>
      <c r="V868">
        <v>17</v>
      </c>
      <c r="W868">
        <v>18</v>
      </c>
      <c r="X868">
        <v>19</v>
      </c>
      <c r="Y868">
        <v>20</v>
      </c>
      <c r="Z868">
        <v>21</v>
      </c>
      <c r="AA868">
        <v>22</v>
      </c>
      <c r="AB868">
        <v>23</v>
      </c>
      <c r="AC868">
        <v>24</v>
      </c>
      <c r="AD868">
        <v>25</v>
      </c>
      <c r="AE868">
        <v>26</v>
      </c>
      <c r="AF868">
        <v>27</v>
      </c>
      <c r="AG868">
        <v>28</v>
      </c>
      <c r="AH868">
        <v>29</v>
      </c>
      <c r="AI868">
        <v>30</v>
      </c>
      <c r="AJ868">
        <v>31</v>
      </c>
      <c r="AK868">
        <v>32</v>
      </c>
      <c r="AL868">
        <v>33</v>
      </c>
      <c r="AM868">
        <v>34</v>
      </c>
      <c r="AN868">
        <v>35</v>
      </c>
      <c r="AO868">
        <v>36</v>
      </c>
      <c r="AP868">
        <v>37</v>
      </c>
      <c r="AQ868">
        <v>38</v>
      </c>
      <c r="AR868">
        <v>39</v>
      </c>
      <c r="AS868">
        <v>40</v>
      </c>
      <c r="AT868">
        <v>41</v>
      </c>
      <c r="AU868">
        <v>42</v>
      </c>
      <c r="AV868">
        <v>43</v>
      </c>
      <c r="AW868">
        <v>44</v>
      </c>
      <c r="AX868">
        <v>45</v>
      </c>
      <c r="AY868">
        <v>46</v>
      </c>
      <c r="AZ868">
        <v>47</v>
      </c>
      <c r="BA868">
        <v>48</v>
      </c>
      <c r="BB868">
        <v>49</v>
      </c>
      <c r="BC868">
        <v>50</v>
      </c>
      <c r="BD868">
        <v>51</v>
      </c>
      <c r="BE868">
        <v>52</v>
      </c>
      <c r="BF868">
        <v>53</v>
      </c>
      <c r="BG868">
        <v>54</v>
      </c>
      <c r="BH868">
        <v>55</v>
      </c>
      <c r="BI868">
        <v>56</v>
      </c>
      <c r="BJ868">
        <v>57</v>
      </c>
      <c r="BK868">
        <v>58</v>
      </c>
      <c r="BL868">
        <v>59</v>
      </c>
      <c r="BM868">
        <v>60</v>
      </c>
      <c r="BN868">
        <v>61</v>
      </c>
      <c r="BO868">
        <v>62</v>
      </c>
      <c r="BP868">
        <v>63</v>
      </c>
      <c r="BQ868">
        <v>64</v>
      </c>
      <c r="BR868">
        <v>65</v>
      </c>
      <c r="BS868">
        <v>66</v>
      </c>
      <c r="BT868">
        <v>67</v>
      </c>
      <c r="BU868">
        <v>68</v>
      </c>
      <c r="BV868">
        <v>69</v>
      </c>
      <c r="BW868">
        <v>70</v>
      </c>
      <c r="BX868">
        <v>71</v>
      </c>
      <c r="BY868">
        <v>72</v>
      </c>
      <c r="BZ868">
        <v>73</v>
      </c>
      <c r="CA868">
        <v>74</v>
      </c>
      <c r="CB868">
        <v>75</v>
      </c>
      <c r="CC868">
        <v>76</v>
      </c>
      <c r="CD868">
        <v>77</v>
      </c>
      <c r="CE868">
        <v>78</v>
      </c>
      <c r="CF868">
        <v>79</v>
      </c>
      <c r="CG868">
        <v>80</v>
      </c>
      <c r="CH868">
        <v>81</v>
      </c>
      <c r="CI868">
        <v>82</v>
      </c>
      <c r="CJ868">
        <v>83</v>
      </c>
      <c r="CK868">
        <v>84</v>
      </c>
      <c r="CL868">
        <v>85</v>
      </c>
      <c r="CM868">
        <v>86</v>
      </c>
      <c r="CN868">
        <v>87</v>
      </c>
      <c r="CO868">
        <v>88</v>
      </c>
      <c r="CP868">
        <v>89</v>
      </c>
      <c r="CQ868">
        <v>90</v>
      </c>
      <c r="CR868">
        <v>91</v>
      </c>
      <c r="CS868">
        <v>92</v>
      </c>
      <c r="CT868">
        <v>93</v>
      </c>
      <c r="CU868">
        <v>94</v>
      </c>
      <c r="CV868">
        <v>95</v>
      </c>
      <c r="CW868">
        <v>96</v>
      </c>
      <c r="CX868">
        <v>97</v>
      </c>
      <c r="CY868">
        <v>98</v>
      </c>
      <c r="CZ868">
        <v>99</v>
      </c>
      <c r="DA868">
        <v>100</v>
      </c>
      <c r="DB868">
        <v>101</v>
      </c>
      <c r="DC868">
        <v>102</v>
      </c>
      <c r="DD868">
        <v>103</v>
      </c>
      <c r="DE868">
        <v>104</v>
      </c>
      <c r="DF868">
        <v>105</v>
      </c>
      <c r="DG868">
        <v>106</v>
      </c>
      <c r="DH868">
        <v>107</v>
      </c>
      <c r="DI868">
        <v>108</v>
      </c>
      <c r="DJ868">
        <v>109</v>
      </c>
      <c r="DK868">
        <v>110</v>
      </c>
      <c r="DL868">
        <v>111</v>
      </c>
      <c r="DM868">
        <v>112</v>
      </c>
      <c r="DN868">
        <v>113</v>
      </c>
      <c r="DO868">
        <v>114</v>
      </c>
      <c r="DP868">
        <v>115</v>
      </c>
      <c r="DQ868">
        <v>116</v>
      </c>
      <c r="DR868">
        <v>117</v>
      </c>
      <c r="DS868">
        <v>118</v>
      </c>
      <c r="DT868">
        <v>119</v>
      </c>
      <c r="DU868">
        <v>120</v>
      </c>
      <c r="DV868">
        <v>121</v>
      </c>
      <c r="DW868">
        <v>122</v>
      </c>
      <c r="DX868">
        <v>123</v>
      </c>
      <c r="DY868">
        <v>124</v>
      </c>
      <c r="DZ868">
        <v>125</v>
      </c>
      <c r="EA868">
        <v>126</v>
      </c>
      <c r="EB868">
        <v>127</v>
      </c>
      <c r="EC868">
        <v>128</v>
      </c>
      <c r="ED868">
        <v>129</v>
      </c>
      <c r="EE868">
        <v>130</v>
      </c>
      <c r="EF868">
        <v>131</v>
      </c>
      <c r="EG868">
        <v>132</v>
      </c>
      <c r="EH868">
        <v>133</v>
      </c>
      <c r="EI868">
        <v>134</v>
      </c>
      <c r="EJ868">
        <v>135</v>
      </c>
      <c r="EK868">
        <v>136</v>
      </c>
      <c r="EL868">
        <v>137</v>
      </c>
      <c r="EM868">
        <v>138</v>
      </c>
      <c r="EN868">
        <v>139</v>
      </c>
      <c r="EO868">
        <v>140</v>
      </c>
      <c r="EP868">
        <v>141</v>
      </c>
      <c r="EQ868">
        <v>142</v>
      </c>
      <c r="ER868">
        <v>143</v>
      </c>
      <c r="ES868">
        <v>144</v>
      </c>
      <c r="ET868">
        <v>145</v>
      </c>
      <c r="EU868">
        <v>146</v>
      </c>
      <c r="EV868">
        <v>147</v>
      </c>
      <c r="EW868">
        <v>148</v>
      </c>
      <c r="EX868">
        <v>149</v>
      </c>
      <c r="EY868">
        <v>150</v>
      </c>
      <c r="EZ868">
        <v>151</v>
      </c>
      <c r="FA868">
        <v>152</v>
      </c>
      <c r="FB868">
        <v>153</v>
      </c>
      <c r="FC868">
        <v>154</v>
      </c>
      <c r="FD868">
        <v>155</v>
      </c>
      <c r="FE868">
        <v>156</v>
      </c>
      <c r="FF868">
        <v>157</v>
      </c>
      <c r="FG868">
        <v>158</v>
      </c>
      <c r="FH868">
        <v>159</v>
      </c>
      <c r="FI868">
        <v>160</v>
      </c>
      <c r="FJ868">
        <v>161</v>
      </c>
      <c r="FK868">
        <v>162</v>
      </c>
      <c r="FL868">
        <v>163</v>
      </c>
      <c r="FM868">
        <v>164</v>
      </c>
      <c r="FO868">
        <v>165</v>
      </c>
      <c r="FP868">
        <v>166</v>
      </c>
      <c r="FQ868">
        <v>167</v>
      </c>
      <c r="FR868">
        <v>168</v>
      </c>
      <c r="FT868">
        <v>169</v>
      </c>
      <c r="FU868">
        <v>170</v>
      </c>
      <c r="FV868">
        <v>171</v>
      </c>
      <c r="FW868">
        <v>172</v>
      </c>
      <c r="FY868">
        <v>173</v>
      </c>
      <c r="FZ868">
        <v>174</v>
      </c>
      <c r="GA868">
        <v>175</v>
      </c>
      <c r="GB868">
        <v>176</v>
      </c>
    </row>
    <row r="869" spans="4:184" x14ac:dyDescent="0.2">
      <c r="E869" s="426" t="s">
        <v>157</v>
      </c>
      <c r="F869">
        <v>176</v>
      </c>
      <c r="G869">
        <v>16</v>
      </c>
      <c r="H869">
        <v>168</v>
      </c>
      <c r="I869">
        <v>157</v>
      </c>
      <c r="J869">
        <v>111</v>
      </c>
      <c r="K869">
        <v>47</v>
      </c>
      <c r="L869">
        <v>38</v>
      </c>
      <c r="M869">
        <v>70</v>
      </c>
      <c r="N869">
        <v>136</v>
      </c>
      <c r="O869">
        <v>52</v>
      </c>
      <c r="P869">
        <v>145</v>
      </c>
      <c r="Q869">
        <v>109</v>
      </c>
      <c r="R869">
        <v>17</v>
      </c>
      <c r="S869">
        <v>126</v>
      </c>
      <c r="T869">
        <v>86</v>
      </c>
      <c r="U869">
        <v>14</v>
      </c>
      <c r="V869">
        <v>23</v>
      </c>
      <c r="W869">
        <v>144</v>
      </c>
      <c r="X869">
        <v>51</v>
      </c>
      <c r="Y869">
        <v>49</v>
      </c>
      <c r="Z869">
        <v>74</v>
      </c>
      <c r="AA869">
        <v>159</v>
      </c>
      <c r="AB869">
        <v>10</v>
      </c>
      <c r="AC869">
        <v>21</v>
      </c>
      <c r="AD869">
        <v>167</v>
      </c>
      <c r="AE869">
        <v>149</v>
      </c>
      <c r="AF869">
        <v>75</v>
      </c>
      <c r="AG869">
        <v>139</v>
      </c>
      <c r="AH869">
        <v>133</v>
      </c>
      <c r="AI869">
        <v>22</v>
      </c>
      <c r="AJ869">
        <v>34</v>
      </c>
      <c r="AK869">
        <v>89</v>
      </c>
      <c r="AL869">
        <v>30</v>
      </c>
      <c r="AM869">
        <v>131</v>
      </c>
      <c r="AN869">
        <v>163</v>
      </c>
      <c r="AO869">
        <v>164</v>
      </c>
      <c r="AP869">
        <v>148</v>
      </c>
      <c r="AQ869">
        <v>166</v>
      </c>
      <c r="AR869">
        <v>142</v>
      </c>
      <c r="AS869">
        <v>123</v>
      </c>
      <c r="AT869">
        <v>63</v>
      </c>
      <c r="AU869">
        <v>78</v>
      </c>
      <c r="AV869">
        <v>169</v>
      </c>
      <c r="AW869">
        <v>13</v>
      </c>
      <c r="AX869">
        <v>59</v>
      </c>
      <c r="AY869">
        <v>122</v>
      </c>
      <c r="AZ869">
        <v>53</v>
      </c>
      <c r="BA869">
        <v>76</v>
      </c>
      <c r="BB869">
        <v>130</v>
      </c>
      <c r="BC869">
        <v>48</v>
      </c>
      <c r="BD869">
        <v>8</v>
      </c>
      <c r="BE869">
        <v>171</v>
      </c>
      <c r="BF869">
        <v>107</v>
      </c>
      <c r="BG869">
        <v>138</v>
      </c>
      <c r="BH869">
        <v>116</v>
      </c>
      <c r="BI869">
        <v>93</v>
      </c>
      <c r="BJ869">
        <v>129</v>
      </c>
      <c r="BK869">
        <v>67</v>
      </c>
      <c r="BL869">
        <v>143</v>
      </c>
      <c r="BM869">
        <v>71</v>
      </c>
      <c r="BN869">
        <v>104</v>
      </c>
      <c r="BO869">
        <v>25</v>
      </c>
      <c r="BP869">
        <v>152</v>
      </c>
      <c r="BQ869">
        <v>160</v>
      </c>
      <c r="BR869">
        <v>1</v>
      </c>
      <c r="BS869">
        <v>54</v>
      </c>
      <c r="BT869">
        <v>125</v>
      </c>
      <c r="BU869">
        <v>132</v>
      </c>
      <c r="BV869">
        <v>156</v>
      </c>
      <c r="BW869">
        <v>103</v>
      </c>
      <c r="BX869">
        <v>95</v>
      </c>
      <c r="BY869">
        <v>84</v>
      </c>
      <c r="BZ869">
        <v>2</v>
      </c>
      <c r="CA869">
        <v>31</v>
      </c>
      <c r="CB869">
        <v>117</v>
      </c>
      <c r="CC869">
        <v>4</v>
      </c>
      <c r="CD869">
        <v>58</v>
      </c>
      <c r="CE869">
        <v>154</v>
      </c>
      <c r="CF869">
        <v>121</v>
      </c>
      <c r="CG869">
        <v>87</v>
      </c>
      <c r="CH869">
        <v>35</v>
      </c>
      <c r="CI869">
        <v>165</v>
      </c>
      <c r="CJ869">
        <v>162</v>
      </c>
      <c r="CK869">
        <v>65</v>
      </c>
      <c r="CL869">
        <v>98</v>
      </c>
      <c r="CM869">
        <v>99</v>
      </c>
      <c r="CN869">
        <v>80</v>
      </c>
      <c r="CO869">
        <v>110</v>
      </c>
      <c r="CP869">
        <v>32</v>
      </c>
      <c r="CQ869">
        <v>29</v>
      </c>
      <c r="CR869">
        <v>45</v>
      </c>
      <c r="CS869">
        <v>40</v>
      </c>
      <c r="CT869">
        <v>24</v>
      </c>
      <c r="CU869">
        <v>96</v>
      </c>
      <c r="CV869">
        <v>46</v>
      </c>
      <c r="CW869">
        <v>94</v>
      </c>
      <c r="CX869">
        <v>118</v>
      </c>
      <c r="CY869">
        <v>137</v>
      </c>
      <c r="CZ869">
        <v>127</v>
      </c>
      <c r="DA869">
        <v>6</v>
      </c>
      <c r="DB869">
        <v>155</v>
      </c>
      <c r="DC869">
        <v>69</v>
      </c>
      <c r="DD869">
        <v>77</v>
      </c>
      <c r="DE869">
        <v>106</v>
      </c>
      <c r="DF869">
        <v>173</v>
      </c>
      <c r="DG869">
        <v>170</v>
      </c>
      <c r="DH869">
        <v>28</v>
      </c>
      <c r="DI869">
        <v>82</v>
      </c>
      <c r="DJ869">
        <v>12</v>
      </c>
      <c r="DK869">
        <v>44</v>
      </c>
      <c r="DL869">
        <v>140</v>
      </c>
      <c r="DM869">
        <v>88</v>
      </c>
      <c r="DN869">
        <v>55</v>
      </c>
      <c r="DO869">
        <v>61</v>
      </c>
      <c r="DP869">
        <v>41</v>
      </c>
      <c r="DQ869">
        <v>64</v>
      </c>
      <c r="DR869">
        <v>161</v>
      </c>
      <c r="DS869">
        <v>81</v>
      </c>
      <c r="DT869">
        <v>112</v>
      </c>
      <c r="DU869">
        <v>175</v>
      </c>
      <c r="DV869">
        <v>62</v>
      </c>
      <c r="DW869">
        <v>19</v>
      </c>
      <c r="DX869">
        <v>26</v>
      </c>
      <c r="DY869">
        <v>105</v>
      </c>
      <c r="DZ869">
        <v>43</v>
      </c>
      <c r="EA869">
        <v>97</v>
      </c>
      <c r="EB869">
        <v>39</v>
      </c>
      <c r="EC869">
        <v>119</v>
      </c>
      <c r="ED869">
        <v>5</v>
      </c>
      <c r="EE869">
        <v>68</v>
      </c>
      <c r="EF869">
        <v>33</v>
      </c>
      <c r="EG869">
        <v>66</v>
      </c>
      <c r="EH869">
        <v>90</v>
      </c>
      <c r="EI869">
        <v>108</v>
      </c>
      <c r="EJ869">
        <v>146</v>
      </c>
      <c r="EK869">
        <v>9</v>
      </c>
      <c r="EL869">
        <v>113</v>
      </c>
      <c r="EM869">
        <v>57</v>
      </c>
      <c r="EN869">
        <v>3</v>
      </c>
      <c r="EO869">
        <v>83</v>
      </c>
      <c r="EP869">
        <v>72</v>
      </c>
      <c r="EQ869">
        <v>56</v>
      </c>
      <c r="ER869">
        <v>27</v>
      </c>
      <c r="ES869">
        <v>141</v>
      </c>
      <c r="ET869">
        <v>11</v>
      </c>
      <c r="EU869">
        <v>73</v>
      </c>
      <c r="EV869">
        <v>60</v>
      </c>
      <c r="EW869">
        <v>135</v>
      </c>
      <c r="EX869">
        <v>18</v>
      </c>
      <c r="EY869">
        <v>158</v>
      </c>
      <c r="EZ869">
        <v>92</v>
      </c>
      <c r="FA869">
        <v>115</v>
      </c>
      <c r="FB869">
        <v>172</v>
      </c>
      <c r="FC869">
        <v>37</v>
      </c>
      <c r="FD869">
        <v>42</v>
      </c>
      <c r="FE869">
        <v>102</v>
      </c>
      <c r="FF869">
        <v>128</v>
      </c>
      <c r="FG869">
        <v>151</v>
      </c>
      <c r="FH869">
        <v>91</v>
      </c>
      <c r="FI869">
        <v>174</v>
      </c>
      <c r="FJ869">
        <v>120</v>
      </c>
      <c r="FK869">
        <v>50</v>
      </c>
      <c r="FL869">
        <v>7</v>
      </c>
      <c r="FM869">
        <v>36</v>
      </c>
      <c r="FO869">
        <v>100</v>
      </c>
      <c r="FP869">
        <v>114</v>
      </c>
      <c r="FQ869">
        <v>124</v>
      </c>
      <c r="FR869">
        <v>147</v>
      </c>
      <c r="FT869">
        <v>79</v>
      </c>
      <c r="FU869">
        <v>15</v>
      </c>
      <c r="FV869">
        <v>85</v>
      </c>
      <c r="FW869">
        <v>153</v>
      </c>
      <c r="FY869">
        <v>134</v>
      </c>
      <c r="FZ869">
        <v>101</v>
      </c>
      <c r="GA869">
        <v>150</v>
      </c>
      <c r="GB869">
        <v>20</v>
      </c>
    </row>
    <row r="870" spans="4:184" x14ac:dyDescent="0.2">
      <c r="E870" s="426" t="s">
        <v>159</v>
      </c>
      <c r="F870">
        <v>124</v>
      </c>
      <c r="G870">
        <v>172</v>
      </c>
      <c r="H870">
        <v>80</v>
      </c>
      <c r="I870">
        <v>33</v>
      </c>
      <c r="J870">
        <v>56</v>
      </c>
      <c r="K870">
        <v>119</v>
      </c>
      <c r="L870">
        <v>154</v>
      </c>
      <c r="M870">
        <v>141</v>
      </c>
      <c r="N870">
        <v>73</v>
      </c>
      <c r="O870">
        <v>57</v>
      </c>
      <c r="P870">
        <v>105</v>
      </c>
      <c r="Q870">
        <v>70</v>
      </c>
      <c r="R870">
        <v>111</v>
      </c>
      <c r="S870">
        <v>78</v>
      </c>
      <c r="T870">
        <v>96</v>
      </c>
      <c r="U870">
        <v>142</v>
      </c>
      <c r="V870">
        <v>116</v>
      </c>
      <c r="W870">
        <v>109</v>
      </c>
      <c r="X870">
        <v>82</v>
      </c>
      <c r="Y870">
        <v>26</v>
      </c>
      <c r="Z870">
        <v>174</v>
      </c>
      <c r="AA870">
        <v>143</v>
      </c>
      <c r="AB870">
        <v>164</v>
      </c>
      <c r="AC870">
        <v>38</v>
      </c>
      <c r="AD870">
        <v>149</v>
      </c>
      <c r="AE870">
        <v>20</v>
      </c>
      <c r="AF870">
        <v>48</v>
      </c>
      <c r="AG870">
        <v>131</v>
      </c>
      <c r="AH870">
        <v>97</v>
      </c>
      <c r="AI870">
        <v>77</v>
      </c>
      <c r="AJ870">
        <v>160</v>
      </c>
      <c r="AK870">
        <v>121</v>
      </c>
      <c r="AL870">
        <v>129</v>
      </c>
      <c r="AM870">
        <v>8</v>
      </c>
      <c r="AN870">
        <v>66</v>
      </c>
      <c r="AO870">
        <v>59</v>
      </c>
      <c r="AP870">
        <v>153</v>
      </c>
      <c r="AQ870">
        <v>19</v>
      </c>
      <c r="AR870">
        <v>76</v>
      </c>
      <c r="AS870">
        <v>126</v>
      </c>
      <c r="AT870">
        <v>24</v>
      </c>
      <c r="AU870">
        <v>158</v>
      </c>
      <c r="AV870">
        <v>106</v>
      </c>
      <c r="AW870">
        <v>101</v>
      </c>
      <c r="AX870">
        <v>72</v>
      </c>
      <c r="AY870">
        <v>125</v>
      </c>
      <c r="AZ870">
        <v>100</v>
      </c>
      <c r="BA870">
        <v>71</v>
      </c>
      <c r="BB870">
        <v>155</v>
      </c>
      <c r="BC870">
        <v>148</v>
      </c>
      <c r="BD870">
        <v>108</v>
      </c>
      <c r="BE870">
        <v>94</v>
      </c>
      <c r="BF870">
        <v>159</v>
      </c>
      <c r="BG870">
        <v>27</v>
      </c>
      <c r="BH870">
        <v>17</v>
      </c>
      <c r="BI870">
        <v>98</v>
      </c>
      <c r="BJ870">
        <v>104</v>
      </c>
      <c r="BK870">
        <v>46</v>
      </c>
      <c r="BL870">
        <v>166</v>
      </c>
      <c r="BM870">
        <v>61</v>
      </c>
      <c r="BN870">
        <v>157</v>
      </c>
      <c r="BO870">
        <v>139</v>
      </c>
      <c r="BP870">
        <v>69</v>
      </c>
      <c r="BQ870">
        <v>128</v>
      </c>
      <c r="BR870">
        <v>152</v>
      </c>
      <c r="BS870">
        <v>112</v>
      </c>
      <c r="BT870">
        <v>144</v>
      </c>
      <c r="BU870">
        <v>32</v>
      </c>
      <c r="BV870">
        <v>2</v>
      </c>
      <c r="BW870">
        <v>102</v>
      </c>
      <c r="BX870">
        <v>163</v>
      </c>
      <c r="BY870">
        <v>168</v>
      </c>
      <c r="BZ870">
        <v>9</v>
      </c>
      <c r="CA870">
        <v>170</v>
      </c>
      <c r="CB870">
        <v>151</v>
      </c>
      <c r="CC870">
        <v>39</v>
      </c>
      <c r="CD870">
        <v>11</v>
      </c>
      <c r="CE870">
        <v>86</v>
      </c>
      <c r="CF870">
        <v>118</v>
      </c>
      <c r="CG870">
        <v>7</v>
      </c>
      <c r="CH870">
        <v>84</v>
      </c>
      <c r="CI870">
        <v>91</v>
      </c>
      <c r="CJ870">
        <v>114</v>
      </c>
      <c r="CK870">
        <v>53</v>
      </c>
      <c r="CL870">
        <v>47</v>
      </c>
      <c r="CM870">
        <v>60</v>
      </c>
      <c r="CN870">
        <v>123</v>
      </c>
      <c r="CO870">
        <v>156</v>
      </c>
      <c r="CP870">
        <v>165</v>
      </c>
      <c r="CQ870">
        <v>169</v>
      </c>
      <c r="CR870">
        <v>138</v>
      </c>
      <c r="CS870">
        <v>133</v>
      </c>
      <c r="CT870">
        <v>12</v>
      </c>
      <c r="CU870">
        <v>23</v>
      </c>
      <c r="CV870">
        <v>54</v>
      </c>
      <c r="CW870">
        <v>42</v>
      </c>
      <c r="CX870">
        <v>35</v>
      </c>
      <c r="CY870">
        <v>15</v>
      </c>
      <c r="CZ870">
        <v>145</v>
      </c>
      <c r="DA870">
        <v>132</v>
      </c>
      <c r="DB870">
        <v>87</v>
      </c>
      <c r="DC870">
        <v>85</v>
      </c>
      <c r="DD870">
        <v>147</v>
      </c>
      <c r="DE870">
        <v>120</v>
      </c>
      <c r="DF870">
        <v>136</v>
      </c>
      <c r="DG870">
        <v>175</v>
      </c>
      <c r="DH870">
        <v>167</v>
      </c>
      <c r="DI870">
        <v>50</v>
      </c>
      <c r="DJ870">
        <v>137</v>
      </c>
      <c r="DK870">
        <v>134</v>
      </c>
      <c r="DL870">
        <v>55</v>
      </c>
      <c r="DM870">
        <v>95</v>
      </c>
      <c r="DN870">
        <v>64</v>
      </c>
      <c r="DO870">
        <v>162</v>
      </c>
      <c r="DP870">
        <v>21</v>
      </c>
      <c r="DQ870">
        <v>150</v>
      </c>
      <c r="DR870">
        <v>83</v>
      </c>
      <c r="DS870">
        <v>79</v>
      </c>
      <c r="DT870">
        <v>171</v>
      </c>
      <c r="DU870">
        <v>36</v>
      </c>
      <c r="DV870">
        <v>22</v>
      </c>
      <c r="DW870">
        <v>3</v>
      </c>
      <c r="DX870">
        <v>127</v>
      </c>
      <c r="DY870">
        <v>81</v>
      </c>
      <c r="DZ870">
        <v>28</v>
      </c>
      <c r="EA870">
        <v>18</v>
      </c>
      <c r="EB870">
        <v>10</v>
      </c>
      <c r="EC870">
        <v>37</v>
      </c>
      <c r="ED870">
        <v>146</v>
      </c>
      <c r="EE870">
        <v>34</v>
      </c>
      <c r="EF870">
        <v>65</v>
      </c>
      <c r="EG870">
        <v>90</v>
      </c>
      <c r="EH870">
        <v>51</v>
      </c>
      <c r="EI870">
        <v>173</v>
      </c>
      <c r="EJ870">
        <v>161</v>
      </c>
      <c r="EK870">
        <v>49</v>
      </c>
      <c r="EL870">
        <v>30</v>
      </c>
      <c r="EM870">
        <v>75</v>
      </c>
      <c r="EN870">
        <v>62</v>
      </c>
      <c r="EO870">
        <v>113</v>
      </c>
      <c r="EP870">
        <v>29</v>
      </c>
      <c r="EQ870">
        <v>176</v>
      </c>
      <c r="ER870">
        <v>25</v>
      </c>
      <c r="ES870">
        <v>67</v>
      </c>
      <c r="ET870">
        <v>107</v>
      </c>
      <c r="EU870">
        <v>89</v>
      </c>
      <c r="EV870">
        <v>43</v>
      </c>
      <c r="EW870">
        <v>117</v>
      </c>
      <c r="EX870">
        <v>1</v>
      </c>
      <c r="EY870">
        <v>92</v>
      </c>
      <c r="EZ870">
        <v>5</v>
      </c>
      <c r="FA870">
        <v>6</v>
      </c>
      <c r="FB870">
        <v>52</v>
      </c>
      <c r="FC870">
        <v>63</v>
      </c>
      <c r="FD870">
        <v>88</v>
      </c>
      <c r="FE870">
        <v>44</v>
      </c>
      <c r="FF870">
        <v>14</v>
      </c>
      <c r="FG870">
        <v>4</v>
      </c>
      <c r="FH870">
        <v>122</v>
      </c>
      <c r="FI870">
        <v>31</v>
      </c>
      <c r="FJ870">
        <v>130</v>
      </c>
      <c r="FK870">
        <v>13</v>
      </c>
      <c r="FL870">
        <v>40</v>
      </c>
      <c r="FM870">
        <v>58</v>
      </c>
      <c r="FO870">
        <v>103</v>
      </c>
      <c r="FP870">
        <v>68</v>
      </c>
      <c r="FQ870">
        <v>99</v>
      </c>
      <c r="FR870">
        <v>140</v>
      </c>
      <c r="FT870">
        <v>135</v>
      </c>
      <c r="FU870">
        <v>74</v>
      </c>
      <c r="FV870">
        <v>41</v>
      </c>
      <c r="FW870">
        <v>93</v>
      </c>
      <c r="FY870">
        <v>110</v>
      </c>
      <c r="FZ870">
        <v>45</v>
      </c>
      <c r="GA870">
        <v>115</v>
      </c>
      <c r="GB870">
        <v>16</v>
      </c>
    </row>
    <row r="872" spans="4:184" x14ac:dyDescent="0.2">
      <c r="D872" s="430">
        <v>177</v>
      </c>
      <c r="E872" s="431" t="s">
        <v>179</v>
      </c>
    </row>
    <row r="873" spans="4:184" x14ac:dyDescent="0.2">
      <c r="E873" s="426" t="s">
        <v>130</v>
      </c>
      <c r="F873">
        <v>1</v>
      </c>
      <c r="G873">
        <v>2</v>
      </c>
      <c r="H873">
        <v>3</v>
      </c>
      <c r="I873">
        <v>4</v>
      </c>
      <c r="J873">
        <v>5</v>
      </c>
      <c r="K873">
        <v>6</v>
      </c>
      <c r="L873">
        <v>7</v>
      </c>
      <c r="M873">
        <v>8</v>
      </c>
      <c r="N873">
        <v>9</v>
      </c>
      <c r="O873">
        <v>10</v>
      </c>
      <c r="P873">
        <v>11</v>
      </c>
      <c r="Q873">
        <v>12</v>
      </c>
      <c r="R873">
        <v>13</v>
      </c>
      <c r="S873">
        <v>14</v>
      </c>
      <c r="T873">
        <v>15</v>
      </c>
      <c r="U873">
        <v>16</v>
      </c>
      <c r="V873">
        <v>17</v>
      </c>
      <c r="W873">
        <v>18</v>
      </c>
      <c r="X873">
        <v>19</v>
      </c>
      <c r="Y873">
        <v>20</v>
      </c>
      <c r="Z873">
        <v>21</v>
      </c>
      <c r="AA873">
        <v>22</v>
      </c>
      <c r="AB873">
        <v>23</v>
      </c>
      <c r="AC873">
        <v>24</v>
      </c>
      <c r="AD873">
        <v>25</v>
      </c>
      <c r="AE873">
        <v>26</v>
      </c>
      <c r="AF873">
        <v>27</v>
      </c>
      <c r="AG873">
        <v>28</v>
      </c>
      <c r="AH873">
        <v>29</v>
      </c>
      <c r="AI873">
        <v>30</v>
      </c>
      <c r="AJ873">
        <v>31</v>
      </c>
      <c r="AK873">
        <v>32</v>
      </c>
      <c r="AL873">
        <v>33</v>
      </c>
      <c r="AM873">
        <v>34</v>
      </c>
      <c r="AN873">
        <v>35</v>
      </c>
      <c r="AO873">
        <v>36</v>
      </c>
      <c r="AP873">
        <v>37</v>
      </c>
      <c r="AQ873">
        <v>38</v>
      </c>
      <c r="AR873">
        <v>39</v>
      </c>
      <c r="AS873">
        <v>40</v>
      </c>
      <c r="AT873">
        <v>41</v>
      </c>
      <c r="AU873">
        <v>42</v>
      </c>
      <c r="AV873">
        <v>43</v>
      </c>
      <c r="AW873">
        <v>44</v>
      </c>
      <c r="AX873">
        <v>45</v>
      </c>
      <c r="AY873">
        <v>46</v>
      </c>
      <c r="AZ873">
        <v>47</v>
      </c>
      <c r="BA873">
        <v>48</v>
      </c>
      <c r="BB873">
        <v>49</v>
      </c>
      <c r="BC873">
        <v>50</v>
      </c>
      <c r="BD873">
        <v>51</v>
      </c>
      <c r="BE873">
        <v>52</v>
      </c>
      <c r="BF873">
        <v>53</v>
      </c>
      <c r="BG873">
        <v>54</v>
      </c>
      <c r="BH873">
        <v>55</v>
      </c>
      <c r="BI873">
        <v>56</v>
      </c>
      <c r="BJ873">
        <v>57</v>
      </c>
      <c r="BK873">
        <v>58</v>
      </c>
      <c r="BL873">
        <v>59</v>
      </c>
      <c r="BM873">
        <v>60</v>
      </c>
      <c r="BN873">
        <v>61</v>
      </c>
      <c r="BO873">
        <v>62</v>
      </c>
      <c r="BP873">
        <v>63</v>
      </c>
      <c r="BQ873">
        <v>64</v>
      </c>
      <c r="BR873">
        <v>65</v>
      </c>
      <c r="BS873">
        <v>66</v>
      </c>
      <c r="BT873">
        <v>67</v>
      </c>
      <c r="BU873">
        <v>68</v>
      </c>
      <c r="BV873">
        <v>69</v>
      </c>
      <c r="BW873">
        <v>70</v>
      </c>
      <c r="BX873">
        <v>71</v>
      </c>
      <c r="BY873">
        <v>72</v>
      </c>
      <c r="BZ873">
        <v>73</v>
      </c>
      <c r="CA873">
        <v>74</v>
      </c>
      <c r="CB873">
        <v>75</v>
      </c>
      <c r="CC873">
        <v>76</v>
      </c>
      <c r="CD873">
        <v>77</v>
      </c>
      <c r="CE873">
        <v>78</v>
      </c>
      <c r="CF873">
        <v>79</v>
      </c>
      <c r="CG873">
        <v>80</v>
      </c>
      <c r="CH873">
        <v>81</v>
      </c>
      <c r="CI873">
        <v>82</v>
      </c>
      <c r="CJ873">
        <v>83</v>
      </c>
      <c r="CK873">
        <v>84</v>
      </c>
      <c r="CL873">
        <v>85</v>
      </c>
      <c r="CM873">
        <v>86</v>
      </c>
      <c r="CN873">
        <v>87</v>
      </c>
      <c r="CO873">
        <v>88</v>
      </c>
      <c r="CP873">
        <v>89</v>
      </c>
      <c r="CQ873">
        <v>90</v>
      </c>
      <c r="CR873">
        <v>91</v>
      </c>
      <c r="CS873">
        <v>92</v>
      </c>
      <c r="CT873">
        <v>93</v>
      </c>
      <c r="CU873">
        <v>94</v>
      </c>
      <c r="CV873">
        <v>95</v>
      </c>
      <c r="CW873">
        <v>96</v>
      </c>
      <c r="CX873">
        <v>97</v>
      </c>
      <c r="CY873">
        <v>98</v>
      </c>
      <c r="CZ873">
        <v>99</v>
      </c>
      <c r="DA873">
        <v>100</v>
      </c>
      <c r="DB873">
        <v>101</v>
      </c>
      <c r="DC873">
        <v>102</v>
      </c>
      <c r="DD873">
        <v>103</v>
      </c>
      <c r="DE873">
        <v>104</v>
      </c>
      <c r="DF873">
        <v>105</v>
      </c>
      <c r="DG873">
        <v>106</v>
      </c>
      <c r="DH873">
        <v>107</v>
      </c>
      <c r="DI873">
        <v>108</v>
      </c>
      <c r="DJ873">
        <v>109</v>
      </c>
      <c r="DK873">
        <v>110</v>
      </c>
      <c r="DL873">
        <v>111</v>
      </c>
      <c r="DM873">
        <v>112</v>
      </c>
      <c r="DN873">
        <v>113</v>
      </c>
      <c r="DO873">
        <v>114</v>
      </c>
      <c r="DP873">
        <v>115</v>
      </c>
      <c r="DQ873">
        <v>116</v>
      </c>
      <c r="DR873">
        <v>117</v>
      </c>
      <c r="DS873">
        <v>118</v>
      </c>
      <c r="DT873">
        <v>119</v>
      </c>
      <c r="DU873">
        <v>120</v>
      </c>
      <c r="DV873">
        <v>121</v>
      </c>
      <c r="DW873">
        <v>122</v>
      </c>
      <c r="DX873">
        <v>123</v>
      </c>
      <c r="DY873">
        <v>124</v>
      </c>
      <c r="DZ873">
        <v>125</v>
      </c>
      <c r="EA873">
        <v>126</v>
      </c>
      <c r="EB873">
        <v>127</v>
      </c>
      <c r="EC873">
        <v>128</v>
      </c>
      <c r="ED873">
        <v>129</v>
      </c>
      <c r="EE873">
        <v>130</v>
      </c>
      <c r="EF873">
        <v>131</v>
      </c>
      <c r="EG873">
        <v>132</v>
      </c>
      <c r="EH873">
        <v>133</v>
      </c>
      <c r="EI873">
        <v>134</v>
      </c>
      <c r="EJ873">
        <v>135</v>
      </c>
      <c r="EK873">
        <v>136</v>
      </c>
      <c r="EL873">
        <v>137</v>
      </c>
      <c r="EM873">
        <v>138</v>
      </c>
      <c r="EN873">
        <v>139</v>
      </c>
      <c r="EO873">
        <v>140</v>
      </c>
      <c r="EP873">
        <v>141</v>
      </c>
      <c r="EQ873">
        <v>142</v>
      </c>
      <c r="ER873">
        <v>143</v>
      </c>
      <c r="ES873">
        <v>144</v>
      </c>
      <c r="ET873">
        <v>145</v>
      </c>
      <c r="EU873">
        <v>146</v>
      </c>
      <c r="EV873">
        <v>147</v>
      </c>
      <c r="EW873">
        <v>148</v>
      </c>
      <c r="EX873">
        <v>149</v>
      </c>
      <c r="EY873">
        <v>150</v>
      </c>
      <c r="EZ873">
        <v>151</v>
      </c>
      <c r="FA873">
        <v>152</v>
      </c>
      <c r="FB873">
        <v>153</v>
      </c>
      <c r="FC873">
        <v>154</v>
      </c>
      <c r="FD873">
        <v>155</v>
      </c>
      <c r="FE873">
        <v>156</v>
      </c>
      <c r="FF873">
        <v>157</v>
      </c>
      <c r="FG873">
        <v>158</v>
      </c>
      <c r="FH873">
        <v>159</v>
      </c>
      <c r="FI873">
        <v>160</v>
      </c>
      <c r="FJ873">
        <v>161</v>
      </c>
      <c r="FK873">
        <v>162</v>
      </c>
      <c r="FL873">
        <v>163</v>
      </c>
      <c r="FM873">
        <v>164</v>
      </c>
      <c r="FN873">
        <v>165</v>
      </c>
      <c r="FO873">
        <v>166</v>
      </c>
      <c r="FP873">
        <v>167</v>
      </c>
      <c r="FQ873">
        <v>168</v>
      </c>
      <c r="FR873">
        <v>169</v>
      </c>
      <c r="FT873">
        <v>170</v>
      </c>
      <c r="FU873">
        <v>171</v>
      </c>
      <c r="FV873">
        <v>172</v>
      </c>
      <c r="FW873">
        <v>173</v>
      </c>
      <c r="FY873">
        <v>174</v>
      </c>
      <c r="FZ873">
        <v>175</v>
      </c>
      <c r="GA873">
        <v>176</v>
      </c>
      <c r="GB873">
        <v>177</v>
      </c>
    </row>
    <row r="874" spans="4:184" x14ac:dyDescent="0.2">
      <c r="E874" s="426" t="s">
        <v>157</v>
      </c>
      <c r="F874">
        <v>60</v>
      </c>
      <c r="G874">
        <v>138</v>
      </c>
      <c r="H874">
        <v>175</v>
      </c>
      <c r="I874">
        <v>166</v>
      </c>
      <c r="J874">
        <v>74</v>
      </c>
      <c r="K874">
        <v>164</v>
      </c>
      <c r="L874">
        <v>148</v>
      </c>
      <c r="M874">
        <v>22</v>
      </c>
      <c r="N874">
        <v>167</v>
      </c>
      <c r="O874">
        <v>174</v>
      </c>
      <c r="P874">
        <v>3</v>
      </c>
      <c r="Q874">
        <v>121</v>
      </c>
      <c r="R874">
        <v>62</v>
      </c>
      <c r="S874">
        <v>107</v>
      </c>
      <c r="T874">
        <v>57</v>
      </c>
      <c r="U874">
        <v>105</v>
      </c>
      <c r="V874">
        <v>140</v>
      </c>
      <c r="W874">
        <v>25</v>
      </c>
      <c r="X874">
        <v>123</v>
      </c>
      <c r="Y874">
        <v>58</v>
      </c>
      <c r="Z874">
        <v>165</v>
      </c>
      <c r="AA874">
        <v>100</v>
      </c>
      <c r="AB874">
        <v>52</v>
      </c>
      <c r="AC874">
        <v>41</v>
      </c>
      <c r="AD874">
        <v>18</v>
      </c>
      <c r="AE874">
        <v>28</v>
      </c>
      <c r="AF874">
        <v>99</v>
      </c>
      <c r="AG874">
        <v>20</v>
      </c>
      <c r="AH874">
        <v>110</v>
      </c>
      <c r="AI874">
        <v>38</v>
      </c>
      <c r="AJ874">
        <v>29</v>
      </c>
      <c r="AK874">
        <v>169</v>
      </c>
      <c r="AL874">
        <v>127</v>
      </c>
      <c r="AM874">
        <v>50</v>
      </c>
      <c r="AN874">
        <v>88</v>
      </c>
      <c r="AO874">
        <v>149</v>
      </c>
      <c r="AP874">
        <v>93</v>
      </c>
      <c r="AQ874">
        <v>177</v>
      </c>
      <c r="AR874">
        <v>31</v>
      </c>
      <c r="AS874">
        <v>51</v>
      </c>
      <c r="AT874">
        <v>34</v>
      </c>
      <c r="AU874">
        <v>146</v>
      </c>
      <c r="AV874">
        <v>106</v>
      </c>
      <c r="AW874">
        <v>17</v>
      </c>
      <c r="AX874">
        <v>67</v>
      </c>
      <c r="AY874">
        <v>89</v>
      </c>
      <c r="AZ874">
        <v>9</v>
      </c>
      <c r="BA874">
        <v>15</v>
      </c>
      <c r="BB874">
        <v>112</v>
      </c>
      <c r="BC874">
        <v>96</v>
      </c>
      <c r="BD874">
        <v>108</v>
      </c>
      <c r="BE874">
        <v>143</v>
      </c>
      <c r="BF874">
        <v>80</v>
      </c>
      <c r="BG874">
        <v>36</v>
      </c>
      <c r="BH874">
        <v>42</v>
      </c>
      <c r="BI874">
        <v>163</v>
      </c>
      <c r="BJ874">
        <v>173</v>
      </c>
      <c r="BK874">
        <v>87</v>
      </c>
      <c r="BL874">
        <v>91</v>
      </c>
      <c r="BM874">
        <v>61</v>
      </c>
      <c r="BN874">
        <v>59</v>
      </c>
      <c r="BO874">
        <v>13</v>
      </c>
      <c r="BP874">
        <v>6</v>
      </c>
      <c r="BQ874">
        <v>115</v>
      </c>
      <c r="BR874">
        <v>81</v>
      </c>
      <c r="BS874">
        <v>78</v>
      </c>
      <c r="BT874">
        <v>63</v>
      </c>
      <c r="BU874">
        <v>130</v>
      </c>
      <c r="BV874">
        <v>23</v>
      </c>
      <c r="BW874">
        <v>116</v>
      </c>
      <c r="BX874">
        <v>113</v>
      </c>
      <c r="BY874">
        <v>30</v>
      </c>
      <c r="BZ874">
        <v>151</v>
      </c>
      <c r="CA874">
        <v>161</v>
      </c>
      <c r="CB874">
        <v>156</v>
      </c>
      <c r="CC874">
        <v>84</v>
      </c>
      <c r="CD874">
        <v>133</v>
      </c>
      <c r="CE874">
        <v>171</v>
      </c>
      <c r="CF874">
        <v>40</v>
      </c>
      <c r="CG874">
        <v>53</v>
      </c>
      <c r="CH874">
        <v>65</v>
      </c>
      <c r="CI874">
        <v>120</v>
      </c>
      <c r="CJ874">
        <v>27</v>
      </c>
      <c r="CK874">
        <v>21</v>
      </c>
      <c r="CL874">
        <v>124</v>
      </c>
      <c r="CM874">
        <v>79</v>
      </c>
      <c r="CN874">
        <v>131</v>
      </c>
      <c r="CO874">
        <v>35</v>
      </c>
      <c r="CP874">
        <v>71</v>
      </c>
      <c r="CQ874">
        <v>43</v>
      </c>
      <c r="CR874">
        <v>104</v>
      </c>
      <c r="CS874">
        <v>19</v>
      </c>
      <c r="CT874">
        <v>95</v>
      </c>
      <c r="CU874">
        <v>135</v>
      </c>
      <c r="CV874">
        <v>139</v>
      </c>
      <c r="CW874">
        <v>49</v>
      </c>
      <c r="CX874">
        <v>70</v>
      </c>
      <c r="CY874">
        <v>11</v>
      </c>
      <c r="CZ874">
        <v>172</v>
      </c>
      <c r="DA874">
        <v>86</v>
      </c>
      <c r="DB874">
        <v>150</v>
      </c>
      <c r="DC874">
        <v>24</v>
      </c>
      <c r="DD874">
        <v>129</v>
      </c>
      <c r="DE874">
        <v>103</v>
      </c>
      <c r="DF874">
        <v>1</v>
      </c>
      <c r="DG874">
        <v>125</v>
      </c>
      <c r="DH874">
        <v>159</v>
      </c>
      <c r="DI874">
        <v>5</v>
      </c>
      <c r="DJ874">
        <v>176</v>
      </c>
      <c r="DK874">
        <v>97</v>
      </c>
      <c r="DL874">
        <v>73</v>
      </c>
      <c r="DM874">
        <v>55</v>
      </c>
      <c r="DN874">
        <v>134</v>
      </c>
      <c r="DO874">
        <v>37</v>
      </c>
      <c r="DP874">
        <v>7</v>
      </c>
      <c r="DQ874">
        <v>4</v>
      </c>
      <c r="DR874">
        <v>45</v>
      </c>
      <c r="DS874">
        <v>14</v>
      </c>
      <c r="DT874">
        <v>111</v>
      </c>
      <c r="DU874">
        <v>154</v>
      </c>
      <c r="DV874">
        <v>168</v>
      </c>
      <c r="DW874">
        <v>54</v>
      </c>
      <c r="DX874">
        <v>157</v>
      </c>
      <c r="DY874">
        <v>152</v>
      </c>
      <c r="DZ874">
        <v>102</v>
      </c>
      <c r="EA874">
        <v>39</v>
      </c>
      <c r="EB874">
        <v>160</v>
      </c>
      <c r="EC874">
        <v>137</v>
      </c>
      <c r="ED874">
        <v>101</v>
      </c>
      <c r="EE874">
        <v>118</v>
      </c>
      <c r="EF874">
        <v>162</v>
      </c>
      <c r="EG874">
        <v>46</v>
      </c>
      <c r="EH874">
        <v>155</v>
      </c>
      <c r="EI874">
        <v>32</v>
      </c>
      <c r="EJ874">
        <v>94</v>
      </c>
      <c r="EK874">
        <v>98</v>
      </c>
      <c r="EL874">
        <v>170</v>
      </c>
      <c r="EM874">
        <v>2</v>
      </c>
      <c r="EN874">
        <v>92</v>
      </c>
      <c r="EO874">
        <v>153</v>
      </c>
      <c r="EP874">
        <v>109</v>
      </c>
      <c r="EQ874">
        <v>158</v>
      </c>
      <c r="ER874">
        <v>69</v>
      </c>
      <c r="ES874">
        <v>82</v>
      </c>
      <c r="ET874">
        <v>76</v>
      </c>
      <c r="EU874">
        <v>85</v>
      </c>
      <c r="EV874">
        <v>126</v>
      </c>
      <c r="EW874">
        <v>64</v>
      </c>
      <c r="EX874">
        <v>8</v>
      </c>
      <c r="EY874">
        <v>77</v>
      </c>
      <c r="EZ874">
        <v>119</v>
      </c>
      <c r="FA874">
        <v>128</v>
      </c>
      <c r="FB874">
        <v>145</v>
      </c>
      <c r="FC874">
        <v>48</v>
      </c>
      <c r="FD874">
        <v>26</v>
      </c>
      <c r="FE874">
        <v>75</v>
      </c>
      <c r="FF874">
        <v>83</v>
      </c>
      <c r="FG874">
        <v>142</v>
      </c>
      <c r="FH874">
        <v>16</v>
      </c>
      <c r="FI874">
        <v>132</v>
      </c>
      <c r="FJ874">
        <v>12</v>
      </c>
      <c r="FK874">
        <v>10</v>
      </c>
      <c r="FL874">
        <v>144</v>
      </c>
      <c r="FM874">
        <v>122</v>
      </c>
      <c r="FN874">
        <v>68</v>
      </c>
      <c r="FO874">
        <v>117</v>
      </c>
      <c r="FP874">
        <v>44</v>
      </c>
      <c r="FQ874">
        <v>47</v>
      </c>
      <c r="FR874">
        <v>90</v>
      </c>
      <c r="FT874">
        <v>147</v>
      </c>
      <c r="FU874">
        <v>136</v>
      </c>
      <c r="FV874">
        <v>56</v>
      </c>
      <c r="FW874">
        <v>66</v>
      </c>
      <c r="FY874">
        <v>114</v>
      </c>
      <c r="FZ874">
        <v>33</v>
      </c>
      <c r="GA874">
        <v>141</v>
      </c>
      <c r="GB874">
        <v>72</v>
      </c>
    </row>
    <row r="875" spans="4:184" x14ac:dyDescent="0.2">
      <c r="E875" s="426" t="s">
        <v>159</v>
      </c>
      <c r="F875">
        <v>50</v>
      </c>
      <c r="G875">
        <v>116</v>
      </c>
      <c r="H875">
        <v>173</v>
      </c>
      <c r="I875">
        <v>146</v>
      </c>
      <c r="J875">
        <v>114</v>
      </c>
      <c r="K875">
        <v>45</v>
      </c>
      <c r="L875">
        <v>174</v>
      </c>
      <c r="M875">
        <v>9</v>
      </c>
      <c r="N875">
        <v>3</v>
      </c>
      <c r="O875">
        <v>21</v>
      </c>
      <c r="P875">
        <v>8</v>
      </c>
      <c r="Q875">
        <v>86</v>
      </c>
      <c r="R875">
        <v>34</v>
      </c>
      <c r="S875">
        <v>131</v>
      </c>
      <c r="T875">
        <v>78</v>
      </c>
      <c r="U875">
        <v>7</v>
      </c>
      <c r="V875">
        <v>76</v>
      </c>
      <c r="W875">
        <v>99</v>
      </c>
      <c r="X875">
        <v>61</v>
      </c>
      <c r="Y875">
        <v>22</v>
      </c>
      <c r="Z875">
        <v>5</v>
      </c>
      <c r="AA875">
        <v>104</v>
      </c>
      <c r="AB875">
        <v>92</v>
      </c>
      <c r="AC875">
        <v>27</v>
      </c>
      <c r="AD875">
        <v>121</v>
      </c>
      <c r="AE875">
        <v>40</v>
      </c>
      <c r="AF875">
        <v>177</v>
      </c>
      <c r="AG875">
        <v>140</v>
      </c>
      <c r="AH875">
        <v>52</v>
      </c>
      <c r="AI875">
        <v>141</v>
      </c>
      <c r="AJ875">
        <v>115</v>
      </c>
      <c r="AK875">
        <v>35</v>
      </c>
      <c r="AL875">
        <v>30</v>
      </c>
      <c r="AM875">
        <v>168</v>
      </c>
      <c r="AN875">
        <v>4</v>
      </c>
      <c r="AO875">
        <v>38</v>
      </c>
      <c r="AP875">
        <v>59</v>
      </c>
      <c r="AQ875">
        <v>54</v>
      </c>
      <c r="AR875">
        <v>1</v>
      </c>
      <c r="AS875">
        <v>11</v>
      </c>
      <c r="AT875">
        <v>145</v>
      </c>
      <c r="AU875">
        <v>16</v>
      </c>
      <c r="AV875">
        <v>120</v>
      </c>
      <c r="AW875">
        <v>62</v>
      </c>
      <c r="AX875">
        <v>6</v>
      </c>
      <c r="AY875">
        <v>112</v>
      </c>
      <c r="AZ875">
        <v>31</v>
      </c>
      <c r="BA875">
        <v>19</v>
      </c>
      <c r="BB875">
        <v>151</v>
      </c>
      <c r="BC875">
        <v>39</v>
      </c>
      <c r="BD875">
        <v>110</v>
      </c>
      <c r="BE875">
        <v>29</v>
      </c>
      <c r="BF875">
        <v>72</v>
      </c>
      <c r="BG875">
        <v>143</v>
      </c>
      <c r="BH875">
        <v>133</v>
      </c>
      <c r="BI875">
        <v>134</v>
      </c>
      <c r="BJ875">
        <v>15</v>
      </c>
      <c r="BK875">
        <v>82</v>
      </c>
      <c r="BL875">
        <v>127</v>
      </c>
      <c r="BM875">
        <v>147</v>
      </c>
      <c r="BN875">
        <v>135</v>
      </c>
      <c r="BO875">
        <v>20</v>
      </c>
      <c r="BP875">
        <v>122</v>
      </c>
      <c r="BQ875">
        <v>128</v>
      </c>
      <c r="BR875">
        <v>136</v>
      </c>
      <c r="BS875">
        <v>57</v>
      </c>
      <c r="BT875">
        <v>96</v>
      </c>
      <c r="BU875">
        <v>164</v>
      </c>
      <c r="BV875">
        <v>28</v>
      </c>
      <c r="BW875">
        <v>66</v>
      </c>
      <c r="BX875">
        <v>18</v>
      </c>
      <c r="BY875">
        <v>64</v>
      </c>
      <c r="BZ875">
        <v>71</v>
      </c>
      <c r="CA875">
        <v>137</v>
      </c>
      <c r="CB875">
        <v>93</v>
      </c>
      <c r="CC875">
        <v>152</v>
      </c>
      <c r="CD875">
        <v>103</v>
      </c>
      <c r="CE875">
        <v>10</v>
      </c>
      <c r="CF875">
        <v>138</v>
      </c>
      <c r="CG875">
        <v>49</v>
      </c>
      <c r="CH875">
        <v>43</v>
      </c>
      <c r="CI875">
        <v>58</v>
      </c>
      <c r="CJ875">
        <v>77</v>
      </c>
      <c r="CK875">
        <v>12</v>
      </c>
      <c r="CL875">
        <v>161</v>
      </c>
      <c r="CM875">
        <v>97</v>
      </c>
      <c r="CN875">
        <v>41</v>
      </c>
      <c r="CO875">
        <v>26</v>
      </c>
      <c r="CP875">
        <v>46</v>
      </c>
      <c r="CQ875">
        <v>33</v>
      </c>
      <c r="CR875">
        <v>167</v>
      </c>
      <c r="CS875">
        <v>144</v>
      </c>
      <c r="CT875">
        <v>149</v>
      </c>
      <c r="CU875">
        <v>47</v>
      </c>
      <c r="CV875">
        <v>89</v>
      </c>
      <c r="CW875">
        <v>24</v>
      </c>
      <c r="CX875">
        <v>165</v>
      </c>
      <c r="CY875">
        <v>36</v>
      </c>
      <c r="CZ875">
        <v>83</v>
      </c>
      <c r="DA875">
        <v>106</v>
      </c>
      <c r="DB875">
        <v>139</v>
      </c>
      <c r="DC875">
        <v>172</v>
      </c>
      <c r="DD875">
        <v>42</v>
      </c>
      <c r="DE875">
        <v>87</v>
      </c>
      <c r="DF875">
        <v>117</v>
      </c>
      <c r="DG875">
        <v>154</v>
      </c>
      <c r="DH875">
        <v>156</v>
      </c>
      <c r="DI875">
        <v>125</v>
      </c>
      <c r="DJ875">
        <v>73</v>
      </c>
      <c r="DK875">
        <v>84</v>
      </c>
      <c r="DL875">
        <v>94</v>
      </c>
      <c r="DM875">
        <v>176</v>
      </c>
      <c r="DN875">
        <v>102</v>
      </c>
      <c r="DO875">
        <v>63</v>
      </c>
      <c r="DP875">
        <v>142</v>
      </c>
      <c r="DQ875">
        <v>124</v>
      </c>
      <c r="DR875">
        <v>155</v>
      </c>
      <c r="DS875">
        <v>109</v>
      </c>
      <c r="DT875">
        <v>85</v>
      </c>
      <c r="DU875">
        <v>111</v>
      </c>
      <c r="DV875">
        <v>129</v>
      </c>
      <c r="DW875">
        <v>51</v>
      </c>
      <c r="DX875">
        <v>100</v>
      </c>
      <c r="DY875">
        <v>2</v>
      </c>
      <c r="DZ875">
        <v>175</v>
      </c>
      <c r="EA875">
        <v>95</v>
      </c>
      <c r="EB875">
        <v>53</v>
      </c>
      <c r="EC875">
        <v>70</v>
      </c>
      <c r="ED875">
        <v>13</v>
      </c>
      <c r="EE875">
        <v>119</v>
      </c>
      <c r="EF875">
        <v>32</v>
      </c>
      <c r="EG875">
        <v>14</v>
      </c>
      <c r="EH875">
        <v>160</v>
      </c>
      <c r="EI875">
        <v>56</v>
      </c>
      <c r="EJ875">
        <v>148</v>
      </c>
      <c r="EK875">
        <v>132</v>
      </c>
      <c r="EL875">
        <v>25</v>
      </c>
      <c r="EM875">
        <v>79</v>
      </c>
      <c r="EN875">
        <v>108</v>
      </c>
      <c r="EO875">
        <v>166</v>
      </c>
      <c r="EP875">
        <v>90</v>
      </c>
      <c r="EQ875">
        <v>48</v>
      </c>
      <c r="ER875">
        <v>169</v>
      </c>
      <c r="ES875">
        <v>157</v>
      </c>
      <c r="ET875">
        <v>101</v>
      </c>
      <c r="EU875">
        <v>68</v>
      </c>
      <c r="EV875">
        <v>153</v>
      </c>
      <c r="EW875">
        <v>55</v>
      </c>
      <c r="EX875">
        <v>75</v>
      </c>
      <c r="EY875">
        <v>162</v>
      </c>
      <c r="EZ875">
        <v>80</v>
      </c>
      <c r="FA875">
        <v>105</v>
      </c>
      <c r="FB875">
        <v>44</v>
      </c>
      <c r="FC875">
        <v>98</v>
      </c>
      <c r="FD875">
        <v>171</v>
      </c>
      <c r="FE875">
        <v>118</v>
      </c>
      <c r="FF875">
        <v>23</v>
      </c>
      <c r="FG875">
        <v>37</v>
      </c>
      <c r="FH875">
        <v>150</v>
      </c>
      <c r="FI875">
        <v>163</v>
      </c>
      <c r="FJ875">
        <v>159</v>
      </c>
      <c r="FK875">
        <v>69</v>
      </c>
      <c r="FL875">
        <v>81</v>
      </c>
      <c r="FM875">
        <v>126</v>
      </c>
      <c r="FN875">
        <v>170</v>
      </c>
      <c r="FO875">
        <v>130</v>
      </c>
      <c r="FP875">
        <v>91</v>
      </c>
      <c r="FQ875">
        <v>17</v>
      </c>
      <c r="FR875">
        <v>60</v>
      </c>
      <c r="FT875">
        <v>67</v>
      </c>
      <c r="FU875">
        <v>88</v>
      </c>
      <c r="FV875">
        <v>107</v>
      </c>
      <c r="FW875">
        <v>158</v>
      </c>
      <c r="FY875">
        <v>74</v>
      </c>
      <c r="FZ875">
        <v>123</v>
      </c>
      <c r="GA875">
        <v>65</v>
      </c>
      <c r="GB875">
        <v>113</v>
      </c>
    </row>
    <row r="877" spans="4:184" x14ac:dyDescent="0.2">
      <c r="D877" s="430">
        <v>178</v>
      </c>
      <c r="E877" s="431" t="s">
        <v>179</v>
      </c>
    </row>
    <row r="878" spans="4:184" x14ac:dyDescent="0.2">
      <c r="E878" s="426" t="s">
        <v>130</v>
      </c>
      <c r="F878">
        <v>1</v>
      </c>
      <c r="G878">
        <v>2</v>
      </c>
      <c r="H878">
        <v>3</v>
      </c>
      <c r="I878">
        <v>4</v>
      </c>
      <c r="J878">
        <v>5</v>
      </c>
      <c r="K878">
        <v>6</v>
      </c>
      <c r="L878">
        <v>7</v>
      </c>
      <c r="M878">
        <v>8</v>
      </c>
      <c r="N878">
        <v>9</v>
      </c>
      <c r="O878">
        <v>10</v>
      </c>
      <c r="P878">
        <v>11</v>
      </c>
      <c r="Q878">
        <v>12</v>
      </c>
      <c r="R878">
        <v>13</v>
      </c>
      <c r="S878">
        <v>14</v>
      </c>
      <c r="T878">
        <v>15</v>
      </c>
      <c r="U878">
        <v>16</v>
      </c>
      <c r="V878">
        <v>17</v>
      </c>
      <c r="W878">
        <v>18</v>
      </c>
      <c r="X878">
        <v>19</v>
      </c>
      <c r="Y878">
        <v>20</v>
      </c>
      <c r="Z878">
        <v>21</v>
      </c>
      <c r="AA878">
        <v>22</v>
      </c>
      <c r="AB878">
        <v>23</v>
      </c>
      <c r="AC878">
        <v>24</v>
      </c>
      <c r="AD878">
        <v>25</v>
      </c>
      <c r="AE878">
        <v>26</v>
      </c>
      <c r="AF878">
        <v>27</v>
      </c>
      <c r="AG878">
        <v>28</v>
      </c>
      <c r="AH878">
        <v>29</v>
      </c>
      <c r="AI878">
        <v>30</v>
      </c>
      <c r="AJ878">
        <v>31</v>
      </c>
      <c r="AK878">
        <v>32</v>
      </c>
      <c r="AL878">
        <v>33</v>
      </c>
      <c r="AM878">
        <v>34</v>
      </c>
      <c r="AN878">
        <v>35</v>
      </c>
      <c r="AO878">
        <v>36</v>
      </c>
      <c r="AP878">
        <v>37</v>
      </c>
      <c r="AQ878">
        <v>38</v>
      </c>
      <c r="AR878">
        <v>39</v>
      </c>
      <c r="AS878">
        <v>40</v>
      </c>
      <c r="AT878">
        <v>41</v>
      </c>
      <c r="AU878">
        <v>42</v>
      </c>
      <c r="AV878">
        <v>43</v>
      </c>
      <c r="AW878">
        <v>44</v>
      </c>
      <c r="AX878">
        <v>45</v>
      </c>
      <c r="AY878">
        <v>46</v>
      </c>
      <c r="AZ878">
        <v>47</v>
      </c>
      <c r="BA878">
        <v>48</v>
      </c>
      <c r="BB878">
        <v>49</v>
      </c>
      <c r="BC878">
        <v>50</v>
      </c>
      <c r="BD878">
        <v>51</v>
      </c>
      <c r="BE878">
        <v>52</v>
      </c>
      <c r="BF878">
        <v>53</v>
      </c>
      <c r="BG878">
        <v>54</v>
      </c>
      <c r="BH878">
        <v>55</v>
      </c>
      <c r="BI878">
        <v>56</v>
      </c>
      <c r="BJ878">
        <v>57</v>
      </c>
      <c r="BK878">
        <v>58</v>
      </c>
      <c r="BL878">
        <v>59</v>
      </c>
      <c r="BM878">
        <v>60</v>
      </c>
      <c r="BN878">
        <v>61</v>
      </c>
      <c r="BO878">
        <v>62</v>
      </c>
      <c r="BP878">
        <v>63</v>
      </c>
      <c r="BQ878">
        <v>64</v>
      </c>
      <c r="BR878">
        <v>65</v>
      </c>
      <c r="BS878">
        <v>66</v>
      </c>
      <c r="BT878">
        <v>67</v>
      </c>
      <c r="BU878">
        <v>68</v>
      </c>
      <c r="BV878">
        <v>69</v>
      </c>
      <c r="BW878">
        <v>70</v>
      </c>
      <c r="BX878">
        <v>71</v>
      </c>
      <c r="BY878">
        <v>72</v>
      </c>
      <c r="BZ878">
        <v>73</v>
      </c>
      <c r="CA878">
        <v>74</v>
      </c>
      <c r="CB878">
        <v>75</v>
      </c>
      <c r="CC878">
        <v>76</v>
      </c>
      <c r="CD878">
        <v>77</v>
      </c>
      <c r="CE878">
        <v>78</v>
      </c>
      <c r="CF878">
        <v>79</v>
      </c>
      <c r="CG878">
        <v>80</v>
      </c>
      <c r="CH878">
        <v>81</v>
      </c>
      <c r="CI878">
        <v>82</v>
      </c>
      <c r="CJ878">
        <v>83</v>
      </c>
      <c r="CK878">
        <v>84</v>
      </c>
      <c r="CL878">
        <v>85</v>
      </c>
      <c r="CM878">
        <v>86</v>
      </c>
      <c r="CN878">
        <v>87</v>
      </c>
      <c r="CO878">
        <v>88</v>
      </c>
      <c r="CP878">
        <v>89</v>
      </c>
      <c r="CQ878">
        <v>90</v>
      </c>
      <c r="CR878">
        <v>91</v>
      </c>
      <c r="CS878">
        <v>92</v>
      </c>
      <c r="CT878">
        <v>93</v>
      </c>
      <c r="CU878">
        <v>94</v>
      </c>
      <c r="CV878">
        <v>95</v>
      </c>
      <c r="CW878">
        <v>96</v>
      </c>
      <c r="CX878">
        <v>97</v>
      </c>
      <c r="CY878">
        <v>98</v>
      </c>
      <c r="CZ878">
        <v>99</v>
      </c>
      <c r="DA878">
        <v>100</v>
      </c>
      <c r="DB878">
        <v>101</v>
      </c>
      <c r="DC878">
        <v>102</v>
      </c>
      <c r="DD878">
        <v>103</v>
      </c>
      <c r="DE878">
        <v>104</v>
      </c>
      <c r="DF878">
        <v>105</v>
      </c>
      <c r="DG878">
        <v>106</v>
      </c>
      <c r="DH878">
        <v>107</v>
      </c>
      <c r="DI878">
        <v>108</v>
      </c>
      <c r="DJ878">
        <v>109</v>
      </c>
      <c r="DK878">
        <v>110</v>
      </c>
      <c r="DL878">
        <v>111</v>
      </c>
      <c r="DM878">
        <v>112</v>
      </c>
      <c r="DN878">
        <v>113</v>
      </c>
      <c r="DO878">
        <v>114</v>
      </c>
      <c r="DP878">
        <v>115</v>
      </c>
      <c r="DQ878">
        <v>116</v>
      </c>
      <c r="DR878">
        <v>117</v>
      </c>
      <c r="DS878">
        <v>118</v>
      </c>
      <c r="DT878">
        <v>119</v>
      </c>
      <c r="DU878">
        <v>120</v>
      </c>
      <c r="DV878">
        <v>121</v>
      </c>
      <c r="DW878">
        <v>122</v>
      </c>
      <c r="DX878">
        <v>123</v>
      </c>
      <c r="DY878">
        <v>124</v>
      </c>
      <c r="DZ878">
        <v>125</v>
      </c>
      <c r="EA878">
        <v>126</v>
      </c>
      <c r="EB878">
        <v>127</v>
      </c>
      <c r="EC878">
        <v>128</v>
      </c>
      <c r="ED878">
        <v>129</v>
      </c>
      <c r="EE878">
        <v>130</v>
      </c>
      <c r="EF878">
        <v>131</v>
      </c>
      <c r="EG878">
        <v>132</v>
      </c>
      <c r="EH878">
        <v>133</v>
      </c>
      <c r="EI878">
        <v>134</v>
      </c>
      <c r="EJ878">
        <v>135</v>
      </c>
      <c r="EK878">
        <v>136</v>
      </c>
      <c r="EL878">
        <v>137</v>
      </c>
      <c r="EM878">
        <v>138</v>
      </c>
      <c r="EN878">
        <v>139</v>
      </c>
      <c r="EO878">
        <v>140</v>
      </c>
      <c r="EP878">
        <v>141</v>
      </c>
      <c r="EQ878">
        <v>142</v>
      </c>
      <c r="ER878">
        <v>143</v>
      </c>
      <c r="ES878">
        <v>144</v>
      </c>
      <c r="ET878">
        <v>145</v>
      </c>
      <c r="EU878">
        <v>146</v>
      </c>
      <c r="EV878">
        <v>147</v>
      </c>
      <c r="EW878">
        <v>148</v>
      </c>
      <c r="EX878">
        <v>149</v>
      </c>
      <c r="EY878">
        <v>150</v>
      </c>
      <c r="EZ878">
        <v>151</v>
      </c>
      <c r="FA878">
        <v>152</v>
      </c>
      <c r="FB878">
        <v>153</v>
      </c>
      <c r="FC878">
        <v>154</v>
      </c>
      <c r="FD878">
        <v>155</v>
      </c>
      <c r="FE878">
        <v>156</v>
      </c>
      <c r="FF878">
        <v>157</v>
      </c>
      <c r="FG878">
        <v>158</v>
      </c>
      <c r="FH878">
        <v>159</v>
      </c>
      <c r="FI878">
        <v>160</v>
      </c>
      <c r="FJ878">
        <v>161</v>
      </c>
      <c r="FK878">
        <v>162</v>
      </c>
      <c r="FL878">
        <v>163</v>
      </c>
      <c r="FM878">
        <v>164</v>
      </c>
      <c r="FN878">
        <v>165</v>
      </c>
      <c r="FO878">
        <v>166</v>
      </c>
      <c r="FP878">
        <v>167</v>
      </c>
      <c r="FQ878">
        <v>168</v>
      </c>
      <c r="FR878">
        <v>169</v>
      </c>
      <c r="FS878">
        <v>170</v>
      </c>
      <c r="FT878">
        <v>171</v>
      </c>
      <c r="FU878">
        <v>172</v>
      </c>
      <c r="FV878">
        <v>173</v>
      </c>
      <c r="FW878">
        <v>174</v>
      </c>
      <c r="FY878">
        <v>175</v>
      </c>
      <c r="FZ878">
        <v>176</v>
      </c>
      <c r="GA878">
        <v>177</v>
      </c>
      <c r="GB878">
        <v>178</v>
      </c>
    </row>
    <row r="879" spans="4:184" x14ac:dyDescent="0.2">
      <c r="E879" s="426" t="s">
        <v>157</v>
      </c>
      <c r="F879">
        <v>47</v>
      </c>
      <c r="G879">
        <v>93</v>
      </c>
      <c r="H879">
        <v>135</v>
      </c>
      <c r="I879">
        <v>21</v>
      </c>
      <c r="J879">
        <v>129</v>
      </c>
      <c r="K879">
        <v>3</v>
      </c>
      <c r="L879">
        <v>34</v>
      </c>
      <c r="M879">
        <v>159</v>
      </c>
      <c r="N879">
        <v>91</v>
      </c>
      <c r="O879">
        <v>76</v>
      </c>
      <c r="P879">
        <v>52</v>
      </c>
      <c r="Q879">
        <v>50</v>
      </c>
      <c r="R879">
        <v>35</v>
      </c>
      <c r="S879">
        <v>115</v>
      </c>
      <c r="T879">
        <v>168</v>
      </c>
      <c r="U879">
        <v>154</v>
      </c>
      <c r="V879">
        <v>145</v>
      </c>
      <c r="W879">
        <v>100</v>
      </c>
      <c r="X879">
        <v>12</v>
      </c>
      <c r="Y879">
        <v>43</v>
      </c>
      <c r="Z879">
        <v>70</v>
      </c>
      <c r="AA879">
        <v>84</v>
      </c>
      <c r="AB879">
        <v>37</v>
      </c>
      <c r="AC879">
        <v>136</v>
      </c>
      <c r="AD879">
        <v>111</v>
      </c>
      <c r="AE879">
        <v>29</v>
      </c>
      <c r="AF879">
        <v>169</v>
      </c>
      <c r="AG879">
        <v>16</v>
      </c>
      <c r="AH879">
        <v>97</v>
      </c>
      <c r="AI879">
        <v>82</v>
      </c>
      <c r="AJ879">
        <v>79</v>
      </c>
      <c r="AK879">
        <v>13</v>
      </c>
      <c r="AL879">
        <v>130</v>
      </c>
      <c r="AM879">
        <v>171</v>
      </c>
      <c r="AN879">
        <v>28</v>
      </c>
      <c r="AO879">
        <v>140</v>
      </c>
      <c r="AP879">
        <v>143</v>
      </c>
      <c r="AQ879">
        <v>65</v>
      </c>
      <c r="AR879">
        <v>86</v>
      </c>
      <c r="AS879">
        <v>59</v>
      </c>
      <c r="AT879">
        <v>127</v>
      </c>
      <c r="AU879">
        <v>5</v>
      </c>
      <c r="AV879">
        <v>119</v>
      </c>
      <c r="AW879">
        <v>133</v>
      </c>
      <c r="AX879">
        <v>175</v>
      </c>
      <c r="AY879">
        <v>19</v>
      </c>
      <c r="AZ879">
        <v>85</v>
      </c>
      <c r="BA879">
        <v>62</v>
      </c>
      <c r="BB879">
        <v>92</v>
      </c>
      <c r="BC879">
        <v>156</v>
      </c>
      <c r="BD879">
        <v>8</v>
      </c>
      <c r="BE879">
        <v>81</v>
      </c>
      <c r="BF879">
        <v>64</v>
      </c>
      <c r="BG879">
        <v>108</v>
      </c>
      <c r="BH879">
        <v>149</v>
      </c>
      <c r="BI879">
        <v>90</v>
      </c>
      <c r="BJ879">
        <v>18</v>
      </c>
      <c r="BK879">
        <v>125</v>
      </c>
      <c r="BL879">
        <v>153</v>
      </c>
      <c r="BM879">
        <v>14</v>
      </c>
      <c r="BN879">
        <v>24</v>
      </c>
      <c r="BO879">
        <v>164</v>
      </c>
      <c r="BP879">
        <v>167</v>
      </c>
      <c r="BQ879">
        <v>88</v>
      </c>
      <c r="BR879">
        <v>1</v>
      </c>
      <c r="BS879">
        <v>110</v>
      </c>
      <c r="BT879">
        <v>69</v>
      </c>
      <c r="BU879">
        <v>55</v>
      </c>
      <c r="BV879">
        <v>118</v>
      </c>
      <c r="BW879">
        <v>126</v>
      </c>
      <c r="BX879">
        <v>73</v>
      </c>
      <c r="BY879">
        <v>15</v>
      </c>
      <c r="BZ879">
        <v>117</v>
      </c>
      <c r="CA879">
        <v>38</v>
      </c>
      <c r="CB879">
        <v>144</v>
      </c>
      <c r="CC879">
        <v>83</v>
      </c>
      <c r="CD879">
        <v>158</v>
      </c>
      <c r="CE879">
        <v>124</v>
      </c>
      <c r="CF879">
        <v>163</v>
      </c>
      <c r="CG879">
        <v>166</v>
      </c>
      <c r="CH879">
        <v>120</v>
      </c>
      <c r="CI879">
        <v>89</v>
      </c>
      <c r="CJ879">
        <v>7</v>
      </c>
      <c r="CK879">
        <v>146</v>
      </c>
      <c r="CL879">
        <v>42</v>
      </c>
      <c r="CM879">
        <v>104</v>
      </c>
      <c r="CN879">
        <v>63</v>
      </c>
      <c r="CO879">
        <v>17</v>
      </c>
      <c r="CP879">
        <v>96</v>
      </c>
      <c r="CQ879">
        <v>56</v>
      </c>
      <c r="CR879">
        <v>39</v>
      </c>
      <c r="CS879">
        <v>178</v>
      </c>
      <c r="CT879">
        <v>2</v>
      </c>
      <c r="CU879">
        <v>106</v>
      </c>
      <c r="CV879">
        <v>101</v>
      </c>
      <c r="CW879">
        <v>45</v>
      </c>
      <c r="CX879">
        <v>48</v>
      </c>
      <c r="CY879">
        <v>94</v>
      </c>
      <c r="CZ879">
        <v>78</v>
      </c>
      <c r="DA879">
        <v>103</v>
      </c>
      <c r="DB879">
        <v>109</v>
      </c>
      <c r="DC879">
        <v>131</v>
      </c>
      <c r="DD879">
        <v>161</v>
      </c>
      <c r="DE879">
        <v>112</v>
      </c>
      <c r="DF879">
        <v>128</v>
      </c>
      <c r="DG879">
        <v>98</v>
      </c>
      <c r="DH879">
        <v>170</v>
      </c>
      <c r="DI879">
        <v>57</v>
      </c>
      <c r="DJ879">
        <v>77</v>
      </c>
      <c r="DK879">
        <v>71</v>
      </c>
      <c r="DL879">
        <v>176</v>
      </c>
      <c r="DM879">
        <v>30</v>
      </c>
      <c r="DN879">
        <v>147</v>
      </c>
      <c r="DO879">
        <v>116</v>
      </c>
      <c r="DP879">
        <v>66</v>
      </c>
      <c r="DQ879">
        <v>123</v>
      </c>
      <c r="DR879">
        <v>36</v>
      </c>
      <c r="DS879">
        <v>162</v>
      </c>
      <c r="DT879">
        <v>53</v>
      </c>
      <c r="DU879">
        <v>26</v>
      </c>
      <c r="DV879">
        <v>32</v>
      </c>
      <c r="DW879">
        <v>173</v>
      </c>
      <c r="DX879">
        <v>114</v>
      </c>
      <c r="DY879">
        <v>165</v>
      </c>
      <c r="DZ879">
        <v>58</v>
      </c>
      <c r="EA879">
        <v>67</v>
      </c>
      <c r="EB879">
        <v>41</v>
      </c>
      <c r="EC879">
        <v>172</v>
      </c>
      <c r="ED879">
        <v>72</v>
      </c>
      <c r="EE879">
        <v>102</v>
      </c>
      <c r="EF879">
        <v>95</v>
      </c>
      <c r="EG879">
        <v>54</v>
      </c>
      <c r="EH879">
        <v>44</v>
      </c>
      <c r="EI879">
        <v>142</v>
      </c>
      <c r="EJ879">
        <v>6</v>
      </c>
      <c r="EK879">
        <v>160</v>
      </c>
      <c r="EL879">
        <v>139</v>
      </c>
      <c r="EM879">
        <v>74</v>
      </c>
      <c r="EN879">
        <v>68</v>
      </c>
      <c r="EO879">
        <v>132</v>
      </c>
      <c r="EP879">
        <v>60</v>
      </c>
      <c r="EQ879">
        <v>99</v>
      </c>
      <c r="ER879">
        <v>11</v>
      </c>
      <c r="ES879">
        <v>152</v>
      </c>
      <c r="ET879">
        <v>33</v>
      </c>
      <c r="EU879">
        <v>23</v>
      </c>
      <c r="EV879">
        <v>113</v>
      </c>
      <c r="EW879">
        <v>157</v>
      </c>
      <c r="EX879">
        <v>141</v>
      </c>
      <c r="EY879">
        <v>61</v>
      </c>
      <c r="EZ879">
        <v>27</v>
      </c>
      <c r="FA879">
        <v>150</v>
      </c>
      <c r="FB879">
        <v>49</v>
      </c>
      <c r="FC879">
        <v>22</v>
      </c>
      <c r="FD879">
        <v>174</v>
      </c>
      <c r="FE879">
        <v>40</v>
      </c>
      <c r="FF879">
        <v>148</v>
      </c>
      <c r="FG879">
        <v>10</v>
      </c>
      <c r="FH879">
        <v>51</v>
      </c>
      <c r="FI879">
        <v>138</v>
      </c>
      <c r="FJ879">
        <v>20</v>
      </c>
      <c r="FK879">
        <v>75</v>
      </c>
      <c r="FL879">
        <v>121</v>
      </c>
      <c r="FM879">
        <v>46</v>
      </c>
      <c r="FN879">
        <v>177</v>
      </c>
      <c r="FO879">
        <v>80</v>
      </c>
      <c r="FP879">
        <v>105</v>
      </c>
      <c r="FQ879">
        <v>31</v>
      </c>
      <c r="FR879">
        <v>137</v>
      </c>
      <c r="FS879">
        <v>107</v>
      </c>
      <c r="FT879">
        <v>122</v>
      </c>
      <c r="FU879">
        <v>9</v>
      </c>
      <c r="FV879">
        <v>87</v>
      </c>
      <c r="FW879">
        <v>155</v>
      </c>
      <c r="FY879">
        <v>134</v>
      </c>
      <c r="FZ879">
        <v>4</v>
      </c>
      <c r="GA879">
        <v>25</v>
      </c>
      <c r="GB879">
        <v>151</v>
      </c>
    </row>
    <row r="880" spans="4:184" x14ac:dyDescent="0.2">
      <c r="E880" s="426" t="s">
        <v>159</v>
      </c>
      <c r="F880">
        <v>130</v>
      </c>
      <c r="G880">
        <v>68</v>
      </c>
      <c r="H880">
        <v>105</v>
      </c>
      <c r="I880">
        <v>26</v>
      </c>
      <c r="J880">
        <v>21</v>
      </c>
      <c r="K880">
        <v>165</v>
      </c>
      <c r="L880">
        <v>106</v>
      </c>
      <c r="M880">
        <v>152</v>
      </c>
      <c r="N880">
        <v>140</v>
      </c>
      <c r="O880">
        <v>123</v>
      </c>
      <c r="P880">
        <v>94</v>
      </c>
      <c r="Q880">
        <v>46</v>
      </c>
      <c r="R880">
        <v>178</v>
      </c>
      <c r="S880">
        <v>37</v>
      </c>
      <c r="T880">
        <v>109</v>
      </c>
      <c r="U880">
        <v>85</v>
      </c>
      <c r="V880">
        <v>64</v>
      </c>
      <c r="W880">
        <v>77</v>
      </c>
      <c r="X880">
        <v>20</v>
      </c>
      <c r="Y880">
        <v>146</v>
      </c>
      <c r="Z880">
        <v>102</v>
      </c>
      <c r="AA880">
        <v>74</v>
      </c>
      <c r="AB880">
        <v>6</v>
      </c>
      <c r="AC880">
        <v>111</v>
      </c>
      <c r="AD880">
        <v>13</v>
      </c>
      <c r="AE880">
        <v>168</v>
      </c>
      <c r="AF880">
        <v>80</v>
      </c>
      <c r="AG880">
        <v>145</v>
      </c>
      <c r="AH880">
        <v>73</v>
      </c>
      <c r="AI880">
        <v>161</v>
      </c>
      <c r="AJ880">
        <v>118</v>
      </c>
      <c r="AK880">
        <v>28</v>
      </c>
      <c r="AL880">
        <v>154</v>
      </c>
      <c r="AM880">
        <v>87</v>
      </c>
      <c r="AN880">
        <v>39</v>
      </c>
      <c r="AO880">
        <v>5</v>
      </c>
      <c r="AP880">
        <v>114</v>
      </c>
      <c r="AQ880">
        <v>76</v>
      </c>
      <c r="AR880">
        <v>8</v>
      </c>
      <c r="AS880">
        <v>162</v>
      </c>
      <c r="AT880">
        <v>125</v>
      </c>
      <c r="AU880">
        <v>60</v>
      </c>
      <c r="AV880">
        <v>132</v>
      </c>
      <c r="AW880">
        <v>2</v>
      </c>
      <c r="AX880">
        <v>29</v>
      </c>
      <c r="AY880">
        <v>129</v>
      </c>
      <c r="AZ880">
        <v>79</v>
      </c>
      <c r="BA880">
        <v>4</v>
      </c>
      <c r="BB880">
        <v>131</v>
      </c>
      <c r="BC880">
        <v>52</v>
      </c>
      <c r="BD880">
        <v>177</v>
      </c>
      <c r="BE880">
        <v>159</v>
      </c>
      <c r="BF880">
        <v>120</v>
      </c>
      <c r="BG880">
        <v>62</v>
      </c>
      <c r="BH880">
        <v>36</v>
      </c>
      <c r="BI880">
        <v>170</v>
      </c>
      <c r="BJ880">
        <v>100</v>
      </c>
      <c r="BK880">
        <v>89</v>
      </c>
      <c r="BL880">
        <v>156</v>
      </c>
      <c r="BM880">
        <v>143</v>
      </c>
      <c r="BN880">
        <v>164</v>
      </c>
      <c r="BO880">
        <v>103</v>
      </c>
      <c r="BP880">
        <v>22</v>
      </c>
      <c r="BQ880">
        <v>17</v>
      </c>
      <c r="BR880">
        <v>113</v>
      </c>
      <c r="BS880">
        <v>144</v>
      </c>
      <c r="BT880">
        <v>96</v>
      </c>
      <c r="BU880">
        <v>82</v>
      </c>
      <c r="BV880">
        <v>122</v>
      </c>
      <c r="BW880">
        <v>134</v>
      </c>
      <c r="BX880">
        <v>149</v>
      </c>
      <c r="BY880">
        <v>95</v>
      </c>
      <c r="BZ880">
        <v>72</v>
      </c>
      <c r="CA880">
        <v>63</v>
      </c>
      <c r="CB880">
        <v>32</v>
      </c>
      <c r="CC880">
        <v>92</v>
      </c>
      <c r="CD880">
        <v>44</v>
      </c>
      <c r="CE880">
        <v>112</v>
      </c>
      <c r="CF880">
        <v>23</v>
      </c>
      <c r="CG880">
        <v>27</v>
      </c>
      <c r="CH880">
        <v>10</v>
      </c>
      <c r="CI880">
        <v>160</v>
      </c>
      <c r="CJ880">
        <v>15</v>
      </c>
      <c r="CK880">
        <v>93</v>
      </c>
      <c r="CL880">
        <v>127</v>
      </c>
      <c r="CM880">
        <v>42</v>
      </c>
      <c r="CN880">
        <v>90</v>
      </c>
      <c r="CO880">
        <v>110</v>
      </c>
      <c r="CP880">
        <v>166</v>
      </c>
      <c r="CQ880">
        <v>98</v>
      </c>
      <c r="CR880">
        <v>78</v>
      </c>
      <c r="CS880">
        <v>38</v>
      </c>
      <c r="CT880">
        <v>84</v>
      </c>
      <c r="CU880">
        <v>158</v>
      </c>
      <c r="CV880">
        <v>19</v>
      </c>
      <c r="CW880">
        <v>128</v>
      </c>
      <c r="CX880">
        <v>133</v>
      </c>
      <c r="CY880">
        <v>30</v>
      </c>
      <c r="CZ880">
        <v>81</v>
      </c>
      <c r="DA880">
        <v>57</v>
      </c>
      <c r="DB880">
        <v>139</v>
      </c>
      <c r="DC880">
        <v>108</v>
      </c>
      <c r="DD880">
        <v>99</v>
      </c>
      <c r="DE880">
        <v>48</v>
      </c>
      <c r="DF880">
        <v>117</v>
      </c>
      <c r="DG880">
        <v>97</v>
      </c>
      <c r="DH880">
        <v>163</v>
      </c>
      <c r="DI880">
        <v>142</v>
      </c>
      <c r="DJ880">
        <v>56</v>
      </c>
      <c r="DK880">
        <v>173</v>
      </c>
      <c r="DL880">
        <v>107</v>
      </c>
      <c r="DM880">
        <v>136</v>
      </c>
      <c r="DN880">
        <v>1</v>
      </c>
      <c r="DO880">
        <v>157</v>
      </c>
      <c r="DP880">
        <v>176</v>
      </c>
      <c r="DQ880">
        <v>169</v>
      </c>
      <c r="DR880">
        <v>175</v>
      </c>
      <c r="DS880">
        <v>12</v>
      </c>
      <c r="DT880">
        <v>83</v>
      </c>
      <c r="DU880">
        <v>24</v>
      </c>
      <c r="DV880">
        <v>115</v>
      </c>
      <c r="DW880">
        <v>88</v>
      </c>
      <c r="DX880">
        <v>126</v>
      </c>
      <c r="DY880">
        <v>147</v>
      </c>
      <c r="DZ880">
        <v>41</v>
      </c>
      <c r="EA880">
        <v>65</v>
      </c>
      <c r="EB880">
        <v>35</v>
      </c>
      <c r="EC880">
        <v>75</v>
      </c>
      <c r="ED880">
        <v>16</v>
      </c>
      <c r="EE880">
        <v>7</v>
      </c>
      <c r="EF880">
        <v>59</v>
      </c>
      <c r="EG880">
        <v>43</v>
      </c>
      <c r="EH880">
        <v>151</v>
      </c>
      <c r="EI880">
        <v>67</v>
      </c>
      <c r="EJ880">
        <v>171</v>
      </c>
      <c r="EK880">
        <v>58</v>
      </c>
      <c r="EL880">
        <v>124</v>
      </c>
      <c r="EM880">
        <v>137</v>
      </c>
      <c r="EN880">
        <v>101</v>
      </c>
      <c r="EO880">
        <v>91</v>
      </c>
      <c r="EP880">
        <v>174</v>
      </c>
      <c r="EQ880">
        <v>55</v>
      </c>
      <c r="ER880">
        <v>116</v>
      </c>
      <c r="ES880">
        <v>148</v>
      </c>
      <c r="ET880">
        <v>86</v>
      </c>
      <c r="EU880">
        <v>14</v>
      </c>
      <c r="EV880">
        <v>138</v>
      </c>
      <c r="EW880">
        <v>50</v>
      </c>
      <c r="EX880">
        <v>45</v>
      </c>
      <c r="EY880">
        <v>3</v>
      </c>
      <c r="EZ880">
        <v>155</v>
      </c>
      <c r="FA880">
        <v>49</v>
      </c>
      <c r="FB880">
        <v>54</v>
      </c>
      <c r="FC880">
        <v>167</v>
      </c>
      <c r="FD880">
        <v>172</v>
      </c>
      <c r="FE880">
        <v>153</v>
      </c>
      <c r="FF880">
        <v>119</v>
      </c>
      <c r="FG880">
        <v>34</v>
      </c>
      <c r="FH880">
        <v>40</v>
      </c>
      <c r="FI880">
        <v>141</v>
      </c>
      <c r="FJ880">
        <v>53</v>
      </c>
      <c r="FK880">
        <v>104</v>
      </c>
      <c r="FL880">
        <v>150</v>
      </c>
      <c r="FM880">
        <v>61</v>
      </c>
      <c r="FN880">
        <v>47</v>
      </c>
      <c r="FO880">
        <v>9</v>
      </c>
      <c r="FP880">
        <v>25</v>
      </c>
      <c r="FQ880">
        <v>69</v>
      </c>
      <c r="FR880">
        <v>18</v>
      </c>
      <c r="FS880">
        <v>11</v>
      </c>
      <c r="FT880">
        <v>33</v>
      </c>
      <c r="FU880">
        <v>66</v>
      </c>
      <c r="FV880">
        <v>71</v>
      </c>
      <c r="FW880">
        <v>121</v>
      </c>
      <c r="FY880">
        <v>135</v>
      </c>
      <c r="FZ880">
        <v>70</v>
      </c>
      <c r="GA880">
        <v>51</v>
      </c>
      <c r="GB880">
        <v>31</v>
      </c>
    </row>
    <row r="882" spans="4:189" x14ac:dyDescent="0.2">
      <c r="D882" s="430">
        <v>179</v>
      </c>
      <c r="E882" s="431" t="s">
        <v>179</v>
      </c>
    </row>
    <row r="883" spans="4:189" x14ac:dyDescent="0.2">
      <c r="E883" s="426" t="s">
        <v>130</v>
      </c>
      <c r="F883">
        <v>1</v>
      </c>
      <c r="G883">
        <v>2</v>
      </c>
      <c r="H883">
        <v>3</v>
      </c>
      <c r="I883">
        <v>4</v>
      </c>
      <c r="J883">
        <v>5</v>
      </c>
      <c r="K883">
        <v>6</v>
      </c>
      <c r="L883">
        <v>7</v>
      </c>
      <c r="M883">
        <v>8</v>
      </c>
      <c r="N883">
        <v>9</v>
      </c>
      <c r="O883">
        <v>10</v>
      </c>
      <c r="P883">
        <v>11</v>
      </c>
      <c r="Q883">
        <v>12</v>
      </c>
      <c r="R883">
        <v>13</v>
      </c>
      <c r="S883">
        <v>14</v>
      </c>
      <c r="T883">
        <v>15</v>
      </c>
      <c r="U883">
        <v>16</v>
      </c>
      <c r="V883">
        <v>17</v>
      </c>
      <c r="W883">
        <v>18</v>
      </c>
      <c r="X883">
        <v>19</v>
      </c>
      <c r="Y883">
        <v>20</v>
      </c>
      <c r="Z883">
        <v>21</v>
      </c>
      <c r="AA883">
        <v>22</v>
      </c>
      <c r="AB883">
        <v>23</v>
      </c>
      <c r="AC883">
        <v>24</v>
      </c>
      <c r="AD883">
        <v>25</v>
      </c>
      <c r="AE883">
        <v>26</v>
      </c>
      <c r="AF883">
        <v>27</v>
      </c>
      <c r="AG883">
        <v>28</v>
      </c>
      <c r="AH883">
        <v>29</v>
      </c>
      <c r="AI883">
        <v>30</v>
      </c>
      <c r="AJ883">
        <v>31</v>
      </c>
      <c r="AK883">
        <v>32</v>
      </c>
      <c r="AL883">
        <v>33</v>
      </c>
      <c r="AM883">
        <v>34</v>
      </c>
      <c r="AN883">
        <v>35</v>
      </c>
      <c r="AO883">
        <v>36</v>
      </c>
      <c r="AP883">
        <v>37</v>
      </c>
      <c r="AQ883">
        <v>38</v>
      </c>
      <c r="AR883">
        <v>39</v>
      </c>
      <c r="AS883">
        <v>40</v>
      </c>
      <c r="AT883">
        <v>41</v>
      </c>
      <c r="AU883">
        <v>42</v>
      </c>
      <c r="AV883">
        <v>43</v>
      </c>
      <c r="AW883">
        <v>44</v>
      </c>
      <c r="AX883">
        <v>45</v>
      </c>
      <c r="AY883">
        <v>46</v>
      </c>
      <c r="AZ883">
        <v>47</v>
      </c>
      <c r="BA883">
        <v>48</v>
      </c>
      <c r="BB883">
        <v>49</v>
      </c>
      <c r="BC883">
        <v>50</v>
      </c>
      <c r="BD883">
        <v>51</v>
      </c>
      <c r="BE883">
        <v>52</v>
      </c>
      <c r="BF883">
        <v>53</v>
      </c>
      <c r="BG883">
        <v>54</v>
      </c>
      <c r="BH883">
        <v>55</v>
      </c>
      <c r="BI883">
        <v>56</v>
      </c>
      <c r="BJ883">
        <v>57</v>
      </c>
      <c r="BK883">
        <v>58</v>
      </c>
      <c r="BL883">
        <v>59</v>
      </c>
      <c r="BM883">
        <v>60</v>
      </c>
      <c r="BN883">
        <v>61</v>
      </c>
      <c r="BO883">
        <v>62</v>
      </c>
      <c r="BP883">
        <v>63</v>
      </c>
      <c r="BQ883">
        <v>64</v>
      </c>
      <c r="BR883">
        <v>65</v>
      </c>
      <c r="BS883">
        <v>66</v>
      </c>
      <c r="BT883">
        <v>67</v>
      </c>
      <c r="BU883">
        <v>68</v>
      </c>
      <c r="BV883">
        <v>69</v>
      </c>
      <c r="BW883">
        <v>70</v>
      </c>
      <c r="BX883">
        <v>71</v>
      </c>
      <c r="BY883">
        <v>72</v>
      </c>
      <c r="BZ883">
        <v>73</v>
      </c>
      <c r="CA883">
        <v>74</v>
      </c>
      <c r="CB883">
        <v>75</v>
      </c>
      <c r="CC883">
        <v>76</v>
      </c>
      <c r="CD883">
        <v>77</v>
      </c>
      <c r="CE883">
        <v>78</v>
      </c>
      <c r="CF883">
        <v>79</v>
      </c>
      <c r="CG883">
        <v>80</v>
      </c>
      <c r="CH883">
        <v>81</v>
      </c>
      <c r="CI883">
        <v>82</v>
      </c>
      <c r="CJ883">
        <v>83</v>
      </c>
      <c r="CK883">
        <v>84</v>
      </c>
      <c r="CL883">
        <v>85</v>
      </c>
      <c r="CM883">
        <v>86</v>
      </c>
      <c r="CN883">
        <v>87</v>
      </c>
      <c r="CO883">
        <v>88</v>
      </c>
      <c r="CP883">
        <v>89</v>
      </c>
      <c r="CQ883">
        <v>90</v>
      </c>
      <c r="CR883">
        <v>91</v>
      </c>
      <c r="CS883">
        <v>92</v>
      </c>
      <c r="CT883">
        <v>93</v>
      </c>
      <c r="CU883">
        <v>94</v>
      </c>
      <c r="CV883">
        <v>95</v>
      </c>
      <c r="CW883">
        <v>96</v>
      </c>
      <c r="CX883">
        <v>97</v>
      </c>
      <c r="CY883">
        <v>98</v>
      </c>
      <c r="CZ883">
        <v>99</v>
      </c>
      <c r="DA883">
        <v>100</v>
      </c>
      <c r="DB883">
        <v>101</v>
      </c>
      <c r="DC883">
        <v>102</v>
      </c>
      <c r="DD883">
        <v>103</v>
      </c>
      <c r="DE883">
        <v>104</v>
      </c>
      <c r="DF883">
        <v>105</v>
      </c>
      <c r="DG883">
        <v>106</v>
      </c>
      <c r="DH883">
        <v>107</v>
      </c>
      <c r="DI883">
        <v>108</v>
      </c>
      <c r="DJ883">
        <v>109</v>
      </c>
      <c r="DK883">
        <v>110</v>
      </c>
      <c r="DL883">
        <v>111</v>
      </c>
      <c r="DM883">
        <v>112</v>
      </c>
      <c r="DN883">
        <v>113</v>
      </c>
      <c r="DO883">
        <v>114</v>
      </c>
      <c r="DP883">
        <v>115</v>
      </c>
      <c r="DQ883">
        <v>116</v>
      </c>
      <c r="DR883">
        <v>117</v>
      </c>
      <c r="DS883">
        <v>118</v>
      </c>
      <c r="DT883">
        <v>119</v>
      </c>
      <c r="DU883">
        <v>120</v>
      </c>
      <c r="DV883">
        <v>121</v>
      </c>
      <c r="DW883">
        <v>122</v>
      </c>
      <c r="DX883">
        <v>123</v>
      </c>
      <c r="DY883">
        <v>124</v>
      </c>
      <c r="DZ883">
        <v>125</v>
      </c>
      <c r="EA883">
        <v>126</v>
      </c>
      <c r="EB883">
        <v>127</v>
      </c>
      <c r="EC883">
        <v>128</v>
      </c>
      <c r="ED883">
        <v>129</v>
      </c>
      <c r="EE883">
        <v>130</v>
      </c>
      <c r="EF883">
        <v>131</v>
      </c>
      <c r="EG883">
        <v>132</v>
      </c>
      <c r="EH883">
        <v>133</v>
      </c>
      <c r="EI883">
        <v>134</v>
      </c>
      <c r="EJ883">
        <v>135</v>
      </c>
      <c r="EK883">
        <v>136</v>
      </c>
      <c r="EL883">
        <v>137</v>
      </c>
      <c r="EM883">
        <v>138</v>
      </c>
      <c r="EN883">
        <v>139</v>
      </c>
      <c r="EO883">
        <v>140</v>
      </c>
      <c r="EP883">
        <v>141</v>
      </c>
      <c r="EQ883">
        <v>142</v>
      </c>
      <c r="ER883">
        <v>143</v>
      </c>
      <c r="ES883">
        <v>144</v>
      </c>
      <c r="ET883">
        <v>145</v>
      </c>
      <c r="EU883">
        <v>146</v>
      </c>
      <c r="EV883">
        <v>147</v>
      </c>
      <c r="EW883">
        <v>148</v>
      </c>
      <c r="EX883">
        <v>149</v>
      </c>
      <c r="EY883">
        <v>150</v>
      </c>
      <c r="EZ883">
        <v>151</v>
      </c>
      <c r="FA883">
        <v>152</v>
      </c>
      <c r="FB883">
        <v>153</v>
      </c>
      <c r="FC883">
        <v>154</v>
      </c>
      <c r="FD883">
        <v>155</v>
      </c>
      <c r="FE883">
        <v>156</v>
      </c>
      <c r="FF883">
        <v>157</v>
      </c>
      <c r="FG883">
        <v>158</v>
      </c>
      <c r="FH883">
        <v>159</v>
      </c>
      <c r="FI883">
        <v>160</v>
      </c>
      <c r="FJ883">
        <v>161</v>
      </c>
      <c r="FK883">
        <v>162</v>
      </c>
      <c r="FL883">
        <v>163</v>
      </c>
      <c r="FM883">
        <v>164</v>
      </c>
      <c r="FN883">
        <v>165</v>
      </c>
      <c r="FO883">
        <v>166</v>
      </c>
      <c r="FP883">
        <v>167</v>
      </c>
      <c r="FQ883">
        <v>168</v>
      </c>
      <c r="FR883">
        <v>169</v>
      </c>
      <c r="FS883">
        <v>170</v>
      </c>
      <c r="FT883">
        <v>171</v>
      </c>
      <c r="FU883">
        <v>172</v>
      </c>
      <c r="FV883">
        <v>173</v>
      </c>
      <c r="FW883">
        <v>174</v>
      </c>
      <c r="FX883">
        <v>175</v>
      </c>
      <c r="FY883">
        <v>176</v>
      </c>
      <c r="FZ883">
        <v>177</v>
      </c>
      <c r="GA883">
        <v>178</v>
      </c>
      <c r="GB883">
        <v>179</v>
      </c>
    </row>
    <row r="884" spans="4:189" x14ac:dyDescent="0.2">
      <c r="E884" s="426" t="s">
        <v>157</v>
      </c>
      <c r="F884">
        <v>120</v>
      </c>
      <c r="G884">
        <v>74</v>
      </c>
      <c r="H884">
        <v>82</v>
      </c>
      <c r="I884">
        <v>151</v>
      </c>
      <c r="J884">
        <v>141</v>
      </c>
      <c r="K884">
        <v>138</v>
      </c>
      <c r="L884">
        <v>103</v>
      </c>
      <c r="M884">
        <v>30</v>
      </c>
      <c r="N884">
        <v>93</v>
      </c>
      <c r="O884">
        <v>21</v>
      </c>
      <c r="P884">
        <v>25</v>
      </c>
      <c r="Q884">
        <v>140</v>
      </c>
      <c r="R884">
        <v>117</v>
      </c>
      <c r="S884">
        <v>43</v>
      </c>
      <c r="T884">
        <v>168</v>
      </c>
      <c r="U884">
        <v>19</v>
      </c>
      <c r="V884">
        <v>44</v>
      </c>
      <c r="W884">
        <v>107</v>
      </c>
      <c r="X884">
        <v>52</v>
      </c>
      <c r="Y884">
        <v>176</v>
      </c>
      <c r="Z884">
        <v>10</v>
      </c>
      <c r="AA884">
        <v>155</v>
      </c>
      <c r="AB884">
        <v>42</v>
      </c>
      <c r="AC884">
        <v>80</v>
      </c>
      <c r="AD884">
        <v>144</v>
      </c>
      <c r="AE884">
        <v>50</v>
      </c>
      <c r="AF884">
        <v>154</v>
      </c>
      <c r="AG884">
        <v>77</v>
      </c>
      <c r="AH884">
        <v>126</v>
      </c>
      <c r="AI884">
        <v>178</v>
      </c>
      <c r="AJ884">
        <v>59</v>
      </c>
      <c r="AK884">
        <v>34</v>
      </c>
      <c r="AL884">
        <v>125</v>
      </c>
      <c r="AM884">
        <v>78</v>
      </c>
      <c r="AN884">
        <v>118</v>
      </c>
      <c r="AO884">
        <v>54</v>
      </c>
      <c r="AP884">
        <v>69</v>
      </c>
      <c r="AQ884">
        <v>102</v>
      </c>
      <c r="AR884">
        <v>73</v>
      </c>
      <c r="AS884">
        <v>113</v>
      </c>
      <c r="AT884">
        <v>23</v>
      </c>
      <c r="AU884">
        <v>123</v>
      </c>
      <c r="AV884">
        <v>14</v>
      </c>
      <c r="AW884">
        <v>85</v>
      </c>
      <c r="AX884">
        <v>66</v>
      </c>
      <c r="AY884">
        <v>72</v>
      </c>
      <c r="AZ884">
        <v>18</v>
      </c>
      <c r="BA884">
        <v>121</v>
      </c>
      <c r="BB884">
        <v>63</v>
      </c>
      <c r="BC884">
        <v>51</v>
      </c>
      <c r="BD884">
        <v>29</v>
      </c>
      <c r="BE884">
        <v>135</v>
      </c>
      <c r="BF884">
        <v>104</v>
      </c>
      <c r="BG884">
        <v>38</v>
      </c>
      <c r="BH884">
        <v>106</v>
      </c>
      <c r="BI884">
        <v>68</v>
      </c>
      <c r="BJ884">
        <v>95</v>
      </c>
      <c r="BK884">
        <v>149</v>
      </c>
      <c r="BL884">
        <v>31</v>
      </c>
      <c r="BM884">
        <v>6</v>
      </c>
      <c r="BN884">
        <v>157</v>
      </c>
      <c r="BO884">
        <v>13</v>
      </c>
      <c r="BP884">
        <v>169</v>
      </c>
      <c r="BQ884">
        <v>22</v>
      </c>
      <c r="BR884">
        <v>147</v>
      </c>
      <c r="BS884">
        <v>159</v>
      </c>
      <c r="BT884">
        <v>116</v>
      </c>
      <c r="BU884">
        <v>99</v>
      </c>
      <c r="BV884">
        <v>37</v>
      </c>
      <c r="BW884">
        <v>86</v>
      </c>
      <c r="BX884">
        <v>139</v>
      </c>
      <c r="BY884">
        <v>105</v>
      </c>
      <c r="BZ884">
        <v>56</v>
      </c>
      <c r="CA884">
        <v>2</v>
      </c>
      <c r="CB884">
        <v>81</v>
      </c>
      <c r="CC884">
        <v>8</v>
      </c>
      <c r="CD884">
        <v>134</v>
      </c>
      <c r="CE884">
        <v>32</v>
      </c>
      <c r="CF884">
        <v>101</v>
      </c>
      <c r="CG884">
        <v>148</v>
      </c>
      <c r="CH884">
        <v>179</v>
      </c>
      <c r="CI884">
        <v>70</v>
      </c>
      <c r="CJ884">
        <v>45</v>
      </c>
      <c r="CK884">
        <v>62</v>
      </c>
      <c r="CL884">
        <v>98</v>
      </c>
      <c r="CM884">
        <v>177</v>
      </c>
      <c r="CN884">
        <v>36</v>
      </c>
      <c r="CO884">
        <v>94</v>
      </c>
      <c r="CP884">
        <v>48</v>
      </c>
      <c r="CQ884">
        <v>53</v>
      </c>
      <c r="CR884">
        <v>122</v>
      </c>
      <c r="CS884">
        <v>1</v>
      </c>
      <c r="CT884">
        <v>46</v>
      </c>
      <c r="CU884">
        <v>57</v>
      </c>
      <c r="CV884">
        <v>92</v>
      </c>
      <c r="CW884">
        <v>175</v>
      </c>
      <c r="CX884">
        <v>58</v>
      </c>
      <c r="CY884">
        <v>127</v>
      </c>
      <c r="CZ884">
        <v>55</v>
      </c>
      <c r="DA884">
        <v>108</v>
      </c>
      <c r="DB884">
        <v>110</v>
      </c>
      <c r="DC884">
        <v>130</v>
      </c>
      <c r="DD884">
        <v>164</v>
      </c>
      <c r="DE884">
        <v>71</v>
      </c>
      <c r="DF884">
        <v>41</v>
      </c>
      <c r="DG884">
        <v>83</v>
      </c>
      <c r="DH884">
        <v>96</v>
      </c>
      <c r="DI884">
        <v>172</v>
      </c>
      <c r="DJ884">
        <v>143</v>
      </c>
      <c r="DK884">
        <v>111</v>
      </c>
      <c r="DL884">
        <v>24</v>
      </c>
      <c r="DM884">
        <v>174</v>
      </c>
      <c r="DN884">
        <v>17</v>
      </c>
      <c r="DO884">
        <v>152</v>
      </c>
      <c r="DP884">
        <v>158</v>
      </c>
      <c r="DQ884">
        <v>9</v>
      </c>
      <c r="DR884">
        <v>156</v>
      </c>
      <c r="DS884">
        <v>67</v>
      </c>
      <c r="DT884">
        <v>171</v>
      </c>
      <c r="DU884">
        <v>142</v>
      </c>
      <c r="DV884">
        <v>137</v>
      </c>
      <c r="DW884">
        <v>145</v>
      </c>
      <c r="DX884">
        <v>40</v>
      </c>
      <c r="DY884">
        <v>146</v>
      </c>
      <c r="DZ884">
        <v>173</v>
      </c>
      <c r="EA884">
        <v>90</v>
      </c>
      <c r="EB884">
        <v>115</v>
      </c>
      <c r="EC884">
        <v>162</v>
      </c>
      <c r="ED884">
        <v>11</v>
      </c>
      <c r="EE884">
        <v>76</v>
      </c>
      <c r="EF884">
        <v>129</v>
      </c>
      <c r="EG884">
        <v>60</v>
      </c>
      <c r="EH884">
        <v>4</v>
      </c>
      <c r="EI884">
        <v>136</v>
      </c>
      <c r="EJ884">
        <v>16</v>
      </c>
      <c r="EK884">
        <v>165</v>
      </c>
      <c r="EL884">
        <v>61</v>
      </c>
      <c r="EM884">
        <v>132</v>
      </c>
      <c r="EN884">
        <v>27</v>
      </c>
      <c r="EO884">
        <v>12</v>
      </c>
      <c r="EP884">
        <v>119</v>
      </c>
      <c r="EQ884">
        <v>65</v>
      </c>
      <c r="ER884">
        <v>109</v>
      </c>
      <c r="ES884">
        <v>153</v>
      </c>
      <c r="ET884">
        <v>124</v>
      </c>
      <c r="EU884">
        <v>170</v>
      </c>
      <c r="EV884">
        <v>28</v>
      </c>
      <c r="EW884">
        <v>131</v>
      </c>
      <c r="EX884">
        <v>97</v>
      </c>
      <c r="EY884">
        <v>128</v>
      </c>
      <c r="EZ884">
        <v>3</v>
      </c>
      <c r="FA884">
        <v>114</v>
      </c>
      <c r="FB884">
        <v>64</v>
      </c>
      <c r="FC884">
        <v>161</v>
      </c>
      <c r="FD884">
        <v>49</v>
      </c>
      <c r="FE884">
        <v>39</v>
      </c>
      <c r="FF884">
        <v>89</v>
      </c>
      <c r="FG884">
        <v>84</v>
      </c>
      <c r="FH884">
        <v>160</v>
      </c>
      <c r="FI884">
        <v>112</v>
      </c>
      <c r="FJ884">
        <v>7</v>
      </c>
      <c r="FK884">
        <v>150</v>
      </c>
      <c r="FL884">
        <v>5</v>
      </c>
      <c r="FM884">
        <v>15</v>
      </c>
      <c r="FN884">
        <v>91</v>
      </c>
      <c r="FO884">
        <v>33</v>
      </c>
      <c r="FP884">
        <v>75</v>
      </c>
      <c r="FQ884">
        <v>47</v>
      </c>
      <c r="FR884">
        <v>166</v>
      </c>
      <c r="FS884">
        <v>79</v>
      </c>
      <c r="FT884">
        <v>167</v>
      </c>
      <c r="FU884">
        <v>163</v>
      </c>
      <c r="FV884">
        <v>26</v>
      </c>
      <c r="FW884">
        <v>133</v>
      </c>
      <c r="FX884">
        <v>87</v>
      </c>
      <c r="FY884">
        <v>20</v>
      </c>
      <c r="FZ884">
        <v>35</v>
      </c>
      <c r="GA884">
        <v>100</v>
      </c>
      <c r="GB884">
        <v>88</v>
      </c>
    </row>
    <row r="885" spans="4:189" x14ac:dyDescent="0.2">
      <c r="E885" s="426" t="s">
        <v>159</v>
      </c>
      <c r="F885">
        <v>145</v>
      </c>
      <c r="G885">
        <v>86</v>
      </c>
      <c r="H885">
        <v>147</v>
      </c>
      <c r="I885">
        <v>28</v>
      </c>
      <c r="J885">
        <v>72</v>
      </c>
      <c r="K885">
        <v>44</v>
      </c>
      <c r="L885">
        <v>64</v>
      </c>
      <c r="M885">
        <v>179</v>
      </c>
      <c r="N885">
        <v>122</v>
      </c>
      <c r="O885">
        <v>71</v>
      </c>
      <c r="P885">
        <v>98</v>
      </c>
      <c r="Q885">
        <v>153</v>
      </c>
      <c r="R885">
        <v>134</v>
      </c>
      <c r="S885">
        <v>137</v>
      </c>
      <c r="T885">
        <v>123</v>
      </c>
      <c r="U885">
        <v>63</v>
      </c>
      <c r="V885">
        <v>171</v>
      </c>
      <c r="W885">
        <v>166</v>
      </c>
      <c r="X885">
        <v>1</v>
      </c>
      <c r="Y885">
        <v>138</v>
      </c>
      <c r="Z885">
        <v>80</v>
      </c>
      <c r="AA885">
        <v>108</v>
      </c>
      <c r="AB885">
        <v>114</v>
      </c>
      <c r="AC885">
        <v>23</v>
      </c>
      <c r="AD885">
        <v>131</v>
      </c>
      <c r="AE885">
        <v>143</v>
      </c>
      <c r="AF885">
        <v>93</v>
      </c>
      <c r="AG885">
        <v>35</v>
      </c>
      <c r="AH885">
        <v>157</v>
      </c>
      <c r="AI885">
        <v>129</v>
      </c>
      <c r="AJ885">
        <v>135</v>
      </c>
      <c r="AK885">
        <v>120</v>
      </c>
      <c r="AL885">
        <v>174</v>
      </c>
      <c r="AM885">
        <v>50</v>
      </c>
      <c r="AN885">
        <v>33</v>
      </c>
      <c r="AO885">
        <v>79</v>
      </c>
      <c r="AP885">
        <v>141</v>
      </c>
      <c r="AQ885">
        <v>65</v>
      </c>
      <c r="AR885">
        <v>25</v>
      </c>
      <c r="AS885">
        <v>103</v>
      </c>
      <c r="AT885">
        <v>38</v>
      </c>
      <c r="AU885">
        <v>149</v>
      </c>
      <c r="AV885">
        <v>41</v>
      </c>
      <c r="AW885">
        <v>82</v>
      </c>
      <c r="AX885">
        <v>119</v>
      </c>
      <c r="AY885">
        <v>84</v>
      </c>
      <c r="AZ885">
        <v>169</v>
      </c>
      <c r="BA885">
        <v>126</v>
      </c>
      <c r="BB885">
        <v>90</v>
      </c>
      <c r="BC885">
        <v>132</v>
      </c>
      <c r="BD885">
        <v>97</v>
      </c>
      <c r="BE885">
        <v>176</v>
      </c>
      <c r="BF885">
        <v>9</v>
      </c>
      <c r="BG885">
        <v>165</v>
      </c>
      <c r="BH885">
        <v>46</v>
      </c>
      <c r="BI885">
        <v>160</v>
      </c>
      <c r="BJ885">
        <v>4</v>
      </c>
      <c r="BK885">
        <v>12</v>
      </c>
      <c r="BL885">
        <v>116</v>
      </c>
      <c r="BM885">
        <v>36</v>
      </c>
      <c r="BN885">
        <v>148</v>
      </c>
      <c r="BO885">
        <v>164</v>
      </c>
      <c r="BP885">
        <v>95</v>
      </c>
      <c r="BQ885">
        <v>7</v>
      </c>
      <c r="BR885">
        <v>172</v>
      </c>
      <c r="BS885">
        <v>89</v>
      </c>
      <c r="BT885">
        <v>30</v>
      </c>
      <c r="BU885">
        <v>106</v>
      </c>
      <c r="BV885">
        <v>66</v>
      </c>
      <c r="BW885">
        <v>121</v>
      </c>
      <c r="BX885">
        <v>115</v>
      </c>
      <c r="BY885">
        <v>51</v>
      </c>
      <c r="BZ885">
        <v>34</v>
      </c>
      <c r="CA885">
        <v>10</v>
      </c>
      <c r="CB885">
        <v>159</v>
      </c>
      <c r="CC885">
        <v>100</v>
      </c>
      <c r="CD885">
        <v>118</v>
      </c>
      <c r="CE885">
        <v>37</v>
      </c>
      <c r="CF885">
        <v>167</v>
      </c>
      <c r="CG885">
        <v>31</v>
      </c>
      <c r="CH885">
        <v>150</v>
      </c>
      <c r="CI885">
        <v>109</v>
      </c>
      <c r="CJ885">
        <v>60</v>
      </c>
      <c r="CK885">
        <v>13</v>
      </c>
      <c r="CL885">
        <v>54</v>
      </c>
      <c r="CM885">
        <v>69</v>
      </c>
      <c r="CN885">
        <v>29</v>
      </c>
      <c r="CO885">
        <v>92</v>
      </c>
      <c r="CP885">
        <v>58</v>
      </c>
      <c r="CQ885">
        <v>17</v>
      </c>
      <c r="CR885">
        <v>85</v>
      </c>
      <c r="CS885">
        <v>19</v>
      </c>
      <c r="CT885">
        <v>152</v>
      </c>
      <c r="CU885">
        <v>77</v>
      </c>
      <c r="CV885">
        <v>146</v>
      </c>
      <c r="CW885">
        <v>113</v>
      </c>
      <c r="CX885">
        <v>5</v>
      </c>
      <c r="CY885">
        <v>75</v>
      </c>
      <c r="CZ885">
        <v>16</v>
      </c>
      <c r="DA885">
        <v>117</v>
      </c>
      <c r="DB885">
        <v>78</v>
      </c>
      <c r="DC885">
        <v>88</v>
      </c>
      <c r="DD885">
        <v>175</v>
      </c>
      <c r="DE885">
        <v>68</v>
      </c>
      <c r="DF885">
        <v>151</v>
      </c>
      <c r="DG885">
        <v>154</v>
      </c>
      <c r="DH885">
        <v>170</v>
      </c>
      <c r="DI885">
        <v>22</v>
      </c>
      <c r="DJ885">
        <v>67</v>
      </c>
      <c r="DK885">
        <v>136</v>
      </c>
      <c r="DL885">
        <v>173</v>
      </c>
      <c r="DM885">
        <v>94</v>
      </c>
      <c r="DN885">
        <v>62</v>
      </c>
      <c r="DO885">
        <v>6</v>
      </c>
      <c r="DP885">
        <v>83</v>
      </c>
      <c r="DQ885">
        <v>52</v>
      </c>
      <c r="DR885">
        <v>139</v>
      </c>
      <c r="DS885">
        <v>57</v>
      </c>
      <c r="DT885">
        <v>96</v>
      </c>
      <c r="DU885">
        <v>177</v>
      </c>
      <c r="DV885">
        <v>15</v>
      </c>
      <c r="DW885">
        <v>53</v>
      </c>
      <c r="DX885">
        <v>70</v>
      </c>
      <c r="DY885">
        <v>162</v>
      </c>
      <c r="DZ885">
        <v>39</v>
      </c>
      <c r="EA885">
        <v>48</v>
      </c>
      <c r="EB885">
        <v>43</v>
      </c>
      <c r="EC885">
        <v>27</v>
      </c>
      <c r="ED885">
        <v>81</v>
      </c>
      <c r="EE885">
        <v>163</v>
      </c>
      <c r="EF885">
        <v>124</v>
      </c>
      <c r="EG885">
        <v>73</v>
      </c>
      <c r="EH885">
        <v>142</v>
      </c>
      <c r="EI885">
        <v>107</v>
      </c>
      <c r="EJ885">
        <v>101</v>
      </c>
      <c r="EK885">
        <v>168</v>
      </c>
      <c r="EL885">
        <v>99</v>
      </c>
      <c r="EM885">
        <v>76</v>
      </c>
      <c r="EN885">
        <v>32</v>
      </c>
      <c r="EO885">
        <v>18</v>
      </c>
      <c r="EP885">
        <v>130</v>
      </c>
      <c r="EQ885">
        <v>133</v>
      </c>
      <c r="ER885">
        <v>91</v>
      </c>
      <c r="ES885">
        <v>111</v>
      </c>
      <c r="ET885">
        <v>102</v>
      </c>
      <c r="EU885">
        <v>158</v>
      </c>
      <c r="EV885">
        <v>125</v>
      </c>
      <c r="EW885">
        <v>74</v>
      </c>
      <c r="EX885">
        <v>42</v>
      </c>
      <c r="EY885">
        <v>56</v>
      </c>
      <c r="EZ885">
        <v>128</v>
      </c>
      <c r="FA885">
        <v>178</v>
      </c>
      <c r="FB885">
        <v>2</v>
      </c>
      <c r="FC885">
        <v>20</v>
      </c>
      <c r="FD885">
        <v>8</v>
      </c>
      <c r="FE885">
        <v>155</v>
      </c>
      <c r="FF885">
        <v>104</v>
      </c>
      <c r="FG885">
        <v>21</v>
      </c>
      <c r="FH885">
        <v>61</v>
      </c>
      <c r="FI885">
        <v>3</v>
      </c>
      <c r="FJ885">
        <v>55</v>
      </c>
      <c r="FK885">
        <v>45</v>
      </c>
      <c r="FL885">
        <v>112</v>
      </c>
      <c r="FM885">
        <v>110</v>
      </c>
      <c r="FN885">
        <v>161</v>
      </c>
      <c r="FO885">
        <v>140</v>
      </c>
      <c r="FP885">
        <v>11</v>
      </c>
      <c r="FQ885">
        <v>105</v>
      </c>
      <c r="FR885">
        <v>47</v>
      </c>
      <c r="FS885">
        <v>24</v>
      </c>
      <c r="FT885">
        <v>49</v>
      </c>
      <c r="FU885">
        <v>14</v>
      </c>
      <c r="FV885">
        <v>59</v>
      </c>
      <c r="FW885">
        <v>26</v>
      </c>
      <c r="FX885">
        <v>156</v>
      </c>
      <c r="FY885">
        <v>144</v>
      </c>
      <c r="FZ885">
        <v>40</v>
      </c>
      <c r="GA885">
        <v>87</v>
      </c>
      <c r="GB885">
        <v>127</v>
      </c>
    </row>
    <row r="887" spans="4:189" x14ac:dyDescent="0.2">
      <c r="D887" s="430">
        <v>180</v>
      </c>
      <c r="E887" s="431" t="s">
        <v>179</v>
      </c>
    </row>
    <row r="888" spans="4:189" x14ac:dyDescent="0.2">
      <c r="E888" s="426" t="s">
        <v>130</v>
      </c>
      <c r="F888">
        <v>1</v>
      </c>
      <c r="G888">
        <v>2</v>
      </c>
      <c r="H888">
        <v>3</v>
      </c>
      <c r="I888">
        <v>4</v>
      </c>
      <c r="J888">
        <v>5</v>
      </c>
      <c r="K888">
        <v>6</v>
      </c>
      <c r="L888">
        <v>7</v>
      </c>
      <c r="M888">
        <v>8</v>
      </c>
      <c r="N888">
        <v>9</v>
      </c>
      <c r="O888">
        <v>10</v>
      </c>
      <c r="P888">
        <v>11</v>
      </c>
      <c r="Q888">
        <v>12</v>
      </c>
      <c r="R888">
        <v>13</v>
      </c>
      <c r="S888">
        <v>14</v>
      </c>
      <c r="T888">
        <v>15</v>
      </c>
      <c r="U888">
        <v>16</v>
      </c>
      <c r="V888">
        <v>17</v>
      </c>
      <c r="W888">
        <v>18</v>
      </c>
      <c r="X888">
        <v>19</v>
      </c>
      <c r="Y888">
        <v>20</v>
      </c>
      <c r="Z888">
        <v>21</v>
      </c>
      <c r="AA888">
        <v>22</v>
      </c>
      <c r="AB888">
        <v>23</v>
      </c>
      <c r="AC888">
        <v>24</v>
      </c>
      <c r="AD888">
        <v>25</v>
      </c>
      <c r="AE888">
        <v>26</v>
      </c>
      <c r="AF888">
        <v>27</v>
      </c>
      <c r="AG888">
        <v>28</v>
      </c>
      <c r="AH888">
        <v>29</v>
      </c>
      <c r="AI888">
        <v>30</v>
      </c>
      <c r="AJ888">
        <v>31</v>
      </c>
      <c r="AK888">
        <v>32</v>
      </c>
      <c r="AL888">
        <v>33</v>
      </c>
      <c r="AM888">
        <v>34</v>
      </c>
      <c r="AN888">
        <v>35</v>
      </c>
      <c r="AO888">
        <v>36</v>
      </c>
      <c r="AP888">
        <v>37</v>
      </c>
      <c r="AQ888">
        <v>38</v>
      </c>
      <c r="AR888">
        <v>39</v>
      </c>
      <c r="AS888">
        <v>40</v>
      </c>
      <c r="AT888">
        <v>41</v>
      </c>
      <c r="AU888">
        <v>42</v>
      </c>
      <c r="AV888">
        <v>43</v>
      </c>
      <c r="AW888">
        <v>44</v>
      </c>
      <c r="AX888">
        <v>45</v>
      </c>
      <c r="AY888">
        <v>46</v>
      </c>
      <c r="AZ888">
        <v>47</v>
      </c>
      <c r="BA888">
        <v>48</v>
      </c>
      <c r="BB888">
        <v>49</v>
      </c>
      <c r="BC888">
        <v>50</v>
      </c>
      <c r="BD888">
        <v>51</v>
      </c>
      <c r="BE888">
        <v>52</v>
      </c>
      <c r="BF888">
        <v>53</v>
      </c>
      <c r="BG888">
        <v>54</v>
      </c>
      <c r="BH888">
        <v>55</v>
      </c>
      <c r="BI888">
        <v>56</v>
      </c>
      <c r="BJ888">
        <v>57</v>
      </c>
      <c r="BK888">
        <v>58</v>
      </c>
      <c r="BL888">
        <v>59</v>
      </c>
      <c r="BM888">
        <v>60</v>
      </c>
      <c r="BN888">
        <v>61</v>
      </c>
      <c r="BO888">
        <v>62</v>
      </c>
      <c r="BP888">
        <v>63</v>
      </c>
      <c r="BQ888">
        <v>64</v>
      </c>
      <c r="BR888">
        <v>65</v>
      </c>
      <c r="BS888">
        <v>66</v>
      </c>
      <c r="BT888">
        <v>67</v>
      </c>
      <c r="BU888">
        <v>68</v>
      </c>
      <c r="BV888">
        <v>69</v>
      </c>
      <c r="BW888">
        <v>70</v>
      </c>
      <c r="BX888">
        <v>71</v>
      </c>
      <c r="BY888">
        <v>72</v>
      </c>
      <c r="BZ888">
        <v>73</v>
      </c>
      <c r="CA888">
        <v>74</v>
      </c>
      <c r="CB888">
        <v>75</v>
      </c>
      <c r="CC888">
        <v>76</v>
      </c>
      <c r="CD888">
        <v>77</v>
      </c>
      <c r="CE888">
        <v>78</v>
      </c>
      <c r="CF888">
        <v>79</v>
      </c>
      <c r="CG888">
        <v>80</v>
      </c>
      <c r="CH888">
        <v>81</v>
      </c>
      <c r="CI888">
        <v>82</v>
      </c>
      <c r="CJ888">
        <v>83</v>
      </c>
      <c r="CK888">
        <v>84</v>
      </c>
      <c r="CL888">
        <v>85</v>
      </c>
      <c r="CM888">
        <v>86</v>
      </c>
      <c r="CN888">
        <v>87</v>
      </c>
      <c r="CO888">
        <v>88</v>
      </c>
      <c r="CP888">
        <v>89</v>
      </c>
      <c r="CQ888">
        <v>90</v>
      </c>
      <c r="CR888">
        <v>91</v>
      </c>
      <c r="CS888">
        <v>92</v>
      </c>
      <c r="CT888">
        <v>93</v>
      </c>
      <c r="CU888">
        <v>94</v>
      </c>
      <c r="CV888">
        <v>95</v>
      </c>
      <c r="CW888">
        <v>96</v>
      </c>
      <c r="CX888">
        <v>97</v>
      </c>
      <c r="CY888">
        <v>98</v>
      </c>
      <c r="CZ888">
        <v>99</v>
      </c>
      <c r="DA888">
        <v>100</v>
      </c>
      <c r="DB888">
        <v>101</v>
      </c>
      <c r="DC888">
        <v>102</v>
      </c>
      <c r="DD888">
        <v>103</v>
      </c>
      <c r="DE888">
        <v>104</v>
      </c>
      <c r="DF888">
        <v>105</v>
      </c>
      <c r="DG888">
        <v>106</v>
      </c>
      <c r="DH888">
        <v>107</v>
      </c>
      <c r="DI888">
        <v>108</v>
      </c>
      <c r="DJ888">
        <v>109</v>
      </c>
      <c r="DK888">
        <v>110</v>
      </c>
      <c r="DL888">
        <v>111</v>
      </c>
      <c r="DM888">
        <v>112</v>
      </c>
      <c r="DN888">
        <v>113</v>
      </c>
      <c r="DO888">
        <v>114</v>
      </c>
      <c r="DP888">
        <v>115</v>
      </c>
      <c r="DQ888">
        <v>116</v>
      </c>
      <c r="DR888">
        <v>117</v>
      </c>
      <c r="DS888">
        <v>118</v>
      </c>
      <c r="DT888">
        <v>119</v>
      </c>
      <c r="DU888">
        <v>120</v>
      </c>
      <c r="DV888">
        <v>121</v>
      </c>
      <c r="DW888">
        <v>122</v>
      </c>
      <c r="DX888">
        <v>123</v>
      </c>
      <c r="DY888">
        <v>124</v>
      </c>
      <c r="DZ888">
        <v>125</v>
      </c>
      <c r="EA888">
        <v>126</v>
      </c>
      <c r="EB888">
        <v>127</v>
      </c>
      <c r="EC888">
        <v>128</v>
      </c>
      <c r="ED888">
        <v>129</v>
      </c>
      <c r="EE888">
        <v>130</v>
      </c>
      <c r="EF888">
        <v>131</v>
      </c>
      <c r="EG888">
        <v>132</v>
      </c>
      <c r="EH888">
        <v>133</v>
      </c>
      <c r="EI888">
        <v>134</v>
      </c>
      <c r="EJ888">
        <v>135</v>
      </c>
      <c r="EK888">
        <v>136</v>
      </c>
      <c r="EL888">
        <v>137</v>
      </c>
      <c r="EM888">
        <v>138</v>
      </c>
      <c r="EN888">
        <v>139</v>
      </c>
      <c r="EO888">
        <v>140</v>
      </c>
      <c r="EP888">
        <v>141</v>
      </c>
      <c r="EQ888">
        <v>142</v>
      </c>
      <c r="ER888">
        <v>143</v>
      </c>
      <c r="ES888">
        <v>144</v>
      </c>
      <c r="ET888">
        <v>145</v>
      </c>
      <c r="EU888">
        <v>146</v>
      </c>
      <c r="EV888">
        <v>147</v>
      </c>
      <c r="EW888">
        <v>148</v>
      </c>
      <c r="EX888">
        <v>149</v>
      </c>
      <c r="EY888">
        <v>150</v>
      </c>
      <c r="EZ888">
        <v>151</v>
      </c>
      <c r="FA888">
        <v>152</v>
      </c>
      <c r="FB888">
        <v>153</v>
      </c>
      <c r="FC888">
        <v>154</v>
      </c>
      <c r="FD888">
        <v>155</v>
      </c>
      <c r="FE888">
        <v>156</v>
      </c>
      <c r="FF888">
        <v>157</v>
      </c>
      <c r="FG888">
        <v>158</v>
      </c>
      <c r="FH888">
        <v>159</v>
      </c>
      <c r="FI888">
        <v>160</v>
      </c>
      <c r="FJ888">
        <v>161</v>
      </c>
      <c r="FK888">
        <v>162</v>
      </c>
      <c r="FL888">
        <v>163</v>
      </c>
      <c r="FM888">
        <v>164</v>
      </c>
      <c r="FN888">
        <v>165</v>
      </c>
      <c r="FO888">
        <v>166</v>
      </c>
      <c r="FP888">
        <v>167</v>
      </c>
      <c r="FQ888">
        <v>168</v>
      </c>
      <c r="FR888">
        <v>169</v>
      </c>
      <c r="FS888">
        <v>170</v>
      </c>
      <c r="FT888">
        <v>171</v>
      </c>
      <c r="FU888">
        <v>172</v>
      </c>
      <c r="FV888">
        <v>173</v>
      </c>
      <c r="FW888">
        <v>174</v>
      </c>
      <c r="FX888">
        <v>175</v>
      </c>
      <c r="FY888">
        <v>176</v>
      </c>
      <c r="FZ888">
        <v>177</v>
      </c>
      <c r="GA888">
        <v>178</v>
      </c>
      <c r="GB888">
        <v>179</v>
      </c>
      <c r="GC888">
        <v>180</v>
      </c>
    </row>
    <row r="889" spans="4:189" x14ac:dyDescent="0.2">
      <c r="E889" s="426" t="s">
        <v>157</v>
      </c>
      <c r="F889">
        <v>65</v>
      </c>
      <c r="G889">
        <v>159</v>
      </c>
      <c r="H889">
        <v>169</v>
      </c>
      <c r="I889">
        <v>2</v>
      </c>
      <c r="J889">
        <v>76</v>
      </c>
      <c r="K889">
        <v>75</v>
      </c>
      <c r="L889">
        <v>48</v>
      </c>
      <c r="M889">
        <v>149</v>
      </c>
      <c r="N889">
        <v>80</v>
      </c>
      <c r="O889">
        <v>96</v>
      </c>
      <c r="P889">
        <v>22</v>
      </c>
      <c r="Q889">
        <v>90</v>
      </c>
      <c r="R889">
        <v>11</v>
      </c>
      <c r="S889">
        <v>82</v>
      </c>
      <c r="T889">
        <v>79</v>
      </c>
      <c r="U889">
        <v>100</v>
      </c>
      <c r="V889">
        <v>69</v>
      </c>
      <c r="W889">
        <v>12</v>
      </c>
      <c r="X889">
        <v>127</v>
      </c>
      <c r="Y889">
        <v>51</v>
      </c>
      <c r="Z889">
        <v>147</v>
      </c>
      <c r="AA889">
        <v>163</v>
      </c>
      <c r="AB889">
        <v>52</v>
      </c>
      <c r="AC889">
        <v>132</v>
      </c>
      <c r="AD889">
        <v>78</v>
      </c>
      <c r="AE889">
        <v>107</v>
      </c>
      <c r="AF889">
        <v>165</v>
      </c>
      <c r="AG889">
        <v>104</v>
      </c>
      <c r="AH889">
        <v>167</v>
      </c>
      <c r="AI889">
        <v>21</v>
      </c>
      <c r="AJ889">
        <v>130</v>
      </c>
      <c r="AK889">
        <v>123</v>
      </c>
      <c r="AL889">
        <v>1</v>
      </c>
      <c r="AM889">
        <v>42</v>
      </c>
      <c r="AN889">
        <v>138</v>
      </c>
      <c r="AO889">
        <v>89</v>
      </c>
      <c r="AP889">
        <v>4</v>
      </c>
      <c r="AQ889">
        <v>109</v>
      </c>
      <c r="AR889">
        <v>146</v>
      </c>
      <c r="AS889">
        <v>122</v>
      </c>
      <c r="AT889">
        <v>97</v>
      </c>
      <c r="AU889">
        <v>176</v>
      </c>
      <c r="AV889">
        <v>166</v>
      </c>
      <c r="AW889">
        <v>86</v>
      </c>
      <c r="AX889">
        <v>116</v>
      </c>
      <c r="AY889">
        <v>15</v>
      </c>
      <c r="AZ889">
        <v>25</v>
      </c>
      <c r="BA889">
        <v>170</v>
      </c>
      <c r="BB889">
        <v>135</v>
      </c>
      <c r="BC889">
        <v>148</v>
      </c>
      <c r="BD889">
        <v>95</v>
      </c>
      <c r="BE889">
        <v>8</v>
      </c>
      <c r="BF889">
        <v>140</v>
      </c>
      <c r="BG889">
        <v>120</v>
      </c>
      <c r="BH889">
        <v>131</v>
      </c>
      <c r="BI889">
        <v>92</v>
      </c>
      <c r="BJ889">
        <v>46</v>
      </c>
      <c r="BK889">
        <v>119</v>
      </c>
      <c r="BL889">
        <v>66</v>
      </c>
      <c r="BM889">
        <v>17</v>
      </c>
      <c r="BN889">
        <v>152</v>
      </c>
      <c r="BO889">
        <v>108</v>
      </c>
      <c r="BP889">
        <v>115</v>
      </c>
      <c r="BQ889">
        <v>136</v>
      </c>
      <c r="BR889">
        <v>9</v>
      </c>
      <c r="BS889">
        <v>60</v>
      </c>
      <c r="BT889">
        <v>129</v>
      </c>
      <c r="BU889">
        <v>134</v>
      </c>
      <c r="BV889">
        <v>67</v>
      </c>
      <c r="BW889">
        <v>18</v>
      </c>
      <c r="BX889">
        <v>88</v>
      </c>
      <c r="BY889">
        <v>45</v>
      </c>
      <c r="BZ889">
        <v>175</v>
      </c>
      <c r="CA889">
        <v>36</v>
      </c>
      <c r="CB889">
        <v>6</v>
      </c>
      <c r="CC889">
        <v>94</v>
      </c>
      <c r="CD889">
        <v>5</v>
      </c>
      <c r="CE889">
        <v>180</v>
      </c>
      <c r="CF889">
        <v>71</v>
      </c>
      <c r="CG889">
        <v>58</v>
      </c>
      <c r="CH889">
        <v>84</v>
      </c>
      <c r="CI889">
        <v>50</v>
      </c>
      <c r="CJ889">
        <v>105</v>
      </c>
      <c r="CK889">
        <v>142</v>
      </c>
      <c r="CL889">
        <v>54</v>
      </c>
      <c r="CM889">
        <v>10</v>
      </c>
      <c r="CN889">
        <v>154</v>
      </c>
      <c r="CO889">
        <v>164</v>
      </c>
      <c r="CP889">
        <v>61</v>
      </c>
      <c r="CQ889">
        <v>106</v>
      </c>
      <c r="CR889">
        <v>28</v>
      </c>
      <c r="CS889">
        <v>23</v>
      </c>
      <c r="CT889">
        <v>117</v>
      </c>
      <c r="CU889">
        <v>13</v>
      </c>
      <c r="CV889">
        <v>153</v>
      </c>
      <c r="CW889">
        <v>103</v>
      </c>
      <c r="CX889">
        <v>33</v>
      </c>
      <c r="CY889">
        <v>29</v>
      </c>
      <c r="CZ889">
        <v>171</v>
      </c>
      <c r="DA889">
        <v>62</v>
      </c>
      <c r="DB889">
        <v>49</v>
      </c>
      <c r="DC889">
        <v>20</v>
      </c>
      <c r="DD889">
        <v>44</v>
      </c>
      <c r="DE889">
        <v>27</v>
      </c>
      <c r="DF889">
        <v>83</v>
      </c>
      <c r="DG889">
        <v>179</v>
      </c>
      <c r="DH889">
        <v>19</v>
      </c>
      <c r="DI889">
        <v>144</v>
      </c>
      <c r="DJ889">
        <v>38</v>
      </c>
      <c r="DK889">
        <v>99</v>
      </c>
      <c r="DL889">
        <v>85</v>
      </c>
      <c r="DM889">
        <v>39</v>
      </c>
      <c r="DN889">
        <v>7</v>
      </c>
      <c r="DO889">
        <v>156</v>
      </c>
      <c r="DP889">
        <v>57</v>
      </c>
      <c r="DQ889">
        <v>30</v>
      </c>
      <c r="DR889">
        <v>93</v>
      </c>
      <c r="DS889">
        <v>101</v>
      </c>
      <c r="DT889">
        <v>113</v>
      </c>
      <c r="DU889">
        <v>162</v>
      </c>
      <c r="DV889">
        <v>145</v>
      </c>
      <c r="DW889">
        <v>3</v>
      </c>
      <c r="DX889">
        <v>56</v>
      </c>
      <c r="DY889">
        <v>137</v>
      </c>
      <c r="DZ889">
        <v>53</v>
      </c>
      <c r="EA889">
        <v>102</v>
      </c>
      <c r="EB889">
        <v>43</v>
      </c>
      <c r="EC889">
        <v>72</v>
      </c>
      <c r="ED889">
        <v>111</v>
      </c>
      <c r="EE889">
        <v>133</v>
      </c>
      <c r="EF889">
        <v>55</v>
      </c>
      <c r="EG889">
        <v>128</v>
      </c>
      <c r="EH889">
        <v>31</v>
      </c>
      <c r="EI889">
        <v>16</v>
      </c>
      <c r="EJ889">
        <v>24</v>
      </c>
      <c r="EK889">
        <v>74</v>
      </c>
      <c r="EL889">
        <v>178</v>
      </c>
      <c r="EM889">
        <v>161</v>
      </c>
      <c r="EN889">
        <v>151</v>
      </c>
      <c r="EO889">
        <v>41</v>
      </c>
      <c r="EP889">
        <v>160</v>
      </c>
      <c r="EQ889">
        <v>14</v>
      </c>
      <c r="ER889">
        <v>177</v>
      </c>
      <c r="ES889">
        <v>172</v>
      </c>
      <c r="ET889">
        <v>143</v>
      </c>
      <c r="EU889">
        <v>70</v>
      </c>
      <c r="EV889">
        <v>158</v>
      </c>
      <c r="EW889">
        <v>125</v>
      </c>
      <c r="EX889">
        <v>87</v>
      </c>
      <c r="EY889">
        <v>64</v>
      </c>
      <c r="EZ889">
        <v>77</v>
      </c>
      <c r="FA889">
        <v>168</v>
      </c>
      <c r="FB889">
        <v>126</v>
      </c>
      <c r="FC889">
        <v>155</v>
      </c>
      <c r="FD889">
        <v>174</v>
      </c>
      <c r="FE889">
        <v>114</v>
      </c>
      <c r="FF889">
        <v>68</v>
      </c>
      <c r="FG889">
        <v>91</v>
      </c>
      <c r="FH889">
        <v>37</v>
      </c>
      <c r="FI889">
        <v>34</v>
      </c>
      <c r="FJ889">
        <v>35</v>
      </c>
      <c r="FK889">
        <v>150</v>
      </c>
      <c r="FL889">
        <v>141</v>
      </c>
      <c r="FM889">
        <v>98</v>
      </c>
      <c r="FN889">
        <v>26</v>
      </c>
      <c r="FO889">
        <v>139</v>
      </c>
      <c r="FP889">
        <v>121</v>
      </c>
      <c r="FQ889">
        <v>110</v>
      </c>
      <c r="FR889">
        <v>32</v>
      </c>
      <c r="FS889">
        <v>118</v>
      </c>
      <c r="FT889">
        <v>157</v>
      </c>
      <c r="FU889">
        <v>40</v>
      </c>
      <c r="FV889">
        <v>59</v>
      </c>
      <c r="FW889">
        <v>47</v>
      </c>
      <c r="FX889">
        <v>73</v>
      </c>
      <c r="FY889">
        <v>173</v>
      </c>
      <c r="FZ889">
        <v>63</v>
      </c>
      <c r="GA889">
        <v>124</v>
      </c>
      <c r="GB889">
        <v>81</v>
      </c>
      <c r="GC889">
        <v>112</v>
      </c>
    </row>
    <row r="890" spans="4:189" x14ac:dyDescent="0.2">
      <c r="E890" s="426" t="s">
        <v>159</v>
      </c>
      <c r="F890">
        <v>80</v>
      </c>
      <c r="G890">
        <v>140</v>
      </c>
      <c r="H890">
        <v>167</v>
      </c>
      <c r="I890">
        <v>65</v>
      </c>
      <c r="J890">
        <v>56</v>
      </c>
      <c r="K890">
        <v>119</v>
      </c>
      <c r="L890">
        <v>29</v>
      </c>
      <c r="M890">
        <v>114</v>
      </c>
      <c r="N890">
        <v>95</v>
      </c>
      <c r="O890">
        <v>16</v>
      </c>
      <c r="P890">
        <v>137</v>
      </c>
      <c r="Q890">
        <v>113</v>
      </c>
      <c r="R890">
        <v>151</v>
      </c>
      <c r="S890">
        <v>126</v>
      </c>
      <c r="T890">
        <v>49</v>
      </c>
      <c r="U890">
        <v>99</v>
      </c>
      <c r="V890">
        <v>134</v>
      </c>
      <c r="W890">
        <v>81</v>
      </c>
      <c r="X890">
        <v>72</v>
      </c>
      <c r="Y890">
        <v>36</v>
      </c>
      <c r="Z890">
        <v>54</v>
      </c>
      <c r="AA890">
        <v>153</v>
      </c>
      <c r="AB890">
        <v>82</v>
      </c>
      <c r="AC890">
        <v>100</v>
      </c>
      <c r="AD890">
        <v>166</v>
      </c>
      <c r="AE890">
        <v>144</v>
      </c>
      <c r="AF890">
        <v>146</v>
      </c>
      <c r="AG890">
        <v>55</v>
      </c>
      <c r="AH890">
        <v>163</v>
      </c>
      <c r="AI890">
        <v>152</v>
      </c>
      <c r="AJ890">
        <v>79</v>
      </c>
      <c r="AK890">
        <v>59</v>
      </c>
      <c r="AL890">
        <v>67</v>
      </c>
      <c r="AM890">
        <v>51</v>
      </c>
      <c r="AN890">
        <v>97</v>
      </c>
      <c r="AO890">
        <v>174</v>
      </c>
      <c r="AP890">
        <v>85</v>
      </c>
      <c r="AQ890">
        <v>116</v>
      </c>
      <c r="AR890">
        <v>161</v>
      </c>
      <c r="AS890">
        <v>128</v>
      </c>
      <c r="AT890">
        <v>27</v>
      </c>
      <c r="AU890">
        <v>78</v>
      </c>
      <c r="AV890">
        <v>41</v>
      </c>
      <c r="AW890">
        <v>145</v>
      </c>
      <c r="AX890">
        <v>157</v>
      </c>
      <c r="AY890">
        <v>9</v>
      </c>
      <c r="AZ890">
        <v>104</v>
      </c>
      <c r="BA890">
        <v>20</v>
      </c>
      <c r="BB890">
        <v>15</v>
      </c>
      <c r="BC890">
        <v>23</v>
      </c>
      <c r="BD890">
        <v>120</v>
      </c>
      <c r="BE890">
        <v>160</v>
      </c>
      <c r="BF890">
        <v>130</v>
      </c>
      <c r="BG890">
        <v>31</v>
      </c>
      <c r="BH890">
        <v>68</v>
      </c>
      <c r="BI890">
        <v>24</v>
      </c>
      <c r="BJ890">
        <v>71</v>
      </c>
      <c r="BK890">
        <v>39</v>
      </c>
      <c r="BL890">
        <v>6</v>
      </c>
      <c r="BM890">
        <v>91</v>
      </c>
      <c r="BN890">
        <v>64</v>
      </c>
      <c r="BO890">
        <v>26</v>
      </c>
      <c r="BP890">
        <v>112</v>
      </c>
      <c r="BQ890">
        <v>102</v>
      </c>
      <c r="BR890">
        <v>48</v>
      </c>
      <c r="BS890">
        <v>118</v>
      </c>
      <c r="BT890">
        <v>164</v>
      </c>
      <c r="BU890">
        <v>87</v>
      </c>
      <c r="BV890">
        <v>77</v>
      </c>
      <c r="BW890">
        <v>111</v>
      </c>
      <c r="BX890">
        <v>155</v>
      </c>
      <c r="BY890">
        <v>73</v>
      </c>
      <c r="BZ890">
        <v>19</v>
      </c>
      <c r="CA890">
        <v>7</v>
      </c>
      <c r="CB890">
        <v>171</v>
      </c>
      <c r="CC890">
        <v>124</v>
      </c>
      <c r="CD890">
        <v>58</v>
      </c>
      <c r="CE890">
        <v>47</v>
      </c>
      <c r="CF890">
        <v>75</v>
      </c>
      <c r="CG890">
        <v>33</v>
      </c>
      <c r="CH890">
        <v>18</v>
      </c>
      <c r="CI890">
        <v>170</v>
      </c>
      <c r="CJ890">
        <v>61</v>
      </c>
      <c r="CK890">
        <v>103</v>
      </c>
      <c r="CL890">
        <v>12</v>
      </c>
      <c r="CM890">
        <v>148</v>
      </c>
      <c r="CN890">
        <v>38</v>
      </c>
      <c r="CO890">
        <v>172</v>
      </c>
      <c r="CP890">
        <v>30</v>
      </c>
      <c r="CQ890">
        <v>136</v>
      </c>
      <c r="CR890">
        <v>169</v>
      </c>
      <c r="CS890">
        <v>10</v>
      </c>
      <c r="CT890">
        <v>139</v>
      </c>
      <c r="CU890">
        <v>147</v>
      </c>
      <c r="CV890">
        <v>46</v>
      </c>
      <c r="CW890">
        <v>40</v>
      </c>
      <c r="CX890">
        <v>96</v>
      </c>
      <c r="CY890">
        <v>45</v>
      </c>
      <c r="CZ890">
        <v>121</v>
      </c>
      <c r="DA890">
        <v>89</v>
      </c>
      <c r="DB890">
        <v>42</v>
      </c>
      <c r="DC890">
        <v>143</v>
      </c>
      <c r="DD890">
        <v>57</v>
      </c>
      <c r="DE890">
        <v>101</v>
      </c>
      <c r="DF890">
        <v>92</v>
      </c>
      <c r="DG890">
        <v>34</v>
      </c>
      <c r="DH890">
        <v>180</v>
      </c>
      <c r="DI890">
        <v>84</v>
      </c>
      <c r="DJ890">
        <v>11</v>
      </c>
      <c r="DK890">
        <v>86</v>
      </c>
      <c r="DL890">
        <v>50</v>
      </c>
      <c r="DM890">
        <v>44</v>
      </c>
      <c r="DN890">
        <v>69</v>
      </c>
      <c r="DO890">
        <v>8</v>
      </c>
      <c r="DP890">
        <v>179</v>
      </c>
      <c r="DQ890">
        <v>133</v>
      </c>
      <c r="DR890">
        <v>106</v>
      </c>
      <c r="DS890">
        <v>37</v>
      </c>
      <c r="DT890">
        <v>1</v>
      </c>
      <c r="DU890">
        <v>173</v>
      </c>
      <c r="DV890">
        <v>129</v>
      </c>
      <c r="DW890">
        <v>98</v>
      </c>
      <c r="DX890">
        <v>154</v>
      </c>
      <c r="DY890">
        <v>93</v>
      </c>
      <c r="DZ890">
        <v>178</v>
      </c>
      <c r="EA890">
        <v>175</v>
      </c>
      <c r="EB890">
        <v>53</v>
      </c>
      <c r="EC890">
        <v>2</v>
      </c>
      <c r="ED890">
        <v>107</v>
      </c>
      <c r="EE890">
        <v>22</v>
      </c>
      <c r="EF890">
        <v>135</v>
      </c>
      <c r="EG890">
        <v>115</v>
      </c>
      <c r="EH890">
        <v>127</v>
      </c>
      <c r="EI890">
        <v>176</v>
      </c>
      <c r="EJ890">
        <v>28</v>
      </c>
      <c r="EK890">
        <v>90</v>
      </c>
      <c r="EL890">
        <v>131</v>
      </c>
      <c r="EM890">
        <v>4</v>
      </c>
      <c r="EN890">
        <v>52</v>
      </c>
      <c r="EO890">
        <v>108</v>
      </c>
      <c r="EP890">
        <v>5</v>
      </c>
      <c r="EQ890">
        <v>149</v>
      </c>
      <c r="ER890">
        <v>132</v>
      </c>
      <c r="ES890">
        <v>177</v>
      </c>
      <c r="ET890">
        <v>63</v>
      </c>
      <c r="EU890">
        <v>165</v>
      </c>
      <c r="EV890">
        <v>94</v>
      </c>
      <c r="EW890">
        <v>159</v>
      </c>
      <c r="EX890">
        <v>35</v>
      </c>
      <c r="EY890">
        <v>74</v>
      </c>
      <c r="EZ890">
        <v>13</v>
      </c>
      <c r="FA890">
        <v>76</v>
      </c>
      <c r="FB890">
        <v>17</v>
      </c>
      <c r="FC890">
        <v>141</v>
      </c>
      <c r="FD890">
        <v>88</v>
      </c>
      <c r="FE890">
        <v>142</v>
      </c>
      <c r="FF890">
        <v>109</v>
      </c>
      <c r="FG890">
        <v>25</v>
      </c>
      <c r="FH890">
        <v>117</v>
      </c>
      <c r="FI890">
        <v>156</v>
      </c>
      <c r="FJ890">
        <v>110</v>
      </c>
      <c r="FK890">
        <v>21</v>
      </c>
      <c r="FL890">
        <v>62</v>
      </c>
      <c r="FM890">
        <v>70</v>
      </c>
      <c r="FN890">
        <v>3</v>
      </c>
      <c r="FO890">
        <v>125</v>
      </c>
      <c r="FP890">
        <v>138</v>
      </c>
      <c r="FQ890">
        <v>162</v>
      </c>
      <c r="FR890">
        <v>60</v>
      </c>
      <c r="FS890">
        <v>66</v>
      </c>
      <c r="FT890">
        <v>122</v>
      </c>
      <c r="FU890">
        <v>105</v>
      </c>
      <c r="FV890">
        <v>14</v>
      </c>
      <c r="FW890">
        <v>158</v>
      </c>
      <c r="FX890">
        <v>43</v>
      </c>
      <c r="FY890">
        <v>32</v>
      </c>
      <c r="FZ890">
        <v>83</v>
      </c>
      <c r="GA890">
        <v>150</v>
      </c>
      <c r="GB890">
        <v>168</v>
      </c>
      <c r="GC890">
        <v>123</v>
      </c>
    </row>
    <row r="892" spans="4:189" x14ac:dyDescent="0.2">
      <c r="D892" s="430">
        <v>181</v>
      </c>
      <c r="E892" s="431" t="s">
        <v>179</v>
      </c>
    </row>
    <row r="893" spans="4:189" x14ac:dyDescent="0.2">
      <c r="E893" s="426" t="s">
        <v>130</v>
      </c>
      <c r="F893">
        <v>1</v>
      </c>
      <c r="G893">
        <v>2</v>
      </c>
      <c r="H893">
        <v>3</v>
      </c>
      <c r="I893">
        <v>4</v>
      </c>
      <c r="J893">
        <v>5</v>
      </c>
      <c r="K893">
        <v>6</v>
      </c>
      <c r="L893">
        <v>7</v>
      </c>
      <c r="M893">
        <v>8</v>
      </c>
      <c r="N893">
        <v>9</v>
      </c>
      <c r="O893">
        <v>10</v>
      </c>
      <c r="P893">
        <v>11</v>
      </c>
      <c r="Q893">
        <v>12</v>
      </c>
      <c r="R893">
        <v>13</v>
      </c>
      <c r="S893">
        <v>14</v>
      </c>
      <c r="T893">
        <v>15</v>
      </c>
      <c r="U893">
        <v>16</v>
      </c>
      <c r="V893">
        <v>17</v>
      </c>
      <c r="W893">
        <v>18</v>
      </c>
      <c r="X893">
        <v>19</v>
      </c>
      <c r="Y893">
        <v>20</v>
      </c>
      <c r="Z893">
        <v>21</v>
      </c>
      <c r="AA893">
        <v>22</v>
      </c>
      <c r="AB893">
        <v>23</v>
      </c>
      <c r="AC893">
        <v>24</v>
      </c>
      <c r="AD893">
        <v>25</v>
      </c>
      <c r="AE893">
        <v>26</v>
      </c>
      <c r="AF893">
        <v>27</v>
      </c>
      <c r="AG893">
        <v>28</v>
      </c>
      <c r="AH893">
        <v>29</v>
      </c>
      <c r="AI893">
        <v>30</v>
      </c>
      <c r="AJ893">
        <v>31</v>
      </c>
      <c r="AK893">
        <v>32</v>
      </c>
      <c r="AL893">
        <v>33</v>
      </c>
      <c r="AM893">
        <v>34</v>
      </c>
      <c r="AN893">
        <v>35</v>
      </c>
      <c r="AO893">
        <v>36</v>
      </c>
      <c r="AP893">
        <v>37</v>
      </c>
      <c r="AQ893">
        <v>38</v>
      </c>
      <c r="AR893">
        <v>39</v>
      </c>
      <c r="AS893">
        <v>40</v>
      </c>
      <c r="AT893">
        <v>41</v>
      </c>
      <c r="AU893">
        <v>42</v>
      </c>
      <c r="AV893">
        <v>43</v>
      </c>
      <c r="AW893">
        <v>44</v>
      </c>
      <c r="AX893">
        <v>45</v>
      </c>
      <c r="AY893">
        <v>46</v>
      </c>
      <c r="AZ893">
        <v>47</v>
      </c>
      <c r="BA893">
        <v>48</v>
      </c>
      <c r="BB893">
        <v>49</v>
      </c>
      <c r="BC893">
        <v>50</v>
      </c>
      <c r="BD893">
        <v>51</v>
      </c>
      <c r="BE893">
        <v>52</v>
      </c>
      <c r="BF893">
        <v>53</v>
      </c>
      <c r="BG893">
        <v>54</v>
      </c>
      <c r="BH893">
        <v>55</v>
      </c>
      <c r="BI893">
        <v>56</v>
      </c>
      <c r="BJ893">
        <v>57</v>
      </c>
      <c r="BK893">
        <v>58</v>
      </c>
      <c r="BL893">
        <v>59</v>
      </c>
      <c r="BM893">
        <v>60</v>
      </c>
      <c r="BN893">
        <v>61</v>
      </c>
      <c r="BO893">
        <v>62</v>
      </c>
      <c r="BP893">
        <v>63</v>
      </c>
      <c r="BQ893">
        <v>64</v>
      </c>
      <c r="BR893">
        <v>65</v>
      </c>
      <c r="BS893">
        <v>66</v>
      </c>
      <c r="BT893">
        <v>67</v>
      </c>
      <c r="BU893">
        <v>68</v>
      </c>
      <c r="BV893">
        <v>69</v>
      </c>
      <c r="BW893">
        <v>70</v>
      </c>
      <c r="BX893">
        <v>71</v>
      </c>
      <c r="BY893">
        <v>72</v>
      </c>
      <c r="BZ893">
        <v>73</v>
      </c>
      <c r="CA893">
        <v>74</v>
      </c>
      <c r="CB893">
        <v>75</v>
      </c>
      <c r="CC893">
        <v>76</v>
      </c>
      <c r="CD893">
        <v>77</v>
      </c>
      <c r="CE893">
        <v>78</v>
      </c>
      <c r="CF893">
        <v>79</v>
      </c>
      <c r="CG893">
        <v>80</v>
      </c>
      <c r="CH893">
        <v>81</v>
      </c>
      <c r="CI893">
        <v>82</v>
      </c>
      <c r="CJ893">
        <v>83</v>
      </c>
      <c r="CK893">
        <v>84</v>
      </c>
      <c r="CL893">
        <v>85</v>
      </c>
      <c r="CM893">
        <v>86</v>
      </c>
      <c r="CN893">
        <v>87</v>
      </c>
      <c r="CO893">
        <v>88</v>
      </c>
      <c r="CP893">
        <v>89</v>
      </c>
      <c r="CQ893">
        <v>90</v>
      </c>
      <c r="CR893">
        <v>91</v>
      </c>
      <c r="CS893">
        <v>92</v>
      </c>
      <c r="CT893">
        <v>93</v>
      </c>
      <c r="CU893">
        <v>94</v>
      </c>
      <c r="CV893">
        <v>95</v>
      </c>
      <c r="CW893">
        <v>96</v>
      </c>
      <c r="CX893">
        <v>97</v>
      </c>
      <c r="CY893">
        <v>98</v>
      </c>
      <c r="CZ893">
        <v>99</v>
      </c>
      <c r="DA893">
        <v>100</v>
      </c>
      <c r="DB893">
        <v>101</v>
      </c>
      <c r="DC893">
        <v>102</v>
      </c>
      <c r="DD893">
        <v>103</v>
      </c>
      <c r="DE893">
        <v>104</v>
      </c>
      <c r="DF893">
        <v>105</v>
      </c>
      <c r="DG893">
        <v>106</v>
      </c>
      <c r="DH893">
        <v>107</v>
      </c>
      <c r="DI893">
        <v>108</v>
      </c>
      <c r="DJ893">
        <v>109</v>
      </c>
      <c r="DK893">
        <v>110</v>
      </c>
      <c r="DL893">
        <v>111</v>
      </c>
      <c r="DM893">
        <v>112</v>
      </c>
      <c r="DN893">
        <v>113</v>
      </c>
      <c r="DO893">
        <v>114</v>
      </c>
      <c r="DP893">
        <v>115</v>
      </c>
      <c r="DQ893">
        <v>116</v>
      </c>
      <c r="DR893">
        <v>117</v>
      </c>
      <c r="DS893">
        <v>118</v>
      </c>
      <c r="DT893">
        <v>119</v>
      </c>
      <c r="DU893">
        <v>120</v>
      </c>
      <c r="DV893">
        <v>121</v>
      </c>
      <c r="DW893">
        <v>122</v>
      </c>
      <c r="DX893">
        <v>123</v>
      </c>
      <c r="DY893">
        <v>124</v>
      </c>
      <c r="DZ893">
        <v>125</v>
      </c>
      <c r="EA893">
        <v>126</v>
      </c>
      <c r="EB893">
        <v>127</v>
      </c>
      <c r="EC893">
        <v>128</v>
      </c>
      <c r="ED893">
        <v>129</v>
      </c>
      <c r="EE893">
        <v>130</v>
      </c>
      <c r="EF893">
        <v>131</v>
      </c>
      <c r="EG893">
        <v>132</v>
      </c>
      <c r="EH893">
        <v>133</v>
      </c>
      <c r="EI893">
        <v>134</v>
      </c>
      <c r="EJ893">
        <v>135</v>
      </c>
      <c r="EK893">
        <v>136</v>
      </c>
      <c r="EL893">
        <v>137</v>
      </c>
      <c r="EM893">
        <v>138</v>
      </c>
      <c r="EN893">
        <v>139</v>
      </c>
      <c r="EO893">
        <v>140</v>
      </c>
      <c r="EP893">
        <v>141</v>
      </c>
      <c r="EQ893">
        <v>142</v>
      </c>
      <c r="ER893">
        <v>143</v>
      </c>
      <c r="ES893">
        <v>144</v>
      </c>
      <c r="ET893">
        <v>145</v>
      </c>
      <c r="EU893">
        <v>146</v>
      </c>
      <c r="EV893">
        <v>147</v>
      </c>
      <c r="EW893">
        <v>148</v>
      </c>
      <c r="EX893">
        <v>149</v>
      </c>
      <c r="EY893">
        <v>150</v>
      </c>
      <c r="EZ893">
        <v>151</v>
      </c>
      <c r="FA893">
        <v>152</v>
      </c>
      <c r="FB893">
        <v>153</v>
      </c>
      <c r="FC893">
        <v>154</v>
      </c>
      <c r="FD893">
        <v>155</v>
      </c>
      <c r="FE893">
        <v>156</v>
      </c>
      <c r="FF893">
        <v>157</v>
      </c>
      <c r="FG893">
        <v>158</v>
      </c>
      <c r="FH893">
        <v>159</v>
      </c>
      <c r="FI893">
        <v>160</v>
      </c>
      <c r="FJ893">
        <v>161</v>
      </c>
      <c r="FK893">
        <v>162</v>
      </c>
      <c r="FL893">
        <v>163</v>
      </c>
      <c r="FM893">
        <v>164</v>
      </c>
      <c r="FN893">
        <v>165</v>
      </c>
      <c r="FO893">
        <v>166</v>
      </c>
      <c r="FP893">
        <v>167</v>
      </c>
      <c r="FQ893">
        <v>168</v>
      </c>
      <c r="FR893">
        <v>169</v>
      </c>
      <c r="FT893">
        <v>170</v>
      </c>
      <c r="FU893">
        <v>171</v>
      </c>
      <c r="FV893">
        <v>172</v>
      </c>
      <c r="FW893">
        <v>173</v>
      </c>
      <c r="FY893">
        <v>174</v>
      </c>
      <c r="FZ893">
        <v>175</v>
      </c>
      <c r="GA893">
        <v>176</v>
      </c>
      <c r="GB893">
        <v>177</v>
      </c>
      <c r="GD893">
        <v>178</v>
      </c>
      <c r="GE893">
        <v>179</v>
      </c>
      <c r="GF893">
        <v>180</v>
      </c>
      <c r="GG893">
        <v>181</v>
      </c>
    </row>
    <row r="894" spans="4:189" x14ac:dyDescent="0.2">
      <c r="E894" s="426" t="s">
        <v>157</v>
      </c>
      <c r="F894">
        <v>15</v>
      </c>
      <c r="G894">
        <v>170</v>
      </c>
      <c r="H894">
        <v>80</v>
      </c>
      <c r="I894">
        <v>66</v>
      </c>
      <c r="J894">
        <v>83</v>
      </c>
      <c r="K894">
        <v>79</v>
      </c>
      <c r="L894">
        <v>48</v>
      </c>
      <c r="M894">
        <v>27</v>
      </c>
      <c r="N894">
        <v>36</v>
      </c>
      <c r="O894">
        <v>21</v>
      </c>
      <c r="P894">
        <v>22</v>
      </c>
      <c r="Q894">
        <v>90</v>
      </c>
      <c r="R894">
        <v>111</v>
      </c>
      <c r="S894">
        <v>1</v>
      </c>
      <c r="T894">
        <v>77</v>
      </c>
      <c r="U894">
        <v>122</v>
      </c>
      <c r="V894">
        <v>59</v>
      </c>
      <c r="W894">
        <v>51</v>
      </c>
      <c r="X894">
        <v>117</v>
      </c>
      <c r="Y894">
        <v>134</v>
      </c>
      <c r="Z894">
        <v>89</v>
      </c>
      <c r="AA894">
        <v>11</v>
      </c>
      <c r="AB894">
        <v>162</v>
      </c>
      <c r="AC894">
        <v>25</v>
      </c>
      <c r="AD894">
        <v>17</v>
      </c>
      <c r="AE894">
        <v>181</v>
      </c>
      <c r="AF894">
        <v>9</v>
      </c>
      <c r="AG894">
        <v>30</v>
      </c>
      <c r="AH894">
        <v>132</v>
      </c>
      <c r="AI894">
        <v>43</v>
      </c>
      <c r="AJ894">
        <v>157</v>
      </c>
      <c r="AK894">
        <v>55</v>
      </c>
      <c r="AL894">
        <v>99</v>
      </c>
      <c r="AM894">
        <v>131</v>
      </c>
      <c r="AN894">
        <v>84</v>
      </c>
      <c r="AO894">
        <v>154</v>
      </c>
      <c r="AP894">
        <v>41</v>
      </c>
      <c r="AQ894">
        <v>75</v>
      </c>
      <c r="AR894">
        <v>127</v>
      </c>
      <c r="AS894">
        <v>180</v>
      </c>
      <c r="AT894">
        <v>37</v>
      </c>
      <c r="AU894">
        <v>100</v>
      </c>
      <c r="AV894">
        <v>92</v>
      </c>
      <c r="AW894">
        <v>78</v>
      </c>
      <c r="AX894">
        <v>46</v>
      </c>
      <c r="AY894">
        <v>45</v>
      </c>
      <c r="AZ894">
        <v>54</v>
      </c>
      <c r="BA894">
        <v>171</v>
      </c>
      <c r="BB894">
        <v>7</v>
      </c>
      <c r="BC894">
        <v>141</v>
      </c>
      <c r="BD894">
        <v>2</v>
      </c>
      <c r="BE894">
        <v>126</v>
      </c>
      <c r="BF894">
        <v>19</v>
      </c>
      <c r="BG894">
        <v>47</v>
      </c>
      <c r="BH894">
        <v>6</v>
      </c>
      <c r="BI894">
        <v>177</v>
      </c>
      <c r="BJ894">
        <v>119</v>
      </c>
      <c r="BK894">
        <v>160</v>
      </c>
      <c r="BL894">
        <v>155</v>
      </c>
      <c r="BM894">
        <v>139</v>
      </c>
      <c r="BN894">
        <v>20</v>
      </c>
      <c r="BO894">
        <v>103</v>
      </c>
      <c r="BP894">
        <v>150</v>
      </c>
      <c r="BQ894">
        <v>12</v>
      </c>
      <c r="BR894">
        <v>142</v>
      </c>
      <c r="BS894">
        <v>149</v>
      </c>
      <c r="BT894">
        <v>38</v>
      </c>
      <c r="BU894">
        <v>129</v>
      </c>
      <c r="BV894">
        <v>96</v>
      </c>
      <c r="BW894">
        <v>68</v>
      </c>
      <c r="BX894">
        <v>125</v>
      </c>
      <c r="BY894">
        <v>53</v>
      </c>
      <c r="BZ894">
        <v>101</v>
      </c>
      <c r="CA894">
        <v>98</v>
      </c>
      <c r="CB894">
        <v>128</v>
      </c>
      <c r="CC894">
        <v>138</v>
      </c>
      <c r="CD894">
        <v>123</v>
      </c>
      <c r="CE894">
        <v>135</v>
      </c>
      <c r="CF894">
        <v>176</v>
      </c>
      <c r="CG894">
        <v>161</v>
      </c>
      <c r="CH894">
        <v>94</v>
      </c>
      <c r="CI894">
        <v>109</v>
      </c>
      <c r="CJ894">
        <v>5</v>
      </c>
      <c r="CK894">
        <v>148</v>
      </c>
      <c r="CL894">
        <v>18</v>
      </c>
      <c r="CM894">
        <v>4</v>
      </c>
      <c r="CN894">
        <v>35</v>
      </c>
      <c r="CO894">
        <v>85</v>
      </c>
      <c r="CP894">
        <v>10</v>
      </c>
      <c r="CQ894">
        <v>76</v>
      </c>
      <c r="CR894">
        <v>130</v>
      </c>
      <c r="CS894">
        <v>3</v>
      </c>
      <c r="CT894">
        <v>179</v>
      </c>
      <c r="CU894">
        <v>167</v>
      </c>
      <c r="CV894">
        <v>133</v>
      </c>
      <c r="CW894">
        <v>69</v>
      </c>
      <c r="CX894">
        <v>168</v>
      </c>
      <c r="CY894">
        <v>121</v>
      </c>
      <c r="CZ894">
        <v>33</v>
      </c>
      <c r="DA894">
        <v>71</v>
      </c>
      <c r="DB894">
        <v>24</v>
      </c>
      <c r="DC894">
        <v>88</v>
      </c>
      <c r="DD894">
        <v>140</v>
      </c>
      <c r="DE894">
        <v>91</v>
      </c>
      <c r="DF894">
        <v>169</v>
      </c>
      <c r="DG894">
        <v>144</v>
      </c>
      <c r="DH894">
        <v>105</v>
      </c>
      <c r="DI894">
        <v>112</v>
      </c>
      <c r="DJ894">
        <v>63</v>
      </c>
      <c r="DK894">
        <v>151</v>
      </c>
      <c r="DL894">
        <v>13</v>
      </c>
      <c r="DM894">
        <v>118</v>
      </c>
      <c r="DN894">
        <v>57</v>
      </c>
      <c r="DO894">
        <v>172</v>
      </c>
      <c r="DP894">
        <v>34</v>
      </c>
      <c r="DQ894">
        <v>159</v>
      </c>
      <c r="DR894">
        <v>64</v>
      </c>
      <c r="DS894">
        <v>82</v>
      </c>
      <c r="DT894">
        <v>152</v>
      </c>
      <c r="DU894">
        <v>26</v>
      </c>
      <c r="DV894">
        <v>8</v>
      </c>
      <c r="DW894">
        <v>108</v>
      </c>
      <c r="DX894">
        <v>74</v>
      </c>
      <c r="DY894">
        <v>156</v>
      </c>
      <c r="DZ894">
        <v>31</v>
      </c>
      <c r="EA894">
        <v>67</v>
      </c>
      <c r="EB894">
        <v>39</v>
      </c>
      <c r="EC894">
        <v>147</v>
      </c>
      <c r="ED894">
        <v>97</v>
      </c>
      <c r="EE894">
        <v>58</v>
      </c>
      <c r="EF894">
        <v>115</v>
      </c>
      <c r="EG894">
        <v>173</v>
      </c>
      <c r="EH894">
        <v>102</v>
      </c>
      <c r="EI894">
        <v>61</v>
      </c>
      <c r="EJ894">
        <v>86</v>
      </c>
      <c r="EK894">
        <v>70</v>
      </c>
      <c r="EL894">
        <v>114</v>
      </c>
      <c r="EM894">
        <v>104</v>
      </c>
      <c r="EN894">
        <v>166</v>
      </c>
      <c r="EO894">
        <v>164</v>
      </c>
      <c r="EP894">
        <v>50</v>
      </c>
      <c r="EQ894">
        <v>14</v>
      </c>
      <c r="ER894">
        <v>42</v>
      </c>
      <c r="ES894">
        <v>175</v>
      </c>
      <c r="ET894">
        <v>87</v>
      </c>
      <c r="EU894">
        <v>93</v>
      </c>
      <c r="EV894">
        <v>143</v>
      </c>
      <c r="EW894">
        <v>165</v>
      </c>
      <c r="EX894">
        <v>81</v>
      </c>
      <c r="EY894">
        <v>29</v>
      </c>
      <c r="EZ894">
        <v>107</v>
      </c>
      <c r="FA894">
        <v>60</v>
      </c>
      <c r="FB894">
        <v>44</v>
      </c>
      <c r="FC894">
        <v>73</v>
      </c>
      <c r="FD894">
        <v>136</v>
      </c>
      <c r="FE894">
        <v>137</v>
      </c>
      <c r="FF894">
        <v>110</v>
      </c>
      <c r="FG894">
        <v>178</v>
      </c>
      <c r="FH894">
        <v>113</v>
      </c>
      <c r="FI894">
        <v>62</v>
      </c>
      <c r="FJ894">
        <v>163</v>
      </c>
      <c r="FK894">
        <v>174</v>
      </c>
      <c r="FL894">
        <v>95</v>
      </c>
      <c r="FM894">
        <v>52</v>
      </c>
      <c r="FN894">
        <v>16</v>
      </c>
      <c r="FO894">
        <v>49</v>
      </c>
      <c r="FP894">
        <v>65</v>
      </c>
      <c r="FQ894">
        <v>145</v>
      </c>
      <c r="FR894">
        <v>153</v>
      </c>
      <c r="FT894">
        <v>28</v>
      </c>
      <c r="FU894">
        <v>106</v>
      </c>
      <c r="FV894">
        <v>120</v>
      </c>
      <c r="FW894">
        <v>40</v>
      </c>
      <c r="FY894">
        <v>158</v>
      </c>
      <c r="FZ894">
        <v>116</v>
      </c>
      <c r="GA894">
        <v>32</v>
      </c>
      <c r="GB894">
        <v>56</v>
      </c>
      <c r="GD894">
        <v>23</v>
      </c>
      <c r="GE894">
        <v>124</v>
      </c>
      <c r="GF894">
        <v>146</v>
      </c>
      <c r="GG894">
        <v>72</v>
      </c>
    </row>
    <row r="895" spans="4:189" x14ac:dyDescent="0.2">
      <c r="E895" s="426" t="s">
        <v>159</v>
      </c>
      <c r="F895">
        <v>140</v>
      </c>
      <c r="G895">
        <v>75</v>
      </c>
      <c r="H895">
        <v>16</v>
      </c>
      <c r="I895">
        <v>23</v>
      </c>
      <c r="J895">
        <v>158</v>
      </c>
      <c r="K895">
        <v>68</v>
      </c>
      <c r="L895">
        <v>156</v>
      </c>
      <c r="M895">
        <v>114</v>
      </c>
      <c r="N895">
        <v>101</v>
      </c>
      <c r="O895">
        <v>37</v>
      </c>
      <c r="P895">
        <v>128</v>
      </c>
      <c r="Q895">
        <v>30</v>
      </c>
      <c r="R895">
        <v>45</v>
      </c>
      <c r="S895">
        <v>67</v>
      </c>
      <c r="T895">
        <v>174</v>
      </c>
      <c r="U895">
        <v>60</v>
      </c>
      <c r="V895">
        <v>50</v>
      </c>
      <c r="W895">
        <v>52</v>
      </c>
      <c r="X895">
        <v>27</v>
      </c>
      <c r="Y895">
        <v>88</v>
      </c>
      <c r="Z895">
        <v>29</v>
      </c>
      <c r="AA895">
        <v>113</v>
      </c>
      <c r="AB895">
        <v>17</v>
      </c>
      <c r="AC895">
        <v>123</v>
      </c>
      <c r="AD895">
        <v>106</v>
      </c>
      <c r="AE895">
        <v>84</v>
      </c>
      <c r="AF895">
        <v>5</v>
      </c>
      <c r="AG895">
        <v>167</v>
      </c>
      <c r="AH895">
        <v>28</v>
      </c>
      <c r="AI895">
        <v>177</v>
      </c>
      <c r="AJ895">
        <v>34</v>
      </c>
      <c r="AK895">
        <v>73</v>
      </c>
      <c r="AL895">
        <v>1</v>
      </c>
      <c r="AM895">
        <v>26</v>
      </c>
      <c r="AN895">
        <v>116</v>
      </c>
      <c r="AO895">
        <v>173</v>
      </c>
      <c r="AP895">
        <v>176</v>
      </c>
      <c r="AQ895">
        <v>72</v>
      </c>
      <c r="AR895">
        <v>20</v>
      </c>
      <c r="AS895">
        <v>36</v>
      </c>
      <c r="AT895">
        <v>155</v>
      </c>
      <c r="AU895">
        <v>99</v>
      </c>
      <c r="AV895">
        <v>175</v>
      </c>
      <c r="AW895">
        <v>2</v>
      </c>
      <c r="AX895">
        <v>170</v>
      </c>
      <c r="AY895">
        <v>134</v>
      </c>
      <c r="AZ895">
        <v>115</v>
      </c>
      <c r="BA895">
        <v>64</v>
      </c>
      <c r="BB895">
        <v>11</v>
      </c>
      <c r="BC895">
        <v>94</v>
      </c>
      <c r="BD895">
        <v>142</v>
      </c>
      <c r="BE895">
        <v>18</v>
      </c>
      <c r="BF895">
        <v>87</v>
      </c>
      <c r="BG895">
        <v>162</v>
      </c>
      <c r="BH895">
        <v>93</v>
      </c>
      <c r="BI895">
        <v>77</v>
      </c>
      <c r="BJ895">
        <v>96</v>
      </c>
      <c r="BK895">
        <v>136</v>
      </c>
      <c r="BL895">
        <v>168</v>
      </c>
      <c r="BM895">
        <v>154</v>
      </c>
      <c r="BN895">
        <v>160</v>
      </c>
      <c r="BO895">
        <v>95</v>
      </c>
      <c r="BP895">
        <v>110</v>
      </c>
      <c r="BQ895">
        <v>121</v>
      </c>
      <c r="BR895">
        <v>103</v>
      </c>
      <c r="BS895">
        <v>33</v>
      </c>
      <c r="BT895">
        <v>43</v>
      </c>
      <c r="BU895">
        <v>76</v>
      </c>
      <c r="BV895">
        <v>163</v>
      </c>
      <c r="BW895">
        <v>111</v>
      </c>
      <c r="BX895">
        <v>139</v>
      </c>
      <c r="BY895">
        <v>135</v>
      </c>
      <c r="BZ895">
        <v>59</v>
      </c>
      <c r="CA895">
        <v>31</v>
      </c>
      <c r="CB895">
        <v>48</v>
      </c>
      <c r="CC895">
        <v>14</v>
      </c>
      <c r="CD895">
        <v>56</v>
      </c>
      <c r="CE895">
        <v>81</v>
      </c>
      <c r="CF895">
        <v>6</v>
      </c>
      <c r="CG895">
        <v>41</v>
      </c>
      <c r="CH895">
        <v>148</v>
      </c>
      <c r="CI895">
        <v>63</v>
      </c>
      <c r="CJ895">
        <v>39</v>
      </c>
      <c r="CK895">
        <v>179</v>
      </c>
      <c r="CL895">
        <v>92</v>
      </c>
      <c r="CM895">
        <v>40</v>
      </c>
      <c r="CN895">
        <v>58</v>
      </c>
      <c r="CO895">
        <v>151</v>
      </c>
      <c r="CP895">
        <v>32</v>
      </c>
      <c r="CQ895">
        <v>149</v>
      </c>
      <c r="CR895">
        <v>180</v>
      </c>
      <c r="CS895">
        <v>120</v>
      </c>
      <c r="CT895">
        <v>124</v>
      </c>
      <c r="CU895">
        <v>141</v>
      </c>
      <c r="CV895">
        <v>8</v>
      </c>
      <c r="CW895">
        <v>169</v>
      </c>
      <c r="CX895">
        <v>153</v>
      </c>
      <c r="CY895">
        <v>12</v>
      </c>
      <c r="CZ895">
        <v>161</v>
      </c>
      <c r="DA895">
        <v>51</v>
      </c>
      <c r="DB895">
        <v>85</v>
      </c>
      <c r="DC895">
        <v>131</v>
      </c>
      <c r="DD895">
        <v>21</v>
      </c>
      <c r="DE895">
        <v>138</v>
      </c>
      <c r="DF895">
        <v>147</v>
      </c>
      <c r="DG895">
        <v>133</v>
      </c>
      <c r="DH895">
        <v>159</v>
      </c>
      <c r="DI895">
        <v>65</v>
      </c>
      <c r="DJ895">
        <v>108</v>
      </c>
      <c r="DK895">
        <v>22</v>
      </c>
      <c r="DL895">
        <v>25</v>
      </c>
      <c r="DM895">
        <v>44</v>
      </c>
      <c r="DN895">
        <v>181</v>
      </c>
      <c r="DO895">
        <v>171</v>
      </c>
      <c r="DP895">
        <v>53</v>
      </c>
      <c r="DQ895">
        <v>164</v>
      </c>
      <c r="DR895">
        <v>125</v>
      </c>
      <c r="DS895">
        <v>47</v>
      </c>
      <c r="DT895">
        <v>57</v>
      </c>
      <c r="DU895">
        <v>38</v>
      </c>
      <c r="DV895">
        <v>165</v>
      </c>
      <c r="DW895">
        <v>172</v>
      </c>
      <c r="DX895">
        <v>105</v>
      </c>
      <c r="DY895">
        <v>178</v>
      </c>
      <c r="DZ895">
        <v>4</v>
      </c>
      <c r="EA895">
        <v>117</v>
      </c>
      <c r="EB895">
        <v>130</v>
      </c>
      <c r="EC895">
        <v>109</v>
      </c>
      <c r="ED895">
        <v>82</v>
      </c>
      <c r="EE895">
        <v>42</v>
      </c>
      <c r="EF895">
        <v>145</v>
      </c>
      <c r="EG895">
        <v>86</v>
      </c>
      <c r="EH895">
        <v>7</v>
      </c>
      <c r="EI895">
        <v>46</v>
      </c>
      <c r="EJ895">
        <v>146</v>
      </c>
      <c r="EK895">
        <v>98</v>
      </c>
      <c r="EL895">
        <v>49</v>
      </c>
      <c r="EM895">
        <v>66</v>
      </c>
      <c r="EN895">
        <v>71</v>
      </c>
      <c r="EO895">
        <v>118</v>
      </c>
      <c r="EP895">
        <v>78</v>
      </c>
      <c r="EQ895">
        <v>74</v>
      </c>
      <c r="ER895">
        <v>89</v>
      </c>
      <c r="ES895">
        <v>126</v>
      </c>
      <c r="ET895">
        <v>166</v>
      </c>
      <c r="EU895">
        <v>129</v>
      </c>
      <c r="EV895">
        <v>83</v>
      </c>
      <c r="EW895">
        <v>97</v>
      </c>
      <c r="EX895">
        <v>13</v>
      </c>
      <c r="EY895">
        <v>24</v>
      </c>
      <c r="EZ895">
        <v>152</v>
      </c>
      <c r="FA895">
        <v>104</v>
      </c>
      <c r="FB895">
        <v>35</v>
      </c>
      <c r="FC895">
        <v>112</v>
      </c>
      <c r="FD895">
        <v>137</v>
      </c>
      <c r="FE895">
        <v>10</v>
      </c>
      <c r="FF895">
        <v>70</v>
      </c>
      <c r="FG895">
        <v>132</v>
      </c>
      <c r="FH895">
        <v>3</v>
      </c>
      <c r="FI895">
        <v>144</v>
      </c>
      <c r="FJ895">
        <v>119</v>
      </c>
      <c r="FK895">
        <v>15</v>
      </c>
      <c r="FL895">
        <v>69</v>
      </c>
      <c r="FM895">
        <v>122</v>
      </c>
      <c r="FN895">
        <v>61</v>
      </c>
      <c r="FO895">
        <v>100</v>
      </c>
      <c r="FP895">
        <v>91</v>
      </c>
      <c r="FQ895">
        <v>90</v>
      </c>
      <c r="FR895">
        <v>102</v>
      </c>
      <c r="FT895">
        <v>150</v>
      </c>
      <c r="FU895">
        <v>19</v>
      </c>
      <c r="FV895">
        <v>127</v>
      </c>
      <c r="FW895">
        <v>107</v>
      </c>
      <c r="FY895">
        <v>54</v>
      </c>
      <c r="FZ895">
        <v>79</v>
      </c>
      <c r="GA895">
        <v>62</v>
      </c>
      <c r="GB895">
        <v>157</v>
      </c>
      <c r="GD895">
        <v>55</v>
      </c>
      <c r="GE895">
        <v>80</v>
      </c>
      <c r="GF895">
        <v>9</v>
      </c>
      <c r="GG895">
        <v>143</v>
      </c>
    </row>
    <row r="897" spans="4:189" x14ac:dyDescent="0.2">
      <c r="D897" s="430">
        <v>182</v>
      </c>
      <c r="E897" s="431" t="s">
        <v>179</v>
      </c>
    </row>
    <row r="898" spans="4:189" x14ac:dyDescent="0.2">
      <c r="E898" s="426" t="s">
        <v>130</v>
      </c>
      <c r="F898">
        <v>1</v>
      </c>
      <c r="G898">
        <v>2</v>
      </c>
      <c r="H898">
        <v>3</v>
      </c>
      <c r="I898">
        <v>4</v>
      </c>
      <c r="J898">
        <v>5</v>
      </c>
      <c r="K898">
        <v>6</v>
      </c>
      <c r="L898">
        <v>7</v>
      </c>
      <c r="M898">
        <v>8</v>
      </c>
      <c r="N898">
        <v>9</v>
      </c>
      <c r="O898">
        <v>10</v>
      </c>
      <c r="P898">
        <v>11</v>
      </c>
      <c r="Q898">
        <v>12</v>
      </c>
      <c r="R898">
        <v>13</v>
      </c>
      <c r="S898">
        <v>14</v>
      </c>
      <c r="T898">
        <v>15</v>
      </c>
      <c r="U898">
        <v>16</v>
      </c>
      <c r="V898">
        <v>17</v>
      </c>
      <c r="W898">
        <v>18</v>
      </c>
      <c r="X898">
        <v>19</v>
      </c>
      <c r="Y898">
        <v>20</v>
      </c>
      <c r="Z898">
        <v>21</v>
      </c>
      <c r="AA898">
        <v>22</v>
      </c>
      <c r="AB898">
        <v>23</v>
      </c>
      <c r="AC898">
        <v>24</v>
      </c>
      <c r="AD898">
        <v>25</v>
      </c>
      <c r="AE898">
        <v>26</v>
      </c>
      <c r="AF898">
        <v>27</v>
      </c>
      <c r="AG898">
        <v>28</v>
      </c>
      <c r="AH898">
        <v>29</v>
      </c>
      <c r="AI898">
        <v>30</v>
      </c>
      <c r="AJ898">
        <v>31</v>
      </c>
      <c r="AK898">
        <v>32</v>
      </c>
      <c r="AL898">
        <v>33</v>
      </c>
      <c r="AM898">
        <v>34</v>
      </c>
      <c r="AN898">
        <v>35</v>
      </c>
      <c r="AO898">
        <v>36</v>
      </c>
      <c r="AP898">
        <v>37</v>
      </c>
      <c r="AQ898">
        <v>38</v>
      </c>
      <c r="AR898">
        <v>39</v>
      </c>
      <c r="AS898">
        <v>40</v>
      </c>
      <c r="AT898">
        <v>41</v>
      </c>
      <c r="AU898">
        <v>42</v>
      </c>
      <c r="AV898">
        <v>43</v>
      </c>
      <c r="AW898">
        <v>44</v>
      </c>
      <c r="AX898">
        <v>45</v>
      </c>
      <c r="AY898">
        <v>46</v>
      </c>
      <c r="AZ898">
        <v>47</v>
      </c>
      <c r="BA898">
        <v>48</v>
      </c>
      <c r="BB898">
        <v>49</v>
      </c>
      <c r="BC898">
        <v>50</v>
      </c>
      <c r="BD898">
        <v>51</v>
      </c>
      <c r="BE898">
        <v>52</v>
      </c>
      <c r="BF898">
        <v>53</v>
      </c>
      <c r="BG898">
        <v>54</v>
      </c>
      <c r="BH898">
        <v>55</v>
      </c>
      <c r="BI898">
        <v>56</v>
      </c>
      <c r="BJ898">
        <v>57</v>
      </c>
      <c r="BK898">
        <v>58</v>
      </c>
      <c r="BL898">
        <v>59</v>
      </c>
      <c r="BM898">
        <v>60</v>
      </c>
      <c r="BN898">
        <v>61</v>
      </c>
      <c r="BO898">
        <v>62</v>
      </c>
      <c r="BP898">
        <v>63</v>
      </c>
      <c r="BQ898">
        <v>64</v>
      </c>
      <c r="BR898">
        <v>65</v>
      </c>
      <c r="BS898">
        <v>66</v>
      </c>
      <c r="BT898">
        <v>67</v>
      </c>
      <c r="BU898">
        <v>68</v>
      </c>
      <c r="BV898">
        <v>69</v>
      </c>
      <c r="BW898">
        <v>70</v>
      </c>
      <c r="BX898">
        <v>71</v>
      </c>
      <c r="BY898">
        <v>72</v>
      </c>
      <c r="BZ898">
        <v>73</v>
      </c>
      <c r="CA898">
        <v>74</v>
      </c>
      <c r="CB898">
        <v>75</v>
      </c>
      <c r="CC898">
        <v>76</v>
      </c>
      <c r="CD898">
        <v>77</v>
      </c>
      <c r="CE898">
        <v>78</v>
      </c>
      <c r="CF898">
        <v>79</v>
      </c>
      <c r="CG898">
        <v>80</v>
      </c>
      <c r="CH898">
        <v>81</v>
      </c>
      <c r="CI898">
        <v>82</v>
      </c>
      <c r="CJ898">
        <v>83</v>
      </c>
      <c r="CK898">
        <v>84</v>
      </c>
      <c r="CL898">
        <v>85</v>
      </c>
      <c r="CM898">
        <v>86</v>
      </c>
      <c r="CN898">
        <v>87</v>
      </c>
      <c r="CO898">
        <v>88</v>
      </c>
      <c r="CP898">
        <v>89</v>
      </c>
      <c r="CQ898">
        <v>90</v>
      </c>
      <c r="CR898">
        <v>91</v>
      </c>
      <c r="CS898">
        <v>92</v>
      </c>
      <c r="CT898">
        <v>93</v>
      </c>
      <c r="CU898">
        <v>94</v>
      </c>
      <c r="CV898">
        <v>95</v>
      </c>
      <c r="CW898">
        <v>96</v>
      </c>
      <c r="CX898">
        <v>97</v>
      </c>
      <c r="CY898">
        <v>98</v>
      </c>
      <c r="CZ898">
        <v>99</v>
      </c>
      <c r="DA898">
        <v>100</v>
      </c>
      <c r="DB898">
        <v>101</v>
      </c>
      <c r="DC898">
        <v>102</v>
      </c>
      <c r="DD898">
        <v>103</v>
      </c>
      <c r="DE898">
        <v>104</v>
      </c>
      <c r="DF898">
        <v>105</v>
      </c>
      <c r="DG898">
        <v>106</v>
      </c>
      <c r="DH898">
        <v>107</v>
      </c>
      <c r="DI898">
        <v>108</v>
      </c>
      <c r="DJ898">
        <v>109</v>
      </c>
      <c r="DK898">
        <v>110</v>
      </c>
      <c r="DL898">
        <v>111</v>
      </c>
      <c r="DM898">
        <v>112</v>
      </c>
      <c r="DN898">
        <v>113</v>
      </c>
      <c r="DO898">
        <v>114</v>
      </c>
      <c r="DP898">
        <v>115</v>
      </c>
      <c r="DQ898">
        <v>116</v>
      </c>
      <c r="DR898">
        <v>117</v>
      </c>
      <c r="DS898">
        <v>118</v>
      </c>
      <c r="DT898">
        <v>119</v>
      </c>
      <c r="DU898">
        <v>120</v>
      </c>
      <c r="DV898">
        <v>121</v>
      </c>
      <c r="DW898">
        <v>122</v>
      </c>
      <c r="DX898">
        <v>123</v>
      </c>
      <c r="DY898">
        <v>124</v>
      </c>
      <c r="DZ898">
        <v>125</v>
      </c>
      <c r="EA898">
        <v>126</v>
      </c>
      <c r="EB898">
        <v>127</v>
      </c>
      <c r="EC898">
        <v>128</v>
      </c>
      <c r="ED898">
        <v>129</v>
      </c>
      <c r="EE898">
        <v>130</v>
      </c>
      <c r="EF898">
        <v>131</v>
      </c>
      <c r="EG898">
        <v>132</v>
      </c>
      <c r="EH898">
        <v>133</v>
      </c>
      <c r="EI898">
        <v>134</v>
      </c>
      <c r="EJ898">
        <v>135</v>
      </c>
      <c r="EK898">
        <v>136</v>
      </c>
      <c r="EL898">
        <v>137</v>
      </c>
      <c r="EM898">
        <v>138</v>
      </c>
      <c r="EN898">
        <v>139</v>
      </c>
      <c r="EO898">
        <v>140</v>
      </c>
      <c r="EP898">
        <v>141</v>
      </c>
      <c r="EQ898">
        <v>142</v>
      </c>
      <c r="ER898">
        <v>143</v>
      </c>
      <c r="ES898">
        <v>144</v>
      </c>
      <c r="ET898">
        <v>145</v>
      </c>
      <c r="EU898">
        <v>146</v>
      </c>
      <c r="EV898">
        <v>147</v>
      </c>
      <c r="EW898">
        <v>148</v>
      </c>
      <c r="EX898">
        <v>149</v>
      </c>
      <c r="EY898">
        <v>150</v>
      </c>
      <c r="EZ898">
        <v>151</v>
      </c>
      <c r="FA898">
        <v>152</v>
      </c>
      <c r="FB898">
        <v>153</v>
      </c>
      <c r="FC898">
        <v>154</v>
      </c>
      <c r="FD898">
        <v>155</v>
      </c>
      <c r="FE898">
        <v>156</v>
      </c>
      <c r="FF898">
        <v>157</v>
      </c>
      <c r="FG898">
        <v>158</v>
      </c>
      <c r="FH898">
        <v>159</v>
      </c>
      <c r="FI898">
        <v>160</v>
      </c>
      <c r="FJ898">
        <v>161</v>
      </c>
      <c r="FK898">
        <v>162</v>
      </c>
      <c r="FL898">
        <v>163</v>
      </c>
      <c r="FM898">
        <v>164</v>
      </c>
      <c r="FN898">
        <v>165</v>
      </c>
      <c r="FO898">
        <v>166</v>
      </c>
      <c r="FP898">
        <v>167</v>
      </c>
      <c r="FQ898">
        <v>168</v>
      </c>
      <c r="FR898">
        <v>169</v>
      </c>
      <c r="FS898">
        <v>170</v>
      </c>
      <c r="FT898">
        <v>171</v>
      </c>
      <c r="FU898">
        <v>172</v>
      </c>
      <c r="FV898">
        <v>173</v>
      </c>
      <c r="FW898">
        <v>174</v>
      </c>
      <c r="FY898">
        <v>175</v>
      </c>
      <c r="FZ898">
        <v>176</v>
      </c>
      <c r="GA898">
        <v>177</v>
      </c>
      <c r="GB898">
        <v>178</v>
      </c>
      <c r="GD898">
        <v>179</v>
      </c>
      <c r="GE898">
        <v>180</v>
      </c>
      <c r="GF898">
        <v>181</v>
      </c>
      <c r="GG898">
        <v>182</v>
      </c>
    </row>
    <row r="899" spans="4:189" x14ac:dyDescent="0.2">
      <c r="E899" s="426" t="s">
        <v>157</v>
      </c>
      <c r="F899">
        <v>137</v>
      </c>
      <c r="G899">
        <v>153</v>
      </c>
      <c r="H899">
        <v>160</v>
      </c>
      <c r="I899">
        <v>37</v>
      </c>
      <c r="J899">
        <v>18</v>
      </c>
      <c r="K899">
        <v>24</v>
      </c>
      <c r="L899">
        <v>65</v>
      </c>
      <c r="M899">
        <v>16</v>
      </c>
      <c r="N899">
        <v>57</v>
      </c>
      <c r="O899">
        <v>144</v>
      </c>
      <c r="P899">
        <v>59</v>
      </c>
      <c r="Q899">
        <v>23</v>
      </c>
      <c r="R899">
        <v>29</v>
      </c>
      <c r="S899">
        <v>101</v>
      </c>
      <c r="T899">
        <v>52</v>
      </c>
      <c r="U899">
        <v>115</v>
      </c>
      <c r="V899">
        <v>100</v>
      </c>
      <c r="W899">
        <v>42</v>
      </c>
      <c r="X899">
        <v>141</v>
      </c>
      <c r="Y899">
        <v>166</v>
      </c>
      <c r="Z899">
        <v>154</v>
      </c>
      <c r="AA899">
        <v>159</v>
      </c>
      <c r="AB899">
        <v>34</v>
      </c>
      <c r="AC899">
        <v>81</v>
      </c>
      <c r="AD899">
        <v>43</v>
      </c>
      <c r="AE899">
        <v>10</v>
      </c>
      <c r="AF899">
        <v>45</v>
      </c>
      <c r="AG899">
        <v>134</v>
      </c>
      <c r="AH899">
        <v>102</v>
      </c>
      <c r="AI899">
        <v>164</v>
      </c>
      <c r="AJ899">
        <v>22</v>
      </c>
      <c r="AK899">
        <v>5</v>
      </c>
      <c r="AL899">
        <v>104</v>
      </c>
      <c r="AM899">
        <v>8</v>
      </c>
      <c r="AN899">
        <v>106</v>
      </c>
      <c r="AO899">
        <v>108</v>
      </c>
      <c r="AP899">
        <v>4</v>
      </c>
      <c r="AQ899">
        <v>175</v>
      </c>
      <c r="AR899">
        <v>26</v>
      </c>
      <c r="AS899">
        <v>78</v>
      </c>
      <c r="AT899">
        <v>58</v>
      </c>
      <c r="AU899">
        <v>61</v>
      </c>
      <c r="AV899">
        <v>86</v>
      </c>
      <c r="AW899">
        <v>113</v>
      </c>
      <c r="AX899">
        <v>1</v>
      </c>
      <c r="AY899">
        <v>147</v>
      </c>
      <c r="AZ899">
        <v>179</v>
      </c>
      <c r="BA899">
        <v>139</v>
      </c>
      <c r="BB899">
        <v>76</v>
      </c>
      <c r="BC899">
        <v>63</v>
      </c>
      <c r="BD899">
        <v>143</v>
      </c>
      <c r="BE899">
        <v>155</v>
      </c>
      <c r="BF899">
        <v>107</v>
      </c>
      <c r="BG899">
        <v>17</v>
      </c>
      <c r="BH899">
        <v>156</v>
      </c>
      <c r="BI899">
        <v>122</v>
      </c>
      <c r="BJ899">
        <v>129</v>
      </c>
      <c r="BK899">
        <v>70</v>
      </c>
      <c r="BL899">
        <v>77</v>
      </c>
      <c r="BM899">
        <v>96</v>
      </c>
      <c r="BN899">
        <v>32</v>
      </c>
      <c r="BO899">
        <v>124</v>
      </c>
      <c r="BP899">
        <v>172</v>
      </c>
      <c r="BQ899">
        <v>126</v>
      </c>
      <c r="BR899">
        <v>136</v>
      </c>
      <c r="BS899">
        <v>105</v>
      </c>
      <c r="BT899">
        <v>116</v>
      </c>
      <c r="BU899">
        <v>40</v>
      </c>
      <c r="BV899">
        <v>95</v>
      </c>
      <c r="BW899">
        <v>114</v>
      </c>
      <c r="BX899">
        <v>82</v>
      </c>
      <c r="BY899">
        <v>177</v>
      </c>
      <c r="BZ899">
        <v>169</v>
      </c>
      <c r="CA899">
        <v>68</v>
      </c>
      <c r="CB899">
        <v>109</v>
      </c>
      <c r="CC899">
        <v>168</v>
      </c>
      <c r="CD899">
        <v>13</v>
      </c>
      <c r="CE899">
        <v>39</v>
      </c>
      <c r="CF899">
        <v>98</v>
      </c>
      <c r="CG899">
        <v>93</v>
      </c>
      <c r="CH899">
        <v>145</v>
      </c>
      <c r="CI899">
        <v>148</v>
      </c>
      <c r="CJ899">
        <v>62</v>
      </c>
      <c r="CK899">
        <v>91</v>
      </c>
      <c r="CL899">
        <v>162</v>
      </c>
      <c r="CM899">
        <v>158</v>
      </c>
      <c r="CN899">
        <v>74</v>
      </c>
      <c r="CO899">
        <v>49</v>
      </c>
      <c r="CP899">
        <v>127</v>
      </c>
      <c r="CQ899">
        <v>146</v>
      </c>
      <c r="CR899">
        <v>135</v>
      </c>
      <c r="CS899">
        <v>165</v>
      </c>
      <c r="CT899">
        <v>92</v>
      </c>
      <c r="CU899">
        <v>3</v>
      </c>
      <c r="CV899">
        <v>79</v>
      </c>
      <c r="CW899">
        <v>19</v>
      </c>
      <c r="CX899">
        <v>28</v>
      </c>
      <c r="CY899">
        <v>87</v>
      </c>
      <c r="CZ899">
        <v>131</v>
      </c>
      <c r="DA899">
        <v>14</v>
      </c>
      <c r="DB899">
        <v>130</v>
      </c>
      <c r="DC899">
        <v>121</v>
      </c>
      <c r="DD899">
        <v>119</v>
      </c>
      <c r="DE899">
        <v>33</v>
      </c>
      <c r="DF899">
        <v>47</v>
      </c>
      <c r="DG899">
        <v>35</v>
      </c>
      <c r="DH899">
        <v>48</v>
      </c>
      <c r="DI899">
        <v>94</v>
      </c>
      <c r="DJ899">
        <v>138</v>
      </c>
      <c r="DK899">
        <v>123</v>
      </c>
      <c r="DL899">
        <v>88</v>
      </c>
      <c r="DM899">
        <v>170</v>
      </c>
      <c r="DN899">
        <v>110</v>
      </c>
      <c r="DO899">
        <v>6</v>
      </c>
      <c r="DP899">
        <v>73</v>
      </c>
      <c r="DQ899">
        <v>85</v>
      </c>
      <c r="DR899">
        <v>150</v>
      </c>
      <c r="DS899">
        <v>132</v>
      </c>
      <c r="DT899">
        <v>103</v>
      </c>
      <c r="DU899">
        <v>67</v>
      </c>
      <c r="DV899">
        <v>69</v>
      </c>
      <c r="DW899">
        <v>174</v>
      </c>
      <c r="DX899">
        <v>112</v>
      </c>
      <c r="DY899">
        <v>83</v>
      </c>
      <c r="DZ899">
        <v>71</v>
      </c>
      <c r="EA899">
        <v>64</v>
      </c>
      <c r="EB899">
        <v>25</v>
      </c>
      <c r="EC899">
        <v>72</v>
      </c>
      <c r="ED899">
        <v>173</v>
      </c>
      <c r="EE899">
        <v>152</v>
      </c>
      <c r="EF899">
        <v>176</v>
      </c>
      <c r="EG899">
        <v>118</v>
      </c>
      <c r="EH899">
        <v>89</v>
      </c>
      <c r="EI899">
        <v>97</v>
      </c>
      <c r="EJ899">
        <v>161</v>
      </c>
      <c r="EK899">
        <v>125</v>
      </c>
      <c r="EL899">
        <v>163</v>
      </c>
      <c r="EM899">
        <v>21</v>
      </c>
      <c r="EN899">
        <v>128</v>
      </c>
      <c r="EO899">
        <v>84</v>
      </c>
      <c r="EP899">
        <v>27</v>
      </c>
      <c r="EQ899">
        <v>181</v>
      </c>
      <c r="ER899">
        <v>51</v>
      </c>
      <c r="ES899">
        <v>117</v>
      </c>
      <c r="ET899">
        <v>133</v>
      </c>
      <c r="EU899">
        <v>20</v>
      </c>
      <c r="EV899">
        <v>9</v>
      </c>
      <c r="EW899">
        <v>54</v>
      </c>
      <c r="EX899">
        <v>31</v>
      </c>
      <c r="EY899">
        <v>12</v>
      </c>
      <c r="EZ899">
        <v>182</v>
      </c>
      <c r="FA899">
        <v>41</v>
      </c>
      <c r="FB899">
        <v>149</v>
      </c>
      <c r="FC899">
        <v>53</v>
      </c>
      <c r="FD899">
        <v>7</v>
      </c>
      <c r="FE899">
        <v>75</v>
      </c>
      <c r="FF899">
        <v>80</v>
      </c>
      <c r="FG899">
        <v>66</v>
      </c>
      <c r="FH899">
        <v>90</v>
      </c>
      <c r="FI899">
        <v>2</v>
      </c>
      <c r="FJ899">
        <v>55</v>
      </c>
      <c r="FK899">
        <v>111</v>
      </c>
      <c r="FL899">
        <v>171</v>
      </c>
      <c r="FM899">
        <v>11</v>
      </c>
      <c r="FN899">
        <v>178</v>
      </c>
      <c r="FO899">
        <v>180</v>
      </c>
      <c r="FP899">
        <v>44</v>
      </c>
      <c r="FQ899">
        <v>140</v>
      </c>
      <c r="FR899">
        <v>167</v>
      </c>
      <c r="FS899">
        <v>36</v>
      </c>
      <c r="FT899">
        <v>120</v>
      </c>
      <c r="FU899">
        <v>50</v>
      </c>
      <c r="FV899">
        <v>142</v>
      </c>
      <c r="FW899">
        <v>56</v>
      </c>
      <c r="FY899">
        <v>38</v>
      </c>
      <c r="FZ899">
        <v>99</v>
      </c>
      <c r="GA899">
        <v>60</v>
      </c>
      <c r="GB899">
        <v>151</v>
      </c>
      <c r="GD899">
        <v>157</v>
      </c>
      <c r="GE899">
        <v>30</v>
      </c>
      <c r="GF899">
        <v>15</v>
      </c>
      <c r="GG899">
        <v>46</v>
      </c>
    </row>
    <row r="900" spans="4:189" x14ac:dyDescent="0.2">
      <c r="E900" s="426" t="s">
        <v>159</v>
      </c>
      <c r="F900">
        <v>109</v>
      </c>
      <c r="G900">
        <v>1</v>
      </c>
      <c r="H900">
        <v>166</v>
      </c>
      <c r="I900">
        <v>130</v>
      </c>
      <c r="J900">
        <v>154</v>
      </c>
      <c r="K900">
        <v>150</v>
      </c>
      <c r="L900">
        <v>63</v>
      </c>
      <c r="M900">
        <v>31</v>
      </c>
      <c r="N900">
        <v>82</v>
      </c>
      <c r="O900">
        <v>137</v>
      </c>
      <c r="P900">
        <v>123</v>
      </c>
      <c r="Q900">
        <v>3</v>
      </c>
      <c r="R900">
        <v>129</v>
      </c>
      <c r="S900">
        <v>120</v>
      </c>
      <c r="T900">
        <v>101</v>
      </c>
      <c r="U900">
        <v>9</v>
      </c>
      <c r="V900">
        <v>76</v>
      </c>
      <c r="W900">
        <v>57</v>
      </c>
      <c r="X900">
        <v>111</v>
      </c>
      <c r="Y900">
        <v>116</v>
      </c>
      <c r="Z900">
        <v>173</v>
      </c>
      <c r="AA900">
        <v>36</v>
      </c>
      <c r="AB900">
        <v>4</v>
      </c>
      <c r="AC900">
        <v>176</v>
      </c>
      <c r="AD900">
        <v>22</v>
      </c>
      <c r="AE900">
        <v>8</v>
      </c>
      <c r="AF900">
        <v>53</v>
      </c>
      <c r="AG900">
        <v>165</v>
      </c>
      <c r="AH900">
        <v>115</v>
      </c>
      <c r="AI900">
        <v>175</v>
      </c>
      <c r="AJ900">
        <v>114</v>
      </c>
      <c r="AK900">
        <v>60</v>
      </c>
      <c r="AL900">
        <v>136</v>
      </c>
      <c r="AM900">
        <v>62</v>
      </c>
      <c r="AN900">
        <v>181</v>
      </c>
      <c r="AO900">
        <v>160</v>
      </c>
      <c r="AP900">
        <v>119</v>
      </c>
      <c r="AQ900">
        <v>2</v>
      </c>
      <c r="AR900">
        <v>177</v>
      </c>
      <c r="AS900">
        <v>41</v>
      </c>
      <c r="AT900">
        <v>40</v>
      </c>
      <c r="AU900">
        <v>18</v>
      </c>
      <c r="AV900">
        <v>102</v>
      </c>
      <c r="AW900">
        <v>27</v>
      </c>
      <c r="AX900">
        <v>86</v>
      </c>
      <c r="AY900">
        <v>95</v>
      </c>
      <c r="AZ900">
        <v>149</v>
      </c>
      <c r="BA900">
        <v>100</v>
      </c>
      <c r="BB900">
        <v>163</v>
      </c>
      <c r="BC900">
        <v>19</v>
      </c>
      <c r="BD900">
        <v>144</v>
      </c>
      <c r="BE900">
        <v>49</v>
      </c>
      <c r="BF900">
        <v>44</v>
      </c>
      <c r="BG900">
        <v>156</v>
      </c>
      <c r="BH900">
        <v>171</v>
      </c>
      <c r="BI900">
        <v>167</v>
      </c>
      <c r="BJ900">
        <v>113</v>
      </c>
      <c r="BK900">
        <v>155</v>
      </c>
      <c r="BL900">
        <v>38</v>
      </c>
      <c r="BM900">
        <v>48</v>
      </c>
      <c r="BN900">
        <v>152</v>
      </c>
      <c r="BO900">
        <v>73</v>
      </c>
      <c r="BP900">
        <v>7</v>
      </c>
      <c r="BQ900">
        <v>32</v>
      </c>
      <c r="BR900">
        <v>132</v>
      </c>
      <c r="BS900">
        <v>104</v>
      </c>
      <c r="BT900">
        <v>33</v>
      </c>
      <c r="BU900">
        <v>67</v>
      </c>
      <c r="BV900">
        <v>23</v>
      </c>
      <c r="BW900">
        <v>13</v>
      </c>
      <c r="BX900">
        <v>79</v>
      </c>
      <c r="BY900">
        <v>134</v>
      </c>
      <c r="BZ900">
        <v>46</v>
      </c>
      <c r="CA900">
        <v>72</v>
      </c>
      <c r="CB900">
        <v>180</v>
      </c>
      <c r="CC900">
        <v>117</v>
      </c>
      <c r="CD900">
        <v>81</v>
      </c>
      <c r="CE900">
        <v>5</v>
      </c>
      <c r="CF900">
        <v>107</v>
      </c>
      <c r="CG900">
        <v>158</v>
      </c>
      <c r="CH900">
        <v>77</v>
      </c>
      <c r="CI900">
        <v>54</v>
      </c>
      <c r="CJ900">
        <v>65</v>
      </c>
      <c r="CK900">
        <v>143</v>
      </c>
      <c r="CL900">
        <v>26</v>
      </c>
      <c r="CM900">
        <v>25</v>
      </c>
      <c r="CN900">
        <v>151</v>
      </c>
      <c r="CO900">
        <v>159</v>
      </c>
      <c r="CP900">
        <v>16</v>
      </c>
      <c r="CQ900">
        <v>147</v>
      </c>
      <c r="CR900">
        <v>52</v>
      </c>
      <c r="CS900">
        <v>83</v>
      </c>
      <c r="CT900">
        <v>106</v>
      </c>
      <c r="CU900">
        <v>122</v>
      </c>
      <c r="CV900">
        <v>118</v>
      </c>
      <c r="CW900">
        <v>178</v>
      </c>
      <c r="CX900">
        <v>15</v>
      </c>
      <c r="CY900">
        <v>162</v>
      </c>
      <c r="CZ900">
        <v>121</v>
      </c>
      <c r="DA900">
        <v>21</v>
      </c>
      <c r="DB900">
        <v>93</v>
      </c>
      <c r="DC900">
        <v>141</v>
      </c>
      <c r="DD900">
        <v>126</v>
      </c>
      <c r="DE900">
        <v>105</v>
      </c>
      <c r="DF900">
        <v>157</v>
      </c>
      <c r="DG900">
        <v>97</v>
      </c>
      <c r="DH900">
        <v>169</v>
      </c>
      <c r="DI900">
        <v>37</v>
      </c>
      <c r="DJ900">
        <v>85</v>
      </c>
      <c r="DK900">
        <v>64</v>
      </c>
      <c r="DL900">
        <v>50</v>
      </c>
      <c r="DM900">
        <v>182</v>
      </c>
      <c r="DN900">
        <v>127</v>
      </c>
      <c r="DO900">
        <v>20</v>
      </c>
      <c r="DP900">
        <v>69</v>
      </c>
      <c r="DQ900">
        <v>128</v>
      </c>
      <c r="DR900">
        <v>35</v>
      </c>
      <c r="DS900">
        <v>17</v>
      </c>
      <c r="DT900">
        <v>148</v>
      </c>
      <c r="DU900">
        <v>92</v>
      </c>
      <c r="DV900">
        <v>98</v>
      </c>
      <c r="DW900">
        <v>145</v>
      </c>
      <c r="DX900">
        <v>11</v>
      </c>
      <c r="DY900">
        <v>10</v>
      </c>
      <c r="DZ900">
        <v>24</v>
      </c>
      <c r="EA900">
        <v>103</v>
      </c>
      <c r="EB900">
        <v>6</v>
      </c>
      <c r="EC900">
        <v>80</v>
      </c>
      <c r="ED900">
        <v>71</v>
      </c>
      <c r="EE900">
        <v>58</v>
      </c>
      <c r="EF900">
        <v>34</v>
      </c>
      <c r="EG900">
        <v>133</v>
      </c>
      <c r="EH900">
        <v>170</v>
      </c>
      <c r="EI900">
        <v>28</v>
      </c>
      <c r="EJ900">
        <v>172</v>
      </c>
      <c r="EK900">
        <v>68</v>
      </c>
      <c r="EL900">
        <v>78</v>
      </c>
      <c r="EM900">
        <v>146</v>
      </c>
      <c r="EN900">
        <v>42</v>
      </c>
      <c r="EO900">
        <v>179</v>
      </c>
      <c r="EP900">
        <v>139</v>
      </c>
      <c r="EQ900">
        <v>125</v>
      </c>
      <c r="ER900">
        <v>161</v>
      </c>
      <c r="ES900">
        <v>51</v>
      </c>
      <c r="ET900">
        <v>91</v>
      </c>
      <c r="EU900">
        <v>138</v>
      </c>
      <c r="EV900">
        <v>56</v>
      </c>
      <c r="EW900">
        <v>74</v>
      </c>
      <c r="EX900">
        <v>55</v>
      </c>
      <c r="EY900">
        <v>61</v>
      </c>
      <c r="EZ900">
        <v>39</v>
      </c>
      <c r="FA900">
        <v>70</v>
      </c>
      <c r="FB900">
        <v>47</v>
      </c>
      <c r="FC900">
        <v>135</v>
      </c>
      <c r="FD900">
        <v>142</v>
      </c>
      <c r="FE900">
        <v>14</v>
      </c>
      <c r="FF900">
        <v>29</v>
      </c>
      <c r="FG900">
        <v>99</v>
      </c>
      <c r="FH900">
        <v>88</v>
      </c>
      <c r="FI900">
        <v>66</v>
      </c>
      <c r="FJ900">
        <v>84</v>
      </c>
      <c r="FK900">
        <v>89</v>
      </c>
      <c r="FL900">
        <v>30</v>
      </c>
      <c r="FM900">
        <v>168</v>
      </c>
      <c r="FN900">
        <v>131</v>
      </c>
      <c r="FO900">
        <v>12</v>
      </c>
      <c r="FP900">
        <v>43</v>
      </c>
      <c r="FQ900">
        <v>174</v>
      </c>
      <c r="FR900">
        <v>87</v>
      </c>
      <c r="FS900">
        <v>108</v>
      </c>
      <c r="FT900">
        <v>90</v>
      </c>
      <c r="FU900">
        <v>110</v>
      </c>
      <c r="FV900">
        <v>45</v>
      </c>
      <c r="FW900">
        <v>153</v>
      </c>
      <c r="FY900">
        <v>164</v>
      </c>
      <c r="FZ900">
        <v>94</v>
      </c>
      <c r="GA900">
        <v>124</v>
      </c>
      <c r="GB900">
        <v>75</v>
      </c>
      <c r="GD900">
        <v>140</v>
      </c>
      <c r="GE900">
        <v>96</v>
      </c>
      <c r="GF900">
        <v>59</v>
      </c>
      <c r="GG900">
        <v>112</v>
      </c>
    </row>
    <row r="902" spans="4:189" x14ac:dyDescent="0.2">
      <c r="D902" s="430">
        <v>183</v>
      </c>
      <c r="E902" s="431" t="s">
        <v>179</v>
      </c>
    </row>
    <row r="903" spans="4:189" x14ac:dyDescent="0.2">
      <c r="E903" s="426" t="s">
        <v>130</v>
      </c>
      <c r="F903">
        <v>1</v>
      </c>
      <c r="G903">
        <v>2</v>
      </c>
      <c r="H903">
        <v>3</v>
      </c>
      <c r="I903">
        <v>4</v>
      </c>
      <c r="J903">
        <v>5</v>
      </c>
      <c r="K903">
        <v>6</v>
      </c>
      <c r="L903">
        <v>7</v>
      </c>
      <c r="M903">
        <v>8</v>
      </c>
      <c r="N903">
        <v>9</v>
      </c>
      <c r="O903">
        <v>10</v>
      </c>
      <c r="P903">
        <v>11</v>
      </c>
      <c r="Q903">
        <v>12</v>
      </c>
      <c r="R903">
        <v>13</v>
      </c>
      <c r="S903">
        <v>14</v>
      </c>
      <c r="T903">
        <v>15</v>
      </c>
      <c r="U903">
        <v>16</v>
      </c>
      <c r="V903">
        <v>17</v>
      </c>
      <c r="W903">
        <v>18</v>
      </c>
      <c r="X903">
        <v>19</v>
      </c>
      <c r="Y903">
        <v>20</v>
      </c>
      <c r="Z903">
        <v>21</v>
      </c>
      <c r="AA903">
        <v>22</v>
      </c>
      <c r="AB903">
        <v>23</v>
      </c>
      <c r="AC903">
        <v>24</v>
      </c>
      <c r="AD903">
        <v>25</v>
      </c>
      <c r="AE903">
        <v>26</v>
      </c>
      <c r="AF903">
        <v>27</v>
      </c>
      <c r="AG903">
        <v>28</v>
      </c>
      <c r="AH903">
        <v>29</v>
      </c>
      <c r="AI903">
        <v>30</v>
      </c>
      <c r="AJ903">
        <v>31</v>
      </c>
      <c r="AK903">
        <v>32</v>
      </c>
      <c r="AL903">
        <v>33</v>
      </c>
      <c r="AM903">
        <v>34</v>
      </c>
      <c r="AN903">
        <v>35</v>
      </c>
      <c r="AO903">
        <v>36</v>
      </c>
      <c r="AP903">
        <v>37</v>
      </c>
      <c r="AQ903">
        <v>38</v>
      </c>
      <c r="AR903">
        <v>39</v>
      </c>
      <c r="AS903">
        <v>40</v>
      </c>
      <c r="AT903">
        <v>41</v>
      </c>
      <c r="AU903">
        <v>42</v>
      </c>
      <c r="AV903">
        <v>43</v>
      </c>
      <c r="AW903">
        <v>44</v>
      </c>
      <c r="AX903">
        <v>45</v>
      </c>
      <c r="AY903">
        <v>46</v>
      </c>
      <c r="AZ903">
        <v>47</v>
      </c>
      <c r="BA903">
        <v>48</v>
      </c>
      <c r="BB903">
        <v>49</v>
      </c>
      <c r="BC903">
        <v>50</v>
      </c>
      <c r="BD903">
        <v>51</v>
      </c>
      <c r="BE903">
        <v>52</v>
      </c>
      <c r="BF903">
        <v>53</v>
      </c>
      <c r="BG903">
        <v>54</v>
      </c>
      <c r="BH903">
        <v>55</v>
      </c>
      <c r="BI903">
        <v>56</v>
      </c>
      <c r="BJ903">
        <v>57</v>
      </c>
      <c r="BK903">
        <v>58</v>
      </c>
      <c r="BL903">
        <v>59</v>
      </c>
      <c r="BM903">
        <v>60</v>
      </c>
      <c r="BN903">
        <v>61</v>
      </c>
      <c r="BO903">
        <v>62</v>
      </c>
      <c r="BP903">
        <v>63</v>
      </c>
      <c r="BQ903">
        <v>64</v>
      </c>
      <c r="BR903">
        <v>65</v>
      </c>
      <c r="BS903">
        <v>66</v>
      </c>
      <c r="BT903">
        <v>67</v>
      </c>
      <c r="BU903">
        <v>68</v>
      </c>
      <c r="BV903">
        <v>69</v>
      </c>
      <c r="BW903">
        <v>70</v>
      </c>
      <c r="BX903">
        <v>71</v>
      </c>
      <c r="BY903">
        <v>72</v>
      </c>
      <c r="BZ903">
        <v>73</v>
      </c>
      <c r="CA903">
        <v>74</v>
      </c>
      <c r="CB903">
        <v>75</v>
      </c>
      <c r="CC903">
        <v>76</v>
      </c>
      <c r="CD903">
        <v>77</v>
      </c>
      <c r="CE903">
        <v>78</v>
      </c>
      <c r="CF903">
        <v>79</v>
      </c>
      <c r="CG903">
        <v>80</v>
      </c>
      <c r="CH903">
        <v>81</v>
      </c>
      <c r="CI903">
        <v>82</v>
      </c>
      <c r="CJ903">
        <v>83</v>
      </c>
      <c r="CK903">
        <v>84</v>
      </c>
      <c r="CL903">
        <v>85</v>
      </c>
      <c r="CM903">
        <v>86</v>
      </c>
      <c r="CN903">
        <v>87</v>
      </c>
      <c r="CO903">
        <v>88</v>
      </c>
      <c r="CP903">
        <v>89</v>
      </c>
      <c r="CQ903">
        <v>90</v>
      </c>
      <c r="CR903">
        <v>91</v>
      </c>
      <c r="CS903">
        <v>92</v>
      </c>
      <c r="CT903">
        <v>93</v>
      </c>
      <c r="CU903">
        <v>94</v>
      </c>
      <c r="CV903">
        <v>95</v>
      </c>
      <c r="CW903">
        <v>96</v>
      </c>
      <c r="CX903">
        <v>97</v>
      </c>
      <c r="CY903">
        <v>98</v>
      </c>
      <c r="CZ903">
        <v>99</v>
      </c>
      <c r="DA903">
        <v>100</v>
      </c>
      <c r="DB903">
        <v>101</v>
      </c>
      <c r="DC903">
        <v>102</v>
      </c>
      <c r="DD903">
        <v>103</v>
      </c>
      <c r="DE903">
        <v>104</v>
      </c>
      <c r="DF903">
        <v>105</v>
      </c>
      <c r="DG903">
        <v>106</v>
      </c>
      <c r="DH903">
        <v>107</v>
      </c>
      <c r="DI903">
        <v>108</v>
      </c>
      <c r="DJ903">
        <v>109</v>
      </c>
      <c r="DK903">
        <v>110</v>
      </c>
      <c r="DL903">
        <v>111</v>
      </c>
      <c r="DM903">
        <v>112</v>
      </c>
      <c r="DN903">
        <v>113</v>
      </c>
      <c r="DO903">
        <v>114</v>
      </c>
      <c r="DP903">
        <v>115</v>
      </c>
      <c r="DQ903">
        <v>116</v>
      </c>
      <c r="DR903">
        <v>117</v>
      </c>
      <c r="DS903">
        <v>118</v>
      </c>
      <c r="DT903">
        <v>119</v>
      </c>
      <c r="DU903">
        <v>120</v>
      </c>
      <c r="DV903">
        <v>121</v>
      </c>
      <c r="DW903">
        <v>122</v>
      </c>
      <c r="DX903">
        <v>123</v>
      </c>
      <c r="DY903">
        <v>124</v>
      </c>
      <c r="DZ903">
        <v>125</v>
      </c>
      <c r="EA903">
        <v>126</v>
      </c>
      <c r="EB903">
        <v>127</v>
      </c>
      <c r="EC903">
        <v>128</v>
      </c>
      <c r="ED903">
        <v>129</v>
      </c>
      <c r="EE903">
        <v>130</v>
      </c>
      <c r="EF903">
        <v>131</v>
      </c>
      <c r="EG903">
        <v>132</v>
      </c>
      <c r="EH903">
        <v>133</v>
      </c>
      <c r="EI903">
        <v>134</v>
      </c>
      <c r="EJ903">
        <v>135</v>
      </c>
      <c r="EK903">
        <v>136</v>
      </c>
      <c r="EL903">
        <v>137</v>
      </c>
      <c r="EM903">
        <v>138</v>
      </c>
      <c r="EN903">
        <v>139</v>
      </c>
      <c r="EO903">
        <v>140</v>
      </c>
      <c r="EP903">
        <v>141</v>
      </c>
      <c r="EQ903">
        <v>142</v>
      </c>
      <c r="ER903">
        <v>143</v>
      </c>
      <c r="ES903">
        <v>144</v>
      </c>
      <c r="ET903">
        <v>145</v>
      </c>
      <c r="EU903">
        <v>146</v>
      </c>
      <c r="EV903">
        <v>147</v>
      </c>
      <c r="EW903">
        <v>148</v>
      </c>
      <c r="EX903">
        <v>149</v>
      </c>
      <c r="EY903">
        <v>150</v>
      </c>
      <c r="EZ903">
        <v>151</v>
      </c>
      <c r="FA903">
        <v>152</v>
      </c>
      <c r="FB903">
        <v>153</v>
      </c>
      <c r="FC903">
        <v>154</v>
      </c>
      <c r="FD903">
        <v>155</v>
      </c>
      <c r="FE903">
        <v>156</v>
      </c>
      <c r="FF903">
        <v>157</v>
      </c>
      <c r="FG903">
        <v>158</v>
      </c>
      <c r="FH903">
        <v>159</v>
      </c>
      <c r="FI903">
        <v>160</v>
      </c>
      <c r="FJ903">
        <v>161</v>
      </c>
      <c r="FK903">
        <v>162</v>
      </c>
      <c r="FL903">
        <v>163</v>
      </c>
      <c r="FM903">
        <v>164</v>
      </c>
      <c r="FN903">
        <v>165</v>
      </c>
      <c r="FO903">
        <v>166</v>
      </c>
      <c r="FP903">
        <v>167</v>
      </c>
      <c r="FQ903">
        <v>168</v>
      </c>
      <c r="FR903">
        <v>169</v>
      </c>
      <c r="FS903">
        <v>170</v>
      </c>
      <c r="FT903">
        <v>171</v>
      </c>
      <c r="FU903">
        <v>172</v>
      </c>
      <c r="FV903">
        <v>173</v>
      </c>
      <c r="FW903">
        <v>174</v>
      </c>
      <c r="FX903">
        <v>175</v>
      </c>
      <c r="FY903">
        <v>176</v>
      </c>
      <c r="FZ903">
        <v>177</v>
      </c>
      <c r="GA903">
        <v>178</v>
      </c>
      <c r="GB903">
        <v>179</v>
      </c>
      <c r="GD903">
        <v>180</v>
      </c>
      <c r="GE903">
        <v>181</v>
      </c>
      <c r="GF903">
        <v>182</v>
      </c>
      <c r="GG903">
        <v>183</v>
      </c>
    </row>
    <row r="904" spans="4:189" x14ac:dyDescent="0.2">
      <c r="E904" s="426" t="s">
        <v>157</v>
      </c>
      <c r="F904">
        <v>85</v>
      </c>
      <c r="G904">
        <v>40</v>
      </c>
      <c r="H904">
        <v>161</v>
      </c>
      <c r="I904">
        <v>102</v>
      </c>
      <c r="J904">
        <v>166</v>
      </c>
      <c r="K904">
        <v>59</v>
      </c>
      <c r="L904">
        <v>176</v>
      </c>
      <c r="M904">
        <v>14</v>
      </c>
      <c r="N904">
        <v>7</v>
      </c>
      <c r="O904">
        <v>72</v>
      </c>
      <c r="P904">
        <v>119</v>
      </c>
      <c r="Q904">
        <v>9</v>
      </c>
      <c r="R904">
        <v>99</v>
      </c>
      <c r="S904">
        <v>42</v>
      </c>
      <c r="T904">
        <v>158</v>
      </c>
      <c r="U904">
        <v>159</v>
      </c>
      <c r="V904">
        <v>116</v>
      </c>
      <c r="W904">
        <v>183</v>
      </c>
      <c r="X904">
        <v>3</v>
      </c>
      <c r="Y904">
        <v>77</v>
      </c>
      <c r="Z904">
        <v>50</v>
      </c>
      <c r="AA904">
        <v>124</v>
      </c>
      <c r="AB904">
        <v>71</v>
      </c>
      <c r="AC904">
        <v>168</v>
      </c>
      <c r="AD904">
        <v>177</v>
      </c>
      <c r="AE904">
        <v>120</v>
      </c>
      <c r="AF904">
        <v>163</v>
      </c>
      <c r="AG904">
        <v>167</v>
      </c>
      <c r="AH904">
        <v>178</v>
      </c>
      <c r="AI904">
        <v>127</v>
      </c>
      <c r="AJ904">
        <v>35</v>
      </c>
      <c r="AK904">
        <v>83</v>
      </c>
      <c r="AL904">
        <v>80</v>
      </c>
      <c r="AM904">
        <v>21</v>
      </c>
      <c r="AN904">
        <v>57</v>
      </c>
      <c r="AO904">
        <v>149</v>
      </c>
      <c r="AP904">
        <v>156</v>
      </c>
      <c r="AQ904">
        <v>110</v>
      </c>
      <c r="AR904">
        <v>118</v>
      </c>
      <c r="AS904">
        <v>144</v>
      </c>
      <c r="AT904">
        <v>109</v>
      </c>
      <c r="AU904">
        <v>28</v>
      </c>
      <c r="AV904">
        <v>164</v>
      </c>
      <c r="AW904">
        <v>97</v>
      </c>
      <c r="AX904">
        <v>113</v>
      </c>
      <c r="AY904">
        <v>155</v>
      </c>
      <c r="AZ904">
        <v>43</v>
      </c>
      <c r="BA904">
        <v>2</v>
      </c>
      <c r="BB904">
        <v>48</v>
      </c>
      <c r="BC904">
        <v>17</v>
      </c>
      <c r="BD904">
        <v>12</v>
      </c>
      <c r="BE904">
        <v>175</v>
      </c>
      <c r="BF904">
        <v>10</v>
      </c>
      <c r="BG904">
        <v>22</v>
      </c>
      <c r="BH904">
        <v>89</v>
      </c>
      <c r="BI904">
        <v>64</v>
      </c>
      <c r="BJ904">
        <v>68</v>
      </c>
      <c r="BK904">
        <v>172</v>
      </c>
      <c r="BL904">
        <v>16</v>
      </c>
      <c r="BM904">
        <v>27</v>
      </c>
      <c r="BN904">
        <v>135</v>
      </c>
      <c r="BO904">
        <v>103</v>
      </c>
      <c r="BP904">
        <v>15</v>
      </c>
      <c r="BQ904">
        <v>92</v>
      </c>
      <c r="BR904">
        <v>179</v>
      </c>
      <c r="BS904">
        <v>53</v>
      </c>
      <c r="BT904">
        <v>150</v>
      </c>
      <c r="BU904">
        <v>171</v>
      </c>
      <c r="BV904">
        <v>37</v>
      </c>
      <c r="BW904">
        <v>157</v>
      </c>
      <c r="BX904">
        <v>23</v>
      </c>
      <c r="BY904">
        <v>165</v>
      </c>
      <c r="BZ904">
        <v>69</v>
      </c>
      <c r="CA904">
        <v>180</v>
      </c>
      <c r="CB904">
        <v>134</v>
      </c>
      <c r="CC904">
        <v>173</v>
      </c>
      <c r="CD904">
        <v>151</v>
      </c>
      <c r="CE904">
        <v>19</v>
      </c>
      <c r="CF904">
        <v>1</v>
      </c>
      <c r="CG904">
        <v>36</v>
      </c>
      <c r="CH904">
        <v>82</v>
      </c>
      <c r="CI904">
        <v>6</v>
      </c>
      <c r="CJ904">
        <v>105</v>
      </c>
      <c r="CK904">
        <v>75</v>
      </c>
      <c r="CL904">
        <v>11</v>
      </c>
      <c r="CM904">
        <v>169</v>
      </c>
      <c r="CN904">
        <v>51</v>
      </c>
      <c r="CO904">
        <v>141</v>
      </c>
      <c r="CP904">
        <v>96</v>
      </c>
      <c r="CQ904">
        <v>91</v>
      </c>
      <c r="CR904">
        <v>90</v>
      </c>
      <c r="CS904">
        <v>104</v>
      </c>
      <c r="CT904">
        <v>44</v>
      </c>
      <c r="CU904">
        <v>162</v>
      </c>
      <c r="CV904">
        <v>133</v>
      </c>
      <c r="CW904">
        <v>117</v>
      </c>
      <c r="CX904">
        <v>39</v>
      </c>
      <c r="CY904">
        <v>46</v>
      </c>
      <c r="CZ904">
        <v>13</v>
      </c>
      <c r="DA904">
        <v>137</v>
      </c>
      <c r="DB904">
        <v>93</v>
      </c>
      <c r="DC904">
        <v>125</v>
      </c>
      <c r="DD904">
        <v>32</v>
      </c>
      <c r="DE904">
        <v>140</v>
      </c>
      <c r="DF904">
        <v>38</v>
      </c>
      <c r="DG904">
        <v>170</v>
      </c>
      <c r="DH904">
        <v>33</v>
      </c>
      <c r="DI904">
        <v>126</v>
      </c>
      <c r="DJ904">
        <v>61</v>
      </c>
      <c r="DK904">
        <v>153</v>
      </c>
      <c r="DL904">
        <v>60</v>
      </c>
      <c r="DM904">
        <v>20</v>
      </c>
      <c r="DN904">
        <v>114</v>
      </c>
      <c r="DO904">
        <v>73</v>
      </c>
      <c r="DP904">
        <v>76</v>
      </c>
      <c r="DQ904">
        <v>143</v>
      </c>
      <c r="DR904">
        <v>5</v>
      </c>
      <c r="DS904">
        <v>34</v>
      </c>
      <c r="DT904">
        <v>87</v>
      </c>
      <c r="DU904">
        <v>111</v>
      </c>
      <c r="DV904">
        <v>142</v>
      </c>
      <c r="DW904">
        <v>4</v>
      </c>
      <c r="DX904">
        <v>26</v>
      </c>
      <c r="DY904">
        <v>121</v>
      </c>
      <c r="DZ904">
        <v>31</v>
      </c>
      <c r="EA904">
        <v>145</v>
      </c>
      <c r="EB904">
        <v>30</v>
      </c>
      <c r="EC904">
        <v>160</v>
      </c>
      <c r="ED904">
        <v>182</v>
      </c>
      <c r="EE904">
        <v>84</v>
      </c>
      <c r="EF904">
        <v>139</v>
      </c>
      <c r="EG904">
        <v>70</v>
      </c>
      <c r="EH904">
        <v>106</v>
      </c>
      <c r="EI904">
        <v>148</v>
      </c>
      <c r="EJ904">
        <v>181</v>
      </c>
      <c r="EK904">
        <v>123</v>
      </c>
      <c r="EL904">
        <v>55</v>
      </c>
      <c r="EM904">
        <v>129</v>
      </c>
      <c r="EN904">
        <v>101</v>
      </c>
      <c r="EO904">
        <v>41</v>
      </c>
      <c r="EP904">
        <v>94</v>
      </c>
      <c r="EQ904">
        <v>108</v>
      </c>
      <c r="ER904">
        <v>115</v>
      </c>
      <c r="ES904">
        <v>56</v>
      </c>
      <c r="ET904">
        <v>24</v>
      </c>
      <c r="EU904">
        <v>147</v>
      </c>
      <c r="EV904">
        <v>45</v>
      </c>
      <c r="EW904">
        <v>100</v>
      </c>
      <c r="EX904">
        <v>131</v>
      </c>
      <c r="EY904">
        <v>62</v>
      </c>
      <c r="EZ904">
        <v>112</v>
      </c>
      <c r="FA904">
        <v>138</v>
      </c>
      <c r="FB904">
        <v>49</v>
      </c>
      <c r="FC904">
        <v>81</v>
      </c>
      <c r="FD904">
        <v>79</v>
      </c>
      <c r="FE904">
        <v>74</v>
      </c>
      <c r="FF904">
        <v>29</v>
      </c>
      <c r="FG904">
        <v>154</v>
      </c>
      <c r="FH904">
        <v>65</v>
      </c>
      <c r="FI904">
        <v>128</v>
      </c>
      <c r="FJ904">
        <v>78</v>
      </c>
      <c r="FK904">
        <v>88</v>
      </c>
      <c r="FL904">
        <v>174</v>
      </c>
      <c r="FM904">
        <v>136</v>
      </c>
      <c r="FN904">
        <v>18</v>
      </c>
      <c r="FO904">
        <v>122</v>
      </c>
      <c r="FP904">
        <v>8</v>
      </c>
      <c r="FQ904">
        <v>107</v>
      </c>
      <c r="FR904">
        <v>86</v>
      </c>
      <c r="FS904">
        <v>66</v>
      </c>
      <c r="FT904">
        <v>98</v>
      </c>
      <c r="FU904">
        <v>58</v>
      </c>
      <c r="FV904">
        <v>132</v>
      </c>
      <c r="FW904">
        <v>152</v>
      </c>
      <c r="FX904">
        <v>52</v>
      </c>
      <c r="FY904">
        <v>63</v>
      </c>
      <c r="FZ904">
        <v>25</v>
      </c>
      <c r="GA904">
        <v>146</v>
      </c>
      <c r="GB904">
        <v>67</v>
      </c>
      <c r="GD904">
        <v>54</v>
      </c>
      <c r="GE904">
        <v>130</v>
      </c>
      <c r="GF904">
        <v>47</v>
      </c>
      <c r="GG904">
        <v>95</v>
      </c>
    </row>
    <row r="905" spans="4:189" x14ac:dyDescent="0.2">
      <c r="E905" s="426" t="s">
        <v>159</v>
      </c>
      <c r="F905">
        <v>4</v>
      </c>
      <c r="G905">
        <v>34</v>
      </c>
      <c r="H905">
        <v>17</v>
      </c>
      <c r="I905">
        <v>120</v>
      </c>
      <c r="J905">
        <v>136</v>
      </c>
      <c r="K905">
        <v>55</v>
      </c>
      <c r="L905">
        <v>61</v>
      </c>
      <c r="M905">
        <v>177</v>
      </c>
      <c r="N905">
        <v>76</v>
      </c>
      <c r="O905">
        <v>32</v>
      </c>
      <c r="P905">
        <v>97</v>
      </c>
      <c r="Q905">
        <v>129</v>
      </c>
      <c r="R905">
        <v>62</v>
      </c>
      <c r="S905">
        <v>82</v>
      </c>
      <c r="T905">
        <v>106</v>
      </c>
      <c r="U905">
        <v>104</v>
      </c>
      <c r="V905">
        <v>148</v>
      </c>
      <c r="W905">
        <v>41</v>
      </c>
      <c r="X905">
        <v>173</v>
      </c>
      <c r="Y905">
        <v>53</v>
      </c>
      <c r="Z905">
        <v>3</v>
      </c>
      <c r="AA905">
        <v>160</v>
      </c>
      <c r="AB905">
        <v>45</v>
      </c>
      <c r="AC905">
        <v>28</v>
      </c>
      <c r="AD905">
        <v>46</v>
      </c>
      <c r="AE905">
        <v>181</v>
      </c>
      <c r="AF905">
        <v>158</v>
      </c>
      <c r="AG905">
        <v>124</v>
      </c>
      <c r="AH905">
        <v>103</v>
      </c>
      <c r="AI905">
        <v>117</v>
      </c>
      <c r="AJ905">
        <v>39</v>
      </c>
      <c r="AK905">
        <v>15</v>
      </c>
      <c r="AL905">
        <v>9</v>
      </c>
      <c r="AM905">
        <v>2</v>
      </c>
      <c r="AN905">
        <v>116</v>
      </c>
      <c r="AO905">
        <v>165</v>
      </c>
      <c r="AP905">
        <v>100</v>
      </c>
      <c r="AQ905">
        <v>86</v>
      </c>
      <c r="AR905">
        <v>143</v>
      </c>
      <c r="AS905">
        <v>12</v>
      </c>
      <c r="AT905">
        <v>133</v>
      </c>
      <c r="AU905">
        <v>121</v>
      </c>
      <c r="AV905">
        <v>29</v>
      </c>
      <c r="AW905">
        <v>156</v>
      </c>
      <c r="AX905">
        <v>147</v>
      </c>
      <c r="AY905">
        <v>7</v>
      </c>
      <c r="AZ905">
        <v>111</v>
      </c>
      <c r="BA905">
        <v>36</v>
      </c>
      <c r="BB905">
        <v>122</v>
      </c>
      <c r="BC905">
        <v>26</v>
      </c>
      <c r="BD905">
        <v>130</v>
      </c>
      <c r="BE905">
        <v>149</v>
      </c>
      <c r="BF905">
        <v>16</v>
      </c>
      <c r="BG905">
        <v>43</v>
      </c>
      <c r="BH905">
        <v>6</v>
      </c>
      <c r="BI905">
        <v>183</v>
      </c>
      <c r="BJ905">
        <v>64</v>
      </c>
      <c r="BK905">
        <v>139</v>
      </c>
      <c r="BL905">
        <v>60</v>
      </c>
      <c r="BM905">
        <v>88</v>
      </c>
      <c r="BN905">
        <v>152</v>
      </c>
      <c r="BO905">
        <v>178</v>
      </c>
      <c r="BP905">
        <v>42</v>
      </c>
      <c r="BQ905">
        <v>78</v>
      </c>
      <c r="BR905">
        <v>74</v>
      </c>
      <c r="BS905">
        <v>75</v>
      </c>
      <c r="BT905">
        <v>131</v>
      </c>
      <c r="BU905">
        <v>77</v>
      </c>
      <c r="BV905">
        <v>8</v>
      </c>
      <c r="BW905">
        <v>108</v>
      </c>
      <c r="BX905">
        <v>84</v>
      </c>
      <c r="BY905">
        <v>114</v>
      </c>
      <c r="BZ905">
        <v>180</v>
      </c>
      <c r="CA905">
        <v>47</v>
      </c>
      <c r="CB905">
        <v>141</v>
      </c>
      <c r="CC905">
        <v>140</v>
      </c>
      <c r="CD905">
        <v>118</v>
      </c>
      <c r="CE905">
        <v>57</v>
      </c>
      <c r="CF905">
        <v>126</v>
      </c>
      <c r="CG905">
        <v>167</v>
      </c>
      <c r="CH905">
        <v>179</v>
      </c>
      <c r="CI905">
        <v>96</v>
      </c>
      <c r="CJ905">
        <v>40</v>
      </c>
      <c r="CK905">
        <v>163</v>
      </c>
      <c r="CL905">
        <v>71</v>
      </c>
      <c r="CM905">
        <v>13</v>
      </c>
      <c r="CN905">
        <v>99</v>
      </c>
      <c r="CO905">
        <v>59</v>
      </c>
      <c r="CP905">
        <v>166</v>
      </c>
      <c r="CQ905">
        <v>142</v>
      </c>
      <c r="CR905">
        <v>37</v>
      </c>
      <c r="CS905">
        <v>128</v>
      </c>
      <c r="CT905">
        <v>25</v>
      </c>
      <c r="CU905">
        <v>155</v>
      </c>
      <c r="CV905">
        <v>68</v>
      </c>
      <c r="CW905">
        <v>22</v>
      </c>
      <c r="CX905">
        <v>105</v>
      </c>
      <c r="CY905">
        <v>52</v>
      </c>
      <c r="CZ905">
        <v>35</v>
      </c>
      <c r="DA905">
        <v>119</v>
      </c>
      <c r="DB905">
        <v>89</v>
      </c>
      <c r="DC905">
        <v>73</v>
      </c>
      <c r="DD905">
        <v>70</v>
      </c>
      <c r="DE905">
        <v>132</v>
      </c>
      <c r="DF905">
        <v>176</v>
      </c>
      <c r="DG905">
        <v>18</v>
      </c>
      <c r="DH905">
        <v>49</v>
      </c>
      <c r="DI905">
        <v>30</v>
      </c>
      <c r="DJ905">
        <v>51</v>
      </c>
      <c r="DK905">
        <v>159</v>
      </c>
      <c r="DL905">
        <v>24</v>
      </c>
      <c r="DM905">
        <v>50</v>
      </c>
      <c r="DN905">
        <v>1</v>
      </c>
      <c r="DO905">
        <v>98</v>
      </c>
      <c r="DP905">
        <v>101</v>
      </c>
      <c r="DQ905">
        <v>79</v>
      </c>
      <c r="DR905">
        <v>115</v>
      </c>
      <c r="DS905">
        <v>87</v>
      </c>
      <c r="DT905">
        <v>91</v>
      </c>
      <c r="DU905">
        <v>146</v>
      </c>
      <c r="DV905">
        <v>125</v>
      </c>
      <c r="DW905">
        <v>90</v>
      </c>
      <c r="DX905">
        <v>56</v>
      </c>
      <c r="DY905">
        <v>107</v>
      </c>
      <c r="DZ905">
        <v>161</v>
      </c>
      <c r="EA905">
        <v>65</v>
      </c>
      <c r="EB905">
        <v>44</v>
      </c>
      <c r="EC905">
        <v>92</v>
      </c>
      <c r="ED905">
        <v>33</v>
      </c>
      <c r="EE905">
        <v>109</v>
      </c>
      <c r="EF905">
        <v>5</v>
      </c>
      <c r="EG905">
        <v>19</v>
      </c>
      <c r="EH905">
        <v>162</v>
      </c>
      <c r="EI905">
        <v>23</v>
      </c>
      <c r="EJ905">
        <v>81</v>
      </c>
      <c r="EK905">
        <v>144</v>
      </c>
      <c r="EL905">
        <v>169</v>
      </c>
      <c r="EM905">
        <v>175</v>
      </c>
      <c r="EN905">
        <v>151</v>
      </c>
      <c r="EO905">
        <v>83</v>
      </c>
      <c r="EP905">
        <v>154</v>
      </c>
      <c r="EQ905">
        <v>164</v>
      </c>
      <c r="ER905">
        <v>20</v>
      </c>
      <c r="ES905">
        <v>112</v>
      </c>
      <c r="ET905">
        <v>63</v>
      </c>
      <c r="EU905">
        <v>134</v>
      </c>
      <c r="EV905">
        <v>182</v>
      </c>
      <c r="EW905">
        <v>67</v>
      </c>
      <c r="EX905">
        <v>31</v>
      </c>
      <c r="EY905">
        <v>54</v>
      </c>
      <c r="EZ905">
        <v>80</v>
      </c>
      <c r="FA905">
        <v>153</v>
      </c>
      <c r="FB905">
        <v>157</v>
      </c>
      <c r="FC905">
        <v>58</v>
      </c>
      <c r="FD905">
        <v>94</v>
      </c>
      <c r="FE905">
        <v>168</v>
      </c>
      <c r="FF905">
        <v>85</v>
      </c>
      <c r="FG905">
        <v>21</v>
      </c>
      <c r="FH905">
        <v>145</v>
      </c>
      <c r="FI905">
        <v>171</v>
      </c>
      <c r="FJ905">
        <v>95</v>
      </c>
      <c r="FK905">
        <v>110</v>
      </c>
      <c r="FL905">
        <v>137</v>
      </c>
      <c r="FM905">
        <v>11</v>
      </c>
      <c r="FN905">
        <v>172</v>
      </c>
      <c r="FO905">
        <v>127</v>
      </c>
      <c r="FP905">
        <v>14</v>
      </c>
      <c r="FQ905">
        <v>150</v>
      </c>
      <c r="FR905">
        <v>66</v>
      </c>
      <c r="FS905">
        <v>123</v>
      </c>
      <c r="FT905">
        <v>174</v>
      </c>
      <c r="FU905">
        <v>69</v>
      </c>
      <c r="FV905">
        <v>102</v>
      </c>
      <c r="FW905">
        <v>93</v>
      </c>
      <c r="FX905">
        <v>138</v>
      </c>
      <c r="FY905">
        <v>48</v>
      </c>
      <c r="FZ905">
        <v>113</v>
      </c>
      <c r="GA905">
        <v>72</v>
      </c>
      <c r="GB905">
        <v>135</v>
      </c>
      <c r="GD905">
        <v>10</v>
      </c>
      <c r="GE905">
        <v>38</v>
      </c>
      <c r="GF905">
        <v>27</v>
      </c>
      <c r="GG905">
        <v>170</v>
      </c>
    </row>
    <row r="907" spans="4:189" x14ac:dyDescent="0.2">
      <c r="D907" s="430">
        <v>184</v>
      </c>
      <c r="E907" s="431" t="s">
        <v>179</v>
      </c>
    </row>
    <row r="908" spans="4:189" x14ac:dyDescent="0.2">
      <c r="E908" s="426" t="s">
        <v>130</v>
      </c>
      <c r="F908">
        <v>1</v>
      </c>
      <c r="G908">
        <v>2</v>
      </c>
      <c r="H908">
        <v>3</v>
      </c>
      <c r="I908">
        <v>4</v>
      </c>
      <c r="J908">
        <v>5</v>
      </c>
      <c r="K908">
        <v>6</v>
      </c>
      <c r="L908">
        <v>7</v>
      </c>
      <c r="M908">
        <v>8</v>
      </c>
      <c r="N908">
        <v>9</v>
      </c>
      <c r="O908">
        <v>10</v>
      </c>
      <c r="P908">
        <v>11</v>
      </c>
      <c r="Q908">
        <v>12</v>
      </c>
      <c r="R908">
        <v>13</v>
      </c>
      <c r="S908">
        <v>14</v>
      </c>
      <c r="T908">
        <v>15</v>
      </c>
      <c r="U908">
        <v>16</v>
      </c>
      <c r="V908">
        <v>17</v>
      </c>
      <c r="W908">
        <v>18</v>
      </c>
      <c r="X908">
        <v>19</v>
      </c>
      <c r="Y908">
        <v>20</v>
      </c>
      <c r="Z908">
        <v>21</v>
      </c>
      <c r="AA908">
        <v>22</v>
      </c>
      <c r="AB908">
        <v>23</v>
      </c>
      <c r="AC908">
        <v>24</v>
      </c>
      <c r="AD908">
        <v>25</v>
      </c>
      <c r="AE908">
        <v>26</v>
      </c>
      <c r="AF908">
        <v>27</v>
      </c>
      <c r="AG908">
        <v>28</v>
      </c>
      <c r="AH908">
        <v>29</v>
      </c>
      <c r="AI908">
        <v>30</v>
      </c>
      <c r="AJ908">
        <v>31</v>
      </c>
      <c r="AK908">
        <v>32</v>
      </c>
      <c r="AL908">
        <v>33</v>
      </c>
      <c r="AM908">
        <v>34</v>
      </c>
      <c r="AN908">
        <v>35</v>
      </c>
      <c r="AO908">
        <v>36</v>
      </c>
      <c r="AP908">
        <v>37</v>
      </c>
      <c r="AQ908">
        <v>38</v>
      </c>
      <c r="AR908">
        <v>39</v>
      </c>
      <c r="AS908">
        <v>40</v>
      </c>
      <c r="AT908">
        <v>41</v>
      </c>
      <c r="AU908">
        <v>42</v>
      </c>
      <c r="AV908">
        <v>43</v>
      </c>
      <c r="AW908">
        <v>44</v>
      </c>
      <c r="AX908">
        <v>45</v>
      </c>
      <c r="AY908">
        <v>46</v>
      </c>
      <c r="AZ908">
        <v>47</v>
      </c>
      <c r="BA908">
        <v>48</v>
      </c>
      <c r="BB908">
        <v>49</v>
      </c>
      <c r="BC908">
        <v>50</v>
      </c>
      <c r="BD908">
        <v>51</v>
      </c>
      <c r="BE908">
        <v>52</v>
      </c>
      <c r="BF908">
        <v>53</v>
      </c>
      <c r="BG908">
        <v>54</v>
      </c>
      <c r="BH908">
        <v>55</v>
      </c>
      <c r="BI908">
        <v>56</v>
      </c>
      <c r="BJ908">
        <v>57</v>
      </c>
      <c r="BK908">
        <v>58</v>
      </c>
      <c r="BL908">
        <v>59</v>
      </c>
      <c r="BM908">
        <v>60</v>
      </c>
      <c r="BN908">
        <v>61</v>
      </c>
      <c r="BO908">
        <v>62</v>
      </c>
      <c r="BP908">
        <v>63</v>
      </c>
      <c r="BQ908">
        <v>64</v>
      </c>
      <c r="BR908">
        <v>65</v>
      </c>
      <c r="BS908">
        <v>66</v>
      </c>
      <c r="BT908">
        <v>67</v>
      </c>
      <c r="BU908">
        <v>68</v>
      </c>
      <c r="BV908">
        <v>69</v>
      </c>
      <c r="BW908">
        <v>70</v>
      </c>
      <c r="BX908">
        <v>71</v>
      </c>
      <c r="BY908">
        <v>72</v>
      </c>
      <c r="BZ908">
        <v>73</v>
      </c>
      <c r="CA908">
        <v>74</v>
      </c>
      <c r="CB908">
        <v>75</v>
      </c>
      <c r="CC908">
        <v>76</v>
      </c>
      <c r="CD908">
        <v>77</v>
      </c>
      <c r="CE908">
        <v>78</v>
      </c>
      <c r="CF908">
        <v>79</v>
      </c>
      <c r="CG908">
        <v>80</v>
      </c>
      <c r="CH908">
        <v>81</v>
      </c>
      <c r="CI908">
        <v>82</v>
      </c>
      <c r="CJ908">
        <v>83</v>
      </c>
      <c r="CK908">
        <v>84</v>
      </c>
      <c r="CL908">
        <v>85</v>
      </c>
      <c r="CM908">
        <v>86</v>
      </c>
      <c r="CN908">
        <v>87</v>
      </c>
      <c r="CO908">
        <v>88</v>
      </c>
      <c r="CP908">
        <v>89</v>
      </c>
      <c r="CQ908">
        <v>90</v>
      </c>
      <c r="CR908">
        <v>91</v>
      </c>
      <c r="CS908">
        <v>92</v>
      </c>
      <c r="CT908">
        <v>93</v>
      </c>
      <c r="CU908">
        <v>94</v>
      </c>
      <c r="CV908">
        <v>95</v>
      </c>
      <c r="CW908">
        <v>96</v>
      </c>
      <c r="CX908">
        <v>97</v>
      </c>
      <c r="CY908">
        <v>98</v>
      </c>
      <c r="CZ908">
        <v>99</v>
      </c>
      <c r="DA908">
        <v>100</v>
      </c>
      <c r="DB908">
        <v>101</v>
      </c>
      <c r="DC908">
        <v>102</v>
      </c>
      <c r="DD908">
        <v>103</v>
      </c>
      <c r="DE908">
        <v>104</v>
      </c>
      <c r="DF908">
        <v>105</v>
      </c>
      <c r="DG908">
        <v>106</v>
      </c>
      <c r="DH908">
        <v>107</v>
      </c>
      <c r="DI908">
        <v>108</v>
      </c>
      <c r="DJ908">
        <v>109</v>
      </c>
      <c r="DK908">
        <v>110</v>
      </c>
      <c r="DL908">
        <v>111</v>
      </c>
      <c r="DM908">
        <v>112</v>
      </c>
      <c r="DN908">
        <v>113</v>
      </c>
      <c r="DO908">
        <v>114</v>
      </c>
      <c r="DP908">
        <v>115</v>
      </c>
      <c r="DQ908">
        <v>116</v>
      </c>
      <c r="DR908">
        <v>117</v>
      </c>
      <c r="DS908">
        <v>118</v>
      </c>
      <c r="DT908">
        <v>119</v>
      </c>
      <c r="DU908">
        <v>120</v>
      </c>
      <c r="DV908">
        <v>121</v>
      </c>
      <c r="DW908">
        <v>122</v>
      </c>
      <c r="DX908">
        <v>123</v>
      </c>
      <c r="DY908">
        <v>124</v>
      </c>
      <c r="DZ908">
        <v>125</v>
      </c>
      <c r="EA908">
        <v>126</v>
      </c>
      <c r="EB908">
        <v>127</v>
      </c>
      <c r="EC908">
        <v>128</v>
      </c>
      <c r="ED908">
        <v>129</v>
      </c>
      <c r="EE908">
        <v>130</v>
      </c>
      <c r="EF908">
        <v>131</v>
      </c>
      <c r="EG908">
        <v>132</v>
      </c>
      <c r="EH908">
        <v>133</v>
      </c>
      <c r="EI908">
        <v>134</v>
      </c>
      <c r="EJ908">
        <v>135</v>
      </c>
      <c r="EK908">
        <v>136</v>
      </c>
      <c r="EL908">
        <v>137</v>
      </c>
      <c r="EM908">
        <v>138</v>
      </c>
      <c r="EN908">
        <v>139</v>
      </c>
      <c r="EO908">
        <v>140</v>
      </c>
      <c r="EP908">
        <v>141</v>
      </c>
      <c r="EQ908">
        <v>142</v>
      </c>
      <c r="ER908">
        <v>143</v>
      </c>
      <c r="ES908">
        <v>144</v>
      </c>
      <c r="ET908">
        <v>145</v>
      </c>
      <c r="EU908">
        <v>146</v>
      </c>
      <c r="EV908">
        <v>147</v>
      </c>
      <c r="EW908">
        <v>148</v>
      </c>
      <c r="EX908">
        <v>149</v>
      </c>
      <c r="EY908">
        <v>150</v>
      </c>
      <c r="EZ908">
        <v>151</v>
      </c>
      <c r="FA908">
        <v>152</v>
      </c>
      <c r="FB908">
        <v>153</v>
      </c>
      <c r="FC908">
        <v>154</v>
      </c>
      <c r="FD908">
        <v>155</v>
      </c>
      <c r="FE908">
        <v>156</v>
      </c>
      <c r="FF908">
        <v>157</v>
      </c>
      <c r="FG908">
        <v>158</v>
      </c>
      <c r="FH908">
        <v>159</v>
      </c>
      <c r="FI908">
        <v>160</v>
      </c>
      <c r="FJ908">
        <v>161</v>
      </c>
      <c r="FK908">
        <v>162</v>
      </c>
      <c r="FL908">
        <v>163</v>
      </c>
      <c r="FM908">
        <v>164</v>
      </c>
      <c r="FN908">
        <v>165</v>
      </c>
      <c r="FO908">
        <v>166</v>
      </c>
      <c r="FP908">
        <v>167</v>
      </c>
      <c r="FQ908">
        <v>168</v>
      </c>
      <c r="FR908">
        <v>169</v>
      </c>
      <c r="FS908">
        <v>170</v>
      </c>
      <c r="FT908">
        <v>171</v>
      </c>
      <c r="FU908">
        <v>172</v>
      </c>
      <c r="FV908">
        <v>173</v>
      </c>
      <c r="FW908">
        <v>174</v>
      </c>
      <c r="FX908">
        <v>175</v>
      </c>
      <c r="FY908">
        <v>176</v>
      </c>
      <c r="FZ908">
        <v>177</v>
      </c>
      <c r="GA908">
        <v>178</v>
      </c>
      <c r="GB908">
        <v>179</v>
      </c>
      <c r="GC908">
        <v>180</v>
      </c>
      <c r="GD908">
        <v>181</v>
      </c>
      <c r="GE908">
        <v>182</v>
      </c>
      <c r="GF908">
        <v>183</v>
      </c>
      <c r="GG908">
        <v>184</v>
      </c>
    </row>
    <row r="909" spans="4:189" x14ac:dyDescent="0.2">
      <c r="E909" s="426" t="s">
        <v>157</v>
      </c>
      <c r="F909">
        <v>42</v>
      </c>
      <c r="G909">
        <v>23</v>
      </c>
      <c r="H909">
        <v>184</v>
      </c>
      <c r="I909">
        <v>108</v>
      </c>
      <c r="J909">
        <v>152</v>
      </c>
      <c r="K909">
        <v>130</v>
      </c>
      <c r="L909">
        <v>146</v>
      </c>
      <c r="M909">
        <v>120</v>
      </c>
      <c r="N909">
        <v>132</v>
      </c>
      <c r="O909">
        <v>164</v>
      </c>
      <c r="P909">
        <v>125</v>
      </c>
      <c r="Q909">
        <v>148</v>
      </c>
      <c r="R909">
        <v>54</v>
      </c>
      <c r="S909">
        <v>6</v>
      </c>
      <c r="T909">
        <v>43</v>
      </c>
      <c r="U909">
        <v>39</v>
      </c>
      <c r="V909">
        <v>45</v>
      </c>
      <c r="W909">
        <v>52</v>
      </c>
      <c r="X909">
        <v>155</v>
      </c>
      <c r="Y909">
        <v>27</v>
      </c>
      <c r="Z909">
        <v>93</v>
      </c>
      <c r="AA909">
        <v>68</v>
      </c>
      <c r="AB909">
        <v>74</v>
      </c>
      <c r="AC909">
        <v>176</v>
      </c>
      <c r="AD909">
        <v>109</v>
      </c>
      <c r="AE909">
        <v>19</v>
      </c>
      <c r="AF909">
        <v>100</v>
      </c>
      <c r="AG909">
        <v>112</v>
      </c>
      <c r="AH909">
        <v>72</v>
      </c>
      <c r="AI909">
        <v>177</v>
      </c>
      <c r="AJ909">
        <v>60</v>
      </c>
      <c r="AK909">
        <v>36</v>
      </c>
      <c r="AL909">
        <v>91</v>
      </c>
      <c r="AM909">
        <v>21</v>
      </c>
      <c r="AN909">
        <v>76</v>
      </c>
      <c r="AO909">
        <v>47</v>
      </c>
      <c r="AP909">
        <v>114</v>
      </c>
      <c r="AQ909">
        <v>61</v>
      </c>
      <c r="AR909">
        <v>13</v>
      </c>
      <c r="AS909">
        <v>2</v>
      </c>
      <c r="AT909">
        <v>129</v>
      </c>
      <c r="AU909">
        <v>101</v>
      </c>
      <c r="AV909">
        <v>34</v>
      </c>
      <c r="AW909">
        <v>70</v>
      </c>
      <c r="AX909">
        <v>62</v>
      </c>
      <c r="AY909">
        <v>140</v>
      </c>
      <c r="AZ909">
        <v>63</v>
      </c>
      <c r="BA909">
        <v>12</v>
      </c>
      <c r="BB909">
        <v>88</v>
      </c>
      <c r="BC909">
        <v>51</v>
      </c>
      <c r="BD909">
        <v>65</v>
      </c>
      <c r="BE909">
        <v>35</v>
      </c>
      <c r="BF909">
        <v>55</v>
      </c>
      <c r="BG909">
        <v>151</v>
      </c>
      <c r="BH909">
        <v>169</v>
      </c>
      <c r="BI909">
        <v>182</v>
      </c>
      <c r="BJ909">
        <v>75</v>
      </c>
      <c r="BK909">
        <v>134</v>
      </c>
      <c r="BL909">
        <v>115</v>
      </c>
      <c r="BM909">
        <v>57</v>
      </c>
      <c r="BN909">
        <v>107</v>
      </c>
      <c r="BO909">
        <v>119</v>
      </c>
      <c r="BP909">
        <v>32</v>
      </c>
      <c r="BQ909">
        <v>87</v>
      </c>
      <c r="BR909">
        <v>143</v>
      </c>
      <c r="BS909">
        <v>99</v>
      </c>
      <c r="BT909">
        <v>73</v>
      </c>
      <c r="BU909">
        <v>40</v>
      </c>
      <c r="BV909">
        <v>17</v>
      </c>
      <c r="BW909">
        <v>82</v>
      </c>
      <c r="BX909">
        <v>20</v>
      </c>
      <c r="BY909">
        <v>50</v>
      </c>
      <c r="BZ909">
        <v>157</v>
      </c>
      <c r="CA909">
        <v>121</v>
      </c>
      <c r="CB909">
        <v>66</v>
      </c>
      <c r="CC909">
        <v>14</v>
      </c>
      <c r="CD909">
        <v>85</v>
      </c>
      <c r="CE909">
        <v>5</v>
      </c>
      <c r="CF909">
        <v>37</v>
      </c>
      <c r="CG909">
        <v>98</v>
      </c>
      <c r="CH909">
        <v>153</v>
      </c>
      <c r="CI909">
        <v>150</v>
      </c>
      <c r="CJ909">
        <v>97</v>
      </c>
      <c r="CK909">
        <v>31</v>
      </c>
      <c r="CL909">
        <v>28</v>
      </c>
      <c r="CM909">
        <v>104</v>
      </c>
      <c r="CN909">
        <v>10</v>
      </c>
      <c r="CO909">
        <v>22</v>
      </c>
      <c r="CP909">
        <v>138</v>
      </c>
      <c r="CQ909">
        <v>49</v>
      </c>
      <c r="CR909">
        <v>159</v>
      </c>
      <c r="CS909">
        <v>135</v>
      </c>
      <c r="CT909">
        <v>89</v>
      </c>
      <c r="CU909">
        <v>78</v>
      </c>
      <c r="CV909">
        <v>183</v>
      </c>
      <c r="CW909">
        <v>165</v>
      </c>
      <c r="CX909">
        <v>79</v>
      </c>
      <c r="CY909">
        <v>144</v>
      </c>
      <c r="CZ909">
        <v>173</v>
      </c>
      <c r="DA909">
        <v>136</v>
      </c>
      <c r="DB909">
        <v>44</v>
      </c>
      <c r="DC909">
        <v>4</v>
      </c>
      <c r="DD909">
        <v>147</v>
      </c>
      <c r="DE909">
        <v>106</v>
      </c>
      <c r="DF909">
        <v>156</v>
      </c>
      <c r="DG909">
        <v>80</v>
      </c>
      <c r="DH909">
        <v>181</v>
      </c>
      <c r="DI909">
        <v>102</v>
      </c>
      <c r="DJ909">
        <v>113</v>
      </c>
      <c r="DK909">
        <v>127</v>
      </c>
      <c r="DL909">
        <v>8</v>
      </c>
      <c r="DM909">
        <v>118</v>
      </c>
      <c r="DN909">
        <v>25</v>
      </c>
      <c r="DO909">
        <v>175</v>
      </c>
      <c r="DP909">
        <v>1</v>
      </c>
      <c r="DQ909">
        <v>178</v>
      </c>
      <c r="DR909">
        <v>16</v>
      </c>
      <c r="DS909">
        <v>56</v>
      </c>
      <c r="DT909">
        <v>111</v>
      </c>
      <c r="DU909">
        <v>53</v>
      </c>
      <c r="DV909">
        <v>123</v>
      </c>
      <c r="DW909">
        <v>131</v>
      </c>
      <c r="DX909">
        <v>154</v>
      </c>
      <c r="DY909">
        <v>137</v>
      </c>
      <c r="DZ909">
        <v>77</v>
      </c>
      <c r="EA909">
        <v>94</v>
      </c>
      <c r="EB909">
        <v>83</v>
      </c>
      <c r="EC909">
        <v>67</v>
      </c>
      <c r="ED909">
        <v>41</v>
      </c>
      <c r="EE909">
        <v>149</v>
      </c>
      <c r="EF909">
        <v>170</v>
      </c>
      <c r="EG909">
        <v>145</v>
      </c>
      <c r="EH909">
        <v>180</v>
      </c>
      <c r="EI909">
        <v>128</v>
      </c>
      <c r="EJ909">
        <v>92</v>
      </c>
      <c r="EK909">
        <v>9</v>
      </c>
      <c r="EL909">
        <v>96</v>
      </c>
      <c r="EM909">
        <v>126</v>
      </c>
      <c r="EN909">
        <v>58</v>
      </c>
      <c r="EO909">
        <v>46</v>
      </c>
      <c r="EP909">
        <v>139</v>
      </c>
      <c r="EQ909">
        <v>168</v>
      </c>
      <c r="ER909">
        <v>161</v>
      </c>
      <c r="ES909">
        <v>171</v>
      </c>
      <c r="ET909">
        <v>38</v>
      </c>
      <c r="EU909">
        <v>124</v>
      </c>
      <c r="EV909">
        <v>11</v>
      </c>
      <c r="EW909">
        <v>7</v>
      </c>
      <c r="EX909">
        <v>163</v>
      </c>
      <c r="EY909">
        <v>33</v>
      </c>
      <c r="EZ909">
        <v>167</v>
      </c>
      <c r="FA909">
        <v>84</v>
      </c>
      <c r="FB909">
        <v>172</v>
      </c>
      <c r="FC909">
        <v>141</v>
      </c>
      <c r="FD909">
        <v>26</v>
      </c>
      <c r="FE909">
        <v>105</v>
      </c>
      <c r="FF909">
        <v>174</v>
      </c>
      <c r="FG909">
        <v>30</v>
      </c>
      <c r="FH909">
        <v>48</v>
      </c>
      <c r="FI909">
        <v>69</v>
      </c>
      <c r="FJ909">
        <v>64</v>
      </c>
      <c r="FK909">
        <v>15</v>
      </c>
      <c r="FL909">
        <v>59</v>
      </c>
      <c r="FM909">
        <v>158</v>
      </c>
      <c r="FN909">
        <v>81</v>
      </c>
      <c r="FO909">
        <v>95</v>
      </c>
      <c r="FP909">
        <v>160</v>
      </c>
      <c r="FQ909">
        <v>142</v>
      </c>
      <c r="FR909">
        <v>3</v>
      </c>
      <c r="FS909">
        <v>122</v>
      </c>
      <c r="FT909">
        <v>179</v>
      </c>
      <c r="FU909">
        <v>90</v>
      </c>
      <c r="FV909">
        <v>29</v>
      </c>
      <c r="FW909">
        <v>117</v>
      </c>
      <c r="FX909">
        <v>18</v>
      </c>
      <c r="FY909">
        <v>24</v>
      </c>
      <c r="FZ909">
        <v>71</v>
      </c>
      <c r="GA909">
        <v>116</v>
      </c>
      <c r="GB909">
        <v>86</v>
      </c>
      <c r="GC909">
        <v>133</v>
      </c>
      <c r="GD909">
        <v>110</v>
      </c>
      <c r="GE909">
        <v>103</v>
      </c>
      <c r="GF909">
        <v>166</v>
      </c>
      <c r="GG909">
        <v>162</v>
      </c>
    </row>
    <row r="910" spans="4:189" x14ac:dyDescent="0.2">
      <c r="E910" s="426" t="s">
        <v>159</v>
      </c>
      <c r="F910">
        <v>183</v>
      </c>
      <c r="G910">
        <v>5</v>
      </c>
      <c r="H910">
        <v>137</v>
      </c>
      <c r="I910">
        <v>157</v>
      </c>
      <c r="J910">
        <v>118</v>
      </c>
      <c r="K910">
        <v>177</v>
      </c>
      <c r="L910">
        <v>76</v>
      </c>
      <c r="M910">
        <v>15</v>
      </c>
      <c r="N910">
        <v>181</v>
      </c>
      <c r="O910">
        <v>9</v>
      </c>
      <c r="P910">
        <v>72</v>
      </c>
      <c r="Q910">
        <v>54</v>
      </c>
      <c r="R910">
        <v>21</v>
      </c>
      <c r="S910">
        <v>131</v>
      </c>
      <c r="T910">
        <v>139</v>
      </c>
      <c r="U910">
        <v>92</v>
      </c>
      <c r="V910">
        <v>38</v>
      </c>
      <c r="W910">
        <v>174</v>
      </c>
      <c r="X910">
        <v>125</v>
      </c>
      <c r="Y910">
        <v>116</v>
      </c>
      <c r="Z910">
        <v>115</v>
      </c>
      <c r="AA910">
        <v>40</v>
      </c>
      <c r="AB910">
        <v>84</v>
      </c>
      <c r="AC910">
        <v>63</v>
      </c>
      <c r="AD910">
        <v>104</v>
      </c>
      <c r="AE910">
        <v>160</v>
      </c>
      <c r="AF910">
        <v>138</v>
      </c>
      <c r="AG910">
        <v>100</v>
      </c>
      <c r="AH910">
        <v>66</v>
      </c>
      <c r="AI910">
        <v>151</v>
      </c>
      <c r="AJ910">
        <v>162</v>
      </c>
      <c r="AK910">
        <v>99</v>
      </c>
      <c r="AL910">
        <v>145</v>
      </c>
      <c r="AM910">
        <v>81</v>
      </c>
      <c r="AN910">
        <v>23</v>
      </c>
      <c r="AO910">
        <v>144</v>
      </c>
      <c r="AP910">
        <v>64</v>
      </c>
      <c r="AQ910">
        <v>75</v>
      </c>
      <c r="AR910">
        <v>16</v>
      </c>
      <c r="AS910">
        <v>179</v>
      </c>
      <c r="AT910">
        <v>169</v>
      </c>
      <c r="AU910">
        <v>159</v>
      </c>
      <c r="AV910">
        <v>51</v>
      </c>
      <c r="AW910">
        <v>112</v>
      </c>
      <c r="AX910">
        <v>124</v>
      </c>
      <c r="AY910">
        <v>173</v>
      </c>
      <c r="AZ910">
        <v>46</v>
      </c>
      <c r="BA910">
        <v>106</v>
      </c>
      <c r="BB910">
        <v>102</v>
      </c>
      <c r="BC910">
        <v>121</v>
      </c>
      <c r="BD910">
        <v>43</v>
      </c>
      <c r="BE910">
        <v>128</v>
      </c>
      <c r="BF910">
        <v>82</v>
      </c>
      <c r="BG910">
        <v>165</v>
      </c>
      <c r="BH910">
        <v>67</v>
      </c>
      <c r="BI910">
        <v>29</v>
      </c>
      <c r="BJ910">
        <v>113</v>
      </c>
      <c r="BK910">
        <v>17</v>
      </c>
      <c r="BL910">
        <v>22</v>
      </c>
      <c r="BM910">
        <v>12</v>
      </c>
      <c r="BN910">
        <v>10</v>
      </c>
      <c r="BO910">
        <v>55</v>
      </c>
      <c r="BP910">
        <v>37</v>
      </c>
      <c r="BQ910">
        <v>148</v>
      </c>
      <c r="BR910">
        <v>107</v>
      </c>
      <c r="BS910">
        <v>79</v>
      </c>
      <c r="BT910">
        <v>58</v>
      </c>
      <c r="BU910">
        <v>86</v>
      </c>
      <c r="BV910">
        <v>110</v>
      </c>
      <c r="BW910">
        <v>161</v>
      </c>
      <c r="BX910">
        <v>175</v>
      </c>
      <c r="BY910">
        <v>65</v>
      </c>
      <c r="BZ910">
        <v>31</v>
      </c>
      <c r="CA910">
        <v>146</v>
      </c>
      <c r="CB910">
        <v>101</v>
      </c>
      <c r="CC910">
        <v>109</v>
      </c>
      <c r="CD910">
        <v>88</v>
      </c>
      <c r="CE910">
        <v>95</v>
      </c>
      <c r="CF910">
        <v>26</v>
      </c>
      <c r="CG910">
        <v>61</v>
      </c>
      <c r="CH910">
        <v>34</v>
      </c>
      <c r="CI910">
        <v>143</v>
      </c>
      <c r="CJ910">
        <v>50</v>
      </c>
      <c r="CK910">
        <v>178</v>
      </c>
      <c r="CL910">
        <v>24</v>
      </c>
      <c r="CM910">
        <v>127</v>
      </c>
      <c r="CN910">
        <v>30</v>
      </c>
      <c r="CO910">
        <v>150</v>
      </c>
      <c r="CP910">
        <v>71</v>
      </c>
      <c r="CQ910">
        <v>167</v>
      </c>
      <c r="CR910">
        <v>98</v>
      </c>
      <c r="CS910">
        <v>154</v>
      </c>
      <c r="CT910">
        <v>94</v>
      </c>
      <c r="CU910">
        <v>8</v>
      </c>
      <c r="CV910">
        <v>182</v>
      </c>
      <c r="CW910">
        <v>77</v>
      </c>
      <c r="CX910">
        <v>33</v>
      </c>
      <c r="CY910">
        <v>45</v>
      </c>
      <c r="CZ910">
        <v>60</v>
      </c>
      <c r="DA910">
        <v>93</v>
      </c>
      <c r="DB910">
        <v>70</v>
      </c>
      <c r="DC910">
        <v>176</v>
      </c>
      <c r="DD910">
        <v>19</v>
      </c>
      <c r="DE910">
        <v>47</v>
      </c>
      <c r="DF910">
        <v>147</v>
      </c>
      <c r="DG910">
        <v>69</v>
      </c>
      <c r="DH910">
        <v>25</v>
      </c>
      <c r="DI910">
        <v>35</v>
      </c>
      <c r="DJ910">
        <v>7</v>
      </c>
      <c r="DK910">
        <v>73</v>
      </c>
      <c r="DL910">
        <v>164</v>
      </c>
      <c r="DM910">
        <v>3</v>
      </c>
      <c r="DN910">
        <v>57</v>
      </c>
      <c r="DO910">
        <v>170</v>
      </c>
      <c r="DP910">
        <v>103</v>
      </c>
      <c r="DQ910">
        <v>133</v>
      </c>
      <c r="DR910">
        <v>180</v>
      </c>
      <c r="DS910">
        <v>2</v>
      </c>
      <c r="DT910">
        <v>42</v>
      </c>
      <c r="DU910">
        <v>91</v>
      </c>
      <c r="DV910">
        <v>155</v>
      </c>
      <c r="DW910">
        <v>184</v>
      </c>
      <c r="DX910">
        <v>14</v>
      </c>
      <c r="DY910">
        <v>166</v>
      </c>
      <c r="DZ910">
        <v>44</v>
      </c>
      <c r="EA910">
        <v>149</v>
      </c>
      <c r="EB910">
        <v>78</v>
      </c>
      <c r="EC910">
        <v>117</v>
      </c>
      <c r="ED910">
        <v>36</v>
      </c>
      <c r="EE910">
        <v>172</v>
      </c>
      <c r="EF910">
        <v>27</v>
      </c>
      <c r="EG910">
        <v>89</v>
      </c>
      <c r="EH910">
        <v>105</v>
      </c>
      <c r="EI910">
        <v>142</v>
      </c>
      <c r="EJ910">
        <v>41</v>
      </c>
      <c r="EK910">
        <v>49</v>
      </c>
      <c r="EL910">
        <v>163</v>
      </c>
      <c r="EM910">
        <v>90</v>
      </c>
      <c r="EN910">
        <v>56</v>
      </c>
      <c r="EO910">
        <v>32</v>
      </c>
      <c r="EP910">
        <v>152</v>
      </c>
      <c r="EQ910">
        <v>1</v>
      </c>
      <c r="ER910">
        <v>114</v>
      </c>
      <c r="ES910">
        <v>136</v>
      </c>
      <c r="ET910">
        <v>97</v>
      </c>
      <c r="EU910">
        <v>135</v>
      </c>
      <c r="EV910">
        <v>18</v>
      </c>
      <c r="EW910">
        <v>156</v>
      </c>
      <c r="EX910">
        <v>126</v>
      </c>
      <c r="EY910">
        <v>123</v>
      </c>
      <c r="EZ910">
        <v>59</v>
      </c>
      <c r="FA910">
        <v>141</v>
      </c>
      <c r="FB910">
        <v>132</v>
      </c>
      <c r="FC910">
        <v>153</v>
      </c>
      <c r="FD910">
        <v>171</v>
      </c>
      <c r="FE910">
        <v>13</v>
      </c>
      <c r="FF910">
        <v>129</v>
      </c>
      <c r="FG910">
        <v>85</v>
      </c>
      <c r="FH910">
        <v>96</v>
      </c>
      <c r="FI910">
        <v>68</v>
      </c>
      <c r="FJ910">
        <v>4</v>
      </c>
      <c r="FK910">
        <v>134</v>
      </c>
      <c r="FL910">
        <v>62</v>
      </c>
      <c r="FM910">
        <v>168</v>
      </c>
      <c r="FN910">
        <v>111</v>
      </c>
      <c r="FO910">
        <v>28</v>
      </c>
      <c r="FP910">
        <v>120</v>
      </c>
      <c r="FQ910">
        <v>6</v>
      </c>
      <c r="FR910">
        <v>20</v>
      </c>
      <c r="FS910">
        <v>52</v>
      </c>
      <c r="FT910">
        <v>122</v>
      </c>
      <c r="FU910">
        <v>53</v>
      </c>
      <c r="FV910">
        <v>119</v>
      </c>
      <c r="FW910">
        <v>130</v>
      </c>
      <c r="FX910">
        <v>39</v>
      </c>
      <c r="FY910">
        <v>158</v>
      </c>
      <c r="FZ910">
        <v>48</v>
      </c>
      <c r="GA910">
        <v>87</v>
      </c>
      <c r="GB910">
        <v>140</v>
      </c>
      <c r="GC910">
        <v>11</v>
      </c>
      <c r="GD910">
        <v>108</v>
      </c>
      <c r="GE910">
        <v>74</v>
      </c>
      <c r="GF910">
        <v>80</v>
      </c>
      <c r="GG910">
        <v>83</v>
      </c>
    </row>
    <row r="912" spans="4:189" x14ac:dyDescent="0.2">
      <c r="D912" s="430">
        <v>185</v>
      </c>
      <c r="E912" s="431" t="s">
        <v>179</v>
      </c>
    </row>
    <row r="913" spans="4:194" x14ac:dyDescent="0.2">
      <c r="E913" s="426" t="s">
        <v>130</v>
      </c>
      <c r="F913">
        <v>1</v>
      </c>
      <c r="G913">
        <v>2</v>
      </c>
      <c r="H913">
        <v>3</v>
      </c>
      <c r="I913">
        <v>4</v>
      </c>
      <c r="J913">
        <v>5</v>
      </c>
      <c r="K913">
        <v>6</v>
      </c>
      <c r="L913">
        <v>7</v>
      </c>
      <c r="M913">
        <v>8</v>
      </c>
      <c r="N913">
        <v>9</v>
      </c>
      <c r="O913">
        <v>10</v>
      </c>
      <c r="P913">
        <v>11</v>
      </c>
      <c r="Q913">
        <v>12</v>
      </c>
      <c r="R913">
        <v>13</v>
      </c>
      <c r="S913">
        <v>14</v>
      </c>
      <c r="T913">
        <v>15</v>
      </c>
      <c r="U913">
        <v>16</v>
      </c>
      <c r="V913">
        <v>17</v>
      </c>
      <c r="W913">
        <v>18</v>
      </c>
      <c r="X913">
        <v>19</v>
      </c>
      <c r="Y913">
        <v>20</v>
      </c>
      <c r="Z913">
        <v>21</v>
      </c>
      <c r="AA913">
        <v>22</v>
      </c>
      <c r="AB913">
        <v>23</v>
      </c>
      <c r="AC913">
        <v>24</v>
      </c>
      <c r="AD913">
        <v>25</v>
      </c>
      <c r="AE913">
        <v>26</v>
      </c>
      <c r="AF913">
        <v>27</v>
      </c>
      <c r="AG913">
        <v>28</v>
      </c>
      <c r="AH913">
        <v>29</v>
      </c>
      <c r="AI913">
        <v>30</v>
      </c>
      <c r="AJ913">
        <v>31</v>
      </c>
      <c r="AK913">
        <v>32</v>
      </c>
      <c r="AL913">
        <v>33</v>
      </c>
      <c r="AM913">
        <v>34</v>
      </c>
      <c r="AN913">
        <v>35</v>
      </c>
      <c r="AO913">
        <v>36</v>
      </c>
      <c r="AP913">
        <v>37</v>
      </c>
      <c r="AQ913">
        <v>38</v>
      </c>
      <c r="AR913">
        <v>39</v>
      </c>
      <c r="AS913">
        <v>40</v>
      </c>
      <c r="AT913">
        <v>41</v>
      </c>
      <c r="AU913">
        <v>42</v>
      </c>
      <c r="AV913">
        <v>43</v>
      </c>
      <c r="AW913">
        <v>44</v>
      </c>
      <c r="AX913">
        <v>45</v>
      </c>
      <c r="AY913">
        <v>46</v>
      </c>
      <c r="AZ913">
        <v>47</v>
      </c>
      <c r="BA913">
        <v>48</v>
      </c>
      <c r="BB913">
        <v>49</v>
      </c>
      <c r="BC913">
        <v>50</v>
      </c>
      <c r="BD913">
        <v>51</v>
      </c>
      <c r="BE913">
        <v>52</v>
      </c>
      <c r="BF913">
        <v>53</v>
      </c>
      <c r="BG913">
        <v>54</v>
      </c>
      <c r="BH913">
        <v>55</v>
      </c>
      <c r="BI913">
        <v>56</v>
      </c>
      <c r="BJ913">
        <v>57</v>
      </c>
      <c r="BK913">
        <v>58</v>
      </c>
      <c r="BL913">
        <v>59</v>
      </c>
      <c r="BM913">
        <v>60</v>
      </c>
      <c r="BN913">
        <v>61</v>
      </c>
      <c r="BO913">
        <v>62</v>
      </c>
      <c r="BP913">
        <v>63</v>
      </c>
      <c r="BQ913">
        <v>64</v>
      </c>
      <c r="BR913">
        <v>65</v>
      </c>
      <c r="BS913">
        <v>66</v>
      </c>
      <c r="BT913">
        <v>67</v>
      </c>
      <c r="BU913">
        <v>68</v>
      </c>
      <c r="BV913">
        <v>69</v>
      </c>
      <c r="BW913">
        <v>70</v>
      </c>
      <c r="BX913">
        <v>71</v>
      </c>
      <c r="BY913">
        <v>72</v>
      </c>
      <c r="BZ913">
        <v>73</v>
      </c>
      <c r="CA913">
        <v>74</v>
      </c>
      <c r="CB913">
        <v>75</v>
      </c>
      <c r="CC913">
        <v>76</v>
      </c>
      <c r="CD913">
        <v>77</v>
      </c>
      <c r="CE913">
        <v>78</v>
      </c>
      <c r="CF913">
        <v>79</v>
      </c>
      <c r="CG913">
        <v>80</v>
      </c>
      <c r="CH913">
        <v>81</v>
      </c>
      <c r="CI913">
        <v>82</v>
      </c>
      <c r="CJ913">
        <v>83</v>
      </c>
      <c r="CK913">
        <v>84</v>
      </c>
      <c r="CL913">
        <v>85</v>
      </c>
      <c r="CM913">
        <v>86</v>
      </c>
      <c r="CN913">
        <v>87</v>
      </c>
      <c r="CO913">
        <v>88</v>
      </c>
      <c r="CP913">
        <v>89</v>
      </c>
      <c r="CQ913">
        <v>90</v>
      </c>
      <c r="CR913">
        <v>91</v>
      </c>
      <c r="CS913">
        <v>92</v>
      </c>
      <c r="CT913">
        <v>93</v>
      </c>
      <c r="CU913">
        <v>94</v>
      </c>
      <c r="CV913">
        <v>95</v>
      </c>
      <c r="CW913">
        <v>96</v>
      </c>
      <c r="CX913">
        <v>97</v>
      </c>
      <c r="CY913">
        <v>98</v>
      </c>
      <c r="CZ913">
        <v>99</v>
      </c>
      <c r="DA913">
        <v>100</v>
      </c>
      <c r="DB913">
        <v>101</v>
      </c>
      <c r="DC913">
        <v>102</v>
      </c>
      <c r="DD913">
        <v>103</v>
      </c>
      <c r="DE913">
        <v>104</v>
      </c>
      <c r="DF913">
        <v>105</v>
      </c>
      <c r="DG913">
        <v>106</v>
      </c>
      <c r="DH913">
        <v>107</v>
      </c>
      <c r="DI913">
        <v>108</v>
      </c>
      <c r="DJ913">
        <v>109</v>
      </c>
      <c r="DK913">
        <v>110</v>
      </c>
      <c r="DL913">
        <v>111</v>
      </c>
      <c r="DM913">
        <v>112</v>
      </c>
      <c r="DN913">
        <v>113</v>
      </c>
      <c r="DO913">
        <v>114</v>
      </c>
      <c r="DP913">
        <v>115</v>
      </c>
      <c r="DQ913">
        <v>116</v>
      </c>
      <c r="DR913">
        <v>117</v>
      </c>
      <c r="DS913">
        <v>118</v>
      </c>
      <c r="DT913">
        <v>119</v>
      </c>
      <c r="DU913">
        <v>120</v>
      </c>
      <c r="DV913">
        <v>121</v>
      </c>
      <c r="DW913">
        <v>122</v>
      </c>
      <c r="DX913">
        <v>123</v>
      </c>
      <c r="DY913">
        <v>124</v>
      </c>
      <c r="DZ913">
        <v>125</v>
      </c>
      <c r="EA913">
        <v>126</v>
      </c>
      <c r="EB913">
        <v>127</v>
      </c>
      <c r="EC913">
        <v>128</v>
      </c>
      <c r="ED913">
        <v>129</v>
      </c>
      <c r="EE913">
        <v>130</v>
      </c>
      <c r="EF913">
        <v>131</v>
      </c>
      <c r="EG913">
        <v>132</v>
      </c>
      <c r="EH913">
        <v>133</v>
      </c>
      <c r="EI913">
        <v>134</v>
      </c>
      <c r="EJ913">
        <v>135</v>
      </c>
      <c r="EK913">
        <v>136</v>
      </c>
      <c r="EL913">
        <v>137</v>
      </c>
      <c r="EM913">
        <v>138</v>
      </c>
      <c r="EN913">
        <v>139</v>
      </c>
      <c r="EO913">
        <v>140</v>
      </c>
      <c r="EP913">
        <v>141</v>
      </c>
      <c r="EQ913">
        <v>142</v>
      </c>
      <c r="ER913">
        <v>143</v>
      </c>
      <c r="ES913">
        <v>144</v>
      </c>
      <c r="ET913">
        <v>145</v>
      </c>
      <c r="EU913">
        <v>146</v>
      </c>
      <c r="EV913">
        <v>147</v>
      </c>
      <c r="EW913">
        <v>148</v>
      </c>
      <c r="EX913">
        <v>149</v>
      </c>
      <c r="EY913">
        <v>150</v>
      </c>
      <c r="EZ913">
        <v>151</v>
      </c>
      <c r="FA913">
        <v>152</v>
      </c>
      <c r="FB913">
        <v>153</v>
      </c>
      <c r="FC913">
        <v>154</v>
      </c>
      <c r="FD913">
        <v>155</v>
      </c>
      <c r="FE913">
        <v>156</v>
      </c>
      <c r="FF913">
        <v>157</v>
      </c>
      <c r="FG913">
        <v>158</v>
      </c>
      <c r="FH913">
        <v>159</v>
      </c>
      <c r="FI913">
        <v>160</v>
      </c>
      <c r="FJ913">
        <v>161</v>
      </c>
      <c r="FK913">
        <v>162</v>
      </c>
      <c r="FL913">
        <v>163</v>
      </c>
      <c r="FM913">
        <v>164</v>
      </c>
      <c r="FN913">
        <v>165</v>
      </c>
      <c r="FO913">
        <v>166</v>
      </c>
      <c r="FP913">
        <v>167</v>
      </c>
      <c r="FQ913">
        <v>168</v>
      </c>
      <c r="FR913">
        <v>169</v>
      </c>
      <c r="FS913">
        <v>170</v>
      </c>
      <c r="FT913">
        <v>171</v>
      </c>
      <c r="FU913">
        <v>172</v>
      </c>
      <c r="FV913">
        <v>173</v>
      </c>
      <c r="FW913">
        <v>174</v>
      </c>
      <c r="FX913">
        <v>175</v>
      </c>
      <c r="FY913">
        <v>176</v>
      </c>
      <c r="FZ913">
        <v>177</v>
      </c>
      <c r="GA913">
        <v>178</v>
      </c>
      <c r="GB913">
        <v>179</v>
      </c>
      <c r="GC913">
        <v>180</v>
      </c>
      <c r="GD913">
        <v>181</v>
      </c>
      <c r="GE913">
        <v>182</v>
      </c>
      <c r="GF913">
        <v>183</v>
      </c>
      <c r="GG913">
        <v>184</v>
      </c>
      <c r="GH913">
        <v>185</v>
      </c>
    </row>
    <row r="914" spans="4:194" x14ac:dyDescent="0.2">
      <c r="E914" s="426" t="s">
        <v>157</v>
      </c>
      <c r="F914">
        <v>122</v>
      </c>
      <c r="G914">
        <v>110</v>
      </c>
      <c r="H914">
        <v>99</v>
      </c>
      <c r="I914">
        <v>140</v>
      </c>
      <c r="J914">
        <v>126</v>
      </c>
      <c r="K914">
        <v>43</v>
      </c>
      <c r="L914">
        <v>90</v>
      </c>
      <c r="M914">
        <v>127</v>
      </c>
      <c r="N914">
        <v>177</v>
      </c>
      <c r="O914">
        <v>64</v>
      </c>
      <c r="P914">
        <v>164</v>
      </c>
      <c r="Q914">
        <v>120</v>
      </c>
      <c r="R914">
        <v>60</v>
      </c>
      <c r="S914">
        <v>142</v>
      </c>
      <c r="T914">
        <v>137</v>
      </c>
      <c r="U914">
        <v>62</v>
      </c>
      <c r="V914">
        <v>129</v>
      </c>
      <c r="W914">
        <v>25</v>
      </c>
      <c r="X914">
        <v>125</v>
      </c>
      <c r="Y914">
        <v>136</v>
      </c>
      <c r="Z914">
        <v>149</v>
      </c>
      <c r="AA914">
        <v>74</v>
      </c>
      <c r="AB914">
        <v>12</v>
      </c>
      <c r="AC914">
        <v>117</v>
      </c>
      <c r="AD914">
        <v>18</v>
      </c>
      <c r="AE914">
        <v>100</v>
      </c>
      <c r="AF914">
        <v>44</v>
      </c>
      <c r="AG914">
        <v>146</v>
      </c>
      <c r="AH914">
        <v>10</v>
      </c>
      <c r="AI914">
        <v>46</v>
      </c>
      <c r="AJ914">
        <v>138</v>
      </c>
      <c r="AK914">
        <v>66</v>
      </c>
      <c r="AL914">
        <v>97</v>
      </c>
      <c r="AM914">
        <v>56</v>
      </c>
      <c r="AN914">
        <v>184</v>
      </c>
      <c r="AO914">
        <v>50</v>
      </c>
      <c r="AP914">
        <v>3</v>
      </c>
      <c r="AQ914">
        <v>30</v>
      </c>
      <c r="AR914">
        <v>148</v>
      </c>
      <c r="AS914">
        <v>171</v>
      </c>
      <c r="AT914">
        <v>95</v>
      </c>
      <c r="AU914">
        <v>158</v>
      </c>
      <c r="AV914">
        <v>104</v>
      </c>
      <c r="AW914">
        <v>40</v>
      </c>
      <c r="AX914">
        <v>89</v>
      </c>
      <c r="AY914">
        <v>38</v>
      </c>
      <c r="AZ914">
        <v>144</v>
      </c>
      <c r="BA914">
        <v>156</v>
      </c>
      <c r="BB914">
        <v>6</v>
      </c>
      <c r="BC914">
        <v>179</v>
      </c>
      <c r="BD914">
        <v>87</v>
      </c>
      <c r="BE914">
        <v>69</v>
      </c>
      <c r="BF914">
        <v>34</v>
      </c>
      <c r="BG914">
        <v>123</v>
      </c>
      <c r="BH914">
        <v>24</v>
      </c>
      <c r="BI914">
        <v>174</v>
      </c>
      <c r="BJ914">
        <v>141</v>
      </c>
      <c r="BK914">
        <v>5</v>
      </c>
      <c r="BL914">
        <v>73</v>
      </c>
      <c r="BM914">
        <v>31</v>
      </c>
      <c r="BN914">
        <v>92</v>
      </c>
      <c r="BO914">
        <v>16</v>
      </c>
      <c r="BP914">
        <v>81</v>
      </c>
      <c r="BQ914">
        <v>131</v>
      </c>
      <c r="BR914">
        <v>78</v>
      </c>
      <c r="BS914">
        <v>105</v>
      </c>
      <c r="BT914">
        <v>11</v>
      </c>
      <c r="BU914">
        <v>165</v>
      </c>
      <c r="BV914">
        <v>76</v>
      </c>
      <c r="BW914">
        <v>94</v>
      </c>
      <c r="BX914">
        <v>23</v>
      </c>
      <c r="BY914">
        <v>150</v>
      </c>
      <c r="BZ914">
        <v>172</v>
      </c>
      <c r="CA914">
        <v>20</v>
      </c>
      <c r="CB914">
        <v>166</v>
      </c>
      <c r="CC914">
        <v>80</v>
      </c>
      <c r="CD914">
        <v>159</v>
      </c>
      <c r="CE914">
        <v>52</v>
      </c>
      <c r="CF914">
        <v>102</v>
      </c>
      <c r="CG914">
        <v>161</v>
      </c>
      <c r="CH914">
        <v>133</v>
      </c>
      <c r="CI914">
        <v>4</v>
      </c>
      <c r="CJ914">
        <v>185</v>
      </c>
      <c r="CK914">
        <v>178</v>
      </c>
      <c r="CL914">
        <v>59</v>
      </c>
      <c r="CM914">
        <v>183</v>
      </c>
      <c r="CN914">
        <v>29</v>
      </c>
      <c r="CO914">
        <v>55</v>
      </c>
      <c r="CP914">
        <v>128</v>
      </c>
      <c r="CQ914">
        <v>7</v>
      </c>
      <c r="CR914">
        <v>54</v>
      </c>
      <c r="CS914">
        <v>83</v>
      </c>
      <c r="CT914">
        <v>71</v>
      </c>
      <c r="CU914">
        <v>132</v>
      </c>
      <c r="CV914">
        <v>61</v>
      </c>
      <c r="CW914">
        <v>180</v>
      </c>
      <c r="CX914">
        <v>86</v>
      </c>
      <c r="CY914">
        <v>2</v>
      </c>
      <c r="CZ914">
        <v>32</v>
      </c>
      <c r="DA914">
        <v>58</v>
      </c>
      <c r="DB914">
        <v>175</v>
      </c>
      <c r="DC914">
        <v>170</v>
      </c>
      <c r="DD914">
        <v>96</v>
      </c>
      <c r="DE914">
        <v>116</v>
      </c>
      <c r="DF914">
        <v>153</v>
      </c>
      <c r="DG914">
        <v>77</v>
      </c>
      <c r="DH914">
        <v>155</v>
      </c>
      <c r="DI914">
        <v>57</v>
      </c>
      <c r="DJ914">
        <v>101</v>
      </c>
      <c r="DK914">
        <v>98</v>
      </c>
      <c r="DL914">
        <v>39</v>
      </c>
      <c r="DM914">
        <v>115</v>
      </c>
      <c r="DN914">
        <v>119</v>
      </c>
      <c r="DO914">
        <v>182</v>
      </c>
      <c r="DP914">
        <v>106</v>
      </c>
      <c r="DQ914">
        <v>82</v>
      </c>
      <c r="DR914">
        <v>13</v>
      </c>
      <c r="DS914">
        <v>147</v>
      </c>
      <c r="DT914">
        <v>111</v>
      </c>
      <c r="DU914">
        <v>152</v>
      </c>
      <c r="DV914">
        <v>169</v>
      </c>
      <c r="DW914">
        <v>114</v>
      </c>
      <c r="DX914">
        <v>160</v>
      </c>
      <c r="DY914">
        <v>72</v>
      </c>
      <c r="DZ914">
        <v>28</v>
      </c>
      <c r="EA914">
        <v>139</v>
      </c>
      <c r="EB914">
        <v>65</v>
      </c>
      <c r="EC914">
        <v>135</v>
      </c>
      <c r="ED914">
        <v>17</v>
      </c>
      <c r="EE914">
        <v>167</v>
      </c>
      <c r="EF914">
        <v>130</v>
      </c>
      <c r="EG914">
        <v>88</v>
      </c>
      <c r="EH914">
        <v>1</v>
      </c>
      <c r="EI914">
        <v>168</v>
      </c>
      <c r="EJ914">
        <v>93</v>
      </c>
      <c r="EK914">
        <v>124</v>
      </c>
      <c r="EL914">
        <v>15</v>
      </c>
      <c r="EM914">
        <v>21</v>
      </c>
      <c r="EN914">
        <v>26</v>
      </c>
      <c r="EO914">
        <v>49</v>
      </c>
      <c r="EP914">
        <v>27</v>
      </c>
      <c r="EQ914">
        <v>41</v>
      </c>
      <c r="ER914">
        <v>37</v>
      </c>
      <c r="ES914">
        <v>47</v>
      </c>
      <c r="ET914">
        <v>163</v>
      </c>
      <c r="EU914">
        <v>45</v>
      </c>
      <c r="EV914">
        <v>68</v>
      </c>
      <c r="EW914">
        <v>14</v>
      </c>
      <c r="EX914">
        <v>157</v>
      </c>
      <c r="EY914">
        <v>108</v>
      </c>
      <c r="EZ914">
        <v>70</v>
      </c>
      <c r="FA914">
        <v>109</v>
      </c>
      <c r="FB914">
        <v>176</v>
      </c>
      <c r="FC914">
        <v>118</v>
      </c>
      <c r="FD914">
        <v>173</v>
      </c>
      <c r="FE914">
        <v>75</v>
      </c>
      <c r="FF914">
        <v>143</v>
      </c>
      <c r="FG914">
        <v>42</v>
      </c>
      <c r="FH914">
        <v>48</v>
      </c>
      <c r="FI914">
        <v>151</v>
      </c>
      <c r="FJ914">
        <v>19</v>
      </c>
      <c r="FK914">
        <v>181</v>
      </c>
      <c r="FL914">
        <v>9</v>
      </c>
      <c r="FM914">
        <v>33</v>
      </c>
      <c r="FN914">
        <v>113</v>
      </c>
      <c r="FO914">
        <v>22</v>
      </c>
      <c r="FP914">
        <v>145</v>
      </c>
      <c r="FQ914">
        <v>79</v>
      </c>
      <c r="FR914">
        <v>121</v>
      </c>
      <c r="FS914">
        <v>112</v>
      </c>
      <c r="FT914">
        <v>8</v>
      </c>
      <c r="FU914">
        <v>103</v>
      </c>
      <c r="FV914">
        <v>107</v>
      </c>
      <c r="FW914">
        <v>63</v>
      </c>
      <c r="FX914">
        <v>91</v>
      </c>
      <c r="FY914">
        <v>154</v>
      </c>
      <c r="FZ914">
        <v>53</v>
      </c>
      <c r="GA914">
        <v>84</v>
      </c>
      <c r="GB914">
        <v>36</v>
      </c>
      <c r="GC914">
        <v>67</v>
      </c>
      <c r="GD914">
        <v>162</v>
      </c>
      <c r="GE914">
        <v>134</v>
      </c>
      <c r="GF914">
        <v>85</v>
      </c>
      <c r="GG914">
        <v>35</v>
      </c>
      <c r="GH914">
        <v>51</v>
      </c>
    </row>
    <row r="915" spans="4:194" x14ac:dyDescent="0.2">
      <c r="E915" s="426" t="s">
        <v>159</v>
      </c>
      <c r="F915">
        <v>185</v>
      </c>
      <c r="G915">
        <v>98</v>
      </c>
      <c r="H915">
        <v>74</v>
      </c>
      <c r="I915">
        <v>8</v>
      </c>
      <c r="J915">
        <v>42</v>
      </c>
      <c r="K915">
        <v>60</v>
      </c>
      <c r="L915">
        <v>26</v>
      </c>
      <c r="M915">
        <v>110</v>
      </c>
      <c r="N915">
        <v>176</v>
      </c>
      <c r="O915">
        <v>19</v>
      </c>
      <c r="P915">
        <v>40</v>
      </c>
      <c r="Q915">
        <v>93</v>
      </c>
      <c r="R915">
        <v>161</v>
      </c>
      <c r="S915">
        <v>87</v>
      </c>
      <c r="T915">
        <v>57</v>
      </c>
      <c r="U915">
        <v>137</v>
      </c>
      <c r="V915">
        <v>78</v>
      </c>
      <c r="W915">
        <v>116</v>
      </c>
      <c r="X915">
        <v>162</v>
      </c>
      <c r="Y915">
        <v>103</v>
      </c>
      <c r="Z915">
        <v>69</v>
      </c>
      <c r="AA915">
        <v>104</v>
      </c>
      <c r="AB915">
        <v>15</v>
      </c>
      <c r="AC915">
        <v>51</v>
      </c>
      <c r="AD915">
        <v>147</v>
      </c>
      <c r="AE915">
        <v>67</v>
      </c>
      <c r="AF915">
        <v>79</v>
      </c>
      <c r="AG915">
        <v>109</v>
      </c>
      <c r="AH915">
        <v>92</v>
      </c>
      <c r="AI915">
        <v>2</v>
      </c>
      <c r="AJ915">
        <v>150</v>
      </c>
      <c r="AK915">
        <v>28</v>
      </c>
      <c r="AL915">
        <v>120</v>
      </c>
      <c r="AM915">
        <v>46</v>
      </c>
      <c r="AN915">
        <v>71</v>
      </c>
      <c r="AO915">
        <v>170</v>
      </c>
      <c r="AP915">
        <v>85</v>
      </c>
      <c r="AQ915">
        <v>177</v>
      </c>
      <c r="AR915">
        <v>183</v>
      </c>
      <c r="AS915">
        <v>13</v>
      </c>
      <c r="AT915">
        <v>64</v>
      </c>
      <c r="AU915">
        <v>14</v>
      </c>
      <c r="AV915">
        <v>129</v>
      </c>
      <c r="AW915">
        <v>96</v>
      </c>
      <c r="AX915">
        <v>124</v>
      </c>
      <c r="AY915">
        <v>148</v>
      </c>
      <c r="AZ915">
        <v>113</v>
      </c>
      <c r="BA915">
        <v>142</v>
      </c>
      <c r="BB915">
        <v>70</v>
      </c>
      <c r="BC915">
        <v>81</v>
      </c>
      <c r="BD915">
        <v>167</v>
      </c>
      <c r="BE915">
        <v>33</v>
      </c>
      <c r="BF915">
        <v>144</v>
      </c>
      <c r="BG915">
        <v>146</v>
      </c>
      <c r="BH915">
        <v>66</v>
      </c>
      <c r="BI915">
        <v>117</v>
      </c>
      <c r="BJ915">
        <v>5</v>
      </c>
      <c r="BK915">
        <v>112</v>
      </c>
      <c r="BL915">
        <v>97</v>
      </c>
      <c r="BM915">
        <v>52</v>
      </c>
      <c r="BN915">
        <v>160</v>
      </c>
      <c r="BO915">
        <v>50</v>
      </c>
      <c r="BP915">
        <v>7</v>
      </c>
      <c r="BQ915">
        <v>41</v>
      </c>
      <c r="BR915">
        <v>138</v>
      </c>
      <c r="BS915">
        <v>108</v>
      </c>
      <c r="BT915">
        <v>63</v>
      </c>
      <c r="BU915">
        <v>29</v>
      </c>
      <c r="BV915">
        <v>11</v>
      </c>
      <c r="BW915">
        <v>111</v>
      </c>
      <c r="BX915">
        <v>35</v>
      </c>
      <c r="BY915">
        <v>163</v>
      </c>
      <c r="BZ915">
        <v>152</v>
      </c>
      <c r="CA915">
        <v>83</v>
      </c>
      <c r="CB915">
        <v>21</v>
      </c>
      <c r="CC915">
        <v>179</v>
      </c>
      <c r="CD915">
        <v>30</v>
      </c>
      <c r="CE915">
        <v>17</v>
      </c>
      <c r="CF915">
        <v>158</v>
      </c>
      <c r="CG915">
        <v>127</v>
      </c>
      <c r="CH915">
        <v>184</v>
      </c>
      <c r="CI915">
        <v>165</v>
      </c>
      <c r="CJ915">
        <v>72</v>
      </c>
      <c r="CK915">
        <v>172</v>
      </c>
      <c r="CL915">
        <v>36</v>
      </c>
      <c r="CM915">
        <v>102</v>
      </c>
      <c r="CN915">
        <v>151</v>
      </c>
      <c r="CO915">
        <v>175</v>
      </c>
      <c r="CP915">
        <v>31</v>
      </c>
      <c r="CQ915">
        <v>131</v>
      </c>
      <c r="CR915">
        <v>49</v>
      </c>
      <c r="CS915">
        <v>123</v>
      </c>
      <c r="CT915">
        <v>6</v>
      </c>
      <c r="CU915">
        <v>141</v>
      </c>
      <c r="CV915">
        <v>86</v>
      </c>
      <c r="CW915">
        <v>89</v>
      </c>
      <c r="CX915">
        <v>106</v>
      </c>
      <c r="CY915">
        <v>4</v>
      </c>
      <c r="CZ915">
        <v>12</v>
      </c>
      <c r="DA915">
        <v>76</v>
      </c>
      <c r="DB915">
        <v>182</v>
      </c>
      <c r="DC915">
        <v>55</v>
      </c>
      <c r="DD915">
        <v>56</v>
      </c>
      <c r="DE915">
        <v>82</v>
      </c>
      <c r="DF915">
        <v>3</v>
      </c>
      <c r="DG915">
        <v>118</v>
      </c>
      <c r="DH915">
        <v>178</v>
      </c>
      <c r="DI915">
        <v>139</v>
      </c>
      <c r="DJ915">
        <v>130</v>
      </c>
      <c r="DK915">
        <v>122</v>
      </c>
      <c r="DL915">
        <v>65</v>
      </c>
      <c r="DM915">
        <v>168</v>
      </c>
      <c r="DN915">
        <v>39</v>
      </c>
      <c r="DO915">
        <v>181</v>
      </c>
      <c r="DP915">
        <v>23</v>
      </c>
      <c r="DQ915">
        <v>99</v>
      </c>
      <c r="DR915">
        <v>34</v>
      </c>
      <c r="DS915">
        <v>61</v>
      </c>
      <c r="DT915">
        <v>143</v>
      </c>
      <c r="DU915">
        <v>156</v>
      </c>
      <c r="DV915">
        <v>115</v>
      </c>
      <c r="DW915">
        <v>18</v>
      </c>
      <c r="DX915">
        <v>180</v>
      </c>
      <c r="DY915">
        <v>45</v>
      </c>
      <c r="DZ915">
        <v>154</v>
      </c>
      <c r="EA915">
        <v>73</v>
      </c>
      <c r="EB915">
        <v>119</v>
      </c>
      <c r="EC915">
        <v>166</v>
      </c>
      <c r="ED915">
        <v>43</v>
      </c>
      <c r="EE915">
        <v>37</v>
      </c>
      <c r="EF915">
        <v>114</v>
      </c>
      <c r="EG915">
        <v>153</v>
      </c>
      <c r="EH915">
        <v>134</v>
      </c>
      <c r="EI915">
        <v>68</v>
      </c>
      <c r="EJ915">
        <v>121</v>
      </c>
      <c r="EK915">
        <v>157</v>
      </c>
      <c r="EL915">
        <v>173</v>
      </c>
      <c r="EM915">
        <v>105</v>
      </c>
      <c r="EN915">
        <v>62</v>
      </c>
      <c r="EO915">
        <v>133</v>
      </c>
      <c r="EP915">
        <v>10</v>
      </c>
      <c r="EQ915">
        <v>91</v>
      </c>
      <c r="ER915">
        <v>47</v>
      </c>
      <c r="ES915">
        <v>53</v>
      </c>
      <c r="ET915">
        <v>149</v>
      </c>
      <c r="EU915">
        <v>140</v>
      </c>
      <c r="EV915">
        <v>25</v>
      </c>
      <c r="EW915">
        <v>32</v>
      </c>
      <c r="EX915">
        <v>1</v>
      </c>
      <c r="EY915">
        <v>101</v>
      </c>
      <c r="EZ915">
        <v>24</v>
      </c>
      <c r="FA915">
        <v>126</v>
      </c>
      <c r="FB915">
        <v>132</v>
      </c>
      <c r="FC915">
        <v>38</v>
      </c>
      <c r="FD915">
        <v>174</v>
      </c>
      <c r="FE915">
        <v>90</v>
      </c>
      <c r="FF915">
        <v>58</v>
      </c>
      <c r="FG915">
        <v>155</v>
      </c>
      <c r="FH915">
        <v>107</v>
      </c>
      <c r="FI915">
        <v>22</v>
      </c>
      <c r="FJ915">
        <v>59</v>
      </c>
      <c r="FK915">
        <v>48</v>
      </c>
      <c r="FL915">
        <v>44</v>
      </c>
      <c r="FM915">
        <v>16</v>
      </c>
      <c r="FN915">
        <v>164</v>
      </c>
      <c r="FO915">
        <v>94</v>
      </c>
      <c r="FP915">
        <v>128</v>
      </c>
      <c r="FQ915">
        <v>136</v>
      </c>
      <c r="FR915">
        <v>75</v>
      </c>
      <c r="FS915">
        <v>77</v>
      </c>
      <c r="FT915">
        <v>20</v>
      </c>
      <c r="FU915">
        <v>84</v>
      </c>
      <c r="FV915">
        <v>145</v>
      </c>
      <c r="FW915">
        <v>95</v>
      </c>
      <c r="FX915">
        <v>88</v>
      </c>
      <c r="FY915">
        <v>9</v>
      </c>
      <c r="FZ915">
        <v>171</v>
      </c>
      <c r="GA915">
        <v>159</v>
      </c>
      <c r="GB915">
        <v>27</v>
      </c>
      <c r="GC915">
        <v>54</v>
      </c>
      <c r="GD915">
        <v>125</v>
      </c>
      <c r="GE915">
        <v>135</v>
      </c>
      <c r="GF915">
        <v>80</v>
      </c>
      <c r="GG915">
        <v>100</v>
      </c>
      <c r="GH915">
        <v>169</v>
      </c>
    </row>
    <row r="917" spans="4:194" x14ac:dyDescent="0.2">
      <c r="D917" s="430">
        <v>186</v>
      </c>
      <c r="E917" s="431" t="s">
        <v>179</v>
      </c>
    </row>
    <row r="918" spans="4:194" x14ac:dyDescent="0.2">
      <c r="E918" s="426" t="s">
        <v>130</v>
      </c>
      <c r="F918">
        <v>1</v>
      </c>
      <c r="G918">
        <v>2</v>
      </c>
      <c r="H918">
        <v>3</v>
      </c>
      <c r="I918">
        <v>4</v>
      </c>
      <c r="J918">
        <v>5</v>
      </c>
      <c r="K918">
        <v>6</v>
      </c>
      <c r="L918">
        <v>7</v>
      </c>
      <c r="M918">
        <v>8</v>
      </c>
      <c r="N918">
        <v>9</v>
      </c>
      <c r="O918">
        <v>10</v>
      </c>
      <c r="P918">
        <v>11</v>
      </c>
      <c r="Q918">
        <v>12</v>
      </c>
      <c r="R918">
        <v>13</v>
      </c>
      <c r="S918">
        <v>14</v>
      </c>
      <c r="T918">
        <v>15</v>
      </c>
      <c r="U918">
        <v>16</v>
      </c>
      <c r="V918">
        <v>17</v>
      </c>
      <c r="W918">
        <v>18</v>
      </c>
      <c r="X918">
        <v>19</v>
      </c>
      <c r="Y918">
        <v>20</v>
      </c>
      <c r="Z918">
        <v>21</v>
      </c>
      <c r="AA918">
        <v>22</v>
      </c>
      <c r="AB918">
        <v>23</v>
      </c>
      <c r="AC918">
        <v>24</v>
      </c>
      <c r="AD918">
        <v>25</v>
      </c>
      <c r="AE918">
        <v>26</v>
      </c>
      <c r="AF918">
        <v>27</v>
      </c>
      <c r="AG918">
        <v>28</v>
      </c>
      <c r="AH918">
        <v>29</v>
      </c>
      <c r="AI918">
        <v>30</v>
      </c>
      <c r="AJ918">
        <v>31</v>
      </c>
      <c r="AK918">
        <v>32</v>
      </c>
      <c r="AL918">
        <v>33</v>
      </c>
      <c r="AM918">
        <v>34</v>
      </c>
      <c r="AN918">
        <v>35</v>
      </c>
      <c r="AO918">
        <v>36</v>
      </c>
      <c r="AP918">
        <v>37</v>
      </c>
      <c r="AQ918">
        <v>38</v>
      </c>
      <c r="AR918">
        <v>39</v>
      </c>
      <c r="AS918">
        <v>40</v>
      </c>
      <c r="AT918">
        <v>41</v>
      </c>
      <c r="AU918">
        <v>42</v>
      </c>
      <c r="AV918">
        <v>43</v>
      </c>
      <c r="AW918">
        <v>44</v>
      </c>
      <c r="AX918">
        <v>45</v>
      </c>
      <c r="AY918">
        <v>46</v>
      </c>
      <c r="AZ918">
        <v>47</v>
      </c>
      <c r="BA918">
        <v>48</v>
      </c>
      <c r="BB918">
        <v>49</v>
      </c>
      <c r="BC918">
        <v>50</v>
      </c>
      <c r="BD918">
        <v>51</v>
      </c>
      <c r="BE918">
        <v>52</v>
      </c>
      <c r="BF918">
        <v>53</v>
      </c>
      <c r="BG918">
        <v>54</v>
      </c>
      <c r="BH918">
        <v>55</v>
      </c>
      <c r="BI918">
        <v>56</v>
      </c>
      <c r="BJ918">
        <v>57</v>
      </c>
      <c r="BK918">
        <v>58</v>
      </c>
      <c r="BL918">
        <v>59</v>
      </c>
      <c r="BM918">
        <v>60</v>
      </c>
      <c r="BN918">
        <v>61</v>
      </c>
      <c r="BO918">
        <v>62</v>
      </c>
      <c r="BP918">
        <v>63</v>
      </c>
      <c r="BQ918">
        <v>64</v>
      </c>
      <c r="BR918">
        <v>65</v>
      </c>
      <c r="BS918">
        <v>66</v>
      </c>
      <c r="BT918">
        <v>67</v>
      </c>
      <c r="BU918">
        <v>68</v>
      </c>
      <c r="BV918">
        <v>69</v>
      </c>
      <c r="BW918">
        <v>70</v>
      </c>
      <c r="BX918">
        <v>71</v>
      </c>
      <c r="BY918">
        <v>72</v>
      </c>
      <c r="BZ918">
        <v>73</v>
      </c>
      <c r="CA918">
        <v>74</v>
      </c>
      <c r="CB918">
        <v>75</v>
      </c>
      <c r="CC918">
        <v>76</v>
      </c>
      <c r="CD918">
        <v>77</v>
      </c>
      <c r="CE918">
        <v>78</v>
      </c>
      <c r="CF918">
        <v>79</v>
      </c>
      <c r="CG918">
        <v>80</v>
      </c>
      <c r="CH918">
        <v>81</v>
      </c>
      <c r="CI918">
        <v>82</v>
      </c>
      <c r="CJ918">
        <v>83</v>
      </c>
      <c r="CK918">
        <v>84</v>
      </c>
      <c r="CL918">
        <v>85</v>
      </c>
      <c r="CM918">
        <v>86</v>
      </c>
      <c r="CN918">
        <v>87</v>
      </c>
      <c r="CO918">
        <v>88</v>
      </c>
      <c r="CP918">
        <v>89</v>
      </c>
      <c r="CQ918">
        <v>90</v>
      </c>
      <c r="CR918">
        <v>91</v>
      </c>
      <c r="CS918">
        <v>92</v>
      </c>
      <c r="CT918">
        <v>93</v>
      </c>
      <c r="CU918">
        <v>94</v>
      </c>
      <c r="CV918">
        <v>95</v>
      </c>
      <c r="CW918">
        <v>96</v>
      </c>
      <c r="CX918">
        <v>97</v>
      </c>
      <c r="CY918">
        <v>98</v>
      </c>
      <c r="CZ918">
        <v>99</v>
      </c>
      <c r="DA918">
        <v>100</v>
      </c>
      <c r="DB918">
        <v>101</v>
      </c>
      <c r="DC918">
        <v>102</v>
      </c>
      <c r="DD918">
        <v>103</v>
      </c>
      <c r="DE918">
        <v>104</v>
      </c>
      <c r="DF918">
        <v>105</v>
      </c>
      <c r="DG918">
        <v>106</v>
      </c>
      <c r="DH918">
        <v>107</v>
      </c>
      <c r="DI918">
        <v>108</v>
      </c>
      <c r="DJ918">
        <v>109</v>
      </c>
      <c r="DK918">
        <v>110</v>
      </c>
      <c r="DL918">
        <v>111</v>
      </c>
      <c r="DM918">
        <v>112</v>
      </c>
      <c r="DN918">
        <v>113</v>
      </c>
      <c r="DO918">
        <v>114</v>
      </c>
      <c r="DP918">
        <v>115</v>
      </c>
      <c r="DQ918">
        <v>116</v>
      </c>
      <c r="DR918">
        <v>117</v>
      </c>
      <c r="DS918">
        <v>118</v>
      </c>
      <c r="DT918">
        <v>119</v>
      </c>
      <c r="DU918">
        <v>120</v>
      </c>
      <c r="DV918">
        <v>121</v>
      </c>
      <c r="DW918">
        <v>122</v>
      </c>
      <c r="DX918">
        <v>123</v>
      </c>
      <c r="DY918">
        <v>124</v>
      </c>
      <c r="DZ918">
        <v>125</v>
      </c>
      <c r="EA918">
        <v>126</v>
      </c>
      <c r="EB918">
        <v>127</v>
      </c>
      <c r="EC918">
        <v>128</v>
      </c>
      <c r="ED918">
        <v>129</v>
      </c>
      <c r="EE918">
        <v>130</v>
      </c>
      <c r="EF918">
        <v>131</v>
      </c>
      <c r="EG918">
        <v>132</v>
      </c>
      <c r="EH918">
        <v>133</v>
      </c>
      <c r="EI918">
        <v>134</v>
      </c>
      <c r="EJ918">
        <v>135</v>
      </c>
      <c r="EK918">
        <v>136</v>
      </c>
      <c r="EL918">
        <v>137</v>
      </c>
      <c r="EM918">
        <v>138</v>
      </c>
      <c r="EN918">
        <v>139</v>
      </c>
      <c r="EO918">
        <v>140</v>
      </c>
      <c r="EP918">
        <v>141</v>
      </c>
      <c r="EQ918">
        <v>142</v>
      </c>
      <c r="ER918">
        <v>143</v>
      </c>
      <c r="ES918">
        <v>144</v>
      </c>
      <c r="ET918">
        <v>145</v>
      </c>
      <c r="EU918">
        <v>146</v>
      </c>
      <c r="EV918">
        <v>147</v>
      </c>
      <c r="EW918">
        <v>148</v>
      </c>
      <c r="EX918">
        <v>149</v>
      </c>
      <c r="EY918">
        <v>150</v>
      </c>
      <c r="EZ918">
        <v>151</v>
      </c>
      <c r="FA918">
        <v>152</v>
      </c>
      <c r="FB918">
        <v>153</v>
      </c>
      <c r="FC918">
        <v>154</v>
      </c>
      <c r="FD918">
        <v>155</v>
      </c>
      <c r="FE918">
        <v>156</v>
      </c>
      <c r="FF918">
        <v>157</v>
      </c>
      <c r="FG918">
        <v>158</v>
      </c>
      <c r="FH918">
        <v>159</v>
      </c>
      <c r="FI918">
        <v>160</v>
      </c>
      <c r="FJ918">
        <v>161</v>
      </c>
      <c r="FK918">
        <v>162</v>
      </c>
      <c r="FL918">
        <v>163</v>
      </c>
      <c r="FM918">
        <v>164</v>
      </c>
      <c r="FN918">
        <v>165</v>
      </c>
      <c r="FO918">
        <v>166</v>
      </c>
      <c r="FP918">
        <v>167</v>
      </c>
      <c r="FQ918">
        <v>168</v>
      </c>
      <c r="FR918">
        <v>169</v>
      </c>
      <c r="FS918">
        <v>170</v>
      </c>
      <c r="FT918">
        <v>171</v>
      </c>
      <c r="FU918">
        <v>172</v>
      </c>
      <c r="FV918">
        <v>173</v>
      </c>
      <c r="FW918">
        <v>174</v>
      </c>
      <c r="FY918">
        <v>175</v>
      </c>
      <c r="FZ918">
        <v>176</v>
      </c>
      <c r="GA918">
        <v>177</v>
      </c>
      <c r="GB918">
        <v>178</v>
      </c>
      <c r="GD918">
        <v>179</v>
      </c>
      <c r="GE918">
        <v>180</v>
      </c>
      <c r="GF918">
        <v>181</v>
      </c>
      <c r="GG918">
        <v>182</v>
      </c>
      <c r="GI918">
        <v>183</v>
      </c>
      <c r="GJ918">
        <v>184</v>
      </c>
      <c r="GK918">
        <v>185</v>
      </c>
      <c r="GL918">
        <v>186</v>
      </c>
    </row>
    <row r="919" spans="4:194" x14ac:dyDescent="0.2">
      <c r="E919" s="426" t="s">
        <v>157</v>
      </c>
      <c r="F919">
        <v>28</v>
      </c>
      <c r="G919">
        <v>58</v>
      </c>
      <c r="H919">
        <v>94</v>
      </c>
      <c r="I919">
        <v>161</v>
      </c>
      <c r="J919">
        <v>141</v>
      </c>
      <c r="K919">
        <v>90</v>
      </c>
      <c r="L919">
        <v>68</v>
      </c>
      <c r="M919">
        <v>81</v>
      </c>
      <c r="N919">
        <v>57</v>
      </c>
      <c r="O919">
        <v>180</v>
      </c>
      <c r="P919">
        <v>182</v>
      </c>
      <c r="Q919">
        <v>74</v>
      </c>
      <c r="R919">
        <v>147</v>
      </c>
      <c r="S919">
        <v>110</v>
      </c>
      <c r="T919">
        <v>93</v>
      </c>
      <c r="U919">
        <v>169</v>
      </c>
      <c r="V919">
        <v>88</v>
      </c>
      <c r="W919">
        <v>64</v>
      </c>
      <c r="X919">
        <v>111</v>
      </c>
      <c r="Y919">
        <v>179</v>
      </c>
      <c r="Z919">
        <v>170</v>
      </c>
      <c r="AA919">
        <v>145</v>
      </c>
      <c r="AB919">
        <v>54</v>
      </c>
      <c r="AC919">
        <v>122</v>
      </c>
      <c r="AD919">
        <v>82</v>
      </c>
      <c r="AE919">
        <v>29</v>
      </c>
      <c r="AF919">
        <v>156</v>
      </c>
      <c r="AG919">
        <v>178</v>
      </c>
      <c r="AH919">
        <v>17</v>
      </c>
      <c r="AI919">
        <v>37</v>
      </c>
      <c r="AJ919">
        <v>129</v>
      </c>
      <c r="AK919">
        <v>83</v>
      </c>
      <c r="AL919">
        <v>114</v>
      </c>
      <c r="AM919">
        <v>50</v>
      </c>
      <c r="AN919">
        <v>38</v>
      </c>
      <c r="AO919">
        <v>10</v>
      </c>
      <c r="AP919">
        <v>30</v>
      </c>
      <c r="AQ919">
        <v>52</v>
      </c>
      <c r="AR919">
        <v>158</v>
      </c>
      <c r="AS919">
        <v>106</v>
      </c>
      <c r="AT919">
        <v>150</v>
      </c>
      <c r="AU919">
        <v>48</v>
      </c>
      <c r="AV919">
        <v>67</v>
      </c>
      <c r="AW919">
        <v>45</v>
      </c>
      <c r="AX919">
        <v>36</v>
      </c>
      <c r="AY919">
        <v>3</v>
      </c>
      <c r="AZ919">
        <v>85</v>
      </c>
      <c r="BA919">
        <v>42</v>
      </c>
      <c r="BB919">
        <v>76</v>
      </c>
      <c r="BC919">
        <v>177</v>
      </c>
      <c r="BD919">
        <v>172</v>
      </c>
      <c r="BE919">
        <v>73</v>
      </c>
      <c r="BF919">
        <v>92</v>
      </c>
      <c r="BG919">
        <v>23</v>
      </c>
      <c r="BH919">
        <v>184</v>
      </c>
      <c r="BI919">
        <v>4</v>
      </c>
      <c r="BJ919">
        <v>99</v>
      </c>
      <c r="BK919">
        <v>119</v>
      </c>
      <c r="BL919">
        <v>12</v>
      </c>
      <c r="BM919">
        <v>183</v>
      </c>
      <c r="BN919">
        <v>135</v>
      </c>
      <c r="BO919">
        <v>63</v>
      </c>
      <c r="BP919">
        <v>14</v>
      </c>
      <c r="BQ919">
        <v>20</v>
      </c>
      <c r="BR919">
        <v>173</v>
      </c>
      <c r="BS919">
        <v>79</v>
      </c>
      <c r="BT919">
        <v>185</v>
      </c>
      <c r="BU919">
        <v>142</v>
      </c>
      <c r="BV919">
        <v>162</v>
      </c>
      <c r="BW919">
        <v>32</v>
      </c>
      <c r="BX919">
        <v>15</v>
      </c>
      <c r="BY919">
        <v>104</v>
      </c>
      <c r="BZ919">
        <v>149</v>
      </c>
      <c r="CA919">
        <v>97</v>
      </c>
      <c r="CB919">
        <v>152</v>
      </c>
      <c r="CC919">
        <v>174</v>
      </c>
      <c r="CD919">
        <v>143</v>
      </c>
      <c r="CE919">
        <v>26</v>
      </c>
      <c r="CF919">
        <v>66</v>
      </c>
      <c r="CG919">
        <v>7</v>
      </c>
      <c r="CH919">
        <v>72</v>
      </c>
      <c r="CI919">
        <v>56</v>
      </c>
      <c r="CJ919">
        <v>175</v>
      </c>
      <c r="CK919">
        <v>51</v>
      </c>
      <c r="CL919">
        <v>118</v>
      </c>
      <c r="CM919">
        <v>163</v>
      </c>
      <c r="CN919">
        <v>34</v>
      </c>
      <c r="CO919">
        <v>125</v>
      </c>
      <c r="CP919">
        <v>136</v>
      </c>
      <c r="CQ919">
        <v>27</v>
      </c>
      <c r="CR919">
        <v>65</v>
      </c>
      <c r="CS919">
        <v>53</v>
      </c>
      <c r="CT919">
        <v>77</v>
      </c>
      <c r="CU919">
        <v>168</v>
      </c>
      <c r="CV919">
        <v>44</v>
      </c>
      <c r="CW919">
        <v>105</v>
      </c>
      <c r="CX919">
        <v>60</v>
      </c>
      <c r="CY919">
        <v>80</v>
      </c>
      <c r="CZ919">
        <v>121</v>
      </c>
      <c r="DA919">
        <v>1</v>
      </c>
      <c r="DB919">
        <v>43</v>
      </c>
      <c r="DC919">
        <v>33</v>
      </c>
      <c r="DD919">
        <v>86</v>
      </c>
      <c r="DE919">
        <v>148</v>
      </c>
      <c r="DF919">
        <v>24</v>
      </c>
      <c r="DG919">
        <v>75</v>
      </c>
      <c r="DH919">
        <v>61</v>
      </c>
      <c r="DI919">
        <v>19</v>
      </c>
      <c r="DJ919">
        <v>101</v>
      </c>
      <c r="DK919">
        <v>89</v>
      </c>
      <c r="DL919">
        <v>40</v>
      </c>
      <c r="DM919">
        <v>25</v>
      </c>
      <c r="DN919">
        <v>144</v>
      </c>
      <c r="DO919">
        <v>133</v>
      </c>
      <c r="DP919">
        <v>171</v>
      </c>
      <c r="DQ919">
        <v>124</v>
      </c>
      <c r="DR919">
        <v>35</v>
      </c>
      <c r="DS919">
        <v>167</v>
      </c>
      <c r="DT919">
        <v>131</v>
      </c>
      <c r="DU919">
        <v>153</v>
      </c>
      <c r="DV919">
        <v>9</v>
      </c>
      <c r="DW919">
        <v>49</v>
      </c>
      <c r="DX919">
        <v>127</v>
      </c>
      <c r="DY919">
        <v>116</v>
      </c>
      <c r="DZ919">
        <v>78</v>
      </c>
      <c r="EA919">
        <v>39</v>
      </c>
      <c r="EB919">
        <v>155</v>
      </c>
      <c r="EC919">
        <v>6</v>
      </c>
      <c r="ED919">
        <v>71</v>
      </c>
      <c r="EE919">
        <v>91</v>
      </c>
      <c r="EF919">
        <v>164</v>
      </c>
      <c r="EG919">
        <v>55</v>
      </c>
      <c r="EH919">
        <v>132</v>
      </c>
      <c r="EI919">
        <v>87</v>
      </c>
      <c r="EJ919">
        <v>8</v>
      </c>
      <c r="EK919">
        <v>159</v>
      </c>
      <c r="EL919">
        <v>13</v>
      </c>
      <c r="EM919">
        <v>186</v>
      </c>
      <c r="EN919">
        <v>102</v>
      </c>
      <c r="EO919">
        <v>41</v>
      </c>
      <c r="EP919">
        <v>62</v>
      </c>
      <c r="EQ919">
        <v>31</v>
      </c>
      <c r="ER919">
        <v>160</v>
      </c>
      <c r="ES919">
        <v>113</v>
      </c>
      <c r="ET919">
        <v>22</v>
      </c>
      <c r="EU919">
        <v>117</v>
      </c>
      <c r="EV919">
        <v>154</v>
      </c>
      <c r="EW919">
        <v>107</v>
      </c>
      <c r="EX919">
        <v>98</v>
      </c>
      <c r="EY919">
        <v>139</v>
      </c>
      <c r="EZ919">
        <v>181</v>
      </c>
      <c r="FA919">
        <v>120</v>
      </c>
      <c r="FB919">
        <v>5</v>
      </c>
      <c r="FC919">
        <v>146</v>
      </c>
      <c r="FD919">
        <v>123</v>
      </c>
      <c r="FE919">
        <v>128</v>
      </c>
      <c r="FF919">
        <v>166</v>
      </c>
      <c r="FG919">
        <v>96</v>
      </c>
      <c r="FH919">
        <v>103</v>
      </c>
      <c r="FI919">
        <v>46</v>
      </c>
      <c r="FJ919">
        <v>176</v>
      </c>
      <c r="FK919">
        <v>151</v>
      </c>
      <c r="FL919">
        <v>2</v>
      </c>
      <c r="FM919">
        <v>130</v>
      </c>
      <c r="FN919">
        <v>138</v>
      </c>
      <c r="FO919">
        <v>157</v>
      </c>
      <c r="FP919">
        <v>59</v>
      </c>
      <c r="FQ919">
        <v>47</v>
      </c>
      <c r="FR919">
        <v>16</v>
      </c>
      <c r="FS919">
        <v>69</v>
      </c>
      <c r="FT919">
        <v>115</v>
      </c>
      <c r="FU919">
        <v>126</v>
      </c>
      <c r="FV919">
        <v>70</v>
      </c>
      <c r="FW919">
        <v>108</v>
      </c>
      <c r="FY919">
        <v>109</v>
      </c>
      <c r="FZ919">
        <v>84</v>
      </c>
      <c r="GA919">
        <v>140</v>
      </c>
      <c r="GB919">
        <v>18</v>
      </c>
      <c r="GD919">
        <v>100</v>
      </c>
      <c r="GE919">
        <v>21</v>
      </c>
      <c r="GF919">
        <v>112</v>
      </c>
      <c r="GG919">
        <v>137</v>
      </c>
      <c r="GI919">
        <v>165</v>
      </c>
      <c r="GJ919">
        <v>134</v>
      </c>
      <c r="GK919">
        <v>11</v>
      </c>
      <c r="GL919">
        <v>95</v>
      </c>
    </row>
    <row r="920" spans="4:194" x14ac:dyDescent="0.2">
      <c r="E920" s="426" t="s">
        <v>159</v>
      </c>
      <c r="F920">
        <v>54</v>
      </c>
      <c r="G920">
        <v>103</v>
      </c>
      <c r="H920">
        <v>60</v>
      </c>
      <c r="I920">
        <v>117</v>
      </c>
      <c r="J920">
        <v>83</v>
      </c>
      <c r="K920">
        <v>17</v>
      </c>
      <c r="L920">
        <v>66</v>
      </c>
      <c r="M920">
        <v>32</v>
      </c>
      <c r="N920">
        <v>58</v>
      </c>
      <c r="O920">
        <v>146</v>
      </c>
      <c r="P920">
        <v>55</v>
      </c>
      <c r="Q920">
        <v>178</v>
      </c>
      <c r="R920">
        <v>15</v>
      </c>
      <c r="S920">
        <v>21</v>
      </c>
      <c r="T920">
        <v>107</v>
      </c>
      <c r="U920">
        <v>12</v>
      </c>
      <c r="V920">
        <v>8</v>
      </c>
      <c r="W920">
        <v>152</v>
      </c>
      <c r="X920">
        <v>2</v>
      </c>
      <c r="Y920">
        <v>63</v>
      </c>
      <c r="Z920">
        <v>14</v>
      </c>
      <c r="AA920">
        <v>150</v>
      </c>
      <c r="AB920">
        <v>97</v>
      </c>
      <c r="AC920">
        <v>127</v>
      </c>
      <c r="AD920">
        <v>176</v>
      </c>
      <c r="AE920">
        <v>22</v>
      </c>
      <c r="AF920">
        <v>119</v>
      </c>
      <c r="AG920">
        <v>16</v>
      </c>
      <c r="AH920">
        <v>33</v>
      </c>
      <c r="AI920">
        <v>42</v>
      </c>
      <c r="AJ920">
        <v>24</v>
      </c>
      <c r="AK920">
        <v>18</v>
      </c>
      <c r="AL920">
        <v>87</v>
      </c>
      <c r="AM920">
        <v>170</v>
      </c>
      <c r="AN920">
        <v>126</v>
      </c>
      <c r="AO920">
        <v>34</v>
      </c>
      <c r="AP920">
        <v>93</v>
      </c>
      <c r="AQ920">
        <v>79</v>
      </c>
      <c r="AR920">
        <v>52</v>
      </c>
      <c r="AS920">
        <v>166</v>
      </c>
      <c r="AT920">
        <v>114</v>
      </c>
      <c r="AU920">
        <v>64</v>
      </c>
      <c r="AV920">
        <v>131</v>
      </c>
      <c r="AW920">
        <v>6</v>
      </c>
      <c r="AX920">
        <v>159</v>
      </c>
      <c r="AY920">
        <v>122</v>
      </c>
      <c r="AZ920">
        <v>171</v>
      </c>
      <c r="BA920">
        <v>179</v>
      </c>
      <c r="BB920">
        <v>105</v>
      </c>
      <c r="BC920">
        <v>4</v>
      </c>
      <c r="BD920">
        <v>130</v>
      </c>
      <c r="BE920">
        <v>39</v>
      </c>
      <c r="BF920">
        <v>109</v>
      </c>
      <c r="BG920">
        <v>47</v>
      </c>
      <c r="BH920">
        <v>68</v>
      </c>
      <c r="BI920">
        <v>168</v>
      </c>
      <c r="BJ920">
        <v>51</v>
      </c>
      <c r="BK920">
        <v>99</v>
      </c>
      <c r="BL920">
        <v>135</v>
      </c>
      <c r="BM920">
        <v>92</v>
      </c>
      <c r="BN920">
        <v>160</v>
      </c>
      <c r="BO920">
        <v>125</v>
      </c>
      <c r="BP920">
        <v>115</v>
      </c>
      <c r="BQ920">
        <v>11</v>
      </c>
      <c r="BR920">
        <v>143</v>
      </c>
      <c r="BS920">
        <v>30</v>
      </c>
      <c r="BT920">
        <v>116</v>
      </c>
      <c r="BU920">
        <v>154</v>
      </c>
      <c r="BV920">
        <v>90</v>
      </c>
      <c r="BW920">
        <v>31</v>
      </c>
      <c r="BX920">
        <v>69</v>
      </c>
      <c r="BY920">
        <v>76</v>
      </c>
      <c r="BZ920">
        <v>27</v>
      </c>
      <c r="CA920">
        <v>142</v>
      </c>
      <c r="CB920">
        <v>175</v>
      </c>
      <c r="CC920">
        <v>95</v>
      </c>
      <c r="CD920">
        <v>101</v>
      </c>
      <c r="CE920">
        <v>7</v>
      </c>
      <c r="CF920">
        <v>36</v>
      </c>
      <c r="CG920">
        <v>28</v>
      </c>
      <c r="CH920">
        <v>20</v>
      </c>
      <c r="CI920">
        <v>140</v>
      </c>
      <c r="CJ920">
        <v>10</v>
      </c>
      <c r="CK920">
        <v>183</v>
      </c>
      <c r="CL920">
        <v>174</v>
      </c>
      <c r="CM920">
        <v>85</v>
      </c>
      <c r="CN920">
        <v>141</v>
      </c>
      <c r="CO920">
        <v>57</v>
      </c>
      <c r="CP920">
        <v>91</v>
      </c>
      <c r="CQ920">
        <v>167</v>
      </c>
      <c r="CR920">
        <v>89</v>
      </c>
      <c r="CS920">
        <v>5</v>
      </c>
      <c r="CT920">
        <v>37</v>
      </c>
      <c r="CU920">
        <v>157</v>
      </c>
      <c r="CV920">
        <v>72</v>
      </c>
      <c r="CW920">
        <v>45</v>
      </c>
      <c r="CX920">
        <v>138</v>
      </c>
      <c r="CY920">
        <v>74</v>
      </c>
      <c r="CZ920">
        <v>81</v>
      </c>
      <c r="DA920">
        <v>96</v>
      </c>
      <c r="DB920">
        <v>145</v>
      </c>
      <c r="DC920">
        <v>108</v>
      </c>
      <c r="DD920">
        <v>71</v>
      </c>
      <c r="DE920">
        <v>62</v>
      </c>
      <c r="DF920">
        <v>161</v>
      </c>
      <c r="DG920">
        <v>98</v>
      </c>
      <c r="DH920">
        <v>136</v>
      </c>
      <c r="DI920">
        <v>102</v>
      </c>
      <c r="DJ920">
        <v>112</v>
      </c>
      <c r="DK920">
        <v>3</v>
      </c>
      <c r="DL920">
        <v>153</v>
      </c>
      <c r="DM920">
        <v>177</v>
      </c>
      <c r="DN920">
        <v>84</v>
      </c>
      <c r="DO920">
        <v>1</v>
      </c>
      <c r="DP920">
        <v>53</v>
      </c>
      <c r="DQ920">
        <v>70</v>
      </c>
      <c r="DR920">
        <v>41</v>
      </c>
      <c r="DS920">
        <v>120</v>
      </c>
      <c r="DT920">
        <v>26</v>
      </c>
      <c r="DU920">
        <v>73</v>
      </c>
      <c r="DV920">
        <v>123</v>
      </c>
      <c r="DW920">
        <v>46</v>
      </c>
      <c r="DX920">
        <v>9</v>
      </c>
      <c r="DY920">
        <v>61</v>
      </c>
      <c r="DZ920">
        <v>172</v>
      </c>
      <c r="EA920">
        <v>80</v>
      </c>
      <c r="EB920">
        <v>38</v>
      </c>
      <c r="EC920">
        <v>59</v>
      </c>
      <c r="ED920">
        <v>165</v>
      </c>
      <c r="EE920">
        <v>29</v>
      </c>
      <c r="EF920">
        <v>148</v>
      </c>
      <c r="EG920">
        <v>186</v>
      </c>
      <c r="EH920">
        <v>49</v>
      </c>
      <c r="EI920">
        <v>156</v>
      </c>
      <c r="EJ920">
        <v>128</v>
      </c>
      <c r="EK920">
        <v>113</v>
      </c>
      <c r="EL920">
        <v>106</v>
      </c>
      <c r="EM920">
        <v>137</v>
      </c>
      <c r="EN920">
        <v>40</v>
      </c>
      <c r="EO920">
        <v>56</v>
      </c>
      <c r="EP920">
        <v>173</v>
      </c>
      <c r="EQ920">
        <v>118</v>
      </c>
      <c r="ER920">
        <v>162</v>
      </c>
      <c r="ES920">
        <v>181</v>
      </c>
      <c r="ET920">
        <v>77</v>
      </c>
      <c r="EU920">
        <v>50</v>
      </c>
      <c r="EV920">
        <v>19</v>
      </c>
      <c r="EW920">
        <v>184</v>
      </c>
      <c r="EX920">
        <v>13</v>
      </c>
      <c r="EY920">
        <v>124</v>
      </c>
      <c r="EZ920">
        <v>139</v>
      </c>
      <c r="FA920">
        <v>182</v>
      </c>
      <c r="FB920">
        <v>155</v>
      </c>
      <c r="FC920">
        <v>185</v>
      </c>
      <c r="FD920">
        <v>111</v>
      </c>
      <c r="FE920">
        <v>134</v>
      </c>
      <c r="FF920">
        <v>94</v>
      </c>
      <c r="FG920">
        <v>100</v>
      </c>
      <c r="FH920">
        <v>43</v>
      </c>
      <c r="FI920">
        <v>147</v>
      </c>
      <c r="FJ920">
        <v>133</v>
      </c>
      <c r="FK920">
        <v>65</v>
      </c>
      <c r="FL920">
        <v>35</v>
      </c>
      <c r="FM920">
        <v>86</v>
      </c>
      <c r="FN920">
        <v>129</v>
      </c>
      <c r="FO920">
        <v>180</v>
      </c>
      <c r="FP920">
        <v>169</v>
      </c>
      <c r="FQ920">
        <v>82</v>
      </c>
      <c r="FR920">
        <v>132</v>
      </c>
      <c r="FS920">
        <v>67</v>
      </c>
      <c r="FT920">
        <v>104</v>
      </c>
      <c r="FU920">
        <v>23</v>
      </c>
      <c r="FV920">
        <v>75</v>
      </c>
      <c r="FW920">
        <v>151</v>
      </c>
      <c r="FY920">
        <v>44</v>
      </c>
      <c r="FZ920">
        <v>78</v>
      </c>
      <c r="GA920">
        <v>25</v>
      </c>
      <c r="GB920">
        <v>163</v>
      </c>
      <c r="GD920">
        <v>110</v>
      </c>
      <c r="GE920">
        <v>149</v>
      </c>
      <c r="GF920">
        <v>164</v>
      </c>
      <c r="GG920">
        <v>48</v>
      </c>
      <c r="GI920">
        <v>158</v>
      </c>
      <c r="GJ920">
        <v>144</v>
      </c>
      <c r="GK920">
        <v>121</v>
      </c>
      <c r="GL920">
        <v>88</v>
      </c>
    </row>
    <row r="922" spans="4:194" x14ac:dyDescent="0.2">
      <c r="D922" s="430">
        <v>187</v>
      </c>
      <c r="E922" s="431" t="s">
        <v>179</v>
      </c>
    </row>
    <row r="923" spans="4:194" x14ac:dyDescent="0.2">
      <c r="E923" s="426" t="s">
        <v>130</v>
      </c>
      <c r="F923">
        <v>1</v>
      </c>
      <c r="G923">
        <v>2</v>
      </c>
      <c r="H923">
        <v>3</v>
      </c>
      <c r="I923">
        <v>4</v>
      </c>
      <c r="J923">
        <v>5</v>
      </c>
      <c r="K923">
        <v>6</v>
      </c>
      <c r="L923">
        <v>7</v>
      </c>
      <c r="M923">
        <v>8</v>
      </c>
      <c r="N923">
        <v>9</v>
      </c>
      <c r="O923">
        <v>10</v>
      </c>
      <c r="P923">
        <v>11</v>
      </c>
      <c r="Q923">
        <v>12</v>
      </c>
      <c r="R923">
        <v>13</v>
      </c>
      <c r="S923">
        <v>14</v>
      </c>
      <c r="T923">
        <v>15</v>
      </c>
      <c r="U923">
        <v>16</v>
      </c>
      <c r="V923">
        <v>17</v>
      </c>
      <c r="W923">
        <v>18</v>
      </c>
      <c r="X923">
        <v>19</v>
      </c>
      <c r="Y923">
        <v>20</v>
      </c>
      <c r="Z923">
        <v>21</v>
      </c>
      <c r="AA923">
        <v>22</v>
      </c>
      <c r="AB923">
        <v>23</v>
      </c>
      <c r="AC923">
        <v>24</v>
      </c>
      <c r="AD923">
        <v>25</v>
      </c>
      <c r="AE923">
        <v>26</v>
      </c>
      <c r="AF923">
        <v>27</v>
      </c>
      <c r="AG923">
        <v>28</v>
      </c>
      <c r="AH923">
        <v>29</v>
      </c>
      <c r="AI923">
        <v>30</v>
      </c>
      <c r="AJ923">
        <v>31</v>
      </c>
      <c r="AK923">
        <v>32</v>
      </c>
      <c r="AL923">
        <v>33</v>
      </c>
      <c r="AM923">
        <v>34</v>
      </c>
      <c r="AN923">
        <v>35</v>
      </c>
      <c r="AO923">
        <v>36</v>
      </c>
      <c r="AP923">
        <v>37</v>
      </c>
      <c r="AQ923">
        <v>38</v>
      </c>
      <c r="AR923">
        <v>39</v>
      </c>
      <c r="AS923">
        <v>40</v>
      </c>
      <c r="AT923">
        <v>41</v>
      </c>
      <c r="AU923">
        <v>42</v>
      </c>
      <c r="AV923">
        <v>43</v>
      </c>
      <c r="AW923">
        <v>44</v>
      </c>
      <c r="AX923">
        <v>45</v>
      </c>
      <c r="AY923">
        <v>46</v>
      </c>
      <c r="AZ923">
        <v>47</v>
      </c>
      <c r="BA923">
        <v>48</v>
      </c>
      <c r="BB923">
        <v>49</v>
      </c>
      <c r="BC923">
        <v>50</v>
      </c>
      <c r="BD923">
        <v>51</v>
      </c>
      <c r="BE923">
        <v>52</v>
      </c>
      <c r="BF923">
        <v>53</v>
      </c>
      <c r="BG923">
        <v>54</v>
      </c>
      <c r="BH923">
        <v>55</v>
      </c>
      <c r="BI923">
        <v>56</v>
      </c>
      <c r="BJ923">
        <v>57</v>
      </c>
      <c r="BK923">
        <v>58</v>
      </c>
      <c r="BL923">
        <v>59</v>
      </c>
      <c r="BM923">
        <v>60</v>
      </c>
      <c r="BN923">
        <v>61</v>
      </c>
      <c r="BO923">
        <v>62</v>
      </c>
      <c r="BP923">
        <v>63</v>
      </c>
      <c r="BQ923">
        <v>64</v>
      </c>
      <c r="BR923">
        <v>65</v>
      </c>
      <c r="BS923">
        <v>66</v>
      </c>
      <c r="BT923">
        <v>67</v>
      </c>
      <c r="BU923">
        <v>68</v>
      </c>
      <c r="BV923">
        <v>69</v>
      </c>
      <c r="BW923">
        <v>70</v>
      </c>
      <c r="BX923">
        <v>71</v>
      </c>
      <c r="BY923">
        <v>72</v>
      </c>
      <c r="BZ923">
        <v>73</v>
      </c>
      <c r="CA923">
        <v>74</v>
      </c>
      <c r="CB923">
        <v>75</v>
      </c>
      <c r="CC923">
        <v>76</v>
      </c>
      <c r="CD923">
        <v>77</v>
      </c>
      <c r="CE923">
        <v>78</v>
      </c>
      <c r="CF923">
        <v>79</v>
      </c>
      <c r="CG923">
        <v>80</v>
      </c>
      <c r="CH923">
        <v>81</v>
      </c>
      <c r="CI923">
        <v>82</v>
      </c>
      <c r="CJ923">
        <v>83</v>
      </c>
      <c r="CK923">
        <v>84</v>
      </c>
      <c r="CL923">
        <v>85</v>
      </c>
      <c r="CM923">
        <v>86</v>
      </c>
      <c r="CN923">
        <v>87</v>
      </c>
      <c r="CO923">
        <v>88</v>
      </c>
      <c r="CP923">
        <v>89</v>
      </c>
      <c r="CQ923">
        <v>90</v>
      </c>
      <c r="CR923">
        <v>91</v>
      </c>
      <c r="CS923">
        <v>92</v>
      </c>
      <c r="CT923">
        <v>93</v>
      </c>
      <c r="CU923">
        <v>94</v>
      </c>
      <c r="CV923">
        <v>95</v>
      </c>
      <c r="CW923">
        <v>96</v>
      </c>
      <c r="CX923">
        <v>97</v>
      </c>
      <c r="CY923">
        <v>98</v>
      </c>
      <c r="CZ923">
        <v>99</v>
      </c>
      <c r="DA923">
        <v>100</v>
      </c>
      <c r="DB923">
        <v>101</v>
      </c>
      <c r="DC923">
        <v>102</v>
      </c>
      <c r="DD923">
        <v>103</v>
      </c>
      <c r="DE923">
        <v>104</v>
      </c>
      <c r="DF923">
        <v>105</v>
      </c>
      <c r="DG923">
        <v>106</v>
      </c>
      <c r="DH923">
        <v>107</v>
      </c>
      <c r="DI923">
        <v>108</v>
      </c>
      <c r="DJ923">
        <v>109</v>
      </c>
      <c r="DK923">
        <v>110</v>
      </c>
      <c r="DL923">
        <v>111</v>
      </c>
      <c r="DM923">
        <v>112</v>
      </c>
      <c r="DN923">
        <v>113</v>
      </c>
      <c r="DO923">
        <v>114</v>
      </c>
      <c r="DP923">
        <v>115</v>
      </c>
      <c r="DQ923">
        <v>116</v>
      </c>
      <c r="DR923">
        <v>117</v>
      </c>
      <c r="DS923">
        <v>118</v>
      </c>
      <c r="DT923">
        <v>119</v>
      </c>
      <c r="DU923">
        <v>120</v>
      </c>
      <c r="DV923">
        <v>121</v>
      </c>
      <c r="DW923">
        <v>122</v>
      </c>
      <c r="DX923">
        <v>123</v>
      </c>
      <c r="DY923">
        <v>124</v>
      </c>
      <c r="DZ923">
        <v>125</v>
      </c>
      <c r="EA923">
        <v>126</v>
      </c>
      <c r="EB923">
        <v>127</v>
      </c>
      <c r="EC923">
        <v>128</v>
      </c>
      <c r="ED923">
        <v>129</v>
      </c>
      <c r="EE923">
        <v>130</v>
      </c>
      <c r="EF923">
        <v>131</v>
      </c>
      <c r="EG923">
        <v>132</v>
      </c>
      <c r="EH923">
        <v>133</v>
      </c>
      <c r="EI923">
        <v>134</v>
      </c>
      <c r="EJ923">
        <v>135</v>
      </c>
      <c r="EK923">
        <v>136</v>
      </c>
      <c r="EL923">
        <v>137</v>
      </c>
      <c r="EM923">
        <v>138</v>
      </c>
      <c r="EN923">
        <v>139</v>
      </c>
      <c r="EO923">
        <v>140</v>
      </c>
      <c r="EP923">
        <v>141</v>
      </c>
      <c r="EQ923">
        <v>142</v>
      </c>
      <c r="ER923">
        <v>143</v>
      </c>
      <c r="ES923">
        <v>144</v>
      </c>
      <c r="ET923">
        <v>145</v>
      </c>
      <c r="EU923">
        <v>146</v>
      </c>
      <c r="EV923">
        <v>147</v>
      </c>
      <c r="EW923">
        <v>148</v>
      </c>
      <c r="EX923">
        <v>149</v>
      </c>
      <c r="EY923">
        <v>150</v>
      </c>
      <c r="EZ923">
        <v>151</v>
      </c>
      <c r="FA923">
        <v>152</v>
      </c>
      <c r="FB923">
        <v>153</v>
      </c>
      <c r="FC923">
        <v>154</v>
      </c>
      <c r="FD923">
        <v>155</v>
      </c>
      <c r="FE923">
        <v>156</v>
      </c>
      <c r="FF923">
        <v>157</v>
      </c>
      <c r="FG923">
        <v>158</v>
      </c>
      <c r="FH923">
        <v>159</v>
      </c>
      <c r="FI923">
        <v>160</v>
      </c>
      <c r="FJ923">
        <v>161</v>
      </c>
      <c r="FK923">
        <v>162</v>
      </c>
      <c r="FL923">
        <v>163</v>
      </c>
      <c r="FM923">
        <v>164</v>
      </c>
      <c r="FN923">
        <v>165</v>
      </c>
      <c r="FO923">
        <v>166</v>
      </c>
      <c r="FP923">
        <v>167</v>
      </c>
      <c r="FQ923">
        <v>168</v>
      </c>
      <c r="FR923">
        <v>169</v>
      </c>
      <c r="FS923">
        <v>170</v>
      </c>
      <c r="FT923">
        <v>171</v>
      </c>
      <c r="FU923">
        <v>172</v>
      </c>
      <c r="FV923">
        <v>173</v>
      </c>
      <c r="FW923">
        <v>174</v>
      </c>
      <c r="FX923">
        <v>175</v>
      </c>
      <c r="FY923">
        <v>176</v>
      </c>
      <c r="FZ923">
        <v>177</v>
      </c>
      <c r="GA923">
        <v>178</v>
      </c>
      <c r="GB923">
        <v>179</v>
      </c>
      <c r="GD923">
        <v>180</v>
      </c>
      <c r="GE923">
        <v>181</v>
      </c>
      <c r="GF923">
        <v>182</v>
      </c>
      <c r="GG923">
        <v>183</v>
      </c>
      <c r="GI923">
        <v>184</v>
      </c>
      <c r="GJ923">
        <v>185</v>
      </c>
      <c r="GK923">
        <v>186</v>
      </c>
      <c r="GL923">
        <v>187</v>
      </c>
    </row>
    <row r="924" spans="4:194" x14ac:dyDescent="0.2">
      <c r="E924" s="426" t="s">
        <v>157</v>
      </c>
      <c r="F924">
        <v>14</v>
      </c>
      <c r="G924">
        <v>101</v>
      </c>
      <c r="H924">
        <v>57</v>
      </c>
      <c r="I924">
        <v>38</v>
      </c>
      <c r="J924">
        <v>124</v>
      </c>
      <c r="K924">
        <v>99</v>
      </c>
      <c r="L924">
        <v>140</v>
      </c>
      <c r="M924">
        <v>147</v>
      </c>
      <c r="N924">
        <v>172</v>
      </c>
      <c r="O924">
        <v>184</v>
      </c>
      <c r="P924">
        <v>63</v>
      </c>
      <c r="Q924">
        <v>119</v>
      </c>
      <c r="R924">
        <v>130</v>
      </c>
      <c r="S924">
        <v>1</v>
      </c>
      <c r="T924">
        <v>141</v>
      </c>
      <c r="U924">
        <v>77</v>
      </c>
      <c r="V924">
        <v>131</v>
      </c>
      <c r="W924">
        <v>81</v>
      </c>
      <c r="X924">
        <v>157</v>
      </c>
      <c r="Y924">
        <v>87</v>
      </c>
      <c r="Z924">
        <v>49</v>
      </c>
      <c r="AA924">
        <v>106</v>
      </c>
      <c r="AB924">
        <v>10</v>
      </c>
      <c r="AC924">
        <v>115</v>
      </c>
      <c r="AD924">
        <v>88</v>
      </c>
      <c r="AE924">
        <v>170</v>
      </c>
      <c r="AF924">
        <v>60</v>
      </c>
      <c r="AG924">
        <v>50</v>
      </c>
      <c r="AH924">
        <v>146</v>
      </c>
      <c r="AI924">
        <v>142</v>
      </c>
      <c r="AJ924">
        <v>117</v>
      </c>
      <c r="AK924">
        <v>149</v>
      </c>
      <c r="AL924">
        <v>92</v>
      </c>
      <c r="AM924">
        <v>27</v>
      </c>
      <c r="AN924">
        <v>31</v>
      </c>
      <c r="AO924">
        <v>104</v>
      </c>
      <c r="AP924">
        <v>85</v>
      </c>
      <c r="AQ924">
        <v>70</v>
      </c>
      <c r="AR924">
        <v>78</v>
      </c>
      <c r="AS924">
        <v>44</v>
      </c>
      <c r="AT924">
        <v>4</v>
      </c>
      <c r="AU924">
        <v>100</v>
      </c>
      <c r="AV924">
        <v>165</v>
      </c>
      <c r="AW924">
        <v>111</v>
      </c>
      <c r="AX924">
        <v>34</v>
      </c>
      <c r="AY924">
        <v>29</v>
      </c>
      <c r="AZ924">
        <v>134</v>
      </c>
      <c r="BA924">
        <v>95</v>
      </c>
      <c r="BB924">
        <v>43</v>
      </c>
      <c r="BC924">
        <v>62</v>
      </c>
      <c r="BD924">
        <v>93</v>
      </c>
      <c r="BE924">
        <v>116</v>
      </c>
      <c r="BF924">
        <v>75</v>
      </c>
      <c r="BG924">
        <v>122</v>
      </c>
      <c r="BH924">
        <v>163</v>
      </c>
      <c r="BI924">
        <v>68</v>
      </c>
      <c r="BJ924">
        <v>59</v>
      </c>
      <c r="BK924">
        <v>84</v>
      </c>
      <c r="BL924">
        <v>3</v>
      </c>
      <c r="BM924">
        <v>86</v>
      </c>
      <c r="BN924">
        <v>90</v>
      </c>
      <c r="BO924">
        <v>153</v>
      </c>
      <c r="BP924">
        <v>183</v>
      </c>
      <c r="BQ924">
        <v>47</v>
      </c>
      <c r="BR924">
        <v>23</v>
      </c>
      <c r="BS924">
        <v>114</v>
      </c>
      <c r="BT924">
        <v>18</v>
      </c>
      <c r="BU924">
        <v>94</v>
      </c>
      <c r="BV924">
        <v>148</v>
      </c>
      <c r="BW924">
        <v>171</v>
      </c>
      <c r="BX924">
        <v>164</v>
      </c>
      <c r="BY924">
        <v>145</v>
      </c>
      <c r="BZ924">
        <v>185</v>
      </c>
      <c r="CA924">
        <v>72</v>
      </c>
      <c r="CB924">
        <v>16</v>
      </c>
      <c r="CC924">
        <v>118</v>
      </c>
      <c r="CD924">
        <v>65</v>
      </c>
      <c r="CE924">
        <v>69</v>
      </c>
      <c r="CF924">
        <v>136</v>
      </c>
      <c r="CG924">
        <v>166</v>
      </c>
      <c r="CH924">
        <v>178</v>
      </c>
      <c r="CI924">
        <v>35</v>
      </c>
      <c r="CJ924">
        <v>96</v>
      </c>
      <c r="CK924">
        <v>6</v>
      </c>
      <c r="CL924">
        <v>154</v>
      </c>
      <c r="CM924">
        <v>182</v>
      </c>
      <c r="CN924">
        <v>158</v>
      </c>
      <c r="CO924">
        <v>5</v>
      </c>
      <c r="CP924">
        <v>151</v>
      </c>
      <c r="CQ924">
        <v>176</v>
      </c>
      <c r="CR924">
        <v>107</v>
      </c>
      <c r="CS924">
        <v>13</v>
      </c>
      <c r="CT924">
        <v>51</v>
      </c>
      <c r="CU924">
        <v>61</v>
      </c>
      <c r="CV924">
        <v>126</v>
      </c>
      <c r="CW924">
        <v>137</v>
      </c>
      <c r="CX924">
        <v>179</v>
      </c>
      <c r="CY924">
        <v>54</v>
      </c>
      <c r="CZ924">
        <v>11</v>
      </c>
      <c r="DA924">
        <v>42</v>
      </c>
      <c r="DB924">
        <v>2</v>
      </c>
      <c r="DC924">
        <v>186</v>
      </c>
      <c r="DD924">
        <v>181</v>
      </c>
      <c r="DE924">
        <v>52</v>
      </c>
      <c r="DF924">
        <v>177</v>
      </c>
      <c r="DG924">
        <v>175</v>
      </c>
      <c r="DH924">
        <v>113</v>
      </c>
      <c r="DI924">
        <v>39</v>
      </c>
      <c r="DJ924">
        <v>33</v>
      </c>
      <c r="DK924">
        <v>67</v>
      </c>
      <c r="DL924">
        <v>133</v>
      </c>
      <c r="DM924">
        <v>128</v>
      </c>
      <c r="DN924">
        <v>82</v>
      </c>
      <c r="DO924">
        <v>155</v>
      </c>
      <c r="DP924">
        <v>12</v>
      </c>
      <c r="DQ924">
        <v>109</v>
      </c>
      <c r="DR924">
        <v>180</v>
      </c>
      <c r="DS924">
        <v>121</v>
      </c>
      <c r="DT924">
        <v>36</v>
      </c>
      <c r="DU924">
        <v>48</v>
      </c>
      <c r="DV924">
        <v>24</v>
      </c>
      <c r="DW924">
        <v>161</v>
      </c>
      <c r="DX924">
        <v>150</v>
      </c>
      <c r="DY924">
        <v>167</v>
      </c>
      <c r="DZ924">
        <v>58</v>
      </c>
      <c r="EA924">
        <v>120</v>
      </c>
      <c r="EB924">
        <v>143</v>
      </c>
      <c r="EC924">
        <v>112</v>
      </c>
      <c r="ED924">
        <v>156</v>
      </c>
      <c r="EE924">
        <v>132</v>
      </c>
      <c r="EF924">
        <v>89</v>
      </c>
      <c r="EG924">
        <v>173</v>
      </c>
      <c r="EH924">
        <v>97</v>
      </c>
      <c r="EI924">
        <v>20</v>
      </c>
      <c r="EJ924">
        <v>187</v>
      </c>
      <c r="EK924">
        <v>103</v>
      </c>
      <c r="EL924">
        <v>80</v>
      </c>
      <c r="EM924">
        <v>139</v>
      </c>
      <c r="EN924">
        <v>21</v>
      </c>
      <c r="EO924">
        <v>7</v>
      </c>
      <c r="EP924">
        <v>15</v>
      </c>
      <c r="EQ924">
        <v>135</v>
      </c>
      <c r="ER924">
        <v>169</v>
      </c>
      <c r="ES924">
        <v>91</v>
      </c>
      <c r="ET924">
        <v>83</v>
      </c>
      <c r="EU924">
        <v>160</v>
      </c>
      <c r="EV924">
        <v>28</v>
      </c>
      <c r="EW924">
        <v>162</v>
      </c>
      <c r="EX924">
        <v>8</v>
      </c>
      <c r="EY924">
        <v>102</v>
      </c>
      <c r="EZ924">
        <v>105</v>
      </c>
      <c r="FA924">
        <v>159</v>
      </c>
      <c r="FB924">
        <v>37</v>
      </c>
      <c r="FC924">
        <v>46</v>
      </c>
      <c r="FD924">
        <v>53</v>
      </c>
      <c r="FE924">
        <v>19</v>
      </c>
      <c r="FF924">
        <v>125</v>
      </c>
      <c r="FG924">
        <v>32</v>
      </c>
      <c r="FH924">
        <v>152</v>
      </c>
      <c r="FI924">
        <v>76</v>
      </c>
      <c r="FJ924">
        <v>30</v>
      </c>
      <c r="FK924">
        <v>174</v>
      </c>
      <c r="FL924">
        <v>79</v>
      </c>
      <c r="FM924">
        <v>55</v>
      </c>
      <c r="FN924">
        <v>41</v>
      </c>
      <c r="FO924">
        <v>74</v>
      </c>
      <c r="FP924">
        <v>64</v>
      </c>
      <c r="FQ924">
        <v>66</v>
      </c>
      <c r="FR924">
        <v>40</v>
      </c>
      <c r="FS924">
        <v>123</v>
      </c>
      <c r="FT924">
        <v>45</v>
      </c>
      <c r="FU924">
        <v>9</v>
      </c>
      <c r="FV924">
        <v>22</v>
      </c>
      <c r="FW924">
        <v>127</v>
      </c>
      <c r="FX924">
        <v>108</v>
      </c>
      <c r="FY924">
        <v>129</v>
      </c>
      <c r="FZ924">
        <v>110</v>
      </c>
      <c r="GA924">
        <v>144</v>
      </c>
      <c r="GB924">
        <v>71</v>
      </c>
      <c r="GD924">
        <v>98</v>
      </c>
      <c r="GE924">
        <v>138</v>
      </c>
      <c r="GF924">
        <v>17</v>
      </c>
      <c r="GG924">
        <v>168</v>
      </c>
      <c r="GI924">
        <v>25</v>
      </c>
      <c r="GJ924">
        <v>73</v>
      </c>
      <c r="GK924">
        <v>26</v>
      </c>
      <c r="GL924">
        <v>56</v>
      </c>
    </row>
    <row r="925" spans="4:194" x14ac:dyDescent="0.2">
      <c r="E925" s="426" t="s">
        <v>159</v>
      </c>
      <c r="F925">
        <v>59</v>
      </c>
      <c r="G925">
        <v>89</v>
      </c>
      <c r="H925">
        <v>102</v>
      </c>
      <c r="I925">
        <v>133</v>
      </c>
      <c r="J925">
        <v>36</v>
      </c>
      <c r="K925">
        <v>140</v>
      </c>
      <c r="L925">
        <v>144</v>
      </c>
      <c r="M925">
        <v>122</v>
      </c>
      <c r="N925">
        <v>120</v>
      </c>
      <c r="O925">
        <v>113</v>
      </c>
      <c r="P925">
        <v>27</v>
      </c>
      <c r="Q925">
        <v>41</v>
      </c>
      <c r="R925">
        <v>119</v>
      </c>
      <c r="S925">
        <v>186</v>
      </c>
      <c r="T925">
        <v>151</v>
      </c>
      <c r="U925">
        <v>154</v>
      </c>
      <c r="V925">
        <v>58</v>
      </c>
      <c r="W925">
        <v>9</v>
      </c>
      <c r="X925">
        <v>116</v>
      </c>
      <c r="Y925">
        <v>109</v>
      </c>
      <c r="Z925">
        <v>148</v>
      </c>
      <c r="AA925">
        <v>139</v>
      </c>
      <c r="AB925">
        <v>184</v>
      </c>
      <c r="AC925">
        <v>118</v>
      </c>
      <c r="AD925">
        <v>92</v>
      </c>
      <c r="AE925">
        <v>20</v>
      </c>
      <c r="AF925">
        <v>169</v>
      </c>
      <c r="AG925">
        <v>111</v>
      </c>
      <c r="AH925">
        <v>90</v>
      </c>
      <c r="AI925">
        <v>28</v>
      </c>
      <c r="AJ925">
        <v>43</v>
      </c>
      <c r="AK925">
        <v>130</v>
      </c>
      <c r="AL925">
        <v>91</v>
      </c>
      <c r="AM925">
        <v>81</v>
      </c>
      <c r="AN925">
        <v>182</v>
      </c>
      <c r="AO925">
        <v>52</v>
      </c>
      <c r="AP925">
        <v>123</v>
      </c>
      <c r="AQ925">
        <v>65</v>
      </c>
      <c r="AR925">
        <v>143</v>
      </c>
      <c r="AS925">
        <v>162</v>
      </c>
      <c r="AT925">
        <v>67</v>
      </c>
      <c r="AU925">
        <v>53</v>
      </c>
      <c r="AV925">
        <v>31</v>
      </c>
      <c r="AW925">
        <v>180</v>
      </c>
      <c r="AX925">
        <v>136</v>
      </c>
      <c r="AY925">
        <v>115</v>
      </c>
      <c r="AZ925">
        <v>21</v>
      </c>
      <c r="BA925">
        <v>142</v>
      </c>
      <c r="BB925">
        <v>105</v>
      </c>
      <c r="BC925">
        <v>99</v>
      </c>
      <c r="BD925">
        <v>155</v>
      </c>
      <c r="BE925">
        <v>170</v>
      </c>
      <c r="BF925">
        <v>42</v>
      </c>
      <c r="BG925">
        <v>158</v>
      </c>
      <c r="BH925">
        <v>19</v>
      </c>
      <c r="BI925">
        <v>94</v>
      </c>
      <c r="BJ925">
        <v>6</v>
      </c>
      <c r="BK925">
        <v>157</v>
      </c>
      <c r="BL925">
        <v>2</v>
      </c>
      <c r="BM925">
        <v>29</v>
      </c>
      <c r="BN925">
        <v>62</v>
      </c>
      <c r="BO925">
        <v>48</v>
      </c>
      <c r="BP925">
        <v>56</v>
      </c>
      <c r="BQ925">
        <v>178</v>
      </c>
      <c r="BR925">
        <v>138</v>
      </c>
      <c r="BS925">
        <v>132</v>
      </c>
      <c r="BT925">
        <v>95</v>
      </c>
      <c r="BU925">
        <v>4</v>
      </c>
      <c r="BV925">
        <v>82</v>
      </c>
      <c r="BW925">
        <v>11</v>
      </c>
      <c r="BX925">
        <v>85</v>
      </c>
      <c r="BY925">
        <v>10</v>
      </c>
      <c r="BZ925">
        <v>15</v>
      </c>
      <c r="CA925">
        <v>63</v>
      </c>
      <c r="CB925">
        <v>146</v>
      </c>
      <c r="CC925">
        <v>172</v>
      </c>
      <c r="CD925">
        <v>33</v>
      </c>
      <c r="CE925">
        <v>25</v>
      </c>
      <c r="CF925">
        <v>103</v>
      </c>
      <c r="CG925">
        <v>112</v>
      </c>
      <c r="CH925">
        <v>34</v>
      </c>
      <c r="CI925">
        <v>75</v>
      </c>
      <c r="CJ925">
        <v>80</v>
      </c>
      <c r="CK925">
        <v>137</v>
      </c>
      <c r="CL925">
        <v>68</v>
      </c>
      <c r="CM925">
        <v>7</v>
      </c>
      <c r="CN925">
        <v>5</v>
      </c>
      <c r="CO925">
        <v>145</v>
      </c>
      <c r="CP925">
        <v>51</v>
      </c>
      <c r="CQ925">
        <v>22</v>
      </c>
      <c r="CR925">
        <v>150</v>
      </c>
      <c r="CS925">
        <v>74</v>
      </c>
      <c r="CT925">
        <v>179</v>
      </c>
      <c r="CU925">
        <v>171</v>
      </c>
      <c r="CV925">
        <v>26</v>
      </c>
      <c r="CW925">
        <v>40</v>
      </c>
      <c r="CX925">
        <v>164</v>
      </c>
      <c r="CY925">
        <v>35</v>
      </c>
      <c r="CZ925">
        <v>30</v>
      </c>
      <c r="DA925">
        <v>131</v>
      </c>
      <c r="DB925">
        <v>124</v>
      </c>
      <c r="DC925">
        <v>156</v>
      </c>
      <c r="DD925">
        <v>152</v>
      </c>
      <c r="DE925">
        <v>45</v>
      </c>
      <c r="DF925">
        <v>49</v>
      </c>
      <c r="DG925">
        <v>64</v>
      </c>
      <c r="DH925">
        <v>78</v>
      </c>
      <c r="DI925">
        <v>127</v>
      </c>
      <c r="DJ925">
        <v>147</v>
      </c>
      <c r="DK925">
        <v>73</v>
      </c>
      <c r="DL925">
        <v>177</v>
      </c>
      <c r="DM925">
        <v>183</v>
      </c>
      <c r="DN925">
        <v>135</v>
      </c>
      <c r="DO925">
        <v>185</v>
      </c>
      <c r="DP925">
        <v>13</v>
      </c>
      <c r="DQ925">
        <v>55</v>
      </c>
      <c r="DR925">
        <v>88</v>
      </c>
      <c r="DS925">
        <v>149</v>
      </c>
      <c r="DT925">
        <v>181</v>
      </c>
      <c r="DU925">
        <v>18</v>
      </c>
      <c r="DV925">
        <v>8</v>
      </c>
      <c r="DW925">
        <v>166</v>
      </c>
      <c r="DX925">
        <v>72</v>
      </c>
      <c r="DY925">
        <v>17</v>
      </c>
      <c r="DZ925">
        <v>66</v>
      </c>
      <c r="EA925">
        <v>54</v>
      </c>
      <c r="EB925">
        <v>163</v>
      </c>
      <c r="EC925">
        <v>125</v>
      </c>
      <c r="ED925">
        <v>106</v>
      </c>
      <c r="EE925">
        <v>117</v>
      </c>
      <c r="EF925">
        <v>168</v>
      </c>
      <c r="EG925">
        <v>46</v>
      </c>
      <c r="EH925">
        <v>12</v>
      </c>
      <c r="EI925">
        <v>121</v>
      </c>
      <c r="EJ925">
        <v>32</v>
      </c>
      <c r="EK925">
        <v>100</v>
      </c>
      <c r="EL925">
        <v>84</v>
      </c>
      <c r="EM925">
        <v>174</v>
      </c>
      <c r="EN925">
        <v>153</v>
      </c>
      <c r="EO925">
        <v>107</v>
      </c>
      <c r="EP925">
        <v>187</v>
      </c>
      <c r="EQ925">
        <v>114</v>
      </c>
      <c r="ER925">
        <v>159</v>
      </c>
      <c r="ES925">
        <v>101</v>
      </c>
      <c r="ET925">
        <v>93</v>
      </c>
      <c r="EU925">
        <v>87</v>
      </c>
      <c r="EV925">
        <v>108</v>
      </c>
      <c r="EW925">
        <v>14</v>
      </c>
      <c r="EX925">
        <v>161</v>
      </c>
      <c r="EY925">
        <v>37</v>
      </c>
      <c r="EZ925">
        <v>38</v>
      </c>
      <c r="FA925">
        <v>176</v>
      </c>
      <c r="FB925">
        <v>71</v>
      </c>
      <c r="FC925">
        <v>141</v>
      </c>
      <c r="FD925">
        <v>128</v>
      </c>
      <c r="FE925">
        <v>39</v>
      </c>
      <c r="FF925">
        <v>50</v>
      </c>
      <c r="FG925">
        <v>126</v>
      </c>
      <c r="FH925">
        <v>160</v>
      </c>
      <c r="FI925">
        <v>57</v>
      </c>
      <c r="FJ925">
        <v>167</v>
      </c>
      <c r="FK925">
        <v>165</v>
      </c>
      <c r="FL925">
        <v>47</v>
      </c>
      <c r="FM925">
        <v>77</v>
      </c>
      <c r="FN925">
        <v>104</v>
      </c>
      <c r="FO925">
        <v>70</v>
      </c>
      <c r="FP925">
        <v>24</v>
      </c>
      <c r="FQ925">
        <v>110</v>
      </c>
      <c r="FR925">
        <v>86</v>
      </c>
      <c r="FS925">
        <v>98</v>
      </c>
      <c r="FT925">
        <v>69</v>
      </c>
      <c r="FU925">
        <v>76</v>
      </c>
      <c r="FV925">
        <v>134</v>
      </c>
      <c r="FW925">
        <v>96</v>
      </c>
      <c r="FX925">
        <v>129</v>
      </c>
      <c r="FY925">
        <v>79</v>
      </c>
      <c r="FZ925">
        <v>83</v>
      </c>
      <c r="GA925">
        <v>60</v>
      </c>
      <c r="GB925">
        <v>16</v>
      </c>
      <c r="GD925">
        <v>44</v>
      </c>
      <c r="GE925">
        <v>3</v>
      </c>
      <c r="GF925">
        <v>175</v>
      </c>
      <c r="GG925">
        <v>97</v>
      </c>
      <c r="GI925">
        <v>23</v>
      </c>
      <c r="GJ925">
        <v>61</v>
      </c>
      <c r="GK925">
        <v>1</v>
      </c>
      <c r="GL925">
        <v>173</v>
      </c>
    </row>
    <row r="927" spans="4:194" x14ac:dyDescent="0.2">
      <c r="D927" s="430">
        <v>188</v>
      </c>
      <c r="E927" s="431" t="s">
        <v>179</v>
      </c>
    </row>
    <row r="928" spans="4:194" x14ac:dyDescent="0.2">
      <c r="E928" s="426" t="s">
        <v>130</v>
      </c>
      <c r="F928">
        <v>1</v>
      </c>
      <c r="G928">
        <v>2</v>
      </c>
      <c r="H928">
        <v>3</v>
      </c>
      <c r="I928">
        <v>4</v>
      </c>
      <c r="J928">
        <v>5</v>
      </c>
      <c r="K928">
        <v>6</v>
      </c>
      <c r="L928">
        <v>7</v>
      </c>
      <c r="M928">
        <v>8</v>
      </c>
      <c r="N928">
        <v>9</v>
      </c>
      <c r="O928">
        <v>10</v>
      </c>
      <c r="P928">
        <v>11</v>
      </c>
      <c r="Q928">
        <v>12</v>
      </c>
      <c r="R928">
        <v>13</v>
      </c>
      <c r="S928">
        <v>14</v>
      </c>
      <c r="T928">
        <v>15</v>
      </c>
      <c r="U928">
        <v>16</v>
      </c>
      <c r="V928">
        <v>17</v>
      </c>
      <c r="W928">
        <v>18</v>
      </c>
      <c r="X928">
        <v>19</v>
      </c>
      <c r="Y928">
        <v>20</v>
      </c>
      <c r="Z928">
        <v>21</v>
      </c>
      <c r="AA928">
        <v>22</v>
      </c>
      <c r="AB928">
        <v>23</v>
      </c>
      <c r="AC928">
        <v>24</v>
      </c>
      <c r="AD928">
        <v>25</v>
      </c>
      <c r="AE928">
        <v>26</v>
      </c>
      <c r="AF928">
        <v>27</v>
      </c>
      <c r="AG928">
        <v>28</v>
      </c>
      <c r="AH928">
        <v>29</v>
      </c>
      <c r="AI928">
        <v>30</v>
      </c>
      <c r="AJ928">
        <v>31</v>
      </c>
      <c r="AK928">
        <v>32</v>
      </c>
      <c r="AL928">
        <v>33</v>
      </c>
      <c r="AM928">
        <v>34</v>
      </c>
      <c r="AN928">
        <v>35</v>
      </c>
      <c r="AO928">
        <v>36</v>
      </c>
      <c r="AP928">
        <v>37</v>
      </c>
      <c r="AQ928">
        <v>38</v>
      </c>
      <c r="AR928">
        <v>39</v>
      </c>
      <c r="AS928">
        <v>40</v>
      </c>
      <c r="AT928">
        <v>41</v>
      </c>
      <c r="AU928">
        <v>42</v>
      </c>
      <c r="AV928">
        <v>43</v>
      </c>
      <c r="AW928">
        <v>44</v>
      </c>
      <c r="AX928">
        <v>45</v>
      </c>
      <c r="AY928">
        <v>46</v>
      </c>
      <c r="AZ928">
        <v>47</v>
      </c>
      <c r="BA928">
        <v>48</v>
      </c>
      <c r="BB928">
        <v>49</v>
      </c>
      <c r="BC928">
        <v>50</v>
      </c>
      <c r="BD928">
        <v>51</v>
      </c>
      <c r="BE928">
        <v>52</v>
      </c>
      <c r="BF928">
        <v>53</v>
      </c>
      <c r="BG928">
        <v>54</v>
      </c>
      <c r="BH928">
        <v>55</v>
      </c>
      <c r="BI928">
        <v>56</v>
      </c>
      <c r="BJ928">
        <v>57</v>
      </c>
      <c r="BK928">
        <v>58</v>
      </c>
      <c r="BL928">
        <v>59</v>
      </c>
      <c r="BM928">
        <v>60</v>
      </c>
      <c r="BN928">
        <v>61</v>
      </c>
      <c r="BO928">
        <v>62</v>
      </c>
      <c r="BP928">
        <v>63</v>
      </c>
      <c r="BQ928">
        <v>64</v>
      </c>
      <c r="BR928">
        <v>65</v>
      </c>
      <c r="BS928">
        <v>66</v>
      </c>
      <c r="BT928">
        <v>67</v>
      </c>
      <c r="BU928">
        <v>68</v>
      </c>
      <c r="BV928">
        <v>69</v>
      </c>
      <c r="BW928">
        <v>70</v>
      </c>
      <c r="BX928">
        <v>71</v>
      </c>
      <c r="BY928">
        <v>72</v>
      </c>
      <c r="BZ928">
        <v>73</v>
      </c>
      <c r="CA928">
        <v>74</v>
      </c>
      <c r="CB928">
        <v>75</v>
      </c>
      <c r="CC928">
        <v>76</v>
      </c>
      <c r="CD928">
        <v>77</v>
      </c>
      <c r="CE928">
        <v>78</v>
      </c>
      <c r="CF928">
        <v>79</v>
      </c>
      <c r="CG928">
        <v>80</v>
      </c>
      <c r="CH928">
        <v>81</v>
      </c>
      <c r="CI928">
        <v>82</v>
      </c>
      <c r="CJ928">
        <v>83</v>
      </c>
      <c r="CK928">
        <v>84</v>
      </c>
      <c r="CL928">
        <v>85</v>
      </c>
      <c r="CM928">
        <v>86</v>
      </c>
      <c r="CN928">
        <v>87</v>
      </c>
      <c r="CO928">
        <v>88</v>
      </c>
      <c r="CP928">
        <v>89</v>
      </c>
      <c r="CQ928">
        <v>90</v>
      </c>
      <c r="CR928">
        <v>91</v>
      </c>
      <c r="CS928">
        <v>92</v>
      </c>
      <c r="CT928">
        <v>93</v>
      </c>
      <c r="CU928">
        <v>94</v>
      </c>
      <c r="CV928">
        <v>95</v>
      </c>
      <c r="CW928">
        <v>96</v>
      </c>
      <c r="CX928">
        <v>97</v>
      </c>
      <c r="CY928">
        <v>98</v>
      </c>
      <c r="CZ928">
        <v>99</v>
      </c>
      <c r="DA928">
        <v>100</v>
      </c>
      <c r="DB928">
        <v>101</v>
      </c>
      <c r="DC928">
        <v>102</v>
      </c>
      <c r="DD928">
        <v>103</v>
      </c>
      <c r="DE928">
        <v>104</v>
      </c>
      <c r="DF928">
        <v>105</v>
      </c>
      <c r="DG928">
        <v>106</v>
      </c>
      <c r="DH928">
        <v>107</v>
      </c>
      <c r="DI928">
        <v>108</v>
      </c>
      <c r="DJ928">
        <v>109</v>
      </c>
      <c r="DK928">
        <v>110</v>
      </c>
      <c r="DL928">
        <v>111</v>
      </c>
      <c r="DM928">
        <v>112</v>
      </c>
      <c r="DN928">
        <v>113</v>
      </c>
      <c r="DO928">
        <v>114</v>
      </c>
      <c r="DP928">
        <v>115</v>
      </c>
      <c r="DQ928">
        <v>116</v>
      </c>
      <c r="DR928">
        <v>117</v>
      </c>
      <c r="DS928">
        <v>118</v>
      </c>
      <c r="DT928">
        <v>119</v>
      </c>
      <c r="DU928">
        <v>120</v>
      </c>
      <c r="DV928">
        <v>121</v>
      </c>
      <c r="DW928">
        <v>122</v>
      </c>
      <c r="DX928">
        <v>123</v>
      </c>
      <c r="DY928">
        <v>124</v>
      </c>
      <c r="DZ928">
        <v>125</v>
      </c>
      <c r="EA928">
        <v>126</v>
      </c>
      <c r="EB928">
        <v>127</v>
      </c>
      <c r="EC928">
        <v>128</v>
      </c>
      <c r="ED928">
        <v>129</v>
      </c>
      <c r="EE928">
        <v>130</v>
      </c>
      <c r="EF928">
        <v>131</v>
      </c>
      <c r="EG928">
        <v>132</v>
      </c>
      <c r="EH928">
        <v>133</v>
      </c>
      <c r="EI928">
        <v>134</v>
      </c>
      <c r="EJ928">
        <v>135</v>
      </c>
      <c r="EK928">
        <v>136</v>
      </c>
      <c r="EL928">
        <v>137</v>
      </c>
      <c r="EM928">
        <v>138</v>
      </c>
      <c r="EN928">
        <v>139</v>
      </c>
      <c r="EO928">
        <v>140</v>
      </c>
      <c r="EP928">
        <v>141</v>
      </c>
      <c r="EQ928">
        <v>142</v>
      </c>
      <c r="ER928">
        <v>143</v>
      </c>
      <c r="ES928">
        <v>144</v>
      </c>
      <c r="ET928">
        <v>145</v>
      </c>
      <c r="EU928">
        <v>146</v>
      </c>
      <c r="EV928">
        <v>147</v>
      </c>
      <c r="EW928">
        <v>148</v>
      </c>
      <c r="EX928">
        <v>149</v>
      </c>
      <c r="EY928">
        <v>150</v>
      </c>
      <c r="EZ928">
        <v>151</v>
      </c>
      <c r="FA928">
        <v>152</v>
      </c>
      <c r="FB928">
        <v>153</v>
      </c>
      <c r="FC928">
        <v>154</v>
      </c>
      <c r="FD928">
        <v>155</v>
      </c>
      <c r="FE928">
        <v>156</v>
      </c>
      <c r="FF928">
        <v>157</v>
      </c>
      <c r="FG928">
        <v>158</v>
      </c>
      <c r="FH928">
        <v>159</v>
      </c>
      <c r="FI928">
        <v>160</v>
      </c>
      <c r="FJ928">
        <v>161</v>
      </c>
      <c r="FK928">
        <v>162</v>
      </c>
      <c r="FL928">
        <v>163</v>
      </c>
      <c r="FM928">
        <v>164</v>
      </c>
      <c r="FN928">
        <v>165</v>
      </c>
      <c r="FO928">
        <v>166</v>
      </c>
      <c r="FP928">
        <v>167</v>
      </c>
      <c r="FQ928">
        <v>168</v>
      </c>
      <c r="FR928">
        <v>169</v>
      </c>
      <c r="FS928">
        <v>170</v>
      </c>
      <c r="FT928">
        <v>171</v>
      </c>
      <c r="FU928">
        <v>172</v>
      </c>
      <c r="FV928">
        <v>173</v>
      </c>
      <c r="FW928">
        <v>174</v>
      </c>
      <c r="FX928">
        <v>175</v>
      </c>
      <c r="FY928">
        <v>176</v>
      </c>
      <c r="FZ928">
        <v>177</v>
      </c>
      <c r="GA928">
        <v>178</v>
      </c>
      <c r="GB928">
        <v>179</v>
      </c>
      <c r="GC928">
        <v>180</v>
      </c>
      <c r="GD928">
        <v>181</v>
      </c>
      <c r="GE928">
        <v>182</v>
      </c>
      <c r="GF928">
        <v>183</v>
      </c>
      <c r="GG928">
        <v>184</v>
      </c>
      <c r="GI928">
        <v>185</v>
      </c>
      <c r="GJ928">
        <v>186</v>
      </c>
      <c r="GK928">
        <v>187</v>
      </c>
      <c r="GL928">
        <v>188</v>
      </c>
    </row>
    <row r="929" spans="4:199" x14ac:dyDescent="0.2">
      <c r="E929" s="426" t="s">
        <v>157</v>
      </c>
      <c r="F929">
        <v>93</v>
      </c>
      <c r="G929">
        <v>187</v>
      </c>
      <c r="H929">
        <v>126</v>
      </c>
      <c r="I929">
        <v>85</v>
      </c>
      <c r="J929">
        <v>22</v>
      </c>
      <c r="K929">
        <v>157</v>
      </c>
      <c r="L929">
        <v>114</v>
      </c>
      <c r="M929">
        <v>2</v>
      </c>
      <c r="N929">
        <v>170</v>
      </c>
      <c r="O929">
        <v>131</v>
      </c>
      <c r="P929">
        <v>49</v>
      </c>
      <c r="Q929">
        <v>99</v>
      </c>
      <c r="R929">
        <v>37</v>
      </c>
      <c r="S929">
        <v>172</v>
      </c>
      <c r="T929">
        <v>113</v>
      </c>
      <c r="U929">
        <v>130</v>
      </c>
      <c r="V929">
        <v>143</v>
      </c>
      <c r="W929">
        <v>112</v>
      </c>
      <c r="X929">
        <v>175</v>
      </c>
      <c r="Y929">
        <v>108</v>
      </c>
      <c r="Z929">
        <v>50</v>
      </c>
      <c r="AA929">
        <v>80</v>
      </c>
      <c r="AB929">
        <v>54</v>
      </c>
      <c r="AC929">
        <v>178</v>
      </c>
      <c r="AD929">
        <v>11</v>
      </c>
      <c r="AE929">
        <v>60</v>
      </c>
      <c r="AF929">
        <v>36</v>
      </c>
      <c r="AG929">
        <v>134</v>
      </c>
      <c r="AH929">
        <v>86</v>
      </c>
      <c r="AI929">
        <v>13</v>
      </c>
      <c r="AJ929">
        <v>27</v>
      </c>
      <c r="AK929">
        <v>119</v>
      </c>
      <c r="AL929">
        <v>101</v>
      </c>
      <c r="AM929">
        <v>176</v>
      </c>
      <c r="AN929">
        <v>183</v>
      </c>
      <c r="AO929">
        <v>139</v>
      </c>
      <c r="AP929">
        <v>45</v>
      </c>
      <c r="AQ929">
        <v>161</v>
      </c>
      <c r="AR929">
        <v>135</v>
      </c>
      <c r="AS929">
        <v>46</v>
      </c>
      <c r="AT929">
        <v>98</v>
      </c>
      <c r="AU929">
        <v>184</v>
      </c>
      <c r="AV929">
        <v>42</v>
      </c>
      <c r="AW929">
        <v>167</v>
      </c>
      <c r="AX929">
        <v>64</v>
      </c>
      <c r="AY929">
        <v>109</v>
      </c>
      <c r="AZ929">
        <v>66</v>
      </c>
      <c r="BA929">
        <v>140</v>
      </c>
      <c r="BB929">
        <v>91</v>
      </c>
      <c r="BC929">
        <v>169</v>
      </c>
      <c r="BD929">
        <v>89</v>
      </c>
      <c r="BE929">
        <v>56</v>
      </c>
      <c r="BF929">
        <v>102</v>
      </c>
      <c r="BG929">
        <v>158</v>
      </c>
      <c r="BH929">
        <v>182</v>
      </c>
      <c r="BI929">
        <v>180</v>
      </c>
      <c r="BJ929">
        <v>18</v>
      </c>
      <c r="BK929">
        <v>84</v>
      </c>
      <c r="BL929">
        <v>152</v>
      </c>
      <c r="BM929">
        <v>26</v>
      </c>
      <c r="BN929">
        <v>8</v>
      </c>
      <c r="BO929">
        <v>188</v>
      </c>
      <c r="BP929">
        <v>16</v>
      </c>
      <c r="BQ929">
        <v>30</v>
      </c>
      <c r="BR929">
        <v>88</v>
      </c>
      <c r="BS929">
        <v>75</v>
      </c>
      <c r="BT929">
        <v>14</v>
      </c>
      <c r="BU929">
        <v>51</v>
      </c>
      <c r="BV929">
        <v>40</v>
      </c>
      <c r="BW929">
        <v>34</v>
      </c>
      <c r="BX929">
        <v>53</v>
      </c>
      <c r="BY929">
        <v>138</v>
      </c>
      <c r="BZ929">
        <v>97</v>
      </c>
      <c r="CA929">
        <v>61</v>
      </c>
      <c r="CB929">
        <v>32</v>
      </c>
      <c r="CC929">
        <v>10</v>
      </c>
      <c r="CD929">
        <v>121</v>
      </c>
      <c r="CE929">
        <v>47</v>
      </c>
      <c r="CF929">
        <v>23</v>
      </c>
      <c r="CG929">
        <v>128</v>
      </c>
      <c r="CH929">
        <v>103</v>
      </c>
      <c r="CI929">
        <v>20</v>
      </c>
      <c r="CJ929">
        <v>181</v>
      </c>
      <c r="CK929">
        <v>171</v>
      </c>
      <c r="CL929">
        <v>38</v>
      </c>
      <c r="CM929">
        <v>154</v>
      </c>
      <c r="CN929">
        <v>79</v>
      </c>
      <c r="CO929">
        <v>44</v>
      </c>
      <c r="CP929">
        <v>145</v>
      </c>
      <c r="CQ929">
        <v>148</v>
      </c>
      <c r="CR929">
        <v>168</v>
      </c>
      <c r="CS929">
        <v>90</v>
      </c>
      <c r="CT929">
        <v>92</v>
      </c>
      <c r="CU929">
        <v>17</v>
      </c>
      <c r="CV929">
        <v>104</v>
      </c>
      <c r="CW929">
        <v>115</v>
      </c>
      <c r="CX929">
        <v>68</v>
      </c>
      <c r="CY929">
        <v>87</v>
      </c>
      <c r="CZ929">
        <v>136</v>
      </c>
      <c r="DA929">
        <v>57</v>
      </c>
      <c r="DB929">
        <v>67</v>
      </c>
      <c r="DC929">
        <v>5</v>
      </c>
      <c r="DD929">
        <v>124</v>
      </c>
      <c r="DE929">
        <v>156</v>
      </c>
      <c r="DF929">
        <v>162</v>
      </c>
      <c r="DG929">
        <v>59</v>
      </c>
      <c r="DH929">
        <v>165</v>
      </c>
      <c r="DI929">
        <v>4</v>
      </c>
      <c r="DJ929">
        <v>81</v>
      </c>
      <c r="DK929">
        <v>107</v>
      </c>
      <c r="DL929">
        <v>149</v>
      </c>
      <c r="DM929">
        <v>25</v>
      </c>
      <c r="DN929">
        <v>35</v>
      </c>
      <c r="DO929">
        <v>160</v>
      </c>
      <c r="DP929">
        <v>52</v>
      </c>
      <c r="DQ929">
        <v>129</v>
      </c>
      <c r="DR929">
        <v>163</v>
      </c>
      <c r="DS929">
        <v>55</v>
      </c>
      <c r="DT929">
        <v>147</v>
      </c>
      <c r="DU929">
        <v>48</v>
      </c>
      <c r="DV929">
        <v>164</v>
      </c>
      <c r="DW929">
        <v>74</v>
      </c>
      <c r="DX929">
        <v>146</v>
      </c>
      <c r="DY929">
        <v>106</v>
      </c>
      <c r="DZ929">
        <v>1</v>
      </c>
      <c r="EA929">
        <v>127</v>
      </c>
      <c r="EB929">
        <v>31</v>
      </c>
      <c r="EC929">
        <v>82</v>
      </c>
      <c r="ED929">
        <v>132</v>
      </c>
      <c r="EE929">
        <v>116</v>
      </c>
      <c r="EF929">
        <v>58</v>
      </c>
      <c r="EG929">
        <v>96</v>
      </c>
      <c r="EH929">
        <v>142</v>
      </c>
      <c r="EI929">
        <v>28</v>
      </c>
      <c r="EJ929">
        <v>63</v>
      </c>
      <c r="EK929">
        <v>69</v>
      </c>
      <c r="EL929">
        <v>174</v>
      </c>
      <c r="EM929">
        <v>144</v>
      </c>
      <c r="EN929">
        <v>186</v>
      </c>
      <c r="EO929">
        <v>19</v>
      </c>
      <c r="EP929">
        <v>120</v>
      </c>
      <c r="EQ929">
        <v>125</v>
      </c>
      <c r="ER929">
        <v>77</v>
      </c>
      <c r="ES929">
        <v>111</v>
      </c>
      <c r="ET929">
        <v>151</v>
      </c>
      <c r="EU929">
        <v>7</v>
      </c>
      <c r="EV929">
        <v>33</v>
      </c>
      <c r="EW929">
        <v>39</v>
      </c>
      <c r="EX929">
        <v>185</v>
      </c>
      <c r="EY929">
        <v>21</v>
      </c>
      <c r="EZ929">
        <v>150</v>
      </c>
      <c r="FA929">
        <v>155</v>
      </c>
      <c r="FB929">
        <v>12</v>
      </c>
      <c r="FC929">
        <v>78</v>
      </c>
      <c r="FD929">
        <v>3</v>
      </c>
      <c r="FE929">
        <v>95</v>
      </c>
      <c r="FF929">
        <v>76</v>
      </c>
      <c r="FG929">
        <v>72</v>
      </c>
      <c r="FH929">
        <v>153</v>
      </c>
      <c r="FI929">
        <v>133</v>
      </c>
      <c r="FJ929">
        <v>94</v>
      </c>
      <c r="FK929">
        <v>105</v>
      </c>
      <c r="FL929">
        <v>110</v>
      </c>
      <c r="FM929">
        <v>70</v>
      </c>
      <c r="FN929">
        <v>62</v>
      </c>
      <c r="FO929">
        <v>15</v>
      </c>
      <c r="FP929">
        <v>100</v>
      </c>
      <c r="FQ929">
        <v>65</v>
      </c>
      <c r="FR929">
        <v>177</v>
      </c>
      <c r="FS929">
        <v>141</v>
      </c>
      <c r="FT929">
        <v>159</v>
      </c>
      <c r="FU929">
        <v>29</v>
      </c>
      <c r="FV929">
        <v>179</v>
      </c>
      <c r="FW929">
        <v>137</v>
      </c>
      <c r="FX929">
        <v>6</v>
      </c>
      <c r="FY929">
        <v>117</v>
      </c>
      <c r="FZ929">
        <v>43</v>
      </c>
      <c r="GA929">
        <v>71</v>
      </c>
      <c r="GB929">
        <v>173</v>
      </c>
      <c r="GC929">
        <v>24</v>
      </c>
      <c r="GD929">
        <v>83</v>
      </c>
      <c r="GE929">
        <v>118</v>
      </c>
      <c r="GF929">
        <v>41</v>
      </c>
      <c r="GG929">
        <v>123</v>
      </c>
      <c r="GI929">
        <v>9</v>
      </c>
      <c r="GJ929">
        <v>73</v>
      </c>
      <c r="GK929">
        <v>122</v>
      </c>
      <c r="GL929">
        <v>166</v>
      </c>
    </row>
    <row r="930" spans="4:199" x14ac:dyDescent="0.2">
      <c r="E930" s="426" t="s">
        <v>159</v>
      </c>
      <c r="F930">
        <v>74</v>
      </c>
      <c r="G930">
        <v>124</v>
      </c>
      <c r="H930">
        <v>171</v>
      </c>
      <c r="I930">
        <v>83</v>
      </c>
      <c r="J930">
        <v>129</v>
      </c>
      <c r="K930">
        <v>19</v>
      </c>
      <c r="L930">
        <v>134</v>
      </c>
      <c r="M930">
        <v>45</v>
      </c>
      <c r="N930">
        <v>168</v>
      </c>
      <c r="O930">
        <v>146</v>
      </c>
      <c r="P930">
        <v>22</v>
      </c>
      <c r="Q930">
        <v>178</v>
      </c>
      <c r="R930">
        <v>125</v>
      </c>
      <c r="S930">
        <v>68</v>
      </c>
      <c r="T930">
        <v>91</v>
      </c>
      <c r="U930">
        <v>174</v>
      </c>
      <c r="V930">
        <v>23</v>
      </c>
      <c r="W930">
        <v>79</v>
      </c>
      <c r="X930">
        <v>143</v>
      </c>
      <c r="Y930">
        <v>9</v>
      </c>
      <c r="Z930">
        <v>32</v>
      </c>
      <c r="AA930">
        <v>179</v>
      </c>
      <c r="AB930">
        <v>17</v>
      </c>
      <c r="AC930">
        <v>43</v>
      </c>
      <c r="AD930">
        <v>185</v>
      </c>
      <c r="AE930">
        <v>62</v>
      </c>
      <c r="AF930">
        <v>54</v>
      </c>
      <c r="AG930">
        <v>69</v>
      </c>
      <c r="AH930">
        <v>115</v>
      </c>
      <c r="AI930">
        <v>71</v>
      </c>
      <c r="AJ930">
        <v>104</v>
      </c>
      <c r="AK930">
        <v>59</v>
      </c>
      <c r="AL930">
        <v>155</v>
      </c>
      <c r="AM930">
        <v>116</v>
      </c>
      <c r="AN930">
        <v>51</v>
      </c>
      <c r="AO930">
        <v>99</v>
      </c>
      <c r="AP930">
        <v>130</v>
      </c>
      <c r="AQ930">
        <v>90</v>
      </c>
      <c r="AR930">
        <v>31</v>
      </c>
      <c r="AS930">
        <v>77</v>
      </c>
      <c r="AT930">
        <v>119</v>
      </c>
      <c r="AU930">
        <v>86</v>
      </c>
      <c r="AV930">
        <v>80</v>
      </c>
      <c r="AW930">
        <v>98</v>
      </c>
      <c r="AX930">
        <v>122</v>
      </c>
      <c r="AY930">
        <v>135</v>
      </c>
      <c r="AZ930">
        <v>95</v>
      </c>
      <c r="BA930">
        <v>182</v>
      </c>
      <c r="BB930">
        <v>16</v>
      </c>
      <c r="BC930">
        <v>2</v>
      </c>
      <c r="BD930">
        <v>137</v>
      </c>
      <c r="BE930">
        <v>148</v>
      </c>
      <c r="BF930">
        <v>94</v>
      </c>
      <c r="BG930">
        <v>142</v>
      </c>
      <c r="BH930">
        <v>103</v>
      </c>
      <c r="BI930">
        <v>64</v>
      </c>
      <c r="BJ930">
        <v>89</v>
      </c>
      <c r="BK930">
        <v>15</v>
      </c>
      <c r="BL930">
        <v>18</v>
      </c>
      <c r="BM930">
        <v>139</v>
      </c>
      <c r="BN930">
        <v>40</v>
      </c>
      <c r="BO930">
        <v>1</v>
      </c>
      <c r="BP930">
        <v>81</v>
      </c>
      <c r="BQ930">
        <v>127</v>
      </c>
      <c r="BR930">
        <v>161</v>
      </c>
      <c r="BS930">
        <v>85</v>
      </c>
      <c r="BT930">
        <v>61</v>
      </c>
      <c r="BU930">
        <v>149</v>
      </c>
      <c r="BV930">
        <v>36</v>
      </c>
      <c r="BW930">
        <v>56</v>
      </c>
      <c r="BX930">
        <v>30</v>
      </c>
      <c r="BY930">
        <v>55</v>
      </c>
      <c r="BZ930">
        <v>152</v>
      </c>
      <c r="CA930">
        <v>102</v>
      </c>
      <c r="CB930">
        <v>136</v>
      </c>
      <c r="CC930">
        <v>105</v>
      </c>
      <c r="CD930">
        <v>26</v>
      </c>
      <c r="CE930">
        <v>141</v>
      </c>
      <c r="CF930">
        <v>112</v>
      </c>
      <c r="CG930">
        <v>163</v>
      </c>
      <c r="CH930">
        <v>123</v>
      </c>
      <c r="CI930">
        <v>110</v>
      </c>
      <c r="CJ930">
        <v>29</v>
      </c>
      <c r="CK930">
        <v>67</v>
      </c>
      <c r="CL930">
        <v>164</v>
      </c>
      <c r="CM930">
        <v>133</v>
      </c>
      <c r="CN930">
        <v>140</v>
      </c>
      <c r="CO930">
        <v>176</v>
      </c>
      <c r="CP930">
        <v>75</v>
      </c>
      <c r="CQ930">
        <v>166</v>
      </c>
      <c r="CR930">
        <v>175</v>
      </c>
      <c r="CS930">
        <v>88</v>
      </c>
      <c r="CT930">
        <v>165</v>
      </c>
      <c r="CU930">
        <v>101</v>
      </c>
      <c r="CV930">
        <v>47</v>
      </c>
      <c r="CW930">
        <v>145</v>
      </c>
      <c r="CX930">
        <v>158</v>
      </c>
      <c r="CY930">
        <v>52</v>
      </c>
      <c r="CZ930">
        <v>11</v>
      </c>
      <c r="DA930">
        <v>82</v>
      </c>
      <c r="DB930">
        <v>108</v>
      </c>
      <c r="DC930">
        <v>111</v>
      </c>
      <c r="DD930">
        <v>5</v>
      </c>
      <c r="DE930">
        <v>138</v>
      </c>
      <c r="DF930">
        <v>126</v>
      </c>
      <c r="DG930">
        <v>113</v>
      </c>
      <c r="DH930">
        <v>39</v>
      </c>
      <c r="DI930">
        <v>188</v>
      </c>
      <c r="DJ930">
        <v>53</v>
      </c>
      <c r="DK930">
        <v>156</v>
      </c>
      <c r="DL930">
        <v>24</v>
      </c>
      <c r="DM930">
        <v>106</v>
      </c>
      <c r="DN930">
        <v>184</v>
      </c>
      <c r="DO930">
        <v>27</v>
      </c>
      <c r="DP930">
        <v>76</v>
      </c>
      <c r="DQ930">
        <v>114</v>
      </c>
      <c r="DR930">
        <v>154</v>
      </c>
      <c r="DS930">
        <v>21</v>
      </c>
      <c r="DT930">
        <v>41</v>
      </c>
      <c r="DU930">
        <v>92</v>
      </c>
      <c r="DV930">
        <v>132</v>
      </c>
      <c r="DW930">
        <v>13</v>
      </c>
      <c r="DX930">
        <v>186</v>
      </c>
      <c r="DY930">
        <v>50</v>
      </c>
      <c r="DZ930">
        <v>159</v>
      </c>
      <c r="EA930">
        <v>169</v>
      </c>
      <c r="EB930">
        <v>3</v>
      </c>
      <c r="EC930">
        <v>10</v>
      </c>
      <c r="ED930">
        <v>93</v>
      </c>
      <c r="EE930">
        <v>37</v>
      </c>
      <c r="EF930">
        <v>63</v>
      </c>
      <c r="EG930">
        <v>60</v>
      </c>
      <c r="EH930">
        <v>109</v>
      </c>
      <c r="EI930">
        <v>120</v>
      </c>
      <c r="EJ930">
        <v>12</v>
      </c>
      <c r="EK930">
        <v>28</v>
      </c>
      <c r="EL930">
        <v>144</v>
      </c>
      <c r="EM930">
        <v>167</v>
      </c>
      <c r="EN930">
        <v>97</v>
      </c>
      <c r="EO930">
        <v>87</v>
      </c>
      <c r="EP930">
        <v>70</v>
      </c>
      <c r="EQ930">
        <v>65</v>
      </c>
      <c r="ER930">
        <v>151</v>
      </c>
      <c r="ES930">
        <v>181</v>
      </c>
      <c r="ET930">
        <v>117</v>
      </c>
      <c r="EU930">
        <v>147</v>
      </c>
      <c r="EV930">
        <v>78</v>
      </c>
      <c r="EW930">
        <v>14</v>
      </c>
      <c r="EX930">
        <v>73</v>
      </c>
      <c r="EY930">
        <v>187</v>
      </c>
      <c r="EZ930">
        <v>162</v>
      </c>
      <c r="FA930">
        <v>153</v>
      </c>
      <c r="FB930">
        <v>180</v>
      </c>
      <c r="FC930">
        <v>157</v>
      </c>
      <c r="FD930">
        <v>49</v>
      </c>
      <c r="FE930">
        <v>57</v>
      </c>
      <c r="FF930">
        <v>128</v>
      </c>
      <c r="FG930">
        <v>6</v>
      </c>
      <c r="FH930">
        <v>33</v>
      </c>
      <c r="FI930">
        <v>42</v>
      </c>
      <c r="FJ930">
        <v>160</v>
      </c>
      <c r="FK930">
        <v>84</v>
      </c>
      <c r="FL930">
        <v>100</v>
      </c>
      <c r="FM930">
        <v>8</v>
      </c>
      <c r="FN930">
        <v>118</v>
      </c>
      <c r="FO930">
        <v>170</v>
      </c>
      <c r="FP930">
        <v>35</v>
      </c>
      <c r="FQ930">
        <v>20</v>
      </c>
      <c r="FR930">
        <v>150</v>
      </c>
      <c r="FS930">
        <v>96</v>
      </c>
      <c r="FT930">
        <v>34</v>
      </c>
      <c r="FU930">
        <v>183</v>
      </c>
      <c r="FV930">
        <v>177</v>
      </c>
      <c r="FW930">
        <v>121</v>
      </c>
      <c r="FX930">
        <v>58</v>
      </c>
      <c r="FY930">
        <v>44</v>
      </c>
      <c r="FZ930">
        <v>173</v>
      </c>
      <c r="GA930">
        <v>46</v>
      </c>
      <c r="GB930">
        <v>72</v>
      </c>
      <c r="GC930">
        <v>66</v>
      </c>
      <c r="GD930">
        <v>48</v>
      </c>
      <c r="GE930">
        <v>4</v>
      </c>
      <c r="GF930">
        <v>172</v>
      </c>
      <c r="GG930">
        <v>131</v>
      </c>
      <c r="GI930">
        <v>25</v>
      </c>
      <c r="GJ930">
        <v>38</v>
      </c>
      <c r="GK930">
        <v>107</v>
      </c>
      <c r="GL930">
        <v>7</v>
      </c>
    </row>
    <row r="932" spans="4:199" x14ac:dyDescent="0.2">
      <c r="D932" s="430">
        <v>189</v>
      </c>
      <c r="E932" s="431" t="s">
        <v>179</v>
      </c>
    </row>
    <row r="933" spans="4:199" x14ac:dyDescent="0.2">
      <c r="E933" s="426" t="s">
        <v>130</v>
      </c>
      <c r="F933">
        <v>1</v>
      </c>
      <c r="G933">
        <v>2</v>
      </c>
      <c r="H933">
        <v>3</v>
      </c>
      <c r="I933">
        <v>4</v>
      </c>
      <c r="J933">
        <v>5</v>
      </c>
      <c r="K933">
        <v>6</v>
      </c>
      <c r="L933">
        <v>7</v>
      </c>
      <c r="M933">
        <v>8</v>
      </c>
      <c r="N933">
        <v>9</v>
      </c>
      <c r="O933">
        <v>10</v>
      </c>
      <c r="P933">
        <v>11</v>
      </c>
      <c r="Q933">
        <v>12</v>
      </c>
      <c r="R933">
        <v>13</v>
      </c>
      <c r="S933">
        <v>14</v>
      </c>
      <c r="T933">
        <v>15</v>
      </c>
      <c r="U933">
        <v>16</v>
      </c>
      <c r="V933">
        <v>17</v>
      </c>
      <c r="W933">
        <v>18</v>
      </c>
      <c r="X933">
        <v>19</v>
      </c>
      <c r="Y933">
        <v>20</v>
      </c>
      <c r="Z933">
        <v>21</v>
      </c>
      <c r="AA933">
        <v>22</v>
      </c>
      <c r="AB933">
        <v>23</v>
      </c>
      <c r="AC933">
        <v>24</v>
      </c>
      <c r="AD933">
        <v>25</v>
      </c>
      <c r="AE933">
        <v>26</v>
      </c>
      <c r="AF933">
        <v>27</v>
      </c>
      <c r="AG933">
        <v>28</v>
      </c>
      <c r="AH933">
        <v>29</v>
      </c>
      <c r="AI933">
        <v>30</v>
      </c>
      <c r="AJ933">
        <v>31</v>
      </c>
      <c r="AK933">
        <v>32</v>
      </c>
      <c r="AL933">
        <v>33</v>
      </c>
      <c r="AM933">
        <v>34</v>
      </c>
      <c r="AN933">
        <v>35</v>
      </c>
      <c r="AO933">
        <v>36</v>
      </c>
      <c r="AP933">
        <v>37</v>
      </c>
      <c r="AQ933">
        <v>38</v>
      </c>
      <c r="AR933">
        <v>39</v>
      </c>
      <c r="AS933">
        <v>40</v>
      </c>
      <c r="AT933">
        <v>41</v>
      </c>
      <c r="AU933">
        <v>42</v>
      </c>
      <c r="AV933">
        <v>43</v>
      </c>
      <c r="AW933">
        <v>44</v>
      </c>
      <c r="AX933">
        <v>45</v>
      </c>
      <c r="AY933">
        <v>46</v>
      </c>
      <c r="AZ933">
        <v>47</v>
      </c>
      <c r="BA933">
        <v>48</v>
      </c>
      <c r="BB933">
        <v>49</v>
      </c>
      <c r="BC933">
        <v>50</v>
      </c>
      <c r="BD933">
        <v>51</v>
      </c>
      <c r="BE933">
        <v>52</v>
      </c>
      <c r="BF933">
        <v>53</v>
      </c>
      <c r="BG933">
        <v>54</v>
      </c>
      <c r="BH933">
        <v>55</v>
      </c>
      <c r="BI933">
        <v>56</v>
      </c>
      <c r="BJ933">
        <v>57</v>
      </c>
      <c r="BK933">
        <v>58</v>
      </c>
      <c r="BL933">
        <v>59</v>
      </c>
      <c r="BM933">
        <v>60</v>
      </c>
      <c r="BN933">
        <v>61</v>
      </c>
      <c r="BO933">
        <v>62</v>
      </c>
      <c r="BP933">
        <v>63</v>
      </c>
      <c r="BQ933">
        <v>64</v>
      </c>
      <c r="BR933">
        <v>65</v>
      </c>
      <c r="BS933">
        <v>66</v>
      </c>
      <c r="BT933">
        <v>67</v>
      </c>
      <c r="BU933">
        <v>68</v>
      </c>
      <c r="BV933">
        <v>69</v>
      </c>
      <c r="BW933">
        <v>70</v>
      </c>
      <c r="BX933">
        <v>71</v>
      </c>
      <c r="BY933">
        <v>72</v>
      </c>
      <c r="BZ933">
        <v>73</v>
      </c>
      <c r="CA933">
        <v>74</v>
      </c>
      <c r="CB933">
        <v>75</v>
      </c>
      <c r="CC933">
        <v>76</v>
      </c>
      <c r="CD933">
        <v>77</v>
      </c>
      <c r="CE933">
        <v>78</v>
      </c>
      <c r="CF933">
        <v>79</v>
      </c>
      <c r="CG933">
        <v>80</v>
      </c>
      <c r="CH933">
        <v>81</v>
      </c>
      <c r="CI933">
        <v>82</v>
      </c>
      <c r="CJ933">
        <v>83</v>
      </c>
      <c r="CK933">
        <v>84</v>
      </c>
      <c r="CL933">
        <v>85</v>
      </c>
      <c r="CM933">
        <v>86</v>
      </c>
      <c r="CN933">
        <v>87</v>
      </c>
      <c r="CO933">
        <v>88</v>
      </c>
      <c r="CP933">
        <v>89</v>
      </c>
      <c r="CQ933">
        <v>90</v>
      </c>
      <c r="CR933">
        <v>91</v>
      </c>
      <c r="CS933">
        <v>92</v>
      </c>
      <c r="CT933">
        <v>93</v>
      </c>
      <c r="CU933">
        <v>94</v>
      </c>
      <c r="CV933">
        <v>95</v>
      </c>
      <c r="CW933">
        <v>96</v>
      </c>
      <c r="CX933">
        <v>97</v>
      </c>
      <c r="CY933">
        <v>98</v>
      </c>
      <c r="CZ933">
        <v>99</v>
      </c>
      <c r="DA933">
        <v>100</v>
      </c>
      <c r="DB933">
        <v>101</v>
      </c>
      <c r="DC933">
        <v>102</v>
      </c>
      <c r="DD933">
        <v>103</v>
      </c>
      <c r="DE933">
        <v>104</v>
      </c>
      <c r="DF933">
        <v>105</v>
      </c>
      <c r="DG933">
        <v>106</v>
      </c>
      <c r="DH933">
        <v>107</v>
      </c>
      <c r="DI933">
        <v>108</v>
      </c>
      <c r="DJ933">
        <v>109</v>
      </c>
      <c r="DK933">
        <v>110</v>
      </c>
      <c r="DL933">
        <v>111</v>
      </c>
      <c r="DM933">
        <v>112</v>
      </c>
      <c r="DN933">
        <v>113</v>
      </c>
      <c r="DO933">
        <v>114</v>
      </c>
      <c r="DP933">
        <v>115</v>
      </c>
      <c r="DQ933">
        <v>116</v>
      </c>
      <c r="DR933">
        <v>117</v>
      </c>
      <c r="DS933">
        <v>118</v>
      </c>
      <c r="DT933">
        <v>119</v>
      </c>
      <c r="DU933">
        <v>120</v>
      </c>
      <c r="DV933">
        <v>121</v>
      </c>
      <c r="DW933">
        <v>122</v>
      </c>
      <c r="DX933">
        <v>123</v>
      </c>
      <c r="DY933">
        <v>124</v>
      </c>
      <c r="DZ933">
        <v>125</v>
      </c>
      <c r="EA933">
        <v>126</v>
      </c>
      <c r="EB933">
        <v>127</v>
      </c>
      <c r="EC933">
        <v>128</v>
      </c>
      <c r="ED933">
        <v>129</v>
      </c>
      <c r="EE933">
        <v>130</v>
      </c>
      <c r="EF933">
        <v>131</v>
      </c>
      <c r="EG933">
        <v>132</v>
      </c>
      <c r="EH933">
        <v>133</v>
      </c>
      <c r="EI933">
        <v>134</v>
      </c>
      <c r="EJ933">
        <v>135</v>
      </c>
      <c r="EK933">
        <v>136</v>
      </c>
      <c r="EL933">
        <v>137</v>
      </c>
      <c r="EM933">
        <v>138</v>
      </c>
      <c r="EN933">
        <v>139</v>
      </c>
      <c r="EO933">
        <v>140</v>
      </c>
      <c r="EP933">
        <v>141</v>
      </c>
      <c r="EQ933">
        <v>142</v>
      </c>
      <c r="ER933">
        <v>143</v>
      </c>
      <c r="ES933">
        <v>144</v>
      </c>
      <c r="ET933">
        <v>145</v>
      </c>
      <c r="EU933">
        <v>146</v>
      </c>
      <c r="EV933">
        <v>147</v>
      </c>
      <c r="EW933">
        <v>148</v>
      </c>
      <c r="EX933">
        <v>149</v>
      </c>
      <c r="EY933">
        <v>150</v>
      </c>
      <c r="EZ933">
        <v>151</v>
      </c>
      <c r="FA933">
        <v>152</v>
      </c>
      <c r="FB933">
        <v>153</v>
      </c>
      <c r="FC933">
        <v>154</v>
      </c>
      <c r="FD933">
        <v>155</v>
      </c>
      <c r="FE933">
        <v>156</v>
      </c>
      <c r="FF933">
        <v>157</v>
      </c>
      <c r="FG933">
        <v>158</v>
      </c>
      <c r="FH933">
        <v>159</v>
      </c>
      <c r="FI933">
        <v>160</v>
      </c>
      <c r="FJ933">
        <v>161</v>
      </c>
      <c r="FK933">
        <v>162</v>
      </c>
      <c r="FL933">
        <v>163</v>
      </c>
      <c r="FM933">
        <v>164</v>
      </c>
      <c r="FN933">
        <v>165</v>
      </c>
      <c r="FO933">
        <v>166</v>
      </c>
      <c r="FP933">
        <v>167</v>
      </c>
      <c r="FQ933">
        <v>168</v>
      </c>
      <c r="FR933">
        <v>169</v>
      </c>
      <c r="FS933">
        <v>170</v>
      </c>
      <c r="FT933">
        <v>171</v>
      </c>
      <c r="FU933">
        <v>172</v>
      </c>
      <c r="FV933">
        <v>173</v>
      </c>
      <c r="FW933">
        <v>174</v>
      </c>
      <c r="FX933">
        <v>175</v>
      </c>
      <c r="FY933">
        <v>176</v>
      </c>
      <c r="FZ933">
        <v>177</v>
      </c>
      <c r="GA933">
        <v>178</v>
      </c>
      <c r="GB933">
        <v>179</v>
      </c>
      <c r="GC933">
        <v>180</v>
      </c>
      <c r="GD933">
        <v>181</v>
      </c>
      <c r="GE933">
        <v>182</v>
      </c>
      <c r="GF933">
        <v>183</v>
      </c>
      <c r="GG933">
        <v>184</v>
      </c>
      <c r="GH933">
        <v>185</v>
      </c>
      <c r="GI933">
        <v>186</v>
      </c>
      <c r="GJ933">
        <v>187</v>
      </c>
      <c r="GK933">
        <v>188</v>
      </c>
      <c r="GL933">
        <v>189</v>
      </c>
    </row>
    <row r="934" spans="4:199" x14ac:dyDescent="0.2">
      <c r="E934" s="426" t="s">
        <v>157</v>
      </c>
      <c r="F934">
        <v>173</v>
      </c>
      <c r="G934">
        <v>158</v>
      </c>
      <c r="H934">
        <v>25</v>
      </c>
      <c r="I934">
        <v>18</v>
      </c>
      <c r="J934">
        <v>41</v>
      </c>
      <c r="K934">
        <v>84</v>
      </c>
      <c r="L934">
        <v>179</v>
      </c>
      <c r="M934">
        <v>91</v>
      </c>
      <c r="N934">
        <v>161</v>
      </c>
      <c r="O934">
        <v>153</v>
      </c>
      <c r="P934">
        <v>28</v>
      </c>
      <c r="Q934">
        <v>145</v>
      </c>
      <c r="R934">
        <v>85</v>
      </c>
      <c r="S934">
        <v>63</v>
      </c>
      <c r="T934">
        <v>96</v>
      </c>
      <c r="U934">
        <v>188</v>
      </c>
      <c r="V934">
        <v>81</v>
      </c>
      <c r="W934">
        <v>95</v>
      </c>
      <c r="X934">
        <v>48</v>
      </c>
      <c r="Y934">
        <v>102</v>
      </c>
      <c r="Z934">
        <v>14</v>
      </c>
      <c r="AA934">
        <v>101</v>
      </c>
      <c r="AB934">
        <v>119</v>
      </c>
      <c r="AC934">
        <v>46</v>
      </c>
      <c r="AD934">
        <v>17</v>
      </c>
      <c r="AE934">
        <v>127</v>
      </c>
      <c r="AF934">
        <v>116</v>
      </c>
      <c r="AG934">
        <v>7</v>
      </c>
      <c r="AH934">
        <v>86</v>
      </c>
      <c r="AI934">
        <v>12</v>
      </c>
      <c r="AJ934">
        <v>178</v>
      </c>
      <c r="AK934">
        <v>16</v>
      </c>
      <c r="AL934">
        <v>42</v>
      </c>
      <c r="AM934">
        <v>107</v>
      </c>
      <c r="AN934">
        <v>23</v>
      </c>
      <c r="AO934">
        <v>49</v>
      </c>
      <c r="AP934">
        <v>33</v>
      </c>
      <c r="AQ934">
        <v>60</v>
      </c>
      <c r="AR934">
        <v>180</v>
      </c>
      <c r="AS934">
        <v>24</v>
      </c>
      <c r="AT934">
        <v>183</v>
      </c>
      <c r="AU934">
        <v>8</v>
      </c>
      <c r="AV934">
        <v>150</v>
      </c>
      <c r="AW934">
        <v>177</v>
      </c>
      <c r="AX934">
        <v>168</v>
      </c>
      <c r="AY934">
        <v>20</v>
      </c>
      <c r="AZ934">
        <v>105</v>
      </c>
      <c r="BA934">
        <v>160</v>
      </c>
      <c r="BB934">
        <v>115</v>
      </c>
      <c r="BC934">
        <v>148</v>
      </c>
      <c r="BD934">
        <v>155</v>
      </c>
      <c r="BE934">
        <v>30</v>
      </c>
      <c r="BF934">
        <v>122</v>
      </c>
      <c r="BG934">
        <v>13</v>
      </c>
      <c r="BH934">
        <v>98</v>
      </c>
      <c r="BI934">
        <v>89</v>
      </c>
      <c r="BJ934">
        <v>124</v>
      </c>
      <c r="BK934">
        <v>157</v>
      </c>
      <c r="BL934">
        <v>152</v>
      </c>
      <c r="BM934">
        <v>109</v>
      </c>
      <c r="BN934">
        <v>52</v>
      </c>
      <c r="BO934">
        <v>113</v>
      </c>
      <c r="BP934">
        <v>29</v>
      </c>
      <c r="BQ934">
        <v>118</v>
      </c>
      <c r="BR934">
        <v>34</v>
      </c>
      <c r="BS934">
        <v>69</v>
      </c>
      <c r="BT934">
        <v>175</v>
      </c>
      <c r="BU934">
        <v>181</v>
      </c>
      <c r="BV934">
        <v>133</v>
      </c>
      <c r="BW934">
        <v>37</v>
      </c>
      <c r="BX934">
        <v>90</v>
      </c>
      <c r="BY934">
        <v>99</v>
      </c>
      <c r="BZ934">
        <v>111</v>
      </c>
      <c r="CA934">
        <v>78</v>
      </c>
      <c r="CB934">
        <v>94</v>
      </c>
      <c r="CC934">
        <v>125</v>
      </c>
      <c r="CD934">
        <v>134</v>
      </c>
      <c r="CE934">
        <v>120</v>
      </c>
      <c r="CF934">
        <v>176</v>
      </c>
      <c r="CG934">
        <v>9</v>
      </c>
      <c r="CH934">
        <v>147</v>
      </c>
      <c r="CI934">
        <v>15</v>
      </c>
      <c r="CJ934">
        <v>51</v>
      </c>
      <c r="CK934">
        <v>123</v>
      </c>
      <c r="CL934">
        <v>166</v>
      </c>
      <c r="CM934">
        <v>159</v>
      </c>
      <c r="CN934">
        <v>136</v>
      </c>
      <c r="CO934">
        <v>110</v>
      </c>
      <c r="CP934">
        <v>1</v>
      </c>
      <c r="CQ934">
        <v>64</v>
      </c>
      <c r="CR934">
        <v>154</v>
      </c>
      <c r="CS934">
        <v>4</v>
      </c>
      <c r="CT934">
        <v>172</v>
      </c>
      <c r="CU934">
        <v>21</v>
      </c>
      <c r="CV934">
        <v>26</v>
      </c>
      <c r="CW934">
        <v>135</v>
      </c>
      <c r="CX934">
        <v>45</v>
      </c>
      <c r="CY934">
        <v>55</v>
      </c>
      <c r="CZ934">
        <v>35</v>
      </c>
      <c r="DA934">
        <v>72</v>
      </c>
      <c r="DB934">
        <v>22</v>
      </c>
      <c r="DC934">
        <v>50</v>
      </c>
      <c r="DD934">
        <v>131</v>
      </c>
      <c r="DE934">
        <v>61</v>
      </c>
      <c r="DF934">
        <v>56</v>
      </c>
      <c r="DG934">
        <v>169</v>
      </c>
      <c r="DH934">
        <v>3</v>
      </c>
      <c r="DI934">
        <v>57</v>
      </c>
      <c r="DJ934">
        <v>171</v>
      </c>
      <c r="DK934">
        <v>19</v>
      </c>
      <c r="DL934">
        <v>67</v>
      </c>
      <c r="DM934">
        <v>76</v>
      </c>
      <c r="DN934">
        <v>144</v>
      </c>
      <c r="DO934">
        <v>130</v>
      </c>
      <c r="DP934">
        <v>53</v>
      </c>
      <c r="DQ934">
        <v>162</v>
      </c>
      <c r="DR934">
        <v>79</v>
      </c>
      <c r="DS934">
        <v>6</v>
      </c>
      <c r="DT934">
        <v>36</v>
      </c>
      <c r="DU934">
        <v>141</v>
      </c>
      <c r="DV934">
        <v>185</v>
      </c>
      <c r="DW934">
        <v>163</v>
      </c>
      <c r="DX934">
        <v>70</v>
      </c>
      <c r="DY934">
        <v>5</v>
      </c>
      <c r="DZ934">
        <v>138</v>
      </c>
      <c r="EA934">
        <v>174</v>
      </c>
      <c r="EB934">
        <v>106</v>
      </c>
      <c r="EC934">
        <v>146</v>
      </c>
      <c r="ED934">
        <v>38</v>
      </c>
      <c r="EE934">
        <v>88</v>
      </c>
      <c r="EF934">
        <v>165</v>
      </c>
      <c r="EG934">
        <v>114</v>
      </c>
      <c r="EH934">
        <v>187</v>
      </c>
      <c r="EI934">
        <v>108</v>
      </c>
      <c r="EJ934">
        <v>82</v>
      </c>
      <c r="EK934">
        <v>140</v>
      </c>
      <c r="EL934">
        <v>11</v>
      </c>
      <c r="EM934">
        <v>54</v>
      </c>
      <c r="EN934">
        <v>126</v>
      </c>
      <c r="EO934">
        <v>31</v>
      </c>
      <c r="EP934">
        <v>59</v>
      </c>
      <c r="EQ934">
        <v>151</v>
      </c>
      <c r="ER934">
        <v>39</v>
      </c>
      <c r="ES934">
        <v>92</v>
      </c>
      <c r="ET934">
        <v>143</v>
      </c>
      <c r="EU934">
        <v>112</v>
      </c>
      <c r="EV934">
        <v>164</v>
      </c>
      <c r="EW934">
        <v>75</v>
      </c>
      <c r="EX934">
        <v>97</v>
      </c>
      <c r="EY934">
        <v>156</v>
      </c>
      <c r="EZ934">
        <v>182</v>
      </c>
      <c r="FA934">
        <v>128</v>
      </c>
      <c r="FB934">
        <v>74</v>
      </c>
      <c r="FC934">
        <v>58</v>
      </c>
      <c r="FD934">
        <v>83</v>
      </c>
      <c r="FE934">
        <v>43</v>
      </c>
      <c r="FF934">
        <v>10</v>
      </c>
      <c r="FG934">
        <v>121</v>
      </c>
      <c r="FH934">
        <v>65</v>
      </c>
      <c r="FI934">
        <v>93</v>
      </c>
      <c r="FJ934">
        <v>80</v>
      </c>
      <c r="FK934">
        <v>71</v>
      </c>
      <c r="FL934">
        <v>62</v>
      </c>
      <c r="FM934">
        <v>186</v>
      </c>
      <c r="FN934">
        <v>103</v>
      </c>
      <c r="FO934">
        <v>44</v>
      </c>
      <c r="FP934">
        <v>184</v>
      </c>
      <c r="FQ934">
        <v>137</v>
      </c>
      <c r="FR934">
        <v>47</v>
      </c>
      <c r="FS934">
        <v>104</v>
      </c>
      <c r="FT934">
        <v>87</v>
      </c>
      <c r="FU934">
        <v>129</v>
      </c>
      <c r="FV934">
        <v>100</v>
      </c>
      <c r="FW934">
        <v>66</v>
      </c>
      <c r="FX934">
        <v>117</v>
      </c>
      <c r="FY934">
        <v>77</v>
      </c>
      <c r="FZ934">
        <v>170</v>
      </c>
      <c r="GA934">
        <v>139</v>
      </c>
      <c r="GB934">
        <v>2</v>
      </c>
      <c r="GC934">
        <v>189</v>
      </c>
      <c r="GD934">
        <v>68</v>
      </c>
      <c r="GE934">
        <v>40</v>
      </c>
      <c r="GF934">
        <v>142</v>
      </c>
      <c r="GG934">
        <v>167</v>
      </c>
      <c r="GH934">
        <v>132</v>
      </c>
      <c r="GI934">
        <v>27</v>
      </c>
      <c r="GJ934">
        <v>149</v>
      </c>
      <c r="GK934">
        <v>32</v>
      </c>
      <c r="GL934">
        <v>73</v>
      </c>
    </row>
    <row r="935" spans="4:199" x14ac:dyDescent="0.2">
      <c r="E935" s="426" t="s">
        <v>159</v>
      </c>
      <c r="F935">
        <v>70</v>
      </c>
      <c r="G935">
        <v>166</v>
      </c>
      <c r="H935">
        <v>86</v>
      </c>
      <c r="I935">
        <v>43</v>
      </c>
      <c r="J935">
        <v>122</v>
      </c>
      <c r="K935">
        <v>92</v>
      </c>
      <c r="L935">
        <v>176</v>
      </c>
      <c r="M935">
        <v>170</v>
      </c>
      <c r="N935">
        <v>31</v>
      </c>
      <c r="O935">
        <v>111</v>
      </c>
      <c r="P935">
        <v>64</v>
      </c>
      <c r="Q935">
        <v>58</v>
      </c>
      <c r="R935">
        <v>89</v>
      </c>
      <c r="S935">
        <v>11</v>
      </c>
      <c r="T935">
        <v>36</v>
      </c>
      <c r="U935">
        <v>115</v>
      </c>
      <c r="V935">
        <v>63</v>
      </c>
      <c r="W935">
        <v>175</v>
      </c>
      <c r="X935">
        <v>101</v>
      </c>
      <c r="Y935">
        <v>157</v>
      </c>
      <c r="Z935">
        <v>148</v>
      </c>
      <c r="AA935">
        <v>108</v>
      </c>
      <c r="AB935">
        <v>4</v>
      </c>
      <c r="AC935">
        <v>125</v>
      </c>
      <c r="AD935">
        <v>131</v>
      </c>
      <c r="AE935">
        <v>25</v>
      </c>
      <c r="AF935">
        <v>13</v>
      </c>
      <c r="AG935">
        <v>80</v>
      </c>
      <c r="AH935">
        <v>187</v>
      </c>
      <c r="AI935">
        <v>163</v>
      </c>
      <c r="AJ935">
        <v>35</v>
      </c>
      <c r="AK935">
        <v>85</v>
      </c>
      <c r="AL935">
        <v>107</v>
      </c>
      <c r="AM935">
        <v>181</v>
      </c>
      <c r="AN935">
        <v>159</v>
      </c>
      <c r="AO935">
        <v>153</v>
      </c>
      <c r="AP935">
        <v>39</v>
      </c>
      <c r="AQ935">
        <v>10</v>
      </c>
      <c r="AR935">
        <v>62</v>
      </c>
      <c r="AS935">
        <v>146</v>
      </c>
      <c r="AT935">
        <v>18</v>
      </c>
      <c r="AU935">
        <v>120</v>
      </c>
      <c r="AV935">
        <v>40</v>
      </c>
      <c r="AW935">
        <v>22</v>
      </c>
      <c r="AX935">
        <v>1</v>
      </c>
      <c r="AY935">
        <v>83</v>
      </c>
      <c r="AZ935">
        <v>46</v>
      </c>
      <c r="BA935">
        <v>169</v>
      </c>
      <c r="BB935">
        <v>137</v>
      </c>
      <c r="BC935">
        <v>126</v>
      </c>
      <c r="BD935">
        <v>24</v>
      </c>
      <c r="BE935">
        <v>61</v>
      </c>
      <c r="BF935">
        <v>177</v>
      </c>
      <c r="BG935">
        <v>141</v>
      </c>
      <c r="BH935">
        <v>171</v>
      </c>
      <c r="BI935">
        <v>88</v>
      </c>
      <c r="BJ935">
        <v>119</v>
      </c>
      <c r="BK935">
        <v>50</v>
      </c>
      <c r="BL935">
        <v>28</v>
      </c>
      <c r="BM935">
        <v>76</v>
      </c>
      <c r="BN935">
        <v>189</v>
      </c>
      <c r="BO935">
        <v>74</v>
      </c>
      <c r="BP935">
        <v>17</v>
      </c>
      <c r="BQ935">
        <v>172</v>
      </c>
      <c r="BR935">
        <v>147</v>
      </c>
      <c r="BS935">
        <v>149</v>
      </c>
      <c r="BT935">
        <v>75</v>
      </c>
      <c r="BU935">
        <v>132</v>
      </c>
      <c r="BV935">
        <v>155</v>
      </c>
      <c r="BW935">
        <v>8</v>
      </c>
      <c r="BX935">
        <v>104</v>
      </c>
      <c r="BY935">
        <v>38</v>
      </c>
      <c r="BZ935">
        <v>99</v>
      </c>
      <c r="CA935">
        <v>81</v>
      </c>
      <c r="CB935">
        <v>182</v>
      </c>
      <c r="CC935">
        <v>37</v>
      </c>
      <c r="CD935">
        <v>118</v>
      </c>
      <c r="CE935">
        <v>96</v>
      </c>
      <c r="CF935">
        <v>87</v>
      </c>
      <c r="CG935">
        <v>57</v>
      </c>
      <c r="CH935">
        <v>34</v>
      </c>
      <c r="CI935">
        <v>143</v>
      </c>
      <c r="CJ935">
        <v>97</v>
      </c>
      <c r="CK935">
        <v>71</v>
      </c>
      <c r="CL935">
        <v>173</v>
      </c>
      <c r="CM935">
        <v>9</v>
      </c>
      <c r="CN935">
        <v>100</v>
      </c>
      <c r="CO935">
        <v>102</v>
      </c>
      <c r="CP935">
        <v>56</v>
      </c>
      <c r="CQ935">
        <v>21</v>
      </c>
      <c r="CR935">
        <v>65</v>
      </c>
      <c r="CS935">
        <v>110</v>
      </c>
      <c r="CT935">
        <v>105</v>
      </c>
      <c r="CU935">
        <v>140</v>
      </c>
      <c r="CV935">
        <v>27</v>
      </c>
      <c r="CW935">
        <v>94</v>
      </c>
      <c r="CX935">
        <v>26</v>
      </c>
      <c r="CY935">
        <v>14</v>
      </c>
      <c r="CZ935">
        <v>142</v>
      </c>
      <c r="DA935">
        <v>158</v>
      </c>
      <c r="DB935">
        <v>19</v>
      </c>
      <c r="DC935">
        <v>138</v>
      </c>
      <c r="DD935">
        <v>79</v>
      </c>
      <c r="DE935">
        <v>178</v>
      </c>
      <c r="DF935">
        <v>161</v>
      </c>
      <c r="DG935">
        <v>164</v>
      </c>
      <c r="DH935">
        <v>78</v>
      </c>
      <c r="DI935">
        <v>117</v>
      </c>
      <c r="DJ935">
        <v>42</v>
      </c>
      <c r="DK935">
        <v>68</v>
      </c>
      <c r="DL935">
        <v>150</v>
      </c>
      <c r="DM935">
        <v>139</v>
      </c>
      <c r="DN935">
        <v>129</v>
      </c>
      <c r="DO935">
        <v>3</v>
      </c>
      <c r="DP935">
        <v>16</v>
      </c>
      <c r="DQ935">
        <v>168</v>
      </c>
      <c r="DR935">
        <v>55</v>
      </c>
      <c r="DS935">
        <v>124</v>
      </c>
      <c r="DT935">
        <v>67</v>
      </c>
      <c r="DU935">
        <v>59</v>
      </c>
      <c r="DV935">
        <v>134</v>
      </c>
      <c r="DW935">
        <v>73</v>
      </c>
      <c r="DX935">
        <v>44</v>
      </c>
      <c r="DY935">
        <v>116</v>
      </c>
      <c r="DZ935">
        <v>77</v>
      </c>
      <c r="EA935">
        <v>130</v>
      </c>
      <c r="EB935">
        <v>98</v>
      </c>
      <c r="EC935">
        <v>12</v>
      </c>
      <c r="ED935">
        <v>32</v>
      </c>
      <c r="EE935">
        <v>174</v>
      </c>
      <c r="EF935">
        <v>5</v>
      </c>
      <c r="EG935">
        <v>135</v>
      </c>
      <c r="EH935">
        <v>47</v>
      </c>
      <c r="EI935">
        <v>121</v>
      </c>
      <c r="EJ935">
        <v>128</v>
      </c>
      <c r="EK935">
        <v>109</v>
      </c>
      <c r="EL935">
        <v>49</v>
      </c>
      <c r="EM935">
        <v>72</v>
      </c>
      <c r="EN935">
        <v>151</v>
      </c>
      <c r="EO935">
        <v>112</v>
      </c>
      <c r="EP935">
        <v>180</v>
      </c>
      <c r="EQ935">
        <v>160</v>
      </c>
      <c r="ER935">
        <v>185</v>
      </c>
      <c r="ES935">
        <v>6</v>
      </c>
      <c r="ET935">
        <v>84</v>
      </c>
      <c r="EU935">
        <v>123</v>
      </c>
      <c r="EV935">
        <v>95</v>
      </c>
      <c r="EW935">
        <v>145</v>
      </c>
      <c r="EX935">
        <v>52</v>
      </c>
      <c r="EY935">
        <v>154</v>
      </c>
      <c r="EZ935">
        <v>23</v>
      </c>
      <c r="FA935">
        <v>54</v>
      </c>
      <c r="FB935">
        <v>15</v>
      </c>
      <c r="FC935">
        <v>183</v>
      </c>
      <c r="FD935">
        <v>91</v>
      </c>
      <c r="FE935">
        <v>93</v>
      </c>
      <c r="FF935">
        <v>90</v>
      </c>
      <c r="FG935">
        <v>66</v>
      </c>
      <c r="FH935">
        <v>165</v>
      </c>
      <c r="FI935">
        <v>113</v>
      </c>
      <c r="FJ935">
        <v>133</v>
      </c>
      <c r="FK935">
        <v>48</v>
      </c>
      <c r="FL935">
        <v>30</v>
      </c>
      <c r="FM935">
        <v>106</v>
      </c>
      <c r="FN935">
        <v>186</v>
      </c>
      <c r="FO935">
        <v>2</v>
      </c>
      <c r="FP935">
        <v>144</v>
      </c>
      <c r="FQ935">
        <v>82</v>
      </c>
      <c r="FR935">
        <v>156</v>
      </c>
      <c r="FS935">
        <v>7</v>
      </c>
      <c r="FT935">
        <v>114</v>
      </c>
      <c r="FU935">
        <v>103</v>
      </c>
      <c r="FV935">
        <v>41</v>
      </c>
      <c r="FW935">
        <v>51</v>
      </c>
      <c r="FX935">
        <v>69</v>
      </c>
      <c r="FY935">
        <v>167</v>
      </c>
      <c r="FZ935">
        <v>53</v>
      </c>
      <c r="GA935">
        <v>45</v>
      </c>
      <c r="GB935">
        <v>33</v>
      </c>
      <c r="GC935">
        <v>127</v>
      </c>
      <c r="GD935">
        <v>184</v>
      </c>
      <c r="GE935">
        <v>60</v>
      </c>
      <c r="GF935">
        <v>179</v>
      </c>
      <c r="GG935">
        <v>162</v>
      </c>
      <c r="GH935">
        <v>188</v>
      </c>
      <c r="GI935">
        <v>152</v>
      </c>
      <c r="GJ935">
        <v>29</v>
      </c>
      <c r="GK935">
        <v>20</v>
      </c>
      <c r="GL935">
        <v>136</v>
      </c>
    </row>
    <row r="937" spans="4:199" x14ac:dyDescent="0.2">
      <c r="D937" s="430">
        <v>190</v>
      </c>
      <c r="E937" s="431" t="s">
        <v>179</v>
      </c>
    </row>
    <row r="938" spans="4:199" x14ac:dyDescent="0.2">
      <c r="E938" s="426" t="s">
        <v>130</v>
      </c>
      <c r="F938">
        <v>1</v>
      </c>
      <c r="G938">
        <v>2</v>
      </c>
      <c r="H938">
        <v>3</v>
      </c>
      <c r="I938">
        <v>4</v>
      </c>
      <c r="J938">
        <v>5</v>
      </c>
      <c r="K938">
        <v>6</v>
      </c>
      <c r="L938">
        <v>7</v>
      </c>
      <c r="M938">
        <v>8</v>
      </c>
      <c r="N938">
        <v>9</v>
      </c>
      <c r="O938">
        <v>10</v>
      </c>
      <c r="P938">
        <v>11</v>
      </c>
      <c r="Q938">
        <v>12</v>
      </c>
      <c r="R938">
        <v>13</v>
      </c>
      <c r="S938">
        <v>14</v>
      </c>
      <c r="T938">
        <v>15</v>
      </c>
      <c r="U938">
        <v>16</v>
      </c>
      <c r="V938">
        <v>17</v>
      </c>
      <c r="W938">
        <v>18</v>
      </c>
      <c r="X938">
        <v>19</v>
      </c>
      <c r="Y938">
        <v>20</v>
      </c>
      <c r="Z938">
        <v>21</v>
      </c>
      <c r="AA938">
        <v>22</v>
      </c>
      <c r="AB938">
        <v>23</v>
      </c>
      <c r="AC938">
        <v>24</v>
      </c>
      <c r="AD938">
        <v>25</v>
      </c>
      <c r="AE938">
        <v>26</v>
      </c>
      <c r="AF938">
        <v>27</v>
      </c>
      <c r="AG938">
        <v>28</v>
      </c>
      <c r="AH938">
        <v>29</v>
      </c>
      <c r="AI938">
        <v>30</v>
      </c>
      <c r="AJ938">
        <v>31</v>
      </c>
      <c r="AK938">
        <v>32</v>
      </c>
      <c r="AL938">
        <v>33</v>
      </c>
      <c r="AM938">
        <v>34</v>
      </c>
      <c r="AN938">
        <v>35</v>
      </c>
      <c r="AO938">
        <v>36</v>
      </c>
      <c r="AP938">
        <v>37</v>
      </c>
      <c r="AQ938">
        <v>38</v>
      </c>
      <c r="AR938">
        <v>39</v>
      </c>
      <c r="AS938">
        <v>40</v>
      </c>
      <c r="AT938">
        <v>41</v>
      </c>
      <c r="AU938">
        <v>42</v>
      </c>
      <c r="AV938">
        <v>43</v>
      </c>
      <c r="AW938">
        <v>44</v>
      </c>
      <c r="AX938">
        <v>45</v>
      </c>
      <c r="AY938">
        <v>46</v>
      </c>
      <c r="AZ938">
        <v>47</v>
      </c>
      <c r="BA938">
        <v>48</v>
      </c>
      <c r="BB938">
        <v>49</v>
      </c>
      <c r="BC938">
        <v>50</v>
      </c>
      <c r="BD938">
        <v>51</v>
      </c>
      <c r="BE938">
        <v>52</v>
      </c>
      <c r="BF938">
        <v>53</v>
      </c>
      <c r="BG938">
        <v>54</v>
      </c>
      <c r="BH938">
        <v>55</v>
      </c>
      <c r="BI938">
        <v>56</v>
      </c>
      <c r="BJ938">
        <v>57</v>
      </c>
      <c r="BK938">
        <v>58</v>
      </c>
      <c r="BL938">
        <v>59</v>
      </c>
      <c r="BM938">
        <v>60</v>
      </c>
      <c r="BN938">
        <v>61</v>
      </c>
      <c r="BO938">
        <v>62</v>
      </c>
      <c r="BP938">
        <v>63</v>
      </c>
      <c r="BQ938">
        <v>64</v>
      </c>
      <c r="BR938">
        <v>65</v>
      </c>
      <c r="BS938">
        <v>66</v>
      </c>
      <c r="BT938">
        <v>67</v>
      </c>
      <c r="BU938">
        <v>68</v>
      </c>
      <c r="BV938">
        <v>69</v>
      </c>
      <c r="BW938">
        <v>70</v>
      </c>
      <c r="BX938">
        <v>71</v>
      </c>
      <c r="BY938">
        <v>72</v>
      </c>
      <c r="BZ938">
        <v>73</v>
      </c>
      <c r="CA938">
        <v>74</v>
      </c>
      <c r="CB938">
        <v>75</v>
      </c>
      <c r="CC938">
        <v>76</v>
      </c>
      <c r="CD938">
        <v>77</v>
      </c>
      <c r="CE938">
        <v>78</v>
      </c>
      <c r="CF938">
        <v>79</v>
      </c>
      <c r="CG938">
        <v>80</v>
      </c>
      <c r="CH938">
        <v>81</v>
      </c>
      <c r="CI938">
        <v>82</v>
      </c>
      <c r="CJ938">
        <v>83</v>
      </c>
      <c r="CK938">
        <v>84</v>
      </c>
      <c r="CL938">
        <v>85</v>
      </c>
      <c r="CM938">
        <v>86</v>
      </c>
      <c r="CN938">
        <v>87</v>
      </c>
      <c r="CO938">
        <v>88</v>
      </c>
      <c r="CP938">
        <v>89</v>
      </c>
      <c r="CQ938">
        <v>90</v>
      </c>
      <c r="CR938">
        <v>91</v>
      </c>
      <c r="CS938">
        <v>92</v>
      </c>
      <c r="CT938">
        <v>93</v>
      </c>
      <c r="CU938">
        <v>94</v>
      </c>
      <c r="CV938">
        <v>95</v>
      </c>
      <c r="CW938">
        <v>96</v>
      </c>
      <c r="CX938">
        <v>97</v>
      </c>
      <c r="CY938">
        <v>98</v>
      </c>
      <c r="CZ938">
        <v>99</v>
      </c>
      <c r="DA938">
        <v>100</v>
      </c>
      <c r="DB938">
        <v>101</v>
      </c>
      <c r="DC938">
        <v>102</v>
      </c>
      <c r="DD938">
        <v>103</v>
      </c>
      <c r="DE938">
        <v>104</v>
      </c>
      <c r="DF938">
        <v>105</v>
      </c>
      <c r="DG938">
        <v>106</v>
      </c>
      <c r="DH938">
        <v>107</v>
      </c>
      <c r="DI938">
        <v>108</v>
      </c>
      <c r="DJ938">
        <v>109</v>
      </c>
      <c r="DK938">
        <v>110</v>
      </c>
      <c r="DL938">
        <v>111</v>
      </c>
      <c r="DM938">
        <v>112</v>
      </c>
      <c r="DN938">
        <v>113</v>
      </c>
      <c r="DO938">
        <v>114</v>
      </c>
      <c r="DP938">
        <v>115</v>
      </c>
      <c r="DQ938">
        <v>116</v>
      </c>
      <c r="DR938">
        <v>117</v>
      </c>
      <c r="DS938">
        <v>118</v>
      </c>
      <c r="DT938">
        <v>119</v>
      </c>
      <c r="DU938">
        <v>120</v>
      </c>
      <c r="DV938">
        <v>121</v>
      </c>
      <c r="DW938">
        <v>122</v>
      </c>
      <c r="DX938">
        <v>123</v>
      </c>
      <c r="DY938">
        <v>124</v>
      </c>
      <c r="DZ938">
        <v>125</v>
      </c>
      <c r="EA938">
        <v>126</v>
      </c>
      <c r="EB938">
        <v>127</v>
      </c>
      <c r="EC938">
        <v>128</v>
      </c>
      <c r="ED938">
        <v>129</v>
      </c>
      <c r="EE938">
        <v>130</v>
      </c>
      <c r="EF938">
        <v>131</v>
      </c>
      <c r="EG938">
        <v>132</v>
      </c>
      <c r="EH938">
        <v>133</v>
      </c>
      <c r="EI938">
        <v>134</v>
      </c>
      <c r="EJ938">
        <v>135</v>
      </c>
      <c r="EK938">
        <v>136</v>
      </c>
      <c r="EL938">
        <v>137</v>
      </c>
      <c r="EM938">
        <v>138</v>
      </c>
      <c r="EN938">
        <v>139</v>
      </c>
      <c r="EO938">
        <v>140</v>
      </c>
      <c r="EP938">
        <v>141</v>
      </c>
      <c r="EQ938">
        <v>142</v>
      </c>
      <c r="ER938">
        <v>143</v>
      </c>
      <c r="ES938">
        <v>144</v>
      </c>
      <c r="ET938">
        <v>145</v>
      </c>
      <c r="EU938">
        <v>146</v>
      </c>
      <c r="EV938">
        <v>147</v>
      </c>
      <c r="EW938">
        <v>148</v>
      </c>
      <c r="EX938">
        <v>149</v>
      </c>
      <c r="EY938">
        <v>150</v>
      </c>
      <c r="EZ938">
        <v>151</v>
      </c>
      <c r="FA938">
        <v>152</v>
      </c>
      <c r="FB938">
        <v>153</v>
      </c>
      <c r="FC938">
        <v>154</v>
      </c>
      <c r="FD938">
        <v>155</v>
      </c>
      <c r="FE938">
        <v>156</v>
      </c>
      <c r="FF938">
        <v>157</v>
      </c>
      <c r="FG938">
        <v>158</v>
      </c>
      <c r="FH938">
        <v>159</v>
      </c>
      <c r="FI938">
        <v>160</v>
      </c>
      <c r="FJ938">
        <v>161</v>
      </c>
      <c r="FK938">
        <v>162</v>
      </c>
      <c r="FL938">
        <v>163</v>
      </c>
      <c r="FM938">
        <v>164</v>
      </c>
      <c r="FN938">
        <v>165</v>
      </c>
      <c r="FO938">
        <v>166</v>
      </c>
      <c r="FP938">
        <v>167</v>
      </c>
      <c r="FQ938">
        <v>168</v>
      </c>
      <c r="FR938">
        <v>169</v>
      </c>
      <c r="FS938">
        <v>170</v>
      </c>
      <c r="FT938">
        <v>171</v>
      </c>
      <c r="FU938">
        <v>172</v>
      </c>
      <c r="FV938">
        <v>173</v>
      </c>
      <c r="FW938">
        <v>174</v>
      </c>
      <c r="FX938">
        <v>175</v>
      </c>
      <c r="FY938">
        <v>176</v>
      </c>
      <c r="FZ938">
        <v>177</v>
      </c>
      <c r="GA938">
        <v>178</v>
      </c>
      <c r="GB938">
        <v>179</v>
      </c>
      <c r="GC938">
        <v>180</v>
      </c>
      <c r="GD938">
        <v>181</v>
      </c>
      <c r="GE938">
        <v>182</v>
      </c>
      <c r="GF938">
        <v>183</v>
      </c>
      <c r="GG938">
        <v>184</v>
      </c>
      <c r="GH938">
        <v>185</v>
      </c>
      <c r="GI938">
        <v>186</v>
      </c>
      <c r="GJ938">
        <v>187</v>
      </c>
      <c r="GK938">
        <v>188</v>
      </c>
      <c r="GL938">
        <v>189</v>
      </c>
      <c r="GM938">
        <v>190</v>
      </c>
    </row>
    <row r="939" spans="4:199" x14ac:dyDescent="0.2">
      <c r="E939" s="426" t="s">
        <v>157</v>
      </c>
      <c r="F939">
        <v>40</v>
      </c>
      <c r="G939">
        <v>66</v>
      </c>
      <c r="H939">
        <v>105</v>
      </c>
      <c r="I939">
        <v>111</v>
      </c>
      <c r="J939">
        <v>124</v>
      </c>
      <c r="K939">
        <v>58</v>
      </c>
      <c r="L939">
        <v>161</v>
      </c>
      <c r="M939">
        <v>144</v>
      </c>
      <c r="N939">
        <v>137</v>
      </c>
      <c r="O939">
        <v>152</v>
      </c>
      <c r="P939">
        <v>75</v>
      </c>
      <c r="Q939">
        <v>164</v>
      </c>
      <c r="R939">
        <v>42</v>
      </c>
      <c r="S939">
        <v>146</v>
      </c>
      <c r="T939">
        <v>97</v>
      </c>
      <c r="U939">
        <v>45</v>
      </c>
      <c r="V939">
        <v>136</v>
      </c>
      <c r="W939">
        <v>92</v>
      </c>
      <c r="X939">
        <v>61</v>
      </c>
      <c r="Y939">
        <v>142</v>
      </c>
      <c r="Z939">
        <v>84</v>
      </c>
      <c r="AA939">
        <v>80</v>
      </c>
      <c r="AB939">
        <v>10</v>
      </c>
      <c r="AC939">
        <v>120</v>
      </c>
      <c r="AD939">
        <v>104</v>
      </c>
      <c r="AE939">
        <v>95</v>
      </c>
      <c r="AF939">
        <v>4</v>
      </c>
      <c r="AG939">
        <v>86</v>
      </c>
      <c r="AH939">
        <v>60</v>
      </c>
      <c r="AI939">
        <v>16</v>
      </c>
      <c r="AJ939">
        <v>23</v>
      </c>
      <c r="AK939">
        <v>28</v>
      </c>
      <c r="AL939">
        <v>62</v>
      </c>
      <c r="AM939">
        <v>131</v>
      </c>
      <c r="AN939">
        <v>46</v>
      </c>
      <c r="AO939">
        <v>30</v>
      </c>
      <c r="AP939">
        <v>173</v>
      </c>
      <c r="AQ939">
        <v>17</v>
      </c>
      <c r="AR939">
        <v>37</v>
      </c>
      <c r="AS939">
        <v>8</v>
      </c>
      <c r="AT939">
        <v>65</v>
      </c>
      <c r="AU939">
        <v>13</v>
      </c>
      <c r="AV939">
        <v>34</v>
      </c>
      <c r="AW939">
        <v>155</v>
      </c>
      <c r="AX939">
        <v>132</v>
      </c>
      <c r="AY939">
        <v>74</v>
      </c>
      <c r="AZ939">
        <v>83</v>
      </c>
      <c r="BA939">
        <v>57</v>
      </c>
      <c r="BB939">
        <v>171</v>
      </c>
      <c r="BC939">
        <v>47</v>
      </c>
      <c r="BD939">
        <v>107</v>
      </c>
      <c r="BE939">
        <v>64</v>
      </c>
      <c r="BF939">
        <v>32</v>
      </c>
      <c r="BG939">
        <v>21</v>
      </c>
      <c r="BH939">
        <v>127</v>
      </c>
      <c r="BI939">
        <v>103</v>
      </c>
      <c r="BJ939">
        <v>89</v>
      </c>
      <c r="BK939">
        <v>129</v>
      </c>
      <c r="BL939">
        <v>147</v>
      </c>
      <c r="BM939">
        <v>177</v>
      </c>
      <c r="BN939">
        <v>77</v>
      </c>
      <c r="BO939">
        <v>91</v>
      </c>
      <c r="BP939">
        <v>29</v>
      </c>
      <c r="BQ939">
        <v>7</v>
      </c>
      <c r="BR939">
        <v>187</v>
      </c>
      <c r="BS939">
        <v>9</v>
      </c>
      <c r="BT939">
        <v>20</v>
      </c>
      <c r="BU939">
        <v>139</v>
      </c>
      <c r="BV939">
        <v>87</v>
      </c>
      <c r="BW939">
        <v>113</v>
      </c>
      <c r="BX939">
        <v>100</v>
      </c>
      <c r="BY939">
        <v>179</v>
      </c>
      <c r="BZ939">
        <v>11</v>
      </c>
      <c r="CA939">
        <v>128</v>
      </c>
      <c r="CB939">
        <v>73</v>
      </c>
      <c r="CC939">
        <v>98</v>
      </c>
      <c r="CD939">
        <v>174</v>
      </c>
      <c r="CE939">
        <v>186</v>
      </c>
      <c r="CF939">
        <v>85</v>
      </c>
      <c r="CG939">
        <v>56</v>
      </c>
      <c r="CH939">
        <v>188</v>
      </c>
      <c r="CI939">
        <v>116</v>
      </c>
      <c r="CJ939">
        <v>22</v>
      </c>
      <c r="CK939">
        <v>38</v>
      </c>
      <c r="CL939">
        <v>26</v>
      </c>
      <c r="CM939">
        <v>54</v>
      </c>
      <c r="CN939">
        <v>138</v>
      </c>
      <c r="CO939">
        <v>12</v>
      </c>
      <c r="CP939">
        <v>133</v>
      </c>
      <c r="CQ939">
        <v>151</v>
      </c>
      <c r="CR939">
        <v>162</v>
      </c>
      <c r="CS939">
        <v>44</v>
      </c>
      <c r="CT939">
        <v>39</v>
      </c>
      <c r="CU939">
        <v>157</v>
      </c>
      <c r="CV939">
        <v>33</v>
      </c>
      <c r="CW939">
        <v>123</v>
      </c>
      <c r="CX939">
        <v>118</v>
      </c>
      <c r="CY939">
        <v>76</v>
      </c>
      <c r="CZ939">
        <v>68</v>
      </c>
      <c r="DA939">
        <v>168</v>
      </c>
      <c r="DB939">
        <v>170</v>
      </c>
      <c r="DC939">
        <v>185</v>
      </c>
      <c r="DD939">
        <v>122</v>
      </c>
      <c r="DE939">
        <v>25</v>
      </c>
      <c r="DF939">
        <v>3</v>
      </c>
      <c r="DG939">
        <v>149</v>
      </c>
      <c r="DH939">
        <v>51</v>
      </c>
      <c r="DI939">
        <v>160</v>
      </c>
      <c r="DJ939">
        <v>72</v>
      </c>
      <c r="DK939">
        <v>49</v>
      </c>
      <c r="DL939">
        <v>163</v>
      </c>
      <c r="DM939">
        <v>180</v>
      </c>
      <c r="DN939">
        <v>117</v>
      </c>
      <c r="DO939">
        <v>53</v>
      </c>
      <c r="DP939">
        <v>183</v>
      </c>
      <c r="DQ939">
        <v>18</v>
      </c>
      <c r="DR939">
        <v>126</v>
      </c>
      <c r="DS939">
        <v>36</v>
      </c>
      <c r="DT939">
        <v>71</v>
      </c>
      <c r="DU939">
        <v>31</v>
      </c>
      <c r="DV939">
        <v>108</v>
      </c>
      <c r="DW939">
        <v>190</v>
      </c>
      <c r="DX939">
        <v>96</v>
      </c>
      <c r="DY939">
        <v>153</v>
      </c>
      <c r="DZ939">
        <v>24</v>
      </c>
      <c r="EA939">
        <v>14</v>
      </c>
      <c r="EB939">
        <v>135</v>
      </c>
      <c r="EC939">
        <v>99</v>
      </c>
      <c r="ED939">
        <v>115</v>
      </c>
      <c r="EE939">
        <v>6</v>
      </c>
      <c r="EF939">
        <v>114</v>
      </c>
      <c r="EG939">
        <v>119</v>
      </c>
      <c r="EH939">
        <v>134</v>
      </c>
      <c r="EI939">
        <v>141</v>
      </c>
      <c r="EJ939">
        <v>156</v>
      </c>
      <c r="EK939">
        <v>169</v>
      </c>
      <c r="EL939">
        <v>189</v>
      </c>
      <c r="EM939">
        <v>172</v>
      </c>
      <c r="EN939">
        <v>101</v>
      </c>
      <c r="EO939">
        <v>178</v>
      </c>
      <c r="EP939">
        <v>69</v>
      </c>
      <c r="EQ939">
        <v>143</v>
      </c>
      <c r="ER939">
        <v>150</v>
      </c>
      <c r="ES939">
        <v>112</v>
      </c>
      <c r="ET939">
        <v>52</v>
      </c>
      <c r="EU939">
        <v>154</v>
      </c>
      <c r="EV939">
        <v>88</v>
      </c>
      <c r="EW939">
        <v>2</v>
      </c>
      <c r="EX939">
        <v>106</v>
      </c>
      <c r="EY939">
        <v>181</v>
      </c>
      <c r="EZ939">
        <v>90</v>
      </c>
      <c r="FA939">
        <v>94</v>
      </c>
      <c r="FB939">
        <v>5</v>
      </c>
      <c r="FC939">
        <v>125</v>
      </c>
      <c r="FD939">
        <v>41</v>
      </c>
      <c r="FE939">
        <v>165</v>
      </c>
      <c r="FF939">
        <v>63</v>
      </c>
      <c r="FG939">
        <v>167</v>
      </c>
      <c r="FH939">
        <v>50</v>
      </c>
      <c r="FI939">
        <v>1</v>
      </c>
      <c r="FJ939">
        <v>70</v>
      </c>
      <c r="FK939">
        <v>81</v>
      </c>
      <c r="FL939">
        <v>27</v>
      </c>
      <c r="FM939">
        <v>176</v>
      </c>
      <c r="FN939">
        <v>121</v>
      </c>
      <c r="FO939">
        <v>184</v>
      </c>
      <c r="FP939">
        <v>59</v>
      </c>
      <c r="FQ939">
        <v>15</v>
      </c>
      <c r="FR939">
        <v>148</v>
      </c>
      <c r="FS939">
        <v>159</v>
      </c>
      <c r="FT939">
        <v>55</v>
      </c>
      <c r="FU939">
        <v>48</v>
      </c>
      <c r="FV939">
        <v>19</v>
      </c>
      <c r="FW939">
        <v>140</v>
      </c>
      <c r="FX939">
        <v>182</v>
      </c>
      <c r="FY939">
        <v>130</v>
      </c>
      <c r="FZ939">
        <v>35</v>
      </c>
      <c r="GA939">
        <v>67</v>
      </c>
      <c r="GB939">
        <v>82</v>
      </c>
      <c r="GC939">
        <v>78</v>
      </c>
      <c r="GD939">
        <v>110</v>
      </c>
      <c r="GE939">
        <v>93</v>
      </c>
      <c r="GF939">
        <v>79</v>
      </c>
      <c r="GG939">
        <v>166</v>
      </c>
      <c r="GH939">
        <v>102</v>
      </c>
      <c r="GI939">
        <v>145</v>
      </c>
      <c r="GJ939">
        <v>109</v>
      </c>
      <c r="GK939">
        <v>175</v>
      </c>
      <c r="GL939">
        <v>158</v>
      </c>
      <c r="GM939">
        <v>43</v>
      </c>
    </row>
    <row r="940" spans="4:199" x14ac:dyDescent="0.2">
      <c r="E940" s="426" t="s">
        <v>159</v>
      </c>
      <c r="F940">
        <v>137</v>
      </c>
      <c r="G940">
        <v>154</v>
      </c>
      <c r="H940">
        <v>146</v>
      </c>
      <c r="I940">
        <v>46</v>
      </c>
      <c r="J940">
        <v>67</v>
      </c>
      <c r="K940">
        <v>139</v>
      </c>
      <c r="L940">
        <v>100</v>
      </c>
      <c r="M940">
        <v>4</v>
      </c>
      <c r="N940">
        <v>91</v>
      </c>
      <c r="O940">
        <v>76</v>
      </c>
      <c r="P940">
        <v>155</v>
      </c>
      <c r="Q940">
        <v>33</v>
      </c>
      <c r="R940">
        <v>182</v>
      </c>
      <c r="S940">
        <v>77</v>
      </c>
      <c r="T940">
        <v>123</v>
      </c>
      <c r="U940">
        <v>60</v>
      </c>
      <c r="V940">
        <v>184</v>
      </c>
      <c r="W940">
        <v>37</v>
      </c>
      <c r="X940">
        <v>45</v>
      </c>
      <c r="Y940">
        <v>9</v>
      </c>
      <c r="Z940">
        <v>85</v>
      </c>
      <c r="AA940">
        <v>69</v>
      </c>
      <c r="AB940">
        <v>87</v>
      </c>
      <c r="AC940">
        <v>188</v>
      </c>
      <c r="AD940">
        <v>36</v>
      </c>
      <c r="AE940">
        <v>183</v>
      </c>
      <c r="AF940">
        <v>166</v>
      </c>
      <c r="AG940">
        <v>65</v>
      </c>
      <c r="AH940">
        <v>143</v>
      </c>
      <c r="AI940">
        <v>12</v>
      </c>
      <c r="AJ940">
        <v>159</v>
      </c>
      <c r="AK940">
        <v>105</v>
      </c>
      <c r="AL940">
        <v>89</v>
      </c>
      <c r="AM940">
        <v>136</v>
      </c>
      <c r="AN940">
        <v>98</v>
      </c>
      <c r="AO940">
        <v>120</v>
      </c>
      <c r="AP940">
        <v>114</v>
      </c>
      <c r="AQ940">
        <v>177</v>
      </c>
      <c r="AR940">
        <v>107</v>
      </c>
      <c r="AS940">
        <v>61</v>
      </c>
      <c r="AT940">
        <v>187</v>
      </c>
      <c r="AU940">
        <v>56</v>
      </c>
      <c r="AV940">
        <v>90</v>
      </c>
      <c r="AW940">
        <v>165</v>
      </c>
      <c r="AX940">
        <v>54</v>
      </c>
      <c r="AY940">
        <v>53</v>
      </c>
      <c r="AZ940">
        <v>145</v>
      </c>
      <c r="BA940">
        <v>121</v>
      </c>
      <c r="BB940">
        <v>93</v>
      </c>
      <c r="BC940">
        <v>101</v>
      </c>
      <c r="BD940">
        <v>50</v>
      </c>
      <c r="BE940">
        <v>150</v>
      </c>
      <c r="BF940">
        <v>26</v>
      </c>
      <c r="BG940">
        <v>108</v>
      </c>
      <c r="BH940">
        <v>92</v>
      </c>
      <c r="BI940">
        <v>68</v>
      </c>
      <c r="BJ940">
        <v>79</v>
      </c>
      <c r="BK940">
        <v>40</v>
      </c>
      <c r="BL940">
        <v>151</v>
      </c>
      <c r="BM940">
        <v>22</v>
      </c>
      <c r="BN940">
        <v>24</v>
      </c>
      <c r="BO940">
        <v>158</v>
      </c>
      <c r="BP940">
        <v>80</v>
      </c>
      <c r="BQ940">
        <v>170</v>
      </c>
      <c r="BR940">
        <v>28</v>
      </c>
      <c r="BS940">
        <v>144</v>
      </c>
      <c r="BT940">
        <v>5</v>
      </c>
      <c r="BU940">
        <v>109</v>
      </c>
      <c r="BV940">
        <v>18</v>
      </c>
      <c r="BW940">
        <v>86</v>
      </c>
      <c r="BX940">
        <v>64</v>
      </c>
      <c r="BY940">
        <v>134</v>
      </c>
      <c r="BZ940">
        <v>157</v>
      </c>
      <c r="CA940">
        <v>161</v>
      </c>
      <c r="CB940">
        <v>171</v>
      </c>
      <c r="CC940">
        <v>38</v>
      </c>
      <c r="CD940">
        <v>30</v>
      </c>
      <c r="CE940">
        <v>189</v>
      </c>
      <c r="CF940">
        <v>11</v>
      </c>
      <c r="CG940">
        <v>23</v>
      </c>
      <c r="CH940">
        <v>125</v>
      </c>
      <c r="CI940">
        <v>8</v>
      </c>
      <c r="CJ940">
        <v>70</v>
      </c>
      <c r="CK940">
        <v>130</v>
      </c>
      <c r="CL940">
        <v>51</v>
      </c>
      <c r="CM940">
        <v>82</v>
      </c>
      <c r="CN940">
        <v>19</v>
      </c>
      <c r="CO940">
        <v>152</v>
      </c>
      <c r="CP940">
        <v>181</v>
      </c>
      <c r="CQ940">
        <v>117</v>
      </c>
      <c r="CR940">
        <v>43</v>
      </c>
      <c r="CS940">
        <v>131</v>
      </c>
      <c r="CT940">
        <v>47</v>
      </c>
      <c r="CU940">
        <v>55</v>
      </c>
      <c r="CV940">
        <v>122</v>
      </c>
      <c r="CW940">
        <v>133</v>
      </c>
      <c r="CX940">
        <v>106</v>
      </c>
      <c r="CY940">
        <v>35</v>
      </c>
      <c r="CZ940">
        <v>62</v>
      </c>
      <c r="DA940">
        <v>14</v>
      </c>
      <c r="DB940">
        <v>119</v>
      </c>
      <c r="DC940">
        <v>153</v>
      </c>
      <c r="DD940">
        <v>135</v>
      </c>
      <c r="DE940">
        <v>88</v>
      </c>
      <c r="DF940">
        <v>17</v>
      </c>
      <c r="DG940">
        <v>140</v>
      </c>
      <c r="DH940">
        <v>39</v>
      </c>
      <c r="DI940">
        <v>190</v>
      </c>
      <c r="DJ940">
        <v>75</v>
      </c>
      <c r="DK940">
        <v>32</v>
      </c>
      <c r="DL940">
        <v>49</v>
      </c>
      <c r="DM940">
        <v>99</v>
      </c>
      <c r="DN940">
        <v>142</v>
      </c>
      <c r="DO940">
        <v>126</v>
      </c>
      <c r="DP940">
        <v>2</v>
      </c>
      <c r="DQ940">
        <v>44</v>
      </c>
      <c r="DR940">
        <v>148</v>
      </c>
      <c r="DS940">
        <v>127</v>
      </c>
      <c r="DT940">
        <v>156</v>
      </c>
      <c r="DU940">
        <v>83</v>
      </c>
      <c r="DV940">
        <v>97</v>
      </c>
      <c r="DW940">
        <v>78</v>
      </c>
      <c r="DX940">
        <v>102</v>
      </c>
      <c r="DY940">
        <v>16</v>
      </c>
      <c r="DZ940">
        <v>81</v>
      </c>
      <c r="EA940">
        <v>164</v>
      </c>
      <c r="EB940">
        <v>29</v>
      </c>
      <c r="EC940">
        <v>174</v>
      </c>
      <c r="ED940">
        <v>110</v>
      </c>
      <c r="EE940">
        <v>84</v>
      </c>
      <c r="EF940">
        <v>7</v>
      </c>
      <c r="EG940">
        <v>178</v>
      </c>
      <c r="EH940">
        <v>94</v>
      </c>
      <c r="EI940">
        <v>13</v>
      </c>
      <c r="EJ940">
        <v>58</v>
      </c>
      <c r="EK940">
        <v>113</v>
      </c>
      <c r="EL940">
        <v>1</v>
      </c>
      <c r="EM940">
        <v>95</v>
      </c>
      <c r="EN940">
        <v>6</v>
      </c>
      <c r="EO940">
        <v>48</v>
      </c>
      <c r="EP940">
        <v>115</v>
      </c>
      <c r="EQ940">
        <v>34</v>
      </c>
      <c r="ER940">
        <v>59</v>
      </c>
      <c r="ES940">
        <v>66</v>
      </c>
      <c r="ET940">
        <v>118</v>
      </c>
      <c r="EU940">
        <v>3</v>
      </c>
      <c r="EV940">
        <v>128</v>
      </c>
      <c r="EW940">
        <v>20</v>
      </c>
      <c r="EX940">
        <v>163</v>
      </c>
      <c r="EY940">
        <v>71</v>
      </c>
      <c r="EZ940">
        <v>185</v>
      </c>
      <c r="FA940">
        <v>73</v>
      </c>
      <c r="FB940">
        <v>111</v>
      </c>
      <c r="FC940">
        <v>172</v>
      </c>
      <c r="FD940">
        <v>57</v>
      </c>
      <c r="FE940">
        <v>124</v>
      </c>
      <c r="FF940">
        <v>176</v>
      </c>
      <c r="FG940">
        <v>72</v>
      </c>
      <c r="FH940">
        <v>162</v>
      </c>
      <c r="FI940">
        <v>169</v>
      </c>
      <c r="FJ940">
        <v>179</v>
      </c>
      <c r="FK940">
        <v>168</v>
      </c>
      <c r="FL940">
        <v>149</v>
      </c>
      <c r="FM940">
        <v>138</v>
      </c>
      <c r="FN940">
        <v>27</v>
      </c>
      <c r="FO940">
        <v>129</v>
      </c>
      <c r="FP940">
        <v>74</v>
      </c>
      <c r="FQ940">
        <v>52</v>
      </c>
      <c r="FR940">
        <v>116</v>
      </c>
      <c r="FS940">
        <v>96</v>
      </c>
      <c r="FT940">
        <v>15</v>
      </c>
      <c r="FU940">
        <v>10</v>
      </c>
      <c r="FV940">
        <v>147</v>
      </c>
      <c r="FW940">
        <v>173</v>
      </c>
      <c r="FX940">
        <v>167</v>
      </c>
      <c r="FY940">
        <v>112</v>
      </c>
      <c r="FZ940">
        <v>175</v>
      </c>
      <c r="GA940">
        <v>132</v>
      </c>
      <c r="GB940">
        <v>103</v>
      </c>
      <c r="GC940">
        <v>21</v>
      </c>
      <c r="GD940">
        <v>25</v>
      </c>
      <c r="GE940">
        <v>160</v>
      </c>
      <c r="GF940">
        <v>180</v>
      </c>
      <c r="GG940">
        <v>186</v>
      </c>
      <c r="GH940">
        <v>42</v>
      </c>
      <c r="GI940">
        <v>104</v>
      </c>
      <c r="GJ940">
        <v>41</v>
      </c>
      <c r="GK940">
        <v>141</v>
      </c>
      <c r="GL940">
        <v>31</v>
      </c>
      <c r="GM940">
        <v>63</v>
      </c>
    </row>
    <row r="942" spans="4:199" x14ac:dyDescent="0.2">
      <c r="D942" s="430">
        <v>191</v>
      </c>
      <c r="E942" s="431" t="s">
        <v>179</v>
      </c>
    </row>
    <row r="943" spans="4:199" x14ac:dyDescent="0.2">
      <c r="E943" s="426" t="s">
        <v>130</v>
      </c>
      <c r="F943">
        <v>1</v>
      </c>
      <c r="G943">
        <v>2</v>
      </c>
      <c r="H943">
        <v>3</v>
      </c>
      <c r="I943">
        <v>4</v>
      </c>
      <c r="J943">
        <v>5</v>
      </c>
      <c r="K943">
        <v>6</v>
      </c>
      <c r="L943">
        <v>7</v>
      </c>
      <c r="M943">
        <v>8</v>
      </c>
      <c r="N943">
        <v>9</v>
      </c>
      <c r="O943">
        <v>10</v>
      </c>
      <c r="P943">
        <v>11</v>
      </c>
      <c r="Q943">
        <v>12</v>
      </c>
      <c r="R943">
        <v>13</v>
      </c>
      <c r="S943">
        <v>14</v>
      </c>
      <c r="T943">
        <v>15</v>
      </c>
      <c r="U943">
        <v>16</v>
      </c>
      <c r="V943">
        <v>17</v>
      </c>
      <c r="W943">
        <v>18</v>
      </c>
      <c r="X943">
        <v>19</v>
      </c>
      <c r="Y943">
        <v>20</v>
      </c>
      <c r="Z943">
        <v>21</v>
      </c>
      <c r="AA943">
        <v>22</v>
      </c>
      <c r="AB943">
        <v>23</v>
      </c>
      <c r="AC943">
        <v>24</v>
      </c>
      <c r="AD943">
        <v>25</v>
      </c>
      <c r="AE943">
        <v>26</v>
      </c>
      <c r="AF943">
        <v>27</v>
      </c>
      <c r="AG943">
        <v>28</v>
      </c>
      <c r="AH943">
        <v>29</v>
      </c>
      <c r="AI943">
        <v>30</v>
      </c>
      <c r="AJ943">
        <v>31</v>
      </c>
      <c r="AK943">
        <v>32</v>
      </c>
      <c r="AL943">
        <v>33</v>
      </c>
      <c r="AM943">
        <v>34</v>
      </c>
      <c r="AN943">
        <v>35</v>
      </c>
      <c r="AO943">
        <v>36</v>
      </c>
      <c r="AP943">
        <v>37</v>
      </c>
      <c r="AQ943">
        <v>38</v>
      </c>
      <c r="AR943">
        <v>39</v>
      </c>
      <c r="AS943">
        <v>40</v>
      </c>
      <c r="AT943">
        <v>41</v>
      </c>
      <c r="AU943">
        <v>42</v>
      </c>
      <c r="AV943">
        <v>43</v>
      </c>
      <c r="AW943">
        <v>44</v>
      </c>
      <c r="AX943">
        <v>45</v>
      </c>
      <c r="AY943">
        <v>46</v>
      </c>
      <c r="AZ943">
        <v>47</v>
      </c>
      <c r="BA943">
        <v>48</v>
      </c>
      <c r="BB943">
        <v>49</v>
      </c>
      <c r="BC943">
        <v>50</v>
      </c>
      <c r="BD943">
        <v>51</v>
      </c>
      <c r="BE943">
        <v>52</v>
      </c>
      <c r="BF943">
        <v>53</v>
      </c>
      <c r="BG943">
        <v>54</v>
      </c>
      <c r="BH943">
        <v>55</v>
      </c>
      <c r="BI943">
        <v>56</v>
      </c>
      <c r="BJ943">
        <v>57</v>
      </c>
      <c r="BK943">
        <v>58</v>
      </c>
      <c r="BL943">
        <v>59</v>
      </c>
      <c r="BM943">
        <v>60</v>
      </c>
      <c r="BN943">
        <v>61</v>
      </c>
      <c r="BO943">
        <v>62</v>
      </c>
      <c r="BP943">
        <v>63</v>
      </c>
      <c r="BQ943">
        <v>64</v>
      </c>
      <c r="BR943">
        <v>65</v>
      </c>
      <c r="BS943">
        <v>66</v>
      </c>
      <c r="BT943">
        <v>67</v>
      </c>
      <c r="BU943">
        <v>68</v>
      </c>
      <c r="BV943">
        <v>69</v>
      </c>
      <c r="BW943">
        <v>70</v>
      </c>
      <c r="BX943">
        <v>71</v>
      </c>
      <c r="BY943">
        <v>72</v>
      </c>
      <c r="BZ943">
        <v>73</v>
      </c>
      <c r="CA943">
        <v>74</v>
      </c>
      <c r="CB943">
        <v>75</v>
      </c>
      <c r="CC943">
        <v>76</v>
      </c>
      <c r="CD943">
        <v>77</v>
      </c>
      <c r="CE943">
        <v>78</v>
      </c>
      <c r="CF943">
        <v>79</v>
      </c>
      <c r="CG943">
        <v>80</v>
      </c>
      <c r="CH943">
        <v>81</v>
      </c>
      <c r="CI943">
        <v>82</v>
      </c>
      <c r="CJ943">
        <v>83</v>
      </c>
      <c r="CK943">
        <v>84</v>
      </c>
      <c r="CL943">
        <v>85</v>
      </c>
      <c r="CM943">
        <v>86</v>
      </c>
      <c r="CN943">
        <v>87</v>
      </c>
      <c r="CO943">
        <v>88</v>
      </c>
      <c r="CP943">
        <v>89</v>
      </c>
      <c r="CQ943">
        <v>90</v>
      </c>
      <c r="CR943">
        <v>91</v>
      </c>
      <c r="CS943">
        <v>92</v>
      </c>
      <c r="CT943">
        <v>93</v>
      </c>
      <c r="CU943">
        <v>94</v>
      </c>
      <c r="CV943">
        <v>95</v>
      </c>
      <c r="CW943">
        <v>96</v>
      </c>
      <c r="CX943">
        <v>97</v>
      </c>
      <c r="CY943">
        <v>98</v>
      </c>
      <c r="CZ943">
        <v>99</v>
      </c>
      <c r="DA943">
        <v>100</v>
      </c>
      <c r="DB943">
        <v>101</v>
      </c>
      <c r="DC943">
        <v>102</v>
      </c>
      <c r="DD943">
        <v>103</v>
      </c>
      <c r="DE943">
        <v>104</v>
      </c>
      <c r="DF943">
        <v>105</v>
      </c>
      <c r="DG943">
        <v>106</v>
      </c>
      <c r="DH943">
        <v>107</v>
      </c>
      <c r="DI943">
        <v>108</v>
      </c>
      <c r="DJ943">
        <v>109</v>
      </c>
      <c r="DK943">
        <v>110</v>
      </c>
      <c r="DL943">
        <v>111</v>
      </c>
      <c r="DM943">
        <v>112</v>
      </c>
      <c r="DN943">
        <v>113</v>
      </c>
      <c r="DO943">
        <v>114</v>
      </c>
      <c r="DP943">
        <v>115</v>
      </c>
      <c r="DQ943">
        <v>116</v>
      </c>
      <c r="DR943">
        <v>117</v>
      </c>
      <c r="DS943">
        <v>118</v>
      </c>
      <c r="DT943">
        <v>119</v>
      </c>
      <c r="DU943">
        <v>120</v>
      </c>
      <c r="DV943">
        <v>121</v>
      </c>
      <c r="DW943">
        <v>122</v>
      </c>
      <c r="DX943">
        <v>123</v>
      </c>
      <c r="DY943">
        <v>124</v>
      </c>
      <c r="DZ943">
        <v>125</v>
      </c>
      <c r="EA943">
        <v>126</v>
      </c>
      <c r="EB943">
        <v>127</v>
      </c>
      <c r="EC943">
        <v>128</v>
      </c>
      <c r="ED943">
        <v>129</v>
      </c>
      <c r="EE943">
        <v>130</v>
      </c>
      <c r="EF943">
        <v>131</v>
      </c>
      <c r="EG943">
        <v>132</v>
      </c>
      <c r="EH943">
        <v>133</v>
      </c>
      <c r="EI943">
        <v>134</v>
      </c>
      <c r="EJ943">
        <v>135</v>
      </c>
      <c r="EK943">
        <v>136</v>
      </c>
      <c r="EL943">
        <v>137</v>
      </c>
      <c r="EM943">
        <v>138</v>
      </c>
      <c r="EN943">
        <v>139</v>
      </c>
      <c r="EO943">
        <v>140</v>
      </c>
      <c r="EP943">
        <v>141</v>
      </c>
      <c r="EQ943">
        <v>142</v>
      </c>
      <c r="ER943">
        <v>143</v>
      </c>
      <c r="ES943">
        <v>144</v>
      </c>
      <c r="ET943">
        <v>145</v>
      </c>
      <c r="EU943">
        <v>146</v>
      </c>
      <c r="EV943">
        <v>147</v>
      </c>
      <c r="EW943">
        <v>148</v>
      </c>
      <c r="EX943">
        <v>149</v>
      </c>
      <c r="EY943">
        <v>150</v>
      </c>
      <c r="EZ943">
        <v>151</v>
      </c>
      <c r="FA943">
        <v>152</v>
      </c>
      <c r="FB943">
        <v>153</v>
      </c>
      <c r="FC943">
        <v>154</v>
      </c>
      <c r="FD943">
        <v>155</v>
      </c>
      <c r="FE943">
        <v>156</v>
      </c>
      <c r="FF943">
        <v>157</v>
      </c>
      <c r="FG943">
        <v>158</v>
      </c>
      <c r="FH943">
        <v>159</v>
      </c>
      <c r="FI943">
        <v>160</v>
      </c>
      <c r="FJ943">
        <v>161</v>
      </c>
      <c r="FK943">
        <v>162</v>
      </c>
      <c r="FL943">
        <v>163</v>
      </c>
      <c r="FM943">
        <v>164</v>
      </c>
      <c r="FN943">
        <v>165</v>
      </c>
      <c r="FO943">
        <v>166</v>
      </c>
      <c r="FP943">
        <v>167</v>
      </c>
      <c r="FQ943">
        <v>168</v>
      </c>
      <c r="FR943">
        <v>169</v>
      </c>
      <c r="FS943">
        <v>170</v>
      </c>
      <c r="FT943">
        <v>171</v>
      </c>
      <c r="FU943">
        <v>172</v>
      </c>
      <c r="FV943">
        <v>173</v>
      </c>
      <c r="FW943">
        <v>174</v>
      </c>
      <c r="FX943">
        <v>175</v>
      </c>
      <c r="FY943">
        <v>176</v>
      </c>
      <c r="FZ943">
        <v>177</v>
      </c>
      <c r="GA943">
        <v>178</v>
      </c>
      <c r="GB943">
        <v>179</v>
      </c>
      <c r="GD943">
        <v>180</v>
      </c>
      <c r="GE943">
        <v>181</v>
      </c>
      <c r="GF943">
        <v>182</v>
      </c>
      <c r="GG943">
        <v>183</v>
      </c>
      <c r="GI943">
        <v>184</v>
      </c>
      <c r="GJ943">
        <v>185</v>
      </c>
      <c r="GK943">
        <v>186</v>
      </c>
      <c r="GL943">
        <v>187</v>
      </c>
      <c r="GN943">
        <v>188</v>
      </c>
      <c r="GO943">
        <v>189</v>
      </c>
      <c r="GP943">
        <v>190</v>
      </c>
      <c r="GQ943">
        <v>191</v>
      </c>
    </row>
    <row r="944" spans="4:199" x14ac:dyDescent="0.2">
      <c r="E944" s="426" t="s">
        <v>157</v>
      </c>
      <c r="F944">
        <v>88</v>
      </c>
      <c r="G944">
        <v>59</v>
      </c>
      <c r="H944">
        <v>174</v>
      </c>
      <c r="I944">
        <v>132</v>
      </c>
      <c r="J944">
        <v>82</v>
      </c>
      <c r="K944">
        <v>145</v>
      </c>
      <c r="L944">
        <v>104</v>
      </c>
      <c r="M944">
        <v>27</v>
      </c>
      <c r="N944">
        <v>36</v>
      </c>
      <c r="O944">
        <v>14</v>
      </c>
      <c r="P944">
        <v>40</v>
      </c>
      <c r="Q944">
        <v>95</v>
      </c>
      <c r="R944">
        <v>175</v>
      </c>
      <c r="S944">
        <v>33</v>
      </c>
      <c r="T944">
        <v>6</v>
      </c>
      <c r="U944">
        <v>110</v>
      </c>
      <c r="V944">
        <v>138</v>
      </c>
      <c r="W944">
        <v>191</v>
      </c>
      <c r="X944">
        <v>180</v>
      </c>
      <c r="Y944">
        <v>26</v>
      </c>
      <c r="Z944">
        <v>102</v>
      </c>
      <c r="AA944">
        <v>38</v>
      </c>
      <c r="AB944">
        <v>188</v>
      </c>
      <c r="AC944">
        <v>184</v>
      </c>
      <c r="AD944">
        <v>118</v>
      </c>
      <c r="AE944">
        <v>20</v>
      </c>
      <c r="AF944">
        <v>68</v>
      </c>
      <c r="AG944">
        <v>171</v>
      </c>
      <c r="AH944">
        <v>147</v>
      </c>
      <c r="AI944">
        <v>161</v>
      </c>
      <c r="AJ944">
        <v>85</v>
      </c>
      <c r="AK944">
        <v>44</v>
      </c>
      <c r="AL944">
        <v>162</v>
      </c>
      <c r="AM944">
        <v>123</v>
      </c>
      <c r="AN944">
        <v>153</v>
      </c>
      <c r="AO944">
        <v>9</v>
      </c>
      <c r="AP944">
        <v>126</v>
      </c>
      <c r="AQ944">
        <v>151</v>
      </c>
      <c r="AR944">
        <v>141</v>
      </c>
      <c r="AS944">
        <v>57</v>
      </c>
      <c r="AT944">
        <v>64</v>
      </c>
      <c r="AU944">
        <v>116</v>
      </c>
      <c r="AV944">
        <v>136</v>
      </c>
      <c r="AW944">
        <v>15</v>
      </c>
      <c r="AX944">
        <v>190</v>
      </c>
      <c r="AY944">
        <v>60</v>
      </c>
      <c r="AZ944">
        <v>186</v>
      </c>
      <c r="BA944">
        <v>112</v>
      </c>
      <c r="BB944">
        <v>51</v>
      </c>
      <c r="BC944">
        <v>91</v>
      </c>
      <c r="BD944">
        <v>49</v>
      </c>
      <c r="BE944">
        <v>99</v>
      </c>
      <c r="BF944">
        <v>17</v>
      </c>
      <c r="BG944">
        <v>173</v>
      </c>
      <c r="BH944">
        <v>87</v>
      </c>
      <c r="BI944">
        <v>83</v>
      </c>
      <c r="BJ944">
        <v>79</v>
      </c>
      <c r="BK944">
        <v>121</v>
      </c>
      <c r="BL944">
        <v>2</v>
      </c>
      <c r="BM944">
        <v>108</v>
      </c>
      <c r="BN944">
        <v>93</v>
      </c>
      <c r="BO944">
        <v>155</v>
      </c>
      <c r="BP944">
        <v>183</v>
      </c>
      <c r="BQ944">
        <v>41</v>
      </c>
      <c r="BR944">
        <v>111</v>
      </c>
      <c r="BS944">
        <v>157</v>
      </c>
      <c r="BT944">
        <v>46</v>
      </c>
      <c r="BU944">
        <v>125</v>
      </c>
      <c r="BV944">
        <v>177</v>
      </c>
      <c r="BW944">
        <v>133</v>
      </c>
      <c r="BX944">
        <v>53</v>
      </c>
      <c r="BY944">
        <v>1</v>
      </c>
      <c r="BZ944">
        <v>45</v>
      </c>
      <c r="CA944">
        <v>48</v>
      </c>
      <c r="CB944">
        <v>119</v>
      </c>
      <c r="CC944">
        <v>150</v>
      </c>
      <c r="CD944">
        <v>18</v>
      </c>
      <c r="CE944">
        <v>11</v>
      </c>
      <c r="CF944">
        <v>72</v>
      </c>
      <c r="CG944">
        <v>86</v>
      </c>
      <c r="CH944">
        <v>54</v>
      </c>
      <c r="CI944">
        <v>58</v>
      </c>
      <c r="CJ944">
        <v>144</v>
      </c>
      <c r="CK944">
        <v>101</v>
      </c>
      <c r="CL944">
        <v>31</v>
      </c>
      <c r="CM944">
        <v>163</v>
      </c>
      <c r="CN944">
        <v>178</v>
      </c>
      <c r="CO944">
        <v>154</v>
      </c>
      <c r="CP944">
        <v>113</v>
      </c>
      <c r="CQ944">
        <v>168</v>
      </c>
      <c r="CR944">
        <v>25</v>
      </c>
      <c r="CS944">
        <v>164</v>
      </c>
      <c r="CT944">
        <v>76</v>
      </c>
      <c r="CU944">
        <v>122</v>
      </c>
      <c r="CV944">
        <v>12</v>
      </c>
      <c r="CW944">
        <v>78</v>
      </c>
      <c r="CX944">
        <v>170</v>
      </c>
      <c r="CY944">
        <v>92</v>
      </c>
      <c r="CZ944">
        <v>52</v>
      </c>
      <c r="DA944">
        <v>156</v>
      </c>
      <c r="DB944">
        <v>140</v>
      </c>
      <c r="DC944">
        <v>5</v>
      </c>
      <c r="DD944">
        <v>109</v>
      </c>
      <c r="DE944">
        <v>127</v>
      </c>
      <c r="DF944">
        <v>131</v>
      </c>
      <c r="DG944">
        <v>3</v>
      </c>
      <c r="DH944">
        <v>70</v>
      </c>
      <c r="DI944">
        <v>94</v>
      </c>
      <c r="DJ944">
        <v>137</v>
      </c>
      <c r="DK944">
        <v>47</v>
      </c>
      <c r="DL944">
        <v>65</v>
      </c>
      <c r="DM944">
        <v>105</v>
      </c>
      <c r="DN944">
        <v>167</v>
      </c>
      <c r="DO944">
        <v>81</v>
      </c>
      <c r="DP944">
        <v>24</v>
      </c>
      <c r="DQ944">
        <v>55</v>
      </c>
      <c r="DR944">
        <v>160</v>
      </c>
      <c r="DS944">
        <v>117</v>
      </c>
      <c r="DT944">
        <v>143</v>
      </c>
      <c r="DU944">
        <v>185</v>
      </c>
      <c r="DV944">
        <v>159</v>
      </c>
      <c r="DW944">
        <v>16</v>
      </c>
      <c r="DX944">
        <v>100</v>
      </c>
      <c r="DY944">
        <v>66</v>
      </c>
      <c r="DZ944">
        <v>89</v>
      </c>
      <c r="EA944">
        <v>37</v>
      </c>
      <c r="EB944">
        <v>43</v>
      </c>
      <c r="EC944">
        <v>67</v>
      </c>
      <c r="ED944">
        <v>176</v>
      </c>
      <c r="EE944">
        <v>8</v>
      </c>
      <c r="EF944">
        <v>84</v>
      </c>
      <c r="EG944">
        <v>29</v>
      </c>
      <c r="EH944">
        <v>107</v>
      </c>
      <c r="EI944">
        <v>148</v>
      </c>
      <c r="EJ944">
        <v>98</v>
      </c>
      <c r="EK944">
        <v>181</v>
      </c>
      <c r="EL944">
        <v>103</v>
      </c>
      <c r="EM944">
        <v>32</v>
      </c>
      <c r="EN944">
        <v>73</v>
      </c>
      <c r="EO944">
        <v>7</v>
      </c>
      <c r="EP944">
        <v>77</v>
      </c>
      <c r="EQ944">
        <v>165</v>
      </c>
      <c r="ER944">
        <v>149</v>
      </c>
      <c r="ES944">
        <v>61</v>
      </c>
      <c r="ET944">
        <v>106</v>
      </c>
      <c r="EU944">
        <v>120</v>
      </c>
      <c r="EV944">
        <v>4</v>
      </c>
      <c r="EW944">
        <v>42</v>
      </c>
      <c r="EX944">
        <v>71</v>
      </c>
      <c r="EY944">
        <v>189</v>
      </c>
      <c r="EZ944">
        <v>187</v>
      </c>
      <c r="FA944">
        <v>10</v>
      </c>
      <c r="FB944">
        <v>35</v>
      </c>
      <c r="FC944">
        <v>90</v>
      </c>
      <c r="FD944">
        <v>69</v>
      </c>
      <c r="FE944">
        <v>130</v>
      </c>
      <c r="FF944">
        <v>158</v>
      </c>
      <c r="FG944">
        <v>124</v>
      </c>
      <c r="FH944">
        <v>21</v>
      </c>
      <c r="FI944">
        <v>139</v>
      </c>
      <c r="FJ944">
        <v>179</v>
      </c>
      <c r="FK944">
        <v>28</v>
      </c>
      <c r="FL944">
        <v>114</v>
      </c>
      <c r="FM944">
        <v>62</v>
      </c>
      <c r="FN944">
        <v>142</v>
      </c>
      <c r="FO944">
        <v>39</v>
      </c>
      <c r="FP944">
        <v>34</v>
      </c>
      <c r="FQ944">
        <v>30</v>
      </c>
      <c r="FR944">
        <v>97</v>
      </c>
      <c r="FS944">
        <v>166</v>
      </c>
      <c r="FT944">
        <v>135</v>
      </c>
      <c r="FU944">
        <v>182</v>
      </c>
      <c r="FV944">
        <v>22</v>
      </c>
      <c r="FW944">
        <v>96</v>
      </c>
      <c r="FX944">
        <v>128</v>
      </c>
      <c r="FY944">
        <v>75</v>
      </c>
      <c r="FZ944">
        <v>129</v>
      </c>
      <c r="GA944">
        <v>80</v>
      </c>
      <c r="GB944">
        <v>172</v>
      </c>
      <c r="GD944">
        <v>115</v>
      </c>
      <c r="GE944">
        <v>169</v>
      </c>
      <c r="GF944">
        <v>50</v>
      </c>
      <c r="GG944">
        <v>63</v>
      </c>
      <c r="GI944">
        <v>152</v>
      </c>
      <c r="GJ944">
        <v>146</v>
      </c>
      <c r="GK944">
        <v>134</v>
      </c>
      <c r="GL944">
        <v>13</v>
      </c>
      <c r="GN944">
        <v>74</v>
      </c>
      <c r="GO944">
        <v>23</v>
      </c>
      <c r="GP944">
        <v>19</v>
      </c>
      <c r="GQ944">
        <v>56</v>
      </c>
    </row>
    <row r="945" spans="4:199" x14ac:dyDescent="0.2">
      <c r="E945" s="426" t="s">
        <v>159</v>
      </c>
      <c r="F945">
        <v>69</v>
      </c>
      <c r="G945">
        <v>30</v>
      </c>
      <c r="H945">
        <v>47</v>
      </c>
      <c r="I945">
        <v>83</v>
      </c>
      <c r="J945">
        <v>188</v>
      </c>
      <c r="K945">
        <v>170</v>
      </c>
      <c r="L945">
        <v>56</v>
      </c>
      <c r="M945">
        <v>41</v>
      </c>
      <c r="N945">
        <v>85</v>
      </c>
      <c r="O945">
        <v>77</v>
      </c>
      <c r="P945">
        <v>172</v>
      </c>
      <c r="Q945">
        <v>125</v>
      </c>
      <c r="R945">
        <v>132</v>
      </c>
      <c r="S945">
        <v>163</v>
      </c>
      <c r="T945">
        <v>180</v>
      </c>
      <c r="U945">
        <v>119</v>
      </c>
      <c r="V945">
        <v>49</v>
      </c>
      <c r="W945">
        <v>70</v>
      </c>
      <c r="X945">
        <v>150</v>
      </c>
      <c r="Y945">
        <v>158</v>
      </c>
      <c r="Z945">
        <v>139</v>
      </c>
      <c r="AA945">
        <v>168</v>
      </c>
      <c r="AB945">
        <v>129</v>
      </c>
      <c r="AC945">
        <v>20</v>
      </c>
      <c r="AD945">
        <v>74</v>
      </c>
      <c r="AE945">
        <v>114</v>
      </c>
      <c r="AF945">
        <v>133</v>
      </c>
      <c r="AG945">
        <v>26</v>
      </c>
      <c r="AH945">
        <v>60</v>
      </c>
      <c r="AI945">
        <v>151</v>
      </c>
      <c r="AJ945">
        <v>82</v>
      </c>
      <c r="AK945">
        <v>183</v>
      </c>
      <c r="AL945">
        <v>72</v>
      </c>
      <c r="AM945">
        <v>161</v>
      </c>
      <c r="AN945">
        <v>28</v>
      </c>
      <c r="AO945">
        <v>160</v>
      </c>
      <c r="AP945">
        <v>9</v>
      </c>
      <c r="AQ945">
        <v>75</v>
      </c>
      <c r="AR945">
        <v>116</v>
      </c>
      <c r="AS945">
        <v>102</v>
      </c>
      <c r="AT945">
        <v>128</v>
      </c>
      <c r="AU945">
        <v>191</v>
      </c>
      <c r="AV945">
        <v>141</v>
      </c>
      <c r="AW945">
        <v>186</v>
      </c>
      <c r="AX945">
        <v>162</v>
      </c>
      <c r="AY945">
        <v>19</v>
      </c>
      <c r="AZ945">
        <v>94</v>
      </c>
      <c r="BA945">
        <v>155</v>
      </c>
      <c r="BB945">
        <v>68</v>
      </c>
      <c r="BC945">
        <v>157</v>
      </c>
      <c r="BD945">
        <v>79</v>
      </c>
      <c r="BE945">
        <v>175</v>
      </c>
      <c r="BF945">
        <v>106</v>
      </c>
      <c r="BG945">
        <v>65</v>
      </c>
      <c r="BH945">
        <v>18</v>
      </c>
      <c r="BI945">
        <v>5</v>
      </c>
      <c r="BJ945">
        <v>81</v>
      </c>
      <c r="BK945">
        <v>179</v>
      </c>
      <c r="BL945">
        <v>25</v>
      </c>
      <c r="BM945">
        <v>36</v>
      </c>
      <c r="BN945">
        <v>45</v>
      </c>
      <c r="BO945">
        <v>91</v>
      </c>
      <c r="BP945">
        <v>99</v>
      </c>
      <c r="BQ945">
        <v>145</v>
      </c>
      <c r="BR945">
        <v>152</v>
      </c>
      <c r="BS945">
        <v>4</v>
      </c>
      <c r="BT945">
        <v>184</v>
      </c>
      <c r="BU945">
        <v>147</v>
      </c>
      <c r="BV945">
        <v>117</v>
      </c>
      <c r="BW945">
        <v>136</v>
      </c>
      <c r="BX945">
        <v>173</v>
      </c>
      <c r="BY945">
        <v>156</v>
      </c>
      <c r="BZ945">
        <v>110</v>
      </c>
      <c r="CA945">
        <v>178</v>
      </c>
      <c r="CB945">
        <v>101</v>
      </c>
      <c r="CC945">
        <v>63</v>
      </c>
      <c r="CD945">
        <v>111</v>
      </c>
      <c r="CE945">
        <v>105</v>
      </c>
      <c r="CF945">
        <v>11</v>
      </c>
      <c r="CG945">
        <v>54</v>
      </c>
      <c r="CH945">
        <v>14</v>
      </c>
      <c r="CI945">
        <v>33</v>
      </c>
      <c r="CJ945">
        <v>44</v>
      </c>
      <c r="CK945">
        <v>107</v>
      </c>
      <c r="CL945">
        <v>37</v>
      </c>
      <c r="CM945">
        <v>2</v>
      </c>
      <c r="CN945">
        <v>50</v>
      </c>
      <c r="CO945">
        <v>84</v>
      </c>
      <c r="CP945">
        <v>32</v>
      </c>
      <c r="CQ945">
        <v>138</v>
      </c>
      <c r="CR945">
        <v>154</v>
      </c>
      <c r="CS945">
        <v>190</v>
      </c>
      <c r="CT945">
        <v>95</v>
      </c>
      <c r="CU945">
        <v>27</v>
      </c>
      <c r="CV945">
        <v>46</v>
      </c>
      <c r="CW945">
        <v>113</v>
      </c>
      <c r="CX945">
        <v>98</v>
      </c>
      <c r="CY945">
        <v>34</v>
      </c>
      <c r="CZ945">
        <v>146</v>
      </c>
      <c r="DA945">
        <v>21</v>
      </c>
      <c r="DB945">
        <v>185</v>
      </c>
      <c r="DC945">
        <v>40</v>
      </c>
      <c r="DD945">
        <v>64</v>
      </c>
      <c r="DE945">
        <v>42</v>
      </c>
      <c r="DF945">
        <v>67</v>
      </c>
      <c r="DG945">
        <v>35</v>
      </c>
      <c r="DH945">
        <v>144</v>
      </c>
      <c r="DI945">
        <v>104</v>
      </c>
      <c r="DJ945">
        <v>92</v>
      </c>
      <c r="DK945">
        <v>23</v>
      </c>
      <c r="DL945">
        <v>10</v>
      </c>
      <c r="DM945">
        <v>149</v>
      </c>
      <c r="DN945">
        <v>97</v>
      </c>
      <c r="DO945">
        <v>120</v>
      </c>
      <c r="DP945">
        <v>167</v>
      </c>
      <c r="DQ945">
        <v>89</v>
      </c>
      <c r="DR945">
        <v>6</v>
      </c>
      <c r="DS945">
        <v>169</v>
      </c>
      <c r="DT945">
        <v>3</v>
      </c>
      <c r="DU945">
        <v>58</v>
      </c>
      <c r="DV945">
        <v>127</v>
      </c>
      <c r="DW945">
        <v>143</v>
      </c>
      <c r="DX945">
        <v>7</v>
      </c>
      <c r="DY945">
        <v>22</v>
      </c>
      <c r="DZ945">
        <v>76</v>
      </c>
      <c r="EA945">
        <v>174</v>
      </c>
      <c r="EB945">
        <v>100</v>
      </c>
      <c r="EC945">
        <v>177</v>
      </c>
      <c r="ED945">
        <v>55</v>
      </c>
      <c r="EE945">
        <v>93</v>
      </c>
      <c r="EF945">
        <v>118</v>
      </c>
      <c r="EG945">
        <v>13</v>
      </c>
      <c r="EH945">
        <v>57</v>
      </c>
      <c r="EI945">
        <v>78</v>
      </c>
      <c r="EJ945">
        <v>187</v>
      </c>
      <c r="EK945">
        <v>52</v>
      </c>
      <c r="EL945">
        <v>134</v>
      </c>
      <c r="EM945">
        <v>62</v>
      </c>
      <c r="EN945">
        <v>126</v>
      </c>
      <c r="EO945">
        <v>43</v>
      </c>
      <c r="EP945">
        <v>87</v>
      </c>
      <c r="EQ945">
        <v>80</v>
      </c>
      <c r="ER945">
        <v>122</v>
      </c>
      <c r="ES945">
        <v>53</v>
      </c>
      <c r="ET945">
        <v>112</v>
      </c>
      <c r="EU945">
        <v>12</v>
      </c>
      <c r="EV945">
        <v>109</v>
      </c>
      <c r="EW945">
        <v>142</v>
      </c>
      <c r="EX945">
        <v>88</v>
      </c>
      <c r="EY945">
        <v>61</v>
      </c>
      <c r="EZ945">
        <v>108</v>
      </c>
      <c r="FA945">
        <v>124</v>
      </c>
      <c r="FB945">
        <v>29</v>
      </c>
      <c r="FC945">
        <v>38</v>
      </c>
      <c r="FD945">
        <v>181</v>
      </c>
      <c r="FE945">
        <v>164</v>
      </c>
      <c r="FF945">
        <v>130</v>
      </c>
      <c r="FG945">
        <v>176</v>
      </c>
      <c r="FH945">
        <v>121</v>
      </c>
      <c r="FI945">
        <v>16</v>
      </c>
      <c r="FJ945">
        <v>189</v>
      </c>
      <c r="FK945">
        <v>123</v>
      </c>
      <c r="FL945">
        <v>131</v>
      </c>
      <c r="FM945">
        <v>17</v>
      </c>
      <c r="FN945">
        <v>171</v>
      </c>
      <c r="FO945">
        <v>48</v>
      </c>
      <c r="FP945">
        <v>115</v>
      </c>
      <c r="FQ945">
        <v>137</v>
      </c>
      <c r="FR945">
        <v>182</v>
      </c>
      <c r="FS945">
        <v>71</v>
      </c>
      <c r="FT945">
        <v>165</v>
      </c>
      <c r="FU945">
        <v>73</v>
      </c>
      <c r="FV945">
        <v>96</v>
      </c>
      <c r="FW945">
        <v>31</v>
      </c>
      <c r="FX945">
        <v>39</v>
      </c>
      <c r="FY945">
        <v>90</v>
      </c>
      <c r="FZ945">
        <v>66</v>
      </c>
      <c r="GA945">
        <v>59</v>
      </c>
      <c r="GB945">
        <v>103</v>
      </c>
      <c r="GD945">
        <v>15</v>
      </c>
      <c r="GE945">
        <v>8</v>
      </c>
      <c r="GF945">
        <v>159</v>
      </c>
      <c r="GG945">
        <v>135</v>
      </c>
      <c r="GI945">
        <v>24</v>
      </c>
      <c r="GJ945">
        <v>153</v>
      </c>
      <c r="GK945">
        <v>166</v>
      </c>
      <c r="GL945">
        <v>1</v>
      </c>
      <c r="GN945">
        <v>148</v>
      </c>
      <c r="GO945">
        <v>51</v>
      </c>
      <c r="GP945">
        <v>140</v>
      </c>
      <c r="GQ945">
        <v>86</v>
      </c>
    </row>
    <row r="947" spans="4:199" x14ac:dyDescent="0.2">
      <c r="D947" s="430">
        <v>192</v>
      </c>
      <c r="E947" s="431" t="s">
        <v>179</v>
      </c>
    </row>
    <row r="948" spans="4:199" x14ac:dyDescent="0.2">
      <c r="E948" s="426" t="s">
        <v>130</v>
      </c>
      <c r="F948">
        <v>1</v>
      </c>
      <c r="G948">
        <v>2</v>
      </c>
      <c r="H948">
        <v>3</v>
      </c>
      <c r="I948">
        <v>4</v>
      </c>
      <c r="J948">
        <v>5</v>
      </c>
      <c r="K948">
        <v>6</v>
      </c>
      <c r="L948">
        <v>7</v>
      </c>
      <c r="M948">
        <v>8</v>
      </c>
      <c r="N948">
        <v>9</v>
      </c>
      <c r="O948">
        <v>10</v>
      </c>
      <c r="P948">
        <v>11</v>
      </c>
      <c r="Q948">
        <v>12</v>
      </c>
      <c r="R948">
        <v>13</v>
      </c>
      <c r="S948">
        <v>14</v>
      </c>
      <c r="T948">
        <v>15</v>
      </c>
      <c r="U948">
        <v>16</v>
      </c>
      <c r="V948">
        <v>17</v>
      </c>
      <c r="W948">
        <v>18</v>
      </c>
      <c r="X948">
        <v>19</v>
      </c>
      <c r="Y948">
        <v>20</v>
      </c>
      <c r="Z948">
        <v>21</v>
      </c>
      <c r="AA948">
        <v>22</v>
      </c>
      <c r="AB948">
        <v>23</v>
      </c>
      <c r="AC948">
        <v>24</v>
      </c>
      <c r="AD948">
        <v>25</v>
      </c>
      <c r="AE948">
        <v>26</v>
      </c>
      <c r="AF948">
        <v>27</v>
      </c>
      <c r="AG948">
        <v>28</v>
      </c>
      <c r="AH948">
        <v>29</v>
      </c>
      <c r="AI948">
        <v>30</v>
      </c>
      <c r="AJ948">
        <v>31</v>
      </c>
      <c r="AK948">
        <v>32</v>
      </c>
      <c r="AL948">
        <v>33</v>
      </c>
      <c r="AM948">
        <v>34</v>
      </c>
      <c r="AN948">
        <v>35</v>
      </c>
      <c r="AO948">
        <v>36</v>
      </c>
      <c r="AP948">
        <v>37</v>
      </c>
      <c r="AQ948">
        <v>38</v>
      </c>
      <c r="AR948">
        <v>39</v>
      </c>
      <c r="AS948">
        <v>40</v>
      </c>
      <c r="AT948">
        <v>41</v>
      </c>
      <c r="AU948">
        <v>42</v>
      </c>
      <c r="AV948">
        <v>43</v>
      </c>
      <c r="AW948">
        <v>44</v>
      </c>
      <c r="AX948">
        <v>45</v>
      </c>
      <c r="AY948">
        <v>46</v>
      </c>
      <c r="AZ948">
        <v>47</v>
      </c>
      <c r="BA948">
        <v>48</v>
      </c>
      <c r="BB948">
        <v>49</v>
      </c>
      <c r="BC948">
        <v>50</v>
      </c>
      <c r="BD948">
        <v>51</v>
      </c>
      <c r="BE948">
        <v>52</v>
      </c>
      <c r="BF948">
        <v>53</v>
      </c>
      <c r="BG948">
        <v>54</v>
      </c>
      <c r="BH948">
        <v>55</v>
      </c>
      <c r="BI948">
        <v>56</v>
      </c>
      <c r="BJ948">
        <v>57</v>
      </c>
      <c r="BK948">
        <v>58</v>
      </c>
      <c r="BL948">
        <v>59</v>
      </c>
      <c r="BM948">
        <v>60</v>
      </c>
      <c r="BN948">
        <v>61</v>
      </c>
      <c r="BO948">
        <v>62</v>
      </c>
      <c r="BP948">
        <v>63</v>
      </c>
      <c r="BQ948">
        <v>64</v>
      </c>
      <c r="BR948">
        <v>65</v>
      </c>
      <c r="BS948">
        <v>66</v>
      </c>
      <c r="BT948">
        <v>67</v>
      </c>
      <c r="BU948">
        <v>68</v>
      </c>
      <c r="BV948">
        <v>69</v>
      </c>
      <c r="BW948">
        <v>70</v>
      </c>
      <c r="BX948">
        <v>71</v>
      </c>
      <c r="BY948">
        <v>72</v>
      </c>
      <c r="BZ948">
        <v>73</v>
      </c>
      <c r="CA948">
        <v>74</v>
      </c>
      <c r="CB948">
        <v>75</v>
      </c>
      <c r="CC948">
        <v>76</v>
      </c>
      <c r="CD948">
        <v>77</v>
      </c>
      <c r="CE948">
        <v>78</v>
      </c>
      <c r="CF948">
        <v>79</v>
      </c>
      <c r="CG948">
        <v>80</v>
      </c>
      <c r="CH948">
        <v>81</v>
      </c>
      <c r="CI948">
        <v>82</v>
      </c>
      <c r="CJ948">
        <v>83</v>
      </c>
      <c r="CK948">
        <v>84</v>
      </c>
      <c r="CL948">
        <v>85</v>
      </c>
      <c r="CM948">
        <v>86</v>
      </c>
      <c r="CN948">
        <v>87</v>
      </c>
      <c r="CO948">
        <v>88</v>
      </c>
      <c r="CP948">
        <v>89</v>
      </c>
      <c r="CQ948">
        <v>90</v>
      </c>
      <c r="CR948">
        <v>91</v>
      </c>
      <c r="CS948">
        <v>92</v>
      </c>
      <c r="CT948">
        <v>93</v>
      </c>
      <c r="CU948">
        <v>94</v>
      </c>
      <c r="CV948">
        <v>95</v>
      </c>
      <c r="CW948">
        <v>96</v>
      </c>
      <c r="CX948">
        <v>97</v>
      </c>
      <c r="CY948">
        <v>98</v>
      </c>
      <c r="CZ948">
        <v>99</v>
      </c>
      <c r="DA948">
        <v>100</v>
      </c>
      <c r="DB948">
        <v>101</v>
      </c>
      <c r="DC948">
        <v>102</v>
      </c>
      <c r="DD948">
        <v>103</v>
      </c>
      <c r="DE948">
        <v>104</v>
      </c>
      <c r="DF948">
        <v>105</v>
      </c>
      <c r="DG948">
        <v>106</v>
      </c>
      <c r="DH948">
        <v>107</v>
      </c>
      <c r="DI948">
        <v>108</v>
      </c>
      <c r="DJ948">
        <v>109</v>
      </c>
      <c r="DK948">
        <v>110</v>
      </c>
      <c r="DL948">
        <v>111</v>
      </c>
      <c r="DM948">
        <v>112</v>
      </c>
      <c r="DN948">
        <v>113</v>
      </c>
      <c r="DO948">
        <v>114</v>
      </c>
      <c r="DP948">
        <v>115</v>
      </c>
      <c r="DQ948">
        <v>116</v>
      </c>
      <c r="DR948">
        <v>117</v>
      </c>
      <c r="DS948">
        <v>118</v>
      </c>
      <c r="DT948">
        <v>119</v>
      </c>
      <c r="DU948">
        <v>120</v>
      </c>
      <c r="DV948">
        <v>121</v>
      </c>
      <c r="DW948">
        <v>122</v>
      </c>
      <c r="DX948">
        <v>123</v>
      </c>
      <c r="DY948">
        <v>124</v>
      </c>
      <c r="DZ948">
        <v>125</v>
      </c>
      <c r="EA948">
        <v>126</v>
      </c>
      <c r="EB948">
        <v>127</v>
      </c>
      <c r="EC948">
        <v>128</v>
      </c>
      <c r="ED948">
        <v>129</v>
      </c>
      <c r="EE948">
        <v>130</v>
      </c>
      <c r="EF948">
        <v>131</v>
      </c>
      <c r="EG948">
        <v>132</v>
      </c>
      <c r="EH948">
        <v>133</v>
      </c>
      <c r="EI948">
        <v>134</v>
      </c>
      <c r="EJ948">
        <v>135</v>
      </c>
      <c r="EK948">
        <v>136</v>
      </c>
      <c r="EL948">
        <v>137</v>
      </c>
      <c r="EM948">
        <v>138</v>
      </c>
      <c r="EN948">
        <v>139</v>
      </c>
      <c r="EO948">
        <v>140</v>
      </c>
      <c r="EP948">
        <v>141</v>
      </c>
      <c r="EQ948">
        <v>142</v>
      </c>
      <c r="ER948">
        <v>143</v>
      </c>
      <c r="ES948">
        <v>144</v>
      </c>
      <c r="ET948">
        <v>145</v>
      </c>
      <c r="EU948">
        <v>146</v>
      </c>
      <c r="EV948">
        <v>147</v>
      </c>
      <c r="EW948">
        <v>148</v>
      </c>
      <c r="EX948">
        <v>149</v>
      </c>
      <c r="EY948">
        <v>150</v>
      </c>
      <c r="EZ948">
        <v>151</v>
      </c>
      <c r="FA948">
        <v>152</v>
      </c>
      <c r="FB948">
        <v>153</v>
      </c>
      <c r="FC948">
        <v>154</v>
      </c>
      <c r="FD948">
        <v>155</v>
      </c>
      <c r="FE948">
        <v>156</v>
      </c>
      <c r="FF948">
        <v>157</v>
      </c>
      <c r="FG948">
        <v>158</v>
      </c>
      <c r="FH948">
        <v>159</v>
      </c>
      <c r="FI948">
        <v>160</v>
      </c>
      <c r="FJ948">
        <v>161</v>
      </c>
      <c r="FK948">
        <v>162</v>
      </c>
      <c r="FL948">
        <v>163</v>
      </c>
      <c r="FM948">
        <v>164</v>
      </c>
      <c r="FN948">
        <v>165</v>
      </c>
      <c r="FO948">
        <v>166</v>
      </c>
      <c r="FP948">
        <v>167</v>
      </c>
      <c r="FQ948">
        <v>168</v>
      </c>
      <c r="FR948">
        <v>169</v>
      </c>
      <c r="FS948">
        <v>170</v>
      </c>
      <c r="FT948">
        <v>171</v>
      </c>
      <c r="FU948">
        <v>172</v>
      </c>
      <c r="FV948">
        <v>173</v>
      </c>
      <c r="FW948">
        <v>174</v>
      </c>
      <c r="FX948">
        <v>175</v>
      </c>
      <c r="FY948">
        <v>176</v>
      </c>
      <c r="FZ948">
        <v>177</v>
      </c>
      <c r="GA948">
        <v>178</v>
      </c>
      <c r="GB948">
        <v>179</v>
      </c>
      <c r="GC948">
        <v>180</v>
      </c>
      <c r="GD948">
        <v>181</v>
      </c>
      <c r="GE948">
        <v>182</v>
      </c>
      <c r="GF948">
        <v>183</v>
      </c>
      <c r="GG948">
        <v>184</v>
      </c>
      <c r="GI948">
        <v>185</v>
      </c>
      <c r="GJ948">
        <v>186</v>
      </c>
      <c r="GK948">
        <v>187</v>
      </c>
      <c r="GL948">
        <v>188</v>
      </c>
      <c r="GN948">
        <v>189</v>
      </c>
      <c r="GO948">
        <v>190</v>
      </c>
      <c r="GP948">
        <v>191</v>
      </c>
      <c r="GQ948">
        <v>192</v>
      </c>
    </row>
    <row r="949" spans="4:199" x14ac:dyDescent="0.2">
      <c r="E949" s="426" t="s">
        <v>157</v>
      </c>
      <c r="F949">
        <v>191</v>
      </c>
      <c r="G949">
        <v>71</v>
      </c>
      <c r="H949">
        <v>132</v>
      </c>
      <c r="I949">
        <v>111</v>
      </c>
      <c r="J949">
        <v>18</v>
      </c>
      <c r="K949">
        <v>2</v>
      </c>
      <c r="L949">
        <v>138</v>
      </c>
      <c r="M949">
        <v>179</v>
      </c>
      <c r="N949">
        <v>161</v>
      </c>
      <c r="O949">
        <v>166</v>
      </c>
      <c r="P949">
        <v>192</v>
      </c>
      <c r="Q949">
        <v>187</v>
      </c>
      <c r="R949">
        <v>60</v>
      </c>
      <c r="S949">
        <v>152</v>
      </c>
      <c r="T949">
        <v>3</v>
      </c>
      <c r="U949">
        <v>105</v>
      </c>
      <c r="V949">
        <v>118</v>
      </c>
      <c r="W949">
        <v>67</v>
      </c>
      <c r="X949">
        <v>147</v>
      </c>
      <c r="Y949">
        <v>29</v>
      </c>
      <c r="Z949">
        <v>149</v>
      </c>
      <c r="AA949">
        <v>115</v>
      </c>
      <c r="AB949">
        <v>170</v>
      </c>
      <c r="AC949">
        <v>68</v>
      </c>
      <c r="AD949">
        <v>46</v>
      </c>
      <c r="AE949">
        <v>100</v>
      </c>
      <c r="AF949">
        <v>15</v>
      </c>
      <c r="AG949">
        <v>66</v>
      </c>
      <c r="AH949">
        <v>168</v>
      </c>
      <c r="AI949">
        <v>101</v>
      </c>
      <c r="AJ949">
        <v>74</v>
      </c>
      <c r="AK949">
        <v>28</v>
      </c>
      <c r="AL949">
        <v>44</v>
      </c>
      <c r="AM949">
        <v>136</v>
      </c>
      <c r="AN949">
        <v>177</v>
      </c>
      <c r="AO949">
        <v>19</v>
      </c>
      <c r="AP949">
        <v>144</v>
      </c>
      <c r="AQ949">
        <v>89</v>
      </c>
      <c r="AR949">
        <v>50</v>
      </c>
      <c r="AS949">
        <v>146</v>
      </c>
      <c r="AT949">
        <v>23</v>
      </c>
      <c r="AU949">
        <v>159</v>
      </c>
      <c r="AV949">
        <v>122</v>
      </c>
      <c r="AW949">
        <v>11</v>
      </c>
      <c r="AX949">
        <v>59</v>
      </c>
      <c r="AY949">
        <v>184</v>
      </c>
      <c r="AZ949">
        <v>156</v>
      </c>
      <c r="BA949">
        <v>61</v>
      </c>
      <c r="BB949">
        <v>189</v>
      </c>
      <c r="BC949">
        <v>151</v>
      </c>
      <c r="BD949">
        <v>142</v>
      </c>
      <c r="BE949">
        <v>173</v>
      </c>
      <c r="BF949">
        <v>185</v>
      </c>
      <c r="BG949">
        <v>91</v>
      </c>
      <c r="BH949">
        <v>96</v>
      </c>
      <c r="BI949">
        <v>140</v>
      </c>
      <c r="BJ949">
        <v>175</v>
      </c>
      <c r="BK949">
        <v>134</v>
      </c>
      <c r="BL949">
        <v>86</v>
      </c>
      <c r="BM949">
        <v>106</v>
      </c>
      <c r="BN949">
        <v>5</v>
      </c>
      <c r="BO949">
        <v>123</v>
      </c>
      <c r="BP949">
        <v>110</v>
      </c>
      <c r="BQ949">
        <v>182</v>
      </c>
      <c r="BR949">
        <v>14</v>
      </c>
      <c r="BS949">
        <v>88</v>
      </c>
      <c r="BT949">
        <v>54</v>
      </c>
      <c r="BU949">
        <v>126</v>
      </c>
      <c r="BV949">
        <v>183</v>
      </c>
      <c r="BW949">
        <v>7</v>
      </c>
      <c r="BX949">
        <v>64</v>
      </c>
      <c r="BY949">
        <v>25</v>
      </c>
      <c r="BZ949">
        <v>77</v>
      </c>
      <c r="CA949">
        <v>113</v>
      </c>
      <c r="CB949">
        <v>93</v>
      </c>
      <c r="CC949">
        <v>43</v>
      </c>
      <c r="CD949">
        <v>120</v>
      </c>
      <c r="CE949">
        <v>174</v>
      </c>
      <c r="CF949">
        <v>145</v>
      </c>
      <c r="CG949">
        <v>57</v>
      </c>
      <c r="CH949">
        <v>124</v>
      </c>
      <c r="CI949">
        <v>35</v>
      </c>
      <c r="CJ949">
        <v>20</v>
      </c>
      <c r="CK949">
        <v>95</v>
      </c>
      <c r="CL949">
        <v>37</v>
      </c>
      <c r="CM949">
        <v>45</v>
      </c>
      <c r="CN949">
        <v>153</v>
      </c>
      <c r="CO949">
        <v>26</v>
      </c>
      <c r="CP949">
        <v>103</v>
      </c>
      <c r="CQ949">
        <v>16</v>
      </c>
      <c r="CR949">
        <v>34</v>
      </c>
      <c r="CS949">
        <v>164</v>
      </c>
      <c r="CT949">
        <v>141</v>
      </c>
      <c r="CU949">
        <v>85</v>
      </c>
      <c r="CV949">
        <v>131</v>
      </c>
      <c r="CW949">
        <v>190</v>
      </c>
      <c r="CX949">
        <v>129</v>
      </c>
      <c r="CY949">
        <v>107</v>
      </c>
      <c r="CZ949">
        <v>150</v>
      </c>
      <c r="DA949">
        <v>1</v>
      </c>
      <c r="DB949">
        <v>80</v>
      </c>
      <c r="DC949">
        <v>99</v>
      </c>
      <c r="DD949">
        <v>157</v>
      </c>
      <c r="DE949">
        <v>42</v>
      </c>
      <c r="DF949">
        <v>36</v>
      </c>
      <c r="DG949">
        <v>158</v>
      </c>
      <c r="DH949">
        <v>98</v>
      </c>
      <c r="DI949">
        <v>171</v>
      </c>
      <c r="DJ949">
        <v>155</v>
      </c>
      <c r="DK949">
        <v>38</v>
      </c>
      <c r="DL949">
        <v>186</v>
      </c>
      <c r="DM949">
        <v>125</v>
      </c>
      <c r="DN949">
        <v>22</v>
      </c>
      <c r="DO949">
        <v>31</v>
      </c>
      <c r="DP949">
        <v>6</v>
      </c>
      <c r="DQ949">
        <v>39</v>
      </c>
      <c r="DR949">
        <v>24</v>
      </c>
      <c r="DS949">
        <v>51</v>
      </c>
      <c r="DT949">
        <v>81</v>
      </c>
      <c r="DU949">
        <v>12</v>
      </c>
      <c r="DV949">
        <v>69</v>
      </c>
      <c r="DW949">
        <v>119</v>
      </c>
      <c r="DX949">
        <v>62</v>
      </c>
      <c r="DY949">
        <v>33</v>
      </c>
      <c r="DZ949">
        <v>48</v>
      </c>
      <c r="EA949">
        <v>47</v>
      </c>
      <c r="EB949">
        <v>143</v>
      </c>
      <c r="EC949">
        <v>87</v>
      </c>
      <c r="ED949">
        <v>32</v>
      </c>
      <c r="EE949">
        <v>52</v>
      </c>
      <c r="EF949">
        <v>169</v>
      </c>
      <c r="EG949">
        <v>70</v>
      </c>
      <c r="EH949">
        <v>160</v>
      </c>
      <c r="EI949">
        <v>163</v>
      </c>
      <c r="EJ949">
        <v>76</v>
      </c>
      <c r="EK949">
        <v>27</v>
      </c>
      <c r="EL949">
        <v>180</v>
      </c>
      <c r="EM949">
        <v>172</v>
      </c>
      <c r="EN949">
        <v>82</v>
      </c>
      <c r="EO949">
        <v>17</v>
      </c>
      <c r="EP949">
        <v>148</v>
      </c>
      <c r="EQ949">
        <v>40</v>
      </c>
      <c r="ER949">
        <v>84</v>
      </c>
      <c r="ES949">
        <v>116</v>
      </c>
      <c r="ET949">
        <v>121</v>
      </c>
      <c r="EU949">
        <v>114</v>
      </c>
      <c r="EV949">
        <v>139</v>
      </c>
      <c r="EW949">
        <v>97</v>
      </c>
      <c r="EX949">
        <v>21</v>
      </c>
      <c r="EY949">
        <v>133</v>
      </c>
      <c r="EZ949">
        <v>112</v>
      </c>
      <c r="FA949">
        <v>65</v>
      </c>
      <c r="FB949">
        <v>72</v>
      </c>
      <c r="FC949">
        <v>92</v>
      </c>
      <c r="FD949">
        <v>109</v>
      </c>
      <c r="FE949">
        <v>165</v>
      </c>
      <c r="FF949">
        <v>128</v>
      </c>
      <c r="FG949">
        <v>75</v>
      </c>
      <c r="FH949">
        <v>78</v>
      </c>
      <c r="FI949">
        <v>167</v>
      </c>
      <c r="FJ949">
        <v>9</v>
      </c>
      <c r="FK949">
        <v>178</v>
      </c>
      <c r="FL949">
        <v>104</v>
      </c>
      <c r="FM949">
        <v>181</v>
      </c>
      <c r="FN949">
        <v>58</v>
      </c>
      <c r="FO949">
        <v>10</v>
      </c>
      <c r="FP949">
        <v>188</v>
      </c>
      <c r="FQ949">
        <v>130</v>
      </c>
      <c r="FR949">
        <v>73</v>
      </c>
      <c r="FS949">
        <v>53</v>
      </c>
      <c r="FT949">
        <v>108</v>
      </c>
      <c r="FU949">
        <v>90</v>
      </c>
      <c r="FV949">
        <v>162</v>
      </c>
      <c r="FW949">
        <v>63</v>
      </c>
      <c r="FX949">
        <v>49</v>
      </c>
      <c r="FY949">
        <v>135</v>
      </c>
      <c r="FZ949">
        <v>83</v>
      </c>
      <c r="GA949">
        <v>137</v>
      </c>
      <c r="GB949">
        <v>8</v>
      </c>
      <c r="GC949">
        <v>102</v>
      </c>
      <c r="GD949">
        <v>127</v>
      </c>
      <c r="GE949">
        <v>30</v>
      </c>
      <c r="GF949">
        <v>79</v>
      </c>
      <c r="GG949">
        <v>13</v>
      </c>
      <c r="GI949">
        <v>154</v>
      </c>
      <c r="GJ949">
        <v>4</v>
      </c>
      <c r="GK949">
        <v>117</v>
      </c>
      <c r="GL949">
        <v>56</v>
      </c>
      <c r="GN949">
        <v>94</v>
      </c>
      <c r="GO949">
        <v>55</v>
      </c>
      <c r="GP949">
        <v>176</v>
      </c>
      <c r="GQ949">
        <v>41</v>
      </c>
    </row>
    <row r="950" spans="4:199" x14ac:dyDescent="0.2">
      <c r="E950" s="426" t="s">
        <v>159</v>
      </c>
      <c r="F950">
        <v>29</v>
      </c>
      <c r="G950">
        <v>73</v>
      </c>
      <c r="H950">
        <v>129</v>
      </c>
      <c r="I950">
        <v>123</v>
      </c>
      <c r="J950">
        <v>178</v>
      </c>
      <c r="K950">
        <v>99</v>
      </c>
      <c r="L950">
        <v>64</v>
      </c>
      <c r="M950">
        <v>4</v>
      </c>
      <c r="N950">
        <v>187</v>
      </c>
      <c r="O950">
        <v>94</v>
      </c>
      <c r="P950">
        <v>155</v>
      </c>
      <c r="Q950">
        <v>168</v>
      </c>
      <c r="R950">
        <v>91</v>
      </c>
      <c r="S950">
        <v>176</v>
      </c>
      <c r="T950">
        <v>31</v>
      </c>
      <c r="U950">
        <v>182</v>
      </c>
      <c r="V950">
        <v>78</v>
      </c>
      <c r="W950">
        <v>56</v>
      </c>
      <c r="X950">
        <v>138</v>
      </c>
      <c r="Y950">
        <v>19</v>
      </c>
      <c r="Z950">
        <v>58</v>
      </c>
      <c r="AA950">
        <v>134</v>
      </c>
      <c r="AB950">
        <v>12</v>
      </c>
      <c r="AC950">
        <v>27</v>
      </c>
      <c r="AD950">
        <v>190</v>
      </c>
      <c r="AE950">
        <v>133</v>
      </c>
      <c r="AF950">
        <v>181</v>
      </c>
      <c r="AG950">
        <v>175</v>
      </c>
      <c r="AH950">
        <v>121</v>
      </c>
      <c r="AI950">
        <v>154</v>
      </c>
      <c r="AJ950">
        <v>57</v>
      </c>
      <c r="AK950">
        <v>38</v>
      </c>
      <c r="AL950">
        <v>81</v>
      </c>
      <c r="AM950">
        <v>80</v>
      </c>
      <c r="AN950">
        <v>156</v>
      </c>
      <c r="AO950">
        <v>93</v>
      </c>
      <c r="AP950">
        <v>110</v>
      </c>
      <c r="AQ950">
        <v>52</v>
      </c>
      <c r="AR950">
        <v>46</v>
      </c>
      <c r="AS950">
        <v>21</v>
      </c>
      <c r="AT950">
        <v>55</v>
      </c>
      <c r="AU950">
        <v>174</v>
      </c>
      <c r="AV950">
        <v>90</v>
      </c>
      <c r="AW950">
        <v>23</v>
      </c>
      <c r="AX950">
        <v>28</v>
      </c>
      <c r="AY950">
        <v>13</v>
      </c>
      <c r="AZ950">
        <v>60</v>
      </c>
      <c r="BA950">
        <v>139</v>
      </c>
      <c r="BB950">
        <v>191</v>
      </c>
      <c r="BC950">
        <v>122</v>
      </c>
      <c r="BD950">
        <v>104</v>
      </c>
      <c r="BE950">
        <v>131</v>
      </c>
      <c r="BF950">
        <v>37</v>
      </c>
      <c r="BG950">
        <v>1</v>
      </c>
      <c r="BH950">
        <v>184</v>
      </c>
      <c r="BI950">
        <v>49</v>
      </c>
      <c r="BJ950">
        <v>146</v>
      </c>
      <c r="BK950">
        <v>30</v>
      </c>
      <c r="BL950">
        <v>137</v>
      </c>
      <c r="BM950">
        <v>172</v>
      </c>
      <c r="BN950">
        <v>109</v>
      </c>
      <c r="BO950">
        <v>163</v>
      </c>
      <c r="BP950">
        <v>54</v>
      </c>
      <c r="BQ950">
        <v>141</v>
      </c>
      <c r="BR950">
        <v>83</v>
      </c>
      <c r="BS950">
        <v>150</v>
      </c>
      <c r="BT950">
        <v>179</v>
      </c>
      <c r="BU950">
        <v>45</v>
      </c>
      <c r="BV950">
        <v>140</v>
      </c>
      <c r="BW950">
        <v>61</v>
      </c>
      <c r="BX950">
        <v>147</v>
      </c>
      <c r="BY950">
        <v>76</v>
      </c>
      <c r="BZ950">
        <v>15</v>
      </c>
      <c r="CA950">
        <v>71</v>
      </c>
      <c r="CB950">
        <v>116</v>
      </c>
      <c r="CC950">
        <v>177</v>
      </c>
      <c r="CD950">
        <v>113</v>
      </c>
      <c r="CE950">
        <v>17</v>
      </c>
      <c r="CF950">
        <v>158</v>
      </c>
      <c r="CG950">
        <v>34</v>
      </c>
      <c r="CH950">
        <v>7</v>
      </c>
      <c r="CI950">
        <v>63</v>
      </c>
      <c r="CJ950">
        <v>144</v>
      </c>
      <c r="CK950">
        <v>186</v>
      </c>
      <c r="CL950">
        <v>173</v>
      </c>
      <c r="CM950">
        <v>160</v>
      </c>
      <c r="CN950">
        <v>20</v>
      </c>
      <c r="CO950">
        <v>100</v>
      </c>
      <c r="CP950">
        <v>142</v>
      </c>
      <c r="CQ950">
        <v>43</v>
      </c>
      <c r="CR950">
        <v>145</v>
      </c>
      <c r="CS950">
        <v>41</v>
      </c>
      <c r="CT950">
        <v>124</v>
      </c>
      <c r="CU950">
        <v>62</v>
      </c>
      <c r="CV950">
        <v>118</v>
      </c>
      <c r="CW950">
        <v>70</v>
      </c>
      <c r="CX950">
        <v>3</v>
      </c>
      <c r="CY950">
        <v>115</v>
      </c>
      <c r="CZ950">
        <v>162</v>
      </c>
      <c r="DA950">
        <v>72</v>
      </c>
      <c r="DB950">
        <v>44</v>
      </c>
      <c r="DC950">
        <v>68</v>
      </c>
      <c r="DD950">
        <v>125</v>
      </c>
      <c r="DE950">
        <v>185</v>
      </c>
      <c r="DF950">
        <v>98</v>
      </c>
      <c r="DG950">
        <v>35</v>
      </c>
      <c r="DH950">
        <v>18</v>
      </c>
      <c r="DI950">
        <v>161</v>
      </c>
      <c r="DJ950">
        <v>67</v>
      </c>
      <c r="DK950">
        <v>149</v>
      </c>
      <c r="DL950">
        <v>42</v>
      </c>
      <c r="DM950">
        <v>130</v>
      </c>
      <c r="DN950">
        <v>119</v>
      </c>
      <c r="DO950">
        <v>101</v>
      </c>
      <c r="DP950">
        <v>86</v>
      </c>
      <c r="DQ950">
        <v>75</v>
      </c>
      <c r="DR950">
        <v>106</v>
      </c>
      <c r="DS950">
        <v>16</v>
      </c>
      <c r="DT950">
        <v>105</v>
      </c>
      <c r="DU950">
        <v>51</v>
      </c>
      <c r="DV950">
        <v>48</v>
      </c>
      <c r="DW950">
        <v>10</v>
      </c>
      <c r="DX950">
        <v>96</v>
      </c>
      <c r="DY950">
        <v>2</v>
      </c>
      <c r="DZ950">
        <v>74</v>
      </c>
      <c r="EA950">
        <v>120</v>
      </c>
      <c r="EB950">
        <v>53</v>
      </c>
      <c r="EC950">
        <v>102</v>
      </c>
      <c r="ED950">
        <v>112</v>
      </c>
      <c r="EE950">
        <v>97</v>
      </c>
      <c r="EF950">
        <v>59</v>
      </c>
      <c r="EG950">
        <v>79</v>
      </c>
      <c r="EH950">
        <v>167</v>
      </c>
      <c r="EI950">
        <v>22</v>
      </c>
      <c r="EJ950">
        <v>157</v>
      </c>
      <c r="EK950">
        <v>85</v>
      </c>
      <c r="EL950">
        <v>8</v>
      </c>
      <c r="EM950">
        <v>5</v>
      </c>
      <c r="EN950">
        <v>126</v>
      </c>
      <c r="EO950">
        <v>169</v>
      </c>
      <c r="EP950">
        <v>84</v>
      </c>
      <c r="EQ950">
        <v>192</v>
      </c>
      <c r="ER950">
        <v>188</v>
      </c>
      <c r="ES950">
        <v>153</v>
      </c>
      <c r="ET950">
        <v>87</v>
      </c>
      <c r="EU950">
        <v>95</v>
      </c>
      <c r="EV950">
        <v>183</v>
      </c>
      <c r="EW950">
        <v>9</v>
      </c>
      <c r="EX950">
        <v>107</v>
      </c>
      <c r="EY950">
        <v>66</v>
      </c>
      <c r="EZ950">
        <v>159</v>
      </c>
      <c r="FA950">
        <v>111</v>
      </c>
      <c r="FB950">
        <v>189</v>
      </c>
      <c r="FC950">
        <v>88</v>
      </c>
      <c r="FD950">
        <v>47</v>
      </c>
      <c r="FE950">
        <v>89</v>
      </c>
      <c r="FF950">
        <v>166</v>
      </c>
      <c r="FG950">
        <v>25</v>
      </c>
      <c r="FH950">
        <v>151</v>
      </c>
      <c r="FI950">
        <v>127</v>
      </c>
      <c r="FJ950">
        <v>92</v>
      </c>
      <c r="FK950">
        <v>6</v>
      </c>
      <c r="FL950">
        <v>152</v>
      </c>
      <c r="FM950">
        <v>117</v>
      </c>
      <c r="FN950">
        <v>128</v>
      </c>
      <c r="FO950">
        <v>164</v>
      </c>
      <c r="FP950">
        <v>135</v>
      </c>
      <c r="FQ950">
        <v>36</v>
      </c>
      <c r="FR950">
        <v>77</v>
      </c>
      <c r="FS950">
        <v>69</v>
      </c>
      <c r="FT950">
        <v>33</v>
      </c>
      <c r="FU950">
        <v>170</v>
      </c>
      <c r="FV950">
        <v>136</v>
      </c>
      <c r="FW950">
        <v>148</v>
      </c>
      <c r="FX950">
        <v>108</v>
      </c>
      <c r="FY950">
        <v>50</v>
      </c>
      <c r="FZ950">
        <v>11</v>
      </c>
      <c r="GA950">
        <v>24</v>
      </c>
      <c r="GB950">
        <v>165</v>
      </c>
      <c r="GC950">
        <v>171</v>
      </c>
      <c r="GD950">
        <v>14</v>
      </c>
      <c r="GE950">
        <v>39</v>
      </c>
      <c r="GF950">
        <v>32</v>
      </c>
      <c r="GG950">
        <v>26</v>
      </c>
      <c r="GI950">
        <v>82</v>
      </c>
      <c r="GJ950">
        <v>114</v>
      </c>
      <c r="GK950">
        <v>40</v>
      </c>
      <c r="GL950">
        <v>143</v>
      </c>
      <c r="GN950">
        <v>65</v>
      </c>
      <c r="GO950">
        <v>103</v>
      </c>
      <c r="GP950">
        <v>180</v>
      </c>
      <c r="GQ950">
        <v>132</v>
      </c>
    </row>
    <row r="952" spans="4:199" x14ac:dyDescent="0.2">
      <c r="D952" s="430">
        <v>193</v>
      </c>
      <c r="E952" s="431" t="s">
        <v>179</v>
      </c>
    </row>
    <row r="953" spans="4:199" x14ac:dyDescent="0.2">
      <c r="E953" s="426" t="s">
        <v>130</v>
      </c>
      <c r="F953">
        <v>1</v>
      </c>
      <c r="G953">
        <v>2</v>
      </c>
      <c r="H953">
        <v>3</v>
      </c>
      <c r="I953">
        <v>4</v>
      </c>
      <c r="J953">
        <v>5</v>
      </c>
      <c r="K953">
        <v>6</v>
      </c>
      <c r="L953">
        <v>7</v>
      </c>
      <c r="M953">
        <v>8</v>
      </c>
      <c r="N953">
        <v>9</v>
      </c>
      <c r="O953">
        <v>10</v>
      </c>
      <c r="P953">
        <v>11</v>
      </c>
      <c r="Q953">
        <v>12</v>
      </c>
      <c r="R953">
        <v>13</v>
      </c>
      <c r="S953">
        <v>14</v>
      </c>
      <c r="T953">
        <v>15</v>
      </c>
      <c r="U953">
        <v>16</v>
      </c>
      <c r="V953">
        <v>17</v>
      </c>
      <c r="W953">
        <v>18</v>
      </c>
      <c r="X953">
        <v>19</v>
      </c>
      <c r="Y953">
        <v>20</v>
      </c>
      <c r="Z953">
        <v>21</v>
      </c>
      <c r="AA953">
        <v>22</v>
      </c>
      <c r="AB953">
        <v>23</v>
      </c>
      <c r="AC953">
        <v>24</v>
      </c>
      <c r="AD953">
        <v>25</v>
      </c>
      <c r="AE953">
        <v>26</v>
      </c>
      <c r="AF953">
        <v>27</v>
      </c>
      <c r="AG953">
        <v>28</v>
      </c>
      <c r="AH953">
        <v>29</v>
      </c>
      <c r="AI953">
        <v>30</v>
      </c>
      <c r="AJ953">
        <v>31</v>
      </c>
      <c r="AK953">
        <v>32</v>
      </c>
      <c r="AL953">
        <v>33</v>
      </c>
      <c r="AM953">
        <v>34</v>
      </c>
      <c r="AN953">
        <v>35</v>
      </c>
      <c r="AO953">
        <v>36</v>
      </c>
      <c r="AP953">
        <v>37</v>
      </c>
      <c r="AQ953">
        <v>38</v>
      </c>
      <c r="AR953">
        <v>39</v>
      </c>
      <c r="AS953">
        <v>40</v>
      </c>
      <c r="AT953">
        <v>41</v>
      </c>
      <c r="AU953">
        <v>42</v>
      </c>
      <c r="AV953">
        <v>43</v>
      </c>
      <c r="AW953">
        <v>44</v>
      </c>
      <c r="AX953">
        <v>45</v>
      </c>
      <c r="AY953">
        <v>46</v>
      </c>
      <c r="AZ953">
        <v>47</v>
      </c>
      <c r="BA953">
        <v>48</v>
      </c>
      <c r="BB953">
        <v>49</v>
      </c>
      <c r="BC953">
        <v>50</v>
      </c>
      <c r="BD953">
        <v>51</v>
      </c>
      <c r="BE953">
        <v>52</v>
      </c>
      <c r="BF953">
        <v>53</v>
      </c>
      <c r="BG953">
        <v>54</v>
      </c>
      <c r="BH953">
        <v>55</v>
      </c>
      <c r="BI953">
        <v>56</v>
      </c>
      <c r="BJ953">
        <v>57</v>
      </c>
      <c r="BK953">
        <v>58</v>
      </c>
      <c r="BL953">
        <v>59</v>
      </c>
      <c r="BM953">
        <v>60</v>
      </c>
      <c r="BN953">
        <v>61</v>
      </c>
      <c r="BO953">
        <v>62</v>
      </c>
      <c r="BP953">
        <v>63</v>
      </c>
      <c r="BQ953">
        <v>64</v>
      </c>
      <c r="BR953">
        <v>65</v>
      </c>
      <c r="BS953">
        <v>66</v>
      </c>
      <c r="BT953">
        <v>67</v>
      </c>
      <c r="BU953">
        <v>68</v>
      </c>
      <c r="BV953">
        <v>69</v>
      </c>
      <c r="BW953">
        <v>70</v>
      </c>
      <c r="BX953">
        <v>71</v>
      </c>
      <c r="BY953">
        <v>72</v>
      </c>
      <c r="BZ953">
        <v>73</v>
      </c>
      <c r="CA953">
        <v>74</v>
      </c>
      <c r="CB953">
        <v>75</v>
      </c>
      <c r="CC953">
        <v>76</v>
      </c>
      <c r="CD953">
        <v>77</v>
      </c>
      <c r="CE953">
        <v>78</v>
      </c>
      <c r="CF953">
        <v>79</v>
      </c>
      <c r="CG953">
        <v>80</v>
      </c>
      <c r="CH953">
        <v>81</v>
      </c>
      <c r="CI953">
        <v>82</v>
      </c>
      <c r="CJ953">
        <v>83</v>
      </c>
      <c r="CK953">
        <v>84</v>
      </c>
      <c r="CL953">
        <v>85</v>
      </c>
      <c r="CM953">
        <v>86</v>
      </c>
      <c r="CN953">
        <v>87</v>
      </c>
      <c r="CO953">
        <v>88</v>
      </c>
      <c r="CP953">
        <v>89</v>
      </c>
      <c r="CQ953">
        <v>90</v>
      </c>
      <c r="CR953">
        <v>91</v>
      </c>
      <c r="CS953">
        <v>92</v>
      </c>
      <c r="CT953">
        <v>93</v>
      </c>
      <c r="CU953">
        <v>94</v>
      </c>
      <c r="CV953">
        <v>95</v>
      </c>
      <c r="CW953">
        <v>96</v>
      </c>
      <c r="CX953">
        <v>97</v>
      </c>
      <c r="CY953">
        <v>98</v>
      </c>
      <c r="CZ953">
        <v>99</v>
      </c>
      <c r="DA953">
        <v>100</v>
      </c>
      <c r="DB953">
        <v>101</v>
      </c>
      <c r="DC953">
        <v>102</v>
      </c>
      <c r="DD953">
        <v>103</v>
      </c>
      <c r="DE953">
        <v>104</v>
      </c>
      <c r="DF953">
        <v>105</v>
      </c>
      <c r="DG953">
        <v>106</v>
      </c>
      <c r="DH953">
        <v>107</v>
      </c>
      <c r="DI953">
        <v>108</v>
      </c>
      <c r="DJ953">
        <v>109</v>
      </c>
      <c r="DK953">
        <v>110</v>
      </c>
      <c r="DL953">
        <v>111</v>
      </c>
      <c r="DM953">
        <v>112</v>
      </c>
      <c r="DN953">
        <v>113</v>
      </c>
      <c r="DO953">
        <v>114</v>
      </c>
      <c r="DP953">
        <v>115</v>
      </c>
      <c r="DQ953">
        <v>116</v>
      </c>
      <c r="DR953">
        <v>117</v>
      </c>
      <c r="DS953">
        <v>118</v>
      </c>
      <c r="DT953">
        <v>119</v>
      </c>
      <c r="DU953">
        <v>120</v>
      </c>
      <c r="DV953">
        <v>121</v>
      </c>
      <c r="DW953">
        <v>122</v>
      </c>
      <c r="DX953">
        <v>123</v>
      </c>
      <c r="DY953">
        <v>124</v>
      </c>
      <c r="DZ953">
        <v>125</v>
      </c>
      <c r="EA953">
        <v>126</v>
      </c>
      <c r="EB953">
        <v>127</v>
      </c>
      <c r="EC953">
        <v>128</v>
      </c>
      <c r="ED953">
        <v>129</v>
      </c>
      <c r="EE953">
        <v>130</v>
      </c>
      <c r="EF953">
        <v>131</v>
      </c>
      <c r="EG953">
        <v>132</v>
      </c>
      <c r="EH953">
        <v>133</v>
      </c>
      <c r="EI953">
        <v>134</v>
      </c>
      <c r="EJ953">
        <v>135</v>
      </c>
      <c r="EK953">
        <v>136</v>
      </c>
      <c r="EL953">
        <v>137</v>
      </c>
      <c r="EM953">
        <v>138</v>
      </c>
      <c r="EN953">
        <v>139</v>
      </c>
      <c r="EO953">
        <v>140</v>
      </c>
      <c r="EP953">
        <v>141</v>
      </c>
      <c r="EQ953">
        <v>142</v>
      </c>
      <c r="ER953">
        <v>143</v>
      </c>
      <c r="ES953">
        <v>144</v>
      </c>
      <c r="ET953">
        <v>145</v>
      </c>
      <c r="EU953">
        <v>146</v>
      </c>
      <c r="EV953">
        <v>147</v>
      </c>
      <c r="EW953">
        <v>148</v>
      </c>
      <c r="EX953">
        <v>149</v>
      </c>
      <c r="EY953">
        <v>150</v>
      </c>
      <c r="EZ953">
        <v>151</v>
      </c>
      <c r="FA953">
        <v>152</v>
      </c>
      <c r="FB953">
        <v>153</v>
      </c>
      <c r="FC953">
        <v>154</v>
      </c>
      <c r="FD953">
        <v>155</v>
      </c>
      <c r="FE953">
        <v>156</v>
      </c>
      <c r="FF953">
        <v>157</v>
      </c>
      <c r="FG953">
        <v>158</v>
      </c>
      <c r="FH953">
        <v>159</v>
      </c>
      <c r="FI953">
        <v>160</v>
      </c>
      <c r="FJ953">
        <v>161</v>
      </c>
      <c r="FK953">
        <v>162</v>
      </c>
      <c r="FL953">
        <v>163</v>
      </c>
      <c r="FM953">
        <v>164</v>
      </c>
      <c r="FN953">
        <v>165</v>
      </c>
      <c r="FO953">
        <v>166</v>
      </c>
      <c r="FP953">
        <v>167</v>
      </c>
      <c r="FQ953">
        <v>168</v>
      </c>
      <c r="FR953">
        <v>169</v>
      </c>
      <c r="FS953">
        <v>170</v>
      </c>
      <c r="FT953">
        <v>171</v>
      </c>
      <c r="FU953">
        <v>172</v>
      </c>
      <c r="FV953">
        <v>173</v>
      </c>
      <c r="FW953">
        <v>174</v>
      </c>
      <c r="FX953">
        <v>175</v>
      </c>
      <c r="FY953">
        <v>176</v>
      </c>
      <c r="FZ953">
        <v>177</v>
      </c>
      <c r="GA953">
        <v>178</v>
      </c>
      <c r="GB953">
        <v>179</v>
      </c>
      <c r="GC953">
        <v>180</v>
      </c>
      <c r="GD953">
        <v>181</v>
      </c>
      <c r="GE953">
        <v>182</v>
      </c>
      <c r="GF953">
        <v>183</v>
      </c>
      <c r="GG953">
        <v>184</v>
      </c>
      <c r="GH953">
        <v>185</v>
      </c>
      <c r="GI953">
        <v>186</v>
      </c>
      <c r="GJ953">
        <v>187</v>
      </c>
      <c r="GK953">
        <v>188</v>
      </c>
      <c r="GL953">
        <v>189</v>
      </c>
      <c r="GN953">
        <v>190</v>
      </c>
      <c r="GO953">
        <v>191</v>
      </c>
      <c r="GP953">
        <v>192</v>
      </c>
      <c r="GQ953">
        <v>193</v>
      </c>
    </row>
    <row r="954" spans="4:199" x14ac:dyDescent="0.2">
      <c r="E954" s="426" t="s">
        <v>157</v>
      </c>
      <c r="F954">
        <v>7</v>
      </c>
      <c r="G954">
        <v>158</v>
      </c>
      <c r="H954">
        <v>94</v>
      </c>
      <c r="I954">
        <v>180</v>
      </c>
      <c r="J954">
        <v>188</v>
      </c>
      <c r="K954">
        <v>193</v>
      </c>
      <c r="L954">
        <v>143</v>
      </c>
      <c r="M954">
        <v>147</v>
      </c>
      <c r="N954">
        <v>56</v>
      </c>
      <c r="O954">
        <v>46</v>
      </c>
      <c r="P954">
        <v>125</v>
      </c>
      <c r="Q954">
        <v>50</v>
      </c>
      <c r="R954">
        <v>70</v>
      </c>
      <c r="S954">
        <v>190</v>
      </c>
      <c r="T954">
        <v>41</v>
      </c>
      <c r="U954">
        <v>23</v>
      </c>
      <c r="V954">
        <v>36</v>
      </c>
      <c r="W954">
        <v>176</v>
      </c>
      <c r="X954">
        <v>141</v>
      </c>
      <c r="Y954">
        <v>167</v>
      </c>
      <c r="Z954">
        <v>134</v>
      </c>
      <c r="AA954">
        <v>123</v>
      </c>
      <c r="AB954">
        <v>55</v>
      </c>
      <c r="AC954">
        <v>87</v>
      </c>
      <c r="AD954">
        <v>6</v>
      </c>
      <c r="AE954">
        <v>174</v>
      </c>
      <c r="AF954">
        <v>119</v>
      </c>
      <c r="AG954">
        <v>19</v>
      </c>
      <c r="AH954">
        <v>80</v>
      </c>
      <c r="AI954">
        <v>163</v>
      </c>
      <c r="AJ954">
        <v>75</v>
      </c>
      <c r="AK954">
        <v>166</v>
      </c>
      <c r="AL954">
        <v>82</v>
      </c>
      <c r="AM954">
        <v>43</v>
      </c>
      <c r="AN954">
        <v>129</v>
      </c>
      <c r="AO954">
        <v>154</v>
      </c>
      <c r="AP954">
        <v>98</v>
      </c>
      <c r="AQ954">
        <v>35</v>
      </c>
      <c r="AR954">
        <v>61</v>
      </c>
      <c r="AS954">
        <v>192</v>
      </c>
      <c r="AT954">
        <v>138</v>
      </c>
      <c r="AU954">
        <v>170</v>
      </c>
      <c r="AV954">
        <v>32</v>
      </c>
      <c r="AW954">
        <v>172</v>
      </c>
      <c r="AX954">
        <v>14</v>
      </c>
      <c r="AY954">
        <v>93</v>
      </c>
      <c r="AZ954">
        <v>16</v>
      </c>
      <c r="BA954">
        <v>39</v>
      </c>
      <c r="BB954">
        <v>155</v>
      </c>
      <c r="BC954">
        <v>66</v>
      </c>
      <c r="BD954">
        <v>42</v>
      </c>
      <c r="BE954">
        <v>18</v>
      </c>
      <c r="BF954">
        <v>131</v>
      </c>
      <c r="BG954">
        <v>27</v>
      </c>
      <c r="BH954">
        <v>47</v>
      </c>
      <c r="BI954">
        <v>160</v>
      </c>
      <c r="BJ954">
        <v>8</v>
      </c>
      <c r="BK954">
        <v>150</v>
      </c>
      <c r="BL954">
        <v>116</v>
      </c>
      <c r="BM954">
        <v>189</v>
      </c>
      <c r="BN954">
        <v>63</v>
      </c>
      <c r="BO954">
        <v>151</v>
      </c>
      <c r="BP954">
        <v>95</v>
      </c>
      <c r="BQ954">
        <v>78</v>
      </c>
      <c r="BR954">
        <v>3</v>
      </c>
      <c r="BS954">
        <v>83</v>
      </c>
      <c r="BT954">
        <v>145</v>
      </c>
      <c r="BU954">
        <v>25</v>
      </c>
      <c r="BV954">
        <v>161</v>
      </c>
      <c r="BW954">
        <v>103</v>
      </c>
      <c r="BX954">
        <v>153</v>
      </c>
      <c r="BY954">
        <v>168</v>
      </c>
      <c r="BZ954">
        <v>112</v>
      </c>
      <c r="CA954">
        <v>177</v>
      </c>
      <c r="CB954">
        <v>31</v>
      </c>
      <c r="CC954">
        <v>38</v>
      </c>
      <c r="CD954">
        <v>109</v>
      </c>
      <c r="CE954">
        <v>57</v>
      </c>
      <c r="CF954">
        <v>52</v>
      </c>
      <c r="CG954">
        <v>171</v>
      </c>
      <c r="CH954">
        <v>159</v>
      </c>
      <c r="CI954">
        <v>114</v>
      </c>
      <c r="CJ954">
        <v>34</v>
      </c>
      <c r="CK954">
        <v>71</v>
      </c>
      <c r="CL954">
        <v>107</v>
      </c>
      <c r="CM954">
        <v>20</v>
      </c>
      <c r="CN954">
        <v>24</v>
      </c>
      <c r="CO954">
        <v>140</v>
      </c>
      <c r="CP954">
        <v>100</v>
      </c>
      <c r="CQ954">
        <v>111</v>
      </c>
      <c r="CR954">
        <v>9</v>
      </c>
      <c r="CS954">
        <v>186</v>
      </c>
      <c r="CT954">
        <v>65</v>
      </c>
      <c r="CU954">
        <v>173</v>
      </c>
      <c r="CV954">
        <v>79</v>
      </c>
      <c r="CW954">
        <v>130</v>
      </c>
      <c r="CX954">
        <v>49</v>
      </c>
      <c r="CY954">
        <v>139</v>
      </c>
      <c r="CZ954">
        <v>37</v>
      </c>
      <c r="DA954">
        <v>187</v>
      </c>
      <c r="DB954">
        <v>152</v>
      </c>
      <c r="DC954">
        <v>48</v>
      </c>
      <c r="DD954">
        <v>162</v>
      </c>
      <c r="DE954">
        <v>122</v>
      </c>
      <c r="DF954">
        <v>191</v>
      </c>
      <c r="DG954">
        <v>169</v>
      </c>
      <c r="DH954">
        <v>54</v>
      </c>
      <c r="DI954">
        <v>156</v>
      </c>
      <c r="DJ954">
        <v>128</v>
      </c>
      <c r="DK954">
        <v>22</v>
      </c>
      <c r="DL954">
        <v>89</v>
      </c>
      <c r="DM954">
        <v>4</v>
      </c>
      <c r="DN954">
        <v>137</v>
      </c>
      <c r="DO954">
        <v>81</v>
      </c>
      <c r="DP954">
        <v>33</v>
      </c>
      <c r="DQ954">
        <v>104</v>
      </c>
      <c r="DR954">
        <v>21</v>
      </c>
      <c r="DS954">
        <v>184</v>
      </c>
      <c r="DT954">
        <v>165</v>
      </c>
      <c r="DU954">
        <v>136</v>
      </c>
      <c r="DV954">
        <v>179</v>
      </c>
      <c r="DW954">
        <v>133</v>
      </c>
      <c r="DX954">
        <v>105</v>
      </c>
      <c r="DY954">
        <v>88</v>
      </c>
      <c r="DZ954">
        <v>59</v>
      </c>
      <c r="EA954">
        <v>175</v>
      </c>
      <c r="EB954">
        <v>10</v>
      </c>
      <c r="EC954">
        <v>181</v>
      </c>
      <c r="ED954">
        <v>76</v>
      </c>
      <c r="EE954">
        <v>96</v>
      </c>
      <c r="EF954">
        <v>77</v>
      </c>
      <c r="EG954">
        <v>144</v>
      </c>
      <c r="EH954">
        <v>115</v>
      </c>
      <c r="EI954">
        <v>117</v>
      </c>
      <c r="EJ954">
        <v>92</v>
      </c>
      <c r="EK954">
        <v>15</v>
      </c>
      <c r="EL954">
        <v>69</v>
      </c>
      <c r="EM954">
        <v>44</v>
      </c>
      <c r="EN954">
        <v>102</v>
      </c>
      <c r="EO954">
        <v>124</v>
      </c>
      <c r="EP954">
        <v>120</v>
      </c>
      <c r="EQ954">
        <v>51</v>
      </c>
      <c r="ER954">
        <v>67</v>
      </c>
      <c r="ES954">
        <v>132</v>
      </c>
      <c r="ET954">
        <v>97</v>
      </c>
      <c r="EU954">
        <v>30</v>
      </c>
      <c r="EV954">
        <v>149</v>
      </c>
      <c r="EW954">
        <v>110</v>
      </c>
      <c r="EX954">
        <v>2</v>
      </c>
      <c r="EY954">
        <v>17</v>
      </c>
      <c r="EZ954">
        <v>45</v>
      </c>
      <c r="FA954">
        <v>60</v>
      </c>
      <c r="FB954">
        <v>157</v>
      </c>
      <c r="FC954">
        <v>5</v>
      </c>
      <c r="FD954">
        <v>73</v>
      </c>
      <c r="FE954">
        <v>85</v>
      </c>
      <c r="FF954">
        <v>148</v>
      </c>
      <c r="FG954">
        <v>164</v>
      </c>
      <c r="FH954">
        <v>72</v>
      </c>
      <c r="FI954">
        <v>178</v>
      </c>
      <c r="FJ954">
        <v>113</v>
      </c>
      <c r="FK954">
        <v>1</v>
      </c>
      <c r="FL954">
        <v>99</v>
      </c>
      <c r="FM954">
        <v>126</v>
      </c>
      <c r="FN954">
        <v>12</v>
      </c>
      <c r="FO954">
        <v>64</v>
      </c>
      <c r="FP954">
        <v>58</v>
      </c>
      <c r="FQ954">
        <v>11</v>
      </c>
      <c r="FR954">
        <v>40</v>
      </c>
      <c r="FS954">
        <v>146</v>
      </c>
      <c r="FT954">
        <v>29</v>
      </c>
      <c r="FU954">
        <v>183</v>
      </c>
      <c r="FV954">
        <v>101</v>
      </c>
      <c r="FW954">
        <v>13</v>
      </c>
      <c r="FX954">
        <v>127</v>
      </c>
      <c r="FY954">
        <v>74</v>
      </c>
      <c r="FZ954">
        <v>135</v>
      </c>
      <c r="GA954">
        <v>106</v>
      </c>
      <c r="GB954">
        <v>121</v>
      </c>
      <c r="GC954">
        <v>118</v>
      </c>
      <c r="GD954">
        <v>182</v>
      </c>
      <c r="GE954">
        <v>53</v>
      </c>
      <c r="GF954">
        <v>84</v>
      </c>
      <c r="GG954">
        <v>86</v>
      </c>
      <c r="GH954">
        <v>28</v>
      </c>
      <c r="GI954">
        <v>68</v>
      </c>
      <c r="GJ954">
        <v>90</v>
      </c>
      <c r="GK954">
        <v>142</v>
      </c>
      <c r="GL954">
        <v>91</v>
      </c>
      <c r="GN954">
        <v>62</v>
      </c>
      <c r="GO954">
        <v>108</v>
      </c>
      <c r="GP954">
        <v>185</v>
      </c>
      <c r="GQ954">
        <v>26</v>
      </c>
    </row>
    <row r="955" spans="4:199" x14ac:dyDescent="0.2">
      <c r="E955" s="426" t="s">
        <v>159</v>
      </c>
      <c r="F955">
        <v>100</v>
      </c>
      <c r="G955">
        <v>61</v>
      </c>
      <c r="H955">
        <v>191</v>
      </c>
      <c r="I955">
        <v>148</v>
      </c>
      <c r="J955">
        <v>82</v>
      </c>
      <c r="K955">
        <v>144</v>
      </c>
      <c r="L955">
        <v>3</v>
      </c>
      <c r="M955">
        <v>172</v>
      </c>
      <c r="N955">
        <v>15</v>
      </c>
      <c r="O955">
        <v>193</v>
      </c>
      <c r="P955">
        <v>163</v>
      </c>
      <c r="Q955">
        <v>99</v>
      </c>
      <c r="R955">
        <v>102</v>
      </c>
      <c r="S955">
        <v>48</v>
      </c>
      <c r="T955">
        <v>16</v>
      </c>
      <c r="U955">
        <v>129</v>
      </c>
      <c r="V955">
        <v>134</v>
      </c>
      <c r="W955">
        <v>89</v>
      </c>
      <c r="X955">
        <v>66</v>
      </c>
      <c r="Y955">
        <v>108</v>
      </c>
      <c r="Z955">
        <v>185</v>
      </c>
      <c r="AA955">
        <v>173</v>
      </c>
      <c r="AB955">
        <v>22</v>
      </c>
      <c r="AC955">
        <v>142</v>
      </c>
      <c r="AD955">
        <v>57</v>
      </c>
      <c r="AE955">
        <v>65</v>
      </c>
      <c r="AF955">
        <v>25</v>
      </c>
      <c r="AG955">
        <v>90</v>
      </c>
      <c r="AH955">
        <v>93</v>
      </c>
      <c r="AI955">
        <v>190</v>
      </c>
      <c r="AJ955">
        <v>59</v>
      </c>
      <c r="AK955">
        <v>110</v>
      </c>
      <c r="AL955">
        <v>76</v>
      </c>
      <c r="AM955">
        <v>42</v>
      </c>
      <c r="AN955">
        <v>51</v>
      </c>
      <c r="AO955">
        <v>78</v>
      </c>
      <c r="AP955">
        <v>70</v>
      </c>
      <c r="AQ955">
        <v>91</v>
      </c>
      <c r="AR955">
        <v>21</v>
      </c>
      <c r="AS955">
        <v>83</v>
      </c>
      <c r="AT955">
        <v>127</v>
      </c>
      <c r="AU955">
        <v>34</v>
      </c>
      <c r="AV955">
        <v>167</v>
      </c>
      <c r="AW955">
        <v>67</v>
      </c>
      <c r="AX955">
        <v>123</v>
      </c>
      <c r="AY955">
        <v>49</v>
      </c>
      <c r="AZ955">
        <v>35</v>
      </c>
      <c r="BA955">
        <v>114</v>
      </c>
      <c r="BB955">
        <v>7</v>
      </c>
      <c r="BC955">
        <v>64</v>
      </c>
      <c r="BD955">
        <v>28</v>
      </c>
      <c r="BE955">
        <v>121</v>
      </c>
      <c r="BF955">
        <v>170</v>
      </c>
      <c r="BG955">
        <v>160</v>
      </c>
      <c r="BH955">
        <v>23</v>
      </c>
      <c r="BI955">
        <v>140</v>
      </c>
      <c r="BJ955">
        <v>141</v>
      </c>
      <c r="BK955">
        <v>126</v>
      </c>
      <c r="BL955">
        <v>182</v>
      </c>
      <c r="BM955">
        <v>101</v>
      </c>
      <c r="BN955">
        <v>150</v>
      </c>
      <c r="BO955">
        <v>73</v>
      </c>
      <c r="BP955">
        <v>17</v>
      </c>
      <c r="BQ955">
        <v>85</v>
      </c>
      <c r="BR955">
        <v>137</v>
      </c>
      <c r="BS955">
        <v>14</v>
      </c>
      <c r="BT955">
        <v>118</v>
      </c>
      <c r="BU955">
        <v>154</v>
      </c>
      <c r="BV955">
        <v>133</v>
      </c>
      <c r="BW955">
        <v>113</v>
      </c>
      <c r="BX955">
        <v>192</v>
      </c>
      <c r="BY955">
        <v>84</v>
      </c>
      <c r="BZ955">
        <v>87</v>
      </c>
      <c r="CA955">
        <v>120</v>
      </c>
      <c r="CB955">
        <v>77</v>
      </c>
      <c r="CC955">
        <v>12</v>
      </c>
      <c r="CD955">
        <v>184</v>
      </c>
      <c r="CE955">
        <v>81</v>
      </c>
      <c r="CF955">
        <v>171</v>
      </c>
      <c r="CG955">
        <v>131</v>
      </c>
      <c r="CH955">
        <v>119</v>
      </c>
      <c r="CI955">
        <v>178</v>
      </c>
      <c r="CJ955">
        <v>135</v>
      </c>
      <c r="CK955">
        <v>63</v>
      </c>
      <c r="CL955">
        <v>8</v>
      </c>
      <c r="CM955">
        <v>69</v>
      </c>
      <c r="CN955">
        <v>164</v>
      </c>
      <c r="CO955">
        <v>9</v>
      </c>
      <c r="CP955">
        <v>18</v>
      </c>
      <c r="CQ955">
        <v>158</v>
      </c>
      <c r="CR955">
        <v>95</v>
      </c>
      <c r="CS955">
        <v>74</v>
      </c>
      <c r="CT955">
        <v>29</v>
      </c>
      <c r="CU955">
        <v>157</v>
      </c>
      <c r="CV955">
        <v>147</v>
      </c>
      <c r="CW955">
        <v>50</v>
      </c>
      <c r="CX955">
        <v>88</v>
      </c>
      <c r="CY955">
        <v>45</v>
      </c>
      <c r="CZ955">
        <v>38</v>
      </c>
      <c r="DA955">
        <v>151</v>
      </c>
      <c r="DB955">
        <v>24</v>
      </c>
      <c r="DC955">
        <v>13</v>
      </c>
      <c r="DD955">
        <v>169</v>
      </c>
      <c r="DE955">
        <v>32</v>
      </c>
      <c r="DF955">
        <v>161</v>
      </c>
      <c r="DG955">
        <v>5</v>
      </c>
      <c r="DH955">
        <v>39</v>
      </c>
      <c r="DI955">
        <v>145</v>
      </c>
      <c r="DJ955">
        <v>183</v>
      </c>
      <c r="DK955">
        <v>104</v>
      </c>
      <c r="DL955">
        <v>37</v>
      </c>
      <c r="DM955">
        <v>19</v>
      </c>
      <c r="DN955">
        <v>75</v>
      </c>
      <c r="DO955">
        <v>146</v>
      </c>
      <c r="DP955">
        <v>1</v>
      </c>
      <c r="DQ955">
        <v>165</v>
      </c>
      <c r="DR955">
        <v>43</v>
      </c>
      <c r="DS955">
        <v>72</v>
      </c>
      <c r="DT955">
        <v>130</v>
      </c>
      <c r="DU955">
        <v>112</v>
      </c>
      <c r="DV955">
        <v>189</v>
      </c>
      <c r="DW955">
        <v>56</v>
      </c>
      <c r="DX955">
        <v>122</v>
      </c>
      <c r="DY955">
        <v>136</v>
      </c>
      <c r="DZ955">
        <v>86</v>
      </c>
      <c r="EA955">
        <v>40</v>
      </c>
      <c r="EB955">
        <v>188</v>
      </c>
      <c r="EC955">
        <v>10</v>
      </c>
      <c r="ED955">
        <v>31</v>
      </c>
      <c r="EE955">
        <v>143</v>
      </c>
      <c r="EF955">
        <v>107</v>
      </c>
      <c r="EG955">
        <v>103</v>
      </c>
      <c r="EH955">
        <v>149</v>
      </c>
      <c r="EI955">
        <v>96</v>
      </c>
      <c r="EJ955">
        <v>36</v>
      </c>
      <c r="EK955">
        <v>124</v>
      </c>
      <c r="EL955">
        <v>174</v>
      </c>
      <c r="EM955">
        <v>30</v>
      </c>
      <c r="EN955">
        <v>106</v>
      </c>
      <c r="EO955">
        <v>153</v>
      </c>
      <c r="EP955">
        <v>79</v>
      </c>
      <c r="EQ955">
        <v>179</v>
      </c>
      <c r="ER955">
        <v>159</v>
      </c>
      <c r="ES955">
        <v>62</v>
      </c>
      <c r="ET955">
        <v>138</v>
      </c>
      <c r="EU955">
        <v>47</v>
      </c>
      <c r="EV955">
        <v>94</v>
      </c>
      <c r="EW955">
        <v>4</v>
      </c>
      <c r="EX955">
        <v>53</v>
      </c>
      <c r="EY955">
        <v>58</v>
      </c>
      <c r="EZ955">
        <v>187</v>
      </c>
      <c r="FA955">
        <v>105</v>
      </c>
      <c r="FB955">
        <v>2</v>
      </c>
      <c r="FC955">
        <v>68</v>
      </c>
      <c r="FD955">
        <v>116</v>
      </c>
      <c r="FE955">
        <v>132</v>
      </c>
      <c r="FF955">
        <v>125</v>
      </c>
      <c r="FG955">
        <v>177</v>
      </c>
      <c r="FH955">
        <v>46</v>
      </c>
      <c r="FI955">
        <v>156</v>
      </c>
      <c r="FJ955">
        <v>180</v>
      </c>
      <c r="FK955">
        <v>33</v>
      </c>
      <c r="FL955">
        <v>54</v>
      </c>
      <c r="FM955">
        <v>181</v>
      </c>
      <c r="FN955">
        <v>186</v>
      </c>
      <c r="FO955">
        <v>44</v>
      </c>
      <c r="FP955">
        <v>111</v>
      </c>
      <c r="FQ955">
        <v>92</v>
      </c>
      <c r="FR955">
        <v>98</v>
      </c>
      <c r="FS955">
        <v>162</v>
      </c>
      <c r="FT955">
        <v>80</v>
      </c>
      <c r="FU955">
        <v>115</v>
      </c>
      <c r="FV955">
        <v>97</v>
      </c>
      <c r="FW955">
        <v>168</v>
      </c>
      <c r="FX955">
        <v>71</v>
      </c>
      <c r="FY955">
        <v>128</v>
      </c>
      <c r="FZ955">
        <v>55</v>
      </c>
      <c r="GA955">
        <v>26</v>
      </c>
      <c r="GB955">
        <v>11</v>
      </c>
      <c r="GC955">
        <v>152</v>
      </c>
      <c r="GD955">
        <v>27</v>
      </c>
      <c r="GE955">
        <v>139</v>
      </c>
      <c r="GF955">
        <v>109</v>
      </c>
      <c r="GG955">
        <v>6</v>
      </c>
      <c r="GH955">
        <v>166</v>
      </c>
      <c r="GI955">
        <v>155</v>
      </c>
      <c r="GJ955">
        <v>175</v>
      </c>
      <c r="GK955">
        <v>52</v>
      </c>
      <c r="GL955">
        <v>20</v>
      </c>
      <c r="GN955">
        <v>117</v>
      </c>
      <c r="GO955">
        <v>41</v>
      </c>
      <c r="GP955">
        <v>60</v>
      </c>
      <c r="GQ955">
        <v>176</v>
      </c>
    </row>
    <row r="957" spans="4:199" x14ac:dyDescent="0.2">
      <c r="D957" s="430">
        <v>194</v>
      </c>
      <c r="E957" s="431" t="s">
        <v>179</v>
      </c>
    </row>
    <row r="958" spans="4:199" x14ac:dyDescent="0.2">
      <c r="E958" s="426" t="s">
        <v>130</v>
      </c>
      <c r="F958">
        <v>1</v>
      </c>
      <c r="G958">
        <v>2</v>
      </c>
      <c r="H958">
        <v>3</v>
      </c>
      <c r="I958">
        <v>4</v>
      </c>
      <c r="J958">
        <v>5</v>
      </c>
      <c r="K958">
        <v>6</v>
      </c>
      <c r="L958">
        <v>7</v>
      </c>
      <c r="M958">
        <v>8</v>
      </c>
      <c r="N958">
        <v>9</v>
      </c>
      <c r="O958">
        <v>10</v>
      </c>
      <c r="P958">
        <v>11</v>
      </c>
      <c r="Q958">
        <v>12</v>
      </c>
      <c r="R958">
        <v>13</v>
      </c>
      <c r="S958">
        <v>14</v>
      </c>
      <c r="T958">
        <v>15</v>
      </c>
      <c r="U958">
        <v>16</v>
      </c>
      <c r="V958">
        <v>17</v>
      </c>
      <c r="W958">
        <v>18</v>
      </c>
      <c r="X958">
        <v>19</v>
      </c>
      <c r="Y958">
        <v>20</v>
      </c>
      <c r="Z958">
        <v>21</v>
      </c>
      <c r="AA958">
        <v>22</v>
      </c>
      <c r="AB958">
        <v>23</v>
      </c>
      <c r="AC958">
        <v>24</v>
      </c>
      <c r="AD958">
        <v>25</v>
      </c>
      <c r="AE958">
        <v>26</v>
      </c>
      <c r="AF958">
        <v>27</v>
      </c>
      <c r="AG958">
        <v>28</v>
      </c>
      <c r="AH958">
        <v>29</v>
      </c>
      <c r="AI958">
        <v>30</v>
      </c>
      <c r="AJ958">
        <v>31</v>
      </c>
      <c r="AK958">
        <v>32</v>
      </c>
      <c r="AL958">
        <v>33</v>
      </c>
      <c r="AM958">
        <v>34</v>
      </c>
      <c r="AN958">
        <v>35</v>
      </c>
      <c r="AO958">
        <v>36</v>
      </c>
      <c r="AP958">
        <v>37</v>
      </c>
      <c r="AQ958">
        <v>38</v>
      </c>
      <c r="AR958">
        <v>39</v>
      </c>
      <c r="AS958">
        <v>40</v>
      </c>
      <c r="AT958">
        <v>41</v>
      </c>
      <c r="AU958">
        <v>42</v>
      </c>
      <c r="AV958">
        <v>43</v>
      </c>
      <c r="AW958">
        <v>44</v>
      </c>
      <c r="AX958">
        <v>45</v>
      </c>
      <c r="AY958">
        <v>46</v>
      </c>
      <c r="AZ958">
        <v>47</v>
      </c>
      <c r="BA958">
        <v>48</v>
      </c>
      <c r="BB958">
        <v>49</v>
      </c>
      <c r="BC958">
        <v>50</v>
      </c>
      <c r="BD958">
        <v>51</v>
      </c>
      <c r="BE958">
        <v>52</v>
      </c>
      <c r="BF958">
        <v>53</v>
      </c>
      <c r="BG958">
        <v>54</v>
      </c>
      <c r="BH958">
        <v>55</v>
      </c>
      <c r="BI958">
        <v>56</v>
      </c>
      <c r="BJ958">
        <v>57</v>
      </c>
      <c r="BK958">
        <v>58</v>
      </c>
      <c r="BL958">
        <v>59</v>
      </c>
      <c r="BM958">
        <v>60</v>
      </c>
      <c r="BN958">
        <v>61</v>
      </c>
      <c r="BO958">
        <v>62</v>
      </c>
      <c r="BP958">
        <v>63</v>
      </c>
      <c r="BQ958">
        <v>64</v>
      </c>
      <c r="BR958">
        <v>65</v>
      </c>
      <c r="BS958">
        <v>66</v>
      </c>
      <c r="BT958">
        <v>67</v>
      </c>
      <c r="BU958">
        <v>68</v>
      </c>
      <c r="BV958">
        <v>69</v>
      </c>
      <c r="BW958">
        <v>70</v>
      </c>
      <c r="BX958">
        <v>71</v>
      </c>
      <c r="BY958">
        <v>72</v>
      </c>
      <c r="BZ958">
        <v>73</v>
      </c>
      <c r="CA958">
        <v>74</v>
      </c>
      <c r="CB958">
        <v>75</v>
      </c>
      <c r="CC958">
        <v>76</v>
      </c>
      <c r="CD958">
        <v>77</v>
      </c>
      <c r="CE958">
        <v>78</v>
      </c>
      <c r="CF958">
        <v>79</v>
      </c>
      <c r="CG958">
        <v>80</v>
      </c>
      <c r="CH958">
        <v>81</v>
      </c>
      <c r="CI958">
        <v>82</v>
      </c>
      <c r="CJ958">
        <v>83</v>
      </c>
      <c r="CK958">
        <v>84</v>
      </c>
      <c r="CL958">
        <v>85</v>
      </c>
      <c r="CM958">
        <v>86</v>
      </c>
      <c r="CN958">
        <v>87</v>
      </c>
      <c r="CO958">
        <v>88</v>
      </c>
      <c r="CP958">
        <v>89</v>
      </c>
      <c r="CQ958">
        <v>90</v>
      </c>
      <c r="CR958">
        <v>91</v>
      </c>
      <c r="CS958">
        <v>92</v>
      </c>
      <c r="CT958">
        <v>93</v>
      </c>
      <c r="CU958">
        <v>94</v>
      </c>
      <c r="CV958">
        <v>95</v>
      </c>
      <c r="CW958">
        <v>96</v>
      </c>
      <c r="CX958">
        <v>97</v>
      </c>
      <c r="CY958">
        <v>98</v>
      </c>
      <c r="CZ958">
        <v>99</v>
      </c>
      <c r="DA958">
        <v>100</v>
      </c>
      <c r="DB958">
        <v>101</v>
      </c>
      <c r="DC958">
        <v>102</v>
      </c>
      <c r="DD958">
        <v>103</v>
      </c>
      <c r="DE958">
        <v>104</v>
      </c>
      <c r="DF958">
        <v>105</v>
      </c>
      <c r="DG958">
        <v>106</v>
      </c>
      <c r="DH958">
        <v>107</v>
      </c>
      <c r="DI958">
        <v>108</v>
      </c>
      <c r="DJ958">
        <v>109</v>
      </c>
      <c r="DK958">
        <v>110</v>
      </c>
      <c r="DL958">
        <v>111</v>
      </c>
      <c r="DM958">
        <v>112</v>
      </c>
      <c r="DN958">
        <v>113</v>
      </c>
      <c r="DO958">
        <v>114</v>
      </c>
      <c r="DP958">
        <v>115</v>
      </c>
      <c r="DQ958">
        <v>116</v>
      </c>
      <c r="DR958">
        <v>117</v>
      </c>
      <c r="DS958">
        <v>118</v>
      </c>
      <c r="DT958">
        <v>119</v>
      </c>
      <c r="DU958">
        <v>120</v>
      </c>
      <c r="DV958">
        <v>121</v>
      </c>
      <c r="DW958">
        <v>122</v>
      </c>
      <c r="DX958">
        <v>123</v>
      </c>
      <c r="DY958">
        <v>124</v>
      </c>
      <c r="DZ958">
        <v>125</v>
      </c>
      <c r="EA958">
        <v>126</v>
      </c>
      <c r="EB958">
        <v>127</v>
      </c>
      <c r="EC958">
        <v>128</v>
      </c>
      <c r="ED958">
        <v>129</v>
      </c>
      <c r="EE958">
        <v>130</v>
      </c>
      <c r="EF958">
        <v>131</v>
      </c>
      <c r="EG958">
        <v>132</v>
      </c>
      <c r="EH958">
        <v>133</v>
      </c>
      <c r="EI958">
        <v>134</v>
      </c>
      <c r="EJ958">
        <v>135</v>
      </c>
      <c r="EK958">
        <v>136</v>
      </c>
      <c r="EL958">
        <v>137</v>
      </c>
      <c r="EM958">
        <v>138</v>
      </c>
      <c r="EN958">
        <v>139</v>
      </c>
      <c r="EO958">
        <v>140</v>
      </c>
      <c r="EP958">
        <v>141</v>
      </c>
      <c r="EQ958">
        <v>142</v>
      </c>
      <c r="ER958">
        <v>143</v>
      </c>
      <c r="ES958">
        <v>144</v>
      </c>
      <c r="ET958">
        <v>145</v>
      </c>
      <c r="EU958">
        <v>146</v>
      </c>
      <c r="EV958">
        <v>147</v>
      </c>
      <c r="EW958">
        <v>148</v>
      </c>
      <c r="EX958">
        <v>149</v>
      </c>
      <c r="EY958">
        <v>150</v>
      </c>
      <c r="EZ958">
        <v>151</v>
      </c>
      <c r="FA958">
        <v>152</v>
      </c>
      <c r="FB958">
        <v>153</v>
      </c>
      <c r="FC958">
        <v>154</v>
      </c>
      <c r="FD958">
        <v>155</v>
      </c>
      <c r="FE958">
        <v>156</v>
      </c>
      <c r="FF958">
        <v>157</v>
      </c>
      <c r="FG958">
        <v>158</v>
      </c>
      <c r="FH958">
        <v>159</v>
      </c>
      <c r="FI958">
        <v>160</v>
      </c>
      <c r="FJ958">
        <v>161</v>
      </c>
      <c r="FK958">
        <v>162</v>
      </c>
      <c r="FL958">
        <v>163</v>
      </c>
      <c r="FM958">
        <v>164</v>
      </c>
      <c r="FN958">
        <v>165</v>
      </c>
      <c r="FO958">
        <v>166</v>
      </c>
      <c r="FP958">
        <v>167</v>
      </c>
      <c r="FQ958">
        <v>168</v>
      </c>
      <c r="FR958">
        <v>169</v>
      </c>
      <c r="FS958">
        <v>170</v>
      </c>
      <c r="FT958">
        <v>171</v>
      </c>
      <c r="FU958">
        <v>172</v>
      </c>
      <c r="FV958">
        <v>173</v>
      </c>
      <c r="FW958">
        <v>174</v>
      </c>
      <c r="FX958">
        <v>175</v>
      </c>
      <c r="FY958">
        <v>176</v>
      </c>
      <c r="FZ958">
        <v>177</v>
      </c>
      <c r="GA958">
        <v>178</v>
      </c>
      <c r="GB958">
        <v>179</v>
      </c>
      <c r="GC958">
        <v>180</v>
      </c>
      <c r="GD958">
        <v>181</v>
      </c>
      <c r="GE958">
        <v>182</v>
      </c>
      <c r="GF958">
        <v>183</v>
      </c>
      <c r="GG958">
        <v>184</v>
      </c>
      <c r="GH958">
        <v>185</v>
      </c>
      <c r="GI958">
        <v>186</v>
      </c>
      <c r="GJ958">
        <v>187</v>
      </c>
      <c r="GK958">
        <v>188</v>
      </c>
      <c r="GL958">
        <v>189</v>
      </c>
      <c r="GM958">
        <v>190</v>
      </c>
      <c r="GN958">
        <v>191</v>
      </c>
      <c r="GO958">
        <v>192</v>
      </c>
      <c r="GP958">
        <v>193</v>
      </c>
      <c r="GQ958">
        <v>194</v>
      </c>
    </row>
    <row r="959" spans="4:199" x14ac:dyDescent="0.2">
      <c r="E959" s="426" t="s">
        <v>157</v>
      </c>
      <c r="F959">
        <v>40</v>
      </c>
      <c r="G959">
        <v>19</v>
      </c>
      <c r="H959">
        <v>169</v>
      </c>
      <c r="I959">
        <v>62</v>
      </c>
      <c r="J959">
        <v>86</v>
      </c>
      <c r="K959">
        <v>12</v>
      </c>
      <c r="L959">
        <v>39</v>
      </c>
      <c r="M959">
        <v>182</v>
      </c>
      <c r="N959">
        <v>188</v>
      </c>
      <c r="O959">
        <v>114</v>
      </c>
      <c r="P959">
        <v>98</v>
      </c>
      <c r="Q959">
        <v>141</v>
      </c>
      <c r="R959">
        <v>71</v>
      </c>
      <c r="S959">
        <v>13</v>
      </c>
      <c r="T959">
        <v>171</v>
      </c>
      <c r="U959">
        <v>77</v>
      </c>
      <c r="V959">
        <v>3</v>
      </c>
      <c r="W959">
        <v>119</v>
      </c>
      <c r="X959">
        <v>157</v>
      </c>
      <c r="Y959">
        <v>161</v>
      </c>
      <c r="Z959">
        <v>54</v>
      </c>
      <c r="AA959">
        <v>25</v>
      </c>
      <c r="AB959">
        <v>184</v>
      </c>
      <c r="AC959">
        <v>81</v>
      </c>
      <c r="AD959">
        <v>61</v>
      </c>
      <c r="AE959">
        <v>127</v>
      </c>
      <c r="AF959">
        <v>145</v>
      </c>
      <c r="AG959">
        <v>132</v>
      </c>
      <c r="AH959">
        <v>35</v>
      </c>
      <c r="AI959">
        <v>51</v>
      </c>
      <c r="AJ959">
        <v>15</v>
      </c>
      <c r="AK959">
        <v>79</v>
      </c>
      <c r="AL959">
        <v>22</v>
      </c>
      <c r="AM959">
        <v>136</v>
      </c>
      <c r="AN959">
        <v>156</v>
      </c>
      <c r="AO959">
        <v>179</v>
      </c>
      <c r="AP959">
        <v>106</v>
      </c>
      <c r="AQ959">
        <v>147</v>
      </c>
      <c r="AR959">
        <v>2</v>
      </c>
      <c r="AS959">
        <v>117</v>
      </c>
      <c r="AT959">
        <v>5</v>
      </c>
      <c r="AU959">
        <v>189</v>
      </c>
      <c r="AV959">
        <v>74</v>
      </c>
      <c r="AW959">
        <v>173</v>
      </c>
      <c r="AX959">
        <v>56</v>
      </c>
      <c r="AY959">
        <v>88</v>
      </c>
      <c r="AZ959">
        <v>113</v>
      </c>
      <c r="BA959">
        <v>194</v>
      </c>
      <c r="BB959">
        <v>48</v>
      </c>
      <c r="BC959">
        <v>176</v>
      </c>
      <c r="BD959">
        <v>59</v>
      </c>
      <c r="BE959">
        <v>125</v>
      </c>
      <c r="BF959">
        <v>21</v>
      </c>
      <c r="BG959">
        <v>152</v>
      </c>
      <c r="BH959">
        <v>26</v>
      </c>
      <c r="BI959">
        <v>87</v>
      </c>
      <c r="BJ959">
        <v>95</v>
      </c>
      <c r="BK959">
        <v>115</v>
      </c>
      <c r="BL959">
        <v>167</v>
      </c>
      <c r="BM959">
        <v>153</v>
      </c>
      <c r="BN959">
        <v>107</v>
      </c>
      <c r="BO959">
        <v>6</v>
      </c>
      <c r="BP959">
        <v>34</v>
      </c>
      <c r="BQ959">
        <v>63</v>
      </c>
      <c r="BR959">
        <v>94</v>
      </c>
      <c r="BS959">
        <v>142</v>
      </c>
      <c r="BT959">
        <v>50</v>
      </c>
      <c r="BU959">
        <v>116</v>
      </c>
      <c r="BV959">
        <v>101</v>
      </c>
      <c r="BW959">
        <v>112</v>
      </c>
      <c r="BX959">
        <v>49</v>
      </c>
      <c r="BY959">
        <v>89</v>
      </c>
      <c r="BZ959">
        <v>134</v>
      </c>
      <c r="CA959">
        <v>43</v>
      </c>
      <c r="CB959">
        <v>159</v>
      </c>
      <c r="CC959">
        <v>72</v>
      </c>
      <c r="CD959">
        <v>183</v>
      </c>
      <c r="CE959">
        <v>175</v>
      </c>
      <c r="CF959">
        <v>78</v>
      </c>
      <c r="CG959">
        <v>178</v>
      </c>
      <c r="CH959">
        <v>24</v>
      </c>
      <c r="CI959">
        <v>16</v>
      </c>
      <c r="CJ959">
        <v>75</v>
      </c>
      <c r="CK959">
        <v>131</v>
      </c>
      <c r="CL959">
        <v>128</v>
      </c>
      <c r="CM959">
        <v>140</v>
      </c>
      <c r="CN959">
        <v>104</v>
      </c>
      <c r="CO959">
        <v>187</v>
      </c>
      <c r="CP959">
        <v>91</v>
      </c>
      <c r="CQ959">
        <v>143</v>
      </c>
      <c r="CR959">
        <v>149</v>
      </c>
      <c r="CS959">
        <v>168</v>
      </c>
      <c r="CT959">
        <v>57</v>
      </c>
      <c r="CU959">
        <v>7</v>
      </c>
      <c r="CV959">
        <v>111</v>
      </c>
      <c r="CW959">
        <v>97</v>
      </c>
      <c r="CX959">
        <v>108</v>
      </c>
      <c r="CY959">
        <v>46</v>
      </c>
      <c r="CZ959">
        <v>76</v>
      </c>
      <c r="DA959">
        <v>69</v>
      </c>
      <c r="DB959">
        <v>85</v>
      </c>
      <c r="DC959">
        <v>130</v>
      </c>
      <c r="DD959">
        <v>166</v>
      </c>
      <c r="DE959">
        <v>192</v>
      </c>
      <c r="DF959">
        <v>9</v>
      </c>
      <c r="DG959">
        <v>70</v>
      </c>
      <c r="DH959">
        <v>41</v>
      </c>
      <c r="DI959">
        <v>14</v>
      </c>
      <c r="DJ959">
        <v>191</v>
      </c>
      <c r="DK959">
        <v>137</v>
      </c>
      <c r="DL959">
        <v>82</v>
      </c>
      <c r="DM959">
        <v>58</v>
      </c>
      <c r="DN959">
        <v>42</v>
      </c>
      <c r="DO959">
        <v>11</v>
      </c>
      <c r="DP959">
        <v>33</v>
      </c>
      <c r="DQ959">
        <v>68</v>
      </c>
      <c r="DR959">
        <v>65</v>
      </c>
      <c r="DS959">
        <v>37</v>
      </c>
      <c r="DT959">
        <v>186</v>
      </c>
      <c r="DU959">
        <v>102</v>
      </c>
      <c r="DV959">
        <v>155</v>
      </c>
      <c r="DW959">
        <v>30</v>
      </c>
      <c r="DX959">
        <v>80</v>
      </c>
      <c r="DY959">
        <v>160</v>
      </c>
      <c r="DZ959">
        <v>92</v>
      </c>
      <c r="EA959">
        <v>190</v>
      </c>
      <c r="EB959">
        <v>66</v>
      </c>
      <c r="EC959">
        <v>105</v>
      </c>
      <c r="ED959">
        <v>150</v>
      </c>
      <c r="EE959">
        <v>138</v>
      </c>
      <c r="EF959">
        <v>60</v>
      </c>
      <c r="EG959">
        <v>38</v>
      </c>
      <c r="EH959">
        <v>120</v>
      </c>
      <c r="EI959">
        <v>28</v>
      </c>
      <c r="EJ959">
        <v>67</v>
      </c>
      <c r="EK959">
        <v>55</v>
      </c>
      <c r="EL959">
        <v>110</v>
      </c>
      <c r="EM959">
        <v>1</v>
      </c>
      <c r="EN959">
        <v>93</v>
      </c>
      <c r="EO959">
        <v>47</v>
      </c>
      <c r="EP959">
        <v>118</v>
      </c>
      <c r="EQ959">
        <v>10</v>
      </c>
      <c r="ER959">
        <v>181</v>
      </c>
      <c r="ES959">
        <v>151</v>
      </c>
      <c r="ET959">
        <v>126</v>
      </c>
      <c r="EU959">
        <v>144</v>
      </c>
      <c r="EV959">
        <v>148</v>
      </c>
      <c r="EW959">
        <v>32</v>
      </c>
      <c r="EX959">
        <v>27</v>
      </c>
      <c r="EY959">
        <v>129</v>
      </c>
      <c r="EZ959">
        <v>158</v>
      </c>
      <c r="FA959">
        <v>100</v>
      </c>
      <c r="FB959">
        <v>135</v>
      </c>
      <c r="FC959">
        <v>121</v>
      </c>
      <c r="FD959">
        <v>163</v>
      </c>
      <c r="FE959">
        <v>29</v>
      </c>
      <c r="FF959">
        <v>165</v>
      </c>
      <c r="FG959">
        <v>174</v>
      </c>
      <c r="FH959">
        <v>83</v>
      </c>
      <c r="FI959">
        <v>124</v>
      </c>
      <c r="FJ959">
        <v>20</v>
      </c>
      <c r="FK959">
        <v>84</v>
      </c>
      <c r="FL959">
        <v>99</v>
      </c>
      <c r="FM959">
        <v>146</v>
      </c>
      <c r="FN959">
        <v>123</v>
      </c>
      <c r="FO959">
        <v>154</v>
      </c>
      <c r="FP959">
        <v>193</v>
      </c>
      <c r="FQ959">
        <v>170</v>
      </c>
      <c r="FR959">
        <v>133</v>
      </c>
      <c r="FS959">
        <v>64</v>
      </c>
      <c r="FT959">
        <v>18</v>
      </c>
      <c r="FU959">
        <v>73</v>
      </c>
      <c r="FV959">
        <v>122</v>
      </c>
      <c r="FW959">
        <v>31</v>
      </c>
      <c r="FX959">
        <v>53</v>
      </c>
      <c r="FY959">
        <v>4</v>
      </c>
      <c r="FZ959">
        <v>103</v>
      </c>
      <c r="GA959">
        <v>172</v>
      </c>
      <c r="GB959">
        <v>36</v>
      </c>
      <c r="GC959">
        <v>162</v>
      </c>
      <c r="GD959">
        <v>52</v>
      </c>
      <c r="GE959">
        <v>8</v>
      </c>
      <c r="GF959">
        <v>177</v>
      </c>
      <c r="GG959">
        <v>23</v>
      </c>
      <c r="GH959">
        <v>44</v>
      </c>
      <c r="GI959">
        <v>90</v>
      </c>
      <c r="GJ959">
        <v>164</v>
      </c>
      <c r="GK959">
        <v>185</v>
      </c>
      <c r="GL959">
        <v>180</v>
      </c>
      <c r="GM959">
        <v>139</v>
      </c>
      <c r="GN959">
        <v>109</v>
      </c>
      <c r="GO959">
        <v>45</v>
      </c>
      <c r="GP959">
        <v>17</v>
      </c>
      <c r="GQ959">
        <v>96</v>
      </c>
    </row>
    <row r="960" spans="4:199" x14ac:dyDescent="0.2">
      <c r="E960" s="426" t="s">
        <v>159</v>
      </c>
      <c r="F960">
        <v>184</v>
      </c>
      <c r="G960">
        <v>123</v>
      </c>
      <c r="H960">
        <v>145</v>
      </c>
      <c r="I960">
        <v>15</v>
      </c>
      <c r="J960">
        <v>71</v>
      </c>
      <c r="K960">
        <v>139</v>
      </c>
      <c r="L960">
        <v>191</v>
      </c>
      <c r="M960">
        <v>109</v>
      </c>
      <c r="N960">
        <v>38</v>
      </c>
      <c r="O960">
        <v>59</v>
      </c>
      <c r="P960">
        <v>134</v>
      </c>
      <c r="Q960">
        <v>29</v>
      </c>
      <c r="R960">
        <v>162</v>
      </c>
      <c r="S960">
        <v>41</v>
      </c>
      <c r="T960">
        <v>52</v>
      </c>
      <c r="U960">
        <v>67</v>
      </c>
      <c r="V960">
        <v>34</v>
      </c>
      <c r="W960">
        <v>189</v>
      </c>
      <c r="X960">
        <v>40</v>
      </c>
      <c r="Y960">
        <v>141</v>
      </c>
      <c r="Z960">
        <v>84</v>
      </c>
      <c r="AA960">
        <v>75</v>
      </c>
      <c r="AB960">
        <v>121</v>
      </c>
      <c r="AC960">
        <v>90</v>
      </c>
      <c r="AD960">
        <v>148</v>
      </c>
      <c r="AE960">
        <v>10</v>
      </c>
      <c r="AF960">
        <v>179</v>
      </c>
      <c r="AG960">
        <v>45</v>
      </c>
      <c r="AH960">
        <v>20</v>
      </c>
      <c r="AI960">
        <v>101</v>
      </c>
      <c r="AJ960">
        <v>129</v>
      </c>
      <c r="AK960">
        <v>178</v>
      </c>
      <c r="AL960">
        <v>62</v>
      </c>
      <c r="AM960">
        <v>17</v>
      </c>
      <c r="AN960">
        <v>8</v>
      </c>
      <c r="AO960">
        <v>9</v>
      </c>
      <c r="AP960">
        <v>43</v>
      </c>
      <c r="AQ960">
        <v>156</v>
      </c>
      <c r="AR960">
        <v>140</v>
      </c>
      <c r="AS960">
        <v>73</v>
      </c>
      <c r="AT960">
        <v>150</v>
      </c>
      <c r="AU960">
        <v>176</v>
      </c>
      <c r="AV960">
        <v>126</v>
      </c>
      <c r="AW960">
        <v>51</v>
      </c>
      <c r="AX960">
        <v>1</v>
      </c>
      <c r="AY960">
        <v>138</v>
      </c>
      <c r="AZ960">
        <v>173</v>
      </c>
      <c r="BA960">
        <v>117</v>
      </c>
      <c r="BB960">
        <v>68</v>
      </c>
      <c r="BC960">
        <v>42</v>
      </c>
      <c r="BD960">
        <v>124</v>
      </c>
      <c r="BE960">
        <v>161</v>
      </c>
      <c r="BF960">
        <v>186</v>
      </c>
      <c r="BG960">
        <v>142</v>
      </c>
      <c r="BH960">
        <v>172</v>
      </c>
      <c r="BI960">
        <v>160</v>
      </c>
      <c r="BJ960">
        <v>111</v>
      </c>
      <c r="BK960">
        <v>167</v>
      </c>
      <c r="BL960">
        <v>132</v>
      </c>
      <c r="BM960">
        <v>144</v>
      </c>
      <c r="BN960">
        <v>25</v>
      </c>
      <c r="BO960">
        <v>76</v>
      </c>
      <c r="BP960">
        <v>152</v>
      </c>
      <c r="BQ960">
        <v>168</v>
      </c>
      <c r="BR960">
        <v>37</v>
      </c>
      <c r="BS960">
        <v>174</v>
      </c>
      <c r="BT960">
        <v>190</v>
      </c>
      <c r="BU960">
        <v>164</v>
      </c>
      <c r="BV960">
        <v>61</v>
      </c>
      <c r="BW960">
        <v>57</v>
      </c>
      <c r="BX960">
        <v>69</v>
      </c>
      <c r="BY960">
        <v>133</v>
      </c>
      <c r="BZ960">
        <v>11</v>
      </c>
      <c r="CA960">
        <v>116</v>
      </c>
      <c r="CB960">
        <v>22</v>
      </c>
      <c r="CC960">
        <v>188</v>
      </c>
      <c r="CD960">
        <v>185</v>
      </c>
      <c r="CE960">
        <v>137</v>
      </c>
      <c r="CF960">
        <v>113</v>
      </c>
      <c r="CG960">
        <v>36</v>
      </c>
      <c r="CH960">
        <v>7</v>
      </c>
      <c r="CI960">
        <v>48</v>
      </c>
      <c r="CJ960">
        <v>55</v>
      </c>
      <c r="CK960">
        <v>21</v>
      </c>
      <c r="CL960">
        <v>154</v>
      </c>
      <c r="CM960">
        <v>35</v>
      </c>
      <c r="CN960">
        <v>74</v>
      </c>
      <c r="CO960">
        <v>92</v>
      </c>
      <c r="CP960">
        <v>16</v>
      </c>
      <c r="CQ960">
        <v>166</v>
      </c>
      <c r="CR960">
        <v>175</v>
      </c>
      <c r="CS960">
        <v>99</v>
      </c>
      <c r="CT960">
        <v>27</v>
      </c>
      <c r="CU960">
        <v>12</v>
      </c>
      <c r="CV960">
        <v>131</v>
      </c>
      <c r="CW960">
        <v>102</v>
      </c>
      <c r="CX960">
        <v>86</v>
      </c>
      <c r="CY960">
        <v>192</v>
      </c>
      <c r="CZ960">
        <v>158</v>
      </c>
      <c r="DA960">
        <v>4</v>
      </c>
      <c r="DB960">
        <v>125</v>
      </c>
      <c r="DC960">
        <v>96</v>
      </c>
      <c r="DD960">
        <v>56</v>
      </c>
      <c r="DE960">
        <v>118</v>
      </c>
      <c r="DF960">
        <v>77</v>
      </c>
      <c r="DG960">
        <v>114</v>
      </c>
      <c r="DH960">
        <v>49</v>
      </c>
      <c r="DI960">
        <v>2</v>
      </c>
      <c r="DJ960">
        <v>108</v>
      </c>
      <c r="DK960">
        <v>82</v>
      </c>
      <c r="DL960">
        <v>159</v>
      </c>
      <c r="DM960">
        <v>31</v>
      </c>
      <c r="DN960">
        <v>79</v>
      </c>
      <c r="DO960">
        <v>87</v>
      </c>
      <c r="DP960">
        <v>147</v>
      </c>
      <c r="DQ960">
        <v>170</v>
      </c>
      <c r="DR960">
        <v>63</v>
      </c>
      <c r="DS960">
        <v>24</v>
      </c>
      <c r="DT960">
        <v>155</v>
      </c>
      <c r="DU960">
        <v>66</v>
      </c>
      <c r="DV960">
        <v>180</v>
      </c>
      <c r="DW960">
        <v>119</v>
      </c>
      <c r="DX960">
        <v>110</v>
      </c>
      <c r="DY960">
        <v>70</v>
      </c>
      <c r="DZ960">
        <v>136</v>
      </c>
      <c r="EA960">
        <v>153</v>
      </c>
      <c r="EB960">
        <v>28</v>
      </c>
      <c r="EC960">
        <v>65</v>
      </c>
      <c r="ED960">
        <v>171</v>
      </c>
      <c r="EE960">
        <v>146</v>
      </c>
      <c r="EF960">
        <v>95</v>
      </c>
      <c r="EG960">
        <v>163</v>
      </c>
      <c r="EH960">
        <v>89</v>
      </c>
      <c r="EI960">
        <v>103</v>
      </c>
      <c r="EJ960">
        <v>3</v>
      </c>
      <c r="EK960">
        <v>39</v>
      </c>
      <c r="EL960">
        <v>23</v>
      </c>
      <c r="EM960">
        <v>19</v>
      </c>
      <c r="EN960">
        <v>6</v>
      </c>
      <c r="EO960">
        <v>32</v>
      </c>
      <c r="EP960">
        <v>80</v>
      </c>
      <c r="EQ960">
        <v>54</v>
      </c>
      <c r="ER960">
        <v>5</v>
      </c>
      <c r="ES960">
        <v>60</v>
      </c>
      <c r="ET960">
        <v>97</v>
      </c>
      <c r="EU960">
        <v>120</v>
      </c>
      <c r="EV960">
        <v>115</v>
      </c>
      <c r="EW960">
        <v>100</v>
      </c>
      <c r="EX960">
        <v>187</v>
      </c>
      <c r="EY960">
        <v>181</v>
      </c>
      <c r="EZ960">
        <v>128</v>
      </c>
      <c r="FA960">
        <v>78</v>
      </c>
      <c r="FB960">
        <v>91</v>
      </c>
      <c r="FC960">
        <v>85</v>
      </c>
      <c r="FD960">
        <v>122</v>
      </c>
      <c r="FE960">
        <v>94</v>
      </c>
      <c r="FF960">
        <v>135</v>
      </c>
      <c r="FG960">
        <v>151</v>
      </c>
      <c r="FH960">
        <v>193</v>
      </c>
      <c r="FI960">
        <v>127</v>
      </c>
      <c r="FJ960">
        <v>44</v>
      </c>
      <c r="FK960">
        <v>13</v>
      </c>
      <c r="FL960">
        <v>112</v>
      </c>
      <c r="FM960">
        <v>107</v>
      </c>
      <c r="FN960">
        <v>183</v>
      </c>
      <c r="FO960">
        <v>169</v>
      </c>
      <c r="FP960">
        <v>143</v>
      </c>
      <c r="FQ960">
        <v>50</v>
      </c>
      <c r="FR960">
        <v>88</v>
      </c>
      <c r="FS960">
        <v>106</v>
      </c>
      <c r="FT960">
        <v>194</v>
      </c>
      <c r="FU960">
        <v>33</v>
      </c>
      <c r="FV960">
        <v>47</v>
      </c>
      <c r="FW960">
        <v>182</v>
      </c>
      <c r="FX960">
        <v>98</v>
      </c>
      <c r="FY960">
        <v>64</v>
      </c>
      <c r="FZ960">
        <v>14</v>
      </c>
      <c r="GA960">
        <v>149</v>
      </c>
      <c r="GB960">
        <v>46</v>
      </c>
      <c r="GC960">
        <v>81</v>
      </c>
      <c r="GD960">
        <v>104</v>
      </c>
      <c r="GE960">
        <v>93</v>
      </c>
      <c r="GF960">
        <v>165</v>
      </c>
      <c r="GG960">
        <v>58</v>
      </c>
      <c r="GH960">
        <v>18</v>
      </c>
      <c r="GI960">
        <v>53</v>
      </c>
      <c r="GJ960">
        <v>83</v>
      </c>
      <c r="GK960">
        <v>130</v>
      </c>
      <c r="GL960">
        <v>26</v>
      </c>
      <c r="GM960">
        <v>177</v>
      </c>
      <c r="GN960">
        <v>157</v>
      </c>
      <c r="GO960">
        <v>105</v>
      </c>
      <c r="GP960">
        <v>30</v>
      </c>
      <c r="GQ960">
        <v>72</v>
      </c>
    </row>
    <row r="962" spans="4:204" x14ac:dyDescent="0.2">
      <c r="D962" s="430">
        <v>195</v>
      </c>
      <c r="E962" s="431" t="s">
        <v>179</v>
      </c>
    </row>
    <row r="963" spans="4:204" x14ac:dyDescent="0.2">
      <c r="E963" s="426" t="s">
        <v>130</v>
      </c>
      <c r="F963">
        <v>1</v>
      </c>
      <c r="G963">
        <v>2</v>
      </c>
      <c r="H963">
        <v>3</v>
      </c>
      <c r="I963">
        <v>4</v>
      </c>
      <c r="J963">
        <v>5</v>
      </c>
      <c r="K963">
        <v>6</v>
      </c>
      <c r="L963">
        <v>7</v>
      </c>
      <c r="M963">
        <v>8</v>
      </c>
      <c r="N963">
        <v>9</v>
      </c>
      <c r="O963">
        <v>10</v>
      </c>
      <c r="P963">
        <v>11</v>
      </c>
      <c r="Q963">
        <v>12</v>
      </c>
      <c r="R963">
        <v>13</v>
      </c>
      <c r="S963">
        <v>14</v>
      </c>
      <c r="T963">
        <v>15</v>
      </c>
      <c r="U963">
        <v>16</v>
      </c>
      <c r="V963">
        <v>17</v>
      </c>
      <c r="W963">
        <v>18</v>
      </c>
      <c r="X963">
        <v>19</v>
      </c>
      <c r="Y963">
        <v>20</v>
      </c>
      <c r="Z963">
        <v>21</v>
      </c>
      <c r="AA963">
        <v>22</v>
      </c>
      <c r="AB963">
        <v>23</v>
      </c>
      <c r="AC963">
        <v>24</v>
      </c>
      <c r="AD963">
        <v>25</v>
      </c>
      <c r="AE963">
        <v>26</v>
      </c>
      <c r="AF963">
        <v>27</v>
      </c>
      <c r="AG963">
        <v>28</v>
      </c>
      <c r="AH963">
        <v>29</v>
      </c>
      <c r="AI963">
        <v>30</v>
      </c>
      <c r="AJ963">
        <v>31</v>
      </c>
      <c r="AK963">
        <v>32</v>
      </c>
      <c r="AL963">
        <v>33</v>
      </c>
      <c r="AM963">
        <v>34</v>
      </c>
      <c r="AN963">
        <v>35</v>
      </c>
      <c r="AO963">
        <v>36</v>
      </c>
      <c r="AP963">
        <v>37</v>
      </c>
      <c r="AQ963">
        <v>38</v>
      </c>
      <c r="AR963">
        <v>39</v>
      </c>
      <c r="AS963">
        <v>40</v>
      </c>
      <c r="AT963">
        <v>41</v>
      </c>
      <c r="AU963">
        <v>42</v>
      </c>
      <c r="AV963">
        <v>43</v>
      </c>
      <c r="AW963">
        <v>44</v>
      </c>
      <c r="AX963">
        <v>45</v>
      </c>
      <c r="AY963">
        <v>46</v>
      </c>
      <c r="AZ963">
        <v>47</v>
      </c>
      <c r="BA963">
        <v>48</v>
      </c>
      <c r="BB963">
        <v>49</v>
      </c>
      <c r="BC963">
        <v>50</v>
      </c>
      <c r="BD963">
        <v>51</v>
      </c>
      <c r="BE963">
        <v>52</v>
      </c>
      <c r="BF963">
        <v>53</v>
      </c>
      <c r="BG963">
        <v>54</v>
      </c>
      <c r="BH963">
        <v>55</v>
      </c>
      <c r="BI963">
        <v>56</v>
      </c>
      <c r="BJ963">
        <v>57</v>
      </c>
      <c r="BK963">
        <v>58</v>
      </c>
      <c r="BL963">
        <v>59</v>
      </c>
      <c r="BM963">
        <v>60</v>
      </c>
      <c r="BN963">
        <v>61</v>
      </c>
      <c r="BO963">
        <v>62</v>
      </c>
      <c r="BP963">
        <v>63</v>
      </c>
      <c r="BQ963">
        <v>64</v>
      </c>
      <c r="BR963">
        <v>65</v>
      </c>
      <c r="BS963">
        <v>66</v>
      </c>
      <c r="BT963">
        <v>67</v>
      </c>
      <c r="BU963">
        <v>68</v>
      </c>
      <c r="BV963">
        <v>69</v>
      </c>
      <c r="BW963">
        <v>70</v>
      </c>
      <c r="BX963">
        <v>71</v>
      </c>
      <c r="BY963">
        <v>72</v>
      </c>
      <c r="BZ963">
        <v>73</v>
      </c>
      <c r="CA963">
        <v>74</v>
      </c>
      <c r="CB963">
        <v>75</v>
      </c>
      <c r="CC963">
        <v>76</v>
      </c>
      <c r="CD963">
        <v>77</v>
      </c>
      <c r="CE963">
        <v>78</v>
      </c>
      <c r="CF963">
        <v>79</v>
      </c>
      <c r="CG963">
        <v>80</v>
      </c>
      <c r="CH963">
        <v>81</v>
      </c>
      <c r="CI963">
        <v>82</v>
      </c>
      <c r="CJ963">
        <v>83</v>
      </c>
      <c r="CK963">
        <v>84</v>
      </c>
      <c r="CL963">
        <v>85</v>
      </c>
      <c r="CM963">
        <v>86</v>
      </c>
      <c r="CN963">
        <v>87</v>
      </c>
      <c r="CO963">
        <v>88</v>
      </c>
      <c r="CP963">
        <v>89</v>
      </c>
      <c r="CQ963">
        <v>90</v>
      </c>
      <c r="CR963">
        <v>91</v>
      </c>
      <c r="CS963">
        <v>92</v>
      </c>
      <c r="CT963">
        <v>93</v>
      </c>
      <c r="CU963">
        <v>94</v>
      </c>
      <c r="CV963">
        <v>95</v>
      </c>
      <c r="CW963">
        <v>96</v>
      </c>
      <c r="CX963">
        <v>97</v>
      </c>
      <c r="CY963">
        <v>98</v>
      </c>
      <c r="CZ963">
        <v>99</v>
      </c>
      <c r="DA963">
        <v>100</v>
      </c>
      <c r="DB963">
        <v>101</v>
      </c>
      <c r="DC963">
        <v>102</v>
      </c>
      <c r="DD963">
        <v>103</v>
      </c>
      <c r="DE963">
        <v>104</v>
      </c>
      <c r="DF963">
        <v>105</v>
      </c>
      <c r="DG963">
        <v>106</v>
      </c>
      <c r="DH963">
        <v>107</v>
      </c>
      <c r="DI963">
        <v>108</v>
      </c>
      <c r="DJ963">
        <v>109</v>
      </c>
      <c r="DK963">
        <v>110</v>
      </c>
      <c r="DL963">
        <v>111</v>
      </c>
      <c r="DM963">
        <v>112</v>
      </c>
      <c r="DN963">
        <v>113</v>
      </c>
      <c r="DO963">
        <v>114</v>
      </c>
      <c r="DP963">
        <v>115</v>
      </c>
      <c r="DQ963">
        <v>116</v>
      </c>
      <c r="DR963">
        <v>117</v>
      </c>
      <c r="DS963">
        <v>118</v>
      </c>
      <c r="DT963">
        <v>119</v>
      </c>
      <c r="DU963">
        <v>120</v>
      </c>
      <c r="DV963">
        <v>121</v>
      </c>
      <c r="DW963">
        <v>122</v>
      </c>
      <c r="DX963">
        <v>123</v>
      </c>
      <c r="DY963">
        <v>124</v>
      </c>
      <c r="DZ963">
        <v>125</v>
      </c>
      <c r="EA963">
        <v>126</v>
      </c>
      <c r="EB963">
        <v>127</v>
      </c>
      <c r="EC963">
        <v>128</v>
      </c>
      <c r="ED963">
        <v>129</v>
      </c>
      <c r="EE963">
        <v>130</v>
      </c>
      <c r="EF963">
        <v>131</v>
      </c>
      <c r="EG963">
        <v>132</v>
      </c>
      <c r="EH963">
        <v>133</v>
      </c>
      <c r="EI963">
        <v>134</v>
      </c>
      <c r="EJ963">
        <v>135</v>
      </c>
      <c r="EK963">
        <v>136</v>
      </c>
      <c r="EL963">
        <v>137</v>
      </c>
      <c r="EM963">
        <v>138</v>
      </c>
      <c r="EN963">
        <v>139</v>
      </c>
      <c r="EO963">
        <v>140</v>
      </c>
      <c r="EP963">
        <v>141</v>
      </c>
      <c r="EQ963">
        <v>142</v>
      </c>
      <c r="ER963">
        <v>143</v>
      </c>
      <c r="ES963">
        <v>144</v>
      </c>
      <c r="ET963">
        <v>145</v>
      </c>
      <c r="EU963">
        <v>146</v>
      </c>
      <c r="EV963">
        <v>147</v>
      </c>
      <c r="EW963">
        <v>148</v>
      </c>
      <c r="EX963">
        <v>149</v>
      </c>
      <c r="EY963">
        <v>150</v>
      </c>
      <c r="EZ963">
        <v>151</v>
      </c>
      <c r="FA963">
        <v>152</v>
      </c>
      <c r="FB963">
        <v>153</v>
      </c>
      <c r="FC963">
        <v>154</v>
      </c>
      <c r="FD963">
        <v>155</v>
      </c>
      <c r="FE963">
        <v>156</v>
      </c>
      <c r="FF963">
        <v>157</v>
      </c>
      <c r="FG963">
        <v>158</v>
      </c>
      <c r="FH963">
        <v>159</v>
      </c>
      <c r="FI963">
        <v>160</v>
      </c>
      <c r="FJ963">
        <v>161</v>
      </c>
      <c r="FK963">
        <v>162</v>
      </c>
      <c r="FL963">
        <v>163</v>
      </c>
      <c r="FM963">
        <v>164</v>
      </c>
      <c r="FN963">
        <v>165</v>
      </c>
      <c r="FO963">
        <v>166</v>
      </c>
      <c r="FP963">
        <v>167</v>
      </c>
      <c r="FQ963">
        <v>168</v>
      </c>
      <c r="FR963">
        <v>169</v>
      </c>
      <c r="FS963">
        <v>170</v>
      </c>
      <c r="FT963">
        <v>171</v>
      </c>
      <c r="FU963">
        <v>172</v>
      </c>
      <c r="FV963">
        <v>173</v>
      </c>
      <c r="FW963">
        <v>174</v>
      </c>
      <c r="FX963">
        <v>175</v>
      </c>
      <c r="FY963">
        <v>176</v>
      </c>
      <c r="FZ963">
        <v>177</v>
      </c>
      <c r="GA963">
        <v>178</v>
      </c>
      <c r="GB963">
        <v>179</v>
      </c>
      <c r="GC963">
        <v>180</v>
      </c>
      <c r="GD963">
        <v>181</v>
      </c>
      <c r="GE963">
        <v>182</v>
      </c>
      <c r="GF963">
        <v>183</v>
      </c>
      <c r="GG963">
        <v>184</v>
      </c>
      <c r="GH963">
        <v>185</v>
      </c>
      <c r="GI963">
        <v>186</v>
      </c>
      <c r="GJ963">
        <v>187</v>
      </c>
      <c r="GK963">
        <v>188</v>
      </c>
      <c r="GL963">
        <v>189</v>
      </c>
      <c r="GM963">
        <v>190</v>
      </c>
      <c r="GN963">
        <v>191</v>
      </c>
      <c r="GO963">
        <v>192</v>
      </c>
      <c r="GP963">
        <v>193</v>
      </c>
      <c r="GQ963">
        <v>194</v>
      </c>
      <c r="GR963">
        <v>195</v>
      </c>
    </row>
    <row r="964" spans="4:204" x14ac:dyDescent="0.2">
      <c r="E964" s="426" t="s">
        <v>157</v>
      </c>
      <c r="F964">
        <v>179</v>
      </c>
      <c r="G964">
        <v>26</v>
      </c>
      <c r="H964">
        <v>124</v>
      </c>
      <c r="I964">
        <v>98</v>
      </c>
      <c r="J964">
        <v>181</v>
      </c>
      <c r="K964">
        <v>139</v>
      </c>
      <c r="L964">
        <v>163</v>
      </c>
      <c r="M964">
        <v>79</v>
      </c>
      <c r="N964">
        <v>128</v>
      </c>
      <c r="O964">
        <v>176</v>
      </c>
      <c r="P964">
        <v>80</v>
      </c>
      <c r="Q964">
        <v>14</v>
      </c>
      <c r="R964">
        <v>92</v>
      </c>
      <c r="S964">
        <v>166</v>
      </c>
      <c r="T964">
        <v>112</v>
      </c>
      <c r="U964">
        <v>140</v>
      </c>
      <c r="V964">
        <v>188</v>
      </c>
      <c r="W964">
        <v>157</v>
      </c>
      <c r="X964">
        <v>76</v>
      </c>
      <c r="Y964">
        <v>108</v>
      </c>
      <c r="Z964">
        <v>75</v>
      </c>
      <c r="AA964">
        <v>11</v>
      </c>
      <c r="AB964">
        <v>35</v>
      </c>
      <c r="AC964">
        <v>160</v>
      </c>
      <c r="AD964">
        <v>193</v>
      </c>
      <c r="AE964">
        <v>129</v>
      </c>
      <c r="AF964">
        <v>3</v>
      </c>
      <c r="AG964">
        <v>74</v>
      </c>
      <c r="AH964">
        <v>185</v>
      </c>
      <c r="AI964">
        <v>192</v>
      </c>
      <c r="AJ964">
        <v>88</v>
      </c>
      <c r="AK964">
        <v>68</v>
      </c>
      <c r="AL964">
        <v>12</v>
      </c>
      <c r="AM964">
        <v>167</v>
      </c>
      <c r="AN964">
        <v>46</v>
      </c>
      <c r="AO964">
        <v>175</v>
      </c>
      <c r="AP964">
        <v>31</v>
      </c>
      <c r="AQ964">
        <v>65</v>
      </c>
      <c r="AR964">
        <v>130</v>
      </c>
      <c r="AS964">
        <v>77</v>
      </c>
      <c r="AT964">
        <v>17</v>
      </c>
      <c r="AU964">
        <v>86</v>
      </c>
      <c r="AV964">
        <v>147</v>
      </c>
      <c r="AW964">
        <v>67</v>
      </c>
      <c r="AX964">
        <v>114</v>
      </c>
      <c r="AY964">
        <v>39</v>
      </c>
      <c r="AZ964">
        <v>133</v>
      </c>
      <c r="BA964">
        <v>95</v>
      </c>
      <c r="BB964">
        <v>6</v>
      </c>
      <c r="BC964">
        <v>22</v>
      </c>
      <c r="BD964">
        <v>115</v>
      </c>
      <c r="BE964">
        <v>150</v>
      </c>
      <c r="BF964">
        <v>132</v>
      </c>
      <c r="BG964">
        <v>97</v>
      </c>
      <c r="BH964">
        <v>91</v>
      </c>
      <c r="BI964">
        <v>25</v>
      </c>
      <c r="BJ964">
        <v>178</v>
      </c>
      <c r="BK964">
        <v>106</v>
      </c>
      <c r="BL964">
        <v>161</v>
      </c>
      <c r="BM964">
        <v>141</v>
      </c>
      <c r="BN964">
        <v>174</v>
      </c>
      <c r="BO964">
        <v>81</v>
      </c>
      <c r="BP964">
        <v>100</v>
      </c>
      <c r="BQ964">
        <v>90</v>
      </c>
      <c r="BR964">
        <v>57</v>
      </c>
      <c r="BS964">
        <v>49</v>
      </c>
      <c r="BT964">
        <v>15</v>
      </c>
      <c r="BU964">
        <v>134</v>
      </c>
      <c r="BV964">
        <v>137</v>
      </c>
      <c r="BW964">
        <v>148</v>
      </c>
      <c r="BX964">
        <v>20</v>
      </c>
      <c r="BY964">
        <v>111</v>
      </c>
      <c r="BZ964">
        <v>122</v>
      </c>
      <c r="CA964">
        <v>28</v>
      </c>
      <c r="CB964">
        <v>116</v>
      </c>
      <c r="CC964">
        <v>93</v>
      </c>
      <c r="CD964">
        <v>118</v>
      </c>
      <c r="CE964">
        <v>84</v>
      </c>
      <c r="CF964">
        <v>42</v>
      </c>
      <c r="CG964">
        <v>168</v>
      </c>
      <c r="CH964">
        <v>33</v>
      </c>
      <c r="CI964">
        <v>165</v>
      </c>
      <c r="CJ964">
        <v>169</v>
      </c>
      <c r="CK964">
        <v>153</v>
      </c>
      <c r="CL964">
        <v>72</v>
      </c>
      <c r="CM964">
        <v>4</v>
      </c>
      <c r="CN964">
        <v>40</v>
      </c>
      <c r="CO964">
        <v>99</v>
      </c>
      <c r="CP964">
        <v>131</v>
      </c>
      <c r="CQ964">
        <v>104</v>
      </c>
      <c r="CR964">
        <v>55</v>
      </c>
      <c r="CS964">
        <v>13</v>
      </c>
      <c r="CT964">
        <v>19</v>
      </c>
      <c r="CU964">
        <v>182</v>
      </c>
      <c r="CV964">
        <v>59</v>
      </c>
      <c r="CW964">
        <v>127</v>
      </c>
      <c r="CX964">
        <v>101</v>
      </c>
      <c r="CY964">
        <v>64</v>
      </c>
      <c r="CZ964">
        <v>21</v>
      </c>
      <c r="DA964">
        <v>48</v>
      </c>
      <c r="DB964">
        <v>183</v>
      </c>
      <c r="DC964">
        <v>191</v>
      </c>
      <c r="DD964">
        <v>117</v>
      </c>
      <c r="DE964">
        <v>158</v>
      </c>
      <c r="DF964">
        <v>87</v>
      </c>
      <c r="DG964">
        <v>83</v>
      </c>
      <c r="DH964">
        <v>78</v>
      </c>
      <c r="DI964">
        <v>54</v>
      </c>
      <c r="DJ964">
        <v>23</v>
      </c>
      <c r="DK964">
        <v>44</v>
      </c>
      <c r="DL964">
        <v>37</v>
      </c>
      <c r="DM964">
        <v>24</v>
      </c>
      <c r="DN964">
        <v>51</v>
      </c>
      <c r="DO964">
        <v>45</v>
      </c>
      <c r="DP964">
        <v>32</v>
      </c>
      <c r="DQ964">
        <v>123</v>
      </c>
      <c r="DR964">
        <v>136</v>
      </c>
      <c r="DS964">
        <v>120</v>
      </c>
      <c r="DT964">
        <v>66</v>
      </c>
      <c r="DU964">
        <v>189</v>
      </c>
      <c r="DV964">
        <v>82</v>
      </c>
      <c r="DW964">
        <v>63</v>
      </c>
      <c r="DX964">
        <v>170</v>
      </c>
      <c r="DY964">
        <v>47</v>
      </c>
      <c r="DZ964">
        <v>126</v>
      </c>
      <c r="EA964">
        <v>173</v>
      </c>
      <c r="EB964">
        <v>58</v>
      </c>
      <c r="EC964">
        <v>9</v>
      </c>
      <c r="ED964">
        <v>71</v>
      </c>
      <c r="EE964">
        <v>27</v>
      </c>
      <c r="EF964">
        <v>187</v>
      </c>
      <c r="EG964">
        <v>1</v>
      </c>
      <c r="EH964">
        <v>156</v>
      </c>
      <c r="EI964">
        <v>171</v>
      </c>
      <c r="EJ964">
        <v>103</v>
      </c>
      <c r="EK964">
        <v>89</v>
      </c>
      <c r="EL964">
        <v>69</v>
      </c>
      <c r="EM964">
        <v>155</v>
      </c>
      <c r="EN964">
        <v>172</v>
      </c>
      <c r="EO964">
        <v>18</v>
      </c>
      <c r="EP964">
        <v>60</v>
      </c>
      <c r="EQ964">
        <v>70</v>
      </c>
      <c r="ER964">
        <v>109</v>
      </c>
      <c r="ES964">
        <v>96</v>
      </c>
      <c r="ET964">
        <v>36</v>
      </c>
      <c r="EU964">
        <v>164</v>
      </c>
      <c r="EV964">
        <v>43</v>
      </c>
      <c r="EW964">
        <v>2</v>
      </c>
      <c r="EX964">
        <v>73</v>
      </c>
      <c r="EY964">
        <v>177</v>
      </c>
      <c r="EZ964">
        <v>113</v>
      </c>
      <c r="FA964">
        <v>119</v>
      </c>
      <c r="FB964">
        <v>50</v>
      </c>
      <c r="FC964">
        <v>56</v>
      </c>
      <c r="FD964">
        <v>102</v>
      </c>
      <c r="FE964">
        <v>125</v>
      </c>
      <c r="FF964">
        <v>149</v>
      </c>
      <c r="FG964">
        <v>152</v>
      </c>
      <c r="FH964">
        <v>162</v>
      </c>
      <c r="FI964">
        <v>16</v>
      </c>
      <c r="FJ964">
        <v>110</v>
      </c>
      <c r="FK964">
        <v>94</v>
      </c>
      <c r="FL964">
        <v>144</v>
      </c>
      <c r="FM964">
        <v>146</v>
      </c>
      <c r="FN964">
        <v>121</v>
      </c>
      <c r="FO964">
        <v>62</v>
      </c>
      <c r="FP964">
        <v>143</v>
      </c>
      <c r="FQ964">
        <v>52</v>
      </c>
      <c r="FR964">
        <v>7</v>
      </c>
      <c r="FS964">
        <v>184</v>
      </c>
      <c r="FT964">
        <v>5</v>
      </c>
      <c r="FU964">
        <v>8</v>
      </c>
      <c r="FV964">
        <v>190</v>
      </c>
      <c r="FW964">
        <v>41</v>
      </c>
      <c r="FX964">
        <v>151</v>
      </c>
      <c r="FY964">
        <v>85</v>
      </c>
      <c r="FZ964">
        <v>145</v>
      </c>
      <c r="GA964">
        <v>105</v>
      </c>
      <c r="GB964">
        <v>10</v>
      </c>
      <c r="GC964">
        <v>138</v>
      </c>
      <c r="GD964">
        <v>29</v>
      </c>
      <c r="GE964">
        <v>159</v>
      </c>
      <c r="GF964">
        <v>195</v>
      </c>
      <c r="GG964">
        <v>186</v>
      </c>
      <c r="GH964">
        <v>53</v>
      </c>
      <c r="GI964">
        <v>135</v>
      </c>
      <c r="GJ964">
        <v>194</v>
      </c>
      <c r="GK964">
        <v>142</v>
      </c>
      <c r="GL964">
        <v>61</v>
      </c>
      <c r="GM964">
        <v>38</v>
      </c>
      <c r="GN964">
        <v>180</v>
      </c>
      <c r="GO964">
        <v>30</v>
      </c>
      <c r="GP964">
        <v>154</v>
      </c>
      <c r="GQ964">
        <v>107</v>
      </c>
      <c r="GR964">
        <v>34</v>
      </c>
    </row>
    <row r="965" spans="4:204" x14ac:dyDescent="0.2">
      <c r="E965" s="426" t="s">
        <v>159</v>
      </c>
      <c r="F965">
        <v>189</v>
      </c>
      <c r="G965">
        <v>85</v>
      </c>
      <c r="H965">
        <v>49</v>
      </c>
      <c r="I965">
        <v>183</v>
      </c>
      <c r="J965">
        <v>37</v>
      </c>
      <c r="K965">
        <v>98</v>
      </c>
      <c r="L965">
        <v>144</v>
      </c>
      <c r="M965">
        <v>14</v>
      </c>
      <c r="N965">
        <v>68</v>
      </c>
      <c r="O965">
        <v>4</v>
      </c>
      <c r="P965">
        <v>18</v>
      </c>
      <c r="Q965">
        <v>50</v>
      </c>
      <c r="R965">
        <v>94</v>
      </c>
      <c r="S965">
        <v>152</v>
      </c>
      <c r="T965">
        <v>26</v>
      </c>
      <c r="U965">
        <v>102</v>
      </c>
      <c r="V965">
        <v>169</v>
      </c>
      <c r="W965">
        <v>175</v>
      </c>
      <c r="X965">
        <v>123</v>
      </c>
      <c r="Y965">
        <v>78</v>
      </c>
      <c r="Z965">
        <v>42</v>
      </c>
      <c r="AA965">
        <v>91</v>
      </c>
      <c r="AB965">
        <v>192</v>
      </c>
      <c r="AC965">
        <v>133</v>
      </c>
      <c r="AD965">
        <v>161</v>
      </c>
      <c r="AE965">
        <v>104</v>
      </c>
      <c r="AF965">
        <v>193</v>
      </c>
      <c r="AG965">
        <v>24</v>
      </c>
      <c r="AH965">
        <v>46</v>
      </c>
      <c r="AI965">
        <v>166</v>
      </c>
      <c r="AJ965">
        <v>138</v>
      </c>
      <c r="AK965">
        <v>129</v>
      </c>
      <c r="AL965">
        <v>162</v>
      </c>
      <c r="AM965">
        <v>60</v>
      </c>
      <c r="AN965">
        <v>93</v>
      </c>
      <c r="AO965">
        <v>112</v>
      </c>
      <c r="AP965">
        <v>124</v>
      </c>
      <c r="AQ965">
        <v>137</v>
      </c>
      <c r="AR965">
        <v>33</v>
      </c>
      <c r="AS965">
        <v>96</v>
      </c>
      <c r="AT965">
        <v>69</v>
      </c>
      <c r="AU965">
        <v>158</v>
      </c>
      <c r="AV965">
        <v>182</v>
      </c>
      <c r="AW965">
        <v>188</v>
      </c>
      <c r="AX965">
        <v>101</v>
      </c>
      <c r="AY965">
        <v>114</v>
      </c>
      <c r="AZ965">
        <v>95</v>
      </c>
      <c r="BA965">
        <v>167</v>
      </c>
      <c r="BB965">
        <v>3</v>
      </c>
      <c r="BC965">
        <v>89</v>
      </c>
      <c r="BD965">
        <v>45</v>
      </c>
      <c r="BE965">
        <v>103</v>
      </c>
      <c r="BF965">
        <v>29</v>
      </c>
      <c r="BG965">
        <v>157</v>
      </c>
      <c r="BH965">
        <v>58</v>
      </c>
      <c r="BI965">
        <v>34</v>
      </c>
      <c r="BJ965">
        <v>139</v>
      </c>
      <c r="BK965">
        <v>194</v>
      </c>
      <c r="BL965">
        <v>82</v>
      </c>
      <c r="BM965">
        <v>62</v>
      </c>
      <c r="BN965">
        <v>10</v>
      </c>
      <c r="BO965">
        <v>109</v>
      </c>
      <c r="BP965">
        <v>30</v>
      </c>
      <c r="BQ965">
        <v>116</v>
      </c>
      <c r="BR965">
        <v>1</v>
      </c>
      <c r="BS965">
        <v>154</v>
      </c>
      <c r="BT965">
        <v>181</v>
      </c>
      <c r="BU965">
        <v>70</v>
      </c>
      <c r="BV965">
        <v>136</v>
      </c>
      <c r="BW965">
        <v>63</v>
      </c>
      <c r="BX965">
        <v>165</v>
      </c>
      <c r="BY965">
        <v>19</v>
      </c>
      <c r="BZ965">
        <v>119</v>
      </c>
      <c r="CA965">
        <v>187</v>
      </c>
      <c r="CB965">
        <v>92</v>
      </c>
      <c r="CC965">
        <v>195</v>
      </c>
      <c r="CD965">
        <v>99</v>
      </c>
      <c r="CE965">
        <v>171</v>
      </c>
      <c r="CF965">
        <v>81</v>
      </c>
      <c r="CG965">
        <v>163</v>
      </c>
      <c r="CH965">
        <v>15</v>
      </c>
      <c r="CI965">
        <v>16</v>
      </c>
      <c r="CJ965">
        <v>126</v>
      </c>
      <c r="CK965">
        <v>122</v>
      </c>
      <c r="CL965">
        <v>2</v>
      </c>
      <c r="CM965">
        <v>185</v>
      </c>
      <c r="CN965">
        <v>53</v>
      </c>
      <c r="CO965">
        <v>135</v>
      </c>
      <c r="CP965">
        <v>20</v>
      </c>
      <c r="CQ965">
        <v>83</v>
      </c>
      <c r="CR965">
        <v>44</v>
      </c>
      <c r="CS965">
        <v>125</v>
      </c>
      <c r="CT965">
        <v>146</v>
      </c>
      <c r="CU965">
        <v>13</v>
      </c>
      <c r="CV965">
        <v>106</v>
      </c>
      <c r="CW965">
        <v>57</v>
      </c>
      <c r="CX965">
        <v>73</v>
      </c>
      <c r="CY965">
        <v>40</v>
      </c>
      <c r="CZ965">
        <v>132</v>
      </c>
      <c r="DA965">
        <v>127</v>
      </c>
      <c r="DB965">
        <v>120</v>
      </c>
      <c r="DC965">
        <v>131</v>
      </c>
      <c r="DD965">
        <v>121</v>
      </c>
      <c r="DE965">
        <v>75</v>
      </c>
      <c r="DF965">
        <v>174</v>
      </c>
      <c r="DG965">
        <v>32</v>
      </c>
      <c r="DH965">
        <v>128</v>
      </c>
      <c r="DI965">
        <v>27</v>
      </c>
      <c r="DJ965">
        <v>43</v>
      </c>
      <c r="DK965">
        <v>178</v>
      </c>
      <c r="DL965">
        <v>74</v>
      </c>
      <c r="DM965">
        <v>28</v>
      </c>
      <c r="DN965">
        <v>61</v>
      </c>
      <c r="DO965">
        <v>151</v>
      </c>
      <c r="DP965">
        <v>173</v>
      </c>
      <c r="DQ965">
        <v>97</v>
      </c>
      <c r="DR965">
        <v>23</v>
      </c>
      <c r="DS965">
        <v>159</v>
      </c>
      <c r="DT965">
        <v>117</v>
      </c>
      <c r="DU965">
        <v>164</v>
      </c>
      <c r="DV965">
        <v>184</v>
      </c>
      <c r="DW965">
        <v>56</v>
      </c>
      <c r="DX965">
        <v>6</v>
      </c>
      <c r="DY965">
        <v>5</v>
      </c>
      <c r="DZ965">
        <v>186</v>
      </c>
      <c r="EA965">
        <v>130</v>
      </c>
      <c r="EB965">
        <v>100</v>
      </c>
      <c r="EC965">
        <v>172</v>
      </c>
      <c r="ED965">
        <v>88</v>
      </c>
      <c r="EE965">
        <v>17</v>
      </c>
      <c r="EF965">
        <v>153</v>
      </c>
      <c r="EG965">
        <v>65</v>
      </c>
      <c r="EH965">
        <v>149</v>
      </c>
      <c r="EI965">
        <v>143</v>
      </c>
      <c r="EJ965">
        <v>11</v>
      </c>
      <c r="EK965">
        <v>145</v>
      </c>
      <c r="EL965">
        <v>168</v>
      </c>
      <c r="EM965">
        <v>41</v>
      </c>
      <c r="EN965">
        <v>80</v>
      </c>
      <c r="EO965">
        <v>147</v>
      </c>
      <c r="EP965">
        <v>148</v>
      </c>
      <c r="EQ965">
        <v>54</v>
      </c>
      <c r="ER965">
        <v>177</v>
      </c>
      <c r="ES965">
        <v>8</v>
      </c>
      <c r="ET965">
        <v>31</v>
      </c>
      <c r="EU965">
        <v>64</v>
      </c>
      <c r="EV965">
        <v>180</v>
      </c>
      <c r="EW965">
        <v>77</v>
      </c>
      <c r="EX965">
        <v>113</v>
      </c>
      <c r="EY965">
        <v>156</v>
      </c>
      <c r="EZ965">
        <v>59</v>
      </c>
      <c r="FA965">
        <v>9</v>
      </c>
      <c r="FB965">
        <v>47</v>
      </c>
      <c r="FC965">
        <v>110</v>
      </c>
      <c r="FD965">
        <v>66</v>
      </c>
      <c r="FE965">
        <v>134</v>
      </c>
      <c r="FF965">
        <v>190</v>
      </c>
      <c r="FG965">
        <v>7</v>
      </c>
      <c r="FH965">
        <v>12</v>
      </c>
      <c r="FI965">
        <v>39</v>
      </c>
      <c r="FJ965">
        <v>105</v>
      </c>
      <c r="FK965">
        <v>36</v>
      </c>
      <c r="FL965">
        <v>140</v>
      </c>
      <c r="FM965">
        <v>118</v>
      </c>
      <c r="FN965">
        <v>71</v>
      </c>
      <c r="FO965">
        <v>160</v>
      </c>
      <c r="FP965">
        <v>48</v>
      </c>
      <c r="FQ965">
        <v>150</v>
      </c>
      <c r="FR965">
        <v>52</v>
      </c>
      <c r="FS965">
        <v>142</v>
      </c>
      <c r="FT965">
        <v>87</v>
      </c>
      <c r="FU965">
        <v>35</v>
      </c>
      <c r="FV965">
        <v>176</v>
      </c>
      <c r="FW965">
        <v>25</v>
      </c>
      <c r="FX965">
        <v>111</v>
      </c>
      <c r="FY965">
        <v>90</v>
      </c>
      <c r="FZ965">
        <v>108</v>
      </c>
      <c r="GA965">
        <v>67</v>
      </c>
      <c r="GB965">
        <v>115</v>
      </c>
      <c r="GC965">
        <v>191</v>
      </c>
      <c r="GD965">
        <v>72</v>
      </c>
      <c r="GE965">
        <v>84</v>
      </c>
      <c r="GF965">
        <v>107</v>
      </c>
      <c r="GG965">
        <v>51</v>
      </c>
      <c r="GH965">
        <v>86</v>
      </c>
      <c r="GI965">
        <v>155</v>
      </c>
      <c r="GJ965">
        <v>79</v>
      </c>
      <c r="GK965">
        <v>22</v>
      </c>
      <c r="GL965">
        <v>55</v>
      </c>
      <c r="GM965">
        <v>179</v>
      </c>
      <c r="GN965">
        <v>38</v>
      </c>
      <c r="GO965">
        <v>170</v>
      </c>
      <c r="GP965">
        <v>21</v>
      </c>
      <c r="GQ965">
        <v>141</v>
      </c>
      <c r="GR965">
        <v>76</v>
      </c>
    </row>
    <row r="967" spans="4:204" x14ac:dyDescent="0.2">
      <c r="D967" s="430">
        <v>196</v>
      </c>
      <c r="E967" s="431" t="s">
        <v>179</v>
      </c>
    </row>
    <row r="968" spans="4:204" x14ac:dyDescent="0.2">
      <c r="E968" s="426" t="s">
        <v>130</v>
      </c>
      <c r="F968">
        <v>1</v>
      </c>
      <c r="G968">
        <v>2</v>
      </c>
      <c r="H968">
        <v>3</v>
      </c>
      <c r="I968">
        <v>4</v>
      </c>
      <c r="J968">
        <v>5</v>
      </c>
      <c r="K968">
        <v>6</v>
      </c>
      <c r="L968">
        <v>7</v>
      </c>
      <c r="M968">
        <v>8</v>
      </c>
      <c r="N968">
        <v>9</v>
      </c>
      <c r="O968">
        <v>10</v>
      </c>
      <c r="P968">
        <v>11</v>
      </c>
      <c r="Q968">
        <v>12</v>
      </c>
      <c r="R968">
        <v>13</v>
      </c>
      <c r="S968">
        <v>14</v>
      </c>
      <c r="T968">
        <v>15</v>
      </c>
      <c r="U968">
        <v>16</v>
      </c>
      <c r="V968">
        <v>17</v>
      </c>
      <c r="W968">
        <v>18</v>
      </c>
      <c r="X968">
        <v>19</v>
      </c>
      <c r="Y968">
        <v>20</v>
      </c>
      <c r="Z968">
        <v>21</v>
      </c>
      <c r="AA968">
        <v>22</v>
      </c>
      <c r="AB968">
        <v>23</v>
      </c>
      <c r="AC968">
        <v>24</v>
      </c>
      <c r="AD968">
        <v>25</v>
      </c>
      <c r="AE968">
        <v>26</v>
      </c>
      <c r="AF968">
        <v>27</v>
      </c>
      <c r="AG968">
        <v>28</v>
      </c>
      <c r="AH968">
        <v>29</v>
      </c>
      <c r="AI968">
        <v>30</v>
      </c>
      <c r="AJ968">
        <v>31</v>
      </c>
      <c r="AK968">
        <v>32</v>
      </c>
      <c r="AL968">
        <v>33</v>
      </c>
      <c r="AM968">
        <v>34</v>
      </c>
      <c r="AN968">
        <v>35</v>
      </c>
      <c r="AO968">
        <v>36</v>
      </c>
      <c r="AP968">
        <v>37</v>
      </c>
      <c r="AQ968">
        <v>38</v>
      </c>
      <c r="AR968">
        <v>39</v>
      </c>
      <c r="AS968">
        <v>40</v>
      </c>
      <c r="AT968">
        <v>41</v>
      </c>
      <c r="AU968">
        <v>42</v>
      </c>
      <c r="AV968">
        <v>43</v>
      </c>
      <c r="AW968">
        <v>44</v>
      </c>
      <c r="AX968">
        <v>45</v>
      </c>
      <c r="AY968">
        <v>46</v>
      </c>
      <c r="AZ968">
        <v>47</v>
      </c>
      <c r="BA968">
        <v>48</v>
      </c>
      <c r="BB968">
        <v>49</v>
      </c>
      <c r="BC968">
        <v>50</v>
      </c>
      <c r="BD968">
        <v>51</v>
      </c>
      <c r="BE968">
        <v>52</v>
      </c>
      <c r="BF968">
        <v>53</v>
      </c>
      <c r="BG968">
        <v>54</v>
      </c>
      <c r="BH968">
        <v>55</v>
      </c>
      <c r="BI968">
        <v>56</v>
      </c>
      <c r="BJ968">
        <v>57</v>
      </c>
      <c r="BK968">
        <v>58</v>
      </c>
      <c r="BL968">
        <v>59</v>
      </c>
      <c r="BM968">
        <v>60</v>
      </c>
      <c r="BN968">
        <v>61</v>
      </c>
      <c r="BO968">
        <v>62</v>
      </c>
      <c r="BP968">
        <v>63</v>
      </c>
      <c r="BQ968">
        <v>64</v>
      </c>
      <c r="BR968">
        <v>65</v>
      </c>
      <c r="BS968">
        <v>66</v>
      </c>
      <c r="BT968">
        <v>67</v>
      </c>
      <c r="BU968">
        <v>68</v>
      </c>
      <c r="BV968">
        <v>69</v>
      </c>
      <c r="BW968">
        <v>70</v>
      </c>
      <c r="BX968">
        <v>71</v>
      </c>
      <c r="BY968">
        <v>72</v>
      </c>
      <c r="BZ968">
        <v>73</v>
      </c>
      <c r="CA968">
        <v>74</v>
      </c>
      <c r="CB968">
        <v>75</v>
      </c>
      <c r="CC968">
        <v>76</v>
      </c>
      <c r="CD968">
        <v>77</v>
      </c>
      <c r="CE968">
        <v>78</v>
      </c>
      <c r="CF968">
        <v>79</v>
      </c>
      <c r="CG968">
        <v>80</v>
      </c>
      <c r="CH968">
        <v>81</v>
      </c>
      <c r="CI968">
        <v>82</v>
      </c>
      <c r="CJ968">
        <v>83</v>
      </c>
      <c r="CK968">
        <v>84</v>
      </c>
      <c r="CL968">
        <v>85</v>
      </c>
      <c r="CM968">
        <v>86</v>
      </c>
      <c r="CN968">
        <v>87</v>
      </c>
      <c r="CO968">
        <v>88</v>
      </c>
      <c r="CP968">
        <v>89</v>
      </c>
      <c r="CQ968">
        <v>90</v>
      </c>
      <c r="CR968">
        <v>91</v>
      </c>
      <c r="CS968">
        <v>92</v>
      </c>
      <c r="CT968">
        <v>93</v>
      </c>
      <c r="CU968">
        <v>94</v>
      </c>
      <c r="CV968">
        <v>95</v>
      </c>
      <c r="CW968">
        <v>96</v>
      </c>
      <c r="CX968">
        <v>97</v>
      </c>
      <c r="CY968">
        <v>98</v>
      </c>
      <c r="CZ968">
        <v>99</v>
      </c>
      <c r="DA968">
        <v>100</v>
      </c>
      <c r="DB968">
        <v>101</v>
      </c>
      <c r="DC968">
        <v>102</v>
      </c>
      <c r="DD968">
        <v>103</v>
      </c>
      <c r="DE968">
        <v>104</v>
      </c>
      <c r="DF968">
        <v>105</v>
      </c>
      <c r="DG968">
        <v>106</v>
      </c>
      <c r="DH968">
        <v>107</v>
      </c>
      <c r="DI968">
        <v>108</v>
      </c>
      <c r="DJ968">
        <v>109</v>
      </c>
      <c r="DK968">
        <v>110</v>
      </c>
      <c r="DL968">
        <v>111</v>
      </c>
      <c r="DM968">
        <v>112</v>
      </c>
      <c r="DN968">
        <v>113</v>
      </c>
      <c r="DO968">
        <v>114</v>
      </c>
      <c r="DP968">
        <v>115</v>
      </c>
      <c r="DQ968">
        <v>116</v>
      </c>
      <c r="DR968">
        <v>117</v>
      </c>
      <c r="DS968">
        <v>118</v>
      </c>
      <c r="DT968">
        <v>119</v>
      </c>
      <c r="DU968">
        <v>120</v>
      </c>
      <c r="DV968">
        <v>121</v>
      </c>
      <c r="DW968">
        <v>122</v>
      </c>
      <c r="DX968">
        <v>123</v>
      </c>
      <c r="DY968">
        <v>124</v>
      </c>
      <c r="DZ968">
        <v>125</v>
      </c>
      <c r="EA968">
        <v>126</v>
      </c>
      <c r="EB968">
        <v>127</v>
      </c>
      <c r="EC968">
        <v>128</v>
      </c>
      <c r="ED968">
        <v>129</v>
      </c>
      <c r="EE968">
        <v>130</v>
      </c>
      <c r="EF968">
        <v>131</v>
      </c>
      <c r="EG968">
        <v>132</v>
      </c>
      <c r="EH968">
        <v>133</v>
      </c>
      <c r="EI968">
        <v>134</v>
      </c>
      <c r="EJ968">
        <v>135</v>
      </c>
      <c r="EK968">
        <v>136</v>
      </c>
      <c r="EL968">
        <v>137</v>
      </c>
      <c r="EM968">
        <v>138</v>
      </c>
      <c r="EN968">
        <v>139</v>
      </c>
      <c r="EO968">
        <v>140</v>
      </c>
      <c r="EP968">
        <v>141</v>
      </c>
      <c r="EQ968">
        <v>142</v>
      </c>
      <c r="ER968">
        <v>143</v>
      </c>
      <c r="ES968">
        <v>144</v>
      </c>
      <c r="ET968">
        <v>145</v>
      </c>
      <c r="EU968">
        <v>146</v>
      </c>
      <c r="EV968">
        <v>147</v>
      </c>
      <c r="EW968">
        <v>148</v>
      </c>
      <c r="EX968">
        <v>149</v>
      </c>
      <c r="EY968">
        <v>150</v>
      </c>
      <c r="EZ968">
        <v>151</v>
      </c>
      <c r="FA968">
        <v>152</v>
      </c>
      <c r="FB968">
        <v>153</v>
      </c>
      <c r="FC968">
        <v>154</v>
      </c>
      <c r="FD968">
        <v>155</v>
      </c>
      <c r="FE968">
        <v>156</v>
      </c>
      <c r="FF968">
        <v>157</v>
      </c>
      <c r="FG968">
        <v>158</v>
      </c>
      <c r="FH968">
        <v>159</v>
      </c>
      <c r="FI968">
        <v>160</v>
      </c>
      <c r="FJ968">
        <v>161</v>
      </c>
      <c r="FK968">
        <v>162</v>
      </c>
      <c r="FL968">
        <v>163</v>
      </c>
      <c r="FM968">
        <v>164</v>
      </c>
      <c r="FN968">
        <v>165</v>
      </c>
      <c r="FO968">
        <v>166</v>
      </c>
      <c r="FP968">
        <v>167</v>
      </c>
      <c r="FQ968">
        <v>168</v>
      </c>
      <c r="FR968">
        <v>169</v>
      </c>
      <c r="FS968">
        <v>170</v>
      </c>
      <c r="FT968">
        <v>171</v>
      </c>
      <c r="FU968">
        <v>172</v>
      </c>
      <c r="FV968">
        <v>173</v>
      </c>
      <c r="FW968">
        <v>174</v>
      </c>
      <c r="FX968">
        <v>175</v>
      </c>
      <c r="FY968">
        <v>176</v>
      </c>
      <c r="FZ968">
        <v>177</v>
      </c>
      <c r="GA968">
        <v>178</v>
      </c>
      <c r="GB968">
        <v>179</v>
      </c>
      <c r="GC968">
        <v>180</v>
      </c>
      <c r="GD968">
        <v>181</v>
      </c>
      <c r="GE968">
        <v>182</v>
      </c>
      <c r="GF968">
        <v>183</v>
      </c>
      <c r="GG968">
        <v>184</v>
      </c>
      <c r="GI968">
        <v>185</v>
      </c>
      <c r="GJ968">
        <v>186</v>
      </c>
      <c r="GK968">
        <v>187</v>
      </c>
      <c r="GL968">
        <v>188</v>
      </c>
      <c r="GN968">
        <v>189</v>
      </c>
      <c r="GO968">
        <v>190</v>
      </c>
      <c r="GP968">
        <v>191</v>
      </c>
      <c r="GQ968">
        <v>192</v>
      </c>
      <c r="GS968">
        <v>193</v>
      </c>
      <c r="GT968">
        <v>194</v>
      </c>
      <c r="GU968">
        <v>195</v>
      </c>
      <c r="GV968">
        <v>196</v>
      </c>
    </row>
    <row r="969" spans="4:204" x14ac:dyDescent="0.2">
      <c r="E969" s="426" t="s">
        <v>157</v>
      </c>
      <c r="F969">
        <v>180</v>
      </c>
      <c r="G969">
        <v>15</v>
      </c>
      <c r="H969">
        <v>186</v>
      </c>
      <c r="I969">
        <v>173</v>
      </c>
      <c r="J969">
        <v>131</v>
      </c>
      <c r="K969">
        <v>69</v>
      </c>
      <c r="L969">
        <v>174</v>
      </c>
      <c r="M969">
        <v>62</v>
      </c>
      <c r="N969">
        <v>170</v>
      </c>
      <c r="O969">
        <v>8</v>
      </c>
      <c r="P969">
        <v>22</v>
      </c>
      <c r="Q969">
        <v>138</v>
      </c>
      <c r="R969">
        <v>150</v>
      </c>
      <c r="S969">
        <v>171</v>
      </c>
      <c r="T969">
        <v>162</v>
      </c>
      <c r="U969">
        <v>58</v>
      </c>
      <c r="V969">
        <v>31</v>
      </c>
      <c r="W969">
        <v>151</v>
      </c>
      <c r="X969">
        <v>65</v>
      </c>
      <c r="Y969">
        <v>141</v>
      </c>
      <c r="Z969">
        <v>125</v>
      </c>
      <c r="AA969">
        <v>11</v>
      </c>
      <c r="AB969">
        <v>99</v>
      </c>
      <c r="AC969">
        <v>87</v>
      </c>
      <c r="AD969">
        <v>129</v>
      </c>
      <c r="AE969">
        <v>160</v>
      </c>
      <c r="AF969">
        <v>73</v>
      </c>
      <c r="AG969">
        <v>67</v>
      </c>
      <c r="AH969">
        <v>76</v>
      </c>
      <c r="AI969">
        <v>196</v>
      </c>
      <c r="AJ969">
        <v>192</v>
      </c>
      <c r="AK969">
        <v>5</v>
      </c>
      <c r="AL969">
        <v>156</v>
      </c>
      <c r="AM969">
        <v>127</v>
      </c>
      <c r="AN969">
        <v>28</v>
      </c>
      <c r="AO969">
        <v>191</v>
      </c>
      <c r="AP969">
        <v>50</v>
      </c>
      <c r="AQ969">
        <v>57</v>
      </c>
      <c r="AR969">
        <v>61</v>
      </c>
      <c r="AS969">
        <v>68</v>
      </c>
      <c r="AT969">
        <v>154</v>
      </c>
      <c r="AU969">
        <v>55</v>
      </c>
      <c r="AV969">
        <v>142</v>
      </c>
      <c r="AW969">
        <v>30</v>
      </c>
      <c r="AX969">
        <v>172</v>
      </c>
      <c r="AY969">
        <v>53</v>
      </c>
      <c r="AZ969">
        <v>195</v>
      </c>
      <c r="BA969">
        <v>39</v>
      </c>
      <c r="BB969">
        <v>86</v>
      </c>
      <c r="BC969">
        <v>1</v>
      </c>
      <c r="BD969">
        <v>75</v>
      </c>
      <c r="BE969">
        <v>80</v>
      </c>
      <c r="BF969">
        <v>101</v>
      </c>
      <c r="BG969">
        <v>46</v>
      </c>
      <c r="BH969">
        <v>17</v>
      </c>
      <c r="BI969">
        <v>114</v>
      </c>
      <c r="BJ969">
        <v>148</v>
      </c>
      <c r="BK969">
        <v>16</v>
      </c>
      <c r="BL969">
        <v>187</v>
      </c>
      <c r="BM969">
        <v>184</v>
      </c>
      <c r="BN969">
        <v>79</v>
      </c>
      <c r="BO969">
        <v>83</v>
      </c>
      <c r="BP969">
        <v>135</v>
      </c>
      <c r="BQ969">
        <v>48</v>
      </c>
      <c r="BR969">
        <v>106</v>
      </c>
      <c r="BS969">
        <v>14</v>
      </c>
      <c r="BT969">
        <v>54</v>
      </c>
      <c r="BU969">
        <v>194</v>
      </c>
      <c r="BV969">
        <v>136</v>
      </c>
      <c r="BW969">
        <v>109</v>
      </c>
      <c r="BX969">
        <v>78</v>
      </c>
      <c r="BY969">
        <v>93</v>
      </c>
      <c r="BZ969">
        <v>182</v>
      </c>
      <c r="CA969">
        <v>97</v>
      </c>
      <c r="CB969">
        <v>23</v>
      </c>
      <c r="CC969">
        <v>84</v>
      </c>
      <c r="CD969">
        <v>163</v>
      </c>
      <c r="CE969">
        <v>12</v>
      </c>
      <c r="CF969">
        <v>100</v>
      </c>
      <c r="CG969">
        <v>111</v>
      </c>
      <c r="CH969">
        <v>188</v>
      </c>
      <c r="CI969">
        <v>38</v>
      </c>
      <c r="CJ969">
        <v>165</v>
      </c>
      <c r="CK969">
        <v>126</v>
      </c>
      <c r="CL969">
        <v>29</v>
      </c>
      <c r="CM969">
        <v>49</v>
      </c>
      <c r="CN969">
        <v>113</v>
      </c>
      <c r="CO969">
        <v>82</v>
      </c>
      <c r="CP969">
        <v>183</v>
      </c>
      <c r="CQ969">
        <v>177</v>
      </c>
      <c r="CR969">
        <v>2</v>
      </c>
      <c r="CS969">
        <v>153</v>
      </c>
      <c r="CT969">
        <v>107</v>
      </c>
      <c r="CU969">
        <v>116</v>
      </c>
      <c r="CV969">
        <v>132</v>
      </c>
      <c r="CW969">
        <v>178</v>
      </c>
      <c r="CX969">
        <v>74</v>
      </c>
      <c r="CY969">
        <v>19</v>
      </c>
      <c r="CZ969">
        <v>7</v>
      </c>
      <c r="DA969">
        <v>77</v>
      </c>
      <c r="DB969">
        <v>98</v>
      </c>
      <c r="DC969">
        <v>120</v>
      </c>
      <c r="DD969">
        <v>40</v>
      </c>
      <c r="DE969">
        <v>56</v>
      </c>
      <c r="DF969">
        <v>3</v>
      </c>
      <c r="DG969">
        <v>9</v>
      </c>
      <c r="DH969">
        <v>108</v>
      </c>
      <c r="DI969">
        <v>32</v>
      </c>
      <c r="DJ969">
        <v>70</v>
      </c>
      <c r="DK969">
        <v>124</v>
      </c>
      <c r="DL969">
        <v>159</v>
      </c>
      <c r="DM969">
        <v>179</v>
      </c>
      <c r="DN969">
        <v>102</v>
      </c>
      <c r="DO969">
        <v>137</v>
      </c>
      <c r="DP969">
        <v>185</v>
      </c>
      <c r="DQ969">
        <v>45</v>
      </c>
      <c r="DR969">
        <v>128</v>
      </c>
      <c r="DS969">
        <v>104</v>
      </c>
      <c r="DT969">
        <v>193</v>
      </c>
      <c r="DU969">
        <v>37</v>
      </c>
      <c r="DV969">
        <v>43</v>
      </c>
      <c r="DW969">
        <v>90</v>
      </c>
      <c r="DX969">
        <v>21</v>
      </c>
      <c r="DY969">
        <v>26</v>
      </c>
      <c r="DZ969">
        <v>168</v>
      </c>
      <c r="EA969">
        <v>147</v>
      </c>
      <c r="EB969">
        <v>34</v>
      </c>
      <c r="EC969">
        <v>117</v>
      </c>
      <c r="ED969">
        <v>95</v>
      </c>
      <c r="EE969">
        <v>41</v>
      </c>
      <c r="EF969">
        <v>144</v>
      </c>
      <c r="EG969">
        <v>10</v>
      </c>
      <c r="EH969">
        <v>152</v>
      </c>
      <c r="EI969">
        <v>112</v>
      </c>
      <c r="EJ969">
        <v>47</v>
      </c>
      <c r="EK969">
        <v>88</v>
      </c>
      <c r="EL969">
        <v>119</v>
      </c>
      <c r="EM969">
        <v>140</v>
      </c>
      <c r="EN969">
        <v>36</v>
      </c>
      <c r="EO969">
        <v>167</v>
      </c>
      <c r="EP969">
        <v>20</v>
      </c>
      <c r="EQ969">
        <v>85</v>
      </c>
      <c r="ER969">
        <v>175</v>
      </c>
      <c r="ES969">
        <v>121</v>
      </c>
      <c r="ET969">
        <v>13</v>
      </c>
      <c r="EU969">
        <v>115</v>
      </c>
      <c r="EV969">
        <v>24</v>
      </c>
      <c r="EW969">
        <v>145</v>
      </c>
      <c r="EX969">
        <v>190</v>
      </c>
      <c r="EY969">
        <v>71</v>
      </c>
      <c r="EZ969">
        <v>64</v>
      </c>
      <c r="FA969">
        <v>133</v>
      </c>
      <c r="FB969">
        <v>92</v>
      </c>
      <c r="FC969">
        <v>42</v>
      </c>
      <c r="FD969">
        <v>33</v>
      </c>
      <c r="FE969">
        <v>155</v>
      </c>
      <c r="FF969">
        <v>103</v>
      </c>
      <c r="FG969">
        <v>96</v>
      </c>
      <c r="FH969">
        <v>181</v>
      </c>
      <c r="FI969">
        <v>51</v>
      </c>
      <c r="FJ969">
        <v>35</v>
      </c>
      <c r="FK969">
        <v>166</v>
      </c>
      <c r="FL969">
        <v>189</v>
      </c>
      <c r="FM969">
        <v>18</v>
      </c>
      <c r="FN969">
        <v>123</v>
      </c>
      <c r="FO969">
        <v>63</v>
      </c>
      <c r="FP969">
        <v>118</v>
      </c>
      <c r="FQ969">
        <v>72</v>
      </c>
      <c r="FR969">
        <v>157</v>
      </c>
      <c r="FS969">
        <v>66</v>
      </c>
      <c r="FT969">
        <v>130</v>
      </c>
      <c r="FU969">
        <v>146</v>
      </c>
      <c r="FV969">
        <v>52</v>
      </c>
      <c r="FW969">
        <v>91</v>
      </c>
      <c r="FX969">
        <v>6</v>
      </c>
      <c r="FY969">
        <v>164</v>
      </c>
      <c r="FZ969">
        <v>44</v>
      </c>
      <c r="GA969">
        <v>94</v>
      </c>
      <c r="GB969">
        <v>27</v>
      </c>
      <c r="GC969">
        <v>169</v>
      </c>
      <c r="GD969">
        <v>139</v>
      </c>
      <c r="GE969">
        <v>25</v>
      </c>
      <c r="GF969">
        <v>134</v>
      </c>
      <c r="GG969">
        <v>60</v>
      </c>
      <c r="GI969">
        <v>110</v>
      </c>
      <c r="GJ969">
        <v>143</v>
      </c>
      <c r="GK969">
        <v>59</v>
      </c>
      <c r="GL969">
        <v>81</v>
      </c>
      <c r="GN969">
        <v>105</v>
      </c>
      <c r="GO969">
        <v>158</v>
      </c>
      <c r="GP969">
        <v>149</v>
      </c>
      <c r="GQ969">
        <v>161</v>
      </c>
      <c r="GS969">
        <v>89</v>
      </c>
      <c r="GT969">
        <v>4</v>
      </c>
      <c r="GU969">
        <v>176</v>
      </c>
      <c r="GV969">
        <v>122</v>
      </c>
    </row>
    <row r="970" spans="4:204" x14ac:dyDescent="0.2">
      <c r="E970" s="426" t="s">
        <v>159</v>
      </c>
      <c r="F970">
        <v>112</v>
      </c>
      <c r="G970">
        <v>6</v>
      </c>
      <c r="H970">
        <v>64</v>
      </c>
      <c r="I970">
        <v>21</v>
      </c>
      <c r="J970">
        <v>72</v>
      </c>
      <c r="K970">
        <v>129</v>
      </c>
      <c r="L970">
        <v>110</v>
      </c>
      <c r="M970">
        <v>157</v>
      </c>
      <c r="N970">
        <v>35</v>
      </c>
      <c r="O970">
        <v>86</v>
      </c>
      <c r="P970">
        <v>17</v>
      </c>
      <c r="Q970">
        <v>144</v>
      </c>
      <c r="R970">
        <v>154</v>
      </c>
      <c r="S970">
        <v>176</v>
      </c>
      <c r="T970">
        <v>163</v>
      </c>
      <c r="U970">
        <v>47</v>
      </c>
      <c r="V970">
        <v>121</v>
      </c>
      <c r="W970">
        <v>171</v>
      </c>
      <c r="X970">
        <v>43</v>
      </c>
      <c r="Y970">
        <v>146</v>
      </c>
      <c r="Z970">
        <v>4</v>
      </c>
      <c r="AA970">
        <v>104</v>
      </c>
      <c r="AB970">
        <v>188</v>
      </c>
      <c r="AC970">
        <v>155</v>
      </c>
      <c r="AD970">
        <v>11</v>
      </c>
      <c r="AE970">
        <v>18</v>
      </c>
      <c r="AF970">
        <v>76</v>
      </c>
      <c r="AG970">
        <v>181</v>
      </c>
      <c r="AH970">
        <v>31</v>
      </c>
      <c r="AI970">
        <v>89</v>
      </c>
      <c r="AJ970">
        <v>70</v>
      </c>
      <c r="AK970">
        <v>185</v>
      </c>
      <c r="AL970">
        <v>56</v>
      </c>
      <c r="AM970">
        <v>147</v>
      </c>
      <c r="AN970">
        <v>192</v>
      </c>
      <c r="AO970">
        <v>97</v>
      </c>
      <c r="AP970">
        <v>175</v>
      </c>
      <c r="AQ970">
        <v>9</v>
      </c>
      <c r="AR970">
        <v>143</v>
      </c>
      <c r="AS970">
        <v>189</v>
      </c>
      <c r="AT970">
        <v>23</v>
      </c>
      <c r="AU970">
        <v>116</v>
      </c>
      <c r="AV970">
        <v>85</v>
      </c>
      <c r="AW970">
        <v>106</v>
      </c>
      <c r="AX970">
        <v>62</v>
      </c>
      <c r="AY970">
        <v>150</v>
      </c>
      <c r="AZ970">
        <v>68</v>
      </c>
      <c r="BA970">
        <v>24</v>
      </c>
      <c r="BB970">
        <v>113</v>
      </c>
      <c r="BC970">
        <v>166</v>
      </c>
      <c r="BD970">
        <v>48</v>
      </c>
      <c r="BE970">
        <v>36</v>
      </c>
      <c r="BF970">
        <v>10</v>
      </c>
      <c r="BG970">
        <v>138</v>
      </c>
      <c r="BH970">
        <v>118</v>
      </c>
      <c r="BI970">
        <v>100</v>
      </c>
      <c r="BJ970">
        <v>135</v>
      </c>
      <c r="BK970">
        <v>7</v>
      </c>
      <c r="BL970">
        <v>103</v>
      </c>
      <c r="BM970">
        <v>61</v>
      </c>
      <c r="BN970">
        <v>8</v>
      </c>
      <c r="BO970">
        <v>51</v>
      </c>
      <c r="BP970">
        <v>87</v>
      </c>
      <c r="BQ970">
        <v>195</v>
      </c>
      <c r="BR970">
        <v>178</v>
      </c>
      <c r="BS970">
        <v>169</v>
      </c>
      <c r="BT970">
        <v>69</v>
      </c>
      <c r="BU970">
        <v>5</v>
      </c>
      <c r="BV970">
        <v>160</v>
      </c>
      <c r="BW970">
        <v>57</v>
      </c>
      <c r="BX970">
        <v>33</v>
      </c>
      <c r="BY970">
        <v>149</v>
      </c>
      <c r="BZ970">
        <v>131</v>
      </c>
      <c r="CA970">
        <v>98</v>
      </c>
      <c r="CB970">
        <v>73</v>
      </c>
      <c r="CC970">
        <v>42</v>
      </c>
      <c r="CD970">
        <v>99</v>
      </c>
      <c r="CE970">
        <v>164</v>
      </c>
      <c r="CF970">
        <v>142</v>
      </c>
      <c r="CG970">
        <v>186</v>
      </c>
      <c r="CH970">
        <v>173</v>
      </c>
      <c r="CI970">
        <v>130</v>
      </c>
      <c r="CJ970">
        <v>190</v>
      </c>
      <c r="CK970">
        <v>158</v>
      </c>
      <c r="CL970">
        <v>38</v>
      </c>
      <c r="CM970">
        <v>3</v>
      </c>
      <c r="CN970">
        <v>66</v>
      </c>
      <c r="CO970">
        <v>55</v>
      </c>
      <c r="CP970">
        <v>107</v>
      </c>
      <c r="CQ970">
        <v>156</v>
      </c>
      <c r="CR970">
        <v>145</v>
      </c>
      <c r="CS970">
        <v>75</v>
      </c>
      <c r="CT970">
        <v>20</v>
      </c>
      <c r="CU970">
        <v>148</v>
      </c>
      <c r="CV970">
        <v>78</v>
      </c>
      <c r="CW970">
        <v>177</v>
      </c>
      <c r="CX970">
        <v>105</v>
      </c>
      <c r="CY970">
        <v>74</v>
      </c>
      <c r="CZ970">
        <v>191</v>
      </c>
      <c r="DA970">
        <v>83</v>
      </c>
      <c r="DB970">
        <v>59</v>
      </c>
      <c r="DC970">
        <v>13</v>
      </c>
      <c r="DD970">
        <v>119</v>
      </c>
      <c r="DE970">
        <v>22</v>
      </c>
      <c r="DF970">
        <v>128</v>
      </c>
      <c r="DG970">
        <v>109</v>
      </c>
      <c r="DH970">
        <v>193</v>
      </c>
      <c r="DI970">
        <v>161</v>
      </c>
      <c r="DJ970">
        <v>96</v>
      </c>
      <c r="DK970">
        <v>52</v>
      </c>
      <c r="DL970">
        <v>50</v>
      </c>
      <c r="DM970">
        <v>84</v>
      </c>
      <c r="DN970">
        <v>127</v>
      </c>
      <c r="DO970">
        <v>182</v>
      </c>
      <c r="DP970">
        <v>67</v>
      </c>
      <c r="DQ970">
        <v>132</v>
      </c>
      <c r="DR970">
        <v>168</v>
      </c>
      <c r="DS970">
        <v>137</v>
      </c>
      <c r="DT970">
        <v>115</v>
      </c>
      <c r="DU970">
        <v>117</v>
      </c>
      <c r="DV970">
        <v>30</v>
      </c>
      <c r="DW970">
        <v>141</v>
      </c>
      <c r="DX970">
        <v>77</v>
      </c>
      <c r="DY970">
        <v>152</v>
      </c>
      <c r="DZ970">
        <v>14</v>
      </c>
      <c r="EA970">
        <v>29</v>
      </c>
      <c r="EB970">
        <v>94</v>
      </c>
      <c r="EC970">
        <v>34</v>
      </c>
      <c r="ED970">
        <v>102</v>
      </c>
      <c r="EE970">
        <v>82</v>
      </c>
      <c r="EF970">
        <v>60</v>
      </c>
      <c r="EG970">
        <v>28</v>
      </c>
      <c r="EH970">
        <v>180</v>
      </c>
      <c r="EI970">
        <v>2</v>
      </c>
      <c r="EJ970">
        <v>63</v>
      </c>
      <c r="EK970">
        <v>167</v>
      </c>
      <c r="EL970">
        <v>183</v>
      </c>
      <c r="EM970">
        <v>54</v>
      </c>
      <c r="EN970">
        <v>101</v>
      </c>
      <c r="EO970">
        <v>32</v>
      </c>
      <c r="EP970">
        <v>122</v>
      </c>
      <c r="EQ970">
        <v>187</v>
      </c>
      <c r="ER970">
        <v>172</v>
      </c>
      <c r="ES970">
        <v>1</v>
      </c>
      <c r="ET970">
        <v>91</v>
      </c>
      <c r="EU970">
        <v>37</v>
      </c>
      <c r="EV970">
        <v>134</v>
      </c>
      <c r="EW970">
        <v>174</v>
      </c>
      <c r="EX970">
        <v>125</v>
      </c>
      <c r="EY970">
        <v>26</v>
      </c>
      <c r="EZ970">
        <v>184</v>
      </c>
      <c r="FA970">
        <v>41</v>
      </c>
      <c r="FB970">
        <v>25</v>
      </c>
      <c r="FC970">
        <v>153</v>
      </c>
      <c r="FD970">
        <v>194</v>
      </c>
      <c r="FE970">
        <v>196</v>
      </c>
      <c r="FF970">
        <v>159</v>
      </c>
      <c r="FG970">
        <v>111</v>
      </c>
      <c r="FH970">
        <v>45</v>
      </c>
      <c r="FI970">
        <v>81</v>
      </c>
      <c r="FJ970">
        <v>123</v>
      </c>
      <c r="FK970">
        <v>40</v>
      </c>
      <c r="FL970">
        <v>15</v>
      </c>
      <c r="FM970">
        <v>88</v>
      </c>
      <c r="FN970">
        <v>93</v>
      </c>
      <c r="FO970">
        <v>124</v>
      </c>
      <c r="FP970">
        <v>165</v>
      </c>
      <c r="FQ970">
        <v>79</v>
      </c>
      <c r="FR970">
        <v>12</v>
      </c>
      <c r="FS970">
        <v>58</v>
      </c>
      <c r="FT970">
        <v>44</v>
      </c>
      <c r="FU970">
        <v>39</v>
      </c>
      <c r="FV970">
        <v>139</v>
      </c>
      <c r="FW970">
        <v>92</v>
      </c>
      <c r="FX970">
        <v>49</v>
      </c>
      <c r="FY970">
        <v>27</v>
      </c>
      <c r="FZ970">
        <v>114</v>
      </c>
      <c r="GA970">
        <v>80</v>
      </c>
      <c r="GB970">
        <v>108</v>
      </c>
      <c r="GC970">
        <v>133</v>
      </c>
      <c r="GD970">
        <v>170</v>
      </c>
      <c r="GE970">
        <v>136</v>
      </c>
      <c r="GF970">
        <v>90</v>
      </c>
      <c r="GG970">
        <v>151</v>
      </c>
      <c r="GI970">
        <v>65</v>
      </c>
      <c r="GJ970">
        <v>126</v>
      </c>
      <c r="GK970">
        <v>120</v>
      </c>
      <c r="GL970">
        <v>16</v>
      </c>
      <c r="GN970">
        <v>162</v>
      </c>
      <c r="GO970">
        <v>19</v>
      </c>
      <c r="GP970">
        <v>179</v>
      </c>
      <c r="GQ970">
        <v>71</v>
      </c>
      <c r="GS970">
        <v>95</v>
      </c>
      <c r="GT970">
        <v>140</v>
      </c>
      <c r="GU970">
        <v>46</v>
      </c>
      <c r="GV970">
        <v>53</v>
      </c>
    </row>
    <row r="972" spans="4:204" x14ac:dyDescent="0.2">
      <c r="D972" s="430">
        <v>197</v>
      </c>
      <c r="E972" s="431" t="s">
        <v>179</v>
      </c>
    </row>
    <row r="973" spans="4:204" x14ac:dyDescent="0.2">
      <c r="E973" s="426" t="s">
        <v>130</v>
      </c>
      <c r="F973">
        <v>1</v>
      </c>
      <c r="G973">
        <v>2</v>
      </c>
      <c r="H973">
        <v>3</v>
      </c>
      <c r="I973">
        <v>4</v>
      </c>
      <c r="J973">
        <v>5</v>
      </c>
      <c r="K973">
        <v>6</v>
      </c>
      <c r="L973">
        <v>7</v>
      </c>
      <c r="M973">
        <v>8</v>
      </c>
      <c r="N973">
        <v>9</v>
      </c>
      <c r="O973">
        <v>10</v>
      </c>
      <c r="P973">
        <v>11</v>
      </c>
      <c r="Q973">
        <v>12</v>
      </c>
      <c r="R973">
        <v>13</v>
      </c>
      <c r="S973">
        <v>14</v>
      </c>
      <c r="T973">
        <v>15</v>
      </c>
      <c r="U973">
        <v>16</v>
      </c>
      <c r="V973">
        <v>17</v>
      </c>
      <c r="W973">
        <v>18</v>
      </c>
      <c r="X973">
        <v>19</v>
      </c>
      <c r="Y973">
        <v>20</v>
      </c>
      <c r="Z973">
        <v>21</v>
      </c>
      <c r="AA973">
        <v>22</v>
      </c>
      <c r="AB973">
        <v>23</v>
      </c>
      <c r="AC973">
        <v>24</v>
      </c>
      <c r="AD973">
        <v>25</v>
      </c>
      <c r="AE973">
        <v>26</v>
      </c>
      <c r="AF973">
        <v>27</v>
      </c>
      <c r="AG973">
        <v>28</v>
      </c>
      <c r="AH973">
        <v>29</v>
      </c>
      <c r="AI973">
        <v>30</v>
      </c>
      <c r="AJ973">
        <v>31</v>
      </c>
      <c r="AK973">
        <v>32</v>
      </c>
      <c r="AL973">
        <v>33</v>
      </c>
      <c r="AM973">
        <v>34</v>
      </c>
      <c r="AN973">
        <v>35</v>
      </c>
      <c r="AO973">
        <v>36</v>
      </c>
      <c r="AP973">
        <v>37</v>
      </c>
      <c r="AQ973">
        <v>38</v>
      </c>
      <c r="AR973">
        <v>39</v>
      </c>
      <c r="AS973">
        <v>40</v>
      </c>
      <c r="AT973">
        <v>41</v>
      </c>
      <c r="AU973">
        <v>42</v>
      </c>
      <c r="AV973">
        <v>43</v>
      </c>
      <c r="AW973">
        <v>44</v>
      </c>
      <c r="AX973">
        <v>45</v>
      </c>
      <c r="AY973">
        <v>46</v>
      </c>
      <c r="AZ973">
        <v>47</v>
      </c>
      <c r="BA973">
        <v>48</v>
      </c>
      <c r="BB973">
        <v>49</v>
      </c>
      <c r="BC973">
        <v>50</v>
      </c>
      <c r="BD973">
        <v>51</v>
      </c>
      <c r="BE973">
        <v>52</v>
      </c>
      <c r="BF973">
        <v>53</v>
      </c>
      <c r="BG973">
        <v>54</v>
      </c>
      <c r="BH973">
        <v>55</v>
      </c>
      <c r="BI973">
        <v>56</v>
      </c>
      <c r="BJ973">
        <v>57</v>
      </c>
      <c r="BK973">
        <v>58</v>
      </c>
      <c r="BL973">
        <v>59</v>
      </c>
      <c r="BM973">
        <v>60</v>
      </c>
      <c r="BN973">
        <v>61</v>
      </c>
      <c r="BO973">
        <v>62</v>
      </c>
      <c r="BP973">
        <v>63</v>
      </c>
      <c r="BQ973">
        <v>64</v>
      </c>
      <c r="BR973">
        <v>65</v>
      </c>
      <c r="BS973">
        <v>66</v>
      </c>
      <c r="BT973">
        <v>67</v>
      </c>
      <c r="BU973">
        <v>68</v>
      </c>
      <c r="BV973">
        <v>69</v>
      </c>
      <c r="BW973">
        <v>70</v>
      </c>
      <c r="BX973">
        <v>71</v>
      </c>
      <c r="BY973">
        <v>72</v>
      </c>
      <c r="BZ973">
        <v>73</v>
      </c>
      <c r="CA973">
        <v>74</v>
      </c>
      <c r="CB973">
        <v>75</v>
      </c>
      <c r="CC973">
        <v>76</v>
      </c>
      <c r="CD973">
        <v>77</v>
      </c>
      <c r="CE973">
        <v>78</v>
      </c>
      <c r="CF973">
        <v>79</v>
      </c>
      <c r="CG973">
        <v>80</v>
      </c>
      <c r="CH973">
        <v>81</v>
      </c>
      <c r="CI973">
        <v>82</v>
      </c>
      <c r="CJ973">
        <v>83</v>
      </c>
      <c r="CK973">
        <v>84</v>
      </c>
      <c r="CL973">
        <v>85</v>
      </c>
      <c r="CM973">
        <v>86</v>
      </c>
      <c r="CN973">
        <v>87</v>
      </c>
      <c r="CO973">
        <v>88</v>
      </c>
      <c r="CP973">
        <v>89</v>
      </c>
      <c r="CQ973">
        <v>90</v>
      </c>
      <c r="CR973">
        <v>91</v>
      </c>
      <c r="CS973">
        <v>92</v>
      </c>
      <c r="CT973">
        <v>93</v>
      </c>
      <c r="CU973">
        <v>94</v>
      </c>
      <c r="CV973">
        <v>95</v>
      </c>
      <c r="CW973">
        <v>96</v>
      </c>
      <c r="CX973">
        <v>97</v>
      </c>
      <c r="CY973">
        <v>98</v>
      </c>
      <c r="CZ973">
        <v>99</v>
      </c>
      <c r="DA973">
        <v>100</v>
      </c>
      <c r="DB973">
        <v>101</v>
      </c>
      <c r="DC973">
        <v>102</v>
      </c>
      <c r="DD973">
        <v>103</v>
      </c>
      <c r="DE973">
        <v>104</v>
      </c>
      <c r="DF973">
        <v>105</v>
      </c>
      <c r="DG973">
        <v>106</v>
      </c>
      <c r="DH973">
        <v>107</v>
      </c>
      <c r="DI973">
        <v>108</v>
      </c>
      <c r="DJ973">
        <v>109</v>
      </c>
      <c r="DK973">
        <v>110</v>
      </c>
      <c r="DL973">
        <v>111</v>
      </c>
      <c r="DM973">
        <v>112</v>
      </c>
      <c r="DN973">
        <v>113</v>
      </c>
      <c r="DO973">
        <v>114</v>
      </c>
      <c r="DP973">
        <v>115</v>
      </c>
      <c r="DQ973">
        <v>116</v>
      </c>
      <c r="DR973">
        <v>117</v>
      </c>
      <c r="DS973">
        <v>118</v>
      </c>
      <c r="DT973">
        <v>119</v>
      </c>
      <c r="DU973">
        <v>120</v>
      </c>
      <c r="DV973">
        <v>121</v>
      </c>
      <c r="DW973">
        <v>122</v>
      </c>
      <c r="DX973">
        <v>123</v>
      </c>
      <c r="DY973">
        <v>124</v>
      </c>
      <c r="DZ973">
        <v>125</v>
      </c>
      <c r="EA973">
        <v>126</v>
      </c>
      <c r="EB973">
        <v>127</v>
      </c>
      <c r="EC973">
        <v>128</v>
      </c>
      <c r="ED973">
        <v>129</v>
      </c>
      <c r="EE973">
        <v>130</v>
      </c>
      <c r="EF973">
        <v>131</v>
      </c>
      <c r="EG973">
        <v>132</v>
      </c>
      <c r="EH973">
        <v>133</v>
      </c>
      <c r="EI973">
        <v>134</v>
      </c>
      <c r="EJ973">
        <v>135</v>
      </c>
      <c r="EK973">
        <v>136</v>
      </c>
      <c r="EL973">
        <v>137</v>
      </c>
      <c r="EM973">
        <v>138</v>
      </c>
      <c r="EN973">
        <v>139</v>
      </c>
      <c r="EO973">
        <v>140</v>
      </c>
      <c r="EP973">
        <v>141</v>
      </c>
      <c r="EQ973">
        <v>142</v>
      </c>
      <c r="ER973">
        <v>143</v>
      </c>
      <c r="ES973">
        <v>144</v>
      </c>
      <c r="ET973">
        <v>145</v>
      </c>
      <c r="EU973">
        <v>146</v>
      </c>
      <c r="EV973">
        <v>147</v>
      </c>
      <c r="EW973">
        <v>148</v>
      </c>
      <c r="EX973">
        <v>149</v>
      </c>
      <c r="EY973">
        <v>150</v>
      </c>
      <c r="EZ973">
        <v>151</v>
      </c>
      <c r="FA973">
        <v>152</v>
      </c>
      <c r="FB973">
        <v>153</v>
      </c>
      <c r="FC973">
        <v>154</v>
      </c>
      <c r="FD973">
        <v>155</v>
      </c>
      <c r="FE973">
        <v>156</v>
      </c>
      <c r="FF973">
        <v>157</v>
      </c>
      <c r="FG973">
        <v>158</v>
      </c>
      <c r="FH973">
        <v>159</v>
      </c>
      <c r="FI973">
        <v>160</v>
      </c>
      <c r="FJ973">
        <v>161</v>
      </c>
      <c r="FK973">
        <v>162</v>
      </c>
      <c r="FL973">
        <v>163</v>
      </c>
      <c r="FM973">
        <v>164</v>
      </c>
      <c r="FN973">
        <v>165</v>
      </c>
      <c r="FO973">
        <v>166</v>
      </c>
      <c r="FP973">
        <v>167</v>
      </c>
      <c r="FQ973">
        <v>168</v>
      </c>
      <c r="FR973">
        <v>169</v>
      </c>
      <c r="FS973">
        <v>170</v>
      </c>
      <c r="FT973">
        <v>171</v>
      </c>
      <c r="FU973">
        <v>172</v>
      </c>
      <c r="FV973">
        <v>173</v>
      </c>
      <c r="FW973">
        <v>174</v>
      </c>
      <c r="FX973">
        <v>175</v>
      </c>
      <c r="FY973">
        <v>176</v>
      </c>
      <c r="FZ973">
        <v>177</v>
      </c>
      <c r="GA973">
        <v>178</v>
      </c>
      <c r="GB973">
        <v>179</v>
      </c>
      <c r="GC973">
        <v>180</v>
      </c>
      <c r="GD973">
        <v>181</v>
      </c>
      <c r="GE973">
        <v>182</v>
      </c>
      <c r="GF973">
        <v>183</v>
      </c>
      <c r="GG973">
        <v>184</v>
      </c>
      <c r="GH973">
        <v>185</v>
      </c>
      <c r="GI973">
        <v>186</v>
      </c>
      <c r="GJ973">
        <v>187</v>
      </c>
      <c r="GK973">
        <v>188</v>
      </c>
      <c r="GL973">
        <v>189</v>
      </c>
      <c r="GN973">
        <v>190</v>
      </c>
      <c r="GO973">
        <v>191</v>
      </c>
      <c r="GP973">
        <v>192</v>
      </c>
      <c r="GQ973">
        <v>193</v>
      </c>
      <c r="GS973">
        <v>194</v>
      </c>
      <c r="GT973">
        <v>195</v>
      </c>
      <c r="GU973">
        <v>196</v>
      </c>
      <c r="GV973">
        <v>197</v>
      </c>
    </row>
    <row r="974" spans="4:204" x14ac:dyDescent="0.2">
      <c r="E974" s="426" t="s">
        <v>157</v>
      </c>
      <c r="F974">
        <v>109</v>
      </c>
      <c r="G974">
        <v>153</v>
      </c>
      <c r="H974">
        <v>51</v>
      </c>
      <c r="I974">
        <v>113</v>
      </c>
      <c r="J974">
        <v>93</v>
      </c>
      <c r="K974">
        <v>144</v>
      </c>
      <c r="L974">
        <v>114</v>
      </c>
      <c r="M974">
        <v>159</v>
      </c>
      <c r="N974">
        <v>43</v>
      </c>
      <c r="O974">
        <v>2</v>
      </c>
      <c r="P974">
        <v>74</v>
      </c>
      <c r="Q974">
        <v>98</v>
      </c>
      <c r="R974">
        <v>24</v>
      </c>
      <c r="S974">
        <v>37</v>
      </c>
      <c r="T974">
        <v>156</v>
      </c>
      <c r="U974">
        <v>164</v>
      </c>
      <c r="V974">
        <v>1</v>
      </c>
      <c r="W974">
        <v>39</v>
      </c>
      <c r="X974">
        <v>23</v>
      </c>
      <c r="Y974">
        <v>183</v>
      </c>
      <c r="Z974">
        <v>169</v>
      </c>
      <c r="AA974">
        <v>139</v>
      </c>
      <c r="AB974">
        <v>197</v>
      </c>
      <c r="AC974">
        <v>73</v>
      </c>
      <c r="AD974">
        <v>87</v>
      </c>
      <c r="AE974">
        <v>94</v>
      </c>
      <c r="AF974">
        <v>184</v>
      </c>
      <c r="AG974">
        <v>86</v>
      </c>
      <c r="AH974">
        <v>172</v>
      </c>
      <c r="AI974">
        <v>187</v>
      </c>
      <c r="AJ974">
        <v>123</v>
      </c>
      <c r="AK974">
        <v>175</v>
      </c>
      <c r="AL974">
        <v>142</v>
      </c>
      <c r="AM974">
        <v>78</v>
      </c>
      <c r="AN974">
        <v>166</v>
      </c>
      <c r="AO974">
        <v>160</v>
      </c>
      <c r="AP974">
        <v>115</v>
      </c>
      <c r="AQ974">
        <v>47</v>
      </c>
      <c r="AR974">
        <v>18</v>
      </c>
      <c r="AS974">
        <v>36</v>
      </c>
      <c r="AT974">
        <v>7</v>
      </c>
      <c r="AU974">
        <v>25</v>
      </c>
      <c r="AV974">
        <v>71</v>
      </c>
      <c r="AW974">
        <v>108</v>
      </c>
      <c r="AX974">
        <v>189</v>
      </c>
      <c r="AY974">
        <v>70</v>
      </c>
      <c r="AZ974">
        <v>150</v>
      </c>
      <c r="BA974">
        <v>62</v>
      </c>
      <c r="BB974">
        <v>21</v>
      </c>
      <c r="BC974">
        <v>99</v>
      </c>
      <c r="BD974">
        <v>28</v>
      </c>
      <c r="BE974">
        <v>149</v>
      </c>
      <c r="BF974">
        <v>174</v>
      </c>
      <c r="BG974">
        <v>82</v>
      </c>
      <c r="BH974">
        <v>92</v>
      </c>
      <c r="BI974">
        <v>53</v>
      </c>
      <c r="BJ974">
        <v>59</v>
      </c>
      <c r="BK974">
        <v>77</v>
      </c>
      <c r="BL974">
        <v>116</v>
      </c>
      <c r="BM974">
        <v>101</v>
      </c>
      <c r="BN974">
        <v>163</v>
      </c>
      <c r="BO974">
        <v>110</v>
      </c>
      <c r="BP974">
        <v>112</v>
      </c>
      <c r="BQ974">
        <v>30</v>
      </c>
      <c r="BR974">
        <v>68</v>
      </c>
      <c r="BS974">
        <v>148</v>
      </c>
      <c r="BT974">
        <v>118</v>
      </c>
      <c r="BU974">
        <v>49</v>
      </c>
      <c r="BV974">
        <v>171</v>
      </c>
      <c r="BW974">
        <v>8</v>
      </c>
      <c r="BX974">
        <v>13</v>
      </c>
      <c r="BY974">
        <v>38</v>
      </c>
      <c r="BZ974">
        <v>186</v>
      </c>
      <c r="CA974">
        <v>170</v>
      </c>
      <c r="CB974">
        <v>157</v>
      </c>
      <c r="CC974">
        <v>44</v>
      </c>
      <c r="CD974">
        <v>89</v>
      </c>
      <c r="CE974">
        <v>34</v>
      </c>
      <c r="CF974">
        <v>195</v>
      </c>
      <c r="CG974">
        <v>132</v>
      </c>
      <c r="CH974">
        <v>40</v>
      </c>
      <c r="CI974">
        <v>176</v>
      </c>
      <c r="CJ974">
        <v>17</v>
      </c>
      <c r="CK974">
        <v>35</v>
      </c>
      <c r="CL974">
        <v>137</v>
      </c>
      <c r="CM974">
        <v>54</v>
      </c>
      <c r="CN974">
        <v>138</v>
      </c>
      <c r="CO974">
        <v>27</v>
      </c>
      <c r="CP974">
        <v>41</v>
      </c>
      <c r="CQ974">
        <v>173</v>
      </c>
      <c r="CR974">
        <v>125</v>
      </c>
      <c r="CS974">
        <v>50</v>
      </c>
      <c r="CT974">
        <v>193</v>
      </c>
      <c r="CU974">
        <v>26</v>
      </c>
      <c r="CV974">
        <v>181</v>
      </c>
      <c r="CW974">
        <v>104</v>
      </c>
      <c r="CX974">
        <v>131</v>
      </c>
      <c r="CY974">
        <v>185</v>
      </c>
      <c r="CZ974">
        <v>177</v>
      </c>
      <c r="DA974">
        <v>126</v>
      </c>
      <c r="DB974">
        <v>60</v>
      </c>
      <c r="DC974">
        <v>88</v>
      </c>
      <c r="DD974">
        <v>135</v>
      </c>
      <c r="DE974">
        <v>96</v>
      </c>
      <c r="DF974">
        <v>162</v>
      </c>
      <c r="DG974">
        <v>129</v>
      </c>
      <c r="DH974">
        <v>69</v>
      </c>
      <c r="DI974">
        <v>190</v>
      </c>
      <c r="DJ974">
        <v>12</v>
      </c>
      <c r="DK974">
        <v>143</v>
      </c>
      <c r="DL974">
        <v>196</v>
      </c>
      <c r="DM974">
        <v>84</v>
      </c>
      <c r="DN974">
        <v>119</v>
      </c>
      <c r="DO974">
        <v>127</v>
      </c>
      <c r="DP974">
        <v>61</v>
      </c>
      <c r="DQ974">
        <v>188</v>
      </c>
      <c r="DR974">
        <v>128</v>
      </c>
      <c r="DS974">
        <v>97</v>
      </c>
      <c r="DT974">
        <v>57</v>
      </c>
      <c r="DU974">
        <v>72</v>
      </c>
      <c r="DV974">
        <v>48</v>
      </c>
      <c r="DW974">
        <v>5</v>
      </c>
      <c r="DX974">
        <v>134</v>
      </c>
      <c r="DY974">
        <v>167</v>
      </c>
      <c r="DZ974">
        <v>91</v>
      </c>
      <c r="EA974">
        <v>103</v>
      </c>
      <c r="EB974">
        <v>11</v>
      </c>
      <c r="EC974">
        <v>165</v>
      </c>
      <c r="ED974">
        <v>136</v>
      </c>
      <c r="EE974">
        <v>46</v>
      </c>
      <c r="EF974">
        <v>9</v>
      </c>
      <c r="EG974">
        <v>80</v>
      </c>
      <c r="EH974">
        <v>152</v>
      </c>
      <c r="EI974">
        <v>65</v>
      </c>
      <c r="EJ974">
        <v>111</v>
      </c>
      <c r="EK974">
        <v>19</v>
      </c>
      <c r="EL974">
        <v>168</v>
      </c>
      <c r="EM974">
        <v>105</v>
      </c>
      <c r="EN974">
        <v>22</v>
      </c>
      <c r="EO974">
        <v>76</v>
      </c>
      <c r="EP974">
        <v>85</v>
      </c>
      <c r="EQ974">
        <v>95</v>
      </c>
      <c r="ER974">
        <v>6</v>
      </c>
      <c r="ES974">
        <v>178</v>
      </c>
      <c r="ET974">
        <v>147</v>
      </c>
      <c r="EU974">
        <v>180</v>
      </c>
      <c r="EV974">
        <v>192</v>
      </c>
      <c r="EW974">
        <v>182</v>
      </c>
      <c r="EX974">
        <v>141</v>
      </c>
      <c r="EY974">
        <v>158</v>
      </c>
      <c r="EZ974">
        <v>20</v>
      </c>
      <c r="FA974">
        <v>75</v>
      </c>
      <c r="FB974">
        <v>102</v>
      </c>
      <c r="FC974">
        <v>121</v>
      </c>
      <c r="FD974">
        <v>146</v>
      </c>
      <c r="FE974">
        <v>154</v>
      </c>
      <c r="FF974">
        <v>90</v>
      </c>
      <c r="FG974">
        <v>52</v>
      </c>
      <c r="FH974">
        <v>130</v>
      </c>
      <c r="FI974">
        <v>133</v>
      </c>
      <c r="FJ974">
        <v>58</v>
      </c>
      <c r="FK974">
        <v>106</v>
      </c>
      <c r="FL974">
        <v>67</v>
      </c>
      <c r="FM974">
        <v>42</v>
      </c>
      <c r="FN974">
        <v>81</v>
      </c>
      <c r="FO974">
        <v>10</v>
      </c>
      <c r="FP974">
        <v>124</v>
      </c>
      <c r="FQ974">
        <v>14</v>
      </c>
      <c r="FR974">
        <v>100</v>
      </c>
      <c r="FS974">
        <v>31</v>
      </c>
      <c r="FT974">
        <v>107</v>
      </c>
      <c r="FU974">
        <v>29</v>
      </c>
      <c r="FV974">
        <v>145</v>
      </c>
      <c r="FW974">
        <v>33</v>
      </c>
      <c r="FX974">
        <v>16</v>
      </c>
      <c r="FY974">
        <v>45</v>
      </c>
      <c r="FZ974">
        <v>161</v>
      </c>
      <c r="GA974">
        <v>151</v>
      </c>
      <c r="GB974">
        <v>194</v>
      </c>
      <c r="GC974">
        <v>3</v>
      </c>
      <c r="GD974">
        <v>55</v>
      </c>
      <c r="GE974">
        <v>120</v>
      </c>
      <c r="GF974">
        <v>179</v>
      </c>
      <c r="GG974">
        <v>191</v>
      </c>
      <c r="GH974">
        <v>4</v>
      </c>
      <c r="GI974">
        <v>64</v>
      </c>
      <c r="GJ974">
        <v>155</v>
      </c>
      <c r="GK974">
        <v>140</v>
      </c>
      <c r="GL974">
        <v>66</v>
      </c>
      <c r="GN974">
        <v>117</v>
      </c>
      <c r="GO974">
        <v>15</v>
      </c>
      <c r="GP974">
        <v>32</v>
      </c>
      <c r="GQ974">
        <v>122</v>
      </c>
      <c r="GS974">
        <v>83</v>
      </c>
      <c r="GT974">
        <v>79</v>
      </c>
      <c r="GU974">
        <v>56</v>
      </c>
      <c r="GV974">
        <v>63</v>
      </c>
    </row>
    <row r="975" spans="4:204" x14ac:dyDescent="0.2">
      <c r="E975" s="426" t="s">
        <v>159</v>
      </c>
      <c r="F975">
        <v>5</v>
      </c>
      <c r="G975">
        <v>36</v>
      </c>
      <c r="H975">
        <v>15</v>
      </c>
      <c r="I975">
        <v>27</v>
      </c>
      <c r="J975">
        <v>106</v>
      </c>
      <c r="K975">
        <v>23</v>
      </c>
      <c r="L975">
        <v>197</v>
      </c>
      <c r="M975">
        <v>12</v>
      </c>
      <c r="N975">
        <v>142</v>
      </c>
      <c r="O975">
        <v>163</v>
      </c>
      <c r="P975">
        <v>157</v>
      </c>
      <c r="Q975">
        <v>3</v>
      </c>
      <c r="R975">
        <v>37</v>
      </c>
      <c r="S975">
        <v>85</v>
      </c>
      <c r="T975">
        <v>77</v>
      </c>
      <c r="U975">
        <v>63</v>
      </c>
      <c r="V975">
        <v>140</v>
      </c>
      <c r="W975">
        <v>115</v>
      </c>
      <c r="X975">
        <v>128</v>
      </c>
      <c r="Y975">
        <v>13</v>
      </c>
      <c r="Z975">
        <v>119</v>
      </c>
      <c r="AA975">
        <v>143</v>
      </c>
      <c r="AB975">
        <v>187</v>
      </c>
      <c r="AC975">
        <v>176</v>
      </c>
      <c r="AD975">
        <v>21</v>
      </c>
      <c r="AE975">
        <v>95</v>
      </c>
      <c r="AF975">
        <v>185</v>
      </c>
      <c r="AG975">
        <v>72</v>
      </c>
      <c r="AH975">
        <v>156</v>
      </c>
      <c r="AI975">
        <v>19</v>
      </c>
      <c r="AJ975">
        <v>134</v>
      </c>
      <c r="AK975">
        <v>39</v>
      </c>
      <c r="AL975">
        <v>191</v>
      </c>
      <c r="AM975">
        <v>112</v>
      </c>
      <c r="AN975">
        <v>154</v>
      </c>
      <c r="AO975">
        <v>2</v>
      </c>
      <c r="AP975">
        <v>141</v>
      </c>
      <c r="AQ975">
        <v>89</v>
      </c>
      <c r="AR975">
        <v>146</v>
      </c>
      <c r="AS975">
        <v>17</v>
      </c>
      <c r="AT975">
        <v>99</v>
      </c>
      <c r="AU975">
        <v>193</v>
      </c>
      <c r="AV975">
        <v>160</v>
      </c>
      <c r="AW975">
        <v>58</v>
      </c>
      <c r="AX975">
        <v>118</v>
      </c>
      <c r="AY975">
        <v>162</v>
      </c>
      <c r="AZ975">
        <v>109</v>
      </c>
      <c r="BA975">
        <v>42</v>
      </c>
      <c r="BB975">
        <v>181</v>
      </c>
      <c r="BC975">
        <v>123</v>
      </c>
      <c r="BD975">
        <v>184</v>
      </c>
      <c r="BE975">
        <v>74</v>
      </c>
      <c r="BF975">
        <v>70</v>
      </c>
      <c r="BG975">
        <v>192</v>
      </c>
      <c r="BH975">
        <v>11</v>
      </c>
      <c r="BI975">
        <v>149</v>
      </c>
      <c r="BJ975">
        <v>166</v>
      </c>
      <c r="BK975">
        <v>155</v>
      </c>
      <c r="BL975">
        <v>196</v>
      </c>
      <c r="BM975">
        <v>1</v>
      </c>
      <c r="BN975">
        <v>170</v>
      </c>
      <c r="BO975">
        <v>101</v>
      </c>
      <c r="BP975">
        <v>147</v>
      </c>
      <c r="BQ975">
        <v>16</v>
      </c>
      <c r="BR975">
        <v>171</v>
      </c>
      <c r="BS975">
        <v>139</v>
      </c>
      <c r="BT975">
        <v>164</v>
      </c>
      <c r="BU975">
        <v>79</v>
      </c>
      <c r="BV975">
        <v>91</v>
      </c>
      <c r="BW975">
        <v>103</v>
      </c>
      <c r="BX975">
        <v>137</v>
      </c>
      <c r="BY975">
        <v>173</v>
      </c>
      <c r="BZ975">
        <v>87</v>
      </c>
      <c r="CA975">
        <v>125</v>
      </c>
      <c r="CB975">
        <v>186</v>
      </c>
      <c r="CC975">
        <v>110</v>
      </c>
      <c r="CD975">
        <v>33</v>
      </c>
      <c r="CE975">
        <v>167</v>
      </c>
      <c r="CF975">
        <v>51</v>
      </c>
      <c r="CG975">
        <v>148</v>
      </c>
      <c r="CH975">
        <v>189</v>
      </c>
      <c r="CI975">
        <v>10</v>
      </c>
      <c r="CJ975">
        <v>144</v>
      </c>
      <c r="CK975">
        <v>38</v>
      </c>
      <c r="CL975">
        <v>153</v>
      </c>
      <c r="CM975">
        <v>49</v>
      </c>
      <c r="CN975">
        <v>54</v>
      </c>
      <c r="CO975">
        <v>31</v>
      </c>
      <c r="CP975">
        <v>190</v>
      </c>
      <c r="CQ975">
        <v>96</v>
      </c>
      <c r="CR975">
        <v>50</v>
      </c>
      <c r="CS975">
        <v>180</v>
      </c>
      <c r="CT975">
        <v>132</v>
      </c>
      <c r="CU975">
        <v>76</v>
      </c>
      <c r="CV975">
        <v>129</v>
      </c>
      <c r="CW975">
        <v>30</v>
      </c>
      <c r="CX975">
        <v>165</v>
      </c>
      <c r="CY975">
        <v>124</v>
      </c>
      <c r="CZ975">
        <v>60</v>
      </c>
      <c r="DA975">
        <v>32</v>
      </c>
      <c r="DB975">
        <v>105</v>
      </c>
      <c r="DC975">
        <v>179</v>
      </c>
      <c r="DD975">
        <v>41</v>
      </c>
      <c r="DE975">
        <v>28</v>
      </c>
      <c r="DF975">
        <v>94</v>
      </c>
      <c r="DG975">
        <v>14</v>
      </c>
      <c r="DH975">
        <v>93</v>
      </c>
      <c r="DI975">
        <v>59</v>
      </c>
      <c r="DJ975">
        <v>62</v>
      </c>
      <c r="DK975">
        <v>9</v>
      </c>
      <c r="DL975">
        <v>120</v>
      </c>
      <c r="DM975">
        <v>34</v>
      </c>
      <c r="DN975">
        <v>66</v>
      </c>
      <c r="DO975">
        <v>56</v>
      </c>
      <c r="DP975">
        <v>98</v>
      </c>
      <c r="DQ975">
        <v>100</v>
      </c>
      <c r="DR975">
        <v>73</v>
      </c>
      <c r="DS975">
        <v>136</v>
      </c>
      <c r="DT975">
        <v>53</v>
      </c>
      <c r="DU975">
        <v>86</v>
      </c>
      <c r="DV975">
        <v>4</v>
      </c>
      <c r="DW975">
        <v>43</v>
      </c>
      <c r="DX975">
        <v>69</v>
      </c>
      <c r="DY975">
        <v>81</v>
      </c>
      <c r="DZ975">
        <v>52</v>
      </c>
      <c r="EA975">
        <v>158</v>
      </c>
      <c r="EB975">
        <v>145</v>
      </c>
      <c r="EC975">
        <v>122</v>
      </c>
      <c r="ED975">
        <v>138</v>
      </c>
      <c r="EE975">
        <v>194</v>
      </c>
      <c r="EF975">
        <v>175</v>
      </c>
      <c r="EG975">
        <v>178</v>
      </c>
      <c r="EH975">
        <v>29</v>
      </c>
      <c r="EI975">
        <v>152</v>
      </c>
      <c r="EJ975">
        <v>71</v>
      </c>
      <c r="EK975">
        <v>113</v>
      </c>
      <c r="EL975">
        <v>24</v>
      </c>
      <c r="EM975">
        <v>90</v>
      </c>
      <c r="EN975">
        <v>188</v>
      </c>
      <c r="EO975">
        <v>47</v>
      </c>
      <c r="EP975">
        <v>8</v>
      </c>
      <c r="EQ975">
        <v>26</v>
      </c>
      <c r="ER975">
        <v>22</v>
      </c>
      <c r="ES975">
        <v>61</v>
      </c>
      <c r="ET975">
        <v>161</v>
      </c>
      <c r="EU975">
        <v>68</v>
      </c>
      <c r="EV975">
        <v>18</v>
      </c>
      <c r="EW975">
        <v>80</v>
      </c>
      <c r="EX975">
        <v>107</v>
      </c>
      <c r="EY975">
        <v>88</v>
      </c>
      <c r="EZ975">
        <v>130</v>
      </c>
      <c r="FA975">
        <v>104</v>
      </c>
      <c r="FB975">
        <v>121</v>
      </c>
      <c r="FC975">
        <v>46</v>
      </c>
      <c r="FD975">
        <v>44</v>
      </c>
      <c r="FE975">
        <v>150</v>
      </c>
      <c r="FF975">
        <v>55</v>
      </c>
      <c r="FG975">
        <v>114</v>
      </c>
      <c r="FH975">
        <v>168</v>
      </c>
      <c r="FI975">
        <v>7</v>
      </c>
      <c r="FJ975">
        <v>127</v>
      </c>
      <c r="FK975">
        <v>133</v>
      </c>
      <c r="FL975">
        <v>169</v>
      </c>
      <c r="FM975">
        <v>67</v>
      </c>
      <c r="FN975">
        <v>97</v>
      </c>
      <c r="FO975">
        <v>57</v>
      </c>
      <c r="FP975">
        <v>135</v>
      </c>
      <c r="FQ975">
        <v>126</v>
      </c>
      <c r="FR975">
        <v>111</v>
      </c>
      <c r="FS975">
        <v>83</v>
      </c>
      <c r="FT975">
        <v>172</v>
      </c>
      <c r="FU975">
        <v>116</v>
      </c>
      <c r="FV975">
        <v>84</v>
      </c>
      <c r="FW975">
        <v>6</v>
      </c>
      <c r="FX975">
        <v>131</v>
      </c>
      <c r="FY975">
        <v>35</v>
      </c>
      <c r="FZ975">
        <v>78</v>
      </c>
      <c r="GA975">
        <v>92</v>
      </c>
      <c r="GB975">
        <v>102</v>
      </c>
      <c r="GC975">
        <v>64</v>
      </c>
      <c r="GD975">
        <v>108</v>
      </c>
      <c r="GE975">
        <v>174</v>
      </c>
      <c r="GF975">
        <v>195</v>
      </c>
      <c r="GG975">
        <v>117</v>
      </c>
      <c r="GH975">
        <v>48</v>
      </c>
      <c r="GI975">
        <v>75</v>
      </c>
      <c r="GJ975">
        <v>183</v>
      </c>
      <c r="GK975">
        <v>82</v>
      </c>
      <c r="GL975">
        <v>151</v>
      </c>
      <c r="GN975">
        <v>25</v>
      </c>
      <c r="GO975">
        <v>20</v>
      </c>
      <c r="GP975">
        <v>177</v>
      </c>
      <c r="GQ975">
        <v>40</v>
      </c>
      <c r="GS975">
        <v>65</v>
      </c>
      <c r="GT975">
        <v>159</v>
      </c>
      <c r="GU975">
        <v>45</v>
      </c>
      <c r="GV975">
        <v>182</v>
      </c>
    </row>
    <row r="977" spans="4:205" x14ac:dyDescent="0.2">
      <c r="D977" s="430">
        <v>198</v>
      </c>
      <c r="E977" s="431" t="s">
        <v>179</v>
      </c>
    </row>
    <row r="978" spans="4:205" x14ac:dyDescent="0.2">
      <c r="E978" s="426" t="s">
        <v>130</v>
      </c>
      <c r="F978">
        <v>1</v>
      </c>
      <c r="G978">
        <v>2</v>
      </c>
      <c r="H978">
        <v>3</v>
      </c>
      <c r="I978">
        <v>4</v>
      </c>
      <c r="J978">
        <v>5</v>
      </c>
      <c r="K978">
        <v>6</v>
      </c>
      <c r="L978">
        <v>7</v>
      </c>
      <c r="M978">
        <v>8</v>
      </c>
      <c r="N978">
        <v>9</v>
      </c>
      <c r="O978">
        <v>10</v>
      </c>
      <c r="P978">
        <v>11</v>
      </c>
      <c r="Q978">
        <v>12</v>
      </c>
      <c r="R978">
        <v>13</v>
      </c>
      <c r="S978">
        <v>14</v>
      </c>
      <c r="T978">
        <v>15</v>
      </c>
      <c r="U978">
        <v>16</v>
      </c>
      <c r="V978">
        <v>17</v>
      </c>
      <c r="W978">
        <v>18</v>
      </c>
      <c r="X978">
        <v>19</v>
      </c>
      <c r="Y978">
        <v>20</v>
      </c>
      <c r="Z978">
        <v>21</v>
      </c>
      <c r="AA978">
        <v>22</v>
      </c>
      <c r="AB978">
        <v>23</v>
      </c>
      <c r="AC978">
        <v>24</v>
      </c>
      <c r="AD978">
        <v>25</v>
      </c>
      <c r="AE978">
        <v>26</v>
      </c>
      <c r="AF978">
        <v>27</v>
      </c>
      <c r="AG978">
        <v>28</v>
      </c>
      <c r="AH978">
        <v>29</v>
      </c>
      <c r="AI978">
        <v>30</v>
      </c>
      <c r="AJ978">
        <v>31</v>
      </c>
      <c r="AK978">
        <v>32</v>
      </c>
      <c r="AL978">
        <v>33</v>
      </c>
      <c r="AM978">
        <v>34</v>
      </c>
      <c r="AN978">
        <v>35</v>
      </c>
      <c r="AO978">
        <v>36</v>
      </c>
      <c r="AP978">
        <v>37</v>
      </c>
      <c r="AQ978">
        <v>38</v>
      </c>
      <c r="AR978">
        <v>39</v>
      </c>
      <c r="AS978">
        <v>40</v>
      </c>
      <c r="AT978">
        <v>41</v>
      </c>
      <c r="AU978">
        <v>42</v>
      </c>
      <c r="AV978">
        <v>43</v>
      </c>
      <c r="AW978">
        <v>44</v>
      </c>
      <c r="AX978">
        <v>45</v>
      </c>
      <c r="AY978">
        <v>46</v>
      </c>
      <c r="AZ978">
        <v>47</v>
      </c>
      <c r="BA978">
        <v>48</v>
      </c>
      <c r="BB978">
        <v>49</v>
      </c>
      <c r="BC978">
        <v>50</v>
      </c>
      <c r="BD978">
        <v>51</v>
      </c>
      <c r="BE978">
        <v>52</v>
      </c>
      <c r="BF978">
        <v>53</v>
      </c>
      <c r="BG978">
        <v>54</v>
      </c>
      <c r="BH978">
        <v>55</v>
      </c>
      <c r="BI978">
        <v>56</v>
      </c>
      <c r="BJ978">
        <v>57</v>
      </c>
      <c r="BK978">
        <v>58</v>
      </c>
      <c r="BL978">
        <v>59</v>
      </c>
      <c r="BM978">
        <v>60</v>
      </c>
      <c r="BN978">
        <v>61</v>
      </c>
      <c r="BO978">
        <v>62</v>
      </c>
      <c r="BP978">
        <v>63</v>
      </c>
      <c r="BQ978">
        <v>64</v>
      </c>
      <c r="BR978">
        <v>65</v>
      </c>
      <c r="BS978">
        <v>66</v>
      </c>
      <c r="BT978">
        <v>67</v>
      </c>
      <c r="BU978">
        <v>68</v>
      </c>
      <c r="BV978">
        <v>69</v>
      </c>
      <c r="BW978">
        <v>70</v>
      </c>
      <c r="BX978">
        <v>71</v>
      </c>
      <c r="BY978">
        <v>72</v>
      </c>
      <c r="BZ978">
        <v>73</v>
      </c>
      <c r="CA978">
        <v>74</v>
      </c>
      <c r="CB978">
        <v>75</v>
      </c>
      <c r="CC978">
        <v>76</v>
      </c>
      <c r="CD978">
        <v>77</v>
      </c>
      <c r="CE978">
        <v>78</v>
      </c>
      <c r="CF978">
        <v>79</v>
      </c>
      <c r="CG978">
        <v>80</v>
      </c>
      <c r="CH978">
        <v>81</v>
      </c>
      <c r="CI978">
        <v>82</v>
      </c>
      <c r="CJ978">
        <v>83</v>
      </c>
      <c r="CK978">
        <v>84</v>
      </c>
      <c r="CL978">
        <v>85</v>
      </c>
      <c r="CM978">
        <v>86</v>
      </c>
      <c r="CN978">
        <v>87</v>
      </c>
      <c r="CO978">
        <v>88</v>
      </c>
      <c r="CP978">
        <v>89</v>
      </c>
      <c r="CQ978">
        <v>90</v>
      </c>
      <c r="CR978">
        <v>91</v>
      </c>
      <c r="CS978">
        <v>92</v>
      </c>
      <c r="CT978">
        <v>93</v>
      </c>
      <c r="CU978">
        <v>94</v>
      </c>
      <c r="CV978">
        <v>95</v>
      </c>
      <c r="CW978">
        <v>96</v>
      </c>
      <c r="CX978">
        <v>97</v>
      </c>
      <c r="CY978">
        <v>98</v>
      </c>
      <c r="CZ978">
        <v>99</v>
      </c>
      <c r="DA978">
        <v>100</v>
      </c>
      <c r="DB978">
        <v>101</v>
      </c>
      <c r="DC978">
        <v>102</v>
      </c>
      <c r="DD978">
        <v>103</v>
      </c>
      <c r="DE978">
        <v>104</v>
      </c>
      <c r="DF978">
        <v>105</v>
      </c>
      <c r="DG978">
        <v>106</v>
      </c>
      <c r="DH978">
        <v>107</v>
      </c>
      <c r="DI978">
        <v>108</v>
      </c>
      <c r="DJ978">
        <v>109</v>
      </c>
      <c r="DK978">
        <v>110</v>
      </c>
      <c r="DL978">
        <v>111</v>
      </c>
      <c r="DM978">
        <v>112</v>
      </c>
      <c r="DN978">
        <v>113</v>
      </c>
      <c r="DO978">
        <v>114</v>
      </c>
      <c r="DP978">
        <v>115</v>
      </c>
      <c r="DQ978">
        <v>116</v>
      </c>
      <c r="DR978">
        <v>117</v>
      </c>
      <c r="DS978">
        <v>118</v>
      </c>
      <c r="DT978">
        <v>119</v>
      </c>
      <c r="DU978">
        <v>120</v>
      </c>
      <c r="DV978">
        <v>121</v>
      </c>
      <c r="DW978">
        <v>122</v>
      </c>
      <c r="DX978">
        <v>123</v>
      </c>
      <c r="DY978">
        <v>124</v>
      </c>
      <c r="DZ978">
        <v>125</v>
      </c>
      <c r="EA978">
        <v>126</v>
      </c>
      <c r="EB978">
        <v>127</v>
      </c>
      <c r="EC978">
        <v>128</v>
      </c>
      <c r="ED978">
        <v>129</v>
      </c>
      <c r="EE978">
        <v>130</v>
      </c>
      <c r="EF978">
        <v>131</v>
      </c>
      <c r="EG978">
        <v>132</v>
      </c>
      <c r="EH978">
        <v>133</v>
      </c>
      <c r="EI978">
        <v>134</v>
      </c>
      <c r="EJ978">
        <v>135</v>
      </c>
      <c r="EK978">
        <v>136</v>
      </c>
      <c r="EL978">
        <v>137</v>
      </c>
      <c r="EM978">
        <v>138</v>
      </c>
      <c r="EN978">
        <v>139</v>
      </c>
      <c r="EO978">
        <v>140</v>
      </c>
      <c r="EP978">
        <v>141</v>
      </c>
      <c r="EQ978">
        <v>142</v>
      </c>
      <c r="ER978">
        <v>143</v>
      </c>
      <c r="ES978">
        <v>144</v>
      </c>
      <c r="ET978">
        <v>145</v>
      </c>
      <c r="EU978">
        <v>146</v>
      </c>
      <c r="EV978">
        <v>147</v>
      </c>
      <c r="EW978">
        <v>148</v>
      </c>
      <c r="EX978">
        <v>149</v>
      </c>
      <c r="EY978">
        <v>150</v>
      </c>
      <c r="EZ978">
        <v>151</v>
      </c>
      <c r="FA978">
        <v>152</v>
      </c>
      <c r="FB978">
        <v>153</v>
      </c>
      <c r="FC978">
        <v>154</v>
      </c>
      <c r="FD978">
        <v>155</v>
      </c>
      <c r="FE978">
        <v>156</v>
      </c>
      <c r="FF978">
        <v>157</v>
      </c>
      <c r="FG978">
        <v>158</v>
      </c>
      <c r="FH978">
        <v>159</v>
      </c>
      <c r="FI978">
        <v>160</v>
      </c>
      <c r="FJ978">
        <v>161</v>
      </c>
      <c r="FK978">
        <v>162</v>
      </c>
      <c r="FL978">
        <v>163</v>
      </c>
      <c r="FM978">
        <v>164</v>
      </c>
      <c r="FN978">
        <v>165</v>
      </c>
      <c r="FO978">
        <v>166</v>
      </c>
      <c r="FP978">
        <v>167</v>
      </c>
      <c r="FQ978">
        <v>168</v>
      </c>
      <c r="FR978">
        <v>169</v>
      </c>
      <c r="FS978">
        <v>170</v>
      </c>
      <c r="FT978">
        <v>171</v>
      </c>
      <c r="FU978">
        <v>172</v>
      </c>
      <c r="FV978">
        <v>173</v>
      </c>
      <c r="FW978">
        <v>174</v>
      </c>
      <c r="FX978">
        <v>175</v>
      </c>
      <c r="FY978">
        <v>176</v>
      </c>
      <c r="FZ978">
        <v>177</v>
      </c>
      <c r="GA978">
        <v>178</v>
      </c>
      <c r="GB978">
        <v>179</v>
      </c>
      <c r="GC978">
        <v>180</v>
      </c>
      <c r="GD978">
        <v>181</v>
      </c>
      <c r="GE978">
        <v>182</v>
      </c>
      <c r="GF978">
        <v>183</v>
      </c>
      <c r="GG978">
        <v>184</v>
      </c>
      <c r="GH978">
        <v>185</v>
      </c>
      <c r="GI978">
        <v>186</v>
      </c>
      <c r="GJ978">
        <v>187</v>
      </c>
      <c r="GK978">
        <v>188</v>
      </c>
      <c r="GL978">
        <v>189</v>
      </c>
      <c r="GM978">
        <v>190</v>
      </c>
      <c r="GN978">
        <v>191</v>
      </c>
      <c r="GO978">
        <v>192</v>
      </c>
      <c r="GP978">
        <v>193</v>
      </c>
      <c r="GQ978">
        <v>194</v>
      </c>
      <c r="GS978">
        <v>195</v>
      </c>
      <c r="GT978">
        <v>196</v>
      </c>
      <c r="GU978">
        <v>197</v>
      </c>
      <c r="GV978">
        <v>198</v>
      </c>
    </row>
    <row r="979" spans="4:205" x14ac:dyDescent="0.2">
      <c r="E979" s="426" t="s">
        <v>157</v>
      </c>
      <c r="F979">
        <v>64</v>
      </c>
      <c r="G979">
        <v>45</v>
      </c>
      <c r="H979">
        <v>196</v>
      </c>
      <c r="I979">
        <v>110</v>
      </c>
      <c r="J979">
        <v>37</v>
      </c>
      <c r="K979">
        <v>169</v>
      </c>
      <c r="L979">
        <v>113</v>
      </c>
      <c r="M979">
        <v>126</v>
      </c>
      <c r="N979">
        <v>188</v>
      </c>
      <c r="O979">
        <v>53</v>
      </c>
      <c r="P979">
        <v>23</v>
      </c>
      <c r="Q979">
        <v>70</v>
      </c>
      <c r="R979">
        <v>55</v>
      </c>
      <c r="S979">
        <v>145</v>
      </c>
      <c r="T979">
        <v>102</v>
      </c>
      <c r="U979">
        <v>50</v>
      </c>
      <c r="V979">
        <v>135</v>
      </c>
      <c r="W979">
        <v>175</v>
      </c>
      <c r="X979">
        <v>63</v>
      </c>
      <c r="Y979">
        <v>51</v>
      </c>
      <c r="Z979">
        <v>78</v>
      </c>
      <c r="AA979">
        <v>8</v>
      </c>
      <c r="AB979">
        <v>19</v>
      </c>
      <c r="AC979">
        <v>106</v>
      </c>
      <c r="AD979">
        <v>167</v>
      </c>
      <c r="AE979">
        <v>73</v>
      </c>
      <c r="AF979">
        <v>156</v>
      </c>
      <c r="AG979">
        <v>186</v>
      </c>
      <c r="AH979">
        <v>117</v>
      </c>
      <c r="AI979">
        <v>99</v>
      </c>
      <c r="AJ979">
        <v>80</v>
      </c>
      <c r="AK979">
        <v>18</v>
      </c>
      <c r="AL979">
        <v>130</v>
      </c>
      <c r="AM979">
        <v>195</v>
      </c>
      <c r="AN979">
        <v>36</v>
      </c>
      <c r="AO979">
        <v>170</v>
      </c>
      <c r="AP979">
        <v>155</v>
      </c>
      <c r="AQ979">
        <v>96</v>
      </c>
      <c r="AR979">
        <v>183</v>
      </c>
      <c r="AS979">
        <v>91</v>
      </c>
      <c r="AT979">
        <v>30</v>
      </c>
      <c r="AU979">
        <v>94</v>
      </c>
      <c r="AV979">
        <v>62</v>
      </c>
      <c r="AW979">
        <v>17</v>
      </c>
      <c r="AX979">
        <v>2</v>
      </c>
      <c r="AY979">
        <v>108</v>
      </c>
      <c r="AZ979">
        <v>131</v>
      </c>
      <c r="BA979">
        <v>101</v>
      </c>
      <c r="BB979">
        <v>173</v>
      </c>
      <c r="BC979">
        <v>111</v>
      </c>
      <c r="BD979">
        <v>157</v>
      </c>
      <c r="BE979">
        <v>46</v>
      </c>
      <c r="BF979">
        <v>192</v>
      </c>
      <c r="BG979">
        <v>38</v>
      </c>
      <c r="BH979">
        <v>142</v>
      </c>
      <c r="BI979">
        <v>140</v>
      </c>
      <c r="BJ979">
        <v>13</v>
      </c>
      <c r="BK979">
        <v>105</v>
      </c>
      <c r="BL979">
        <v>171</v>
      </c>
      <c r="BM979">
        <v>187</v>
      </c>
      <c r="BN979">
        <v>177</v>
      </c>
      <c r="BO979">
        <v>75</v>
      </c>
      <c r="BP979">
        <v>6</v>
      </c>
      <c r="BQ979">
        <v>56</v>
      </c>
      <c r="BR979">
        <v>1</v>
      </c>
      <c r="BS979">
        <v>180</v>
      </c>
      <c r="BT979">
        <v>166</v>
      </c>
      <c r="BU979">
        <v>124</v>
      </c>
      <c r="BV979">
        <v>11</v>
      </c>
      <c r="BW979">
        <v>134</v>
      </c>
      <c r="BX979">
        <v>114</v>
      </c>
      <c r="BY979">
        <v>39</v>
      </c>
      <c r="BZ979">
        <v>120</v>
      </c>
      <c r="CA979">
        <v>87</v>
      </c>
      <c r="CB979">
        <v>123</v>
      </c>
      <c r="CC979">
        <v>147</v>
      </c>
      <c r="CD979">
        <v>185</v>
      </c>
      <c r="CE979">
        <v>160</v>
      </c>
      <c r="CF979">
        <v>7</v>
      </c>
      <c r="CG979">
        <v>194</v>
      </c>
      <c r="CH979">
        <v>115</v>
      </c>
      <c r="CI979">
        <v>143</v>
      </c>
      <c r="CJ979">
        <v>72</v>
      </c>
      <c r="CK979">
        <v>47</v>
      </c>
      <c r="CL979">
        <v>67</v>
      </c>
      <c r="CM979">
        <v>83</v>
      </c>
      <c r="CN979">
        <v>197</v>
      </c>
      <c r="CO979">
        <v>151</v>
      </c>
      <c r="CP979">
        <v>98</v>
      </c>
      <c r="CQ979">
        <v>107</v>
      </c>
      <c r="CR979">
        <v>5</v>
      </c>
      <c r="CS979">
        <v>43</v>
      </c>
      <c r="CT979">
        <v>59</v>
      </c>
      <c r="CU979">
        <v>182</v>
      </c>
      <c r="CV979">
        <v>69</v>
      </c>
      <c r="CW979">
        <v>154</v>
      </c>
      <c r="CX979">
        <v>48</v>
      </c>
      <c r="CY979">
        <v>12</v>
      </c>
      <c r="CZ979">
        <v>41</v>
      </c>
      <c r="DA979">
        <v>184</v>
      </c>
      <c r="DB979">
        <v>149</v>
      </c>
      <c r="DC979">
        <v>95</v>
      </c>
      <c r="DD979">
        <v>137</v>
      </c>
      <c r="DE979">
        <v>28</v>
      </c>
      <c r="DF979">
        <v>31</v>
      </c>
      <c r="DG979">
        <v>25</v>
      </c>
      <c r="DH979">
        <v>90</v>
      </c>
      <c r="DI979">
        <v>162</v>
      </c>
      <c r="DJ979">
        <v>76</v>
      </c>
      <c r="DK979">
        <v>116</v>
      </c>
      <c r="DL979">
        <v>44</v>
      </c>
      <c r="DM979">
        <v>118</v>
      </c>
      <c r="DN979">
        <v>15</v>
      </c>
      <c r="DO979">
        <v>193</v>
      </c>
      <c r="DP979">
        <v>121</v>
      </c>
      <c r="DQ979">
        <v>9</v>
      </c>
      <c r="DR979">
        <v>54</v>
      </c>
      <c r="DS979">
        <v>112</v>
      </c>
      <c r="DT979">
        <v>132</v>
      </c>
      <c r="DU979">
        <v>24</v>
      </c>
      <c r="DV979">
        <v>89</v>
      </c>
      <c r="DW979">
        <v>3</v>
      </c>
      <c r="DX979">
        <v>71</v>
      </c>
      <c r="DY979">
        <v>85</v>
      </c>
      <c r="DZ979">
        <v>52</v>
      </c>
      <c r="EA979">
        <v>4</v>
      </c>
      <c r="EB979">
        <v>161</v>
      </c>
      <c r="EC979">
        <v>109</v>
      </c>
      <c r="ED979">
        <v>16</v>
      </c>
      <c r="EE979">
        <v>179</v>
      </c>
      <c r="EF979">
        <v>79</v>
      </c>
      <c r="EG979">
        <v>104</v>
      </c>
      <c r="EH979">
        <v>129</v>
      </c>
      <c r="EI979">
        <v>33</v>
      </c>
      <c r="EJ979">
        <v>57</v>
      </c>
      <c r="EK979">
        <v>10</v>
      </c>
      <c r="EL979">
        <v>68</v>
      </c>
      <c r="EM979">
        <v>146</v>
      </c>
      <c r="EN979">
        <v>181</v>
      </c>
      <c r="EO979">
        <v>29</v>
      </c>
      <c r="EP979">
        <v>35</v>
      </c>
      <c r="EQ979">
        <v>148</v>
      </c>
      <c r="ER979">
        <v>14</v>
      </c>
      <c r="ES979">
        <v>153</v>
      </c>
      <c r="ET979">
        <v>26</v>
      </c>
      <c r="EU979">
        <v>163</v>
      </c>
      <c r="EV979">
        <v>178</v>
      </c>
      <c r="EW979">
        <v>190</v>
      </c>
      <c r="EX979">
        <v>172</v>
      </c>
      <c r="EY979">
        <v>158</v>
      </c>
      <c r="EZ979">
        <v>164</v>
      </c>
      <c r="FA979">
        <v>174</v>
      </c>
      <c r="FB979">
        <v>150</v>
      </c>
      <c r="FC979">
        <v>136</v>
      </c>
      <c r="FD979">
        <v>119</v>
      </c>
      <c r="FE979">
        <v>92</v>
      </c>
      <c r="FF979">
        <v>20</v>
      </c>
      <c r="FG979">
        <v>122</v>
      </c>
      <c r="FH979">
        <v>127</v>
      </c>
      <c r="FI979">
        <v>82</v>
      </c>
      <c r="FJ979">
        <v>159</v>
      </c>
      <c r="FK979">
        <v>125</v>
      </c>
      <c r="FL979">
        <v>139</v>
      </c>
      <c r="FM979">
        <v>21</v>
      </c>
      <c r="FN979">
        <v>189</v>
      </c>
      <c r="FO979">
        <v>198</v>
      </c>
      <c r="FP979">
        <v>81</v>
      </c>
      <c r="FQ979">
        <v>65</v>
      </c>
      <c r="FR979">
        <v>141</v>
      </c>
      <c r="FS979">
        <v>168</v>
      </c>
      <c r="FT979">
        <v>165</v>
      </c>
      <c r="FU979">
        <v>93</v>
      </c>
      <c r="FV979">
        <v>49</v>
      </c>
      <c r="FW979">
        <v>152</v>
      </c>
      <c r="FX979">
        <v>144</v>
      </c>
      <c r="FY979">
        <v>138</v>
      </c>
      <c r="FZ979">
        <v>61</v>
      </c>
      <c r="GA979">
        <v>34</v>
      </c>
      <c r="GB979">
        <v>40</v>
      </c>
      <c r="GC979">
        <v>42</v>
      </c>
      <c r="GD979">
        <v>58</v>
      </c>
      <c r="GE979">
        <v>86</v>
      </c>
      <c r="GF979">
        <v>22</v>
      </c>
      <c r="GG979">
        <v>100</v>
      </c>
      <c r="GH979">
        <v>77</v>
      </c>
      <c r="GI979">
        <v>74</v>
      </c>
      <c r="GJ979">
        <v>60</v>
      </c>
      <c r="GK979">
        <v>66</v>
      </c>
      <c r="GL979">
        <v>27</v>
      </c>
      <c r="GM979">
        <v>191</v>
      </c>
      <c r="GN979">
        <v>133</v>
      </c>
      <c r="GO979">
        <v>103</v>
      </c>
      <c r="GP979">
        <v>84</v>
      </c>
      <c r="GQ979">
        <v>88</v>
      </c>
      <c r="GS979">
        <v>97</v>
      </c>
      <c r="GT979">
        <v>176</v>
      </c>
      <c r="GU979">
        <v>32</v>
      </c>
      <c r="GV979">
        <v>128</v>
      </c>
    </row>
    <row r="980" spans="4:205" x14ac:dyDescent="0.2">
      <c r="E980" s="426" t="s">
        <v>159</v>
      </c>
      <c r="F980">
        <v>59</v>
      </c>
      <c r="G980">
        <v>173</v>
      </c>
      <c r="H980">
        <v>185</v>
      </c>
      <c r="I980">
        <v>116</v>
      </c>
      <c r="J980">
        <v>177</v>
      </c>
      <c r="K980">
        <v>155</v>
      </c>
      <c r="L980">
        <v>171</v>
      </c>
      <c r="M980">
        <v>5</v>
      </c>
      <c r="N980">
        <v>62</v>
      </c>
      <c r="O980">
        <v>108</v>
      </c>
      <c r="P980">
        <v>7</v>
      </c>
      <c r="Q980">
        <v>55</v>
      </c>
      <c r="R980">
        <v>1</v>
      </c>
      <c r="S980">
        <v>103</v>
      </c>
      <c r="T980">
        <v>114</v>
      </c>
      <c r="U980">
        <v>33</v>
      </c>
      <c r="V980">
        <v>154</v>
      </c>
      <c r="W980">
        <v>172</v>
      </c>
      <c r="X980">
        <v>166</v>
      </c>
      <c r="Y980">
        <v>3</v>
      </c>
      <c r="Z980">
        <v>132</v>
      </c>
      <c r="AA980">
        <v>80</v>
      </c>
      <c r="AB980">
        <v>16</v>
      </c>
      <c r="AC980">
        <v>93</v>
      </c>
      <c r="AD980">
        <v>159</v>
      </c>
      <c r="AE980">
        <v>184</v>
      </c>
      <c r="AF980">
        <v>109</v>
      </c>
      <c r="AG980">
        <v>37</v>
      </c>
      <c r="AH980">
        <v>118</v>
      </c>
      <c r="AI980">
        <v>61</v>
      </c>
      <c r="AJ980">
        <v>45</v>
      </c>
      <c r="AK980">
        <v>49</v>
      </c>
      <c r="AL980">
        <v>54</v>
      </c>
      <c r="AM980">
        <v>22</v>
      </c>
      <c r="AN980">
        <v>68</v>
      </c>
      <c r="AO980">
        <v>77</v>
      </c>
      <c r="AP980">
        <v>128</v>
      </c>
      <c r="AQ980">
        <v>115</v>
      </c>
      <c r="AR980">
        <v>178</v>
      </c>
      <c r="AS980">
        <v>133</v>
      </c>
      <c r="AT980">
        <v>160</v>
      </c>
      <c r="AU980">
        <v>136</v>
      </c>
      <c r="AV980">
        <v>142</v>
      </c>
      <c r="AW980">
        <v>146</v>
      </c>
      <c r="AX980">
        <v>89</v>
      </c>
      <c r="AY980">
        <v>150</v>
      </c>
      <c r="AZ980">
        <v>120</v>
      </c>
      <c r="BA980">
        <v>41</v>
      </c>
      <c r="BB980">
        <v>162</v>
      </c>
      <c r="BC980">
        <v>157</v>
      </c>
      <c r="BD980">
        <v>67</v>
      </c>
      <c r="BE980">
        <v>140</v>
      </c>
      <c r="BF980">
        <v>141</v>
      </c>
      <c r="BG980">
        <v>25</v>
      </c>
      <c r="BH980">
        <v>12</v>
      </c>
      <c r="BI980">
        <v>135</v>
      </c>
      <c r="BJ980">
        <v>124</v>
      </c>
      <c r="BK980">
        <v>82</v>
      </c>
      <c r="BL980">
        <v>31</v>
      </c>
      <c r="BM980">
        <v>113</v>
      </c>
      <c r="BN980">
        <v>85</v>
      </c>
      <c r="BO980">
        <v>123</v>
      </c>
      <c r="BP980">
        <v>167</v>
      </c>
      <c r="BQ980">
        <v>73</v>
      </c>
      <c r="BR980">
        <v>164</v>
      </c>
      <c r="BS980">
        <v>29</v>
      </c>
      <c r="BT980">
        <v>158</v>
      </c>
      <c r="BU980">
        <v>187</v>
      </c>
      <c r="BV980">
        <v>170</v>
      </c>
      <c r="BW980">
        <v>43</v>
      </c>
      <c r="BX980">
        <v>145</v>
      </c>
      <c r="BY980">
        <v>190</v>
      </c>
      <c r="BZ980">
        <v>64</v>
      </c>
      <c r="CA980">
        <v>72</v>
      </c>
      <c r="CB980">
        <v>92</v>
      </c>
      <c r="CC980">
        <v>99</v>
      </c>
      <c r="CD980">
        <v>198</v>
      </c>
      <c r="CE980">
        <v>57</v>
      </c>
      <c r="CF980">
        <v>101</v>
      </c>
      <c r="CG980">
        <v>4</v>
      </c>
      <c r="CH980">
        <v>52</v>
      </c>
      <c r="CI980">
        <v>98</v>
      </c>
      <c r="CJ980">
        <v>125</v>
      </c>
      <c r="CK980">
        <v>23</v>
      </c>
      <c r="CL980">
        <v>149</v>
      </c>
      <c r="CM980">
        <v>69</v>
      </c>
      <c r="CN980">
        <v>139</v>
      </c>
      <c r="CO980">
        <v>180</v>
      </c>
      <c r="CP980">
        <v>196</v>
      </c>
      <c r="CQ980">
        <v>76</v>
      </c>
      <c r="CR980">
        <v>134</v>
      </c>
      <c r="CS980">
        <v>168</v>
      </c>
      <c r="CT980">
        <v>90</v>
      </c>
      <c r="CU980">
        <v>18</v>
      </c>
      <c r="CV980">
        <v>163</v>
      </c>
      <c r="CW980">
        <v>107</v>
      </c>
      <c r="CX980">
        <v>38</v>
      </c>
      <c r="CY980">
        <v>87</v>
      </c>
      <c r="CZ980">
        <v>8</v>
      </c>
      <c r="DA980">
        <v>156</v>
      </c>
      <c r="DB980">
        <v>17</v>
      </c>
      <c r="DC980">
        <v>193</v>
      </c>
      <c r="DD980">
        <v>169</v>
      </c>
      <c r="DE980">
        <v>197</v>
      </c>
      <c r="DF980">
        <v>148</v>
      </c>
      <c r="DG980">
        <v>24</v>
      </c>
      <c r="DH980">
        <v>129</v>
      </c>
      <c r="DI980">
        <v>10</v>
      </c>
      <c r="DJ980">
        <v>121</v>
      </c>
      <c r="DK980">
        <v>176</v>
      </c>
      <c r="DL980">
        <v>153</v>
      </c>
      <c r="DM980">
        <v>15</v>
      </c>
      <c r="DN980">
        <v>47</v>
      </c>
      <c r="DO980">
        <v>71</v>
      </c>
      <c r="DP980">
        <v>56</v>
      </c>
      <c r="DQ980">
        <v>189</v>
      </c>
      <c r="DR980">
        <v>30</v>
      </c>
      <c r="DS980">
        <v>181</v>
      </c>
      <c r="DT980">
        <v>86</v>
      </c>
      <c r="DU980">
        <v>161</v>
      </c>
      <c r="DV980">
        <v>179</v>
      </c>
      <c r="DW980">
        <v>51</v>
      </c>
      <c r="DX980">
        <v>191</v>
      </c>
      <c r="DY980">
        <v>147</v>
      </c>
      <c r="DZ980">
        <v>83</v>
      </c>
      <c r="EA980">
        <v>27</v>
      </c>
      <c r="EB980">
        <v>130</v>
      </c>
      <c r="EC980">
        <v>44</v>
      </c>
      <c r="ED980">
        <v>91</v>
      </c>
      <c r="EE980">
        <v>81</v>
      </c>
      <c r="EF980">
        <v>194</v>
      </c>
      <c r="EG980">
        <v>21</v>
      </c>
      <c r="EH980">
        <v>2</v>
      </c>
      <c r="EI980">
        <v>13</v>
      </c>
      <c r="EJ980">
        <v>151</v>
      </c>
      <c r="EK980">
        <v>110</v>
      </c>
      <c r="EL980">
        <v>65</v>
      </c>
      <c r="EM980">
        <v>74</v>
      </c>
      <c r="EN980">
        <v>192</v>
      </c>
      <c r="EO980">
        <v>122</v>
      </c>
      <c r="EP980">
        <v>42</v>
      </c>
      <c r="EQ980">
        <v>26</v>
      </c>
      <c r="ER980">
        <v>20</v>
      </c>
      <c r="ES980">
        <v>97</v>
      </c>
      <c r="ET980">
        <v>66</v>
      </c>
      <c r="EU980">
        <v>95</v>
      </c>
      <c r="EV980">
        <v>88</v>
      </c>
      <c r="EW980">
        <v>9</v>
      </c>
      <c r="EX980">
        <v>138</v>
      </c>
      <c r="EY980">
        <v>46</v>
      </c>
      <c r="EZ980">
        <v>39</v>
      </c>
      <c r="FA980">
        <v>183</v>
      </c>
      <c r="FB980">
        <v>111</v>
      </c>
      <c r="FC980">
        <v>165</v>
      </c>
      <c r="FD980">
        <v>143</v>
      </c>
      <c r="FE980">
        <v>40</v>
      </c>
      <c r="FF980">
        <v>50</v>
      </c>
      <c r="FG980">
        <v>174</v>
      </c>
      <c r="FH980">
        <v>186</v>
      </c>
      <c r="FI980">
        <v>78</v>
      </c>
      <c r="FJ980">
        <v>144</v>
      </c>
      <c r="FK980">
        <v>63</v>
      </c>
      <c r="FL980">
        <v>94</v>
      </c>
      <c r="FM980">
        <v>35</v>
      </c>
      <c r="FN980">
        <v>137</v>
      </c>
      <c r="FO980">
        <v>100</v>
      </c>
      <c r="FP980">
        <v>84</v>
      </c>
      <c r="FQ980">
        <v>152</v>
      </c>
      <c r="FR980">
        <v>112</v>
      </c>
      <c r="FS980">
        <v>106</v>
      </c>
      <c r="FT980">
        <v>119</v>
      </c>
      <c r="FU980">
        <v>11</v>
      </c>
      <c r="FV980">
        <v>127</v>
      </c>
      <c r="FW980">
        <v>48</v>
      </c>
      <c r="FX980">
        <v>195</v>
      </c>
      <c r="FY980">
        <v>102</v>
      </c>
      <c r="FZ980">
        <v>175</v>
      </c>
      <c r="GA980">
        <v>182</v>
      </c>
      <c r="GB980">
        <v>126</v>
      </c>
      <c r="GC980">
        <v>79</v>
      </c>
      <c r="GD980">
        <v>75</v>
      </c>
      <c r="GE980">
        <v>53</v>
      </c>
      <c r="GF980">
        <v>104</v>
      </c>
      <c r="GG980">
        <v>58</v>
      </c>
      <c r="GH980">
        <v>96</v>
      </c>
      <c r="GI980">
        <v>188</v>
      </c>
      <c r="GJ980">
        <v>19</v>
      </c>
      <c r="GK980">
        <v>60</v>
      </c>
      <c r="GL980">
        <v>131</v>
      </c>
      <c r="GM980">
        <v>32</v>
      </c>
      <c r="GN980">
        <v>34</v>
      </c>
      <c r="GO980">
        <v>14</v>
      </c>
      <c r="GP980">
        <v>70</v>
      </c>
      <c r="GQ980">
        <v>36</v>
      </c>
      <c r="GS980">
        <v>28</v>
      </c>
      <c r="GT980">
        <v>105</v>
      </c>
      <c r="GU980">
        <v>117</v>
      </c>
      <c r="GV980">
        <v>6</v>
      </c>
    </row>
    <row r="982" spans="4:205" x14ac:dyDescent="0.2">
      <c r="D982" s="430">
        <v>199</v>
      </c>
      <c r="E982" s="431" t="s">
        <v>179</v>
      </c>
    </row>
    <row r="983" spans="4:205" x14ac:dyDescent="0.2">
      <c r="E983" s="426" t="s">
        <v>130</v>
      </c>
      <c r="F983">
        <v>1</v>
      </c>
      <c r="G983">
        <v>2</v>
      </c>
      <c r="H983">
        <v>3</v>
      </c>
      <c r="I983">
        <v>4</v>
      </c>
      <c r="J983">
        <v>5</v>
      </c>
      <c r="K983">
        <v>6</v>
      </c>
      <c r="L983">
        <v>7</v>
      </c>
      <c r="M983">
        <v>8</v>
      </c>
      <c r="N983">
        <v>9</v>
      </c>
      <c r="O983">
        <v>10</v>
      </c>
      <c r="P983">
        <v>11</v>
      </c>
      <c r="Q983">
        <v>12</v>
      </c>
      <c r="R983">
        <v>13</v>
      </c>
      <c r="S983">
        <v>14</v>
      </c>
      <c r="T983">
        <v>15</v>
      </c>
      <c r="U983">
        <v>16</v>
      </c>
      <c r="V983">
        <v>17</v>
      </c>
      <c r="W983">
        <v>18</v>
      </c>
      <c r="X983">
        <v>19</v>
      </c>
      <c r="Y983">
        <v>20</v>
      </c>
      <c r="Z983">
        <v>21</v>
      </c>
      <c r="AA983">
        <v>22</v>
      </c>
      <c r="AB983">
        <v>23</v>
      </c>
      <c r="AC983">
        <v>24</v>
      </c>
      <c r="AD983">
        <v>25</v>
      </c>
      <c r="AE983">
        <v>26</v>
      </c>
      <c r="AF983">
        <v>27</v>
      </c>
      <c r="AG983">
        <v>28</v>
      </c>
      <c r="AH983">
        <v>29</v>
      </c>
      <c r="AI983">
        <v>30</v>
      </c>
      <c r="AJ983">
        <v>31</v>
      </c>
      <c r="AK983">
        <v>32</v>
      </c>
      <c r="AL983">
        <v>33</v>
      </c>
      <c r="AM983">
        <v>34</v>
      </c>
      <c r="AN983">
        <v>35</v>
      </c>
      <c r="AO983">
        <v>36</v>
      </c>
      <c r="AP983">
        <v>37</v>
      </c>
      <c r="AQ983">
        <v>38</v>
      </c>
      <c r="AR983">
        <v>39</v>
      </c>
      <c r="AS983">
        <v>40</v>
      </c>
      <c r="AT983">
        <v>41</v>
      </c>
      <c r="AU983">
        <v>42</v>
      </c>
      <c r="AV983">
        <v>43</v>
      </c>
      <c r="AW983">
        <v>44</v>
      </c>
      <c r="AX983">
        <v>45</v>
      </c>
      <c r="AY983">
        <v>46</v>
      </c>
      <c r="AZ983">
        <v>47</v>
      </c>
      <c r="BA983">
        <v>48</v>
      </c>
      <c r="BB983">
        <v>49</v>
      </c>
      <c r="BC983">
        <v>50</v>
      </c>
      <c r="BD983">
        <v>51</v>
      </c>
      <c r="BE983">
        <v>52</v>
      </c>
      <c r="BF983">
        <v>53</v>
      </c>
      <c r="BG983">
        <v>54</v>
      </c>
      <c r="BH983">
        <v>55</v>
      </c>
      <c r="BI983">
        <v>56</v>
      </c>
      <c r="BJ983">
        <v>57</v>
      </c>
      <c r="BK983">
        <v>58</v>
      </c>
      <c r="BL983">
        <v>59</v>
      </c>
      <c r="BM983">
        <v>60</v>
      </c>
      <c r="BN983">
        <v>61</v>
      </c>
      <c r="BO983">
        <v>62</v>
      </c>
      <c r="BP983">
        <v>63</v>
      </c>
      <c r="BQ983">
        <v>64</v>
      </c>
      <c r="BR983">
        <v>65</v>
      </c>
      <c r="BS983">
        <v>66</v>
      </c>
      <c r="BT983">
        <v>67</v>
      </c>
      <c r="BU983">
        <v>68</v>
      </c>
      <c r="BV983">
        <v>69</v>
      </c>
      <c r="BW983">
        <v>70</v>
      </c>
      <c r="BX983">
        <v>71</v>
      </c>
      <c r="BY983">
        <v>72</v>
      </c>
      <c r="BZ983">
        <v>73</v>
      </c>
      <c r="CA983">
        <v>74</v>
      </c>
      <c r="CB983">
        <v>75</v>
      </c>
      <c r="CC983">
        <v>76</v>
      </c>
      <c r="CD983">
        <v>77</v>
      </c>
      <c r="CE983">
        <v>78</v>
      </c>
      <c r="CF983">
        <v>79</v>
      </c>
      <c r="CG983">
        <v>80</v>
      </c>
      <c r="CH983">
        <v>81</v>
      </c>
      <c r="CI983">
        <v>82</v>
      </c>
      <c r="CJ983">
        <v>83</v>
      </c>
      <c r="CK983">
        <v>84</v>
      </c>
      <c r="CL983">
        <v>85</v>
      </c>
      <c r="CM983">
        <v>86</v>
      </c>
      <c r="CN983">
        <v>87</v>
      </c>
      <c r="CO983">
        <v>88</v>
      </c>
      <c r="CP983">
        <v>89</v>
      </c>
      <c r="CQ983">
        <v>90</v>
      </c>
      <c r="CR983">
        <v>91</v>
      </c>
      <c r="CS983">
        <v>92</v>
      </c>
      <c r="CT983">
        <v>93</v>
      </c>
      <c r="CU983">
        <v>94</v>
      </c>
      <c r="CV983">
        <v>95</v>
      </c>
      <c r="CW983">
        <v>96</v>
      </c>
      <c r="CX983">
        <v>97</v>
      </c>
      <c r="CY983">
        <v>98</v>
      </c>
      <c r="CZ983">
        <v>99</v>
      </c>
      <c r="DA983">
        <v>100</v>
      </c>
      <c r="DB983">
        <v>101</v>
      </c>
      <c r="DC983">
        <v>102</v>
      </c>
      <c r="DD983">
        <v>103</v>
      </c>
      <c r="DE983">
        <v>104</v>
      </c>
      <c r="DF983">
        <v>105</v>
      </c>
      <c r="DG983">
        <v>106</v>
      </c>
      <c r="DH983">
        <v>107</v>
      </c>
      <c r="DI983">
        <v>108</v>
      </c>
      <c r="DJ983">
        <v>109</v>
      </c>
      <c r="DK983">
        <v>110</v>
      </c>
      <c r="DL983">
        <v>111</v>
      </c>
      <c r="DM983">
        <v>112</v>
      </c>
      <c r="DN983">
        <v>113</v>
      </c>
      <c r="DO983">
        <v>114</v>
      </c>
      <c r="DP983">
        <v>115</v>
      </c>
      <c r="DQ983">
        <v>116</v>
      </c>
      <c r="DR983">
        <v>117</v>
      </c>
      <c r="DS983">
        <v>118</v>
      </c>
      <c r="DT983">
        <v>119</v>
      </c>
      <c r="DU983">
        <v>120</v>
      </c>
      <c r="DV983">
        <v>121</v>
      </c>
      <c r="DW983">
        <v>122</v>
      </c>
      <c r="DX983">
        <v>123</v>
      </c>
      <c r="DY983">
        <v>124</v>
      </c>
      <c r="DZ983">
        <v>125</v>
      </c>
      <c r="EA983">
        <v>126</v>
      </c>
      <c r="EB983">
        <v>127</v>
      </c>
      <c r="EC983">
        <v>128</v>
      </c>
      <c r="ED983">
        <v>129</v>
      </c>
      <c r="EE983">
        <v>130</v>
      </c>
      <c r="EF983">
        <v>131</v>
      </c>
      <c r="EG983">
        <v>132</v>
      </c>
      <c r="EH983">
        <v>133</v>
      </c>
      <c r="EI983">
        <v>134</v>
      </c>
      <c r="EJ983">
        <v>135</v>
      </c>
      <c r="EK983">
        <v>136</v>
      </c>
      <c r="EL983">
        <v>137</v>
      </c>
      <c r="EM983">
        <v>138</v>
      </c>
      <c r="EN983">
        <v>139</v>
      </c>
      <c r="EO983">
        <v>140</v>
      </c>
      <c r="EP983">
        <v>141</v>
      </c>
      <c r="EQ983">
        <v>142</v>
      </c>
      <c r="ER983">
        <v>143</v>
      </c>
      <c r="ES983">
        <v>144</v>
      </c>
      <c r="ET983">
        <v>145</v>
      </c>
      <c r="EU983">
        <v>146</v>
      </c>
      <c r="EV983">
        <v>147</v>
      </c>
      <c r="EW983">
        <v>148</v>
      </c>
      <c r="EX983">
        <v>149</v>
      </c>
      <c r="EY983">
        <v>150</v>
      </c>
      <c r="EZ983">
        <v>151</v>
      </c>
      <c r="FA983">
        <v>152</v>
      </c>
      <c r="FB983">
        <v>153</v>
      </c>
      <c r="FC983">
        <v>154</v>
      </c>
      <c r="FD983">
        <v>155</v>
      </c>
      <c r="FE983">
        <v>156</v>
      </c>
      <c r="FF983">
        <v>157</v>
      </c>
      <c r="FG983">
        <v>158</v>
      </c>
      <c r="FH983">
        <v>159</v>
      </c>
      <c r="FI983">
        <v>160</v>
      </c>
      <c r="FJ983">
        <v>161</v>
      </c>
      <c r="FK983">
        <v>162</v>
      </c>
      <c r="FL983">
        <v>163</v>
      </c>
      <c r="FM983">
        <v>164</v>
      </c>
      <c r="FN983">
        <v>165</v>
      </c>
      <c r="FO983">
        <v>166</v>
      </c>
      <c r="FP983">
        <v>167</v>
      </c>
      <c r="FQ983">
        <v>168</v>
      </c>
      <c r="FR983">
        <v>169</v>
      </c>
      <c r="FS983">
        <v>170</v>
      </c>
      <c r="FT983">
        <v>171</v>
      </c>
      <c r="FU983">
        <v>172</v>
      </c>
      <c r="FV983">
        <v>173</v>
      </c>
      <c r="FW983">
        <v>174</v>
      </c>
      <c r="FX983">
        <v>175</v>
      </c>
      <c r="FY983">
        <v>176</v>
      </c>
      <c r="FZ983">
        <v>177</v>
      </c>
      <c r="GA983">
        <v>178</v>
      </c>
      <c r="GB983">
        <v>179</v>
      </c>
      <c r="GC983">
        <v>180</v>
      </c>
      <c r="GD983">
        <v>181</v>
      </c>
      <c r="GE983">
        <v>182</v>
      </c>
      <c r="GF983">
        <v>183</v>
      </c>
      <c r="GG983">
        <v>184</v>
      </c>
      <c r="GH983">
        <v>185</v>
      </c>
      <c r="GI983">
        <v>186</v>
      </c>
      <c r="GJ983">
        <v>187</v>
      </c>
      <c r="GK983">
        <v>188</v>
      </c>
      <c r="GL983">
        <v>189</v>
      </c>
      <c r="GM983">
        <v>190</v>
      </c>
      <c r="GN983">
        <v>191</v>
      </c>
      <c r="GO983">
        <v>192</v>
      </c>
      <c r="GP983">
        <v>193</v>
      </c>
      <c r="GQ983">
        <v>194</v>
      </c>
      <c r="GR983">
        <v>195</v>
      </c>
      <c r="GS983">
        <v>196</v>
      </c>
      <c r="GT983">
        <v>197</v>
      </c>
      <c r="GU983">
        <v>198</v>
      </c>
      <c r="GV983">
        <v>199</v>
      </c>
    </row>
    <row r="984" spans="4:205" x14ac:dyDescent="0.2">
      <c r="E984" s="426" t="s">
        <v>157</v>
      </c>
      <c r="F984">
        <v>119</v>
      </c>
      <c r="G984">
        <v>181</v>
      </c>
      <c r="H984">
        <v>186</v>
      </c>
      <c r="I984">
        <v>153</v>
      </c>
      <c r="J984">
        <v>76</v>
      </c>
      <c r="K984">
        <v>60</v>
      </c>
      <c r="L984">
        <v>179</v>
      </c>
      <c r="M984">
        <v>109</v>
      </c>
      <c r="N984">
        <v>100</v>
      </c>
      <c r="O984">
        <v>43</v>
      </c>
      <c r="P984">
        <v>107</v>
      </c>
      <c r="Q984">
        <v>14</v>
      </c>
      <c r="R984">
        <v>27</v>
      </c>
      <c r="S984">
        <v>196</v>
      </c>
      <c r="T984">
        <v>192</v>
      </c>
      <c r="U984">
        <v>63</v>
      </c>
      <c r="V984">
        <v>90</v>
      </c>
      <c r="W984">
        <v>37</v>
      </c>
      <c r="X984">
        <v>72</v>
      </c>
      <c r="Y984">
        <v>34</v>
      </c>
      <c r="Z984">
        <v>105</v>
      </c>
      <c r="AA984">
        <v>6</v>
      </c>
      <c r="AB984">
        <v>161</v>
      </c>
      <c r="AC984">
        <v>122</v>
      </c>
      <c r="AD984">
        <v>96</v>
      </c>
      <c r="AE984">
        <v>168</v>
      </c>
      <c r="AF984">
        <v>41</v>
      </c>
      <c r="AG984">
        <v>185</v>
      </c>
      <c r="AH984">
        <v>151</v>
      </c>
      <c r="AI984">
        <v>127</v>
      </c>
      <c r="AJ984">
        <v>84</v>
      </c>
      <c r="AK984">
        <v>125</v>
      </c>
      <c r="AL984">
        <v>97</v>
      </c>
      <c r="AM984">
        <v>52</v>
      </c>
      <c r="AN984">
        <v>79</v>
      </c>
      <c r="AO984">
        <v>158</v>
      </c>
      <c r="AP984">
        <v>50</v>
      </c>
      <c r="AQ984">
        <v>145</v>
      </c>
      <c r="AR984">
        <v>25</v>
      </c>
      <c r="AS984">
        <v>38</v>
      </c>
      <c r="AT984">
        <v>13</v>
      </c>
      <c r="AU984">
        <v>83</v>
      </c>
      <c r="AV984">
        <v>142</v>
      </c>
      <c r="AW984">
        <v>2</v>
      </c>
      <c r="AX984">
        <v>124</v>
      </c>
      <c r="AY984">
        <v>184</v>
      </c>
      <c r="AZ984">
        <v>194</v>
      </c>
      <c r="BA984">
        <v>4</v>
      </c>
      <c r="BB984">
        <v>197</v>
      </c>
      <c r="BC984">
        <v>156</v>
      </c>
      <c r="BD984">
        <v>59</v>
      </c>
      <c r="BE984">
        <v>108</v>
      </c>
      <c r="BF984">
        <v>85</v>
      </c>
      <c r="BG984">
        <v>117</v>
      </c>
      <c r="BH984">
        <v>191</v>
      </c>
      <c r="BI984">
        <v>9</v>
      </c>
      <c r="BJ984">
        <v>3</v>
      </c>
      <c r="BK984">
        <v>44</v>
      </c>
      <c r="BL984">
        <v>70</v>
      </c>
      <c r="BM984">
        <v>94</v>
      </c>
      <c r="BN984">
        <v>140</v>
      </c>
      <c r="BO984">
        <v>165</v>
      </c>
      <c r="BP984">
        <v>152</v>
      </c>
      <c r="BQ984">
        <v>53</v>
      </c>
      <c r="BR984">
        <v>182</v>
      </c>
      <c r="BS984">
        <v>175</v>
      </c>
      <c r="BT984">
        <v>114</v>
      </c>
      <c r="BU984">
        <v>130</v>
      </c>
      <c r="BV984">
        <v>18</v>
      </c>
      <c r="BW984">
        <v>51</v>
      </c>
      <c r="BX984">
        <v>190</v>
      </c>
      <c r="BY984">
        <v>170</v>
      </c>
      <c r="BZ984">
        <v>157</v>
      </c>
      <c r="CA984">
        <v>66</v>
      </c>
      <c r="CB984">
        <v>16</v>
      </c>
      <c r="CC984">
        <v>173</v>
      </c>
      <c r="CD984">
        <v>101</v>
      </c>
      <c r="CE984">
        <v>112</v>
      </c>
      <c r="CF984">
        <v>135</v>
      </c>
      <c r="CG984">
        <v>144</v>
      </c>
      <c r="CH984">
        <v>155</v>
      </c>
      <c r="CI984">
        <v>78</v>
      </c>
      <c r="CJ984">
        <v>74</v>
      </c>
      <c r="CK984">
        <v>32</v>
      </c>
      <c r="CL984">
        <v>187</v>
      </c>
      <c r="CM984">
        <v>147</v>
      </c>
      <c r="CN984">
        <v>99</v>
      </c>
      <c r="CO984">
        <v>65</v>
      </c>
      <c r="CP984">
        <v>36</v>
      </c>
      <c r="CQ984">
        <v>193</v>
      </c>
      <c r="CR984">
        <v>10</v>
      </c>
      <c r="CS984">
        <v>89</v>
      </c>
      <c r="CT984">
        <v>199</v>
      </c>
      <c r="CU984">
        <v>121</v>
      </c>
      <c r="CV984">
        <v>176</v>
      </c>
      <c r="CW984">
        <v>113</v>
      </c>
      <c r="CX984">
        <v>180</v>
      </c>
      <c r="CY984">
        <v>169</v>
      </c>
      <c r="CZ984">
        <v>160</v>
      </c>
      <c r="DA984">
        <v>1</v>
      </c>
      <c r="DB984">
        <v>77</v>
      </c>
      <c r="DC984">
        <v>123</v>
      </c>
      <c r="DD984">
        <v>69</v>
      </c>
      <c r="DE984">
        <v>111</v>
      </c>
      <c r="DF984">
        <v>91</v>
      </c>
      <c r="DG984">
        <v>134</v>
      </c>
      <c r="DH984">
        <v>11</v>
      </c>
      <c r="DI984">
        <v>162</v>
      </c>
      <c r="DJ984">
        <v>47</v>
      </c>
      <c r="DK984">
        <v>21</v>
      </c>
      <c r="DL984">
        <v>189</v>
      </c>
      <c r="DM984">
        <v>150</v>
      </c>
      <c r="DN984">
        <v>5</v>
      </c>
      <c r="DO984">
        <v>87</v>
      </c>
      <c r="DP984">
        <v>143</v>
      </c>
      <c r="DQ984">
        <v>17</v>
      </c>
      <c r="DR984">
        <v>54</v>
      </c>
      <c r="DS984">
        <v>92</v>
      </c>
      <c r="DT984">
        <v>30</v>
      </c>
      <c r="DU984">
        <v>129</v>
      </c>
      <c r="DV984">
        <v>35</v>
      </c>
      <c r="DW984">
        <v>103</v>
      </c>
      <c r="DX984">
        <v>7</v>
      </c>
      <c r="DY984">
        <v>28</v>
      </c>
      <c r="DZ984">
        <v>73</v>
      </c>
      <c r="EA984">
        <v>55</v>
      </c>
      <c r="EB984">
        <v>141</v>
      </c>
      <c r="EC984">
        <v>106</v>
      </c>
      <c r="ED984">
        <v>115</v>
      </c>
      <c r="EE984">
        <v>131</v>
      </c>
      <c r="EF984">
        <v>98</v>
      </c>
      <c r="EG984">
        <v>178</v>
      </c>
      <c r="EH984">
        <v>67</v>
      </c>
      <c r="EI984">
        <v>82</v>
      </c>
      <c r="EJ984">
        <v>102</v>
      </c>
      <c r="EK984">
        <v>49</v>
      </c>
      <c r="EL984">
        <v>139</v>
      </c>
      <c r="EM984">
        <v>24</v>
      </c>
      <c r="EN984">
        <v>81</v>
      </c>
      <c r="EO984">
        <v>148</v>
      </c>
      <c r="EP984">
        <v>39</v>
      </c>
      <c r="EQ984">
        <v>183</v>
      </c>
      <c r="ER984">
        <v>45</v>
      </c>
      <c r="ES984">
        <v>80</v>
      </c>
      <c r="ET984">
        <v>128</v>
      </c>
      <c r="EU984">
        <v>163</v>
      </c>
      <c r="EV984">
        <v>133</v>
      </c>
      <c r="EW984">
        <v>120</v>
      </c>
      <c r="EX984">
        <v>195</v>
      </c>
      <c r="EY984">
        <v>61</v>
      </c>
      <c r="EZ984">
        <v>29</v>
      </c>
      <c r="FA984">
        <v>23</v>
      </c>
      <c r="FB984">
        <v>75</v>
      </c>
      <c r="FC984">
        <v>8</v>
      </c>
      <c r="FD984">
        <v>93</v>
      </c>
      <c r="FE984">
        <v>42</v>
      </c>
      <c r="FF984">
        <v>166</v>
      </c>
      <c r="FG984">
        <v>31</v>
      </c>
      <c r="FH984">
        <v>12</v>
      </c>
      <c r="FI984">
        <v>68</v>
      </c>
      <c r="FJ984">
        <v>15</v>
      </c>
      <c r="FK984">
        <v>126</v>
      </c>
      <c r="FL984">
        <v>57</v>
      </c>
      <c r="FM984">
        <v>188</v>
      </c>
      <c r="FN984">
        <v>62</v>
      </c>
      <c r="FO984">
        <v>177</v>
      </c>
      <c r="FP984">
        <v>149</v>
      </c>
      <c r="FQ984">
        <v>26</v>
      </c>
      <c r="FR984">
        <v>116</v>
      </c>
      <c r="FS984">
        <v>198</v>
      </c>
      <c r="FT984">
        <v>48</v>
      </c>
      <c r="FU984">
        <v>138</v>
      </c>
      <c r="FV984">
        <v>154</v>
      </c>
      <c r="FW984">
        <v>56</v>
      </c>
      <c r="FX984">
        <v>171</v>
      </c>
      <c r="FY984">
        <v>174</v>
      </c>
      <c r="FZ984">
        <v>19</v>
      </c>
      <c r="GA984">
        <v>167</v>
      </c>
      <c r="GB984">
        <v>88</v>
      </c>
      <c r="GC984">
        <v>33</v>
      </c>
      <c r="GD984">
        <v>118</v>
      </c>
      <c r="GE984">
        <v>40</v>
      </c>
      <c r="GF984">
        <v>86</v>
      </c>
      <c r="GG984">
        <v>95</v>
      </c>
      <c r="GH984">
        <v>104</v>
      </c>
      <c r="GI984">
        <v>64</v>
      </c>
      <c r="GJ984">
        <v>164</v>
      </c>
      <c r="GK984">
        <v>172</v>
      </c>
      <c r="GL984">
        <v>136</v>
      </c>
      <c r="GM984">
        <v>71</v>
      </c>
      <c r="GN984">
        <v>110</v>
      </c>
      <c r="GO984">
        <v>58</v>
      </c>
      <c r="GP984">
        <v>20</v>
      </c>
      <c r="GQ984">
        <v>146</v>
      </c>
      <c r="GR984">
        <v>132</v>
      </c>
      <c r="GS984">
        <v>22</v>
      </c>
      <c r="GT984">
        <v>46</v>
      </c>
      <c r="GU984">
        <v>159</v>
      </c>
      <c r="GV984">
        <v>137</v>
      </c>
    </row>
    <row r="985" spans="4:205" x14ac:dyDescent="0.2">
      <c r="E985" s="426" t="s">
        <v>159</v>
      </c>
      <c r="F985">
        <v>160</v>
      </c>
      <c r="G985">
        <v>45</v>
      </c>
      <c r="H985">
        <v>170</v>
      </c>
      <c r="I985">
        <v>172</v>
      </c>
      <c r="J985">
        <v>77</v>
      </c>
      <c r="K985">
        <v>153</v>
      </c>
      <c r="L985">
        <v>131</v>
      </c>
      <c r="M985">
        <v>150</v>
      </c>
      <c r="N985">
        <v>63</v>
      </c>
      <c r="O985">
        <v>107</v>
      </c>
      <c r="P985">
        <v>104</v>
      </c>
      <c r="Q985">
        <v>159</v>
      </c>
      <c r="R985">
        <v>121</v>
      </c>
      <c r="S985">
        <v>133</v>
      </c>
      <c r="T985">
        <v>6</v>
      </c>
      <c r="U985">
        <v>187</v>
      </c>
      <c r="V985">
        <v>185</v>
      </c>
      <c r="W985">
        <v>62</v>
      </c>
      <c r="X985">
        <v>171</v>
      </c>
      <c r="Y985">
        <v>103</v>
      </c>
      <c r="Z985">
        <v>129</v>
      </c>
      <c r="AA985">
        <v>74</v>
      </c>
      <c r="AB985">
        <v>91</v>
      </c>
      <c r="AC985">
        <v>147</v>
      </c>
      <c r="AD985">
        <v>13</v>
      </c>
      <c r="AE985">
        <v>100</v>
      </c>
      <c r="AF985">
        <v>130</v>
      </c>
      <c r="AG985">
        <v>139</v>
      </c>
      <c r="AH985">
        <v>83</v>
      </c>
      <c r="AI985">
        <v>29</v>
      </c>
      <c r="AJ985">
        <v>88</v>
      </c>
      <c r="AK985">
        <v>4</v>
      </c>
      <c r="AL985">
        <v>140</v>
      </c>
      <c r="AM985">
        <v>35</v>
      </c>
      <c r="AN985">
        <v>189</v>
      </c>
      <c r="AO985">
        <v>137</v>
      </c>
      <c r="AP985">
        <v>148</v>
      </c>
      <c r="AQ985">
        <v>122</v>
      </c>
      <c r="AR985">
        <v>48</v>
      </c>
      <c r="AS985">
        <v>126</v>
      </c>
      <c r="AT985">
        <v>54</v>
      </c>
      <c r="AU985">
        <v>43</v>
      </c>
      <c r="AV985">
        <v>149</v>
      </c>
      <c r="AW985">
        <v>178</v>
      </c>
      <c r="AX985">
        <v>106</v>
      </c>
      <c r="AY985">
        <v>25</v>
      </c>
      <c r="AZ985">
        <v>53</v>
      </c>
      <c r="BA985">
        <v>194</v>
      </c>
      <c r="BB985">
        <v>78</v>
      </c>
      <c r="BC985">
        <v>167</v>
      </c>
      <c r="BD985">
        <v>109</v>
      </c>
      <c r="BE985">
        <v>61</v>
      </c>
      <c r="BF985">
        <v>165</v>
      </c>
      <c r="BG985">
        <v>46</v>
      </c>
      <c r="BH985">
        <v>168</v>
      </c>
      <c r="BI985">
        <v>125</v>
      </c>
      <c r="BJ985">
        <v>9</v>
      </c>
      <c r="BK985">
        <v>90</v>
      </c>
      <c r="BL985">
        <v>191</v>
      </c>
      <c r="BM985">
        <v>58</v>
      </c>
      <c r="BN985">
        <v>144</v>
      </c>
      <c r="BO985">
        <v>18</v>
      </c>
      <c r="BP985">
        <v>76</v>
      </c>
      <c r="BQ985">
        <v>15</v>
      </c>
      <c r="BR985">
        <v>183</v>
      </c>
      <c r="BS985">
        <v>80</v>
      </c>
      <c r="BT985">
        <v>146</v>
      </c>
      <c r="BU985">
        <v>72</v>
      </c>
      <c r="BV985">
        <v>67</v>
      </c>
      <c r="BW985">
        <v>101</v>
      </c>
      <c r="BX985">
        <v>102</v>
      </c>
      <c r="BY985">
        <v>188</v>
      </c>
      <c r="BZ985">
        <v>71</v>
      </c>
      <c r="CA985">
        <v>118</v>
      </c>
      <c r="CB985">
        <v>7</v>
      </c>
      <c r="CC985">
        <v>73</v>
      </c>
      <c r="CD985">
        <v>5</v>
      </c>
      <c r="CE985">
        <v>179</v>
      </c>
      <c r="CF985">
        <v>55</v>
      </c>
      <c r="CG985">
        <v>66</v>
      </c>
      <c r="CH985">
        <v>14</v>
      </c>
      <c r="CI985">
        <v>93</v>
      </c>
      <c r="CJ985">
        <v>40</v>
      </c>
      <c r="CK985">
        <v>142</v>
      </c>
      <c r="CL985">
        <v>181</v>
      </c>
      <c r="CM985">
        <v>34</v>
      </c>
      <c r="CN985">
        <v>128</v>
      </c>
      <c r="CO985">
        <v>50</v>
      </c>
      <c r="CP985">
        <v>176</v>
      </c>
      <c r="CQ985">
        <v>134</v>
      </c>
      <c r="CR985">
        <v>198</v>
      </c>
      <c r="CS985">
        <v>8</v>
      </c>
      <c r="CT985">
        <v>99</v>
      </c>
      <c r="CU985">
        <v>155</v>
      </c>
      <c r="CV985">
        <v>157</v>
      </c>
      <c r="CW985">
        <v>44</v>
      </c>
      <c r="CX985">
        <v>85</v>
      </c>
      <c r="CY985">
        <v>156</v>
      </c>
      <c r="CZ985">
        <v>86</v>
      </c>
      <c r="DA985">
        <v>56</v>
      </c>
      <c r="DB985">
        <v>82</v>
      </c>
      <c r="DC985">
        <v>20</v>
      </c>
      <c r="DD985">
        <v>182</v>
      </c>
      <c r="DE985">
        <v>22</v>
      </c>
      <c r="DF985">
        <v>136</v>
      </c>
      <c r="DG985">
        <v>38</v>
      </c>
      <c r="DH985">
        <v>196</v>
      </c>
      <c r="DI985">
        <v>19</v>
      </c>
      <c r="DJ985">
        <v>92</v>
      </c>
      <c r="DK985">
        <v>112</v>
      </c>
      <c r="DL985">
        <v>79</v>
      </c>
      <c r="DM985">
        <v>175</v>
      </c>
      <c r="DN985">
        <v>16</v>
      </c>
      <c r="DO985">
        <v>141</v>
      </c>
      <c r="DP985">
        <v>161</v>
      </c>
      <c r="DQ985">
        <v>195</v>
      </c>
      <c r="DR985">
        <v>65</v>
      </c>
      <c r="DS985">
        <v>10</v>
      </c>
      <c r="DT985">
        <v>42</v>
      </c>
      <c r="DU985">
        <v>27</v>
      </c>
      <c r="DV985">
        <v>193</v>
      </c>
      <c r="DW985">
        <v>81</v>
      </c>
      <c r="DX985">
        <v>96</v>
      </c>
      <c r="DY985">
        <v>152</v>
      </c>
      <c r="DZ985">
        <v>166</v>
      </c>
      <c r="EA985">
        <v>52</v>
      </c>
      <c r="EB985">
        <v>151</v>
      </c>
      <c r="EC985">
        <v>87</v>
      </c>
      <c r="ED985">
        <v>37</v>
      </c>
      <c r="EE985">
        <v>3</v>
      </c>
      <c r="EF985">
        <v>124</v>
      </c>
      <c r="EG985">
        <v>199</v>
      </c>
      <c r="EH985">
        <v>180</v>
      </c>
      <c r="EI985">
        <v>186</v>
      </c>
      <c r="EJ985">
        <v>97</v>
      </c>
      <c r="EK985">
        <v>30</v>
      </c>
      <c r="EL985">
        <v>145</v>
      </c>
      <c r="EM985">
        <v>49</v>
      </c>
      <c r="EN985">
        <v>190</v>
      </c>
      <c r="EO985">
        <v>184</v>
      </c>
      <c r="EP985">
        <v>114</v>
      </c>
      <c r="EQ985">
        <v>84</v>
      </c>
      <c r="ER985">
        <v>47</v>
      </c>
      <c r="ES985">
        <v>173</v>
      </c>
      <c r="ET985">
        <v>36</v>
      </c>
      <c r="EU985">
        <v>192</v>
      </c>
      <c r="EV985">
        <v>24</v>
      </c>
      <c r="EW985">
        <v>116</v>
      </c>
      <c r="EX985">
        <v>108</v>
      </c>
      <c r="EY985">
        <v>31</v>
      </c>
      <c r="EZ985">
        <v>127</v>
      </c>
      <c r="FA985">
        <v>75</v>
      </c>
      <c r="FB985">
        <v>64</v>
      </c>
      <c r="FC985">
        <v>113</v>
      </c>
      <c r="FD985">
        <v>119</v>
      </c>
      <c r="FE985">
        <v>154</v>
      </c>
      <c r="FF985">
        <v>68</v>
      </c>
      <c r="FG985">
        <v>110</v>
      </c>
      <c r="FH985">
        <v>123</v>
      </c>
      <c r="FI985">
        <v>163</v>
      </c>
      <c r="FJ985">
        <v>28</v>
      </c>
      <c r="FK985">
        <v>143</v>
      </c>
      <c r="FL985">
        <v>89</v>
      </c>
      <c r="FM985">
        <v>138</v>
      </c>
      <c r="FN985">
        <v>174</v>
      </c>
      <c r="FO985">
        <v>115</v>
      </c>
      <c r="FP985">
        <v>169</v>
      </c>
      <c r="FQ985">
        <v>197</v>
      </c>
      <c r="FR985">
        <v>26</v>
      </c>
      <c r="FS985">
        <v>41</v>
      </c>
      <c r="FT985">
        <v>33</v>
      </c>
      <c r="FU985">
        <v>39</v>
      </c>
      <c r="FV985">
        <v>164</v>
      </c>
      <c r="FW985">
        <v>98</v>
      </c>
      <c r="FX985">
        <v>158</v>
      </c>
      <c r="FY985">
        <v>70</v>
      </c>
      <c r="FZ985">
        <v>60</v>
      </c>
      <c r="GA985">
        <v>12</v>
      </c>
      <c r="GB985">
        <v>17</v>
      </c>
      <c r="GC985">
        <v>23</v>
      </c>
      <c r="GD985">
        <v>135</v>
      </c>
      <c r="GE985">
        <v>51</v>
      </c>
      <c r="GF985">
        <v>117</v>
      </c>
      <c r="GG985">
        <v>11</v>
      </c>
      <c r="GH985">
        <v>177</v>
      </c>
      <c r="GI985">
        <v>95</v>
      </c>
      <c r="GJ985">
        <v>120</v>
      </c>
      <c r="GK985">
        <v>1</v>
      </c>
      <c r="GL985">
        <v>162</v>
      </c>
      <c r="GM985">
        <v>59</v>
      </c>
      <c r="GN985">
        <v>2</v>
      </c>
      <c r="GO985">
        <v>69</v>
      </c>
      <c r="GP985">
        <v>32</v>
      </c>
      <c r="GQ985">
        <v>21</v>
      </c>
      <c r="GR985">
        <v>57</v>
      </c>
      <c r="GS985">
        <v>94</v>
      </c>
      <c r="GT985">
        <v>111</v>
      </c>
      <c r="GU985">
        <v>132</v>
      </c>
      <c r="GV985">
        <v>105</v>
      </c>
    </row>
    <row r="987" spans="4:205" x14ac:dyDescent="0.2">
      <c r="D987" s="430">
        <v>200</v>
      </c>
      <c r="E987" s="431" t="s">
        <v>179</v>
      </c>
    </row>
    <row r="988" spans="4:205" x14ac:dyDescent="0.2">
      <c r="E988" s="426" t="s">
        <v>130</v>
      </c>
      <c r="F988">
        <v>1</v>
      </c>
      <c r="G988">
        <v>2</v>
      </c>
      <c r="H988">
        <v>3</v>
      </c>
      <c r="I988">
        <v>4</v>
      </c>
      <c r="J988">
        <v>5</v>
      </c>
      <c r="K988">
        <v>6</v>
      </c>
      <c r="L988">
        <v>7</v>
      </c>
      <c r="M988">
        <v>8</v>
      </c>
      <c r="N988">
        <v>9</v>
      </c>
      <c r="O988">
        <v>10</v>
      </c>
      <c r="P988">
        <v>11</v>
      </c>
      <c r="Q988">
        <v>12</v>
      </c>
      <c r="R988">
        <v>13</v>
      </c>
      <c r="S988">
        <v>14</v>
      </c>
      <c r="T988">
        <v>15</v>
      </c>
      <c r="U988">
        <v>16</v>
      </c>
      <c r="V988">
        <v>17</v>
      </c>
      <c r="W988">
        <v>18</v>
      </c>
      <c r="X988">
        <v>19</v>
      </c>
      <c r="Y988">
        <v>20</v>
      </c>
      <c r="Z988">
        <v>21</v>
      </c>
      <c r="AA988">
        <v>22</v>
      </c>
      <c r="AB988">
        <v>23</v>
      </c>
      <c r="AC988">
        <v>24</v>
      </c>
      <c r="AD988">
        <v>25</v>
      </c>
      <c r="AE988">
        <v>26</v>
      </c>
      <c r="AF988">
        <v>27</v>
      </c>
      <c r="AG988">
        <v>28</v>
      </c>
      <c r="AH988">
        <v>29</v>
      </c>
      <c r="AI988">
        <v>30</v>
      </c>
      <c r="AJ988">
        <v>31</v>
      </c>
      <c r="AK988">
        <v>32</v>
      </c>
      <c r="AL988">
        <v>33</v>
      </c>
      <c r="AM988">
        <v>34</v>
      </c>
      <c r="AN988">
        <v>35</v>
      </c>
      <c r="AO988">
        <v>36</v>
      </c>
      <c r="AP988">
        <v>37</v>
      </c>
      <c r="AQ988">
        <v>38</v>
      </c>
      <c r="AR988">
        <v>39</v>
      </c>
      <c r="AS988">
        <v>40</v>
      </c>
      <c r="AT988">
        <v>41</v>
      </c>
      <c r="AU988">
        <v>42</v>
      </c>
      <c r="AV988">
        <v>43</v>
      </c>
      <c r="AW988">
        <v>44</v>
      </c>
      <c r="AX988">
        <v>45</v>
      </c>
      <c r="AY988">
        <v>46</v>
      </c>
      <c r="AZ988">
        <v>47</v>
      </c>
      <c r="BA988">
        <v>48</v>
      </c>
      <c r="BB988">
        <v>49</v>
      </c>
      <c r="BC988">
        <v>50</v>
      </c>
      <c r="BD988">
        <v>51</v>
      </c>
      <c r="BE988">
        <v>52</v>
      </c>
      <c r="BF988">
        <v>53</v>
      </c>
      <c r="BG988">
        <v>54</v>
      </c>
      <c r="BH988">
        <v>55</v>
      </c>
      <c r="BI988">
        <v>56</v>
      </c>
      <c r="BJ988">
        <v>57</v>
      </c>
      <c r="BK988">
        <v>58</v>
      </c>
      <c r="BL988">
        <v>59</v>
      </c>
      <c r="BM988">
        <v>60</v>
      </c>
      <c r="BN988">
        <v>61</v>
      </c>
      <c r="BO988">
        <v>62</v>
      </c>
      <c r="BP988">
        <v>63</v>
      </c>
      <c r="BQ988">
        <v>64</v>
      </c>
      <c r="BR988">
        <v>65</v>
      </c>
      <c r="BS988">
        <v>66</v>
      </c>
      <c r="BT988">
        <v>67</v>
      </c>
      <c r="BU988">
        <v>68</v>
      </c>
      <c r="BV988">
        <v>69</v>
      </c>
      <c r="BW988">
        <v>70</v>
      </c>
      <c r="BX988">
        <v>71</v>
      </c>
      <c r="BY988">
        <v>72</v>
      </c>
      <c r="BZ988">
        <v>73</v>
      </c>
      <c r="CA988">
        <v>74</v>
      </c>
      <c r="CB988">
        <v>75</v>
      </c>
      <c r="CC988">
        <v>76</v>
      </c>
      <c r="CD988">
        <v>77</v>
      </c>
      <c r="CE988">
        <v>78</v>
      </c>
      <c r="CF988">
        <v>79</v>
      </c>
      <c r="CG988">
        <v>80</v>
      </c>
      <c r="CH988">
        <v>81</v>
      </c>
      <c r="CI988">
        <v>82</v>
      </c>
      <c r="CJ988">
        <v>83</v>
      </c>
      <c r="CK988">
        <v>84</v>
      </c>
      <c r="CL988">
        <v>85</v>
      </c>
      <c r="CM988">
        <v>86</v>
      </c>
      <c r="CN988">
        <v>87</v>
      </c>
      <c r="CO988">
        <v>88</v>
      </c>
      <c r="CP988">
        <v>89</v>
      </c>
      <c r="CQ988">
        <v>90</v>
      </c>
      <c r="CR988">
        <v>91</v>
      </c>
      <c r="CS988">
        <v>92</v>
      </c>
      <c r="CT988">
        <v>93</v>
      </c>
      <c r="CU988">
        <v>94</v>
      </c>
      <c r="CV988">
        <v>95</v>
      </c>
      <c r="CW988">
        <v>96</v>
      </c>
      <c r="CX988">
        <v>97</v>
      </c>
      <c r="CY988">
        <v>98</v>
      </c>
      <c r="CZ988">
        <v>99</v>
      </c>
      <c r="DA988">
        <v>100</v>
      </c>
      <c r="DB988">
        <v>101</v>
      </c>
      <c r="DC988">
        <v>102</v>
      </c>
      <c r="DD988">
        <v>103</v>
      </c>
      <c r="DE988">
        <v>104</v>
      </c>
      <c r="DF988">
        <v>105</v>
      </c>
      <c r="DG988">
        <v>106</v>
      </c>
      <c r="DH988">
        <v>107</v>
      </c>
      <c r="DI988">
        <v>108</v>
      </c>
      <c r="DJ988">
        <v>109</v>
      </c>
      <c r="DK988">
        <v>110</v>
      </c>
      <c r="DL988">
        <v>111</v>
      </c>
      <c r="DM988">
        <v>112</v>
      </c>
      <c r="DN988">
        <v>113</v>
      </c>
      <c r="DO988">
        <v>114</v>
      </c>
      <c r="DP988">
        <v>115</v>
      </c>
      <c r="DQ988">
        <v>116</v>
      </c>
      <c r="DR988">
        <v>117</v>
      </c>
      <c r="DS988">
        <v>118</v>
      </c>
      <c r="DT988">
        <v>119</v>
      </c>
      <c r="DU988">
        <v>120</v>
      </c>
      <c r="DV988">
        <v>121</v>
      </c>
      <c r="DW988">
        <v>122</v>
      </c>
      <c r="DX988">
        <v>123</v>
      </c>
      <c r="DY988">
        <v>124</v>
      </c>
      <c r="DZ988">
        <v>125</v>
      </c>
      <c r="EA988">
        <v>126</v>
      </c>
      <c r="EB988">
        <v>127</v>
      </c>
      <c r="EC988">
        <v>128</v>
      </c>
      <c r="ED988">
        <v>129</v>
      </c>
      <c r="EE988">
        <v>130</v>
      </c>
      <c r="EF988">
        <v>131</v>
      </c>
      <c r="EG988">
        <v>132</v>
      </c>
      <c r="EH988">
        <v>133</v>
      </c>
      <c r="EI988">
        <v>134</v>
      </c>
      <c r="EJ988">
        <v>135</v>
      </c>
      <c r="EK988">
        <v>136</v>
      </c>
      <c r="EL988">
        <v>137</v>
      </c>
      <c r="EM988">
        <v>138</v>
      </c>
      <c r="EN988">
        <v>139</v>
      </c>
      <c r="EO988">
        <v>140</v>
      </c>
      <c r="EP988">
        <v>141</v>
      </c>
      <c r="EQ988">
        <v>142</v>
      </c>
      <c r="ER988">
        <v>143</v>
      </c>
      <c r="ES988">
        <v>144</v>
      </c>
      <c r="ET988">
        <v>145</v>
      </c>
      <c r="EU988">
        <v>146</v>
      </c>
      <c r="EV988">
        <v>147</v>
      </c>
      <c r="EW988">
        <v>148</v>
      </c>
      <c r="EX988">
        <v>149</v>
      </c>
      <c r="EY988">
        <v>150</v>
      </c>
      <c r="EZ988">
        <v>151</v>
      </c>
      <c r="FA988">
        <v>152</v>
      </c>
      <c r="FB988">
        <v>153</v>
      </c>
      <c r="FC988">
        <v>154</v>
      </c>
      <c r="FD988">
        <v>155</v>
      </c>
      <c r="FE988">
        <v>156</v>
      </c>
      <c r="FF988">
        <v>157</v>
      </c>
      <c r="FG988">
        <v>158</v>
      </c>
      <c r="FH988">
        <v>159</v>
      </c>
      <c r="FI988">
        <v>160</v>
      </c>
      <c r="FJ988">
        <v>161</v>
      </c>
      <c r="FK988">
        <v>162</v>
      </c>
      <c r="FL988">
        <v>163</v>
      </c>
      <c r="FM988">
        <v>164</v>
      </c>
      <c r="FN988">
        <v>165</v>
      </c>
      <c r="FO988">
        <v>166</v>
      </c>
      <c r="FP988">
        <v>167</v>
      </c>
      <c r="FQ988">
        <v>168</v>
      </c>
      <c r="FR988">
        <v>169</v>
      </c>
      <c r="FS988">
        <v>170</v>
      </c>
      <c r="FT988">
        <v>171</v>
      </c>
      <c r="FU988">
        <v>172</v>
      </c>
      <c r="FV988">
        <v>173</v>
      </c>
      <c r="FW988">
        <v>174</v>
      </c>
      <c r="FX988">
        <v>175</v>
      </c>
      <c r="FY988">
        <v>176</v>
      </c>
      <c r="FZ988">
        <v>177</v>
      </c>
      <c r="GA988">
        <v>178</v>
      </c>
      <c r="GB988">
        <v>179</v>
      </c>
      <c r="GC988">
        <v>180</v>
      </c>
      <c r="GD988">
        <v>181</v>
      </c>
      <c r="GE988">
        <v>182</v>
      </c>
      <c r="GF988">
        <v>183</v>
      </c>
      <c r="GG988">
        <v>184</v>
      </c>
      <c r="GH988">
        <v>185</v>
      </c>
      <c r="GI988">
        <v>186</v>
      </c>
      <c r="GJ988">
        <v>187</v>
      </c>
      <c r="GK988">
        <v>188</v>
      </c>
      <c r="GL988">
        <v>189</v>
      </c>
      <c r="GM988">
        <v>190</v>
      </c>
      <c r="GN988">
        <v>191</v>
      </c>
      <c r="GO988">
        <v>192</v>
      </c>
      <c r="GP988">
        <v>193</v>
      </c>
      <c r="GQ988">
        <v>194</v>
      </c>
      <c r="GR988">
        <v>195</v>
      </c>
      <c r="GS988">
        <v>196</v>
      </c>
      <c r="GT988">
        <v>197</v>
      </c>
      <c r="GU988">
        <v>198</v>
      </c>
      <c r="GV988">
        <v>199</v>
      </c>
      <c r="GW988">
        <v>200</v>
      </c>
    </row>
    <row r="989" spans="4:205" x14ac:dyDescent="0.2">
      <c r="E989" s="426" t="s">
        <v>157</v>
      </c>
      <c r="F989">
        <v>57</v>
      </c>
      <c r="G989">
        <v>9</v>
      </c>
      <c r="H989">
        <v>132</v>
      </c>
      <c r="I989">
        <v>168</v>
      </c>
      <c r="J989">
        <v>68</v>
      </c>
      <c r="K989">
        <v>140</v>
      </c>
      <c r="L989">
        <v>73</v>
      </c>
      <c r="M989">
        <v>54</v>
      </c>
      <c r="N989">
        <v>117</v>
      </c>
      <c r="O989">
        <v>148</v>
      </c>
      <c r="P989">
        <v>179</v>
      </c>
      <c r="Q989">
        <v>145</v>
      </c>
      <c r="R989">
        <v>165</v>
      </c>
      <c r="S989">
        <v>72</v>
      </c>
      <c r="T989">
        <v>16</v>
      </c>
      <c r="U989">
        <v>8</v>
      </c>
      <c r="V989">
        <v>26</v>
      </c>
      <c r="W989">
        <v>154</v>
      </c>
      <c r="X989">
        <v>2</v>
      </c>
      <c r="Y989">
        <v>98</v>
      </c>
      <c r="Z989">
        <v>122</v>
      </c>
      <c r="AA989">
        <v>50</v>
      </c>
      <c r="AB989">
        <v>29</v>
      </c>
      <c r="AC989">
        <v>177</v>
      </c>
      <c r="AD989">
        <v>37</v>
      </c>
      <c r="AE989">
        <v>75</v>
      </c>
      <c r="AF989">
        <v>88</v>
      </c>
      <c r="AG989">
        <v>196</v>
      </c>
      <c r="AH989">
        <v>185</v>
      </c>
      <c r="AI989">
        <v>78</v>
      </c>
      <c r="AJ989">
        <v>64</v>
      </c>
      <c r="AK989">
        <v>33</v>
      </c>
      <c r="AL989">
        <v>67</v>
      </c>
      <c r="AM989">
        <v>110</v>
      </c>
      <c r="AN989">
        <v>102</v>
      </c>
      <c r="AO989">
        <v>118</v>
      </c>
      <c r="AP989">
        <v>191</v>
      </c>
      <c r="AQ989">
        <v>55</v>
      </c>
      <c r="AR989">
        <v>91</v>
      </c>
      <c r="AS989">
        <v>172</v>
      </c>
      <c r="AT989">
        <v>90</v>
      </c>
      <c r="AU989">
        <v>13</v>
      </c>
      <c r="AV989">
        <v>5</v>
      </c>
      <c r="AW989">
        <v>17</v>
      </c>
      <c r="AX989">
        <v>6</v>
      </c>
      <c r="AY989">
        <v>184</v>
      </c>
      <c r="AZ989">
        <v>194</v>
      </c>
      <c r="BA989">
        <v>42</v>
      </c>
      <c r="BB989">
        <v>150</v>
      </c>
      <c r="BC989">
        <v>63</v>
      </c>
      <c r="BD989">
        <v>48</v>
      </c>
      <c r="BE989">
        <v>101</v>
      </c>
      <c r="BF989">
        <v>62</v>
      </c>
      <c r="BG989">
        <v>161</v>
      </c>
      <c r="BH989">
        <v>84</v>
      </c>
      <c r="BI989">
        <v>155</v>
      </c>
      <c r="BJ989">
        <v>38</v>
      </c>
      <c r="BK989">
        <v>127</v>
      </c>
      <c r="BL989">
        <v>25</v>
      </c>
      <c r="BM989">
        <v>93</v>
      </c>
      <c r="BN989">
        <v>89</v>
      </c>
      <c r="BO989">
        <v>105</v>
      </c>
      <c r="BP989">
        <v>99</v>
      </c>
      <c r="BQ989">
        <v>128</v>
      </c>
      <c r="BR989">
        <v>149</v>
      </c>
      <c r="BS989">
        <v>22</v>
      </c>
      <c r="BT989">
        <v>44</v>
      </c>
      <c r="BU989">
        <v>130</v>
      </c>
      <c r="BV989">
        <v>76</v>
      </c>
      <c r="BW989">
        <v>111</v>
      </c>
      <c r="BX989">
        <v>34</v>
      </c>
      <c r="BY989">
        <v>4</v>
      </c>
      <c r="BZ989">
        <v>144</v>
      </c>
      <c r="CA989">
        <v>197</v>
      </c>
      <c r="CB989">
        <v>126</v>
      </c>
      <c r="CC989">
        <v>104</v>
      </c>
      <c r="CD989">
        <v>70</v>
      </c>
      <c r="CE989">
        <v>79</v>
      </c>
      <c r="CF989">
        <v>121</v>
      </c>
      <c r="CG989">
        <v>32</v>
      </c>
      <c r="CH989">
        <v>20</v>
      </c>
      <c r="CI989">
        <v>24</v>
      </c>
      <c r="CJ989">
        <v>134</v>
      </c>
      <c r="CK989">
        <v>45</v>
      </c>
      <c r="CL989">
        <v>103</v>
      </c>
      <c r="CM989">
        <v>83</v>
      </c>
      <c r="CN989">
        <v>143</v>
      </c>
      <c r="CO989">
        <v>31</v>
      </c>
      <c r="CP989">
        <v>192</v>
      </c>
      <c r="CQ989">
        <v>137</v>
      </c>
      <c r="CR989">
        <v>40</v>
      </c>
      <c r="CS989">
        <v>108</v>
      </c>
      <c r="CT989">
        <v>41</v>
      </c>
      <c r="CU989">
        <v>160</v>
      </c>
      <c r="CV989">
        <v>198</v>
      </c>
      <c r="CW989">
        <v>200</v>
      </c>
      <c r="CX989">
        <v>65</v>
      </c>
      <c r="CY989">
        <v>124</v>
      </c>
      <c r="CZ989">
        <v>82</v>
      </c>
      <c r="DA989">
        <v>186</v>
      </c>
      <c r="DB989">
        <v>85</v>
      </c>
      <c r="DC989">
        <v>133</v>
      </c>
      <c r="DD989">
        <v>21</v>
      </c>
      <c r="DE989">
        <v>138</v>
      </c>
      <c r="DF989">
        <v>87</v>
      </c>
      <c r="DG989">
        <v>125</v>
      </c>
      <c r="DH989">
        <v>199</v>
      </c>
      <c r="DI989">
        <v>176</v>
      </c>
      <c r="DJ989">
        <v>141</v>
      </c>
      <c r="DK989">
        <v>156</v>
      </c>
      <c r="DL989">
        <v>119</v>
      </c>
      <c r="DM989">
        <v>95</v>
      </c>
      <c r="DN989">
        <v>166</v>
      </c>
      <c r="DO989">
        <v>100</v>
      </c>
      <c r="DP989">
        <v>113</v>
      </c>
      <c r="DQ989">
        <v>164</v>
      </c>
      <c r="DR989">
        <v>74</v>
      </c>
      <c r="DS989">
        <v>15</v>
      </c>
      <c r="DT989">
        <v>56</v>
      </c>
      <c r="DU989">
        <v>97</v>
      </c>
      <c r="DV989">
        <v>39</v>
      </c>
      <c r="DW989">
        <v>183</v>
      </c>
      <c r="DX989">
        <v>136</v>
      </c>
      <c r="DY989">
        <v>86</v>
      </c>
      <c r="DZ989">
        <v>52</v>
      </c>
      <c r="EA989">
        <v>23</v>
      </c>
      <c r="EB989">
        <v>174</v>
      </c>
      <c r="EC989">
        <v>187</v>
      </c>
      <c r="ED989">
        <v>53</v>
      </c>
      <c r="EE989">
        <v>152</v>
      </c>
      <c r="EF989">
        <v>182</v>
      </c>
      <c r="EG989">
        <v>159</v>
      </c>
      <c r="EH989">
        <v>7</v>
      </c>
      <c r="EI989">
        <v>167</v>
      </c>
      <c r="EJ989">
        <v>59</v>
      </c>
      <c r="EK989">
        <v>94</v>
      </c>
      <c r="EL989">
        <v>43</v>
      </c>
      <c r="EM989">
        <v>11</v>
      </c>
      <c r="EN989">
        <v>71</v>
      </c>
      <c r="EO989">
        <v>146</v>
      </c>
      <c r="EP989">
        <v>58</v>
      </c>
      <c r="EQ989">
        <v>170</v>
      </c>
      <c r="ER989">
        <v>27</v>
      </c>
      <c r="ES989">
        <v>107</v>
      </c>
      <c r="ET989">
        <v>131</v>
      </c>
      <c r="EU989">
        <v>147</v>
      </c>
      <c r="EV989">
        <v>158</v>
      </c>
      <c r="EW989">
        <v>139</v>
      </c>
      <c r="EX989">
        <v>61</v>
      </c>
      <c r="EY989">
        <v>114</v>
      </c>
      <c r="EZ989">
        <v>19</v>
      </c>
      <c r="FA989">
        <v>3</v>
      </c>
      <c r="FB989">
        <v>120</v>
      </c>
      <c r="FC989">
        <v>180</v>
      </c>
      <c r="FD989">
        <v>47</v>
      </c>
      <c r="FE989">
        <v>123</v>
      </c>
      <c r="FF989">
        <v>195</v>
      </c>
      <c r="FG989">
        <v>171</v>
      </c>
      <c r="FH989">
        <v>77</v>
      </c>
      <c r="FI989">
        <v>188</v>
      </c>
      <c r="FJ989">
        <v>60</v>
      </c>
      <c r="FK989">
        <v>163</v>
      </c>
      <c r="FL989">
        <v>36</v>
      </c>
      <c r="FM989">
        <v>12</v>
      </c>
      <c r="FN989">
        <v>169</v>
      </c>
      <c r="FO989">
        <v>35</v>
      </c>
      <c r="FP989">
        <v>10</v>
      </c>
      <c r="FQ989">
        <v>190</v>
      </c>
      <c r="FR989">
        <v>51</v>
      </c>
      <c r="FS989">
        <v>28</v>
      </c>
      <c r="FT989">
        <v>69</v>
      </c>
      <c r="FU989">
        <v>106</v>
      </c>
      <c r="FV989">
        <v>46</v>
      </c>
      <c r="FW989">
        <v>1</v>
      </c>
      <c r="FX989">
        <v>129</v>
      </c>
      <c r="FY989">
        <v>30</v>
      </c>
      <c r="FZ989">
        <v>18</v>
      </c>
      <c r="GA989">
        <v>49</v>
      </c>
      <c r="GB989">
        <v>115</v>
      </c>
      <c r="GC989">
        <v>142</v>
      </c>
      <c r="GD989">
        <v>92</v>
      </c>
      <c r="GE989">
        <v>178</v>
      </c>
      <c r="GF989">
        <v>14</v>
      </c>
      <c r="GG989">
        <v>96</v>
      </c>
      <c r="GH989">
        <v>109</v>
      </c>
      <c r="GI989">
        <v>80</v>
      </c>
      <c r="GJ989">
        <v>173</v>
      </c>
      <c r="GK989">
        <v>157</v>
      </c>
      <c r="GL989">
        <v>193</v>
      </c>
      <c r="GM989">
        <v>81</v>
      </c>
      <c r="GN989">
        <v>153</v>
      </c>
      <c r="GO989">
        <v>189</v>
      </c>
      <c r="GP989">
        <v>175</v>
      </c>
      <c r="GQ989">
        <v>66</v>
      </c>
      <c r="GR989">
        <v>181</v>
      </c>
      <c r="GS989">
        <v>135</v>
      </c>
      <c r="GT989">
        <v>151</v>
      </c>
      <c r="GU989">
        <v>116</v>
      </c>
      <c r="GV989">
        <v>112</v>
      </c>
      <c r="GW989">
        <v>162</v>
      </c>
    </row>
    <row r="990" spans="4:205" x14ac:dyDescent="0.2">
      <c r="E990" s="426" t="s">
        <v>159</v>
      </c>
      <c r="F990">
        <v>17</v>
      </c>
      <c r="G990">
        <v>80</v>
      </c>
      <c r="H990">
        <v>2</v>
      </c>
      <c r="I990">
        <v>183</v>
      </c>
      <c r="J990">
        <v>11</v>
      </c>
      <c r="K990">
        <v>160</v>
      </c>
      <c r="L990">
        <v>55</v>
      </c>
      <c r="M990">
        <v>77</v>
      </c>
      <c r="N990">
        <v>75</v>
      </c>
      <c r="O990">
        <v>8</v>
      </c>
      <c r="P990">
        <v>103</v>
      </c>
      <c r="Q990">
        <v>140</v>
      </c>
      <c r="R990">
        <v>72</v>
      </c>
      <c r="S990">
        <v>108</v>
      </c>
      <c r="T990">
        <v>164</v>
      </c>
      <c r="U990">
        <v>112</v>
      </c>
      <c r="V990">
        <v>86</v>
      </c>
      <c r="W990">
        <v>199</v>
      </c>
      <c r="X990">
        <v>132</v>
      </c>
      <c r="Y990">
        <v>23</v>
      </c>
      <c r="Z990">
        <v>180</v>
      </c>
      <c r="AA990">
        <v>14</v>
      </c>
      <c r="AB990">
        <v>105</v>
      </c>
      <c r="AC990">
        <v>83</v>
      </c>
      <c r="AD990">
        <v>18</v>
      </c>
      <c r="AE990">
        <v>172</v>
      </c>
      <c r="AF990">
        <v>39</v>
      </c>
      <c r="AG990">
        <v>159</v>
      </c>
      <c r="AH990">
        <v>62</v>
      </c>
      <c r="AI990">
        <v>106</v>
      </c>
      <c r="AJ990">
        <v>95</v>
      </c>
      <c r="AK990">
        <v>128</v>
      </c>
      <c r="AL990">
        <v>85</v>
      </c>
      <c r="AM990">
        <v>136</v>
      </c>
      <c r="AN990">
        <v>66</v>
      </c>
      <c r="AO990">
        <v>189</v>
      </c>
      <c r="AP990">
        <v>131</v>
      </c>
      <c r="AQ990">
        <v>52</v>
      </c>
      <c r="AR990">
        <v>156</v>
      </c>
      <c r="AS990">
        <v>191</v>
      </c>
      <c r="AT990">
        <v>198</v>
      </c>
      <c r="AU990">
        <v>114</v>
      </c>
      <c r="AV990">
        <v>119</v>
      </c>
      <c r="AW990">
        <v>31</v>
      </c>
      <c r="AX990">
        <v>94</v>
      </c>
      <c r="AY990">
        <v>117</v>
      </c>
      <c r="AZ990">
        <v>186</v>
      </c>
      <c r="BA990">
        <v>69</v>
      </c>
      <c r="BB990">
        <v>40</v>
      </c>
      <c r="BC990">
        <v>27</v>
      </c>
      <c r="BD990">
        <v>110</v>
      </c>
      <c r="BE990">
        <v>150</v>
      </c>
      <c r="BF990">
        <v>195</v>
      </c>
      <c r="BG990">
        <v>122</v>
      </c>
      <c r="BH990">
        <v>38</v>
      </c>
      <c r="BI990">
        <v>165</v>
      </c>
      <c r="BJ990">
        <v>134</v>
      </c>
      <c r="BK990">
        <v>111</v>
      </c>
      <c r="BL990">
        <v>147</v>
      </c>
      <c r="BM990">
        <v>121</v>
      </c>
      <c r="BN990">
        <v>142</v>
      </c>
      <c r="BO990">
        <v>193</v>
      </c>
      <c r="BP990">
        <v>181</v>
      </c>
      <c r="BQ990">
        <v>42</v>
      </c>
      <c r="BR990">
        <v>46</v>
      </c>
      <c r="BS990">
        <v>102</v>
      </c>
      <c r="BT990">
        <v>61</v>
      </c>
      <c r="BU990">
        <v>70</v>
      </c>
      <c r="BV990">
        <v>157</v>
      </c>
      <c r="BW990">
        <v>179</v>
      </c>
      <c r="BX990">
        <v>185</v>
      </c>
      <c r="BY990">
        <v>175</v>
      </c>
      <c r="BZ990">
        <v>65</v>
      </c>
      <c r="CA990">
        <v>90</v>
      </c>
      <c r="CB990">
        <v>7</v>
      </c>
      <c r="CC990">
        <v>148</v>
      </c>
      <c r="CD990">
        <v>96</v>
      </c>
      <c r="CE990">
        <v>9</v>
      </c>
      <c r="CF990">
        <v>155</v>
      </c>
      <c r="CG990">
        <v>21</v>
      </c>
      <c r="CH990">
        <v>99</v>
      </c>
      <c r="CI990">
        <v>130</v>
      </c>
      <c r="CJ990">
        <v>12</v>
      </c>
      <c r="CK990">
        <v>33</v>
      </c>
      <c r="CL990">
        <v>182</v>
      </c>
      <c r="CM990">
        <v>59</v>
      </c>
      <c r="CN990">
        <v>78</v>
      </c>
      <c r="CO990">
        <v>192</v>
      </c>
      <c r="CP990">
        <v>127</v>
      </c>
      <c r="CQ990">
        <v>13</v>
      </c>
      <c r="CR990">
        <v>45</v>
      </c>
      <c r="CS990">
        <v>54</v>
      </c>
      <c r="CT990">
        <v>197</v>
      </c>
      <c r="CU990">
        <v>176</v>
      </c>
      <c r="CV990">
        <v>101</v>
      </c>
      <c r="CW990">
        <v>47</v>
      </c>
      <c r="CX990">
        <v>139</v>
      </c>
      <c r="CY990">
        <v>71</v>
      </c>
      <c r="CZ990">
        <v>133</v>
      </c>
      <c r="DA990">
        <v>1</v>
      </c>
      <c r="DB990">
        <v>100</v>
      </c>
      <c r="DC990">
        <v>51</v>
      </c>
      <c r="DD990">
        <v>76</v>
      </c>
      <c r="DE990">
        <v>171</v>
      </c>
      <c r="DF990">
        <v>67</v>
      </c>
      <c r="DG990">
        <v>24</v>
      </c>
      <c r="DH990">
        <v>113</v>
      </c>
      <c r="DI990">
        <v>170</v>
      </c>
      <c r="DJ990">
        <v>146</v>
      </c>
      <c r="DK990">
        <v>163</v>
      </c>
      <c r="DL990">
        <v>129</v>
      </c>
      <c r="DM990">
        <v>79</v>
      </c>
      <c r="DN990">
        <v>82</v>
      </c>
      <c r="DO990">
        <v>143</v>
      </c>
      <c r="DP990">
        <v>3</v>
      </c>
      <c r="DQ990">
        <v>138</v>
      </c>
      <c r="DR990">
        <v>98</v>
      </c>
      <c r="DS990">
        <v>10</v>
      </c>
      <c r="DT990">
        <v>178</v>
      </c>
      <c r="DU990">
        <v>184</v>
      </c>
      <c r="DV990">
        <v>167</v>
      </c>
      <c r="DW990">
        <v>93</v>
      </c>
      <c r="DX990">
        <v>126</v>
      </c>
      <c r="DY990">
        <v>58</v>
      </c>
      <c r="DZ990">
        <v>48</v>
      </c>
      <c r="EA990">
        <v>25</v>
      </c>
      <c r="EB990">
        <v>84</v>
      </c>
      <c r="EC990">
        <v>6</v>
      </c>
      <c r="ED990">
        <v>123</v>
      </c>
      <c r="EE990">
        <v>196</v>
      </c>
      <c r="EF990">
        <v>74</v>
      </c>
      <c r="EG990">
        <v>49</v>
      </c>
      <c r="EH990">
        <v>32</v>
      </c>
      <c r="EI990">
        <v>116</v>
      </c>
      <c r="EJ990">
        <v>141</v>
      </c>
      <c r="EK990">
        <v>169</v>
      </c>
      <c r="EL990">
        <v>15</v>
      </c>
      <c r="EM990">
        <v>162</v>
      </c>
      <c r="EN990">
        <v>41</v>
      </c>
      <c r="EO990">
        <v>64</v>
      </c>
      <c r="EP990">
        <v>168</v>
      </c>
      <c r="EQ990">
        <v>190</v>
      </c>
      <c r="ER990">
        <v>16</v>
      </c>
      <c r="ES990">
        <v>173</v>
      </c>
      <c r="ET990">
        <v>88</v>
      </c>
      <c r="EU990">
        <v>68</v>
      </c>
      <c r="EV990">
        <v>154</v>
      </c>
      <c r="EW990">
        <v>145</v>
      </c>
      <c r="EX990">
        <v>43</v>
      </c>
      <c r="EY990">
        <v>118</v>
      </c>
      <c r="EZ990">
        <v>5</v>
      </c>
      <c r="FA990">
        <v>34</v>
      </c>
      <c r="FB990">
        <v>137</v>
      </c>
      <c r="FC990">
        <v>153</v>
      </c>
      <c r="FD990">
        <v>36</v>
      </c>
      <c r="FE990">
        <v>115</v>
      </c>
      <c r="FF990">
        <v>35</v>
      </c>
      <c r="FG990">
        <v>50</v>
      </c>
      <c r="FH990">
        <v>135</v>
      </c>
      <c r="FI990">
        <v>56</v>
      </c>
      <c r="FJ990">
        <v>53</v>
      </c>
      <c r="FK990">
        <v>28</v>
      </c>
      <c r="FL990">
        <v>177</v>
      </c>
      <c r="FM990">
        <v>92</v>
      </c>
      <c r="FN990">
        <v>22</v>
      </c>
      <c r="FO990">
        <v>120</v>
      </c>
      <c r="FP990">
        <v>63</v>
      </c>
      <c r="FQ990">
        <v>152</v>
      </c>
      <c r="FR990">
        <v>158</v>
      </c>
      <c r="FS990">
        <v>89</v>
      </c>
      <c r="FT990">
        <v>149</v>
      </c>
      <c r="FU990">
        <v>188</v>
      </c>
      <c r="FV990">
        <v>87</v>
      </c>
      <c r="FW990">
        <v>73</v>
      </c>
      <c r="FX990">
        <v>57</v>
      </c>
      <c r="FY990">
        <v>174</v>
      </c>
      <c r="FZ990">
        <v>20</v>
      </c>
      <c r="GA990">
        <v>81</v>
      </c>
      <c r="GB990">
        <v>30</v>
      </c>
      <c r="GC990">
        <v>151</v>
      </c>
      <c r="GD990">
        <v>194</v>
      </c>
      <c r="GE990">
        <v>124</v>
      </c>
      <c r="GF990">
        <v>161</v>
      </c>
      <c r="GG990">
        <v>97</v>
      </c>
      <c r="GH990">
        <v>19</v>
      </c>
      <c r="GI990">
        <v>29</v>
      </c>
      <c r="GJ990">
        <v>144</v>
      </c>
      <c r="GK990">
        <v>107</v>
      </c>
      <c r="GL990">
        <v>60</v>
      </c>
      <c r="GM990">
        <v>166</v>
      </c>
      <c r="GN990">
        <v>44</v>
      </c>
      <c r="GO990">
        <v>91</v>
      </c>
      <c r="GP990">
        <v>37</v>
      </c>
      <c r="GQ990">
        <v>125</v>
      </c>
      <c r="GR990">
        <v>104</v>
      </c>
      <c r="GS990">
        <v>109</v>
      </c>
      <c r="GT990">
        <v>200</v>
      </c>
      <c r="GU990">
        <v>4</v>
      </c>
      <c r="GV990">
        <v>187</v>
      </c>
      <c r="GW990">
        <v>26</v>
      </c>
    </row>
    <row r="992" spans="4:205" x14ac:dyDescent="0.2">
      <c r="D992" s="430">
        <v>201</v>
      </c>
      <c r="E992" s="431" t="s">
        <v>179</v>
      </c>
    </row>
    <row r="993" spans="4:209" x14ac:dyDescent="0.2">
      <c r="E993" s="426" t="s">
        <v>130</v>
      </c>
      <c r="F993">
        <v>1</v>
      </c>
      <c r="G993">
        <v>2</v>
      </c>
      <c r="H993">
        <v>3</v>
      </c>
      <c r="I993">
        <v>4</v>
      </c>
      <c r="J993">
        <v>5</v>
      </c>
      <c r="K993">
        <v>6</v>
      </c>
      <c r="L993">
        <v>7</v>
      </c>
      <c r="M993">
        <v>8</v>
      </c>
      <c r="N993">
        <v>9</v>
      </c>
      <c r="O993">
        <v>10</v>
      </c>
      <c r="P993">
        <v>11</v>
      </c>
      <c r="Q993">
        <v>12</v>
      </c>
      <c r="R993">
        <v>13</v>
      </c>
      <c r="S993">
        <v>14</v>
      </c>
      <c r="T993">
        <v>15</v>
      </c>
      <c r="U993">
        <v>16</v>
      </c>
      <c r="V993">
        <v>17</v>
      </c>
      <c r="W993">
        <v>18</v>
      </c>
      <c r="X993">
        <v>19</v>
      </c>
      <c r="Y993">
        <v>20</v>
      </c>
      <c r="Z993">
        <v>21</v>
      </c>
      <c r="AA993">
        <v>22</v>
      </c>
      <c r="AB993">
        <v>23</v>
      </c>
      <c r="AC993">
        <v>24</v>
      </c>
      <c r="AD993">
        <v>25</v>
      </c>
      <c r="AE993">
        <v>26</v>
      </c>
      <c r="AF993">
        <v>27</v>
      </c>
      <c r="AG993">
        <v>28</v>
      </c>
      <c r="AH993">
        <v>29</v>
      </c>
      <c r="AI993">
        <v>30</v>
      </c>
      <c r="AJ993">
        <v>31</v>
      </c>
      <c r="AK993">
        <v>32</v>
      </c>
      <c r="AL993">
        <v>33</v>
      </c>
      <c r="AM993">
        <v>34</v>
      </c>
      <c r="AN993">
        <v>35</v>
      </c>
      <c r="AO993">
        <v>36</v>
      </c>
      <c r="AP993">
        <v>37</v>
      </c>
      <c r="AQ993">
        <v>38</v>
      </c>
      <c r="AR993">
        <v>39</v>
      </c>
      <c r="AS993">
        <v>40</v>
      </c>
      <c r="AT993">
        <v>41</v>
      </c>
      <c r="AU993">
        <v>42</v>
      </c>
      <c r="AV993">
        <v>43</v>
      </c>
      <c r="AW993">
        <v>44</v>
      </c>
      <c r="AX993">
        <v>45</v>
      </c>
      <c r="AY993">
        <v>46</v>
      </c>
      <c r="AZ993">
        <v>47</v>
      </c>
      <c r="BA993">
        <v>48</v>
      </c>
      <c r="BB993">
        <v>49</v>
      </c>
      <c r="BC993">
        <v>50</v>
      </c>
      <c r="BD993">
        <v>51</v>
      </c>
      <c r="BE993">
        <v>52</v>
      </c>
      <c r="BF993">
        <v>53</v>
      </c>
      <c r="BG993">
        <v>54</v>
      </c>
      <c r="BH993">
        <v>55</v>
      </c>
      <c r="BI993">
        <v>56</v>
      </c>
      <c r="BJ993">
        <v>57</v>
      </c>
      <c r="BK993">
        <v>58</v>
      </c>
      <c r="BL993">
        <v>59</v>
      </c>
      <c r="BM993">
        <v>60</v>
      </c>
      <c r="BN993">
        <v>61</v>
      </c>
      <c r="BO993">
        <v>62</v>
      </c>
      <c r="BP993">
        <v>63</v>
      </c>
      <c r="BQ993">
        <v>64</v>
      </c>
      <c r="BR993">
        <v>65</v>
      </c>
      <c r="BS993">
        <v>66</v>
      </c>
      <c r="BT993">
        <v>67</v>
      </c>
      <c r="BU993">
        <v>68</v>
      </c>
      <c r="BV993">
        <v>69</v>
      </c>
      <c r="BW993">
        <v>70</v>
      </c>
      <c r="BX993">
        <v>71</v>
      </c>
      <c r="BY993">
        <v>72</v>
      </c>
      <c r="BZ993">
        <v>73</v>
      </c>
      <c r="CA993">
        <v>74</v>
      </c>
      <c r="CB993">
        <v>75</v>
      </c>
      <c r="CC993">
        <v>76</v>
      </c>
      <c r="CD993">
        <v>77</v>
      </c>
      <c r="CE993">
        <v>78</v>
      </c>
      <c r="CF993">
        <v>79</v>
      </c>
      <c r="CG993">
        <v>80</v>
      </c>
      <c r="CH993">
        <v>81</v>
      </c>
      <c r="CI993">
        <v>82</v>
      </c>
      <c r="CJ993">
        <v>83</v>
      </c>
      <c r="CK993">
        <v>84</v>
      </c>
      <c r="CL993">
        <v>85</v>
      </c>
      <c r="CM993">
        <v>86</v>
      </c>
      <c r="CN993">
        <v>87</v>
      </c>
      <c r="CO993">
        <v>88</v>
      </c>
      <c r="CP993">
        <v>89</v>
      </c>
      <c r="CQ993">
        <v>90</v>
      </c>
      <c r="CR993">
        <v>91</v>
      </c>
      <c r="CS993">
        <v>92</v>
      </c>
      <c r="CT993">
        <v>93</v>
      </c>
      <c r="CU993">
        <v>94</v>
      </c>
      <c r="CV993">
        <v>95</v>
      </c>
      <c r="CW993">
        <v>96</v>
      </c>
      <c r="CX993">
        <v>97</v>
      </c>
      <c r="CY993">
        <v>98</v>
      </c>
      <c r="CZ993">
        <v>99</v>
      </c>
      <c r="DA993">
        <v>100</v>
      </c>
      <c r="DB993">
        <v>101</v>
      </c>
      <c r="DC993">
        <v>102</v>
      </c>
      <c r="DD993">
        <v>103</v>
      </c>
      <c r="DE993">
        <v>104</v>
      </c>
      <c r="DF993">
        <v>105</v>
      </c>
      <c r="DG993">
        <v>106</v>
      </c>
      <c r="DH993">
        <v>107</v>
      </c>
      <c r="DI993">
        <v>108</v>
      </c>
      <c r="DJ993">
        <v>109</v>
      </c>
      <c r="DK993">
        <v>110</v>
      </c>
      <c r="DL993">
        <v>111</v>
      </c>
      <c r="DM993">
        <v>112</v>
      </c>
      <c r="DN993">
        <v>113</v>
      </c>
      <c r="DO993">
        <v>114</v>
      </c>
      <c r="DP993">
        <v>115</v>
      </c>
      <c r="DQ993">
        <v>116</v>
      </c>
      <c r="DR993">
        <v>117</v>
      </c>
      <c r="DS993">
        <v>118</v>
      </c>
      <c r="DT993">
        <v>119</v>
      </c>
      <c r="DU993">
        <v>120</v>
      </c>
      <c r="DV993">
        <v>121</v>
      </c>
      <c r="DW993">
        <v>122</v>
      </c>
      <c r="DX993">
        <v>123</v>
      </c>
      <c r="DY993">
        <v>124</v>
      </c>
      <c r="DZ993">
        <v>125</v>
      </c>
      <c r="EA993">
        <v>126</v>
      </c>
      <c r="EB993">
        <v>127</v>
      </c>
      <c r="EC993">
        <v>128</v>
      </c>
      <c r="ED993">
        <v>129</v>
      </c>
      <c r="EE993">
        <v>130</v>
      </c>
      <c r="EF993">
        <v>131</v>
      </c>
      <c r="EG993">
        <v>132</v>
      </c>
      <c r="EH993">
        <v>133</v>
      </c>
      <c r="EI993">
        <v>134</v>
      </c>
      <c r="EJ993">
        <v>135</v>
      </c>
      <c r="EK993">
        <v>136</v>
      </c>
      <c r="EL993">
        <v>137</v>
      </c>
      <c r="EM993">
        <v>138</v>
      </c>
      <c r="EN993">
        <v>139</v>
      </c>
      <c r="EO993">
        <v>140</v>
      </c>
      <c r="EP993">
        <v>141</v>
      </c>
      <c r="EQ993">
        <v>142</v>
      </c>
      <c r="ER993">
        <v>143</v>
      </c>
      <c r="ES993">
        <v>144</v>
      </c>
      <c r="ET993">
        <v>145</v>
      </c>
      <c r="EU993">
        <v>146</v>
      </c>
      <c r="EV993">
        <v>147</v>
      </c>
      <c r="EW993">
        <v>148</v>
      </c>
      <c r="EX993">
        <v>149</v>
      </c>
      <c r="EY993">
        <v>150</v>
      </c>
      <c r="EZ993">
        <v>151</v>
      </c>
      <c r="FA993">
        <v>152</v>
      </c>
      <c r="FB993">
        <v>153</v>
      </c>
      <c r="FC993">
        <v>154</v>
      </c>
      <c r="FD993">
        <v>155</v>
      </c>
      <c r="FE993">
        <v>156</v>
      </c>
      <c r="FF993">
        <v>157</v>
      </c>
      <c r="FG993">
        <v>158</v>
      </c>
      <c r="FH993">
        <v>159</v>
      </c>
      <c r="FI993">
        <v>160</v>
      </c>
      <c r="FJ993">
        <v>161</v>
      </c>
      <c r="FK993">
        <v>162</v>
      </c>
      <c r="FL993">
        <v>163</v>
      </c>
      <c r="FM993">
        <v>164</v>
      </c>
      <c r="FN993">
        <v>165</v>
      </c>
      <c r="FO993">
        <v>166</v>
      </c>
      <c r="FP993">
        <v>167</v>
      </c>
      <c r="FQ993">
        <v>168</v>
      </c>
      <c r="FR993">
        <v>169</v>
      </c>
      <c r="FS993">
        <v>170</v>
      </c>
      <c r="FT993">
        <v>171</v>
      </c>
      <c r="FU993">
        <v>172</v>
      </c>
      <c r="FV993">
        <v>173</v>
      </c>
      <c r="FW993">
        <v>174</v>
      </c>
      <c r="FX993">
        <v>175</v>
      </c>
      <c r="FY993">
        <v>176</v>
      </c>
      <c r="FZ993">
        <v>177</v>
      </c>
      <c r="GA993">
        <v>178</v>
      </c>
      <c r="GB993">
        <v>179</v>
      </c>
      <c r="GC993">
        <v>180</v>
      </c>
      <c r="GD993">
        <v>181</v>
      </c>
      <c r="GE993">
        <v>182</v>
      </c>
      <c r="GF993">
        <v>183</v>
      </c>
      <c r="GG993">
        <v>184</v>
      </c>
      <c r="GH993">
        <v>185</v>
      </c>
      <c r="GI993">
        <v>186</v>
      </c>
      <c r="GJ993">
        <v>187</v>
      </c>
      <c r="GK993">
        <v>188</v>
      </c>
      <c r="GL993">
        <v>189</v>
      </c>
      <c r="GN993">
        <v>190</v>
      </c>
      <c r="GO993">
        <v>191</v>
      </c>
      <c r="GP993">
        <v>192</v>
      </c>
      <c r="GQ993">
        <v>193</v>
      </c>
      <c r="GS993">
        <v>194</v>
      </c>
      <c r="GT993">
        <v>195</v>
      </c>
      <c r="GU993">
        <v>196</v>
      </c>
      <c r="GV993">
        <v>197</v>
      </c>
      <c r="GX993">
        <v>198</v>
      </c>
      <c r="GY993">
        <v>199</v>
      </c>
      <c r="GZ993">
        <v>200</v>
      </c>
      <c r="HA993">
        <v>201</v>
      </c>
    </row>
    <row r="994" spans="4:209" x14ac:dyDescent="0.2">
      <c r="E994" s="426" t="s">
        <v>157</v>
      </c>
      <c r="F994">
        <v>110</v>
      </c>
      <c r="G994">
        <v>46</v>
      </c>
      <c r="H994">
        <v>10</v>
      </c>
      <c r="I994">
        <v>181</v>
      </c>
      <c r="J994">
        <v>166</v>
      </c>
      <c r="K994">
        <v>30</v>
      </c>
      <c r="L994">
        <v>73</v>
      </c>
      <c r="M994">
        <v>131</v>
      </c>
      <c r="N994">
        <v>137</v>
      </c>
      <c r="O994">
        <v>3</v>
      </c>
      <c r="P994">
        <v>189</v>
      </c>
      <c r="Q994">
        <v>124</v>
      </c>
      <c r="R994">
        <v>135</v>
      </c>
      <c r="S994">
        <v>196</v>
      </c>
      <c r="T994">
        <v>89</v>
      </c>
      <c r="U994">
        <v>90</v>
      </c>
      <c r="V994">
        <v>165</v>
      </c>
      <c r="W994">
        <v>29</v>
      </c>
      <c r="X994">
        <v>7</v>
      </c>
      <c r="Y994">
        <v>102</v>
      </c>
      <c r="Z994">
        <v>140</v>
      </c>
      <c r="AA994">
        <v>53</v>
      </c>
      <c r="AB994">
        <v>107</v>
      </c>
      <c r="AC994">
        <v>21</v>
      </c>
      <c r="AD994">
        <v>36</v>
      </c>
      <c r="AE994">
        <v>40</v>
      </c>
      <c r="AF994">
        <v>83</v>
      </c>
      <c r="AG994">
        <v>2</v>
      </c>
      <c r="AH994">
        <v>152</v>
      </c>
      <c r="AI994">
        <v>116</v>
      </c>
      <c r="AJ994">
        <v>200</v>
      </c>
      <c r="AK994">
        <v>5</v>
      </c>
      <c r="AL994">
        <v>52</v>
      </c>
      <c r="AM994">
        <v>153</v>
      </c>
      <c r="AN994">
        <v>195</v>
      </c>
      <c r="AO994">
        <v>162</v>
      </c>
      <c r="AP994">
        <v>148</v>
      </c>
      <c r="AQ994">
        <v>154</v>
      </c>
      <c r="AR994">
        <v>113</v>
      </c>
      <c r="AS994">
        <v>199</v>
      </c>
      <c r="AT994">
        <v>120</v>
      </c>
      <c r="AU994">
        <v>76</v>
      </c>
      <c r="AV994">
        <v>112</v>
      </c>
      <c r="AW994">
        <v>178</v>
      </c>
      <c r="AX994">
        <v>92</v>
      </c>
      <c r="AY994">
        <v>144</v>
      </c>
      <c r="AZ994">
        <v>79</v>
      </c>
      <c r="BA994">
        <v>26</v>
      </c>
      <c r="BB994">
        <v>96</v>
      </c>
      <c r="BC994">
        <v>127</v>
      </c>
      <c r="BD994">
        <v>38</v>
      </c>
      <c r="BE994">
        <v>78</v>
      </c>
      <c r="BF994">
        <v>100</v>
      </c>
      <c r="BG994">
        <v>101</v>
      </c>
      <c r="BH994">
        <v>69</v>
      </c>
      <c r="BI994">
        <v>68</v>
      </c>
      <c r="BJ994">
        <v>134</v>
      </c>
      <c r="BK994">
        <v>176</v>
      </c>
      <c r="BL994">
        <v>57</v>
      </c>
      <c r="BM994">
        <v>24</v>
      </c>
      <c r="BN994">
        <v>185</v>
      </c>
      <c r="BO994">
        <v>23</v>
      </c>
      <c r="BP994">
        <v>191</v>
      </c>
      <c r="BQ994">
        <v>172</v>
      </c>
      <c r="BR994">
        <v>14</v>
      </c>
      <c r="BS994">
        <v>183</v>
      </c>
      <c r="BT994">
        <v>63</v>
      </c>
      <c r="BU994">
        <v>180</v>
      </c>
      <c r="BV994">
        <v>48</v>
      </c>
      <c r="BW994">
        <v>86</v>
      </c>
      <c r="BX994">
        <v>193</v>
      </c>
      <c r="BY994">
        <v>136</v>
      </c>
      <c r="BZ994">
        <v>164</v>
      </c>
      <c r="CA994">
        <v>33</v>
      </c>
      <c r="CB994">
        <v>99</v>
      </c>
      <c r="CC994">
        <v>43</v>
      </c>
      <c r="CD994">
        <v>115</v>
      </c>
      <c r="CE994">
        <v>64</v>
      </c>
      <c r="CF994">
        <v>70</v>
      </c>
      <c r="CG994">
        <v>22</v>
      </c>
      <c r="CH994">
        <v>149</v>
      </c>
      <c r="CI994">
        <v>109</v>
      </c>
      <c r="CJ994">
        <v>121</v>
      </c>
      <c r="CK994">
        <v>65</v>
      </c>
      <c r="CL994">
        <v>4</v>
      </c>
      <c r="CM994">
        <v>170</v>
      </c>
      <c r="CN994">
        <v>175</v>
      </c>
      <c r="CO994">
        <v>37</v>
      </c>
      <c r="CP994">
        <v>61</v>
      </c>
      <c r="CQ994">
        <v>19</v>
      </c>
      <c r="CR994">
        <v>87</v>
      </c>
      <c r="CS994">
        <v>1</v>
      </c>
      <c r="CT994">
        <v>159</v>
      </c>
      <c r="CU994">
        <v>133</v>
      </c>
      <c r="CV994">
        <v>56</v>
      </c>
      <c r="CW994">
        <v>174</v>
      </c>
      <c r="CX994">
        <v>44</v>
      </c>
      <c r="CY994">
        <v>9</v>
      </c>
      <c r="CZ994">
        <v>106</v>
      </c>
      <c r="DA994">
        <v>169</v>
      </c>
      <c r="DB994">
        <v>82</v>
      </c>
      <c r="DC994">
        <v>35</v>
      </c>
      <c r="DD994">
        <v>105</v>
      </c>
      <c r="DE994">
        <v>138</v>
      </c>
      <c r="DF994">
        <v>97</v>
      </c>
      <c r="DG994">
        <v>95</v>
      </c>
      <c r="DH994">
        <v>129</v>
      </c>
      <c r="DI994">
        <v>85</v>
      </c>
      <c r="DJ994">
        <v>11</v>
      </c>
      <c r="DK994">
        <v>108</v>
      </c>
      <c r="DL994">
        <v>67</v>
      </c>
      <c r="DM994">
        <v>25</v>
      </c>
      <c r="DN994">
        <v>119</v>
      </c>
      <c r="DO994">
        <v>157</v>
      </c>
      <c r="DP994">
        <v>161</v>
      </c>
      <c r="DQ994">
        <v>168</v>
      </c>
      <c r="DR994">
        <v>163</v>
      </c>
      <c r="DS994">
        <v>84</v>
      </c>
      <c r="DT994">
        <v>88</v>
      </c>
      <c r="DU994">
        <v>41</v>
      </c>
      <c r="DV994">
        <v>27</v>
      </c>
      <c r="DW994">
        <v>143</v>
      </c>
      <c r="DX994">
        <v>150</v>
      </c>
      <c r="DY994">
        <v>111</v>
      </c>
      <c r="DZ994">
        <v>117</v>
      </c>
      <c r="EA994">
        <v>114</v>
      </c>
      <c r="EB994">
        <v>74</v>
      </c>
      <c r="EC994">
        <v>17</v>
      </c>
      <c r="ED994">
        <v>32</v>
      </c>
      <c r="EE994">
        <v>182</v>
      </c>
      <c r="EF994">
        <v>139</v>
      </c>
      <c r="EG994">
        <v>54</v>
      </c>
      <c r="EH994">
        <v>94</v>
      </c>
      <c r="EI994">
        <v>71</v>
      </c>
      <c r="EJ994">
        <v>16</v>
      </c>
      <c r="EK994">
        <v>118</v>
      </c>
      <c r="EL994">
        <v>188</v>
      </c>
      <c r="EM994">
        <v>194</v>
      </c>
      <c r="EN994">
        <v>146</v>
      </c>
      <c r="EO994">
        <v>126</v>
      </c>
      <c r="EP994">
        <v>123</v>
      </c>
      <c r="EQ994">
        <v>173</v>
      </c>
      <c r="ER994">
        <v>184</v>
      </c>
      <c r="ES994">
        <v>91</v>
      </c>
      <c r="ET994">
        <v>192</v>
      </c>
      <c r="EU994">
        <v>145</v>
      </c>
      <c r="EV994">
        <v>15</v>
      </c>
      <c r="EW994">
        <v>34</v>
      </c>
      <c r="EX994">
        <v>51</v>
      </c>
      <c r="EY994">
        <v>167</v>
      </c>
      <c r="EZ994">
        <v>93</v>
      </c>
      <c r="FA994">
        <v>179</v>
      </c>
      <c r="FB994">
        <v>122</v>
      </c>
      <c r="FC994">
        <v>158</v>
      </c>
      <c r="FD994">
        <v>186</v>
      </c>
      <c r="FE994">
        <v>28</v>
      </c>
      <c r="FF994">
        <v>201</v>
      </c>
      <c r="FG994">
        <v>197</v>
      </c>
      <c r="FH994">
        <v>18</v>
      </c>
      <c r="FI994">
        <v>177</v>
      </c>
      <c r="FJ994">
        <v>49</v>
      </c>
      <c r="FK994">
        <v>39</v>
      </c>
      <c r="FL994">
        <v>12</v>
      </c>
      <c r="FM994">
        <v>142</v>
      </c>
      <c r="FN994">
        <v>66</v>
      </c>
      <c r="FO994">
        <v>155</v>
      </c>
      <c r="FP994">
        <v>20</v>
      </c>
      <c r="FQ994">
        <v>60</v>
      </c>
      <c r="FR994">
        <v>198</v>
      </c>
      <c r="FS994">
        <v>72</v>
      </c>
      <c r="FT994">
        <v>104</v>
      </c>
      <c r="FU994">
        <v>151</v>
      </c>
      <c r="FV994">
        <v>81</v>
      </c>
      <c r="FW994">
        <v>47</v>
      </c>
      <c r="FX994">
        <v>156</v>
      </c>
      <c r="FY994">
        <v>13</v>
      </c>
      <c r="FZ994">
        <v>75</v>
      </c>
      <c r="GA994">
        <v>190</v>
      </c>
      <c r="GB994">
        <v>187</v>
      </c>
      <c r="GC994">
        <v>31</v>
      </c>
      <c r="GD994">
        <v>130</v>
      </c>
      <c r="GE994">
        <v>58</v>
      </c>
      <c r="GF994">
        <v>80</v>
      </c>
      <c r="GG994">
        <v>103</v>
      </c>
      <c r="GH994">
        <v>141</v>
      </c>
      <c r="GI994">
        <v>42</v>
      </c>
      <c r="GJ994">
        <v>8</v>
      </c>
      <c r="GK994">
        <v>59</v>
      </c>
      <c r="GL994">
        <v>62</v>
      </c>
      <c r="GN994">
        <v>128</v>
      </c>
      <c r="GO994">
        <v>55</v>
      </c>
      <c r="GP994">
        <v>45</v>
      </c>
      <c r="GQ994">
        <v>6</v>
      </c>
      <c r="GS994">
        <v>160</v>
      </c>
      <c r="GT994">
        <v>98</v>
      </c>
      <c r="GU994">
        <v>171</v>
      </c>
      <c r="GV994">
        <v>132</v>
      </c>
      <c r="GX994">
        <v>147</v>
      </c>
      <c r="GY994">
        <v>50</v>
      </c>
      <c r="GZ994">
        <v>125</v>
      </c>
      <c r="HA994">
        <v>77</v>
      </c>
    </row>
    <row r="995" spans="4:209" x14ac:dyDescent="0.2">
      <c r="E995" s="426" t="s">
        <v>159</v>
      </c>
      <c r="F995">
        <v>180</v>
      </c>
      <c r="G995">
        <v>150</v>
      </c>
      <c r="H995">
        <v>181</v>
      </c>
      <c r="I995">
        <v>191</v>
      </c>
      <c r="J995">
        <v>71</v>
      </c>
      <c r="K995">
        <v>179</v>
      </c>
      <c r="L995">
        <v>16</v>
      </c>
      <c r="M995">
        <v>161</v>
      </c>
      <c r="N995">
        <v>110</v>
      </c>
      <c r="O995">
        <v>21</v>
      </c>
      <c r="P995">
        <v>5</v>
      </c>
      <c r="Q995">
        <v>133</v>
      </c>
      <c r="R995">
        <v>75</v>
      </c>
      <c r="S995">
        <v>68</v>
      </c>
      <c r="T995">
        <v>78</v>
      </c>
      <c r="U995">
        <v>195</v>
      </c>
      <c r="V995">
        <v>158</v>
      </c>
      <c r="W995">
        <v>187</v>
      </c>
      <c r="X995">
        <v>128</v>
      </c>
      <c r="Y995">
        <v>118</v>
      </c>
      <c r="Z995">
        <v>153</v>
      </c>
      <c r="AA995">
        <v>84</v>
      </c>
      <c r="AB995">
        <v>36</v>
      </c>
      <c r="AC995">
        <v>112</v>
      </c>
      <c r="AD995">
        <v>174</v>
      </c>
      <c r="AE995">
        <v>164</v>
      </c>
      <c r="AF995">
        <v>113</v>
      </c>
      <c r="AG995">
        <v>177</v>
      </c>
      <c r="AH995">
        <v>13</v>
      </c>
      <c r="AI995">
        <v>173</v>
      </c>
      <c r="AJ995">
        <v>117</v>
      </c>
      <c r="AK995">
        <v>103</v>
      </c>
      <c r="AL995">
        <v>155</v>
      </c>
      <c r="AM995">
        <v>168</v>
      </c>
      <c r="AN995">
        <v>8</v>
      </c>
      <c r="AO995">
        <v>137</v>
      </c>
      <c r="AP995">
        <v>135</v>
      </c>
      <c r="AQ995">
        <v>74</v>
      </c>
      <c r="AR995">
        <v>190</v>
      </c>
      <c r="AS995">
        <v>23</v>
      </c>
      <c r="AT995">
        <v>77</v>
      </c>
      <c r="AU995">
        <v>88</v>
      </c>
      <c r="AV995">
        <v>22</v>
      </c>
      <c r="AW995">
        <v>37</v>
      </c>
      <c r="AX995">
        <v>12</v>
      </c>
      <c r="AY995">
        <v>105</v>
      </c>
      <c r="AZ995">
        <v>166</v>
      </c>
      <c r="BA995">
        <v>109</v>
      </c>
      <c r="BB995">
        <v>148</v>
      </c>
      <c r="BC995">
        <v>136</v>
      </c>
      <c r="BD995">
        <v>57</v>
      </c>
      <c r="BE995">
        <v>48</v>
      </c>
      <c r="BF995">
        <v>165</v>
      </c>
      <c r="BG995">
        <v>83</v>
      </c>
      <c r="BH995">
        <v>61</v>
      </c>
      <c r="BI995">
        <v>62</v>
      </c>
      <c r="BJ995">
        <v>60</v>
      </c>
      <c r="BK995">
        <v>172</v>
      </c>
      <c r="BL995">
        <v>27</v>
      </c>
      <c r="BM995">
        <v>53</v>
      </c>
      <c r="BN995">
        <v>167</v>
      </c>
      <c r="BO995">
        <v>9</v>
      </c>
      <c r="BP995">
        <v>114</v>
      </c>
      <c r="BQ995">
        <v>186</v>
      </c>
      <c r="BR995">
        <v>63</v>
      </c>
      <c r="BS995">
        <v>199</v>
      </c>
      <c r="BT995">
        <v>31</v>
      </c>
      <c r="BU995">
        <v>156</v>
      </c>
      <c r="BV995">
        <v>98</v>
      </c>
      <c r="BW995">
        <v>49</v>
      </c>
      <c r="BX995">
        <v>192</v>
      </c>
      <c r="BY995">
        <v>197</v>
      </c>
      <c r="BZ995">
        <v>140</v>
      </c>
      <c r="CA995">
        <v>2</v>
      </c>
      <c r="CB995">
        <v>147</v>
      </c>
      <c r="CC995">
        <v>92</v>
      </c>
      <c r="CD995">
        <v>18</v>
      </c>
      <c r="CE995">
        <v>182</v>
      </c>
      <c r="CF995">
        <v>176</v>
      </c>
      <c r="CG995">
        <v>67</v>
      </c>
      <c r="CH995">
        <v>10</v>
      </c>
      <c r="CI995">
        <v>33</v>
      </c>
      <c r="CJ995">
        <v>124</v>
      </c>
      <c r="CK995">
        <v>73</v>
      </c>
      <c r="CL995">
        <v>58</v>
      </c>
      <c r="CM995">
        <v>3</v>
      </c>
      <c r="CN995">
        <v>45</v>
      </c>
      <c r="CO995">
        <v>91</v>
      </c>
      <c r="CP995">
        <v>46</v>
      </c>
      <c r="CQ995">
        <v>52</v>
      </c>
      <c r="CR995">
        <v>178</v>
      </c>
      <c r="CS995">
        <v>101</v>
      </c>
      <c r="CT995">
        <v>39</v>
      </c>
      <c r="CU995">
        <v>30</v>
      </c>
      <c r="CV995">
        <v>194</v>
      </c>
      <c r="CW995">
        <v>32</v>
      </c>
      <c r="CX995">
        <v>6</v>
      </c>
      <c r="CY995">
        <v>198</v>
      </c>
      <c r="CZ995">
        <v>151</v>
      </c>
      <c r="DA995">
        <v>121</v>
      </c>
      <c r="DB995">
        <v>85</v>
      </c>
      <c r="DC995">
        <v>24</v>
      </c>
      <c r="DD995">
        <v>90</v>
      </c>
      <c r="DE995">
        <v>131</v>
      </c>
      <c r="DF995">
        <v>144</v>
      </c>
      <c r="DG995">
        <v>25</v>
      </c>
      <c r="DH995">
        <v>94</v>
      </c>
      <c r="DI995">
        <v>35</v>
      </c>
      <c r="DJ995">
        <v>171</v>
      </c>
      <c r="DK995">
        <v>106</v>
      </c>
      <c r="DL995">
        <v>142</v>
      </c>
      <c r="DM995">
        <v>100</v>
      </c>
      <c r="DN995">
        <v>20</v>
      </c>
      <c r="DO995">
        <v>162</v>
      </c>
      <c r="DP995">
        <v>111</v>
      </c>
      <c r="DQ995">
        <v>72</v>
      </c>
      <c r="DR995">
        <v>154</v>
      </c>
      <c r="DS995">
        <v>15</v>
      </c>
      <c r="DT995">
        <v>87</v>
      </c>
      <c r="DU995">
        <v>157</v>
      </c>
      <c r="DV995">
        <v>115</v>
      </c>
      <c r="DW995">
        <v>170</v>
      </c>
      <c r="DX995">
        <v>134</v>
      </c>
      <c r="DY995">
        <v>93</v>
      </c>
      <c r="DZ995">
        <v>1</v>
      </c>
      <c r="EA995">
        <v>97</v>
      </c>
      <c r="EB995">
        <v>125</v>
      </c>
      <c r="EC995">
        <v>79</v>
      </c>
      <c r="ED995">
        <v>163</v>
      </c>
      <c r="EE995">
        <v>200</v>
      </c>
      <c r="EF995">
        <v>127</v>
      </c>
      <c r="EG995">
        <v>189</v>
      </c>
      <c r="EH995">
        <v>201</v>
      </c>
      <c r="EI995">
        <v>145</v>
      </c>
      <c r="EJ995">
        <v>107</v>
      </c>
      <c r="EK995">
        <v>44</v>
      </c>
      <c r="EL995">
        <v>138</v>
      </c>
      <c r="EM995">
        <v>50</v>
      </c>
      <c r="EN995">
        <v>188</v>
      </c>
      <c r="EO995">
        <v>81</v>
      </c>
      <c r="EP995">
        <v>55</v>
      </c>
      <c r="EQ995">
        <v>69</v>
      </c>
      <c r="ER995">
        <v>95</v>
      </c>
      <c r="ES995">
        <v>42</v>
      </c>
      <c r="ET995">
        <v>76</v>
      </c>
      <c r="EU995">
        <v>14</v>
      </c>
      <c r="EV995">
        <v>80</v>
      </c>
      <c r="EW995">
        <v>54</v>
      </c>
      <c r="EX995">
        <v>82</v>
      </c>
      <c r="EY995">
        <v>38</v>
      </c>
      <c r="EZ995">
        <v>19</v>
      </c>
      <c r="FA995">
        <v>59</v>
      </c>
      <c r="FB995">
        <v>141</v>
      </c>
      <c r="FC995">
        <v>26</v>
      </c>
      <c r="FD995">
        <v>152</v>
      </c>
      <c r="FE995">
        <v>184</v>
      </c>
      <c r="FF995">
        <v>196</v>
      </c>
      <c r="FG995">
        <v>130</v>
      </c>
      <c r="FH995">
        <v>143</v>
      </c>
      <c r="FI995">
        <v>43</v>
      </c>
      <c r="FJ995">
        <v>4</v>
      </c>
      <c r="FK995">
        <v>51</v>
      </c>
      <c r="FL995">
        <v>132</v>
      </c>
      <c r="FM995">
        <v>66</v>
      </c>
      <c r="FN995">
        <v>122</v>
      </c>
      <c r="FO995">
        <v>169</v>
      </c>
      <c r="FP995">
        <v>11</v>
      </c>
      <c r="FQ995">
        <v>139</v>
      </c>
      <c r="FR995">
        <v>116</v>
      </c>
      <c r="FS995">
        <v>149</v>
      </c>
      <c r="FT995">
        <v>102</v>
      </c>
      <c r="FU995">
        <v>108</v>
      </c>
      <c r="FV995">
        <v>41</v>
      </c>
      <c r="FW995">
        <v>160</v>
      </c>
      <c r="FX995">
        <v>146</v>
      </c>
      <c r="FY995">
        <v>65</v>
      </c>
      <c r="FZ995">
        <v>159</v>
      </c>
      <c r="GA995">
        <v>193</v>
      </c>
      <c r="GB995">
        <v>120</v>
      </c>
      <c r="GC995">
        <v>104</v>
      </c>
      <c r="GD995">
        <v>99</v>
      </c>
      <c r="GE995">
        <v>64</v>
      </c>
      <c r="GF995">
        <v>126</v>
      </c>
      <c r="GG995">
        <v>17</v>
      </c>
      <c r="GH995">
        <v>183</v>
      </c>
      <c r="GI995">
        <v>70</v>
      </c>
      <c r="GJ995">
        <v>56</v>
      </c>
      <c r="GK995">
        <v>96</v>
      </c>
      <c r="GL995">
        <v>28</v>
      </c>
      <c r="GN995">
        <v>175</v>
      </c>
      <c r="GO995">
        <v>119</v>
      </c>
      <c r="GP995">
        <v>47</v>
      </c>
      <c r="GQ995">
        <v>123</v>
      </c>
      <c r="GS995">
        <v>129</v>
      </c>
      <c r="GT995">
        <v>34</v>
      </c>
      <c r="GU995">
        <v>7</v>
      </c>
      <c r="GV995">
        <v>86</v>
      </c>
      <c r="GX995">
        <v>89</v>
      </c>
      <c r="GY995">
        <v>29</v>
      </c>
      <c r="GZ995">
        <v>185</v>
      </c>
      <c r="HA995">
        <v>40</v>
      </c>
    </row>
    <row r="997" spans="4:209" x14ac:dyDescent="0.2">
      <c r="D997" s="430">
        <v>202</v>
      </c>
      <c r="E997" s="431" t="s">
        <v>179</v>
      </c>
    </row>
    <row r="998" spans="4:209" x14ac:dyDescent="0.2">
      <c r="E998" s="426" t="s">
        <v>130</v>
      </c>
      <c r="F998">
        <v>1</v>
      </c>
      <c r="G998">
        <v>2</v>
      </c>
      <c r="H998">
        <v>3</v>
      </c>
      <c r="I998">
        <v>4</v>
      </c>
      <c r="J998">
        <v>5</v>
      </c>
      <c r="K998">
        <v>6</v>
      </c>
      <c r="L998">
        <v>7</v>
      </c>
      <c r="M998">
        <v>8</v>
      </c>
      <c r="N998">
        <v>9</v>
      </c>
      <c r="O998">
        <v>10</v>
      </c>
      <c r="P998">
        <v>11</v>
      </c>
      <c r="Q998">
        <v>12</v>
      </c>
      <c r="R998">
        <v>13</v>
      </c>
      <c r="S998">
        <v>14</v>
      </c>
      <c r="T998">
        <v>15</v>
      </c>
      <c r="U998">
        <v>16</v>
      </c>
      <c r="V998">
        <v>17</v>
      </c>
      <c r="W998">
        <v>18</v>
      </c>
      <c r="X998">
        <v>19</v>
      </c>
      <c r="Y998">
        <v>20</v>
      </c>
      <c r="Z998">
        <v>21</v>
      </c>
      <c r="AA998">
        <v>22</v>
      </c>
      <c r="AB998">
        <v>23</v>
      </c>
      <c r="AC998">
        <v>24</v>
      </c>
      <c r="AD998">
        <v>25</v>
      </c>
      <c r="AE998">
        <v>26</v>
      </c>
      <c r="AF998">
        <v>27</v>
      </c>
      <c r="AG998">
        <v>28</v>
      </c>
      <c r="AH998">
        <v>29</v>
      </c>
      <c r="AI998">
        <v>30</v>
      </c>
      <c r="AJ998">
        <v>31</v>
      </c>
      <c r="AK998">
        <v>32</v>
      </c>
      <c r="AL998">
        <v>33</v>
      </c>
      <c r="AM998">
        <v>34</v>
      </c>
      <c r="AN998">
        <v>35</v>
      </c>
      <c r="AO998">
        <v>36</v>
      </c>
      <c r="AP998">
        <v>37</v>
      </c>
      <c r="AQ998">
        <v>38</v>
      </c>
      <c r="AR998">
        <v>39</v>
      </c>
      <c r="AS998">
        <v>40</v>
      </c>
      <c r="AT998">
        <v>41</v>
      </c>
      <c r="AU998">
        <v>42</v>
      </c>
      <c r="AV998">
        <v>43</v>
      </c>
      <c r="AW998">
        <v>44</v>
      </c>
      <c r="AX998">
        <v>45</v>
      </c>
      <c r="AY998">
        <v>46</v>
      </c>
      <c r="AZ998">
        <v>47</v>
      </c>
      <c r="BA998">
        <v>48</v>
      </c>
      <c r="BB998">
        <v>49</v>
      </c>
      <c r="BC998">
        <v>50</v>
      </c>
      <c r="BD998">
        <v>51</v>
      </c>
      <c r="BE998">
        <v>52</v>
      </c>
      <c r="BF998">
        <v>53</v>
      </c>
      <c r="BG998">
        <v>54</v>
      </c>
      <c r="BH998">
        <v>55</v>
      </c>
      <c r="BI998">
        <v>56</v>
      </c>
      <c r="BJ998">
        <v>57</v>
      </c>
      <c r="BK998">
        <v>58</v>
      </c>
      <c r="BL998">
        <v>59</v>
      </c>
      <c r="BM998">
        <v>60</v>
      </c>
      <c r="BN998">
        <v>61</v>
      </c>
      <c r="BO998">
        <v>62</v>
      </c>
      <c r="BP998">
        <v>63</v>
      </c>
      <c r="BQ998">
        <v>64</v>
      </c>
      <c r="BR998">
        <v>65</v>
      </c>
      <c r="BS998">
        <v>66</v>
      </c>
      <c r="BT998">
        <v>67</v>
      </c>
      <c r="BU998">
        <v>68</v>
      </c>
      <c r="BV998">
        <v>69</v>
      </c>
      <c r="BW998">
        <v>70</v>
      </c>
      <c r="BX998">
        <v>71</v>
      </c>
      <c r="BY998">
        <v>72</v>
      </c>
      <c r="BZ998">
        <v>73</v>
      </c>
      <c r="CA998">
        <v>74</v>
      </c>
      <c r="CB998">
        <v>75</v>
      </c>
      <c r="CC998">
        <v>76</v>
      </c>
      <c r="CD998">
        <v>77</v>
      </c>
      <c r="CE998">
        <v>78</v>
      </c>
      <c r="CF998">
        <v>79</v>
      </c>
      <c r="CG998">
        <v>80</v>
      </c>
      <c r="CH998">
        <v>81</v>
      </c>
      <c r="CI998">
        <v>82</v>
      </c>
      <c r="CJ998">
        <v>83</v>
      </c>
      <c r="CK998">
        <v>84</v>
      </c>
      <c r="CL998">
        <v>85</v>
      </c>
      <c r="CM998">
        <v>86</v>
      </c>
      <c r="CN998">
        <v>87</v>
      </c>
      <c r="CO998">
        <v>88</v>
      </c>
      <c r="CP998">
        <v>89</v>
      </c>
      <c r="CQ998">
        <v>90</v>
      </c>
      <c r="CR998">
        <v>91</v>
      </c>
      <c r="CS998">
        <v>92</v>
      </c>
      <c r="CT998">
        <v>93</v>
      </c>
      <c r="CU998">
        <v>94</v>
      </c>
      <c r="CV998">
        <v>95</v>
      </c>
      <c r="CW998">
        <v>96</v>
      </c>
      <c r="CX998">
        <v>97</v>
      </c>
      <c r="CY998">
        <v>98</v>
      </c>
      <c r="CZ998">
        <v>99</v>
      </c>
      <c r="DA998">
        <v>100</v>
      </c>
      <c r="DB998">
        <v>101</v>
      </c>
      <c r="DC998">
        <v>102</v>
      </c>
      <c r="DD998">
        <v>103</v>
      </c>
      <c r="DE998">
        <v>104</v>
      </c>
      <c r="DF998">
        <v>105</v>
      </c>
      <c r="DG998">
        <v>106</v>
      </c>
      <c r="DH998">
        <v>107</v>
      </c>
      <c r="DI998">
        <v>108</v>
      </c>
      <c r="DJ998">
        <v>109</v>
      </c>
      <c r="DK998">
        <v>110</v>
      </c>
      <c r="DL998">
        <v>111</v>
      </c>
      <c r="DM998">
        <v>112</v>
      </c>
      <c r="DN998">
        <v>113</v>
      </c>
      <c r="DO998">
        <v>114</v>
      </c>
      <c r="DP998">
        <v>115</v>
      </c>
      <c r="DQ998">
        <v>116</v>
      </c>
      <c r="DR998">
        <v>117</v>
      </c>
      <c r="DS998">
        <v>118</v>
      </c>
      <c r="DT998">
        <v>119</v>
      </c>
      <c r="DU998">
        <v>120</v>
      </c>
      <c r="DV998">
        <v>121</v>
      </c>
      <c r="DW998">
        <v>122</v>
      </c>
      <c r="DX998">
        <v>123</v>
      </c>
      <c r="DY998">
        <v>124</v>
      </c>
      <c r="DZ998">
        <v>125</v>
      </c>
      <c r="EA998">
        <v>126</v>
      </c>
      <c r="EB998">
        <v>127</v>
      </c>
      <c r="EC998">
        <v>128</v>
      </c>
      <c r="ED998">
        <v>129</v>
      </c>
      <c r="EE998">
        <v>130</v>
      </c>
      <c r="EF998">
        <v>131</v>
      </c>
      <c r="EG998">
        <v>132</v>
      </c>
      <c r="EH998">
        <v>133</v>
      </c>
      <c r="EI998">
        <v>134</v>
      </c>
      <c r="EJ998">
        <v>135</v>
      </c>
      <c r="EK998">
        <v>136</v>
      </c>
      <c r="EL998">
        <v>137</v>
      </c>
      <c r="EM998">
        <v>138</v>
      </c>
      <c r="EN998">
        <v>139</v>
      </c>
      <c r="EO998">
        <v>140</v>
      </c>
      <c r="EP998">
        <v>141</v>
      </c>
      <c r="EQ998">
        <v>142</v>
      </c>
      <c r="ER998">
        <v>143</v>
      </c>
      <c r="ES998">
        <v>144</v>
      </c>
      <c r="ET998">
        <v>145</v>
      </c>
      <c r="EU998">
        <v>146</v>
      </c>
      <c r="EV998">
        <v>147</v>
      </c>
      <c r="EW998">
        <v>148</v>
      </c>
      <c r="EX998">
        <v>149</v>
      </c>
      <c r="EY998">
        <v>150</v>
      </c>
      <c r="EZ998">
        <v>151</v>
      </c>
      <c r="FA998">
        <v>152</v>
      </c>
      <c r="FB998">
        <v>153</v>
      </c>
      <c r="FC998">
        <v>154</v>
      </c>
      <c r="FD998">
        <v>155</v>
      </c>
      <c r="FE998">
        <v>156</v>
      </c>
      <c r="FF998">
        <v>157</v>
      </c>
      <c r="FG998">
        <v>158</v>
      </c>
      <c r="FH998">
        <v>159</v>
      </c>
      <c r="FI998">
        <v>160</v>
      </c>
      <c r="FJ998">
        <v>161</v>
      </c>
      <c r="FK998">
        <v>162</v>
      </c>
      <c r="FL998">
        <v>163</v>
      </c>
      <c r="FM998">
        <v>164</v>
      </c>
      <c r="FN998">
        <v>165</v>
      </c>
      <c r="FO998">
        <v>166</v>
      </c>
      <c r="FP998">
        <v>167</v>
      </c>
      <c r="FQ998">
        <v>168</v>
      </c>
      <c r="FR998">
        <v>169</v>
      </c>
      <c r="FS998">
        <v>170</v>
      </c>
      <c r="FT998">
        <v>171</v>
      </c>
      <c r="FU998">
        <v>172</v>
      </c>
      <c r="FV998">
        <v>173</v>
      </c>
      <c r="FW998">
        <v>174</v>
      </c>
      <c r="FX998">
        <v>175</v>
      </c>
      <c r="FY998">
        <v>176</v>
      </c>
      <c r="FZ998">
        <v>177</v>
      </c>
      <c r="GA998">
        <v>178</v>
      </c>
      <c r="GB998">
        <v>179</v>
      </c>
      <c r="GC998">
        <v>180</v>
      </c>
      <c r="GD998">
        <v>181</v>
      </c>
      <c r="GE998">
        <v>182</v>
      </c>
      <c r="GF998">
        <v>183</v>
      </c>
      <c r="GG998">
        <v>184</v>
      </c>
      <c r="GH998">
        <v>185</v>
      </c>
      <c r="GI998">
        <v>186</v>
      </c>
      <c r="GJ998">
        <v>187</v>
      </c>
      <c r="GK998">
        <v>188</v>
      </c>
      <c r="GL998">
        <v>189</v>
      </c>
      <c r="GM998">
        <v>190</v>
      </c>
      <c r="GN998">
        <v>191</v>
      </c>
      <c r="GO998">
        <v>192</v>
      </c>
      <c r="GP998">
        <v>193</v>
      </c>
      <c r="GQ998">
        <v>194</v>
      </c>
      <c r="GS998">
        <v>195</v>
      </c>
      <c r="GT998">
        <v>196</v>
      </c>
      <c r="GU998">
        <v>197</v>
      </c>
      <c r="GV998">
        <v>198</v>
      </c>
      <c r="GX998">
        <v>199</v>
      </c>
      <c r="GY998">
        <v>200</v>
      </c>
      <c r="GZ998">
        <v>201</v>
      </c>
      <c r="HA998">
        <v>202</v>
      </c>
    </row>
    <row r="999" spans="4:209" x14ac:dyDescent="0.2">
      <c r="E999" s="426" t="s">
        <v>157</v>
      </c>
      <c r="F999">
        <v>105</v>
      </c>
      <c r="G999">
        <v>179</v>
      </c>
      <c r="H999">
        <v>122</v>
      </c>
      <c r="I999">
        <v>41</v>
      </c>
      <c r="J999">
        <v>22</v>
      </c>
      <c r="K999">
        <v>48</v>
      </c>
      <c r="L999">
        <v>114</v>
      </c>
      <c r="M999">
        <v>26</v>
      </c>
      <c r="N999">
        <v>73</v>
      </c>
      <c r="O999">
        <v>82</v>
      </c>
      <c r="P999">
        <v>201</v>
      </c>
      <c r="Q999">
        <v>4</v>
      </c>
      <c r="R999">
        <v>79</v>
      </c>
      <c r="S999">
        <v>67</v>
      </c>
      <c r="T999">
        <v>112</v>
      </c>
      <c r="U999">
        <v>14</v>
      </c>
      <c r="V999">
        <v>136</v>
      </c>
      <c r="W999">
        <v>102</v>
      </c>
      <c r="X999">
        <v>173</v>
      </c>
      <c r="Y999">
        <v>87</v>
      </c>
      <c r="Z999">
        <v>95</v>
      </c>
      <c r="AA999">
        <v>108</v>
      </c>
      <c r="AB999">
        <v>24</v>
      </c>
      <c r="AC999">
        <v>3</v>
      </c>
      <c r="AD999">
        <v>132</v>
      </c>
      <c r="AE999">
        <v>190</v>
      </c>
      <c r="AF999">
        <v>50</v>
      </c>
      <c r="AG999">
        <v>141</v>
      </c>
      <c r="AH999">
        <v>191</v>
      </c>
      <c r="AI999">
        <v>147</v>
      </c>
      <c r="AJ999">
        <v>124</v>
      </c>
      <c r="AK999">
        <v>49</v>
      </c>
      <c r="AL999">
        <v>152</v>
      </c>
      <c r="AM999">
        <v>181</v>
      </c>
      <c r="AN999">
        <v>7</v>
      </c>
      <c r="AO999">
        <v>32</v>
      </c>
      <c r="AP999">
        <v>153</v>
      </c>
      <c r="AQ999">
        <v>177</v>
      </c>
      <c r="AR999">
        <v>126</v>
      </c>
      <c r="AS999">
        <v>183</v>
      </c>
      <c r="AT999">
        <v>175</v>
      </c>
      <c r="AU999">
        <v>71</v>
      </c>
      <c r="AV999">
        <v>97</v>
      </c>
      <c r="AW999">
        <v>107</v>
      </c>
      <c r="AX999">
        <v>192</v>
      </c>
      <c r="AY999">
        <v>29</v>
      </c>
      <c r="AZ999">
        <v>171</v>
      </c>
      <c r="BA999">
        <v>51</v>
      </c>
      <c r="BB999">
        <v>93</v>
      </c>
      <c r="BC999">
        <v>9</v>
      </c>
      <c r="BD999">
        <v>182</v>
      </c>
      <c r="BE999">
        <v>63</v>
      </c>
      <c r="BF999">
        <v>187</v>
      </c>
      <c r="BG999">
        <v>128</v>
      </c>
      <c r="BH999">
        <v>96</v>
      </c>
      <c r="BI999">
        <v>184</v>
      </c>
      <c r="BJ999">
        <v>98</v>
      </c>
      <c r="BK999">
        <v>160</v>
      </c>
      <c r="BL999">
        <v>143</v>
      </c>
      <c r="BM999">
        <v>53</v>
      </c>
      <c r="BN999">
        <v>43</v>
      </c>
      <c r="BO999">
        <v>139</v>
      </c>
      <c r="BP999">
        <v>120</v>
      </c>
      <c r="BQ999">
        <v>123</v>
      </c>
      <c r="BR999">
        <v>199</v>
      </c>
      <c r="BS999">
        <v>30</v>
      </c>
      <c r="BT999">
        <v>25</v>
      </c>
      <c r="BU999">
        <v>196</v>
      </c>
      <c r="BV999">
        <v>12</v>
      </c>
      <c r="BW999">
        <v>76</v>
      </c>
      <c r="BX999">
        <v>119</v>
      </c>
      <c r="BY999">
        <v>115</v>
      </c>
      <c r="BZ999">
        <v>99</v>
      </c>
      <c r="CA999">
        <v>157</v>
      </c>
      <c r="CB999">
        <v>154</v>
      </c>
      <c r="CC999">
        <v>39</v>
      </c>
      <c r="CD999">
        <v>133</v>
      </c>
      <c r="CE999">
        <v>69</v>
      </c>
      <c r="CF999">
        <v>88</v>
      </c>
      <c r="CG999">
        <v>28</v>
      </c>
      <c r="CH999">
        <v>145</v>
      </c>
      <c r="CI999">
        <v>85</v>
      </c>
      <c r="CJ999">
        <v>92</v>
      </c>
      <c r="CK999">
        <v>168</v>
      </c>
      <c r="CL999">
        <v>146</v>
      </c>
      <c r="CM999">
        <v>89</v>
      </c>
      <c r="CN999">
        <v>195</v>
      </c>
      <c r="CO999">
        <v>27</v>
      </c>
      <c r="CP999">
        <v>56</v>
      </c>
      <c r="CQ999">
        <v>81</v>
      </c>
      <c r="CR999">
        <v>90</v>
      </c>
      <c r="CS999">
        <v>109</v>
      </c>
      <c r="CT999">
        <v>135</v>
      </c>
      <c r="CU999">
        <v>200</v>
      </c>
      <c r="CV999">
        <v>142</v>
      </c>
      <c r="CW999">
        <v>44</v>
      </c>
      <c r="CX999">
        <v>163</v>
      </c>
      <c r="CY999">
        <v>37</v>
      </c>
      <c r="CZ999">
        <v>15</v>
      </c>
      <c r="DA999">
        <v>178</v>
      </c>
      <c r="DB999">
        <v>64</v>
      </c>
      <c r="DC999">
        <v>16</v>
      </c>
      <c r="DD999">
        <v>151</v>
      </c>
      <c r="DE999">
        <v>103</v>
      </c>
      <c r="DF999">
        <v>197</v>
      </c>
      <c r="DG999">
        <v>149</v>
      </c>
      <c r="DH999">
        <v>116</v>
      </c>
      <c r="DI999">
        <v>101</v>
      </c>
      <c r="DJ999">
        <v>125</v>
      </c>
      <c r="DK999">
        <v>1</v>
      </c>
      <c r="DL999">
        <v>70</v>
      </c>
      <c r="DM999">
        <v>189</v>
      </c>
      <c r="DN999">
        <v>52</v>
      </c>
      <c r="DO999">
        <v>2</v>
      </c>
      <c r="DP999">
        <v>134</v>
      </c>
      <c r="DQ999">
        <v>174</v>
      </c>
      <c r="DR999">
        <v>193</v>
      </c>
      <c r="DS999">
        <v>104</v>
      </c>
      <c r="DT999">
        <v>158</v>
      </c>
      <c r="DU999">
        <v>83</v>
      </c>
      <c r="DV999">
        <v>10</v>
      </c>
      <c r="DW999">
        <v>100</v>
      </c>
      <c r="DX999">
        <v>36</v>
      </c>
      <c r="DY999">
        <v>66</v>
      </c>
      <c r="DZ999">
        <v>59</v>
      </c>
      <c r="EA999">
        <v>180</v>
      </c>
      <c r="EB999">
        <v>65</v>
      </c>
      <c r="EC999">
        <v>80</v>
      </c>
      <c r="ED999">
        <v>31</v>
      </c>
      <c r="EE999">
        <v>194</v>
      </c>
      <c r="EF999">
        <v>58</v>
      </c>
      <c r="EG999">
        <v>6</v>
      </c>
      <c r="EH999">
        <v>54</v>
      </c>
      <c r="EI999">
        <v>106</v>
      </c>
      <c r="EJ999">
        <v>164</v>
      </c>
      <c r="EK999">
        <v>185</v>
      </c>
      <c r="EL999">
        <v>45</v>
      </c>
      <c r="EM999">
        <v>11</v>
      </c>
      <c r="EN999">
        <v>78</v>
      </c>
      <c r="EO999">
        <v>8</v>
      </c>
      <c r="EP999">
        <v>55</v>
      </c>
      <c r="EQ999">
        <v>60</v>
      </c>
      <c r="ER999">
        <v>75</v>
      </c>
      <c r="ES999">
        <v>91</v>
      </c>
      <c r="ET999">
        <v>38</v>
      </c>
      <c r="EU999">
        <v>20</v>
      </c>
      <c r="EV999">
        <v>140</v>
      </c>
      <c r="EW999">
        <v>42</v>
      </c>
      <c r="EX999">
        <v>188</v>
      </c>
      <c r="EY999">
        <v>131</v>
      </c>
      <c r="EZ999">
        <v>144</v>
      </c>
      <c r="FA999">
        <v>118</v>
      </c>
      <c r="FB999">
        <v>62</v>
      </c>
      <c r="FC999">
        <v>137</v>
      </c>
      <c r="FD999">
        <v>156</v>
      </c>
      <c r="FE999">
        <v>13</v>
      </c>
      <c r="FF999">
        <v>198</v>
      </c>
      <c r="FG999">
        <v>130</v>
      </c>
      <c r="FH999">
        <v>176</v>
      </c>
      <c r="FI999">
        <v>34</v>
      </c>
      <c r="FJ999">
        <v>40</v>
      </c>
      <c r="FK999">
        <v>113</v>
      </c>
      <c r="FL999">
        <v>74</v>
      </c>
      <c r="FM999">
        <v>172</v>
      </c>
      <c r="FN999">
        <v>18</v>
      </c>
      <c r="FO999">
        <v>84</v>
      </c>
      <c r="FP999">
        <v>138</v>
      </c>
      <c r="FQ999">
        <v>155</v>
      </c>
      <c r="FR999">
        <v>127</v>
      </c>
      <c r="FS999">
        <v>167</v>
      </c>
      <c r="FT999">
        <v>72</v>
      </c>
      <c r="FU999">
        <v>46</v>
      </c>
      <c r="FV999">
        <v>150</v>
      </c>
      <c r="FW999">
        <v>57</v>
      </c>
      <c r="FX999">
        <v>21</v>
      </c>
      <c r="FY999">
        <v>110</v>
      </c>
      <c r="FZ999">
        <v>86</v>
      </c>
      <c r="GA999">
        <v>159</v>
      </c>
      <c r="GB999">
        <v>166</v>
      </c>
      <c r="GC999">
        <v>68</v>
      </c>
      <c r="GD999">
        <v>170</v>
      </c>
      <c r="GE999">
        <v>23</v>
      </c>
      <c r="GF999">
        <v>165</v>
      </c>
      <c r="GG999">
        <v>111</v>
      </c>
      <c r="GH999">
        <v>186</v>
      </c>
      <c r="GI999">
        <v>19</v>
      </c>
      <c r="GJ999">
        <v>94</v>
      </c>
      <c r="GK999">
        <v>5</v>
      </c>
      <c r="GL999">
        <v>77</v>
      </c>
      <c r="GM999">
        <v>202</v>
      </c>
      <c r="GN999">
        <v>33</v>
      </c>
      <c r="GO999">
        <v>129</v>
      </c>
      <c r="GP999">
        <v>162</v>
      </c>
      <c r="GQ999">
        <v>47</v>
      </c>
      <c r="GS999">
        <v>169</v>
      </c>
      <c r="GT999">
        <v>161</v>
      </c>
      <c r="GU999">
        <v>117</v>
      </c>
      <c r="GV999">
        <v>121</v>
      </c>
      <c r="GX999">
        <v>35</v>
      </c>
      <c r="GY999">
        <v>148</v>
      </c>
      <c r="GZ999">
        <v>61</v>
      </c>
      <c r="HA999">
        <v>17</v>
      </c>
    </row>
    <row r="1000" spans="4:209" x14ac:dyDescent="0.2">
      <c r="E1000" s="426" t="s">
        <v>159</v>
      </c>
      <c r="F1000">
        <v>69</v>
      </c>
      <c r="G1000">
        <v>93</v>
      </c>
      <c r="H1000">
        <v>12</v>
      </c>
      <c r="I1000">
        <v>21</v>
      </c>
      <c r="J1000">
        <v>103</v>
      </c>
      <c r="K1000">
        <v>68</v>
      </c>
      <c r="L1000">
        <v>178</v>
      </c>
      <c r="M1000">
        <v>20</v>
      </c>
      <c r="N1000">
        <v>46</v>
      </c>
      <c r="O1000">
        <v>153</v>
      </c>
      <c r="P1000">
        <v>15</v>
      </c>
      <c r="Q1000">
        <v>95</v>
      </c>
      <c r="R1000">
        <v>47</v>
      </c>
      <c r="S1000">
        <v>146</v>
      </c>
      <c r="T1000">
        <v>201</v>
      </c>
      <c r="U1000">
        <v>150</v>
      </c>
      <c r="V1000">
        <v>78</v>
      </c>
      <c r="W1000">
        <v>100</v>
      </c>
      <c r="X1000">
        <v>6</v>
      </c>
      <c r="Y1000">
        <v>27</v>
      </c>
      <c r="Z1000">
        <v>7</v>
      </c>
      <c r="AA1000">
        <v>185</v>
      </c>
      <c r="AB1000">
        <v>189</v>
      </c>
      <c r="AC1000">
        <v>40</v>
      </c>
      <c r="AD1000">
        <v>61</v>
      </c>
      <c r="AE1000">
        <v>127</v>
      </c>
      <c r="AF1000">
        <v>55</v>
      </c>
      <c r="AG1000">
        <v>157</v>
      </c>
      <c r="AH1000">
        <v>33</v>
      </c>
      <c r="AI1000">
        <v>182</v>
      </c>
      <c r="AJ1000">
        <v>24</v>
      </c>
      <c r="AK1000">
        <v>197</v>
      </c>
      <c r="AL1000">
        <v>181</v>
      </c>
      <c r="AM1000">
        <v>10</v>
      </c>
      <c r="AN1000">
        <v>163</v>
      </c>
      <c r="AO1000">
        <v>173</v>
      </c>
      <c r="AP1000">
        <v>166</v>
      </c>
      <c r="AQ1000">
        <v>115</v>
      </c>
      <c r="AR1000">
        <v>141</v>
      </c>
      <c r="AS1000">
        <v>91</v>
      </c>
      <c r="AT1000">
        <v>159</v>
      </c>
      <c r="AU1000">
        <v>83</v>
      </c>
      <c r="AV1000">
        <v>198</v>
      </c>
      <c r="AW1000">
        <v>148</v>
      </c>
      <c r="AX1000">
        <v>72</v>
      </c>
      <c r="AY1000">
        <v>109</v>
      </c>
      <c r="AZ1000">
        <v>84</v>
      </c>
      <c r="BA1000">
        <v>137</v>
      </c>
      <c r="BB1000">
        <v>133</v>
      </c>
      <c r="BC1000">
        <v>119</v>
      </c>
      <c r="BD1000">
        <v>194</v>
      </c>
      <c r="BE1000">
        <v>28</v>
      </c>
      <c r="BF1000">
        <v>64</v>
      </c>
      <c r="BG1000">
        <v>138</v>
      </c>
      <c r="BH1000">
        <v>126</v>
      </c>
      <c r="BI1000">
        <v>25</v>
      </c>
      <c r="BJ1000">
        <v>5</v>
      </c>
      <c r="BK1000">
        <v>70</v>
      </c>
      <c r="BL1000">
        <v>32</v>
      </c>
      <c r="BM1000">
        <v>26</v>
      </c>
      <c r="BN1000">
        <v>54</v>
      </c>
      <c r="BO1000">
        <v>3</v>
      </c>
      <c r="BP1000">
        <v>96</v>
      </c>
      <c r="BQ1000">
        <v>186</v>
      </c>
      <c r="BR1000">
        <v>89</v>
      </c>
      <c r="BS1000">
        <v>125</v>
      </c>
      <c r="BT1000">
        <v>176</v>
      </c>
      <c r="BU1000">
        <v>57</v>
      </c>
      <c r="BV1000">
        <v>136</v>
      </c>
      <c r="BW1000">
        <v>161</v>
      </c>
      <c r="BX1000">
        <v>63</v>
      </c>
      <c r="BY1000">
        <v>110</v>
      </c>
      <c r="BZ1000">
        <v>56</v>
      </c>
      <c r="CA1000">
        <v>118</v>
      </c>
      <c r="CB1000">
        <v>113</v>
      </c>
      <c r="CC1000">
        <v>22</v>
      </c>
      <c r="CD1000">
        <v>135</v>
      </c>
      <c r="CE1000">
        <v>94</v>
      </c>
      <c r="CF1000">
        <v>37</v>
      </c>
      <c r="CG1000">
        <v>169</v>
      </c>
      <c r="CH1000">
        <v>79</v>
      </c>
      <c r="CI1000">
        <v>134</v>
      </c>
      <c r="CJ1000">
        <v>81</v>
      </c>
      <c r="CK1000">
        <v>62</v>
      </c>
      <c r="CL1000">
        <v>71</v>
      </c>
      <c r="CM1000">
        <v>130</v>
      </c>
      <c r="CN1000">
        <v>190</v>
      </c>
      <c r="CO1000">
        <v>107</v>
      </c>
      <c r="CP1000">
        <v>1</v>
      </c>
      <c r="CQ1000">
        <v>51</v>
      </c>
      <c r="CR1000">
        <v>18</v>
      </c>
      <c r="CS1000">
        <v>158</v>
      </c>
      <c r="CT1000">
        <v>184</v>
      </c>
      <c r="CU1000">
        <v>195</v>
      </c>
      <c r="CV1000">
        <v>11</v>
      </c>
      <c r="CW1000">
        <v>2</v>
      </c>
      <c r="CX1000">
        <v>35</v>
      </c>
      <c r="CY1000">
        <v>45</v>
      </c>
      <c r="CZ1000">
        <v>199</v>
      </c>
      <c r="DA1000">
        <v>39</v>
      </c>
      <c r="DB1000">
        <v>73</v>
      </c>
      <c r="DC1000">
        <v>165</v>
      </c>
      <c r="DD1000">
        <v>145</v>
      </c>
      <c r="DE1000">
        <v>13</v>
      </c>
      <c r="DF1000">
        <v>106</v>
      </c>
      <c r="DG1000">
        <v>9</v>
      </c>
      <c r="DH1000">
        <v>188</v>
      </c>
      <c r="DI1000">
        <v>67</v>
      </c>
      <c r="DJ1000">
        <v>48</v>
      </c>
      <c r="DK1000">
        <v>144</v>
      </c>
      <c r="DL1000">
        <v>85</v>
      </c>
      <c r="DM1000">
        <v>104</v>
      </c>
      <c r="DN1000">
        <v>60</v>
      </c>
      <c r="DO1000">
        <v>196</v>
      </c>
      <c r="DP1000">
        <v>23</v>
      </c>
      <c r="DQ1000">
        <v>75</v>
      </c>
      <c r="DR1000">
        <v>156</v>
      </c>
      <c r="DS1000">
        <v>90</v>
      </c>
      <c r="DT1000">
        <v>16</v>
      </c>
      <c r="DU1000">
        <v>111</v>
      </c>
      <c r="DV1000">
        <v>147</v>
      </c>
      <c r="DW1000">
        <v>128</v>
      </c>
      <c r="DX1000">
        <v>82</v>
      </c>
      <c r="DY1000">
        <v>151</v>
      </c>
      <c r="DZ1000">
        <v>42</v>
      </c>
      <c r="EA1000">
        <v>202</v>
      </c>
      <c r="EB1000">
        <v>183</v>
      </c>
      <c r="EC1000">
        <v>76</v>
      </c>
      <c r="ED1000">
        <v>170</v>
      </c>
      <c r="EE1000">
        <v>49</v>
      </c>
      <c r="EF1000">
        <v>34</v>
      </c>
      <c r="EG1000">
        <v>164</v>
      </c>
      <c r="EH1000">
        <v>77</v>
      </c>
      <c r="EI1000">
        <v>193</v>
      </c>
      <c r="EJ1000">
        <v>36</v>
      </c>
      <c r="EK1000">
        <v>8</v>
      </c>
      <c r="EL1000">
        <v>14</v>
      </c>
      <c r="EM1000">
        <v>50</v>
      </c>
      <c r="EN1000">
        <v>175</v>
      </c>
      <c r="EO1000">
        <v>44</v>
      </c>
      <c r="EP1000">
        <v>114</v>
      </c>
      <c r="EQ1000">
        <v>99</v>
      </c>
      <c r="ER1000">
        <v>140</v>
      </c>
      <c r="ES1000">
        <v>102</v>
      </c>
      <c r="ET1000">
        <v>191</v>
      </c>
      <c r="EU1000">
        <v>87</v>
      </c>
      <c r="EV1000">
        <v>123</v>
      </c>
      <c r="EW1000">
        <v>66</v>
      </c>
      <c r="EX1000">
        <v>105</v>
      </c>
      <c r="EY1000">
        <v>152</v>
      </c>
      <c r="EZ1000">
        <v>142</v>
      </c>
      <c r="FA1000">
        <v>53</v>
      </c>
      <c r="FB1000">
        <v>180</v>
      </c>
      <c r="FC1000">
        <v>187</v>
      </c>
      <c r="FD1000">
        <v>92</v>
      </c>
      <c r="FE1000">
        <v>112</v>
      </c>
      <c r="FF1000">
        <v>155</v>
      </c>
      <c r="FG1000">
        <v>19</v>
      </c>
      <c r="FH1000">
        <v>108</v>
      </c>
      <c r="FI1000">
        <v>117</v>
      </c>
      <c r="FJ1000">
        <v>200</v>
      </c>
      <c r="FK1000">
        <v>41</v>
      </c>
      <c r="FL1000">
        <v>139</v>
      </c>
      <c r="FM1000">
        <v>101</v>
      </c>
      <c r="FN1000">
        <v>174</v>
      </c>
      <c r="FO1000">
        <v>59</v>
      </c>
      <c r="FP1000">
        <v>121</v>
      </c>
      <c r="FQ1000">
        <v>192</v>
      </c>
      <c r="FR1000">
        <v>98</v>
      </c>
      <c r="FS1000">
        <v>129</v>
      </c>
      <c r="FT1000">
        <v>38</v>
      </c>
      <c r="FU1000">
        <v>120</v>
      </c>
      <c r="FV1000">
        <v>17</v>
      </c>
      <c r="FW1000">
        <v>162</v>
      </c>
      <c r="FX1000">
        <v>29</v>
      </c>
      <c r="FY1000">
        <v>160</v>
      </c>
      <c r="FZ1000">
        <v>88</v>
      </c>
      <c r="GA1000">
        <v>131</v>
      </c>
      <c r="GB1000">
        <v>43</v>
      </c>
      <c r="GC1000">
        <v>177</v>
      </c>
      <c r="GD1000">
        <v>154</v>
      </c>
      <c r="GE1000">
        <v>149</v>
      </c>
      <c r="GF1000">
        <v>132</v>
      </c>
      <c r="GG1000">
        <v>52</v>
      </c>
      <c r="GH1000">
        <v>124</v>
      </c>
      <c r="GI1000">
        <v>168</v>
      </c>
      <c r="GJ1000">
        <v>31</v>
      </c>
      <c r="GK1000">
        <v>4</v>
      </c>
      <c r="GL1000">
        <v>58</v>
      </c>
      <c r="GM1000">
        <v>122</v>
      </c>
      <c r="GN1000">
        <v>172</v>
      </c>
      <c r="GO1000">
        <v>143</v>
      </c>
      <c r="GP1000">
        <v>65</v>
      </c>
      <c r="GQ1000">
        <v>86</v>
      </c>
      <c r="GS1000">
        <v>97</v>
      </c>
      <c r="GT1000">
        <v>80</v>
      </c>
      <c r="GU1000">
        <v>167</v>
      </c>
      <c r="GV1000">
        <v>171</v>
      </c>
      <c r="GX1000">
        <v>74</v>
      </c>
      <c r="GY1000">
        <v>30</v>
      </c>
      <c r="GZ1000">
        <v>179</v>
      </c>
      <c r="HA1000">
        <v>116</v>
      </c>
    </row>
    <row r="1002" spans="4:209" x14ac:dyDescent="0.2">
      <c r="D1002" s="430">
        <v>203</v>
      </c>
      <c r="E1002" s="431" t="s">
        <v>179</v>
      </c>
    </row>
    <row r="1003" spans="4:209" x14ac:dyDescent="0.2">
      <c r="E1003" s="426" t="s">
        <v>130</v>
      </c>
      <c r="F1003">
        <v>1</v>
      </c>
      <c r="G1003">
        <v>2</v>
      </c>
      <c r="H1003">
        <v>3</v>
      </c>
      <c r="I1003">
        <v>4</v>
      </c>
      <c r="J1003">
        <v>5</v>
      </c>
      <c r="K1003">
        <v>6</v>
      </c>
      <c r="L1003">
        <v>7</v>
      </c>
      <c r="M1003">
        <v>8</v>
      </c>
      <c r="N1003">
        <v>9</v>
      </c>
      <c r="O1003">
        <v>10</v>
      </c>
      <c r="P1003">
        <v>11</v>
      </c>
      <c r="Q1003">
        <v>12</v>
      </c>
      <c r="R1003">
        <v>13</v>
      </c>
      <c r="S1003">
        <v>14</v>
      </c>
      <c r="T1003">
        <v>15</v>
      </c>
      <c r="U1003">
        <v>16</v>
      </c>
      <c r="V1003">
        <v>17</v>
      </c>
      <c r="W1003">
        <v>18</v>
      </c>
      <c r="X1003">
        <v>19</v>
      </c>
      <c r="Y1003">
        <v>20</v>
      </c>
      <c r="Z1003">
        <v>21</v>
      </c>
      <c r="AA1003">
        <v>22</v>
      </c>
      <c r="AB1003">
        <v>23</v>
      </c>
      <c r="AC1003">
        <v>24</v>
      </c>
      <c r="AD1003">
        <v>25</v>
      </c>
      <c r="AE1003">
        <v>26</v>
      </c>
      <c r="AF1003">
        <v>27</v>
      </c>
      <c r="AG1003">
        <v>28</v>
      </c>
      <c r="AH1003">
        <v>29</v>
      </c>
      <c r="AI1003">
        <v>30</v>
      </c>
      <c r="AJ1003">
        <v>31</v>
      </c>
      <c r="AK1003">
        <v>32</v>
      </c>
      <c r="AL1003">
        <v>33</v>
      </c>
      <c r="AM1003">
        <v>34</v>
      </c>
      <c r="AN1003">
        <v>35</v>
      </c>
      <c r="AO1003">
        <v>36</v>
      </c>
      <c r="AP1003">
        <v>37</v>
      </c>
      <c r="AQ1003">
        <v>38</v>
      </c>
      <c r="AR1003">
        <v>39</v>
      </c>
      <c r="AS1003">
        <v>40</v>
      </c>
      <c r="AT1003">
        <v>41</v>
      </c>
      <c r="AU1003">
        <v>42</v>
      </c>
      <c r="AV1003">
        <v>43</v>
      </c>
      <c r="AW1003">
        <v>44</v>
      </c>
      <c r="AX1003">
        <v>45</v>
      </c>
      <c r="AY1003">
        <v>46</v>
      </c>
      <c r="AZ1003">
        <v>47</v>
      </c>
      <c r="BA1003">
        <v>48</v>
      </c>
      <c r="BB1003">
        <v>49</v>
      </c>
      <c r="BC1003">
        <v>50</v>
      </c>
      <c r="BD1003">
        <v>51</v>
      </c>
      <c r="BE1003">
        <v>52</v>
      </c>
      <c r="BF1003">
        <v>53</v>
      </c>
      <c r="BG1003">
        <v>54</v>
      </c>
      <c r="BH1003">
        <v>55</v>
      </c>
      <c r="BI1003">
        <v>56</v>
      </c>
      <c r="BJ1003">
        <v>57</v>
      </c>
      <c r="BK1003">
        <v>58</v>
      </c>
      <c r="BL1003">
        <v>59</v>
      </c>
      <c r="BM1003">
        <v>60</v>
      </c>
      <c r="BN1003">
        <v>61</v>
      </c>
      <c r="BO1003">
        <v>62</v>
      </c>
      <c r="BP1003">
        <v>63</v>
      </c>
      <c r="BQ1003">
        <v>64</v>
      </c>
      <c r="BR1003">
        <v>65</v>
      </c>
      <c r="BS1003">
        <v>66</v>
      </c>
      <c r="BT1003">
        <v>67</v>
      </c>
      <c r="BU1003">
        <v>68</v>
      </c>
      <c r="BV1003">
        <v>69</v>
      </c>
      <c r="BW1003">
        <v>70</v>
      </c>
      <c r="BX1003">
        <v>71</v>
      </c>
      <c r="BY1003">
        <v>72</v>
      </c>
      <c r="BZ1003">
        <v>73</v>
      </c>
      <c r="CA1003">
        <v>74</v>
      </c>
      <c r="CB1003">
        <v>75</v>
      </c>
      <c r="CC1003">
        <v>76</v>
      </c>
      <c r="CD1003">
        <v>77</v>
      </c>
      <c r="CE1003">
        <v>78</v>
      </c>
      <c r="CF1003">
        <v>79</v>
      </c>
      <c r="CG1003">
        <v>80</v>
      </c>
      <c r="CH1003">
        <v>81</v>
      </c>
      <c r="CI1003">
        <v>82</v>
      </c>
      <c r="CJ1003">
        <v>83</v>
      </c>
      <c r="CK1003">
        <v>84</v>
      </c>
      <c r="CL1003">
        <v>85</v>
      </c>
      <c r="CM1003">
        <v>86</v>
      </c>
      <c r="CN1003">
        <v>87</v>
      </c>
      <c r="CO1003">
        <v>88</v>
      </c>
      <c r="CP1003">
        <v>89</v>
      </c>
      <c r="CQ1003">
        <v>90</v>
      </c>
      <c r="CR1003">
        <v>91</v>
      </c>
      <c r="CS1003">
        <v>92</v>
      </c>
      <c r="CT1003">
        <v>93</v>
      </c>
      <c r="CU1003">
        <v>94</v>
      </c>
      <c r="CV1003">
        <v>95</v>
      </c>
      <c r="CW1003">
        <v>96</v>
      </c>
      <c r="CX1003">
        <v>97</v>
      </c>
      <c r="CY1003">
        <v>98</v>
      </c>
      <c r="CZ1003">
        <v>99</v>
      </c>
      <c r="DA1003">
        <v>100</v>
      </c>
      <c r="DB1003">
        <v>101</v>
      </c>
      <c r="DC1003">
        <v>102</v>
      </c>
      <c r="DD1003">
        <v>103</v>
      </c>
      <c r="DE1003">
        <v>104</v>
      </c>
      <c r="DF1003">
        <v>105</v>
      </c>
      <c r="DG1003">
        <v>106</v>
      </c>
      <c r="DH1003">
        <v>107</v>
      </c>
      <c r="DI1003">
        <v>108</v>
      </c>
      <c r="DJ1003">
        <v>109</v>
      </c>
      <c r="DK1003">
        <v>110</v>
      </c>
      <c r="DL1003">
        <v>111</v>
      </c>
      <c r="DM1003">
        <v>112</v>
      </c>
      <c r="DN1003">
        <v>113</v>
      </c>
      <c r="DO1003">
        <v>114</v>
      </c>
      <c r="DP1003">
        <v>115</v>
      </c>
      <c r="DQ1003">
        <v>116</v>
      </c>
      <c r="DR1003">
        <v>117</v>
      </c>
      <c r="DS1003">
        <v>118</v>
      </c>
      <c r="DT1003">
        <v>119</v>
      </c>
      <c r="DU1003">
        <v>120</v>
      </c>
      <c r="DV1003">
        <v>121</v>
      </c>
      <c r="DW1003">
        <v>122</v>
      </c>
      <c r="DX1003">
        <v>123</v>
      </c>
      <c r="DY1003">
        <v>124</v>
      </c>
      <c r="DZ1003">
        <v>125</v>
      </c>
      <c r="EA1003">
        <v>126</v>
      </c>
      <c r="EB1003">
        <v>127</v>
      </c>
      <c r="EC1003">
        <v>128</v>
      </c>
      <c r="ED1003">
        <v>129</v>
      </c>
      <c r="EE1003">
        <v>130</v>
      </c>
      <c r="EF1003">
        <v>131</v>
      </c>
      <c r="EG1003">
        <v>132</v>
      </c>
      <c r="EH1003">
        <v>133</v>
      </c>
      <c r="EI1003">
        <v>134</v>
      </c>
      <c r="EJ1003">
        <v>135</v>
      </c>
      <c r="EK1003">
        <v>136</v>
      </c>
      <c r="EL1003">
        <v>137</v>
      </c>
      <c r="EM1003">
        <v>138</v>
      </c>
      <c r="EN1003">
        <v>139</v>
      </c>
      <c r="EO1003">
        <v>140</v>
      </c>
      <c r="EP1003">
        <v>141</v>
      </c>
      <c r="EQ1003">
        <v>142</v>
      </c>
      <c r="ER1003">
        <v>143</v>
      </c>
      <c r="ES1003">
        <v>144</v>
      </c>
      <c r="ET1003">
        <v>145</v>
      </c>
      <c r="EU1003">
        <v>146</v>
      </c>
      <c r="EV1003">
        <v>147</v>
      </c>
      <c r="EW1003">
        <v>148</v>
      </c>
      <c r="EX1003">
        <v>149</v>
      </c>
      <c r="EY1003">
        <v>150</v>
      </c>
      <c r="EZ1003">
        <v>151</v>
      </c>
      <c r="FA1003">
        <v>152</v>
      </c>
      <c r="FB1003">
        <v>153</v>
      </c>
      <c r="FC1003">
        <v>154</v>
      </c>
      <c r="FD1003">
        <v>155</v>
      </c>
      <c r="FE1003">
        <v>156</v>
      </c>
      <c r="FF1003">
        <v>157</v>
      </c>
      <c r="FG1003">
        <v>158</v>
      </c>
      <c r="FH1003">
        <v>159</v>
      </c>
      <c r="FI1003">
        <v>160</v>
      </c>
      <c r="FJ1003">
        <v>161</v>
      </c>
      <c r="FK1003">
        <v>162</v>
      </c>
      <c r="FL1003">
        <v>163</v>
      </c>
      <c r="FM1003">
        <v>164</v>
      </c>
      <c r="FN1003">
        <v>165</v>
      </c>
      <c r="FO1003">
        <v>166</v>
      </c>
      <c r="FP1003">
        <v>167</v>
      </c>
      <c r="FQ1003">
        <v>168</v>
      </c>
      <c r="FR1003">
        <v>169</v>
      </c>
      <c r="FS1003">
        <v>170</v>
      </c>
      <c r="FT1003">
        <v>171</v>
      </c>
      <c r="FU1003">
        <v>172</v>
      </c>
      <c r="FV1003">
        <v>173</v>
      </c>
      <c r="FW1003">
        <v>174</v>
      </c>
      <c r="FX1003">
        <v>175</v>
      </c>
      <c r="FY1003">
        <v>176</v>
      </c>
      <c r="FZ1003">
        <v>177</v>
      </c>
      <c r="GA1003">
        <v>178</v>
      </c>
      <c r="GB1003">
        <v>179</v>
      </c>
      <c r="GC1003">
        <v>180</v>
      </c>
      <c r="GD1003">
        <v>181</v>
      </c>
      <c r="GE1003">
        <v>182</v>
      </c>
      <c r="GF1003">
        <v>183</v>
      </c>
      <c r="GG1003">
        <v>184</v>
      </c>
      <c r="GH1003">
        <v>185</v>
      </c>
      <c r="GI1003">
        <v>186</v>
      </c>
      <c r="GJ1003">
        <v>187</v>
      </c>
      <c r="GK1003">
        <v>188</v>
      </c>
      <c r="GL1003">
        <v>189</v>
      </c>
      <c r="GM1003">
        <v>190</v>
      </c>
      <c r="GN1003">
        <v>191</v>
      </c>
      <c r="GO1003">
        <v>192</v>
      </c>
      <c r="GP1003">
        <v>193</v>
      </c>
      <c r="GQ1003">
        <v>194</v>
      </c>
      <c r="GR1003">
        <v>195</v>
      </c>
      <c r="GS1003">
        <v>196</v>
      </c>
      <c r="GT1003">
        <v>197</v>
      </c>
      <c r="GU1003">
        <v>198</v>
      </c>
      <c r="GV1003">
        <v>199</v>
      </c>
      <c r="GX1003">
        <v>200</v>
      </c>
      <c r="GY1003">
        <v>201</v>
      </c>
      <c r="GZ1003">
        <v>202</v>
      </c>
      <c r="HA1003">
        <v>203</v>
      </c>
    </row>
    <row r="1004" spans="4:209" x14ac:dyDescent="0.2">
      <c r="E1004" s="426" t="s">
        <v>157</v>
      </c>
      <c r="F1004">
        <v>187</v>
      </c>
      <c r="G1004">
        <v>68</v>
      </c>
      <c r="H1004">
        <v>197</v>
      </c>
      <c r="I1004">
        <v>2</v>
      </c>
      <c r="J1004">
        <v>163</v>
      </c>
      <c r="K1004">
        <v>73</v>
      </c>
      <c r="L1004">
        <v>185</v>
      </c>
      <c r="M1004">
        <v>55</v>
      </c>
      <c r="N1004">
        <v>150</v>
      </c>
      <c r="O1004">
        <v>61</v>
      </c>
      <c r="P1004">
        <v>153</v>
      </c>
      <c r="Q1004">
        <v>140</v>
      </c>
      <c r="R1004">
        <v>167</v>
      </c>
      <c r="S1004">
        <v>171</v>
      </c>
      <c r="T1004">
        <v>114</v>
      </c>
      <c r="U1004">
        <v>40</v>
      </c>
      <c r="V1004">
        <v>178</v>
      </c>
      <c r="W1004">
        <v>137</v>
      </c>
      <c r="X1004">
        <v>191</v>
      </c>
      <c r="Y1004">
        <v>63</v>
      </c>
      <c r="Z1004">
        <v>155</v>
      </c>
      <c r="AA1004">
        <v>78</v>
      </c>
      <c r="AB1004">
        <v>86</v>
      </c>
      <c r="AC1004">
        <v>122</v>
      </c>
      <c r="AD1004">
        <v>38</v>
      </c>
      <c r="AE1004">
        <v>149</v>
      </c>
      <c r="AF1004">
        <v>95</v>
      </c>
      <c r="AG1004">
        <v>25</v>
      </c>
      <c r="AH1004">
        <v>100</v>
      </c>
      <c r="AI1004">
        <v>13</v>
      </c>
      <c r="AJ1004">
        <v>65</v>
      </c>
      <c r="AK1004">
        <v>3</v>
      </c>
      <c r="AL1004">
        <v>70</v>
      </c>
      <c r="AM1004">
        <v>106</v>
      </c>
      <c r="AN1004">
        <v>189</v>
      </c>
      <c r="AO1004">
        <v>74</v>
      </c>
      <c r="AP1004">
        <v>103</v>
      </c>
      <c r="AQ1004">
        <v>82</v>
      </c>
      <c r="AR1004">
        <v>126</v>
      </c>
      <c r="AS1004">
        <v>18</v>
      </c>
      <c r="AT1004">
        <v>145</v>
      </c>
      <c r="AU1004">
        <v>165</v>
      </c>
      <c r="AV1004">
        <v>44</v>
      </c>
      <c r="AW1004">
        <v>160</v>
      </c>
      <c r="AX1004">
        <v>203</v>
      </c>
      <c r="AY1004">
        <v>17</v>
      </c>
      <c r="AZ1004">
        <v>169</v>
      </c>
      <c r="BA1004">
        <v>89</v>
      </c>
      <c r="BB1004">
        <v>92</v>
      </c>
      <c r="BC1004">
        <v>199</v>
      </c>
      <c r="BD1004">
        <v>159</v>
      </c>
      <c r="BE1004">
        <v>94</v>
      </c>
      <c r="BF1004">
        <v>51</v>
      </c>
      <c r="BG1004">
        <v>77</v>
      </c>
      <c r="BH1004">
        <v>56</v>
      </c>
      <c r="BI1004">
        <v>52</v>
      </c>
      <c r="BJ1004">
        <v>170</v>
      </c>
      <c r="BK1004">
        <v>84</v>
      </c>
      <c r="BL1004">
        <v>202</v>
      </c>
      <c r="BM1004">
        <v>176</v>
      </c>
      <c r="BN1004">
        <v>180</v>
      </c>
      <c r="BO1004">
        <v>123</v>
      </c>
      <c r="BP1004">
        <v>116</v>
      </c>
      <c r="BQ1004">
        <v>98</v>
      </c>
      <c r="BR1004">
        <v>181</v>
      </c>
      <c r="BS1004">
        <v>135</v>
      </c>
      <c r="BT1004">
        <v>5</v>
      </c>
      <c r="BU1004">
        <v>141</v>
      </c>
      <c r="BV1004">
        <v>36</v>
      </c>
      <c r="BW1004">
        <v>196</v>
      </c>
      <c r="BX1004">
        <v>88</v>
      </c>
      <c r="BY1004">
        <v>4</v>
      </c>
      <c r="BZ1004">
        <v>104</v>
      </c>
      <c r="CA1004">
        <v>97</v>
      </c>
      <c r="CB1004">
        <v>121</v>
      </c>
      <c r="CC1004">
        <v>15</v>
      </c>
      <c r="CD1004">
        <v>80</v>
      </c>
      <c r="CE1004">
        <v>10</v>
      </c>
      <c r="CF1004">
        <v>27</v>
      </c>
      <c r="CG1004">
        <v>192</v>
      </c>
      <c r="CH1004">
        <v>34</v>
      </c>
      <c r="CI1004">
        <v>154</v>
      </c>
      <c r="CJ1004">
        <v>85</v>
      </c>
      <c r="CK1004">
        <v>190</v>
      </c>
      <c r="CL1004">
        <v>19</v>
      </c>
      <c r="CM1004">
        <v>33</v>
      </c>
      <c r="CN1004">
        <v>156</v>
      </c>
      <c r="CO1004">
        <v>75</v>
      </c>
      <c r="CP1004">
        <v>142</v>
      </c>
      <c r="CQ1004">
        <v>147</v>
      </c>
      <c r="CR1004">
        <v>133</v>
      </c>
      <c r="CS1004">
        <v>113</v>
      </c>
      <c r="CT1004">
        <v>11</v>
      </c>
      <c r="CU1004">
        <v>43</v>
      </c>
      <c r="CV1004">
        <v>201</v>
      </c>
      <c r="CW1004">
        <v>125</v>
      </c>
      <c r="CX1004">
        <v>144</v>
      </c>
      <c r="CY1004">
        <v>109</v>
      </c>
      <c r="CZ1004">
        <v>186</v>
      </c>
      <c r="DA1004">
        <v>81</v>
      </c>
      <c r="DB1004">
        <v>99</v>
      </c>
      <c r="DC1004">
        <v>173</v>
      </c>
      <c r="DD1004">
        <v>102</v>
      </c>
      <c r="DE1004">
        <v>87</v>
      </c>
      <c r="DF1004">
        <v>62</v>
      </c>
      <c r="DG1004">
        <v>57</v>
      </c>
      <c r="DH1004">
        <v>174</v>
      </c>
      <c r="DI1004">
        <v>90</v>
      </c>
      <c r="DJ1004">
        <v>71</v>
      </c>
      <c r="DK1004">
        <v>91</v>
      </c>
      <c r="DL1004">
        <v>24</v>
      </c>
      <c r="DM1004">
        <v>28</v>
      </c>
      <c r="DN1004">
        <v>164</v>
      </c>
      <c r="DO1004">
        <v>66</v>
      </c>
      <c r="DP1004">
        <v>131</v>
      </c>
      <c r="DQ1004">
        <v>60</v>
      </c>
      <c r="DR1004">
        <v>158</v>
      </c>
      <c r="DS1004">
        <v>120</v>
      </c>
      <c r="DT1004">
        <v>53</v>
      </c>
      <c r="DU1004">
        <v>179</v>
      </c>
      <c r="DV1004">
        <v>124</v>
      </c>
      <c r="DW1004">
        <v>110</v>
      </c>
      <c r="DX1004">
        <v>47</v>
      </c>
      <c r="DY1004">
        <v>76</v>
      </c>
      <c r="DZ1004">
        <v>83</v>
      </c>
      <c r="EA1004">
        <v>12</v>
      </c>
      <c r="EB1004">
        <v>161</v>
      </c>
      <c r="EC1004">
        <v>119</v>
      </c>
      <c r="ED1004">
        <v>6</v>
      </c>
      <c r="EE1004">
        <v>37</v>
      </c>
      <c r="EF1004">
        <v>157</v>
      </c>
      <c r="EG1004">
        <v>128</v>
      </c>
      <c r="EH1004">
        <v>105</v>
      </c>
      <c r="EI1004">
        <v>148</v>
      </c>
      <c r="EJ1004">
        <v>198</v>
      </c>
      <c r="EK1004">
        <v>139</v>
      </c>
      <c r="EL1004">
        <v>49</v>
      </c>
      <c r="EM1004">
        <v>200</v>
      </c>
      <c r="EN1004">
        <v>67</v>
      </c>
      <c r="EO1004">
        <v>118</v>
      </c>
      <c r="EP1004">
        <v>117</v>
      </c>
      <c r="EQ1004">
        <v>8</v>
      </c>
      <c r="ER1004">
        <v>177</v>
      </c>
      <c r="ES1004">
        <v>175</v>
      </c>
      <c r="ET1004">
        <v>168</v>
      </c>
      <c r="EU1004">
        <v>20</v>
      </c>
      <c r="EV1004">
        <v>130</v>
      </c>
      <c r="EW1004">
        <v>184</v>
      </c>
      <c r="EX1004">
        <v>26</v>
      </c>
      <c r="EY1004">
        <v>111</v>
      </c>
      <c r="EZ1004">
        <v>194</v>
      </c>
      <c r="FA1004">
        <v>30</v>
      </c>
      <c r="FB1004">
        <v>127</v>
      </c>
      <c r="FC1004">
        <v>21</v>
      </c>
      <c r="FD1004">
        <v>64</v>
      </c>
      <c r="FE1004">
        <v>172</v>
      </c>
      <c r="FF1004">
        <v>188</v>
      </c>
      <c r="FG1004">
        <v>132</v>
      </c>
      <c r="FH1004">
        <v>152</v>
      </c>
      <c r="FI1004">
        <v>41</v>
      </c>
      <c r="FJ1004">
        <v>138</v>
      </c>
      <c r="FK1004">
        <v>134</v>
      </c>
      <c r="FL1004">
        <v>115</v>
      </c>
      <c r="FM1004">
        <v>1</v>
      </c>
      <c r="FN1004">
        <v>146</v>
      </c>
      <c r="FO1004">
        <v>182</v>
      </c>
      <c r="FP1004">
        <v>195</v>
      </c>
      <c r="FQ1004">
        <v>162</v>
      </c>
      <c r="FR1004">
        <v>48</v>
      </c>
      <c r="FS1004">
        <v>101</v>
      </c>
      <c r="FT1004">
        <v>39</v>
      </c>
      <c r="FU1004">
        <v>79</v>
      </c>
      <c r="FV1004">
        <v>69</v>
      </c>
      <c r="FW1004">
        <v>112</v>
      </c>
      <c r="FX1004">
        <v>16</v>
      </c>
      <c r="FY1004">
        <v>42</v>
      </c>
      <c r="FZ1004">
        <v>129</v>
      </c>
      <c r="GA1004">
        <v>32</v>
      </c>
      <c r="GB1004">
        <v>143</v>
      </c>
      <c r="GC1004">
        <v>151</v>
      </c>
      <c r="GD1004">
        <v>72</v>
      </c>
      <c r="GE1004">
        <v>35</v>
      </c>
      <c r="GF1004">
        <v>107</v>
      </c>
      <c r="GG1004">
        <v>93</v>
      </c>
      <c r="GH1004">
        <v>183</v>
      </c>
      <c r="GI1004">
        <v>45</v>
      </c>
      <c r="GJ1004">
        <v>29</v>
      </c>
      <c r="GK1004">
        <v>9</v>
      </c>
      <c r="GL1004">
        <v>193</v>
      </c>
      <c r="GM1004">
        <v>136</v>
      </c>
      <c r="GN1004">
        <v>54</v>
      </c>
      <c r="GO1004">
        <v>59</v>
      </c>
      <c r="GP1004">
        <v>22</v>
      </c>
      <c r="GQ1004">
        <v>31</v>
      </c>
      <c r="GR1004">
        <v>46</v>
      </c>
      <c r="GS1004">
        <v>50</v>
      </c>
      <c r="GT1004">
        <v>23</v>
      </c>
      <c r="GU1004">
        <v>14</v>
      </c>
      <c r="GV1004">
        <v>108</v>
      </c>
      <c r="GX1004">
        <v>7</v>
      </c>
      <c r="GY1004">
        <v>58</v>
      </c>
      <c r="GZ1004">
        <v>166</v>
      </c>
      <c r="HA1004">
        <v>96</v>
      </c>
    </row>
    <row r="1005" spans="4:209" x14ac:dyDescent="0.2">
      <c r="E1005" s="426" t="s">
        <v>159</v>
      </c>
      <c r="F1005">
        <v>29</v>
      </c>
      <c r="G1005">
        <v>126</v>
      </c>
      <c r="H1005">
        <v>34</v>
      </c>
      <c r="I1005">
        <v>162</v>
      </c>
      <c r="J1005">
        <v>123</v>
      </c>
      <c r="K1005">
        <v>32</v>
      </c>
      <c r="L1005">
        <v>96</v>
      </c>
      <c r="M1005">
        <v>171</v>
      </c>
      <c r="N1005">
        <v>17</v>
      </c>
      <c r="O1005">
        <v>22</v>
      </c>
      <c r="P1005">
        <v>104</v>
      </c>
      <c r="Q1005">
        <v>145</v>
      </c>
      <c r="R1005">
        <v>54</v>
      </c>
      <c r="S1005">
        <v>72</v>
      </c>
      <c r="T1005">
        <v>127</v>
      </c>
      <c r="U1005">
        <v>2</v>
      </c>
      <c r="V1005">
        <v>13</v>
      </c>
      <c r="W1005">
        <v>110</v>
      </c>
      <c r="X1005">
        <v>65</v>
      </c>
      <c r="Y1005">
        <v>88</v>
      </c>
      <c r="Z1005">
        <v>190</v>
      </c>
      <c r="AA1005">
        <v>93</v>
      </c>
      <c r="AB1005">
        <v>129</v>
      </c>
      <c r="AC1005">
        <v>102</v>
      </c>
      <c r="AD1005">
        <v>156</v>
      </c>
      <c r="AE1005">
        <v>48</v>
      </c>
      <c r="AF1005">
        <v>148</v>
      </c>
      <c r="AG1005">
        <v>45</v>
      </c>
      <c r="AH1005">
        <v>153</v>
      </c>
      <c r="AI1005">
        <v>31</v>
      </c>
      <c r="AJ1005">
        <v>67</v>
      </c>
      <c r="AK1005">
        <v>19</v>
      </c>
      <c r="AL1005">
        <v>134</v>
      </c>
      <c r="AM1005">
        <v>167</v>
      </c>
      <c r="AN1005">
        <v>107</v>
      </c>
      <c r="AO1005">
        <v>115</v>
      </c>
      <c r="AP1005">
        <v>198</v>
      </c>
      <c r="AQ1005">
        <v>80</v>
      </c>
      <c r="AR1005">
        <v>136</v>
      </c>
      <c r="AS1005">
        <v>74</v>
      </c>
      <c r="AT1005">
        <v>185</v>
      </c>
      <c r="AU1005">
        <v>46</v>
      </c>
      <c r="AV1005">
        <v>142</v>
      </c>
      <c r="AW1005">
        <v>8</v>
      </c>
      <c r="AX1005">
        <v>82</v>
      </c>
      <c r="AY1005">
        <v>114</v>
      </c>
      <c r="AZ1005">
        <v>143</v>
      </c>
      <c r="BA1005">
        <v>130</v>
      </c>
      <c r="BB1005">
        <v>86</v>
      </c>
      <c r="BC1005">
        <v>182</v>
      </c>
      <c r="BD1005">
        <v>87</v>
      </c>
      <c r="BE1005">
        <v>189</v>
      </c>
      <c r="BF1005">
        <v>147</v>
      </c>
      <c r="BG1005">
        <v>37</v>
      </c>
      <c r="BH1005">
        <v>141</v>
      </c>
      <c r="BI1005">
        <v>202</v>
      </c>
      <c r="BJ1005">
        <v>168</v>
      </c>
      <c r="BK1005">
        <v>146</v>
      </c>
      <c r="BL1005">
        <v>172</v>
      </c>
      <c r="BM1005">
        <v>11</v>
      </c>
      <c r="BN1005">
        <v>150</v>
      </c>
      <c r="BO1005">
        <v>36</v>
      </c>
      <c r="BP1005">
        <v>101</v>
      </c>
      <c r="BQ1005">
        <v>20</v>
      </c>
      <c r="BR1005">
        <v>42</v>
      </c>
      <c r="BS1005">
        <v>55</v>
      </c>
      <c r="BT1005">
        <v>163</v>
      </c>
      <c r="BU1005">
        <v>35</v>
      </c>
      <c r="BV1005">
        <v>41</v>
      </c>
      <c r="BW1005">
        <v>177</v>
      </c>
      <c r="BX1005">
        <v>154</v>
      </c>
      <c r="BY1005">
        <v>38</v>
      </c>
      <c r="BZ1005">
        <v>99</v>
      </c>
      <c r="CA1005">
        <v>16</v>
      </c>
      <c r="CB1005">
        <v>76</v>
      </c>
      <c r="CC1005">
        <v>152</v>
      </c>
      <c r="CD1005">
        <v>90</v>
      </c>
      <c r="CE1005">
        <v>165</v>
      </c>
      <c r="CF1005">
        <v>125</v>
      </c>
      <c r="CG1005">
        <v>178</v>
      </c>
      <c r="CH1005">
        <v>108</v>
      </c>
      <c r="CI1005">
        <v>18</v>
      </c>
      <c r="CJ1005">
        <v>60</v>
      </c>
      <c r="CK1005">
        <v>187</v>
      </c>
      <c r="CL1005">
        <v>28</v>
      </c>
      <c r="CM1005">
        <v>100</v>
      </c>
      <c r="CN1005">
        <v>183</v>
      </c>
      <c r="CO1005">
        <v>170</v>
      </c>
      <c r="CP1005">
        <v>157</v>
      </c>
      <c r="CQ1005">
        <v>58</v>
      </c>
      <c r="CR1005">
        <v>44</v>
      </c>
      <c r="CS1005">
        <v>69</v>
      </c>
      <c r="CT1005">
        <v>92</v>
      </c>
      <c r="CU1005">
        <v>103</v>
      </c>
      <c r="CV1005">
        <v>52</v>
      </c>
      <c r="CW1005">
        <v>199</v>
      </c>
      <c r="CX1005">
        <v>40</v>
      </c>
      <c r="CY1005">
        <v>195</v>
      </c>
      <c r="CZ1005">
        <v>131</v>
      </c>
      <c r="DA1005">
        <v>51</v>
      </c>
      <c r="DB1005">
        <v>179</v>
      </c>
      <c r="DC1005">
        <v>89</v>
      </c>
      <c r="DD1005">
        <v>155</v>
      </c>
      <c r="DE1005">
        <v>7</v>
      </c>
      <c r="DF1005">
        <v>39</v>
      </c>
      <c r="DG1005">
        <v>184</v>
      </c>
      <c r="DH1005">
        <v>105</v>
      </c>
      <c r="DI1005">
        <v>201</v>
      </c>
      <c r="DJ1005">
        <v>197</v>
      </c>
      <c r="DK1005">
        <v>47</v>
      </c>
      <c r="DL1005">
        <v>30</v>
      </c>
      <c r="DM1005">
        <v>196</v>
      </c>
      <c r="DN1005">
        <v>59</v>
      </c>
      <c r="DO1005">
        <v>158</v>
      </c>
      <c r="DP1005">
        <v>161</v>
      </c>
      <c r="DQ1005">
        <v>120</v>
      </c>
      <c r="DR1005">
        <v>149</v>
      </c>
      <c r="DS1005">
        <v>176</v>
      </c>
      <c r="DT1005">
        <v>132</v>
      </c>
      <c r="DU1005">
        <v>1</v>
      </c>
      <c r="DV1005">
        <v>109</v>
      </c>
      <c r="DW1005">
        <v>83</v>
      </c>
      <c r="DX1005">
        <v>77</v>
      </c>
      <c r="DY1005">
        <v>116</v>
      </c>
      <c r="DZ1005">
        <v>191</v>
      </c>
      <c r="EA1005">
        <v>62</v>
      </c>
      <c r="EB1005">
        <v>84</v>
      </c>
      <c r="EC1005">
        <v>144</v>
      </c>
      <c r="ED1005">
        <v>138</v>
      </c>
      <c r="EE1005">
        <v>128</v>
      </c>
      <c r="EF1005">
        <v>160</v>
      </c>
      <c r="EG1005">
        <v>63</v>
      </c>
      <c r="EH1005">
        <v>112</v>
      </c>
      <c r="EI1005">
        <v>78</v>
      </c>
      <c r="EJ1005">
        <v>23</v>
      </c>
      <c r="EK1005">
        <v>174</v>
      </c>
      <c r="EL1005">
        <v>118</v>
      </c>
      <c r="EM1005">
        <v>95</v>
      </c>
      <c r="EN1005">
        <v>180</v>
      </c>
      <c r="EO1005">
        <v>194</v>
      </c>
      <c r="EP1005">
        <v>53</v>
      </c>
      <c r="EQ1005">
        <v>43</v>
      </c>
      <c r="ER1005">
        <v>4</v>
      </c>
      <c r="ES1005">
        <v>91</v>
      </c>
      <c r="ET1005">
        <v>6</v>
      </c>
      <c r="EU1005">
        <v>140</v>
      </c>
      <c r="EV1005">
        <v>14</v>
      </c>
      <c r="EW1005">
        <v>21</v>
      </c>
      <c r="EX1005">
        <v>166</v>
      </c>
      <c r="EY1005">
        <v>124</v>
      </c>
      <c r="EZ1005">
        <v>203</v>
      </c>
      <c r="FA1005">
        <v>25</v>
      </c>
      <c r="FB1005">
        <v>122</v>
      </c>
      <c r="FC1005">
        <v>15</v>
      </c>
      <c r="FD1005">
        <v>188</v>
      </c>
      <c r="FE1005">
        <v>193</v>
      </c>
      <c r="FF1005">
        <v>186</v>
      </c>
      <c r="FG1005">
        <v>139</v>
      </c>
      <c r="FH1005">
        <v>117</v>
      </c>
      <c r="FI1005">
        <v>68</v>
      </c>
      <c r="FJ1005">
        <v>10</v>
      </c>
      <c r="FK1005">
        <v>164</v>
      </c>
      <c r="FL1005">
        <v>26</v>
      </c>
      <c r="FM1005">
        <v>113</v>
      </c>
      <c r="FN1005">
        <v>3</v>
      </c>
      <c r="FO1005">
        <v>97</v>
      </c>
      <c r="FP1005">
        <v>70</v>
      </c>
      <c r="FQ1005">
        <v>5</v>
      </c>
      <c r="FR1005">
        <v>173</v>
      </c>
      <c r="FS1005">
        <v>200</v>
      </c>
      <c r="FT1005">
        <v>64</v>
      </c>
      <c r="FU1005">
        <v>85</v>
      </c>
      <c r="FV1005">
        <v>111</v>
      </c>
      <c r="FW1005">
        <v>50</v>
      </c>
      <c r="FX1005">
        <v>12</v>
      </c>
      <c r="FY1005">
        <v>49</v>
      </c>
      <c r="FZ1005">
        <v>81</v>
      </c>
      <c r="GA1005">
        <v>66</v>
      </c>
      <c r="GB1005">
        <v>61</v>
      </c>
      <c r="GC1005">
        <v>159</v>
      </c>
      <c r="GD1005">
        <v>27</v>
      </c>
      <c r="GE1005">
        <v>98</v>
      </c>
      <c r="GF1005">
        <v>71</v>
      </c>
      <c r="GG1005">
        <v>151</v>
      </c>
      <c r="GH1005">
        <v>33</v>
      </c>
      <c r="GI1005">
        <v>79</v>
      </c>
      <c r="GJ1005">
        <v>106</v>
      </c>
      <c r="GK1005">
        <v>169</v>
      </c>
      <c r="GL1005">
        <v>135</v>
      </c>
      <c r="GM1005">
        <v>57</v>
      </c>
      <c r="GN1005">
        <v>119</v>
      </c>
      <c r="GO1005">
        <v>9</v>
      </c>
      <c r="GP1005">
        <v>56</v>
      </c>
      <c r="GQ1005">
        <v>73</v>
      </c>
      <c r="GR1005">
        <v>137</v>
      </c>
      <c r="GS1005">
        <v>75</v>
      </c>
      <c r="GT1005">
        <v>121</v>
      </c>
      <c r="GU1005">
        <v>192</v>
      </c>
      <c r="GV1005">
        <v>181</v>
      </c>
      <c r="GX1005">
        <v>175</v>
      </c>
      <c r="GY1005">
        <v>24</v>
      </c>
      <c r="GZ1005">
        <v>94</v>
      </c>
      <c r="HA1005">
        <v>133</v>
      </c>
    </row>
    <row r="1007" spans="4:209" x14ac:dyDescent="0.2">
      <c r="D1007" s="430">
        <v>204</v>
      </c>
      <c r="E1007" s="431" t="s">
        <v>179</v>
      </c>
    </row>
    <row r="1008" spans="4:209" x14ac:dyDescent="0.2">
      <c r="E1008" s="426" t="s">
        <v>130</v>
      </c>
      <c r="F1008">
        <v>1</v>
      </c>
      <c r="G1008">
        <v>2</v>
      </c>
      <c r="H1008">
        <v>3</v>
      </c>
      <c r="I1008">
        <v>4</v>
      </c>
      <c r="J1008">
        <v>5</v>
      </c>
      <c r="K1008">
        <v>6</v>
      </c>
      <c r="L1008">
        <v>7</v>
      </c>
      <c r="M1008">
        <v>8</v>
      </c>
      <c r="N1008">
        <v>9</v>
      </c>
      <c r="O1008">
        <v>10</v>
      </c>
      <c r="P1008">
        <v>11</v>
      </c>
      <c r="Q1008">
        <v>12</v>
      </c>
      <c r="R1008">
        <v>13</v>
      </c>
      <c r="S1008">
        <v>14</v>
      </c>
      <c r="T1008">
        <v>15</v>
      </c>
      <c r="U1008">
        <v>16</v>
      </c>
      <c r="V1008">
        <v>17</v>
      </c>
      <c r="W1008">
        <v>18</v>
      </c>
      <c r="X1008">
        <v>19</v>
      </c>
      <c r="Y1008">
        <v>20</v>
      </c>
      <c r="Z1008">
        <v>21</v>
      </c>
      <c r="AA1008">
        <v>22</v>
      </c>
      <c r="AB1008">
        <v>23</v>
      </c>
      <c r="AC1008">
        <v>24</v>
      </c>
      <c r="AD1008">
        <v>25</v>
      </c>
      <c r="AE1008">
        <v>26</v>
      </c>
      <c r="AF1008">
        <v>27</v>
      </c>
      <c r="AG1008">
        <v>28</v>
      </c>
      <c r="AH1008">
        <v>29</v>
      </c>
      <c r="AI1008">
        <v>30</v>
      </c>
      <c r="AJ1008">
        <v>31</v>
      </c>
      <c r="AK1008">
        <v>32</v>
      </c>
      <c r="AL1008">
        <v>33</v>
      </c>
      <c r="AM1008">
        <v>34</v>
      </c>
      <c r="AN1008">
        <v>35</v>
      </c>
      <c r="AO1008">
        <v>36</v>
      </c>
      <c r="AP1008">
        <v>37</v>
      </c>
      <c r="AQ1008">
        <v>38</v>
      </c>
      <c r="AR1008">
        <v>39</v>
      </c>
      <c r="AS1008">
        <v>40</v>
      </c>
      <c r="AT1008">
        <v>41</v>
      </c>
      <c r="AU1008">
        <v>42</v>
      </c>
      <c r="AV1008">
        <v>43</v>
      </c>
      <c r="AW1008">
        <v>44</v>
      </c>
      <c r="AX1008">
        <v>45</v>
      </c>
      <c r="AY1008">
        <v>46</v>
      </c>
      <c r="AZ1008">
        <v>47</v>
      </c>
      <c r="BA1008">
        <v>48</v>
      </c>
      <c r="BB1008">
        <v>49</v>
      </c>
      <c r="BC1008">
        <v>50</v>
      </c>
      <c r="BD1008">
        <v>51</v>
      </c>
      <c r="BE1008">
        <v>52</v>
      </c>
      <c r="BF1008">
        <v>53</v>
      </c>
      <c r="BG1008">
        <v>54</v>
      </c>
      <c r="BH1008">
        <v>55</v>
      </c>
      <c r="BI1008">
        <v>56</v>
      </c>
      <c r="BJ1008">
        <v>57</v>
      </c>
      <c r="BK1008">
        <v>58</v>
      </c>
      <c r="BL1008">
        <v>59</v>
      </c>
      <c r="BM1008">
        <v>60</v>
      </c>
      <c r="BN1008">
        <v>61</v>
      </c>
      <c r="BO1008">
        <v>62</v>
      </c>
      <c r="BP1008">
        <v>63</v>
      </c>
      <c r="BQ1008">
        <v>64</v>
      </c>
      <c r="BR1008">
        <v>65</v>
      </c>
      <c r="BS1008">
        <v>66</v>
      </c>
      <c r="BT1008">
        <v>67</v>
      </c>
      <c r="BU1008">
        <v>68</v>
      </c>
      <c r="BV1008">
        <v>69</v>
      </c>
      <c r="BW1008">
        <v>70</v>
      </c>
      <c r="BX1008">
        <v>71</v>
      </c>
      <c r="BY1008">
        <v>72</v>
      </c>
      <c r="BZ1008">
        <v>73</v>
      </c>
      <c r="CA1008">
        <v>74</v>
      </c>
      <c r="CB1008">
        <v>75</v>
      </c>
      <c r="CC1008">
        <v>76</v>
      </c>
      <c r="CD1008">
        <v>77</v>
      </c>
      <c r="CE1008">
        <v>78</v>
      </c>
      <c r="CF1008">
        <v>79</v>
      </c>
      <c r="CG1008">
        <v>80</v>
      </c>
      <c r="CH1008">
        <v>81</v>
      </c>
      <c r="CI1008">
        <v>82</v>
      </c>
      <c r="CJ1008">
        <v>83</v>
      </c>
      <c r="CK1008">
        <v>84</v>
      </c>
      <c r="CL1008">
        <v>85</v>
      </c>
      <c r="CM1008">
        <v>86</v>
      </c>
      <c r="CN1008">
        <v>87</v>
      </c>
      <c r="CO1008">
        <v>88</v>
      </c>
      <c r="CP1008">
        <v>89</v>
      </c>
      <c r="CQ1008">
        <v>90</v>
      </c>
      <c r="CR1008">
        <v>91</v>
      </c>
      <c r="CS1008">
        <v>92</v>
      </c>
      <c r="CT1008">
        <v>93</v>
      </c>
      <c r="CU1008">
        <v>94</v>
      </c>
      <c r="CV1008">
        <v>95</v>
      </c>
      <c r="CW1008">
        <v>96</v>
      </c>
      <c r="CX1008">
        <v>97</v>
      </c>
      <c r="CY1008">
        <v>98</v>
      </c>
      <c r="CZ1008">
        <v>99</v>
      </c>
      <c r="DA1008">
        <v>100</v>
      </c>
      <c r="DB1008">
        <v>101</v>
      </c>
      <c r="DC1008">
        <v>102</v>
      </c>
      <c r="DD1008">
        <v>103</v>
      </c>
      <c r="DE1008">
        <v>104</v>
      </c>
      <c r="DF1008">
        <v>105</v>
      </c>
      <c r="DG1008">
        <v>106</v>
      </c>
      <c r="DH1008">
        <v>107</v>
      </c>
      <c r="DI1008">
        <v>108</v>
      </c>
      <c r="DJ1008">
        <v>109</v>
      </c>
      <c r="DK1008">
        <v>110</v>
      </c>
      <c r="DL1008">
        <v>111</v>
      </c>
      <c r="DM1008">
        <v>112</v>
      </c>
      <c r="DN1008">
        <v>113</v>
      </c>
      <c r="DO1008">
        <v>114</v>
      </c>
      <c r="DP1008">
        <v>115</v>
      </c>
      <c r="DQ1008">
        <v>116</v>
      </c>
      <c r="DR1008">
        <v>117</v>
      </c>
      <c r="DS1008">
        <v>118</v>
      </c>
      <c r="DT1008">
        <v>119</v>
      </c>
      <c r="DU1008">
        <v>120</v>
      </c>
      <c r="DV1008">
        <v>121</v>
      </c>
      <c r="DW1008">
        <v>122</v>
      </c>
      <c r="DX1008">
        <v>123</v>
      </c>
      <c r="DY1008">
        <v>124</v>
      </c>
      <c r="DZ1008">
        <v>125</v>
      </c>
      <c r="EA1008">
        <v>126</v>
      </c>
      <c r="EB1008">
        <v>127</v>
      </c>
      <c r="EC1008">
        <v>128</v>
      </c>
      <c r="ED1008">
        <v>129</v>
      </c>
      <c r="EE1008">
        <v>130</v>
      </c>
      <c r="EF1008">
        <v>131</v>
      </c>
      <c r="EG1008">
        <v>132</v>
      </c>
      <c r="EH1008">
        <v>133</v>
      </c>
      <c r="EI1008">
        <v>134</v>
      </c>
      <c r="EJ1008">
        <v>135</v>
      </c>
      <c r="EK1008">
        <v>136</v>
      </c>
      <c r="EL1008">
        <v>137</v>
      </c>
      <c r="EM1008">
        <v>138</v>
      </c>
      <c r="EN1008">
        <v>139</v>
      </c>
      <c r="EO1008">
        <v>140</v>
      </c>
      <c r="EP1008">
        <v>141</v>
      </c>
      <c r="EQ1008">
        <v>142</v>
      </c>
      <c r="ER1008">
        <v>143</v>
      </c>
      <c r="ES1008">
        <v>144</v>
      </c>
      <c r="ET1008">
        <v>145</v>
      </c>
      <c r="EU1008">
        <v>146</v>
      </c>
      <c r="EV1008">
        <v>147</v>
      </c>
      <c r="EW1008">
        <v>148</v>
      </c>
      <c r="EX1008">
        <v>149</v>
      </c>
      <c r="EY1008">
        <v>150</v>
      </c>
      <c r="EZ1008">
        <v>151</v>
      </c>
      <c r="FA1008">
        <v>152</v>
      </c>
      <c r="FB1008">
        <v>153</v>
      </c>
      <c r="FC1008">
        <v>154</v>
      </c>
      <c r="FD1008">
        <v>155</v>
      </c>
      <c r="FE1008">
        <v>156</v>
      </c>
      <c r="FF1008">
        <v>157</v>
      </c>
      <c r="FG1008">
        <v>158</v>
      </c>
      <c r="FH1008">
        <v>159</v>
      </c>
      <c r="FI1008">
        <v>160</v>
      </c>
      <c r="FJ1008">
        <v>161</v>
      </c>
      <c r="FK1008">
        <v>162</v>
      </c>
      <c r="FL1008">
        <v>163</v>
      </c>
      <c r="FM1008">
        <v>164</v>
      </c>
      <c r="FN1008">
        <v>165</v>
      </c>
      <c r="FO1008">
        <v>166</v>
      </c>
      <c r="FP1008">
        <v>167</v>
      </c>
      <c r="FQ1008">
        <v>168</v>
      </c>
      <c r="FR1008">
        <v>169</v>
      </c>
      <c r="FS1008">
        <v>170</v>
      </c>
      <c r="FT1008">
        <v>171</v>
      </c>
      <c r="FU1008">
        <v>172</v>
      </c>
      <c r="FV1008">
        <v>173</v>
      </c>
      <c r="FW1008">
        <v>174</v>
      </c>
      <c r="FX1008">
        <v>175</v>
      </c>
      <c r="FY1008">
        <v>176</v>
      </c>
      <c r="FZ1008">
        <v>177</v>
      </c>
      <c r="GA1008">
        <v>178</v>
      </c>
      <c r="GB1008">
        <v>179</v>
      </c>
      <c r="GC1008">
        <v>180</v>
      </c>
      <c r="GD1008">
        <v>181</v>
      </c>
      <c r="GE1008">
        <v>182</v>
      </c>
      <c r="GF1008">
        <v>183</v>
      </c>
      <c r="GG1008">
        <v>184</v>
      </c>
      <c r="GH1008">
        <v>185</v>
      </c>
      <c r="GI1008">
        <v>186</v>
      </c>
      <c r="GJ1008">
        <v>187</v>
      </c>
      <c r="GK1008">
        <v>188</v>
      </c>
      <c r="GL1008">
        <v>189</v>
      </c>
      <c r="GM1008">
        <v>190</v>
      </c>
      <c r="GN1008">
        <v>191</v>
      </c>
      <c r="GO1008">
        <v>192</v>
      </c>
      <c r="GP1008">
        <v>193</v>
      </c>
      <c r="GQ1008">
        <v>194</v>
      </c>
      <c r="GR1008">
        <v>195</v>
      </c>
      <c r="GS1008">
        <v>196</v>
      </c>
      <c r="GT1008">
        <v>197</v>
      </c>
      <c r="GU1008">
        <v>198</v>
      </c>
      <c r="GV1008">
        <v>199</v>
      </c>
      <c r="GW1008">
        <v>200</v>
      </c>
      <c r="GX1008">
        <v>201</v>
      </c>
      <c r="GY1008">
        <v>202</v>
      </c>
      <c r="GZ1008">
        <v>203</v>
      </c>
      <c r="HA1008">
        <v>204</v>
      </c>
    </row>
    <row r="1009" spans="4:214" x14ac:dyDescent="0.2">
      <c r="E1009" s="426" t="s">
        <v>157</v>
      </c>
      <c r="F1009">
        <v>59</v>
      </c>
      <c r="G1009">
        <v>175</v>
      </c>
      <c r="H1009">
        <v>142</v>
      </c>
      <c r="I1009">
        <v>21</v>
      </c>
      <c r="J1009">
        <v>88</v>
      </c>
      <c r="K1009">
        <v>195</v>
      </c>
      <c r="L1009">
        <v>186</v>
      </c>
      <c r="M1009">
        <v>15</v>
      </c>
      <c r="N1009">
        <v>182</v>
      </c>
      <c r="O1009">
        <v>119</v>
      </c>
      <c r="P1009">
        <v>150</v>
      </c>
      <c r="Q1009">
        <v>16</v>
      </c>
      <c r="R1009">
        <v>162</v>
      </c>
      <c r="S1009">
        <v>138</v>
      </c>
      <c r="T1009">
        <v>98</v>
      </c>
      <c r="U1009">
        <v>139</v>
      </c>
      <c r="V1009">
        <v>33</v>
      </c>
      <c r="W1009">
        <v>9</v>
      </c>
      <c r="X1009">
        <v>61</v>
      </c>
      <c r="Y1009">
        <v>156</v>
      </c>
      <c r="Z1009">
        <v>29</v>
      </c>
      <c r="AA1009">
        <v>94</v>
      </c>
      <c r="AB1009">
        <v>114</v>
      </c>
      <c r="AC1009">
        <v>191</v>
      </c>
      <c r="AD1009">
        <v>23</v>
      </c>
      <c r="AE1009">
        <v>53</v>
      </c>
      <c r="AF1009">
        <v>160</v>
      </c>
      <c r="AG1009">
        <v>49</v>
      </c>
      <c r="AH1009">
        <v>201</v>
      </c>
      <c r="AI1009">
        <v>56</v>
      </c>
      <c r="AJ1009">
        <v>147</v>
      </c>
      <c r="AK1009">
        <v>96</v>
      </c>
      <c r="AL1009">
        <v>140</v>
      </c>
      <c r="AM1009">
        <v>133</v>
      </c>
      <c r="AN1009">
        <v>47</v>
      </c>
      <c r="AO1009">
        <v>39</v>
      </c>
      <c r="AP1009">
        <v>26</v>
      </c>
      <c r="AQ1009">
        <v>107</v>
      </c>
      <c r="AR1009">
        <v>92</v>
      </c>
      <c r="AS1009">
        <v>126</v>
      </c>
      <c r="AT1009">
        <v>117</v>
      </c>
      <c r="AU1009">
        <v>174</v>
      </c>
      <c r="AV1009">
        <v>165</v>
      </c>
      <c r="AW1009">
        <v>101</v>
      </c>
      <c r="AX1009">
        <v>159</v>
      </c>
      <c r="AY1009">
        <v>50</v>
      </c>
      <c r="AZ1009">
        <v>3</v>
      </c>
      <c r="BA1009">
        <v>135</v>
      </c>
      <c r="BB1009">
        <v>125</v>
      </c>
      <c r="BC1009">
        <v>184</v>
      </c>
      <c r="BD1009">
        <v>128</v>
      </c>
      <c r="BE1009">
        <v>148</v>
      </c>
      <c r="BF1009">
        <v>116</v>
      </c>
      <c r="BG1009">
        <v>46</v>
      </c>
      <c r="BH1009">
        <v>42</v>
      </c>
      <c r="BI1009">
        <v>48</v>
      </c>
      <c r="BJ1009">
        <v>113</v>
      </c>
      <c r="BK1009">
        <v>14</v>
      </c>
      <c r="BL1009">
        <v>203</v>
      </c>
      <c r="BM1009">
        <v>187</v>
      </c>
      <c r="BN1009">
        <v>163</v>
      </c>
      <c r="BO1009">
        <v>55</v>
      </c>
      <c r="BP1009">
        <v>84</v>
      </c>
      <c r="BQ1009">
        <v>106</v>
      </c>
      <c r="BR1009">
        <v>8</v>
      </c>
      <c r="BS1009">
        <v>73</v>
      </c>
      <c r="BT1009">
        <v>123</v>
      </c>
      <c r="BU1009">
        <v>17</v>
      </c>
      <c r="BV1009">
        <v>31</v>
      </c>
      <c r="BW1009">
        <v>37</v>
      </c>
      <c r="BX1009">
        <v>99</v>
      </c>
      <c r="BY1009">
        <v>51</v>
      </c>
      <c r="BZ1009">
        <v>44</v>
      </c>
      <c r="CA1009">
        <v>71</v>
      </c>
      <c r="CB1009">
        <v>197</v>
      </c>
      <c r="CC1009">
        <v>144</v>
      </c>
      <c r="CD1009">
        <v>63</v>
      </c>
      <c r="CE1009">
        <v>7</v>
      </c>
      <c r="CF1009">
        <v>78</v>
      </c>
      <c r="CG1009">
        <v>157</v>
      </c>
      <c r="CH1009">
        <v>4</v>
      </c>
      <c r="CI1009">
        <v>85</v>
      </c>
      <c r="CJ1009">
        <v>132</v>
      </c>
      <c r="CK1009">
        <v>181</v>
      </c>
      <c r="CL1009">
        <v>196</v>
      </c>
      <c r="CM1009">
        <v>30</v>
      </c>
      <c r="CN1009">
        <v>60</v>
      </c>
      <c r="CO1009">
        <v>5</v>
      </c>
      <c r="CP1009">
        <v>180</v>
      </c>
      <c r="CQ1009">
        <v>81</v>
      </c>
      <c r="CR1009">
        <v>115</v>
      </c>
      <c r="CS1009">
        <v>168</v>
      </c>
      <c r="CT1009">
        <v>200</v>
      </c>
      <c r="CU1009">
        <v>136</v>
      </c>
      <c r="CV1009">
        <v>68</v>
      </c>
      <c r="CW1009">
        <v>109</v>
      </c>
      <c r="CX1009">
        <v>95</v>
      </c>
      <c r="CY1009">
        <v>202</v>
      </c>
      <c r="CZ1009">
        <v>143</v>
      </c>
      <c r="DA1009">
        <v>43</v>
      </c>
      <c r="DB1009">
        <v>194</v>
      </c>
      <c r="DC1009">
        <v>35</v>
      </c>
      <c r="DD1009">
        <v>1</v>
      </c>
      <c r="DE1009">
        <v>70</v>
      </c>
      <c r="DF1009">
        <v>76</v>
      </c>
      <c r="DG1009">
        <v>190</v>
      </c>
      <c r="DH1009">
        <v>178</v>
      </c>
      <c r="DI1009">
        <v>167</v>
      </c>
      <c r="DJ1009">
        <v>171</v>
      </c>
      <c r="DK1009">
        <v>152</v>
      </c>
      <c r="DL1009">
        <v>64</v>
      </c>
      <c r="DM1009">
        <v>130</v>
      </c>
      <c r="DN1009">
        <v>91</v>
      </c>
      <c r="DO1009">
        <v>121</v>
      </c>
      <c r="DP1009">
        <v>118</v>
      </c>
      <c r="DQ1009">
        <v>69</v>
      </c>
      <c r="DR1009">
        <v>11</v>
      </c>
      <c r="DS1009">
        <v>137</v>
      </c>
      <c r="DT1009">
        <v>127</v>
      </c>
      <c r="DU1009">
        <v>149</v>
      </c>
      <c r="DV1009">
        <v>145</v>
      </c>
      <c r="DW1009">
        <v>24</v>
      </c>
      <c r="DX1009">
        <v>105</v>
      </c>
      <c r="DY1009">
        <v>65</v>
      </c>
      <c r="DZ1009">
        <v>27</v>
      </c>
      <c r="EA1009">
        <v>87</v>
      </c>
      <c r="EB1009">
        <v>141</v>
      </c>
      <c r="EC1009">
        <v>97</v>
      </c>
      <c r="ED1009">
        <v>170</v>
      </c>
      <c r="EE1009">
        <v>62</v>
      </c>
      <c r="EF1009">
        <v>188</v>
      </c>
      <c r="EG1009">
        <v>108</v>
      </c>
      <c r="EH1009">
        <v>131</v>
      </c>
      <c r="EI1009">
        <v>158</v>
      </c>
      <c r="EJ1009">
        <v>111</v>
      </c>
      <c r="EK1009">
        <v>189</v>
      </c>
      <c r="EL1009">
        <v>25</v>
      </c>
      <c r="EM1009">
        <v>20</v>
      </c>
      <c r="EN1009">
        <v>172</v>
      </c>
      <c r="EO1009">
        <v>103</v>
      </c>
      <c r="EP1009">
        <v>10</v>
      </c>
      <c r="EQ1009">
        <v>199</v>
      </c>
      <c r="ER1009">
        <v>32</v>
      </c>
      <c r="ES1009">
        <v>93</v>
      </c>
      <c r="ET1009">
        <v>52</v>
      </c>
      <c r="EU1009">
        <v>13</v>
      </c>
      <c r="EV1009">
        <v>153</v>
      </c>
      <c r="EW1009">
        <v>77</v>
      </c>
      <c r="EX1009">
        <v>6</v>
      </c>
      <c r="EY1009">
        <v>74</v>
      </c>
      <c r="EZ1009">
        <v>154</v>
      </c>
      <c r="FA1009">
        <v>124</v>
      </c>
      <c r="FB1009">
        <v>176</v>
      </c>
      <c r="FC1009">
        <v>192</v>
      </c>
      <c r="FD1009">
        <v>173</v>
      </c>
      <c r="FE1009">
        <v>2</v>
      </c>
      <c r="FF1009">
        <v>198</v>
      </c>
      <c r="FG1009">
        <v>185</v>
      </c>
      <c r="FH1009">
        <v>193</v>
      </c>
      <c r="FI1009">
        <v>36</v>
      </c>
      <c r="FJ1009">
        <v>58</v>
      </c>
      <c r="FK1009">
        <v>89</v>
      </c>
      <c r="FL1009">
        <v>100</v>
      </c>
      <c r="FM1009">
        <v>166</v>
      </c>
      <c r="FN1009">
        <v>129</v>
      </c>
      <c r="FO1009">
        <v>38</v>
      </c>
      <c r="FP1009">
        <v>34</v>
      </c>
      <c r="FQ1009">
        <v>112</v>
      </c>
      <c r="FR1009">
        <v>22</v>
      </c>
      <c r="FS1009">
        <v>169</v>
      </c>
      <c r="FT1009">
        <v>72</v>
      </c>
      <c r="FU1009">
        <v>86</v>
      </c>
      <c r="FV1009">
        <v>179</v>
      </c>
      <c r="FW1009">
        <v>12</v>
      </c>
      <c r="FX1009">
        <v>41</v>
      </c>
      <c r="FY1009">
        <v>75</v>
      </c>
      <c r="FZ1009">
        <v>28</v>
      </c>
      <c r="GA1009">
        <v>80</v>
      </c>
      <c r="GB1009">
        <v>177</v>
      </c>
      <c r="GC1009">
        <v>146</v>
      </c>
      <c r="GD1009">
        <v>134</v>
      </c>
      <c r="GE1009">
        <v>164</v>
      </c>
      <c r="GF1009">
        <v>67</v>
      </c>
      <c r="GG1009">
        <v>82</v>
      </c>
      <c r="GH1009">
        <v>204</v>
      </c>
      <c r="GI1009">
        <v>183</v>
      </c>
      <c r="GJ1009">
        <v>104</v>
      </c>
      <c r="GK1009">
        <v>57</v>
      </c>
      <c r="GL1009">
        <v>122</v>
      </c>
      <c r="GM1009">
        <v>161</v>
      </c>
      <c r="GN1009">
        <v>120</v>
      </c>
      <c r="GO1009">
        <v>54</v>
      </c>
      <c r="GP1009">
        <v>102</v>
      </c>
      <c r="GQ1009">
        <v>151</v>
      </c>
      <c r="GR1009">
        <v>18</v>
      </c>
      <c r="GS1009">
        <v>19</v>
      </c>
      <c r="GT1009">
        <v>45</v>
      </c>
      <c r="GU1009">
        <v>40</v>
      </c>
      <c r="GV1009">
        <v>90</v>
      </c>
      <c r="GW1009">
        <v>66</v>
      </c>
      <c r="GX1009">
        <v>110</v>
      </c>
      <c r="GY1009">
        <v>79</v>
      </c>
      <c r="GZ1009">
        <v>155</v>
      </c>
      <c r="HA1009">
        <v>83</v>
      </c>
    </row>
    <row r="1010" spans="4:214" x14ac:dyDescent="0.2">
      <c r="E1010" s="426" t="s">
        <v>159</v>
      </c>
      <c r="F1010">
        <v>22</v>
      </c>
      <c r="G1010">
        <v>194</v>
      </c>
      <c r="H1010">
        <v>196</v>
      </c>
      <c r="I1010">
        <v>123</v>
      </c>
      <c r="J1010">
        <v>29</v>
      </c>
      <c r="K1010">
        <v>175</v>
      </c>
      <c r="L1010">
        <v>65</v>
      </c>
      <c r="M1010">
        <v>94</v>
      </c>
      <c r="N1010">
        <v>75</v>
      </c>
      <c r="O1010">
        <v>11</v>
      </c>
      <c r="P1010">
        <v>47</v>
      </c>
      <c r="Q1010">
        <v>81</v>
      </c>
      <c r="R1010">
        <v>187</v>
      </c>
      <c r="S1010">
        <v>86</v>
      </c>
      <c r="T1010">
        <v>77</v>
      </c>
      <c r="U1010">
        <v>169</v>
      </c>
      <c r="V1010">
        <v>69</v>
      </c>
      <c r="W1010">
        <v>197</v>
      </c>
      <c r="X1010">
        <v>33</v>
      </c>
      <c r="Y1010">
        <v>178</v>
      </c>
      <c r="Z1010">
        <v>40</v>
      </c>
      <c r="AA1010">
        <v>73</v>
      </c>
      <c r="AB1010">
        <v>4</v>
      </c>
      <c r="AC1010">
        <v>198</v>
      </c>
      <c r="AD1010">
        <v>164</v>
      </c>
      <c r="AE1010">
        <v>204</v>
      </c>
      <c r="AF1010">
        <v>6</v>
      </c>
      <c r="AG1010">
        <v>152</v>
      </c>
      <c r="AH1010">
        <v>28</v>
      </c>
      <c r="AI1010">
        <v>168</v>
      </c>
      <c r="AJ1010">
        <v>78</v>
      </c>
      <c r="AK1010">
        <v>143</v>
      </c>
      <c r="AL1010">
        <v>60</v>
      </c>
      <c r="AM1010">
        <v>150</v>
      </c>
      <c r="AN1010">
        <v>112</v>
      </c>
      <c r="AO1010">
        <v>158</v>
      </c>
      <c r="AP1010">
        <v>191</v>
      </c>
      <c r="AQ1010">
        <v>146</v>
      </c>
      <c r="AR1010">
        <v>91</v>
      </c>
      <c r="AS1010">
        <v>181</v>
      </c>
      <c r="AT1010">
        <v>122</v>
      </c>
      <c r="AU1010">
        <v>41</v>
      </c>
      <c r="AV1010">
        <v>151</v>
      </c>
      <c r="AW1010">
        <v>16</v>
      </c>
      <c r="AX1010">
        <v>87</v>
      </c>
      <c r="AY1010">
        <v>119</v>
      </c>
      <c r="AZ1010">
        <v>155</v>
      </c>
      <c r="BA1010">
        <v>177</v>
      </c>
      <c r="BB1010">
        <v>97</v>
      </c>
      <c r="BC1010">
        <v>17</v>
      </c>
      <c r="BD1010">
        <v>25</v>
      </c>
      <c r="BE1010">
        <v>115</v>
      </c>
      <c r="BF1010">
        <v>31</v>
      </c>
      <c r="BG1010">
        <v>53</v>
      </c>
      <c r="BH1010">
        <v>58</v>
      </c>
      <c r="BI1010">
        <v>180</v>
      </c>
      <c r="BJ1010">
        <v>190</v>
      </c>
      <c r="BK1010">
        <v>24</v>
      </c>
      <c r="BL1010">
        <v>148</v>
      </c>
      <c r="BM1010">
        <v>67</v>
      </c>
      <c r="BN1010">
        <v>179</v>
      </c>
      <c r="BO1010">
        <v>49</v>
      </c>
      <c r="BP1010">
        <v>54</v>
      </c>
      <c r="BQ1010">
        <v>161</v>
      </c>
      <c r="BR1010">
        <v>59</v>
      </c>
      <c r="BS1010">
        <v>43</v>
      </c>
      <c r="BT1010">
        <v>56</v>
      </c>
      <c r="BU1010">
        <v>104</v>
      </c>
      <c r="BV1010">
        <v>176</v>
      </c>
      <c r="BW1010">
        <v>7</v>
      </c>
      <c r="BX1010">
        <v>93</v>
      </c>
      <c r="BY1010">
        <v>21</v>
      </c>
      <c r="BZ1010">
        <v>130</v>
      </c>
      <c r="CA1010">
        <v>30</v>
      </c>
      <c r="CB1010">
        <v>107</v>
      </c>
      <c r="CC1010">
        <v>149</v>
      </c>
      <c r="CD1010">
        <v>140</v>
      </c>
      <c r="CE1010">
        <v>172</v>
      </c>
      <c r="CF1010">
        <v>117</v>
      </c>
      <c r="CG1010">
        <v>113</v>
      </c>
      <c r="CH1010">
        <v>90</v>
      </c>
      <c r="CI1010">
        <v>111</v>
      </c>
      <c r="CJ1010">
        <v>82</v>
      </c>
      <c r="CK1010">
        <v>195</v>
      </c>
      <c r="CL1010">
        <v>154</v>
      </c>
      <c r="CM1010">
        <v>15</v>
      </c>
      <c r="CN1010">
        <v>80</v>
      </c>
      <c r="CO1010">
        <v>85</v>
      </c>
      <c r="CP1010">
        <v>120</v>
      </c>
      <c r="CQ1010">
        <v>162</v>
      </c>
      <c r="CR1010">
        <v>124</v>
      </c>
      <c r="CS1010">
        <v>135</v>
      </c>
      <c r="CT1010">
        <v>199</v>
      </c>
      <c r="CU1010">
        <v>137</v>
      </c>
      <c r="CV1010">
        <v>166</v>
      </c>
      <c r="CW1010">
        <v>173</v>
      </c>
      <c r="CX1010">
        <v>105</v>
      </c>
      <c r="CY1010">
        <v>45</v>
      </c>
      <c r="CZ1010">
        <v>132</v>
      </c>
      <c r="DA1010">
        <v>144</v>
      </c>
      <c r="DB1010">
        <v>160</v>
      </c>
      <c r="DC1010">
        <v>106</v>
      </c>
      <c r="DD1010">
        <v>37</v>
      </c>
      <c r="DE1010">
        <v>147</v>
      </c>
      <c r="DF1010">
        <v>139</v>
      </c>
      <c r="DG1010">
        <v>193</v>
      </c>
      <c r="DH1010">
        <v>9</v>
      </c>
      <c r="DI1010">
        <v>89</v>
      </c>
      <c r="DJ1010">
        <v>26</v>
      </c>
      <c r="DK1010">
        <v>116</v>
      </c>
      <c r="DL1010">
        <v>125</v>
      </c>
      <c r="DM1010">
        <v>83</v>
      </c>
      <c r="DN1010">
        <v>35</v>
      </c>
      <c r="DO1010">
        <v>142</v>
      </c>
      <c r="DP1010">
        <v>2</v>
      </c>
      <c r="DQ1010">
        <v>8</v>
      </c>
      <c r="DR1010">
        <v>36</v>
      </c>
      <c r="DS1010">
        <v>79</v>
      </c>
      <c r="DT1010">
        <v>202</v>
      </c>
      <c r="DU1010">
        <v>32</v>
      </c>
      <c r="DV1010">
        <v>129</v>
      </c>
      <c r="DW1010">
        <v>98</v>
      </c>
      <c r="DX1010">
        <v>92</v>
      </c>
      <c r="DY1010">
        <v>38</v>
      </c>
      <c r="DZ1010">
        <v>167</v>
      </c>
      <c r="EA1010">
        <v>88</v>
      </c>
      <c r="EB1010">
        <v>109</v>
      </c>
      <c r="EC1010">
        <v>64</v>
      </c>
      <c r="ED1010">
        <v>163</v>
      </c>
      <c r="EE1010">
        <v>189</v>
      </c>
      <c r="EF1010">
        <v>138</v>
      </c>
      <c r="EG1010">
        <v>100</v>
      </c>
      <c r="EH1010">
        <v>127</v>
      </c>
      <c r="EI1010">
        <v>63</v>
      </c>
      <c r="EJ1010">
        <v>51</v>
      </c>
      <c r="EK1010">
        <v>203</v>
      </c>
      <c r="EL1010">
        <v>20</v>
      </c>
      <c r="EM1010">
        <v>192</v>
      </c>
      <c r="EN1010">
        <v>128</v>
      </c>
      <c r="EO1010">
        <v>171</v>
      </c>
      <c r="EP1010">
        <v>70</v>
      </c>
      <c r="EQ1010">
        <v>114</v>
      </c>
      <c r="ER1010">
        <v>42</v>
      </c>
      <c r="ES1010">
        <v>141</v>
      </c>
      <c r="ET1010">
        <v>99</v>
      </c>
      <c r="EU1010">
        <v>184</v>
      </c>
      <c r="EV1010">
        <v>156</v>
      </c>
      <c r="EW1010">
        <v>55</v>
      </c>
      <c r="EX1010">
        <v>110</v>
      </c>
      <c r="EY1010">
        <v>121</v>
      </c>
      <c r="EZ1010">
        <v>159</v>
      </c>
      <c r="FA1010">
        <v>23</v>
      </c>
      <c r="FB1010">
        <v>95</v>
      </c>
      <c r="FC1010">
        <v>96</v>
      </c>
      <c r="FD1010">
        <v>71</v>
      </c>
      <c r="FE1010">
        <v>18</v>
      </c>
      <c r="FF1010">
        <v>50</v>
      </c>
      <c r="FG1010">
        <v>66</v>
      </c>
      <c r="FH1010">
        <v>183</v>
      </c>
      <c r="FI1010">
        <v>72</v>
      </c>
      <c r="FJ1010">
        <v>74</v>
      </c>
      <c r="FK1010">
        <v>200</v>
      </c>
      <c r="FL1010">
        <v>157</v>
      </c>
      <c r="FM1010">
        <v>1</v>
      </c>
      <c r="FN1010">
        <v>201</v>
      </c>
      <c r="FO1010">
        <v>68</v>
      </c>
      <c r="FP1010">
        <v>84</v>
      </c>
      <c r="FQ1010">
        <v>62</v>
      </c>
      <c r="FR1010">
        <v>131</v>
      </c>
      <c r="FS1010">
        <v>19</v>
      </c>
      <c r="FT1010">
        <v>12</v>
      </c>
      <c r="FU1010">
        <v>44</v>
      </c>
      <c r="FV1010">
        <v>46</v>
      </c>
      <c r="FW1010">
        <v>3</v>
      </c>
      <c r="FX1010">
        <v>136</v>
      </c>
      <c r="FY1010">
        <v>5</v>
      </c>
      <c r="FZ1010">
        <v>126</v>
      </c>
      <c r="GA1010">
        <v>52</v>
      </c>
      <c r="GB1010">
        <v>145</v>
      </c>
      <c r="GC1010">
        <v>188</v>
      </c>
      <c r="GD1010">
        <v>133</v>
      </c>
      <c r="GE1010">
        <v>165</v>
      </c>
      <c r="GF1010">
        <v>10</v>
      </c>
      <c r="GG1010">
        <v>108</v>
      </c>
      <c r="GH1010">
        <v>186</v>
      </c>
      <c r="GI1010">
        <v>185</v>
      </c>
      <c r="GJ1010">
        <v>14</v>
      </c>
      <c r="GK1010">
        <v>34</v>
      </c>
      <c r="GL1010">
        <v>102</v>
      </c>
      <c r="GM1010">
        <v>39</v>
      </c>
      <c r="GN1010">
        <v>170</v>
      </c>
      <c r="GO1010">
        <v>103</v>
      </c>
      <c r="GP1010">
        <v>134</v>
      </c>
      <c r="GQ1010">
        <v>57</v>
      </c>
      <c r="GR1010">
        <v>174</v>
      </c>
      <c r="GS1010">
        <v>182</v>
      </c>
      <c r="GT1010">
        <v>118</v>
      </c>
      <c r="GU1010">
        <v>101</v>
      </c>
      <c r="GV1010">
        <v>48</v>
      </c>
      <c r="GW1010">
        <v>13</v>
      </c>
      <c r="GX1010">
        <v>27</v>
      </c>
      <c r="GY1010">
        <v>61</v>
      </c>
      <c r="GZ1010">
        <v>76</v>
      </c>
      <c r="HA1010">
        <v>153</v>
      </c>
    </row>
    <row r="1012" spans="4:214" x14ac:dyDescent="0.2">
      <c r="D1012" s="430">
        <v>205</v>
      </c>
      <c r="E1012" s="431" t="s">
        <v>179</v>
      </c>
    </row>
    <row r="1013" spans="4:214" x14ac:dyDescent="0.2">
      <c r="E1013" s="426" t="s">
        <v>130</v>
      </c>
      <c r="F1013">
        <v>1</v>
      </c>
      <c r="G1013">
        <v>2</v>
      </c>
      <c r="H1013">
        <v>3</v>
      </c>
      <c r="I1013">
        <v>4</v>
      </c>
      <c r="J1013">
        <v>5</v>
      </c>
      <c r="K1013">
        <v>6</v>
      </c>
      <c r="L1013">
        <v>7</v>
      </c>
      <c r="M1013">
        <v>8</v>
      </c>
      <c r="N1013">
        <v>9</v>
      </c>
      <c r="O1013">
        <v>10</v>
      </c>
      <c r="P1013">
        <v>11</v>
      </c>
      <c r="Q1013">
        <v>12</v>
      </c>
      <c r="R1013">
        <v>13</v>
      </c>
      <c r="S1013">
        <v>14</v>
      </c>
      <c r="T1013">
        <v>15</v>
      </c>
      <c r="U1013">
        <v>16</v>
      </c>
      <c r="V1013">
        <v>17</v>
      </c>
      <c r="W1013">
        <v>18</v>
      </c>
      <c r="X1013">
        <v>19</v>
      </c>
      <c r="Y1013">
        <v>20</v>
      </c>
      <c r="Z1013">
        <v>21</v>
      </c>
      <c r="AA1013">
        <v>22</v>
      </c>
      <c r="AB1013">
        <v>23</v>
      </c>
      <c r="AC1013">
        <v>24</v>
      </c>
      <c r="AD1013">
        <v>25</v>
      </c>
      <c r="AE1013">
        <v>26</v>
      </c>
      <c r="AF1013">
        <v>27</v>
      </c>
      <c r="AG1013">
        <v>28</v>
      </c>
      <c r="AH1013">
        <v>29</v>
      </c>
      <c r="AI1013">
        <v>30</v>
      </c>
      <c r="AJ1013">
        <v>31</v>
      </c>
      <c r="AK1013">
        <v>32</v>
      </c>
      <c r="AL1013">
        <v>33</v>
      </c>
      <c r="AM1013">
        <v>34</v>
      </c>
      <c r="AN1013">
        <v>35</v>
      </c>
      <c r="AO1013">
        <v>36</v>
      </c>
      <c r="AP1013">
        <v>37</v>
      </c>
      <c r="AQ1013">
        <v>38</v>
      </c>
      <c r="AR1013">
        <v>39</v>
      </c>
      <c r="AS1013">
        <v>40</v>
      </c>
      <c r="AT1013">
        <v>41</v>
      </c>
      <c r="AU1013">
        <v>42</v>
      </c>
      <c r="AV1013">
        <v>43</v>
      </c>
      <c r="AW1013">
        <v>44</v>
      </c>
      <c r="AX1013">
        <v>45</v>
      </c>
      <c r="AY1013">
        <v>46</v>
      </c>
      <c r="AZ1013">
        <v>47</v>
      </c>
      <c r="BA1013">
        <v>48</v>
      </c>
      <c r="BB1013">
        <v>49</v>
      </c>
      <c r="BC1013">
        <v>50</v>
      </c>
      <c r="BD1013">
        <v>51</v>
      </c>
      <c r="BE1013">
        <v>52</v>
      </c>
      <c r="BF1013">
        <v>53</v>
      </c>
      <c r="BG1013">
        <v>54</v>
      </c>
      <c r="BH1013">
        <v>55</v>
      </c>
      <c r="BI1013">
        <v>56</v>
      </c>
      <c r="BJ1013">
        <v>57</v>
      </c>
      <c r="BK1013">
        <v>58</v>
      </c>
      <c r="BL1013">
        <v>59</v>
      </c>
      <c r="BM1013">
        <v>60</v>
      </c>
      <c r="BN1013">
        <v>61</v>
      </c>
      <c r="BO1013">
        <v>62</v>
      </c>
      <c r="BP1013">
        <v>63</v>
      </c>
      <c r="BQ1013">
        <v>64</v>
      </c>
      <c r="BR1013">
        <v>65</v>
      </c>
      <c r="BS1013">
        <v>66</v>
      </c>
      <c r="BT1013">
        <v>67</v>
      </c>
      <c r="BU1013">
        <v>68</v>
      </c>
      <c r="BV1013">
        <v>69</v>
      </c>
      <c r="BW1013">
        <v>70</v>
      </c>
      <c r="BX1013">
        <v>71</v>
      </c>
      <c r="BY1013">
        <v>72</v>
      </c>
      <c r="BZ1013">
        <v>73</v>
      </c>
      <c r="CA1013">
        <v>74</v>
      </c>
      <c r="CB1013">
        <v>75</v>
      </c>
      <c r="CC1013">
        <v>76</v>
      </c>
      <c r="CD1013">
        <v>77</v>
      </c>
      <c r="CE1013">
        <v>78</v>
      </c>
      <c r="CF1013">
        <v>79</v>
      </c>
      <c r="CG1013">
        <v>80</v>
      </c>
      <c r="CH1013">
        <v>81</v>
      </c>
      <c r="CI1013">
        <v>82</v>
      </c>
      <c r="CJ1013">
        <v>83</v>
      </c>
      <c r="CK1013">
        <v>84</v>
      </c>
      <c r="CL1013">
        <v>85</v>
      </c>
      <c r="CM1013">
        <v>86</v>
      </c>
      <c r="CN1013">
        <v>87</v>
      </c>
      <c r="CO1013">
        <v>88</v>
      </c>
      <c r="CP1013">
        <v>89</v>
      </c>
      <c r="CQ1013">
        <v>90</v>
      </c>
      <c r="CR1013">
        <v>91</v>
      </c>
      <c r="CS1013">
        <v>92</v>
      </c>
      <c r="CT1013">
        <v>93</v>
      </c>
      <c r="CU1013">
        <v>94</v>
      </c>
      <c r="CV1013">
        <v>95</v>
      </c>
      <c r="CW1013">
        <v>96</v>
      </c>
      <c r="CX1013">
        <v>97</v>
      </c>
      <c r="CY1013">
        <v>98</v>
      </c>
      <c r="CZ1013">
        <v>99</v>
      </c>
      <c r="DA1013">
        <v>100</v>
      </c>
      <c r="DB1013">
        <v>101</v>
      </c>
      <c r="DC1013">
        <v>102</v>
      </c>
      <c r="DD1013">
        <v>103</v>
      </c>
      <c r="DE1013">
        <v>104</v>
      </c>
      <c r="DF1013">
        <v>105</v>
      </c>
      <c r="DG1013">
        <v>106</v>
      </c>
      <c r="DH1013">
        <v>107</v>
      </c>
      <c r="DI1013">
        <v>108</v>
      </c>
      <c r="DJ1013">
        <v>109</v>
      </c>
      <c r="DK1013">
        <v>110</v>
      </c>
      <c r="DL1013">
        <v>111</v>
      </c>
      <c r="DM1013">
        <v>112</v>
      </c>
      <c r="DN1013">
        <v>113</v>
      </c>
      <c r="DO1013">
        <v>114</v>
      </c>
      <c r="DP1013">
        <v>115</v>
      </c>
      <c r="DQ1013">
        <v>116</v>
      </c>
      <c r="DR1013">
        <v>117</v>
      </c>
      <c r="DS1013">
        <v>118</v>
      </c>
      <c r="DT1013">
        <v>119</v>
      </c>
      <c r="DU1013">
        <v>120</v>
      </c>
      <c r="DV1013">
        <v>121</v>
      </c>
      <c r="DW1013">
        <v>122</v>
      </c>
      <c r="DX1013">
        <v>123</v>
      </c>
      <c r="DY1013">
        <v>124</v>
      </c>
      <c r="DZ1013">
        <v>125</v>
      </c>
      <c r="EA1013">
        <v>126</v>
      </c>
      <c r="EB1013">
        <v>127</v>
      </c>
      <c r="EC1013">
        <v>128</v>
      </c>
      <c r="ED1013">
        <v>129</v>
      </c>
      <c r="EE1013">
        <v>130</v>
      </c>
      <c r="EF1013">
        <v>131</v>
      </c>
      <c r="EG1013">
        <v>132</v>
      </c>
      <c r="EH1013">
        <v>133</v>
      </c>
      <c r="EI1013">
        <v>134</v>
      </c>
      <c r="EJ1013">
        <v>135</v>
      </c>
      <c r="EK1013">
        <v>136</v>
      </c>
      <c r="EL1013">
        <v>137</v>
      </c>
      <c r="EM1013">
        <v>138</v>
      </c>
      <c r="EN1013">
        <v>139</v>
      </c>
      <c r="EO1013">
        <v>140</v>
      </c>
      <c r="EP1013">
        <v>141</v>
      </c>
      <c r="EQ1013">
        <v>142</v>
      </c>
      <c r="ER1013">
        <v>143</v>
      </c>
      <c r="ES1013">
        <v>144</v>
      </c>
      <c r="ET1013">
        <v>145</v>
      </c>
      <c r="EU1013">
        <v>146</v>
      </c>
      <c r="EV1013">
        <v>147</v>
      </c>
      <c r="EW1013">
        <v>148</v>
      </c>
      <c r="EX1013">
        <v>149</v>
      </c>
      <c r="EY1013">
        <v>150</v>
      </c>
      <c r="EZ1013">
        <v>151</v>
      </c>
      <c r="FA1013">
        <v>152</v>
      </c>
      <c r="FB1013">
        <v>153</v>
      </c>
      <c r="FC1013">
        <v>154</v>
      </c>
      <c r="FD1013">
        <v>155</v>
      </c>
      <c r="FE1013">
        <v>156</v>
      </c>
      <c r="FF1013">
        <v>157</v>
      </c>
      <c r="FG1013">
        <v>158</v>
      </c>
      <c r="FH1013">
        <v>159</v>
      </c>
      <c r="FI1013">
        <v>160</v>
      </c>
      <c r="FJ1013">
        <v>161</v>
      </c>
      <c r="FK1013">
        <v>162</v>
      </c>
      <c r="FL1013">
        <v>163</v>
      </c>
      <c r="FM1013">
        <v>164</v>
      </c>
      <c r="FN1013">
        <v>165</v>
      </c>
      <c r="FO1013">
        <v>166</v>
      </c>
      <c r="FP1013">
        <v>167</v>
      </c>
      <c r="FQ1013">
        <v>168</v>
      </c>
      <c r="FR1013">
        <v>169</v>
      </c>
      <c r="FS1013">
        <v>170</v>
      </c>
      <c r="FT1013">
        <v>171</v>
      </c>
      <c r="FU1013">
        <v>172</v>
      </c>
      <c r="FV1013">
        <v>173</v>
      </c>
      <c r="FW1013">
        <v>174</v>
      </c>
      <c r="FX1013">
        <v>175</v>
      </c>
      <c r="FY1013">
        <v>176</v>
      </c>
      <c r="FZ1013">
        <v>177</v>
      </c>
      <c r="GA1013">
        <v>178</v>
      </c>
      <c r="GB1013">
        <v>179</v>
      </c>
      <c r="GC1013">
        <v>180</v>
      </c>
      <c r="GD1013">
        <v>181</v>
      </c>
      <c r="GE1013">
        <v>182</v>
      </c>
      <c r="GF1013">
        <v>183</v>
      </c>
      <c r="GG1013">
        <v>184</v>
      </c>
      <c r="GH1013">
        <v>185</v>
      </c>
      <c r="GI1013">
        <v>186</v>
      </c>
      <c r="GJ1013">
        <v>187</v>
      </c>
      <c r="GK1013">
        <v>188</v>
      </c>
      <c r="GL1013">
        <v>189</v>
      </c>
      <c r="GM1013">
        <v>190</v>
      </c>
      <c r="GN1013">
        <v>191</v>
      </c>
      <c r="GO1013">
        <v>192</v>
      </c>
      <c r="GP1013">
        <v>193</v>
      </c>
      <c r="GQ1013">
        <v>194</v>
      </c>
      <c r="GR1013">
        <v>195</v>
      </c>
      <c r="GS1013">
        <v>196</v>
      </c>
      <c r="GT1013">
        <v>197</v>
      </c>
      <c r="GU1013">
        <v>198</v>
      </c>
      <c r="GV1013">
        <v>199</v>
      </c>
      <c r="GW1013">
        <v>200</v>
      </c>
      <c r="GX1013">
        <v>201</v>
      </c>
      <c r="GY1013">
        <v>202</v>
      </c>
      <c r="GZ1013">
        <v>203</v>
      </c>
      <c r="HA1013">
        <v>204</v>
      </c>
      <c r="HB1013">
        <v>205</v>
      </c>
    </row>
    <row r="1014" spans="4:214" x14ac:dyDescent="0.2">
      <c r="E1014" s="426" t="s">
        <v>157</v>
      </c>
      <c r="F1014">
        <v>134</v>
      </c>
      <c r="G1014">
        <v>199</v>
      </c>
      <c r="H1014">
        <v>145</v>
      </c>
      <c r="I1014">
        <v>53</v>
      </c>
      <c r="J1014">
        <v>127</v>
      </c>
      <c r="K1014">
        <v>152</v>
      </c>
      <c r="L1014">
        <v>43</v>
      </c>
      <c r="M1014">
        <v>166</v>
      </c>
      <c r="N1014">
        <v>100</v>
      </c>
      <c r="O1014">
        <v>72</v>
      </c>
      <c r="P1014">
        <v>113</v>
      </c>
      <c r="Q1014">
        <v>64</v>
      </c>
      <c r="R1014">
        <v>195</v>
      </c>
      <c r="S1014">
        <v>10</v>
      </c>
      <c r="T1014">
        <v>188</v>
      </c>
      <c r="U1014">
        <v>68</v>
      </c>
      <c r="V1014">
        <v>118</v>
      </c>
      <c r="W1014">
        <v>201</v>
      </c>
      <c r="X1014">
        <v>193</v>
      </c>
      <c r="Y1014">
        <v>172</v>
      </c>
      <c r="Z1014">
        <v>79</v>
      </c>
      <c r="AA1014">
        <v>141</v>
      </c>
      <c r="AB1014">
        <v>117</v>
      </c>
      <c r="AC1014">
        <v>148</v>
      </c>
      <c r="AD1014">
        <v>39</v>
      </c>
      <c r="AE1014">
        <v>49</v>
      </c>
      <c r="AF1014">
        <v>169</v>
      </c>
      <c r="AG1014">
        <v>116</v>
      </c>
      <c r="AH1014">
        <v>73</v>
      </c>
      <c r="AI1014">
        <v>12</v>
      </c>
      <c r="AJ1014">
        <v>23</v>
      </c>
      <c r="AK1014">
        <v>30</v>
      </c>
      <c r="AL1014">
        <v>192</v>
      </c>
      <c r="AM1014">
        <v>52</v>
      </c>
      <c r="AN1014">
        <v>63</v>
      </c>
      <c r="AO1014">
        <v>184</v>
      </c>
      <c r="AP1014">
        <v>11</v>
      </c>
      <c r="AQ1014">
        <v>4</v>
      </c>
      <c r="AR1014">
        <v>57</v>
      </c>
      <c r="AS1014">
        <v>167</v>
      </c>
      <c r="AT1014">
        <v>44</v>
      </c>
      <c r="AU1014">
        <v>179</v>
      </c>
      <c r="AV1014">
        <v>197</v>
      </c>
      <c r="AW1014">
        <v>175</v>
      </c>
      <c r="AX1014">
        <v>112</v>
      </c>
      <c r="AY1014">
        <v>9</v>
      </c>
      <c r="AZ1014">
        <v>171</v>
      </c>
      <c r="BA1014">
        <v>164</v>
      </c>
      <c r="BB1014">
        <v>158</v>
      </c>
      <c r="BC1014">
        <v>168</v>
      </c>
      <c r="BD1014">
        <v>55</v>
      </c>
      <c r="BE1014">
        <v>111</v>
      </c>
      <c r="BF1014">
        <v>90</v>
      </c>
      <c r="BG1014">
        <v>140</v>
      </c>
      <c r="BH1014">
        <v>126</v>
      </c>
      <c r="BI1014">
        <v>204</v>
      </c>
      <c r="BJ1014">
        <v>105</v>
      </c>
      <c r="BK1014">
        <v>19</v>
      </c>
      <c r="BL1014">
        <v>83</v>
      </c>
      <c r="BM1014">
        <v>46</v>
      </c>
      <c r="BN1014">
        <v>99</v>
      </c>
      <c r="BO1014">
        <v>95</v>
      </c>
      <c r="BP1014">
        <v>67</v>
      </c>
      <c r="BQ1014">
        <v>146</v>
      </c>
      <c r="BR1014">
        <v>78</v>
      </c>
      <c r="BS1014">
        <v>50</v>
      </c>
      <c r="BT1014">
        <v>119</v>
      </c>
      <c r="BU1014">
        <v>177</v>
      </c>
      <c r="BV1014">
        <v>82</v>
      </c>
      <c r="BW1014">
        <v>42</v>
      </c>
      <c r="BX1014">
        <v>114</v>
      </c>
      <c r="BY1014">
        <v>35</v>
      </c>
      <c r="BZ1014">
        <v>162</v>
      </c>
      <c r="CA1014">
        <v>157</v>
      </c>
      <c r="CB1014">
        <v>24</v>
      </c>
      <c r="CC1014">
        <v>85</v>
      </c>
      <c r="CD1014">
        <v>133</v>
      </c>
      <c r="CE1014">
        <v>205</v>
      </c>
      <c r="CF1014">
        <v>26</v>
      </c>
      <c r="CG1014">
        <v>92</v>
      </c>
      <c r="CH1014">
        <v>129</v>
      </c>
      <c r="CI1014">
        <v>81</v>
      </c>
      <c r="CJ1014">
        <v>96</v>
      </c>
      <c r="CK1014">
        <v>183</v>
      </c>
      <c r="CL1014">
        <v>132</v>
      </c>
      <c r="CM1014">
        <v>29</v>
      </c>
      <c r="CN1014">
        <v>181</v>
      </c>
      <c r="CO1014">
        <v>101</v>
      </c>
      <c r="CP1014">
        <v>142</v>
      </c>
      <c r="CQ1014">
        <v>34</v>
      </c>
      <c r="CR1014">
        <v>27</v>
      </c>
      <c r="CS1014">
        <v>176</v>
      </c>
      <c r="CT1014">
        <v>32</v>
      </c>
      <c r="CU1014">
        <v>97</v>
      </c>
      <c r="CV1014">
        <v>36</v>
      </c>
      <c r="CW1014">
        <v>65</v>
      </c>
      <c r="CX1014">
        <v>174</v>
      </c>
      <c r="CY1014">
        <v>1</v>
      </c>
      <c r="CZ1014">
        <v>66</v>
      </c>
      <c r="DA1014">
        <v>77</v>
      </c>
      <c r="DB1014">
        <v>147</v>
      </c>
      <c r="DC1014">
        <v>180</v>
      </c>
      <c r="DD1014">
        <v>69</v>
      </c>
      <c r="DE1014">
        <v>20</v>
      </c>
      <c r="DF1014">
        <v>89</v>
      </c>
      <c r="DG1014">
        <v>60</v>
      </c>
      <c r="DH1014">
        <v>88</v>
      </c>
      <c r="DI1014">
        <v>149</v>
      </c>
      <c r="DJ1014">
        <v>165</v>
      </c>
      <c r="DK1014">
        <v>138</v>
      </c>
      <c r="DL1014">
        <v>84</v>
      </c>
      <c r="DM1014">
        <v>144</v>
      </c>
      <c r="DN1014">
        <v>154</v>
      </c>
      <c r="DO1014">
        <v>62</v>
      </c>
      <c r="DP1014">
        <v>87</v>
      </c>
      <c r="DQ1014">
        <v>159</v>
      </c>
      <c r="DR1014">
        <v>18</v>
      </c>
      <c r="DS1014">
        <v>47</v>
      </c>
      <c r="DT1014">
        <v>137</v>
      </c>
      <c r="DU1014">
        <v>6</v>
      </c>
      <c r="DV1014">
        <v>75</v>
      </c>
      <c r="DW1014">
        <v>15</v>
      </c>
      <c r="DX1014">
        <v>202</v>
      </c>
      <c r="DY1014">
        <v>28</v>
      </c>
      <c r="DZ1014">
        <v>128</v>
      </c>
      <c r="EA1014">
        <v>74</v>
      </c>
      <c r="EB1014">
        <v>153</v>
      </c>
      <c r="EC1014">
        <v>25</v>
      </c>
      <c r="ED1014">
        <v>161</v>
      </c>
      <c r="EE1014">
        <v>41</v>
      </c>
      <c r="EF1014">
        <v>194</v>
      </c>
      <c r="EG1014">
        <v>196</v>
      </c>
      <c r="EH1014">
        <v>45</v>
      </c>
      <c r="EI1014">
        <v>107</v>
      </c>
      <c r="EJ1014">
        <v>31</v>
      </c>
      <c r="EK1014">
        <v>7</v>
      </c>
      <c r="EL1014">
        <v>13</v>
      </c>
      <c r="EM1014">
        <v>187</v>
      </c>
      <c r="EN1014">
        <v>121</v>
      </c>
      <c r="EO1014">
        <v>21</v>
      </c>
      <c r="EP1014">
        <v>8</v>
      </c>
      <c r="EQ1014">
        <v>163</v>
      </c>
      <c r="ER1014">
        <v>2</v>
      </c>
      <c r="ES1014">
        <v>103</v>
      </c>
      <c r="ET1014">
        <v>16</v>
      </c>
      <c r="EU1014">
        <v>104</v>
      </c>
      <c r="EV1014">
        <v>130</v>
      </c>
      <c r="EW1014">
        <v>61</v>
      </c>
      <c r="EX1014">
        <v>71</v>
      </c>
      <c r="EY1014">
        <v>136</v>
      </c>
      <c r="EZ1014">
        <v>200</v>
      </c>
      <c r="FA1014">
        <v>124</v>
      </c>
      <c r="FB1014">
        <v>131</v>
      </c>
      <c r="FC1014">
        <v>3</v>
      </c>
      <c r="FD1014">
        <v>38</v>
      </c>
      <c r="FE1014">
        <v>190</v>
      </c>
      <c r="FF1014">
        <v>123</v>
      </c>
      <c r="FG1014">
        <v>51</v>
      </c>
      <c r="FH1014">
        <v>198</v>
      </c>
      <c r="FI1014">
        <v>37</v>
      </c>
      <c r="FJ1014">
        <v>135</v>
      </c>
      <c r="FK1014">
        <v>143</v>
      </c>
      <c r="FL1014">
        <v>115</v>
      </c>
      <c r="FM1014">
        <v>106</v>
      </c>
      <c r="FN1014">
        <v>56</v>
      </c>
      <c r="FO1014">
        <v>110</v>
      </c>
      <c r="FP1014">
        <v>173</v>
      </c>
      <c r="FQ1014">
        <v>156</v>
      </c>
      <c r="FR1014">
        <v>17</v>
      </c>
      <c r="FS1014">
        <v>22</v>
      </c>
      <c r="FT1014">
        <v>108</v>
      </c>
      <c r="FU1014">
        <v>185</v>
      </c>
      <c r="FV1014">
        <v>40</v>
      </c>
      <c r="FW1014">
        <v>102</v>
      </c>
      <c r="FX1014">
        <v>93</v>
      </c>
      <c r="FY1014">
        <v>139</v>
      </c>
      <c r="FZ1014">
        <v>98</v>
      </c>
      <c r="GA1014">
        <v>94</v>
      </c>
      <c r="GB1014">
        <v>33</v>
      </c>
      <c r="GC1014">
        <v>58</v>
      </c>
      <c r="GD1014">
        <v>160</v>
      </c>
      <c r="GE1014">
        <v>80</v>
      </c>
      <c r="GF1014">
        <v>170</v>
      </c>
      <c r="GG1014">
        <v>5</v>
      </c>
      <c r="GH1014">
        <v>203</v>
      </c>
      <c r="GI1014">
        <v>120</v>
      </c>
      <c r="GJ1014">
        <v>189</v>
      </c>
      <c r="GK1014">
        <v>122</v>
      </c>
      <c r="GL1014">
        <v>155</v>
      </c>
      <c r="GM1014">
        <v>54</v>
      </c>
      <c r="GN1014">
        <v>48</v>
      </c>
      <c r="GO1014">
        <v>125</v>
      </c>
      <c r="GP1014">
        <v>109</v>
      </c>
      <c r="GQ1014">
        <v>91</v>
      </c>
      <c r="GR1014">
        <v>14</v>
      </c>
      <c r="GS1014">
        <v>70</v>
      </c>
      <c r="GT1014">
        <v>59</v>
      </c>
      <c r="GU1014">
        <v>86</v>
      </c>
      <c r="GV1014">
        <v>76</v>
      </c>
      <c r="GW1014">
        <v>186</v>
      </c>
      <c r="GX1014">
        <v>178</v>
      </c>
      <c r="GY1014">
        <v>150</v>
      </c>
      <c r="GZ1014">
        <v>191</v>
      </c>
      <c r="HA1014">
        <v>151</v>
      </c>
      <c r="HB1014">
        <v>182</v>
      </c>
    </row>
    <row r="1015" spans="4:214" x14ac:dyDescent="0.2">
      <c r="E1015" s="426" t="s">
        <v>159</v>
      </c>
      <c r="F1015">
        <v>37</v>
      </c>
      <c r="G1015">
        <v>138</v>
      </c>
      <c r="H1015">
        <v>121</v>
      </c>
      <c r="I1015">
        <v>12</v>
      </c>
      <c r="J1015">
        <v>178</v>
      </c>
      <c r="K1015">
        <v>127</v>
      </c>
      <c r="L1015">
        <v>54</v>
      </c>
      <c r="M1015">
        <v>50</v>
      </c>
      <c r="N1015">
        <v>116</v>
      </c>
      <c r="O1015">
        <v>2</v>
      </c>
      <c r="P1015">
        <v>180</v>
      </c>
      <c r="Q1015">
        <v>10</v>
      </c>
      <c r="R1015">
        <v>135</v>
      </c>
      <c r="S1015">
        <v>13</v>
      </c>
      <c r="T1015">
        <v>67</v>
      </c>
      <c r="U1015">
        <v>195</v>
      </c>
      <c r="V1015">
        <v>128</v>
      </c>
      <c r="W1015">
        <v>184</v>
      </c>
      <c r="X1015">
        <v>153</v>
      </c>
      <c r="Y1015">
        <v>171</v>
      </c>
      <c r="Z1015">
        <v>155</v>
      </c>
      <c r="AA1015">
        <v>19</v>
      </c>
      <c r="AB1015">
        <v>102</v>
      </c>
      <c r="AC1015">
        <v>68</v>
      </c>
      <c r="AD1015">
        <v>43</v>
      </c>
      <c r="AE1015">
        <v>203</v>
      </c>
      <c r="AF1015">
        <v>145</v>
      </c>
      <c r="AG1015">
        <v>114</v>
      </c>
      <c r="AH1015">
        <v>133</v>
      </c>
      <c r="AI1015">
        <v>66</v>
      </c>
      <c r="AJ1015">
        <v>112</v>
      </c>
      <c r="AK1015">
        <v>198</v>
      </c>
      <c r="AL1015">
        <v>46</v>
      </c>
      <c r="AM1015">
        <v>191</v>
      </c>
      <c r="AN1015">
        <v>61</v>
      </c>
      <c r="AO1015">
        <v>20</v>
      </c>
      <c r="AP1015">
        <v>41</v>
      </c>
      <c r="AQ1015">
        <v>125</v>
      </c>
      <c r="AR1015">
        <v>23</v>
      </c>
      <c r="AS1015">
        <v>7</v>
      </c>
      <c r="AT1015">
        <v>17</v>
      </c>
      <c r="AU1015">
        <v>126</v>
      </c>
      <c r="AV1015">
        <v>72</v>
      </c>
      <c r="AW1015">
        <v>176</v>
      </c>
      <c r="AX1015">
        <v>62</v>
      </c>
      <c r="AY1015">
        <v>89</v>
      </c>
      <c r="AZ1015">
        <v>161</v>
      </c>
      <c r="BA1015">
        <v>92</v>
      </c>
      <c r="BB1015">
        <v>31</v>
      </c>
      <c r="BC1015">
        <v>139</v>
      </c>
      <c r="BD1015">
        <v>40</v>
      </c>
      <c r="BE1015">
        <v>110</v>
      </c>
      <c r="BF1015">
        <v>157</v>
      </c>
      <c r="BG1015">
        <v>177</v>
      </c>
      <c r="BH1015">
        <v>151</v>
      </c>
      <c r="BI1015">
        <v>33</v>
      </c>
      <c r="BJ1015">
        <v>4</v>
      </c>
      <c r="BK1015">
        <v>105</v>
      </c>
      <c r="BL1015">
        <v>202</v>
      </c>
      <c r="BM1015">
        <v>48</v>
      </c>
      <c r="BN1015">
        <v>93</v>
      </c>
      <c r="BO1015">
        <v>115</v>
      </c>
      <c r="BP1015">
        <v>42</v>
      </c>
      <c r="BQ1015">
        <v>65</v>
      </c>
      <c r="BR1015">
        <v>88</v>
      </c>
      <c r="BS1015">
        <v>78</v>
      </c>
      <c r="BT1015">
        <v>45</v>
      </c>
      <c r="BU1015">
        <v>190</v>
      </c>
      <c r="BV1015">
        <v>70</v>
      </c>
      <c r="BW1015">
        <v>143</v>
      </c>
      <c r="BX1015">
        <v>119</v>
      </c>
      <c r="BY1015">
        <v>90</v>
      </c>
      <c r="BZ1015">
        <v>144</v>
      </c>
      <c r="CA1015">
        <v>192</v>
      </c>
      <c r="CB1015">
        <v>187</v>
      </c>
      <c r="CC1015">
        <v>80</v>
      </c>
      <c r="CD1015">
        <v>204</v>
      </c>
      <c r="CE1015">
        <v>57</v>
      </c>
      <c r="CF1015">
        <v>200</v>
      </c>
      <c r="CG1015">
        <v>49</v>
      </c>
      <c r="CH1015">
        <v>77</v>
      </c>
      <c r="CI1015">
        <v>146</v>
      </c>
      <c r="CJ1015">
        <v>97</v>
      </c>
      <c r="CK1015">
        <v>22</v>
      </c>
      <c r="CL1015">
        <v>123</v>
      </c>
      <c r="CM1015">
        <v>140</v>
      </c>
      <c r="CN1015">
        <v>6</v>
      </c>
      <c r="CO1015">
        <v>189</v>
      </c>
      <c r="CP1015">
        <v>152</v>
      </c>
      <c r="CQ1015">
        <v>1</v>
      </c>
      <c r="CR1015">
        <v>158</v>
      </c>
      <c r="CS1015">
        <v>55</v>
      </c>
      <c r="CT1015">
        <v>82</v>
      </c>
      <c r="CU1015">
        <v>56</v>
      </c>
      <c r="CV1015">
        <v>201</v>
      </c>
      <c r="CW1015">
        <v>14</v>
      </c>
      <c r="CX1015">
        <v>44</v>
      </c>
      <c r="CY1015">
        <v>137</v>
      </c>
      <c r="CZ1015">
        <v>131</v>
      </c>
      <c r="DA1015">
        <v>196</v>
      </c>
      <c r="DB1015">
        <v>205</v>
      </c>
      <c r="DC1015">
        <v>25</v>
      </c>
      <c r="DD1015">
        <v>71</v>
      </c>
      <c r="DE1015">
        <v>173</v>
      </c>
      <c r="DF1015">
        <v>113</v>
      </c>
      <c r="DG1015">
        <v>34</v>
      </c>
      <c r="DH1015">
        <v>28</v>
      </c>
      <c r="DI1015">
        <v>169</v>
      </c>
      <c r="DJ1015">
        <v>111</v>
      </c>
      <c r="DK1015">
        <v>122</v>
      </c>
      <c r="DL1015">
        <v>5</v>
      </c>
      <c r="DM1015">
        <v>58</v>
      </c>
      <c r="DN1015">
        <v>179</v>
      </c>
      <c r="DO1015">
        <v>163</v>
      </c>
      <c r="DP1015">
        <v>117</v>
      </c>
      <c r="DQ1015">
        <v>3</v>
      </c>
      <c r="DR1015">
        <v>154</v>
      </c>
      <c r="DS1015">
        <v>15</v>
      </c>
      <c r="DT1015">
        <v>166</v>
      </c>
      <c r="DU1015">
        <v>129</v>
      </c>
      <c r="DV1015">
        <v>142</v>
      </c>
      <c r="DW1015">
        <v>109</v>
      </c>
      <c r="DX1015">
        <v>134</v>
      </c>
      <c r="DY1015">
        <v>118</v>
      </c>
      <c r="DZ1015">
        <v>96</v>
      </c>
      <c r="EA1015">
        <v>100</v>
      </c>
      <c r="EB1015">
        <v>103</v>
      </c>
      <c r="EC1015">
        <v>174</v>
      </c>
      <c r="ED1015">
        <v>86</v>
      </c>
      <c r="EE1015">
        <v>47</v>
      </c>
      <c r="EF1015">
        <v>24</v>
      </c>
      <c r="EG1015">
        <v>193</v>
      </c>
      <c r="EH1015">
        <v>185</v>
      </c>
      <c r="EI1015">
        <v>51</v>
      </c>
      <c r="EJ1015">
        <v>81</v>
      </c>
      <c r="EK1015">
        <v>87</v>
      </c>
      <c r="EL1015">
        <v>164</v>
      </c>
      <c r="EM1015">
        <v>76</v>
      </c>
      <c r="EN1015">
        <v>181</v>
      </c>
      <c r="EO1015">
        <v>194</v>
      </c>
      <c r="EP1015">
        <v>64</v>
      </c>
      <c r="EQ1015">
        <v>60</v>
      </c>
      <c r="ER1015">
        <v>199</v>
      </c>
      <c r="ES1015">
        <v>8</v>
      </c>
      <c r="ET1015">
        <v>79</v>
      </c>
      <c r="EU1015">
        <v>182</v>
      </c>
      <c r="EV1015">
        <v>170</v>
      </c>
      <c r="EW1015">
        <v>85</v>
      </c>
      <c r="EX1015">
        <v>75</v>
      </c>
      <c r="EY1015">
        <v>108</v>
      </c>
      <c r="EZ1015">
        <v>167</v>
      </c>
      <c r="FA1015">
        <v>74</v>
      </c>
      <c r="FB1015">
        <v>35</v>
      </c>
      <c r="FC1015">
        <v>16</v>
      </c>
      <c r="FD1015">
        <v>26</v>
      </c>
      <c r="FE1015">
        <v>172</v>
      </c>
      <c r="FF1015">
        <v>94</v>
      </c>
      <c r="FG1015">
        <v>30</v>
      </c>
      <c r="FH1015">
        <v>18</v>
      </c>
      <c r="FI1015">
        <v>9</v>
      </c>
      <c r="FJ1015">
        <v>38</v>
      </c>
      <c r="FK1015">
        <v>186</v>
      </c>
      <c r="FL1015">
        <v>150</v>
      </c>
      <c r="FM1015">
        <v>141</v>
      </c>
      <c r="FN1015">
        <v>98</v>
      </c>
      <c r="FO1015">
        <v>168</v>
      </c>
      <c r="FP1015">
        <v>183</v>
      </c>
      <c r="FQ1015">
        <v>124</v>
      </c>
      <c r="FR1015">
        <v>21</v>
      </c>
      <c r="FS1015">
        <v>101</v>
      </c>
      <c r="FT1015">
        <v>175</v>
      </c>
      <c r="FU1015">
        <v>69</v>
      </c>
      <c r="FV1015">
        <v>107</v>
      </c>
      <c r="FW1015">
        <v>160</v>
      </c>
      <c r="FX1015">
        <v>32</v>
      </c>
      <c r="FY1015">
        <v>39</v>
      </c>
      <c r="FZ1015">
        <v>73</v>
      </c>
      <c r="GA1015">
        <v>52</v>
      </c>
      <c r="GB1015">
        <v>27</v>
      </c>
      <c r="GC1015">
        <v>162</v>
      </c>
      <c r="GD1015">
        <v>83</v>
      </c>
      <c r="GE1015">
        <v>136</v>
      </c>
      <c r="GF1015">
        <v>91</v>
      </c>
      <c r="GG1015">
        <v>156</v>
      </c>
      <c r="GH1015">
        <v>197</v>
      </c>
      <c r="GI1015">
        <v>165</v>
      </c>
      <c r="GJ1015">
        <v>148</v>
      </c>
      <c r="GK1015">
        <v>159</v>
      </c>
      <c r="GL1015">
        <v>11</v>
      </c>
      <c r="GM1015">
        <v>99</v>
      </c>
      <c r="GN1015">
        <v>59</v>
      </c>
      <c r="GO1015">
        <v>63</v>
      </c>
      <c r="GP1015">
        <v>132</v>
      </c>
      <c r="GQ1015">
        <v>36</v>
      </c>
      <c r="GR1015">
        <v>84</v>
      </c>
      <c r="GS1015">
        <v>188</v>
      </c>
      <c r="GT1015">
        <v>120</v>
      </c>
      <c r="GU1015">
        <v>104</v>
      </c>
      <c r="GV1015">
        <v>95</v>
      </c>
      <c r="GW1015">
        <v>147</v>
      </c>
      <c r="GX1015">
        <v>149</v>
      </c>
      <c r="GY1015">
        <v>53</v>
      </c>
      <c r="GZ1015">
        <v>29</v>
      </c>
      <c r="HA1015">
        <v>130</v>
      </c>
      <c r="HB1015">
        <v>106</v>
      </c>
    </row>
    <row r="1017" spans="4:214" x14ac:dyDescent="0.2">
      <c r="D1017" s="430">
        <v>206</v>
      </c>
      <c r="E1017" s="431" t="s">
        <v>179</v>
      </c>
    </row>
    <row r="1018" spans="4:214" x14ac:dyDescent="0.2">
      <c r="E1018" s="426" t="s">
        <v>130</v>
      </c>
      <c r="F1018">
        <v>1</v>
      </c>
      <c r="G1018">
        <v>2</v>
      </c>
      <c r="H1018">
        <v>3</v>
      </c>
      <c r="I1018">
        <v>4</v>
      </c>
      <c r="J1018">
        <v>5</v>
      </c>
      <c r="K1018">
        <v>6</v>
      </c>
      <c r="L1018">
        <v>7</v>
      </c>
      <c r="M1018">
        <v>8</v>
      </c>
      <c r="N1018">
        <v>9</v>
      </c>
      <c r="O1018">
        <v>10</v>
      </c>
      <c r="P1018">
        <v>11</v>
      </c>
      <c r="Q1018">
        <v>12</v>
      </c>
      <c r="R1018">
        <v>13</v>
      </c>
      <c r="S1018">
        <v>14</v>
      </c>
      <c r="T1018">
        <v>15</v>
      </c>
      <c r="U1018">
        <v>16</v>
      </c>
      <c r="V1018">
        <v>17</v>
      </c>
      <c r="W1018">
        <v>18</v>
      </c>
      <c r="X1018">
        <v>19</v>
      </c>
      <c r="Y1018">
        <v>20</v>
      </c>
      <c r="Z1018">
        <v>21</v>
      </c>
      <c r="AA1018">
        <v>22</v>
      </c>
      <c r="AB1018">
        <v>23</v>
      </c>
      <c r="AC1018">
        <v>24</v>
      </c>
      <c r="AD1018">
        <v>25</v>
      </c>
      <c r="AE1018">
        <v>26</v>
      </c>
      <c r="AF1018">
        <v>27</v>
      </c>
      <c r="AG1018">
        <v>28</v>
      </c>
      <c r="AH1018">
        <v>29</v>
      </c>
      <c r="AI1018">
        <v>30</v>
      </c>
      <c r="AJ1018">
        <v>31</v>
      </c>
      <c r="AK1018">
        <v>32</v>
      </c>
      <c r="AL1018">
        <v>33</v>
      </c>
      <c r="AM1018">
        <v>34</v>
      </c>
      <c r="AN1018">
        <v>35</v>
      </c>
      <c r="AO1018">
        <v>36</v>
      </c>
      <c r="AP1018">
        <v>37</v>
      </c>
      <c r="AQ1018">
        <v>38</v>
      </c>
      <c r="AR1018">
        <v>39</v>
      </c>
      <c r="AS1018">
        <v>40</v>
      </c>
      <c r="AT1018">
        <v>41</v>
      </c>
      <c r="AU1018">
        <v>42</v>
      </c>
      <c r="AV1018">
        <v>43</v>
      </c>
      <c r="AW1018">
        <v>44</v>
      </c>
      <c r="AX1018">
        <v>45</v>
      </c>
      <c r="AY1018">
        <v>46</v>
      </c>
      <c r="AZ1018">
        <v>47</v>
      </c>
      <c r="BA1018">
        <v>48</v>
      </c>
      <c r="BB1018">
        <v>49</v>
      </c>
      <c r="BC1018">
        <v>50</v>
      </c>
      <c r="BD1018">
        <v>51</v>
      </c>
      <c r="BE1018">
        <v>52</v>
      </c>
      <c r="BF1018">
        <v>53</v>
      </c>
      <c r="BG1018">
        <v>54</v>
      </c>
      <c r="BH1018">
        <v>55</v>
      </c>
      <c r="BI1018">
        <v>56</v>
      </c>
      <c r="BJ1018">
        <v>57</v>
      </c>
      <c r="BK1018">
        <v>58</v>
      </c>
      <c r="BL1018">
        <v>59</v>
      </c>
      <c r="BM1018">
        <v>60</v>
      </c>
      <c r="BN1018">
        <v>61</v>
      </c>
      <c r="BO1018">
        <v>62</v>
      </c>
      <c r="BP1018">
        <v>63</v>
      </c>
      <c r="BQ1018">
        <v>64</v>
      </c>
      <c r="BR1018">
        <v>65</v>
      </c>
      <c r="BS1018">
        <v>66</v>
      </c>
      <c r="BT1018">
        <v>67</v>
      </c>
      <c r="BU1018">
        <v>68</v>
      </c>
      <c r="BV1018">
        <v>69</v>
      </c>
      <c r="BW1018">
        <v>70</v>
      </c>
      <c r="BX1018">
        <v>71</v>
      </c>
      <c r="BY1018">
        <v>72</v>
      </c>
      <c r="BZ1018">
        <v>73</v>
      </c>
      <c r="CA1018">
        <v>74</v>
      </c>
      <c r="CB1018">
        <v>75</v>
      </c>
      <c r="CC1018">
        <v>76</v>
      </c>
      <c r="CD1018">
        <v>77</v>
      </c>
      <c r="CE1018">
        <v>78</v>
      </c>
      <c r="CF1018">
        <v>79</v>
      </c>
      <c r="CG1018">
        <v>80</v>
      </c>
      <c r="CH1018">
        <v>81</v>
      </c>
      <c r="CI1018">
        <v>82</v>
      </c>
      <c r="CJ1018">
        <v>83</v>
      </c>
      <c r="CK1018">
        <v>84</v>
      </c>
      <c r="CL1018">
        <v>85</v>
      </c>
      <c r="CM1018">
        <v>86</v>
      </c>
      <c r="CN1018">
        <v>87</v>
      </c>
      <c r="CO1018">
        <v>88</v>
      </c>
      <c r="CP1018">
        <v>89</v>
      </c>
      <c r="CQ1018">
        <v>90</v>
      </c>
      <c r="CR1018">
        <v>91</v>
      </c>
      <c r="CS1018">
        <v>92</v>
      </c>
      <c r="CT1018">
        <v>93</v>
      </c>
      <c r="CU1018">
        <v>94</v>
      </c>
      <c r="CV1018">
        <v>95</v>
      </c>
      <c r="CW1018">
        <v>96</v>
      </c>
      <c r="CX1018">
        <v>97</v>
      </c>
      <c r="CY1018">
        <v>98</v>
      </c>
      <c r="CZ1018">
        <v>99</v>
      </c>
      <c r="DA1018">
        <v>100</v>
      </c>
      <c r="DB1018">
        <v>101</v>
      </c>
      <c r="DC1018">
        <v>102</v>
      </c>
      <c r="DD1018">
        <v>103</v>
      </c>
      <c r="DE1018">
        <v>104</v>
      </c>
      <c r="DF1018">
        <v>105</v>
      </c>
      <c r="DG1018">
        <v>106</v>
      </c>
      <c r="DH1018">
        <v>107</v>
      </c>
      <c r="DI1018">
        <v>108</v>
      </c>
      <c r="DJ1018">
        <v>109</v>
      </c>
      <c r="DK1018">
        <v>110</v>
      </c>
      <c r="DL1018">
        <v>111</v>
      </c>
      <c r="DM1018">
        <v>112</v>
      </c>
      <c r="DN1018">
        <v>113</v>
      </c>
      <c r="DO1018">
        <v>114</v>
      </c>
      <c r="DP1018">
        <v>115</v>
      </c>
      <c r="DQ1018">
        <v>116</v>
      </c>
      <c r="DR1018">
        <v>117</v>
      </c>
      <c r="DS1018">
        <v>118</v>
      </c>
      <c r="DT1018">
        <v>119</v>
      </c>
      <c r="DU1018">
        <v>120</v>
      </c>
      <c r="DV1018">
        <v>121</v>
      </c>
      <c r="DW1018">
        <v>122</v>
      </c>
      <c r="DX1018">
        <v>123</v>
      </c>
      <c r="DY1018">
        <v>124</v>
      </c>
      <c r="DZ1018">
        <v>125</v>
      </c>
      <c r="EA1018">
        <v>126</v>
      </c>
      <c r="EB1018">
        <v>127</v>
      </c>
      <c r="EC1018">
        <v>128</v>
      </c>
      <c r="ED1018">
        <v>129</v>
      </c>
      <c r="EE1018">
        <v>130</v>
      </c>
      <c r="EF1018">
        <v>131</v>
      </c>
      <c r="EG1018">
        <v>132</v>
      </c>
      <c r="EH1018">
        <v>133</v>
      </c>
      <c r="EI1018">
        <v>134</v>
      </c>
      <c r="EJ1018">
        <v>135</v>
      </c>
      <c r="EK1018">
        <v>136</v>
      </c>
      <c r="EL1018">
        <v>137</v>
      </c>
      <c r="EM1018">
        <v>138</v>
      </c>
      <c r="EN1018">
        <v>139</v>
      </c>
      <c r="EO1018">
        <v>140</v>
      </c>
      <c r="EP1018">
        <v>141</v>
      </c>
      <c r="EQ1018">
        <v>142</v>
      </c>
      <c r="ER1018">
        <v>143</v>
      </c>
      <c r="ES1018">
        <v>144</v>
      </c>
      <c r="ET1018">
        <v>145</v>
      </c>
      <c r="EU1018">
        <v>146</v>
      </c>
      <c r="EV1018">
        <v>147</v>
      </c>
      <c r="EW1018">
        <v>148</v>
      </c>
      <c r="EX1018">
        <v>149</v>
      </c>
      <c r="EY1018">
        <v>150</v>
      </c>
      <c r="EZ1018">
        <v>151</v>
      </c>
      <c r="FA1018">
        <v>152</v>
      </c>
      <c r="FB1018">
        <v>153</v>
      </c>
      <c r="FC1018">
        <v>154</v>
      </c>
      <c r="FD1018">
        <v>155</v>
      </c>
      <c r="FE1018">
        <v>156</v>
      </c>
      <c r="FF1018">
        <v>157</v>
      </c>
      <c r="FG1018">
        <v>158</v>
      </c>
      <c r="FH1018">
        <v>159</v>
      </c>
      <c r="FI1018">
        <v>160</v>
      </c>
      <c r="FJ1018">
        <v>161</v>
      </c>
      <c r="FK1018">
        <v>162</v>
      </c>
      <c r="FL1018">
        <v>163</v>
      </c>
      <c r="FM1018">
        <v>164</v>
      </c>
      <c r="FN1018">
        <v>165</v>
      </c>
      <c r="FO1018">
        <v>166</v>
      </c>
      <c r="FP1018">
        <v>167</v>
      </c>
      <c r="FQ1018">
        <v>168</v>
      </c>
      <c r="FR1018">
        <v>169</v>
      </c>
      <c r="FS1018">
        <v>170</v>
      </c>
      <c r="FT1018">
        <v>171</v>
      </c>
      <c r="FU1018">
        <v>172</v>
      </c>
      <c r="FV1018">
        <v>173</v>
      </c>
      <c r="FW1018">
        <v>174</v>
      </c>
      <c r="FX1018">
        <v>175</v>
      </c>
      <c r="FY1018">
        <v>176</v>
      </c>
      <c r="FZ1018">
        <v>177</v>
      </c>
      <c r="GA1018">
        <v>178</v>
      </c>
      <c r="GB1018">
        <v>179</v>
      </c>
      <c r="GC1018">
        <v>180</v>
      </c>
      <c r="GD1018">
        <v>181</v>
      </c>
      <c r="GE1018">
        <v>182</v>
      </c>
      <c r="GF1018">
        <v>183</v>
      </c>
      <c r="GG1018">
        <v>184</v>
      </c>
      <c r="GH1018">
        <v>185</v>
      </c>
      <c r="GI1018">
        <v>186</v>
      </c>
      <c r="GJ1018">
        <v>187</v>
      </c>
      <c r="GK1018">
        <v>188</v>
      </c>
      <c r="GL1018">
        <v>189</v>
      </c>
      <c r="GM1018">
        <v>190</v>
      </c>
      <c r="GN1018">
        <v>191</v>
      </c>
      <c r="GO1018">
        <v>192</v>
      </c>
      <c r="GP1018">
        <v>193</v>
      </c>
      <c r="GQ1018">
        <v>194</v>
      </c>
      <c r="GS1018">
        <v>195</v>
      </c>
      <c r="GT1018">
        <v>196</v>
      </c>
      <c r="GU1018">
        <v>197</v>
      </c>
      <c r="GV1018">
        <v>198</v>
      </c>
      <c r="GX1018">
        <v>199</v>
      </c>
      <c r="GY1018">
        <v>200</v>
      </c>
      <c r="GZ1018">
        <v>201</v>
      </c>
      <c r="HA1018">
        <v>202</v>
      </c>
      <c r="HC1018">
        <v>203</v>
      </c>
      <c r="HD1018">
        <v>204</v>
      </c>
      <c r="HE1018">
        <v>205</v>
      </c>
      <c r="HF1018">
        <v>206</v>
      </c>
    </row>
    <row r="1019" spans="4:214" x14ac:dyDescent="0.2">
      <c r="E1019" s="426" t="s">
        <v>157</v>
      </c>
      <c r="F1019">
        <v>113</v>
      </c>
      <c r="G1019">
        <v>35</v>
      </c>
      <c r="H1019">
        <v>1</v>
      </c>
      <c r="I1019">
        <v>180</v>
      </c>
      <c r="J1019">
        <v>19</v>
      </c>
      <c r="K1019">
        <v>142</v>
      </c>
      <c r="L1019">
        <v>188</v>
      </c>
      <c r="M1019">
        <v>54</v>
      </c>
      <c r="N1019">
        <v>85</v>
      </c>
      <c r="O1019">
        <v>152</v>
      </c>
      <c r="P1019">
        <v>24</v>
      </c>
      <c r="Q1019">
        <v>195</v>
      </c>
      <c r="R1019">
        <v>30</v>
      </c>
      <c r="S1019">
        <v>193</v>
      </c>
      <c r="T1019">
        <v>206</v>
      </c>
      <c r="U1019">
        <v>134</v>
      </c>
      <c r="V1019">
        <v>169</v>
      </c>
      <c r="W1019">
        <v>65</v>
      </c>
      <c r="X1019">
        <v>140</v>
      </c>
      <c r="Y1019">
        <v>11</v>
      </c>
      <c r="Z1019">
        <v>172</v>
      </c>
      <c r="AA1019">
        <v>119</v>
      </c>
      <c r="AB1019">
        <v>97</v>
      </c>
      <c r="AC1019">
        <v>36</v>
      </c>
      <c r="AD1019">
        <v>69</v>
      </c>
      <c r="AE1019">
        <v>80</v>
      </c>
      <c r="AF1019">
        <v>135</v>
      </c>
      <c r="AG1019">
        <v>146</v>
      </c>
      <c r="AH1019">
        <v>158</v>
      </c>
      <c r="AI1019">
        <v>31</v>
      </c>
      <c r="AJ1019">
        <v>159</v>
      </c>
      <c r="AK1019">
        <v>171</v>
      </c>
      <c r="AL1019">
        <v>47</v>
      </c>
      <c r="AM1019">
        <v>92</v>
      </c>
      <c r="AN1019">
        <v>168</v>
      </c>
      <c r="AO1019">
        <v>99</v>
      </c>
      <c r="AP1019">
        <v>48</v>
      </c>
      <c r="AQ1019">
        <v>170</v>
      </c>
      <c r="AR1019">
        <v>200</v>
      </c>
      <c r="AS1019">
        <v>41</v>
      </c>
      <c r="AT1019">
        <v>174</v>
      </c>
      <c r="AU1019">
        <v>101</v>
      </c>
      <c r="AV1019">
        <v>114</v>
      </c>
      <c r="AW1019">
        <v>81</v>
      </c>
      <c r="AX1019">
        <v>67</v>
      </c>
      <c r="AY1019">
        <v>127</v>
      </c>
      <c r="AZ1019">
        <v>53</v>
      </c>
      <c r="BA1019">
        <v>155</v>
      </c>
      <c r="BB1019">
        <v>76</v>
      </c>
      <c r="BC1019">
        <v>182</v>
      </c>
      <c r="BD1019">
        <v>201</v>
      </c>
      <c r="BE1019">
        <v>154</v>
      </c>
      <c r="BF1019">
        <v>129</v>
      </c>
      <c r="BG1019">
        <v>116</v>
      </c>
      <c r="BH1019">
        <v>139</v>
      </c>
      <c r="BI1019">
        <v>20</v>
      </c>
      <c r="BJ1019">
        <v>184</v>
      </c>
      <c r="BK1019">
        <v>203</v>
      </c>
      <c r="BL1019">
        <v>55</v>
      </c>
      <c r="BM1019">
        <v>14</v>
      </c>
      <c r="BN1019">
        <v>57</v>
      </c>
      <c r="BO1019">
        <v>40</v>
      </c>
      <c r="BP1019">
        <v>165</v>
      </c>
      <c r="BQ1019">
        <v>118</v>
      </c>
      <c r="BR1019">
        <v>22</v>
      </c>
      <c r="BS1019">
        <v>178</v>
      </c>
      <c r="BT1019">
        <v>4</v>
      </c>
      <c r="BU1019">
        <v>70</v>
      </c>
      <c r="BV1019">
        <v>138</v>
      </c>
      <c r="BW1019">
        <v>58</v>
      </c>
      <c r="BX1019">
        <v>17</v>
      </c>
      <c r="BY1019">
        <v>197</v>
      </c>
      <c r="BZ1019">
        <v>164</v>
      </c>
      <c r="CA1019">
        <v>33</v>
      </c>
      <c r="CB1019">
        <v>111</v>
      </c>
      <c r="CC1019">
        <v>102</v>
      </c>
      <c r="CD1019">
        <v>115</v>
      </c>
      <c r="CE1019">
        <v>194</v>
      </c>
      <c r="CF1019">
        <v>86</v>
      </c>
      <c r="CG1019">
        <v>63</v>
      </c>
      <c r="CH1019">
        <v>44</v>
      </c>
      <c r="CI1019">
        <v>50</v>
      </c>
      <c r="CJ1019">
        <v>150</v>
      </c>
      <c r="CK1019">
        <v>183</v>
      </c>
      <c r="CL1019">
        <v>7</v>
      </c>
      <c r="CM1019">
        <v>5</v>
      </c>
      <c r="CN1019">
        <v>6</v>
      </c>
      <c r="CO1019">
        <v>117</v>
      </c>
      <c r="CP1019">
        <v>52</v>
      </c>
      <c r="CQ1019">
        <v>192</v>
      </c>
      <c r="CR1019">
        <v>104</v>
      </c>
      <c r="CS1019">
        <v>46</v>
      </c>
      <c r="CT1019">
        <v>62</v>
      </c>
      <c r="CU1019">
        <v>137</v>
      </c>
      <c r="CV1019">
        <v>51</v>
      </c>
      <c r="CW1019">
        <v>82</v>
      </c>
      <c r="CX1019">
        <v>38</v>
      </c>
      <c r="CY1019">
        <v>149</v>
      </c>
      <c r="CZ1019">
        <v>42</v>
      </c>
      <c r="DA1019">
        <v>34</v>
      </c>
      <c r="DB1019">
        <v>167</v>
      </c>
      <c r="DC1019">
        <v>163</v>
      </c>
      <c r="DD1019">
        <v>15</v>
      </c>
      <c r="DE1019">
        <v>98</v>
      </c>
      <c r="DF1019">
        <v>176</v>
      </c>
      <c r="DG1019">
        <v>10</v>
      </c>
      <c r="DH1019">
        <v>91</v>
      </c>
      <c r="DI1019">
        <v>177</v>
      </c>
      <c r="DJ1019">
        <v>87</v>
      </c>
      <c r="DK1019">
        <v>21</v>
      </c>
      <c r="DL1019">
        <v>100</v>
      </c>
      <c r="DM1019">
        <v>13</v>
      </c>
      <c r="DN1019">
        <v>151</v>
      </c>
      <c r="DO1019">
        <v>156</v>
      </c>
      <c r="DP1019">
        <v>161</v>
      </c>
      <c r="DQ1019">
        <v>73</v>
      </c>
      <c r="DR1019">
        <v>148</v>
      </c>
      <c r="DS1019">
        <v>84</v>
      </c>
      <c r="DT1019">
        <v>185</v>
      </c>
      <c r="DU1019">
        <v>189</v>
      </c>
      <c r="DV1019">
        <v>18</v>
      </c>
      <c r="DW1019">
        <v>125</v>
      </c>
      <c r="DX1019">
        <v>199</v>
      </c>
      <c r="DY1019">
        <v>72</v>
      </c>
      <c r="DZ1019">
        <v>27</v>
      </c>
      <c r="EA1019">
        <v>45</v>
      </c>
      <c r="EB1019">
        <v>29</v>
      </c>
      <c r="EC1019">
        <v>145</v>
      </c>
      <c r="ED1019">
        <v>120</v>
      </c>
      <c r="EE1019">
        <v>3</v>
      </c>
      <c r="EF1019">
        <v>160</v>
      </c>
      <c r="EG1019">
        <v>61</v>
      </c>
      <c r="EH1019">
        <v>121</v>
      </c>
      <c r="EI1019">
        <v>71</v>
      </c>
      <c r="EJ1019">
        <v>128</v>
      </c>
      <c r="EK1019">
        <v>202</v>
      </c>
      <c r="EL1019">
        <v>105</v>
      </c>
      <c r="EM1019">
        <v>16</v>
      </c>
      <c r="EN1019">
        <v>107</v>
      </c>
      <c r="EO1019">
        <v>79</v>
      </c>
      <c r="EP1019">
        <v>93</v>
      </c>
      <c r="EQ1019">
        <v>25</v>
      </c>
      <c r="ER1019">
        <v>106</v>
      </c>
      <c r="ES1019">
        <v>88</v>
      </c>
      <c r="ET1019">
        <v>124</v>
      </c>
      <c r="EU1019">
        <v>147</v>
      </c>
      <c r="EV1019">
        <v>173</v>
      </c>
      <c r="EW1019">
        <v>56</v>
      </c>
      <c r="EX1019">
        <v>143</v>
      </c>
      <c r="EY1019">
        <v>37</v>
      </c>
      <c r="EZ1019">
        <v>23</v>
      </c>
      <c r="FA1019">
        <v>64</v>
      </c>
      <c r="FB1019">
        <v>60</v>
      </c>
      <c r="FC1019">
        <v>77</v>
      </c>
      <c r="FD1019">
        <v>181</v>
      </c>
      <c r="FE1019">
        <v>49</v>
      </c>
      <c r="FF1019">
        <v>75</v>
      </c>
      <c r="FG1019">
        <v>204</v>
      </c>
      <c r="FH1019">
        <v>123</v>
      </c>
      <c r="FI1019">
        <v>103</v>
      </c>
      <c r="FJ1019">
        <v>162</v>
      </c>
      <c r="FK1019">
        <v>59</v>
      </c>
      <c r="FL1019">
        <v>96</v>
      </c>
      <c r="FM1019">
        <v>2</v>
      </c>
      <c r="FN1019">
        <v>78</v>
      </c>
      <c r="FO1019">
        <v>39</v>
      </c>
      <c r="FP1019">
        <v>131</v>
      </c>
      <c r="FQ1019">
        <v>32</v>
      </c>
      <c r="FR1019">
        <v>108</v>
      </c>
      <c r="FS1019">
        <v>28</v>
      </c>
      <c r="FT1019">
        <v>157</v>
      </c>
      <c r="FU1019">
        <v>109</v>
      </c>
      <c r="FV1019">
        <v>132</v>
      </c>
      <c r="FW1019">
        <v>187</v>
      </c>
      <c r="FX1019">
        <v>205</v>
      </c>
      <c r="FY1019">
        <v>196</v>
      </c>
      <c r="FZ1019">
        <v>144</v>
      </c>
      <c r="GA1019">
        <v>190</v>
      </c>
      <c r="GB1019">
        <v>26</v>
      </c>
      <c r="GC1019">
        <v>191</v>
      </c>
      <c r="GD1019">
        <v>175</v>
      </c>
      <c r="GE1019">
        <v>43</v>
      </c>
      <c r="GF1019">
        <v>9</v>
      </c>
      <c r="GG1019">
        <v>126</v>
      </c>
      <c r="GH1019">
        <v>68</v>
      </c>
      <c r="GI1019">
        <v>198</v>
      </c>
      <c r="GJ1019">
        <v>95</v>
      </c>
      <c r="GK1019">
        <v>186</v>
      </c>
      <c r="GL1019">
        <v>136</v>
      </c>
      <c r="GM1019">
        <v>83</v>
      </c>
      <c r="GN1019">
        <v>179</v>
      </c>
      <c r="GO1019">
        <v>130</v>
      </c>
      <c r="GP1019">
        <v>74</v>
      </c>
      <c r="GQ1019">
        <v>12</v>
      </c>
      <c r="GS1019">
        <v>112</v>
      </c>
      <c r="GT1019">
        <v>66</v>
      </c>
      <c r="GU1019">
        <v>94</v>
      </c>
      <c r="GV1019">
        <v>90</v>
      </c>
      <c r="GX1019">
        <v>153</v>
      </c>
      <c r="GY1019">
        <v>89</v>
      </c>
      <c r="GZ1019">
        <v>110</v>
      </c>
      <c r="HA1019">
        <v>122</v>
      </c>
      <c r="HC1019">
        <v>8</v>
      </c>
      <c r="HD1019">
        <v>133</v>
      </c>
      <c r="HE1019">
        <v>141</v>
      </c>
      <c r="HF1019">
        <v>166</v>
      </c>
    </row>
    <row r="1020" spans="4:214" x14ac:dyDescent="0.2">
      <c r="E1020" s="426" t="s">
        <v>159</v>
      </c>
      <c r="F1020">
        <v>140</v>
      </c>
      <c r="G1020">
        <v>170</v>
      </c>
      <c r="H1020">
        <v>71</v>
      </c>
      <c r="I1020">
        <v>10</v>
      </c>
      <c r="J1020">
        <v>144</v>
      </c>
      <c r="K1020">
        <v>110</v>
      </c>
      <c r="L1020">
        <v>198</v>
      </c>
      <c r="M1020">
        <v>67</v>
      </c>
      <c r="N1020">
        <v>199</v>
      </c>
      <c r="O1020">
        <v>23</v>
      </c>
      <c r="P1020">
        <v>74</v>
      </c>
      <c r="Q1020">
        <v>104</v>
      </c>
      <c r="R1020">
        <v>136</v>
      </c>
      <c r="S1020">
        <v>21</v>
      </c>
      <c r="T1020">
        <v>167</v>
      </c>
      <c r="U1020">
        <v>9</v>
      </c>
      <c r="V1020">
        <v>33</v>
      </c>
      <c r="W1020">
        <v>2</v>
      </c>
      <c r="X1020">
        <v>171</v>
      </c>
      <c r="Y1020">
        <v>156</v>
      </c>
      <c r="Z1020">
        <v>206</v>
      </c>
      <c r="AA1020">
        <v>150</v>
      </c>
      <c r="AB1020">
        <v>109</v>
      </c>
      <c r="AC1020">
        <v>38</v>
      </c>
      <c r="AD1020">
        <v>32</v>
      </c>
      <c r="AE1020">
        <v>185</v>
      </c>
      <c r="AF1020">
        <v>194</v>
      </c>
      <c r="AG1020">
        <v>72</v>
      </c>
      <c r="AH1020">
        <v>17</v>
      </c>
      <c r="AI1020">
        <v>126</v>
      </c>
      <c r="AJ1020">
        <v>4</v>
      </c>
      <c r="AK1020">
        <v>68</v>
      </c>
      <c r="AL1020">
        <v>27</v>
      </c>
      <c r="AM1020">
        <v>147</v>
      </c>
      <c r="AN1020">
        <v>197</v>
      </c>
      <c r="AO1020">
        <v>64</v>
      </c>
      <c r="AP1020">
        <v>149</v>
      </c>
      <c r="AQ1020">
        <v>179</v>
      </c>
      <c r="AR1020">
        <v>112</v>
      </c>
      <c r="AS1020">
        <v>99</v>
      </c>
      <c r="AT1020">
        <v>187</v>
      </c>
      <c r="AU1020">
        <v>160</v>
      </c>
      <c r="AV1020">
        <v>35</v>
      </c>
      <c r="AW1020">
        <v>105</v>
      </c>
      <c r="AX1020">
        <v>8</v>
      </c>
      <c r="AY1020">
        <v>59</v>
      </c>
      <c r="AZ1020">
        <v>54</v>
      </c>
      <c r="BA1020">
        <v>137</v>
      </c>
      <c r="BB1020">
        <v>45</v>
      </c>
      <c r="BC1020">
        <v>151</v>
      </c>
      <c r="BD1020">
        <v>139</v>
      </c>
      <c r="BE1020">
        <v>5</v>
      </c>
      <c r="BF1020">
        <v>200</v>
      </c>
      <c r="BG1020">
        <v>181</v>
      </c>
      <c r="BH1020">
        <v>49</v>
      </c>
      <c r="BI1020">
        <v>189</v>
      </c>
      <c r="BJ1020">
        <v>39</v>
      </c>
      <c r="BK1020">
        <v>116</v>
      </c>
      <c r="BL1020">
        <v>133</v>
      </c>
      <c r="BM1020">
        <v>142</v>
      </c>
      <c r="BN1020">
        <v>85</v>
      </c>
      <c r="BO1020">
        <v>98</v>
      </c>
      <c r="BP1020">
        <v>87</v>
      </c>
      <c r="BQ1020">
        <v>162</v>
      </c>
      <c r="BR1020">
        <v>62</v>
      </c>
      <c r="BS1020">
        <v>145</v>
      </c>
      <c r="BT1020">
        <v>83</v>
      </c>
      <c r="BU1020">
        <v>26</v>
      </c>
      <c r="BV1020">
        <v>203</v>
      </c>
      <c r="BW1020">
        <v>86</v>
      </c>
      <c r="BX1020">
        <v>77</v>
      </c>
      <c r="BY1020">
        <v>30</v>
      </c>
      <c r="BZ1020">
        <v>184</v>
      </c>
      <c r="CA1020">
        <v>66</v>
      </c>
      <c r="CB1020">
        <v>93</v>
      </c>
      <c r="CC1020">
        <v>7</v>
      </c>
      <c r="CD1020">
        <v>193</v>
      </c>
      <c r="CE1020">
        <v>125</v>
      </c>
      <c r="CF1020">
        <v>111</v>
      </c>
      <c r="CG1020">
        <v>81</v>
      </c>
      <c r="CH1020">
        <v>69</v>
      </c>
      <c r="CI1020">
        <v>183</v>
      </c>
      <c r="CJ1020">
        <v>51</v>
      </c>
      <c r="CK1020">
        <v>153</v>
      </c>
      <c r="CL1020">
        <v>18</v>
      </c>
      <c r="CM1020">
        <v>135</v>
      </c>
      <c r="CN1020">
        <v>78</v>
      </c>
      <c r="CO1020">
        <v>24</v>
      </c>
      <c r="CP1020">
        <v>191</v>
      </c>
      <c r="CQ1020">
        <v>46</v>
      </c>
      <c r="CR1020">
        <v>154</v>
      </c>
      <c r="CS1020">
        <v>138</v>
      </c>
      <c r="CT1020">
        <v>76</v>
      </c>
      <c r="CU1020">
        <v>177</v>
      </c>
      <c r="CV1020">
        <v>188</v>
      </c>
      <c r="CW1020">
        <v>55</v>
      </c>
      <c r="CX1020">
        <v>166</v>
      </c>
      <c r="CY1020">
        <v>174</v>
      </c>
      <c r="CZ1020">
        <v>182</v>
      </c>
      <c r="DA1020">
        <v>56</v>
      </c>
      <c r="DB1020">
        <v>15</v>
      </c>
      <c r="DC1020">
        <v>1</v>
      </c>
      <c r="DD1020">
        <v>80</v>
      </c>
      <c r="DE1020">
        <v>131</v>
      </c>
      <c r="DF1020">
        <v>73</v>
      </c>
      <c r="DG1020">
        <v>120</v>
      </c>
      <c r="DH1020">
        <v>190</v>
      </c>
      <c r="DI1020">
        <v>130</v>
      </c>
      <c r="DJ1020">
        <v>96</v>
      </c>
      <c r="DK1020">
        <v>16</v>
      </c>
      <c r="DL1020">
        <v>122</v>
      </c>
      <c r="DM1020">
        <v>70</v>
      </c>
      <c r="DN1020">
        <v>192</v>
      </c>
      <c r="DO1020">
        <v>173</v>
      </c>
      <c r="DP1020">
        <v>53</v>
      </c>
      <c r="DQ1020">
        <v>108</v>
      </c>
      <c r="DR1020">
        <v>114</v>
      </c>
      <c r="DS1020">
        <v>176</v>
      </c>
      <c r="DT1020">
        <v>102</v>
      </c>
      <c r="DU1020">
        <v>195</v>
      </c>
      <c r="DV1020">
        <v>118</v>
      </c>
      <c r="DW1020">
        <v>129</v>
      </c>
      <c r="DX1020">
        <v>44</v>
      </c>
      <c r="DY1020">
        <v>97</v>
      </c>
      <c r="DZ1020">
        <v>6</v>
      </c>
      <c r="EA1020">
        <v>12</v>
      </c>
      <c r="EB1020">
        <v>205</v>
      </c>
      <c r="EC1020">
        <v>89</v>
      </c>
      <c r="ED1020">
        <v>127</v>
      </c>
      <c r="EE1020">
        <v>141</v>
      </c>
      <c r="EF1020">
        <v>3</v>
      </c>
      <c r="EG1020">
        <v>128</v>
      </c>
      <c r="EH1020">
        <v>202</v>
      </c>
      <c r="EI1020">
        <v>57</v>
      </c>
      <c r="EJ1020">
        <v>148</v>
      </c>
      <c r="EK1020">
        <v>50</v>
      </c>
      <c r="EL1020">
        <v>158</v>
      </c>
      <c r="EM1020">
        <v>119</v>
      </c>
      <c r="EN1020">
        <v>91</v>
      </c>
      <c r="EO1020">
        <v>196</v>
      </c>
      <c r="EP1020">
        <v>14</v>
      </c>
      <c r="EQ1020">
        <v>164</v>
      </c>
      <c r="ER1020">
        <v>41</v>
      </c>
      <c r="ES1020">
        <v>175</v>
      </c>
      <c r="ET1020">
        <v>61</v>
      </c>
      <c r="EU1020">
        <v>124</v>
      </c>
      <c r="EV1020">
        <v>143</v>
      </c>
      <c r="EW1020">
        <v>20</v>
      </c>
      <c r="EX1020">
        <v>100</v>
      </c>
      <c r="EY1020">
        <v>134</v>
      </c>
      <c r="EZ1020">
        <v>75</v>
      </c>
      <c r="FA1020">
        <v>34</v>
      </c>
      <c r="FB1020">
        <v>107</v>
      </c>
      <c r="FC1020">
        <v>47</v>
      </c>
      <c r="FD1020">
        <v>146</v>
      </c>
      <c r="FE1020">
        <v>90</v>
      </c>
      <c r="FF1020">
        <v>123</v>
      </c>
      <c r="FG1020">
        <v>92</v>
      </c>
      <c r="FH1020">
        <v>117</v>
      </c>
      <c r="FI1020">
        <v>43</v>
      </c>
      <c r="FJ1020">
        <v>103</v>
      </c>
      <c r="FK1020">
        <v>63</v>
      </c>
      <c r="FL1020">
        <v>36</v>
      </c>
      <c r="FM1020">
        <v>48</v>
      </c>
      <c r="FN1020">
        <v>132</v>
      </c>
      <c r="FO1020">
        <v>180</v>
      </c>
      <c r="FP1020">
        <v>31</v>
      </c>
      <c r="FQ1020">
        <v>37</v>
      </c>
      <c r="FR1020">
        <v>204</v>
      </c>
      <c r="FS1020">
        <v>101</v>
      </c>
      <c r="FT1020">
        <v>168</v>
      </c>
      <c r="FU1020">
        <v>155</v>
      </c>
      <c r="FV1020">
        <v>25</v>
      </c>
      <c r="FW1020">
        <v>163</v>
      </c>
      <c r="FX1020">
        <v>172</v>
      </c>
      <c r="FY1020">
        <v>19</v>
      </c>
      <c r="FZ1020">
        <v>94</v>
      </c>
      <c r="GA1020">
        <v>52</v>
      </c>
      <c r="GB1020">
        <v>186</v>
      </c>
      <c r="GC1020">
        <v>121</v>
      </c>
      <c r="GD1020">
        <v>84</v>
      </c>
      <c r="GE1020">
        <v>58</v>
      </c>
      <c r="GF1020">
        <v>115</v>
      </c>
      <c r="GG1020">
        <v>157</v>
      </c>
      <c r="GH1020">
        <v>13</v>
      </c>
      <c r="GI1020">
        <v>95</v>
      </c>
      <c r="GJ1020">
        <v>65</v>
      </c>
      <c r="GK1020">
        <v>42</v>
      </c>
      <c r="GL1020">
        <v>106</v>
      </c>
      <c r="GM1020">
        <v>201</v>
      </c>
      <c r="GN1020">
        <v>169</v>
      </c>
      <c r="GO1020">
        <v>60</v>
      </c>
      <c r="GP1020">
        <v>29</v>
      </c>
      <c r="GQ1020">
        <v>113</v>
      </c>
      <c r="GS1020">
        <v>79</v>
      </c>
      <c r="GT1020">
        <v>165</v>
      </c>
      <c r="GU1020">
        <v>152</v>
      </c>
      <c r="GV1020">
        <v>82</v>
      </c>
      <c r="GX1020">
        <v>28</v>
      </c>
      <c r="GY1020">
        <v>159</v>
      </c>
      <c r="GZ1020">
        <v>22</v>
      </c>
      <c r="HA1020">
        <v>161</v>
      </c>
      <c r="HC1020">
        <v>88</v>
      </c>
      <c r="HD1020">
        <v>11</v>
      </c>
      <c r="HE1020">
        <v>40</v>
      </c>
      <c r="HF1020">
        <v>178</v>
      </c>
    </row>
    <row r="1022" spans="4:214" x14ac:dyDescent="0.2">
      <c r="D1022" s="430">
        <v>207</v>
      </c>
      <c r="E1022" s="431" t="s">
        <v>179</v>
      </c>
    </row>
    <row r="1023" spans="4:214" x14ac:dyDescent="0.2">
      <c r="E1023" s="426" t="s">
        <v>130</v>
      </c>
      <c r="F1023">
        <v>1</v>
      </c>
      <c r="G1023">
        <v>2</v>
      </c>
      <c r="H1023">
        <v>3</v>
      </c>
      <c r="I1023">
        <v>4</v>
      </c>
      <c r="J1023">
        <v>5</v>
      </c>
      <c r="K1023">
        <v>6</v>
      </c>
      <c r="L1023">
        <v>7</v>
      </c>
      <c r="M1023">
        <v>8</v>
      </c>
      <c r="N1023">
        <v>9</v>
      </c>
      <c r="O1023">
        <v>10</v>
      </c>
      <c r="P1023">
        <v>11</v>
      </c>
      <c r="Q1023">
        <v>12</v>
      </c>
      <c r="R1023">
        <v>13</v>
      </c>
      <c r="S1023">
        <v>14</v>
      </c>
      <c r="T1023">
        <v>15</v>
      </c>
      <c r="U1023">
        <v>16</v>
      </c>
      <c r="V1023">
        <v>17</v>
      </c>
      <c r="W1023">
        <v>18</v>
      </c>
      <c r="X1023">
        <v>19</v>
      </c>
      <c r="Y1023">
        <v>20</v>
      </c>
      <c r="Z1023">
        <v>21</v>
      </c>
      <c r="AA1023">
        <v>22</v>
      </c>
      <c r="AB1023">
        <v>23</v>
      </c>
      <c r="AC1023">
        <v>24</v>
      </c>
      <c r="AD1023">
        <v>25</v>
      </c>
      <c r="AE1023">
        <v>26</v>
      </c>
      <c r="AF1023">
        <v>27</v>
      </c>
      <c r="AG1023">
        <v>28</v>
      </c>
      <c r="AH1023">
        <v>29</v>
      </c>
      <c r="AI1023">
        <v>30</v>
      </c>
      <c r="AJ1023">
        <v>31</v>
      </c>
      <c r="AK1023">
        <v>32</v>
      </c>
      <c r="AL1023">
        <v>33</v>
      </c>
      <c r="AM1023">
        <v>34</v>
      </c>
      <c r="AN1023">
        <v>35</v>
      </c>
      <c r="AO1023">
        <v>36</v>
      </c>
      <c r="AP1023">
        <v>37</v>
      </c>
      <c r="AQ1023">
        <v>38</v>
      </c>
      <c r="AR1023">
        <v>39</v>
      </c>
      <c r="AS1023">
        <v>40</v>
      </c>
      <c r="AT1023">
        <v>41</v>
      </c>
      <c r="AU1023">
        <v>42</v>
      </c>
      <c r="AV1023">
        <v>43</v>
      </c>
      <c r="AW1023">
        <v>44</v>
      </c>
      <c r="AX1023">
        <v>45</v>
      </c>
      <c r="AY1023">
        <v>46</v>
      </c>
      <c r="AZ1023">
        <v>47</v>
      </c>
      <c r="BA1023">
        <v>48</v>
      </c>
      <c r="BB1023">
        <v>49</v>
      </c>
      <c r="BC1023">
        <v>50</v>
      </c>
      <c r="BD1023">
        <v>51</v>
      </c>
      <c r="BE1023">
        <v>52</v>
      </c>
      <c r="BF1023">
        <v>53</v>
      </c>
      <c r="BG1023">
        <v>54</v>
      </c>
      <c r="BH1023">
        <v>55</v>
      </c>
      <c r="BI1023">
        <v>56</v>
      </c>
      <c r="BJ1023">
        <v>57</v>
      </c>
      <c r="BK1023">
        <v>58</v>
      </c>
      <c r="BL1023">
        <v>59</v>
      </c>
      <c r="BM1023">
        <v>60</v>
      </c>
      <c r="BN1023">
        <v>61</v>
      </c>
      <c r="BO1023">
        <v>62</v>
      </c>
      <c r="BP1023">
        <v>63</v>
      </c>
      <c r="BQ1023">
        <v>64</v>
      </c>
      <c r="BR1023">
        <v>65</v>
      </c>
      <c r="BS1023">
        <v>66</v>
      </c>
      <c r="BT1023">
        <v>67</v>
      </c>
      <c r="BU1023">
        <v>68</v>
      </c>
      <c r="BV1023">
        <v>69</v>
      </c>
      <c r="BW1023">
        <v>70</v>
      </c>
      <c r="BX1023">
        <v>71</v>
      </c>
      <c r="BY1023">
        <v>72</v>
      </c>
      <c r="BZ1023">
        <v>73</v>
      </c>
      <c r="CA1023">
        <v>74</v>
      </c>
      <c r="CB1023">
        <v>75</v>
      </c>
      <c r="CC1023">
        <v>76</v>
      </c>
      <c r="CD1023">
        <v>77</v>
      </c>
      <c r="CE1023">
        <v>78</v>
      </c>
      <c r="CF1023">
        <v>79</v>
      </c>
      <c r="CG1023">
        <v>80</v>
      </c>
      <c r="CH1023">
        <v>81</v>
      </c>
      <c r="CI1023">
        <v>82</v>
      </c>
      <c r="CJ1023">
        <v>83</v>
      </c>
      <c r="CK1023">
        <v>84</v>
      </c>
      <c r="CL1023">
        <v>85</v>
      </c>
      <c r="CM1023">
        <v>86</v>
      </c>
      <c r="CN1023">
        <v>87</v>
      </c>
      <c r="CO1023">
        <v>88</v>
      </c>
      <c r="CP1023">
        <v>89</v>
      </c>
      <c r="CQ1023">
        <v>90</v>
      </c>
      <c r="CR1023">
        <v>91</v>
      </c>
      <c r="CS1023">
        <v>92</v>
      </c>
      <c r="CT1023">
        <v>93</v>
      </c>
      <c r="CU1023">
        <v>94</v>
      </c>
      <c r="CV1023">
        <v>95</v>
      </c>
      <c r="CW1023">
        <v>96</v>
      </c>
      <c r="CX1023">
        <v>97</v>
      </c>
      <c r="CY1023">
        <v>98</v>
      </c>
      <c r="CZ1023">
        <v>99</v>
      </c>
      <c r="DA1023">
        <v>100</v>
      </c>
      <c r="DB1023">
        <v>101</v>
      </c>
      <c r="DC1023">
        <v>102</v>
      </c>
      <c r="DD1023">
        <v>103</v>
      </c>
      <c r="DE1023">
        <v>104</v>
      </c>
      <c r="DF1023">
        <v>105</v>
      </c>
      <c r="DG1023">
        <v>106</v>
      </c>
      <c r="DH1023">
        <v>107</v>
      </c>
      <c r="DI1023">
        <v>108</v>
      </c>
      <c r="DJ1023">
        <v>109</v>
      </c>
      <c r="DK1023">
        <v>110</v>
      </c>
      <c r="DL1023">
        <v>111</v>
      </c>
      <c r="DM1023">
        <v>112</v>
      </c>
      <c r="DN1023">
        <v>113</v>
      </c>
      <c r="DO1023">
        <v>114</v>
      </c>
      <c r="DP1023">
        <v>115</v>
      </c>
      <c r="DQ1023">
        <v>116</v>
      </c>
      <c r="DR1023">
        <v>117</v>
      </c>
      <c r="DS1023">
        <v>118</v>
      </c>
      <c r="DT1023">
        <v>119</v>
      </c>
      <c r="DU1023">
        <v>120</v>
      </c>
      <c r="DV1023">
        <v>121</v>
      </c>
      <c r="DW1023">
        <v>122</v>
      </c>
      <c r="DX1023">
        <v>123</v>
      </c>
      <c r="DY1023">
        <v>124</v>
      </c>
      <c r="DZ1023">
        <v>125</v>
      </c>
      <c r="EA1023">
        <v>126</v>
      </c>
      <c r="EB1023">
        <v>127</v>
      </c>
      <c r="EC1023">
        <v>128</v>
      </c>
      <c r="ED1023">
        <v>129</v>
      </c>
      <c r="EE1023">
        <v>130</v>
      </c>
      <c r="EF1023">
        <v>131</v>
      </c>
      <c r="EG1023">
        <v>132</v>
      </c>
      <c r="EH1023">
        <v>133</v>
      </c>
      <c r="EI1023">
        <v>134</v>
      </c>
      <c r="EJ1023">
        <v>135</v>
      </c>
      <c r="EK1023">
        <v>136</v>
      </c>
      <c r="EL1023">
        <v>137</v>
      </c>
      <c r="EM1023">
        <v>138</v>
      </c>
      <c r="EN1023">
        <v>139</v>
      </c>
      <c r="EO1023">
        <v>140</v>
      </c>
      <c r="EP1023">
        <v>141</v>
      </c>
      <c r="EQ1023">
        <v>142</v>
      </c>
      <c r="ER1023">
        <v>143</v>
      </c>
      <c r="ES1023">
        <v>144</v>
      </c>
      <c r="ET1023">
        <v>145</v>
      </c>
      <c r="EU1023">
        <v>146</v>
      </c>
      <c r="EV1023">
        <v>147</v>
      </c>
      <c r="EW1023">
        <v>148</v>
      </c>
      <c r="EX1023">
        <v>149</v>
      </c>
      <c r="EY1023">
        <v>150</v>
      </c>
      <c r="EZ1023">
        <v>151</v>
      </c>
      <c r="FA1023">
        <v>152</v>
      </c>
      <c r="FB1023">
        <v>153</v>
      </c>
      <c r="FC1023">
        <v>154</v>
      </c>
      <c r="FD1023">
        <v>155</v>
      </c>
      <c r="FE1023">
        <v>156</v>
      </c>
      <c r="FF1023">
        <v>157</v>
      </c>
      <c r="FG1023">
        <v>158</v>
      </c>
      <c r="FH1023">
        <v>159</v>
      </c>
      <c r="FI1023">
        <v>160</v>
      </c>
      <c r="FJ1023">
        <v>161</v>
      </c>
      <c r="FK1023">
        <v>162</v>
      </c>
      <c r="FL1023">
        <v>163</v>
      </c>
      <c r="FM1023">
        <v>164</v>
      </c>
      <c r="FN1023">
        <v>165</v>
      </c>
      <c r="FO1023">
        <v>166</v>
      </c>
      <c r="FP1023">
        <v>167</v>
      </c>
      <c r="FQ1023">
        <v>168</v>
      </c>
      <c r="FR1023">
        <v>169</v>
      </c>
      <c r="FS1023">
        <v>170</v>
      </c>
      <c r="FT1023">
        <v>171</v>
      </c>
      <c r="FU1023">
        <v>172</v>
      </c>
      <c r="FV1023">
        <v>173</v>
      </c>
      <c r="FW1023">
        <v>174</v>
      </c>
      <c r="FX1023">
        <v>175</v>
      </c>
      <c r="FY1023">
        <v>176</v>
      </c>
      <c r="FZ1023">
        <v>177</v>
      </c>
      <c r="GA1023">
        <v>178</v>
      </c>
      <c r="GB1023">
        <v>179</v>
      </c>
      <c r="GC1023">
        <v>180</v>
      </c>
      <c r="GD1023">
        <v>181</v>
      </c>
      <c r="GE1023">
        <v>182</v>
      </c>
      <c r="GF1023">
        <v>183</v>
      </c>
      <c r="GG1023">
        <v>184</v>
      </c>
      <c r="GH1023">
        <v>185</v>
      </c>
      <c r="GI1023">
        <v>186</v>
      </c>
      <c r="GJ1023">
        <v>187</v>
      </c>
      <c r="GK1023">
        <v>188</v>
      </c>
      <c r="GL1023">
        <v>189</v>
      </c>
      <c r="GM1023">
        <v>190</v>
      </c>
      <c r="GN1023">
        <v>191</v>
      </c>
      <c r="GO1023">
        <v>192</v>
      </c>
      <c r="GP1023">
        <v>193</v>
      </c>
      <c r="GQ1023">
        <v>194</v>
      </c>
      <c r="GR1023">
        <v>195</v>
      </c>
      <c r="GS1023">
        <v>196</v>
      </c>
      <c r="GT1023">
        <v>197</v>
      </c>
      <c r="GU1023">
        <v>198</v>
      </c>
      <c r="GV1023">
        <v>199</v>
      </c>
      <c r="GX1023">
        <v>200</v>
      </c>
      <c r="GY1023">
        <v>201</v>
      </c>
      <c r="GZ1023">
        <v>202</v>
      </c>
      <c r="HA1023">
        <v>203</v>
      </c>
      <c r="HC1023">
        <v>204</v>
      </c>
      <c r="HD1023">
        <v>205</v>
      </c>
      <c r="HE1023">
        <v>206</v>
      </c>
      <c r="HF1023">
        <v>207</v>
      </c>
    </row>
    <row r="1024" spans="4:214" x14ac:dyDescent="0.2">
      <c r="E1024" s="426" t="s">
        <v>157</v>
      </c>
      <c r="F1024">
        <v>158</v>
      </c>
      <c r="G1024">
        <v>44</v>
      </c>
      <c r="H1024">
        <v>89</v>
      </c>
      <c r="I1024">
        <v>65</v>
      </c>
      <c r="J1024">
        <v>127</v>
      </c>
      <c r="K1024">
        <v>93</v>
      </c>
      <c r="L1024">
        <v>198</v>
      </c>
      <c r="M1024">
        <v>96</v>
      </c>
      <c r="N1024">
        <v>141</v>
      </c>
      <c r="O1024">
        <v>204</v>
      </c>
      <c r="P1024">
        <v>152</v>
      </c>
      <c r="Q1024">
        <v>5</v>
      </c>
      <c r="R1024">
        <v>51</v>
      </c>
      <c r="S1024">
        <v>103</v>
      </c>
      <c r="T1024">
        <v>205</v>
      </c>
      <c r="U1024">
        <v>169</v>
      </c>
      <c r="V1024">
        <v>54</v>
      </c>
      <c r="W1024">
        <v>207</v>
      </c>
      <c r="X1024">
        <v>22</v>
      </c>
      <c r="Y1024">
        <v>149</v>
      </c>
      <c r="Z1024">
        <v>202</v>
      </c>
      <c r="AA1024">
        <v>156</v>
      </c>
      <c r="AB1024">
        <v>187</v>
      </c>
      <c r="AC1024">
        <v>195</v>
      </c>
      <c r="AD1024">
        <v>129</v>
      </c>
      <c r="AE1024">
        <v>157</v>
      </c>
      <c r="AF1024">
        <v>3</v>
      </c>
      <c r="AG1024">
        <v>119</v>
      </c>
      <c r="AH1024">
        <v>197</v>
      </c>
      <c r="AI1024">
        <v>136</v>
      </c>
      <c r="AJ1024">
        <v>184</v>
      </c>
      <c r="AK1024">
        <v>58</v>
      </c>
      <c r="AL1024">
        <v>132</v>
      </c>
      <c r="AM1024">
        <v>176</v>
      </c>
      <c r="AN1024">
        <v>11</v>
      </c>
      <c r="AO1024">
        <v>172</v>
      </c>
      <c r="AP1024">
        <v>24</v>
      </c>
      <c r="AQ1024">
        <v>162</v>
      </c>
      <c r="AR1024">
        <v>43</v>
      </c>
      <c r="AS1024">
        <v>18</v>
      </c>
      <c r="AT1024">
        <v>168</v>
      </c>
      <c r="AU1024">
        <v>199</v>
      </c>
      <c r="AV1024">
        <v>72</v>
      </c>
      <c r="AW1024">
        <v>80</v>
      </c>
      <c r="AX1024">
        <v>63</v>
      </c>
      <c r="AY1024">
        <v>50</v>
      </c>
      <c r="AZ1024">
        <v>79</v>
      </c>
      <c r="BA1024">
        <v>90</v>
      </c>
      <c r="BB1024">
        <v>180</v>
      </c>
      <c r="BC1024">
        <v>16</v>
      </c>
      <c r="BD1024">
        <v>12</v>
      </c>
      <c r="BE1024">
        <v>173</v>
      </c>
      <c r="BF1024">
        <v>139</v>
      </c>
      <c r="BG1024">
        <v>186</v>
      </c>
      <c r="BH1024">
        <v>133</v>
      </c>
      <c r="BI1024">
        <v>150</v>
      </c>
      <c r="BJ1024">
        <v>135</v>
      </c>
      <c r="BK1024">
        <v>9</v>
      </c>
      <c r="BL1024">
        <v>170</v>
      </c>
      <c r="BM1024">
        <v>53</v>
      </c>
      <c r="BN1024">
        <v>142</v>
      </c>
      <c r="BO1024">
        <v>13</v>
      </c>
      <c r="BP1024">
        <v>77</v>
      </c>
      <c r="BQ1024">
        <v>181</v>
      </c>
      <c r="BR1024">
        <v>113</v>
      </c>
      <c r="BS1024">
        <v>10</v>
      </c>
      <c r="BT1024">
        <v>101</v>
      </c>
      <c r="BU1024">
        <v>20</v>
      </c>
      <c r="BV1024">
        <v>21</v>
      </c>
      <c r="BW1024">
        <v>107</v>
      </c>
      <c r="BX1024">
        <v>109</v>
      </c>
      <c r="BY1024">
        <v>85</v>
      </c>
      <c r="BZ1024">
        <v>31</v>
      </c>
      <c r="CA1024">
        <v>160</v>
      </c>
      <c r="CB1024">
        <v>179</v>
      </c>
      <c r="CC1024">
        <v>147</v>
      </c>
      <c r="CD1024">
        <v>124</v>
      </c>
      <c r="CE1024">
        <v>110</v>
      </c>
      <c r="CF1024">
        <v>28</v>
      </c>
      <c r="CG1024">
        <v>102</v>
      </c>
      <c r="CH1024">
        <v>69</v>
      </c>
      <c r="CI1024">
        <v>131</v>
      </c>
      <c r="CJ1024">
        <v>171</v>
      </c>
      <c r="CK1024">
        <v>112</v>
      </c>
      <c r="CL1024">
        <v>48</v>
      </c>
      <c r="CM1024">
        <v>117</v>
      </c>
      <c r="CN1024">
        <v>36</v>
      </c>
      <c r="CO1024">
        <v>14</v>
      </c>
      <c r="CP1024">
        <v>106</v>
      </c>
      <c r="CQ1024">
        <v>126</v>
      </c>
      <c r="CR1024">
        <v>88</v>
      </c>
      <c r="CS1024">
        <v>99</v>
      </c>
      <c r="CT1024">
        <v>61</v>
      </c>
      <c r="CU1024">
        <v>188</v>
      </c>
      <c r="CV1024">
        <v>154</v>
      </c>
      <c r="CW1024">
        <v>64</v>
      </c>
      <c r="CX1024">
        <v>134</v>
      </c>
      <c r="CY1024">
        <v>201</v>
      </c>
      <c r="CZ1024">
        <v>66</v>
      </c>
      <c r="DA1024">
        <v>27</v>
      </c>
      <c r="DB1024">
        <v>144</v>
      </c>
      <c r="DC1024">
        <v>15</v>
      </c>
      <c r="DD1024">
        <v>95</v>
      </c>
      <c r="DE1024">
        <v>166</v>
      </c>
      <c r="DF1024">
        <v>153</v>
      </c>
      <c r="DG1024">
        <v>130</v>
      </c>
      <c r="DH1024">
        <v>125</v>
      </c>
      <c r="DI1024">
        <v>82</v>
      </c>
      <c r="DJ1024">
        <v>146</v>
      </c>
      <c r="DK1024">
        <v>191</v>
      </c>
      <c r="DL1024">
        <v>206</v>
      </c>
      <c r="DM1024">
        <v>190</v>
      </c>
      <c r="DN1024">
        <v>87</v>
      </c>
      <c r="DO1024">
        <v>52</v>
      </c>
      <c r="DP1024">
        <v>97</v>
      </c>
      <c r="DQ1024">
        <v>23</v>
      </c>
      <c r="DR1024">
        <v>178</v>
      </c>
      <c r="DS1024">
        <v>75</v>
      </c>
      <c r="DT1024">
        <v>116</v>
      </c>
      <c r="DU1024">
        <v>148</v>
      </c>
      <c r="DV1024">
        <v>4</v>
      </c>
      <c r="DW1024">
        <v>183</v>
      </c>
      <c r="DX1024">
        <v>40</v>
      </c>
      <c r="DY1024">
        <v>33</v>
      </c>
      <c r="DZ1024">
        <v>104</v>
      </c>
      <c r="EA1024">
        <v>59</v>
      </c>
      <c r="EB1024">
        <v>159</v>
      </c>
      <c r="EC1024">
        <v>192</v>
      </c>
      <c r="ED1024">
        <v>35</v>
      </c>
      <c r="EE1024">
        <v>7</v>
      </c>
      <c r="EF1024">
        <v>25</v>
      </c>
      <c r="EG1024">
        <v>81</v>
      </c>
      <c r="EH1024">
        <v>60</v>
      </c>
      <c r="EI1024">
        <v>137</v>
      </c>
      <c r="EJ1024">
        <v>108</v>
      </c>
      <c r="EK1024">
        <v>194</v>
      </c>
      <c r="EL1024">
        <v>74</v>
      </c>
      <c r="EM1024">
        <v>189</v>
      </c>
      <c r="EN1024">
        <v>167</v>
      </c>
      <c r="EO1024">
        <v>94</v>
      </c>
      <c r="EP1024">
        <v>83</v>
      </c>
      <c r="EQ1024">
        <v>123</v>
      </c>
      <c r="ER1024">
        <v>185</v>
      </c>
      <c r="ES1024">
        <v>71</v>
      </c>
      <c r="ET1024">
        <v>128</v>
      </c>
      <c r="EU1024">
        <v>39</v>
      </c>
      <c r="EV1024">
        <v>193</v>
      </c>
      <c r="EW1024">
        <v>42</v>
      </c>
      <c r="EX1024">
        <v>111</v>
      </c>
      <c r="EY1024">
        <v>78</v>
      </c>
      <c r="EZ1024">
        <v>45</v>
      </c>
      <c r="FA1024">
        <v>84</v>
      </c>
      <c r="FB1024">
        <v>200</v>
      </c>
      <c r="FC1024">
        <v>17</v>
      </c>
      <c r="FD1024">
        <v>121</v>
      </c>
      <c r="FE1024">
        <v>143</v>
      </c>
      <c r="FF1024">
        <v>196</v>
      </c>
      <c r="FG1024">
        <v>67</v>
      </c>
      <c r="FH1024">
        <v>100</v>
      </c>
      <c r="FI1024">
        <v>122</v>
      </c>
      <c r="FJ1024">
        <v>29</v>
      </c>
      <c r="FK1024">
        <v>145</v>
      </c>
      <c r="FL1024">
        <v>177</v>
      </c>
      <c r="FM1024">
        <v>56</v>
      </c>
      <c r="FN1024">
        <v>182</v>
      </c>
      <c r="FO1024">
        <v>30</v>
      </c>
      <c r="FP1024">
        <v>203</v>
      </c>
      <c r="FQ1024">
        <v>164</v>
      </c>
      <c r="FR1024">
        <v>70</v>
      </c>
      <c r="FS1024">
        <v>73</v>
      </c>
      <c r="FT1024">
        <v>114</v>
      </c>
      <c r="FU1024">
        <v>8</v>
      </c>
      <c r="FV1024">
        <v>49</v>
      </c>
      <c r="FW1024">
        <v>118</v>
      </c>
      <c r="FX1024">
        <v>38</v>
      </c>
      <c r="FY1024">
        <v>32</v>
      </c>
      <c r="FZ1024">
        <v>55</v>
      </c>
      <c r="GA1024">
        <v>76</v>
      </c>
      <c r="GB1024">
        <v>92</v>
      </c>
      <c r="GC1024">
        <v>62</v>
      </c>
      <c r="GD1024">
        <v>34</v>
      </c>
      <c r="GE1024">
        <v>163</v>
      </c>
      <c r="GF1024">
        <v>2</v>
      </c>
      <c r="GG1024">
        <v>151</v>
      </c>
      <c r="GH1024">
        <v>86</v>
      </c>
      <c r="GI1024">
        <v>140</v>
      </c>
      <c r="GJ1024">
        <v>115</v>
      </c>
      <c r="GK1024">
        <v>57</v>
      </c>
      <c r="GL1024">
        <v>37</v>
      </c>
      <c r="GM1024">
        <v>91</v>
      </c>
      <c r="GN1024">
        <v>68</v>
      </c>
      <c r="GO1024">
        <v>138</v>
      </c>
      <c r="GP1024">
        <v>105</v>
      </c>
      <c r="GQ1024">
        <v>6</v>
      </c>
      <c r="GR1024">
        <v>47</v>
      </c>
      <c r="GS1024">
        <v>98</v>
      </c>
      <c r="GT1024">
        <v>161</v>
      </c>
      <c r="GU1024">
        <v>41</v>
      </c>
      <c r="GV1024">
        <v>26</v>
      </c>
      <c r="GX1024">
        <v>174</v>
      </c>
      <c r="GY1024">
        <v>120</v>
      </c>
      <c r="GZ1024">
        <v>46</v>
      </c>
      <c r="HA1024">
        <v>1</v>
      </c>
      <c r="HC1024">
        <v>155</v>
      </c>
      <c r="HD1024">
        <v>19</v>
      </c>
      <c r="HE1024">
        <v>175</v>
      </c>
      <c r="HF1024">
        <v>165</v>
      </c>
    </row>
    <row r="1025" spans="4:215" x14ac:dyDescent="0.2">
      <c r="E1025" s="426" t="s">
        <v>159</v>
      </c>
      <c r="F1025">
        <v>5</v>
      </c>
      <c r="G1025">
        <v>53</v>
      </c>
      <c r="H1025">
        <v>97</v>
      </c>
      <c r="I1025">
        <v>187</v>
      </c>
      <c r="J1025">
        <v>77</v>
      </c>
      <c r="K1025">
        <v>129</v>
      </c>
      <c r="L1025">
        <v>139</v>
      </c>
      <c r="M1025">
        <v>115</v>
      </c>
      <c r="N1025">
        <v>3</v>
      </c>
      <c r="O1025">
        <v>81</v>
      </c>
      <c r="P1025">
        <v>60</v>
      </c>
      <c r="Q1025">
        <v>63</v>
      </c>
      <c r="R1025">
        <v>135</v>
      </c>
      <c r="S1025">
        <v>163</v>
      </c>
      <c r="T1025">
        <v>1</v>
      </c>
      <c r="U1025">
        <v>95</v>
      </c>
      <c r="V1025">
        <v>66</v>
      </c>
      <c r="W1025">
        <v>111</v>
      </c>
      <c r="X1025">
        <v>101</v>
      </c>
      <c r="Y1025">
        <v>83</v>
      </c>
      <c r="Z1025">
        <v>100</v>
      </c>
      <c r="AA1025">
        <v>110</v>
      </c>
      <c r="AB1025">
        <v>44</v>
      </c>
      <c r="AC1025">
        <v>204</v>
      </c>
      <c r="AD1025">
        <v>132</v>
      </c>
      <c r="AE1025">
        <v>207</v>
      </c>
      <c r="AF1025">
        <v>175</v>
      </c>
      <c r="AG1025">
        <v>130</v>
      </c>
      <c r="AH1025">
        <v>32</v>
      </c>
      <c r="AI1025">
        <v>142</v>
      </c>
      <c r="AJ1025">
        <v>124</v>
      </c>
      <c r="AK1025">
        <v>48</v>
      </c>
      <c r="AL1025">
        <v>64</v>
      </c>
      <c r="AM1025">
        <v>177</v>
      </c>
      <c r="AN1025">
        <v>192</v>
      </c>
      <c r="AO1025">
        <v>55</v>
      </c>
      <c r="AP1025">
        <v>18</v>
      </c>
      <c r="AQ1025">
        <v>186</v>
      </c>
      <c r="AR1025">
        <v>67</v>
      </c>
      <c r="AS1025">
        <v>58</v>
      </c>
      <c r="AT1025">
        <v>182</v>
      </c>
      <c r="AU1025">
        <v>148</v>
      </c>
      <c r="AV1025">
        <v>121</v>
      </c>
      <c r="AW1025">
        <v>50</v>
      </c>
      <c r="AX1025">
        <v>169</v>
      </c>
      <c r="AY1025">
        <v>180</v>
      </c>
      <c r="AZ1025">
        <v>49</v>
      </c>
      <c r="BA1025">
        <v>22</v>
      </c>
      <c r="BB1025">
        <v>172</v>
      </c>
      <c r="BC1025">
        <v>41</v>
      </c>
      <c r="BD1025">
        <v>112</v>
      </c>
      <c r="BE1025">
        <v>140</v>
      </c>
      <c r="BF1025">
        <v>197</v>
      </c>
      <c r="BG1025">
        <v>23</v>
      </c>
      <c r="BH1025">
        <v>168</v>
      </c>
      <c r="BI1025">
        <v>154</v>
      </c>
      <c r="BJ1025">
        <v>105</v>
      </c>
      <c r="BK1025">
        <v>167</v>
      </c>
      <c r="BL1025">
        <v>10</v>
      </c>
      <c r="BM1025">
        <v>158</v>
      </c>
      <c r="BN1025">
        <v>134</v>
      </c>
      <c r="BO1025">
        <v>113</v>
      </c>
      <c r="BP1025">
        <v>79</v>
      </c>
      <c r="BQ1025">
        <v>72</v>
      </c>
      <c r="BR1025">
        <v>157</v>
      </c>
      <c r="BS1025">
        <v>188</v>
      </c>
      <c r="BT1025">
        <v>6</v>
      </c>
      <c r="BU1025">
        <v>24</v>
      </c>
      <c r="BV1025">
        <v>206</v>
      </c>
      <c r="BW1025">
        <v>57</v>
      </c>
      <c r="BX1025">
        <v>27</v>
      </c>
      <c r="BY1025">
        <v>108</v>
      </c>
      <c r="BZ1025">
        <v>11</v>
      </c>
      <c r="CA1025">
        <v>136</v>
      </c>
      <c r="CB1025">
        <v>152</v>
      </c>
      <c r="CC1025">
        <v>107</v>
      </c>
      <c r="CD1025">
        <v>59</v>
      </c>
      <c r="CE1025">
        <v>92</v>
      </c>
      <c r="CF1025">
        <v>82</v>
      </c>
      <c r="CG1025">
        <v>176</v>
      </c>
      <c r="CH1025">
        <v>19</v>
      </c>
      <c r="CI1025">
        <v>38</v>
      </c>
      <c r="CJ1025">
        <v>34</v>
      </c>
      <c r="CK1025">
        <v>150</v>
      </c>
      <c r="CL1025">
        <v>144</v>
      </c>
      <c r="CM1025">
        <v>15</v>
      </c>
      <c r="CN1025">
        <v>94</v>
      </c>
      <c r="CO1025">
        <v>120</v>
      </c>
      <c r="CP1025">
        <v>161</v>
      </c>
      <c r="CQ1025">
        <v>131</v>
      </c>
      <c r="CR1025">
        <v>78</v>
      </c>
      <c r="CS1025">
        <v>26</v>
      </c>
      <c r="CT1025">
        <v>62</v>
      </c>
      <c r="CU1025">
        <v>86</v>
      </c>
      <c r="CV1025">
        <v>201</v>
      </c>
      <c r="CW1025">
        <v>65</v>
      </c>
      <c r="CX1025">
        <v>40</v>
      </c>
      <c r="CY1025">
        <v>102</v>
      </c>
      <c r="CZ1025">
        <v>198</v>
      </c>
      <c r="DA1025">
        <v>117</v>
      </c>
      <c r="DB1025">
        <v>28</v>
      </c>
      <c r="DC1025">
        <v>90</v>
      </c>
      <c r="DD1025">
        <v>17</v>
      </c>
      <c r="DE1025">
        <v>91</v>
      </c>
      <c r="DF1025">
        <v>193</v>
      </c>
      <c r="DG1025">
        <v>99</v>
      </c>
      <c r="DH1025">
        <v>164</v>
      </c>
      <c r="DI1025">
        <v>84</v>
      </c>
      <c r="DJ1025">
        <v>25</v>
      </c>
      <c r="DK1025">
        <v>123</v>
      </c>
      <c r="DL1025">
        <v>104</v>
      </c>
      <c r="DM1025">
        <v>93</v>
      </c>
      <c r="DN1025">
        <v>109</v>
      </c>
      <c r="DO1025">
        <v>173</v>
      </c>
      <c r="DP1025">
        <v>8</v>
      </c>
      <c r="DQ1025">
        <v>170</v>
      </c>
      <c r="DR1025">
        <v>133</v>
      </c>
      <c r="DS1025">
        <v>181</v>
      </c>
      <c r="DT1025">
        <v>42</v>
      </c>
      <c r="DU1025">
        <v>200</v>
      </c>
      <c r="DV1025">
        <v>70</v>
      </c>
      <c r="DW1025">
        <v>106</v>
      </c>
      <c r="DX1025">
        <v>54</v>
      </c>
      <c r="DY1025">
        <v>47</v>
      </c>
      <c r="DZ1025">
        <v>171</v>
      </c>
      <c r="EA1025">
        <v>165</v>
      </c>
      <c r="EB1025">
        <v>29</v>
      </c>
      <c r="EC1025">
        <v>166</v>
      </c>
      <c r="ED1025">
        <v>12</v>
      </c>
      <c r="EE1025">
        <v>2</v>
      </c>
      <c r="EF1025">
        <v>75</v>
      </c>
      <c r="EG1025">
        <v>128</v>
      </c>
      <c r="EH1025">
        <v>52</v>
      </c>
      <c r="EI1025">
        <v>98</v>
      </c>
      <c r="EJ1025">
        <v>13</v>
      </c>
      <c r="EK1025">
        <v>20</v>
      </c>
      <c r="EL1025">
        <v>146</v>
      </c>
      <c r="EM1025">
        <v>159</v>
      </c>
      <c r="EN1025">
        <v>87</v>
      </c>
      <c r="EO1025">
        <v>68</v>
      </c>
      <c r="EP1025">
        <v>35</v>
      </c>
      <c r="EQ1025">
        <v>114</v>
      </c>
      <c r="ER1025">
        <v>205</v>
      </c>
      <c r="ES1025">
        <v>45</v>
      </c>
      <c r="ET1025">
        <v>21</v>
      </c>
      <c r="EU1025">
        <v>179</v>
      </c>
      <c r="EV1025">
        <v>39</v>
      </c>
      <c r="EW1025">
        <v>116</v>
      </c>
      <c r="EX1025">
        <v>127</v>
      </c>
      <c r="EY1025">
        <v>51</v>
      </c>
      <c r="EZ1025">
        <v>160</v>
      </c>
      <c r="FA1025">
        <v>153</v>
      </c>
      <c r="FB1025">
        <v>37</v>
      </c>
      <c r="FC1025">
        <v>202</v>
      </c>
      <c r="FD1025">
        <v>174</v>
      </c>
      <c r="FE1025">
        <v>89</v>
      </c>
      <c r="FF1025">
        <v>73</v>
      </c>
      <c r="FG1025">
        <v>69</v>
      </c>
      <c r="FH1025">
        <v>138</v>
      </c>
      <c r="FI1025">
        <v>46</v>
      </c>
      <c r="FJ1025">
        <v>80</v>
      </c>
      <c r="FK1025">
        <v>155</v>
      </c>
      <c r="FL1025">
        <v>4</v>
      </c>
      <c r="FM1025">
        <v>7</v>
      </c>
      <c r="FN1025">
        <v>196</v>
      </c>
      <c r="FO1025">
        <v>137</v>
      </c>
      <c r="FP1025">
        <v>194</v>
      </c>
      <c r="FQ1025">
        <v>190</v>
      </c>
      <c r="FR1025">
        <v>126</v>
      </c>
      <c r="FS1025">
        <v>96</v>
      </c>
      <c r="FT1025">
        <v>149</v>
      </c>
      <c r="FU1025">
        <v>71</v>
      </c>
      <c r="FV1025">
        <v>151</v>
      </c>
      <c r="FW1025">
        <v>183</v>
      </c>
      <c r="FX1025">
        <v>36</v>
      </c>
      <c r="FY1025">
        <v>33</v>
      </c>
      <c r="FZ1025">
        <v>56</v>
      </c>
      <c r="GA1025">
        <v>74</v>
      </c>
      <c r="GB1025">
        <v>162</v>
      </c>
      <c r="GC1025">
        <v>178</v>
      </c>
      <c r="GD1025">
        <v>118</v>
      </c>
      <c r="GE1025">
        <v>185</v>
      </c>
      <c r="GF1025">
        <v>141</v>
      </c>
      <c r="GG1025">
        <v>61</v>
      </c>
      <c r="GH1025">
        <v>76</v>
      </c>
      <c r="GI1025">
        <v>43</v>
      </c>
      <c r="GJ1025">
        <v>191</v>
      </c>
      <c r="GK1025">
        <v>199</v>
      </c>
      <c r="GL1025">
        <v>30</v>
      </c>
      <c r="GM1025">
        <v>147</v>
      </c>
      <c r="GN1025">
        <v>103</v>
      </c>
      <c r="GO1025">
        <v>184</v>
      </c>
      <c r="GP1025">
        <v>203</v>
      </c>
      <c r="GQ1025">
        <v>156</v>
      </c>
      <c r="GR1025">
        <v>31</v>
      </c>
      <c r="GS1025">
        <v>14</v>
      </c>
      <c r="GT1025">
        <v>16</v>
      </c>
      <c r="GU1025">
        <v>122</v>
      </c>
      <c r="GV1025">
        <v>145</v>
      </c>
      <c r="GX1025">
        <v>189</v>
      </c>
      <c r="GY1025">
        <v>9</v>
      </c>
      <c r="GZ1025">
        <v>85</v>
      </c>
      <c r="HA1025">
        <v>143</v>
      </c>
      <c r="HC1025">
        <v>195</v>
      </c>
      <c r="HD1025">
        <v>119</v>
      </c>
      <c r="HE1025">
        <v>125</v>
      </c>
      <c r="HF1025">
        <v>88</v>
      </c>
    </row>
    <row r="1027" spans="4:215" x14ac:dyDescent="0.2">
      <c r="D1027" s="430">
        <v>208</v>
      </c>
      <c r="E1027" s="431" t="s">
        <v>179</v>
      </c>
    </row>
    <row r="1028" spans="4:215" x14ac:dyDescent="0.2">
      <c r="E1028" s="426" t="s">
        <v>130</v>
      </c>
      <c r="F1028">
        <v>1</v>
      </c>
      <c r="G1028">
        <v>2</v>
      </c>
      <c r="H1028">
        <v>3</v>
      </c>
      <c r="I1028">
        <v>4</v>
      </c>
      <c r="J1028">
        <v>5</v>
      </c>
      <c r="K1028">
        <v>6</v>
      </c>
      <c r="L1028">
        <v>7</v>
      </c>
      <c r="M1028">
        <v>8</v>
      </c>
      <c r="N1028">
        <v>9</v>
      </c>
      <c r="O1028">
        <v>10</v>
      </c>
      <c r="P1028">
        <v>11</v>
      </c>
      <c r="Q1028">
        <v>12</v>
      </c>
      <c r="R1028">
        <v>13</v>
      </c>
      <c r="S1028">
        <v>14</v>
      </c>
      <c r="T1028">
        <v>15</v>
      </c>
      <c r="U1028">
        <v>16</v>
      </c>
      <c r="V1028">
        <v>17</v>
      </c>
      <c r="W1028">
        <v>18</v>
      </c>
      <c r="X1028">
        <v>19</v>
      </c>
      <c r="Y1028">
        <v>20</v>
      </c>
      <c r="Z1028">
        <v>21</v>
      </c>
      <c r="AA1028">
        <v>22</v>
      </c>
      <c r="AB1028">
        <v>23</v>
      </c>
      <c r="AC1028">
        <v>24</v>
      </c>
      <c r="AD1028">
        <v>25</v>
      </c>
      <c r="AE1028">
        <v>26</v>
      </c>
      <c r="AF1028">
        <v>27</v>
      </c>
      <c r="AG1028">
        <v>28</v>
      </c>
      <c r="AH1028">
        <v>29</v>
      </c>
      <c r="AI1028">
        <v>30</v>
      </c>
      <c r="AJ1028">
        <v>31</v>
      </c>
      <c r="AK1028">
        <v>32</v>
      </c>
      <c r="AL1028">
        <v>33</v>
      </c>
      <c r="AM1028">
        <v>34</v>
      </c>
      <c r="AN1028">
        <v>35</v>
      </c>
      <c r="AO1028">
        <v>36</v>
      </c>
      <c r="AP1028">
        <v>37</v>
      </c>
      <c r="AQ1028">
        <v>38</v>
      </c>
      <c r="AR1028">
        <v>39</v>
      </c>
      <c r="AS1028">
        <v>40</v>
      </c>
      <c r="AT1028">
        <v>41</v>
      </c>
      <c r="AU1028">
        <v>42</v>
      </c>
      <c r="AV1028">
        <v>43</v>
      </c>
      <c r="AW1028">
        <v>44</v>
      </c>
      <c r="AX1028">
        <v>45</v>
      </c>
      <c r="AY1028">
        <v>46</v>
      </c>
      <c r="AZ1028">
        <v>47</v>
      </c>
      <c r="BA1028">
        <v>48</v>
      </c>
      <c r="BB1028">
        <v>49</v>
      </c>
      <c r="BC1028">
        <v>50</v>
      </c>
      <c r="BD1028">
        <v>51</v>
      </c>
      <c r="BE1028">
        <v>52</v>
      </c>
      <c r="BF1028">
        <v>53</v>
      </c>
      <c r="BG1028">
        <v>54</v>
      </c>
      <c r="BH1028">
        <v>55</v>
      </c>
      <c r="BI1028">
        <v>56</v>
      </c>
      <c r="BJ1028">
        <v>57</v>
      </c>
      <c r="BK1028">
        <v>58</v>
      </c>
      <c r="BL1028">
        <v>59</v>
      </c>
      <c r="BM1028">
        <v>60</v>
      </c>
      <c r="BN1028">
        <v>61</v>
      </c>
      <c r="BO1028">
        <v>62</v>
      </c>
      <c r="BP1028">
        <v>63</v>
      </c>
      <c r="BQ1028">
        <v>64</v>
      </c>
      <c r="BR1028">
        <v>65</v>
      </c>
      <c r="BS1028">
        <v>66</v>
      </c>
      <c r="BT1028">
        <v>67</v>
      </c>
      <c r="BU1028">
        <v>68</v>
      </c>
      <c r="BV1028">
        <v>69</v>
      </c>
      <c r="BW1028">
        <v>70</v>
      </c>
      <c r="BX1028">
        <v>71</v>
      </c>
      <c r="BY1028">
        <v>72</v>
      </c>
      <c r="BZ1028">
        <v>73</v>
      </c>
      <c r="CA1028">
        <v>74</v>
      </c>
      <c r="CB1028">
        <v>75</v>
      </c>
      <c r="CC1028">
        <v>76</v>
      </c>
      <c r="CD1028">
        <v>77</v>
      </c>
      <c r="CE1028">
        <v>78</v>
      </c>
      <c r="CF1028">
        <v>79</v>
      </c>
      <c r="CG1028">
        <v>80</v>
      </c>
      <c r="CH1028">
        <v>81</v>
      </c>
      <c r="CI1028">
        <v>82</v>
      </c>
      <c r="CJ1028">
        <v>83</v>
      </c>
      <c r="CK1028">
        <v>84</v>
      </c>
      <c r="CL1028">
        <v>85</v>
      </c>
      <c r="CM1028">
        <v>86</v>
      </c>
      <c r="CN1028">
        <v>87</v>
      </c>
      <c r="CO1028">
        <v>88</v>
      </c>
      <c r="CP1028">
        <v>89</v>
      </c>
      <c r="CQ1028">
        <v>90</v>
      </c>
      <c r="CR1028">
        <v>91</v>
      </c>
      <c r="CS1028">
        <v>92</v>
      </c>
      <c r="CT1028">
        <v>93</v>
      </c>
      <c r="CU1028">
        <v>94</v>
      </c>
      <c r="CV1028">
        <v>95</v>
      </c>
      <c r="CW1028">
        <v>96</v>
      </c>
      <c r="CX1028">
        <v>97</v>
      </c>
      <c r="CY1028">
        <v>98</v>
      </c>
      <c r="CZ1028">
        <v>99</v>
      </c>
      <c r="DA1028">
        <v>100</v>
      </c>
      <c r="DB1028">
        <v>101</v>
      </c>
      <c r="DC1028">
        <v>102</v>
      </c>
      <c r="DD1028">
        <v>103</v>
      </c>
      <c r="DE1028">
        <v>104</v>
      </c>
      <c r="DF1028">
        <v>105</v>
      </c>
      <c r="DG1028">
        <v>106</v>
      </c>
      <c r="DH1028">
        <v>107</v>
      </c>
      <c r="DI1028">
        <v>108</v>
      </c>
      <c r="DJ1028">
        <v>109</v>
      </c>
      <c r="DK1028">
        <v>110</v>
      </c>
      <c r="DL1028">
        <v>111</v>
      </c>
      <c r="DM1028">
        <v>112</v>
      </c>
      <c r="DN1028">
        <v>113</v>
      </c>
      <c r="DO1028">
        <v>114</v>
      </c>
      <c r="DP1028">
        <v>115</v>
      </c>
      <c r="DQ1028">
        <v>116</v>
      </c>
      <c r="DR1028">
        <v>117</v>
      </c>
      <c r="DS1028">
        <v>118</v>
      </c>
      <c r="DT1028">
        <v>119</v>
      </c>
      <c r="DU1028">
        <v>120</v>
      </c>
      <c r="DV1028">
        <v>121</v>
      </c>
      <c r="DW1028">
        <v>122</v>
      </c>
      <c r="DX1028">
        <v>123</v>
      </c>
      <c r="DY1028">
        <v>124</v>
      </c>
      <c r="DZ1028">
        <v>125</v>
      </c>
      <c r="EA1028">
        <v>126</v>
      </c>
      <c r="EB1028">
        <v>127</v>
      </c>
      <c r="EC1028">
        <v>128</v>
      </c>
      <c r="ED1028">
        <v>129</v>
      </c>
      <c r="EE1028">
        <v>130</v>
      </c>
      <c r="EF1028">
        <v>131</v>
      </c>
      <c r="EG1028">
        <v>132</v>
      </c>
      <c r="EH1028">
        <v>133</v>
      </c>
      <c r="EI1028">
        <v>134</v>
      </c>
      <c r="EJ1028">
        <v>135</v>
      </c>
      <c r="EK1028">
        <v>136</v>
      </c>
      <c r="EL1028">
        <v>137</v>
      </c>
      <c r="EM1028">
        <v>138</v>
      </c>
      <c r="EN1028">
        <v>139</v>
      </c>
      <c r="EO1028">
        <v>140</v>
      </c>
      <c r="EP1028">
        <v>141</v>
      </c>
      <c r="EQ1028">
        <v>142</v>
      </c>
      <c r="ER1028">
        <v>143</v>
      </c>
      <c r="ES1028">
        <v>144</v>
      </c>
      <c r="ET1028">
        <v>145</v>
      </c>
      <c r="EU1028">
        <v>146</v>
      </c>
      <c r="EV1028">
        <v>147</v>
      </c>
      <c r="EW1028">
        <v>148</v>
      </c>
      <c r="EX1028">
        <v>149</v>
      </c>
      <c r="EY1028">
        <v>150</v>
      </c>
      <c r="EZ1028">
        <v>151</v>
      </c>
      <c r="FA1028">
        <v>152</v>
      </c>
      <c r="FB1028">
        <v>153</v>
      </c>
      <c r="FC1028">
        <v>154</v>
      </c>
      <c r="FD1028">
        <v>155</v>
      </c>
      <c r="FE1028">
        <v>156</v>
      </c>
      <c r="FF1028">
        <v>157</v>
      </c>
      <c r="FG1028">
        <v>158</v>
      </c>
      <c r="FH1028">
        <v>159</v>
      </c>
      <c r="FI1028">
        <v>160</v>
      </c>
      <c r="FJ1028">
        <v>161</v>
      </c>
      <c r="FK1028">
        <v>162</v>
      </c>
      <c r="FL1028">
        <v>163</v>
      </c>
      <c r="FM1028">
        <v>164</v>
      </c>
      <c r="FN1028">
        <v>165</v>
      </c>
      <c r="FO1028">
        <v>166</v>
      </c>
      <c r="FP1028">
        <v>167</v>
      </c>
      <c r="FQ1028">
        <v>168</v>
      </c>
      <c r="FR1028">
        <v>169</v>
      </c>
      <c r="FS1028">
        <v>170</v>
      </c>
      <c r="FT1028">
        <v>171</v>
      </c>
      <c r="FU1028">
        <v>172</v>
      </c>
      <c r="FV1028">
        <v>173</v>
      </c>
      <c r="FW1028">
        <v>174</v>
      </c>
      <c r="FX1028">
        <v>175</v>
      </c>
      <c r="FY1028">
        <v>176</v>
      </c>
      <c r="FZ1028">
        <v>177</v>
      </c>
      <c r="GA1028">
        <v>178</v>
      </c>
      <c r="GB1028">
        <v>179</v>
      </c>
      <c r="GC1028">
        <v>180</v>
      </c>
      <c r="GD1028">
        <v>181</v>
      </c>
      <c r="GE1028">
        <v>182</v>
      </c>
      <c r="GF1028">
        <v>183</v>
      </c>
      <c r="GG1028">
        <v>184</v>
      </c>
      <c r="GH1028">
        <v>185</v>
      </c>
      <c r="GI1028">
        <v>186</v>
      </c>
      <c r="GJ1028">
        <v>187</v>
      </c>
      <c r="GK1028">
        <v>188</v>
      </c>
      <c r="GL1028">
        <v>189</v>
      </c>
      <c r="GM1028">
        <v>190</v>
      </c>
      <c r="GN1028">
        <v>191</v>
      </c>
      <c r="GO1028">
        <v>192</v>
      </c>
      <c r="GP1028">
        <v>193</v>
      </c>
      <c r="GQ1028">
        <v>194</v>
      </c>
      <c r="GR1028">
        <v>195</v>
      </c>
      <c r="GS1028">
        <v>196</v>
      </c>
      <c r="GT1028">
        <v>197</v>
      </c>
      <c r="GU1028">
        <v>198</v>
      </c>
      <c r="GV1028">
        <v>199</v>
      </c>
      <c r="GW1028">
        <v>200</v>
      </c>
      <c r="GX1028">
        <v>201</v>
      </c>
      <c r="GY1028">
        <v>202</v>
      </c>
      <c r="GZ1028">
        <v>203</v>
      </c>
      <c r="HA1028">
        <v>204</v>
      </c>
      <c r="HC1028">
        <v>205</v>
      </c>
      <c r="HD1028">
        <v>206</v>
      </c>
      <c r="HE1028">
        <v>207</v>
      </c>
      <c r="HF1028">
        <v>208</v>
      </c>
    </row>
    <row r="1029" spans="4:215" x14ac:dyDescent="0.2">
      <c r="E1029" s="426" t="s">
        <v>157</v>
      </c>
      <c r="F1029">
        <v>202</v>
      </c>
      <c r="G1029">
        <v>33</v>
      </c>
      <c r="H1029">
        <v>142</v>
      </c>
      <c r="I1029">
        <v>98</v>
      </c>
      <c r="J1029">
        <v>77</v>
      </c>
      <c r="K1029">
        <v>134</v>
      </c>
      <c r="L1029">
        <v>180</v>
      </c>
      <c r="M1029">
        <v>69</v>
      </c>
      <c r="N1029">
        <v>85</v>
      </c>
      <c r="O1029">
        <v>21</v>
      </c>
      <c r="P1029">
        <v>43</v>
      </c>
      <c r="Q1029">
        <v>86</v>
      </c>
      <c r="R1029">
        <v>104</v>
      </c>
      <c r="S1029">
        <v>38</v>
      </c>
      <c r="T1029">
        <v>7</v>
      </c>
      <c r="U1029">
        <v>15</v>
      </c>
      <c r="V1029">
        <v>49</v>
      </c>
      <c r="W1029">
        <v>24</v>
      </c>
      <c r="X1029">
        <v>127</v>
      </c>
      <c r="Y1029">
        <v>152</v>
      </c>
      <c r="Z1029">
        <v>22</v>
      </c>
      <c r="AA1029">
        <v>171</v>
      </c>
      <c r="AB1029">
        <v>124</v>
      </c>
      <c r="AC1029">
        <v>188</v>
      </c>
      <c r="AD1029">
        <v>16</v>
      </c>
      <c r="AE1029">
        <v>2</v>
      </c>
      <c r="AF1029">
        <v>159</v>
      </c>
      <c r="AG1029">
        <v>65</v>
      </c>
      <c r="AH1029">
        <v>117</v>
      </c>
      <c r="AI1029">
        <v>18</v>
      </c>
      <c r="AJ1029">
        <v>93</v>
      </c>
      <c r="AK1029">
        <v>120</v>
      </c>
      <c r="AL1029">
        <v>9</v>
      </c>
      <c r="AM1029">
        <v>203</v>
      </c>
      <c r="AN1029">
        <v>17</v>
      </c>
      <c r="AO1029">
        <v>175</v>
      </c>
      <c r="AP1029">
        <v>146</v>
      </c>
      <c r="AQ1029">
        <v>14</v>
      </c>
      <c r="AR1029">
        <v>197</v>
      </c>
      <c r="AS1029">
        <v>111</v>
      </c>
      <c r="AT1029">
        <v>23</v>
      </c>
      <c r="AU1029">
        <v>138</v>
      </c>
      <c r="AV1029">
        <v>166</v>
      </c>
      <c r="AW1029">
        <v>186</v>
      </c>
      <c r="AX1029">
        <v>149</v>
      </c>
      <c r="AY1029">
        <v>193</v>
      </c>
      <c r="AZ1029">
        <v>79</v>
      </c>
      <c r="BA1029">
        <v>190</v>
      </c>
      <c r="BB1029">
        <v>48</v>
      </c>
      <c r="BC1029">
        <v>168</v>
      </c>
      <c r="BD1029">
        <v>63</v>
      </c>
      <c r="BE1029">
        <v>34</v>
      </c>
      <c r="BF1029">
        <v>161</v>
      </c>
      <c r="BG1029">
        <v>106</v>
      </c>
      <c r="BH1029">
        <v>91</v>
      </c>
      <c r="BI1029">
        <v>30</v>
      </c>
      <c r="BJ1029">
        <v>163</v>
      </c>
      <c r="BK1029">
        <v>70</v>
      </c>
      <c r="BL1029">
        <v>110</v>
      </c>
      <c r="BM1029">
        <v>139</v>
      </c>
      <c r="BN1029">
        <v>74</v>
      </c>
      <c r="BO1029">
        <v>5</v>
      </c>
      <c r="BP1029">
        <v>57</v>
      </c>
      <c r="BQ1029">
        <v>112</v>
      </c>
      <c r="BR1029">
        <v>52</v>
      </c>
      <c r="BS1029">
        <v>113</v>
      </c>
      <c r="BT1029">
        <v>205</v>
      </c>
      <c r="BU1029">
        <v>135</v>
      </c>
      <c r="BV1029">
        <v>105</v>
      </c>
      <c r="BW1029">
        <v>82</v>
      </c>
      <c r="BX1029">
        <v>58</v>
      </c>
      <c r="BY1029">
        <v>153</v>
      </c>
      <c r="BZ1029">
        <v>150</v>
      </c>
      <c r="CA1029">
        <v>11</v>
      </c>
      <c r="CB1029">
        <v>181</v>
      </c>
      <c r="CC1029">
        <v>165</v>
      </c>
      <c r="CD1029">
        <v>207</v>
      </c>
      <c r="CE1029">
        <v>200</v>
      </c>
      <c r="CF1029">
        <v>187</v>
      </c>
      <c r="CG1029">
        <v>36</v>
      </c>
      <c r="CH1029">
        <v>195</v>
      </c>
      <c r="CI1029">
        <v>189</v>
      </c>
      <c r="CJ1029">
        <v>46</v>
      </c>
      <c r="CK1029">
        <v>6</v>
      </c>
      <c r="CL1029">
        <v>204</v>
      </c>
      <c r="CM1029">
        <v>19</v>
      </c>
      <c r="CN1029">
        <v>201</v>
      </c>
      <c r="CO1029">
        <v>155</v>
      </c>
      <c r="CP1029">
        <v>176</v>
      </c>
      <c r="CQ1029">
        <v>31</v>
      </c>
      <c r="CR1029">
        <v>182</v>
      </c>
      <c r="CS1029">
        <v>178</v>
      </c>
      <c r="CT1029">
        <v>102</v>
      </c>
      <c r="CU1029">
        <v>107</v>
      </c>
      <c r="CV1029">
        <v>26</v>
      </c>
      <c r="CW1029">
        <v>20</v>
      </c>
      <c r="CX1029">
        <v>60</v>
      </c>
      <c r="CY1029">
        <v>192</v>
      </c>
      <c r="CZ1029">
        <v>78</v>
      </c>
      <c r="DA1029">
        <v>96</v>
      </c>
      <c r="DB1029">
        <v>4</v>
      </c>
      <c r="DC1029">
        <v>174</v>
      </c>
      <c r="DD1029">
        <v>184</v>
      </c>
      <c r="DE1029">
        <v>123</v>
      </c>
      <c r="DF1029">
        <v>156</v>
      </c>
      <c r="DG1029">
        <v>108</v>
      </c>
      <c r="DH1029">
        <v>194</v>
      </c>
      <c r="DI1029">
        <v>199</v>
      </c>
      <c r="DJ1029">
        <v>137</v>
      </c>
      <c r="DK1029">
        <v>172</v>
      </c>
      <c r="DL1029">
        <v>87</v>
      </c>
      <c r="DM1029">
        <v>170</v>
      </c>
      <c r="DN1029">
        <v>56</v>
      </c>
      <c r="DO1029">
        <v>55</v>
      </c>
      <c r="DP1029">
        <v>81</v>
      </c>
      <c r="DQ1029">
        <v>129</v>
      </c>
      <c r="DR1029">
        <v>75</v>
      </c>
      <c r="DS1029">
        <v>114</v>
      </c>
      <c r="DT1029">
        <v>8</v>
      </c>
      <c r="DU1029">
        <v>27</v>
      </c>
      <c r="DV1029">
        <v>177</v>
      </c>
      <c r="DW1029">
        <v>64</v>
      </c>
      <c r="DX1029">
        <v>45</v>
      </c>
      <c r="DY1029">
        <v>133</v>
      </c>
      <c r="DZ1029">
        <v>143</v>
      </c>
      <c r="EA1029">
        <v>115</v>
      </c>
      <c r="EB1029">
        <v>125</v>
      </c>
      <c r="EC1029">
        <v>72</v>
      </c>
      <c r="ED1029">
        <v>100</v>
      </c>
      <c r="EE1029">
        <v>62</v>
      </c>
      <c r="EF1029">
        <v>109</v>
      </c>
      <c r="EG1029">
        <v>54</v>
      </c>
      <c r="EH1029">
        <v>76</v>
      </c>
      <c r="EI1029">
        <v>71</v>
      </c>
      <c r="EJ1029">
        <v>103</v>
      </c>
      <c r="EK1029">
        <v>179</v>
      </c>
      <c r="EL1029">
        <v>88</v>
      </c>
      <c r="EM1029">
        <v>39</v>
      </c>
      <c r="EN1029">
        <v>3</v>
      </c>
      <c r="EO1029">
        <v>116</v>
      </c>
      <c r="EP1029">
        <v>208</v>
      </c>
      <c r="EQ1029">
        <v>99</v>
      </c>
      <c r="ER1029">
        <v>119</v>
      </c>
      <c r="ES1029">
        <v>196</v>
      </c>
      <c r="ET1029">
        <v>183</v>
      </c>
      <c r="EU1029">
        <v>164</v>
      </c>
      <c r="EV1029">
        <v>148</v>
      </c>
      <c r="EW1029">
        <v>12</v>
      </c>
      <c r="EX1029">
        <v>68</v>
      </c>
      <c r="EY1029">
        <v>126</v>
      </c>
      <c r="EZ1029">
        <v>132</v>
      </c>
      <c r="FA1029">
        <v>50</v>
      </c>
      <c r="FB1029">
        <v>29</v>
      </c>
      <c r="FC1029">
        <v>10</v>
      </c>
      <c r="FD1029">
        <v>191</v>
      </c>
      <c r="FE1029">
        <v>128</v>
      </c>
      <c r="FF1029">
        <v>198</v>
      </c>
      <c r="FG1029">
        <v>37</v>
      </c>
      <c r="FH1029">
        <v>25</v>
      </c>
      <c r="FI1029">
        <v>42</v>
      </c>
      <c r="FJ1029">
        <v>90</v>
      </c>
      <c r="FK1029">
        <v>140</v>
      </c>
      <c r="FL1029">
        <v>141</v>
      </c>
      <c r="FM1029">
        <v>162</v>
      </c>
      <c r="FN1029">
        <v>47</v>
      </c>
      <c r="FO1029">
        <v>84</v>
      </c>
      <c r="FP1029">
        <v>169</v>
      </c>
      <c r="FQ1029">
        <v>44</v>
      </c>
      <c r="FR1029">
        <v>122</v>
      </c>
      <c r="FS1029">
        <v>157</v>
      </c>
      <c r="FT1029">
        <v>130</v>
      </c>
      <c r="FU1029">
        <v>40</v>
      </c>
      <c r="FV1029">
        <v>94</v>
      </c>
      <c r="FW1029">
        <v>101</v>
      </c>
      <c r="FX1029">
        <v>28</v>
      </c>
      <c r="FY1029">
        <v>83</v>
      </c>
      <c r="FZ1029">
        <v>59</v>
      </c>
      <c r="GA1029">
        <v>89</v>
      </c>
      <c r="GB1029">
        <v>145</v>
      </c>
      <c r="GC1029">
        <v>66</v>
      </c>
      <c r="GD1029">
        <v>147</v>
      </c>
      <c r="GE1029">
        <v>173</v>
      </c>
      <c r="GF1029">
        <v>154</v>
      </c>
      <c r="GG1029">
        <v>51</v>
      </c>
      <c r="GH1029">
        <v>92</v>
      </c>
      <c r="GI1029">
        <v>80</v>
      </c>
      <c r="GJ1029">
        <v>121</v>
      </c>
      <c r="GK1029">
        <v>61</v>
      </c>
      <c r="GL1029">
        <v>151</v>
      </c>
      <c r="GM1029">
        <v>13</v>
      </c>
      <c r="GN1029">
        <v>118</v>
      </c>
      <c r="GO1029">
        <v>158</v>
      </c>
      <c r="GP1029">
        <v>97</v>
      </c>
      <c r="GQ1029">
        <v>73</v>
      </c>
      <c r="GR1029">
        <v>167</v>
      </c>
      <c r="GS1029">
        <v>53</v>
      </c>
      <c r="GT1029">
        <v>185</v>
      </c>
      <c r="GU1029">
        <v>206</v>
      </c>
      <c r="GV1029">
        <v>32</v>
      </c>
      <c r="GW1029">
        <v>131</v>
      </c>
      <c r="GX1029">
        <v>95</v>
      </c>
      <c r="GY1029">
        <v>144</v>
      </c>
      <c r="GZ1029">
        <v>1</v>
      </c>
      <c r="HA1029">
        <v>41</v>
      </c>
      <c r="HC1029">
        <v>160</v>
      </c>
      <c r="HD1029">
        <v>35</v>
      </c>
      <c r="HE1029">
        <v>67</v>
      </c>
      <c r="HF1029">
        <v>136</v>
      </c>
    </row>
    <row r="1030" spans="4:215" x14ac:dyDescent="0.2">
      <c r="E1030" s="426" t="s">
        <v>159</v>
      </c>
      <c r="F1030">
        <v>150</v>
      </c>
      <c r="G1030">
        <v>14</v>
      </c>
      <c r="H1030">
        <v>84</v>
      </c>
      <c r="I1030">
        <v>43</v>
      </c>
      <c r="J1030">
        <v>97</v>
      </c>
      <c r="K1030">
        <v>75</v>
      </c>
      <c r="L1030">
        <v>154</v>
      </c>
      <c r="M1030">
        <v>195</v>
      </c>
      <c r="N1030">
        <v>146</v>
      </c>
      <c r="O1030">
        <v>158</v>
      </c>
      <c r="P1030">
        <v>100</v>
      </c>
      <c r="Q1030">
        <v>94</v>
      </c>
      <c r="R1030">
        <v>71</v>
      </c>
      <c r="S1030">
        <v>56</v>
      </c>
      <c r="T1030">
        <v>207</v>
      </c>
      <c r="U1030">
        <v>173</v>
      </c>
      <c r="V1030">
        <v>8</v>
      </c>
      <c r="W1030">
        <v>34</v>
      </c>
      <c r="X1030">
        <v>93</v>
      </c>
      <c r="Y1030">
        <v>72</v>
      </c>
      <c r="Z1030">
        <v>38</v>
      </c>
      <c r="AA1030">
        <v>123</v>
      </c>
      <c r="AB1030">
        <v>99</v>
      </c>
      <c r="AC1030">
        <v>67</v>
      </c>
      <c r="AD1030">
        <v>118</v>
      </c>
      <c r="AE1030">
        <v>114</v>
      </c>
      <c r="AF1030">
        <v>135</v>
      </c>
      <c r="AG1030">
        <v>40</v>
      </c>
      <c r="AH1030">
        <v>141</v>
      </c>
      <c r="AI1030">
        <v>83</v>
      </c>
      <c r="AJ1030">
        <v>24</v>
      </c>
      <c r="AK1030">
        <v>13</v>
      </c>
      <c r="AL1030">
        <v>32</v>
      </c>
      <c r="AM1030">
        <v>132</v>
      </c>
      <c r="AN1030">
        <v>178</v>
      </c>
      <c r="AO1030">
        <v>184</v>
      </c>
      <c r="AP1030">
        <v>160</v>
      </c>
      <c r="AQ1030">
        <v>60</v>
      </c>
      <c r="AR1030">
        <v>125</v>
      </c>
      <c r="AS1030">
        <v>88</v>
      </c>
      <c r="AT1030">
        <v>55</v>
      </c>
      <c r="AU1030">
        <v>196</v>
      </c>
      <c r="AV1030">
        <v>126</v>
      </c>
      <c r="AW1030">
        <v>163</v>
      </c>
      <c r="AX1030">
        <v>206</v>
      </c>
      <c r="AY1030">
        <v>45</v>
      </c>
      <c r="AZ1030">
        <v>69</v>
      </c>
      <c r="BA1030">
        <v>172</v>
      </c>
      <c r="BB1030">
        <v>165</v>
      </c>
      <c r="BC1030">
        <v>201</v>
      </c>
      <c r="BD1030">
        <v>124</v>
      </c>
      <c r="BE1030">
        <v>28</v>
      </c>
      <c r="BF1030">
        <v>117</v>
      </c>
      <c r="BG1030">
        <v>1</v>
      </c>
      <c r="BH1030">
        <v>187</v>
      </c>
      <c r="BI1030">
        <v>204</v>
      </c>
      <c r="BJ1030">
        <v>90</v>
      </c>
      <c r="BK1030">
        <v>64</v>
      </c>
      <c r="BL1030">
        <v>147</v>
      </c>
      <c r="BM1030">
        <v>164</v>
      </c>
      <c r="BN1030">
        <v>70</v>
      </c>
      <c r="BO1030">
        <v>208</v>
      </c>
      <c r="BP1030">
        <v>5</v>
      </c>
      <c r="BQ1030">
        <v>115</v>
      </c>
      <c r="BR1030">
        <v>171</v>
      </c>
      <c r="BS1030">
        <v>112</v>
      </c>
      <c r="BT1030">
        <v>183</v>
      </c>
      <c r="BU1030">
        <v>66</v>
      </c>
      <c r="BV1030">
        <v>2</v>
      </c>
      <c r="BW1030">
        <v>61</v>
      </c>
      <c r="BX1030">
        <v>139</v>
      </c>
      <c r="BY1030">
        <v>134</v>
      </c>
      <c r="BZ1030">
        <v>152</v>
      </c>
      <c r="CA1030">
        <v>23</v>
      </c>
      <c r="CB1030">
        <v>109</v>
      </c>
      <c r="CC1030">
        <v>145</v>
      </c>
      <c r="CD1030">
        <v>11</v>
      </c>
      <c r="CE1030">
        <v>180</v>
      </c>
      <c r="CF1030">
        <v>95</v>
      </c>
      <c r="CG1030">
        <v>76</v>
      </c>
      <c r="CH1030">
        <v>89</v>
      </c>
      <c r="CI1030">
        <v>9</v>
      </c>
      <c r="CJ1030">
        <v>185</v>
      </c>
      <c r="CK1030">
        <v>58</v>
      </c>
      <c r="CL1030">
        <v>51</v>
      </c>
      <c r="CM1030">
        <v>10</v>
      </c>
      <c r="CN1030">
        <v>199</v>
      </c>
      <c r="CO1030">
        <v>42</v>
      </c>
      <c r="CP1030">
        <v>15</v>
      </c>
      <c r="CQ1030">
        <v>202</v>
      </c>
      <c r="CR1030">
        <v>82</v>
      </c>
      <c r="CS1030">
        <v>98</v>
      </c>
      <c r="CT1030">
        <v>159</v>
      </c>
      <c r="CU1030">
        <v>116</v>
      </c>
      <c r="CV1030">
        <v>151</v>
      </c>
      <c r="CW1030">
        <v>122</v>
      </c>
      <c r="CX1030">
        <v>103</v>
      </c>
      <c r="CY1030">
        <v>6</v>
      </c>
      <c r="CZ1030">
        <v>175</v>
      </c>
      <c r="DA1030">
        <v>74</v>
      </c>
      <c r="DB1030">
        <v>49</v>
      </c>
      <c r="DC1030">
        <v>203</v>
      </c>
      <c r="DD1030">
        <v>162</v>
      </c>
      <c r="DE1030">
        <v>138</v>
      </c>
      <c r="DF1030">
        <v>192</v>
      </c>
      <c r="DG1030">
        <v>110</v>
      </c>
      <c r="DH1030">
        <v>68</v>
      </c>
      <c r="DI1030">
        <v>41</v>
      </c>
      <c r="DJ1030">
        <v>153</v>
      </c>
      <c r="DK1030">
        <v>86</v>
      </c>
      <c r="DL1030">
        <v>79</v>
      </c>
      <c r="DM1030">
        <v>179</v>
      </c>
      <c r="DN1030">
        <v>111</v>
      </c>
      <c r="DO1030">
        <v>148</v>
      </c>
      <c r="DP1030">
        <v>102</v>
      </c>
      <c r="DQ1030">
        <v>200</v>
      </c>
      <c r="DR1030">
        <v>133</v>
      </c>
      <c r="DS1030">
        <v>77</v>
      </c>
      <c r="DT1030">
        <v>20</v>
      </c>
      <c r="DU1030">
        <v>128</v>
      </c>
      <c r="DV1030">
        <v>62</v>
      </c>
      <c r="DW1030">
        <v>190</v>
      </c>
      <c r="DX1030">
        <v>21</v>
      </c>
      <c r="DY1030">
        <v>130</v>
      </c>
      <c r="DZ1030">
        <v>57</v>
      </c>
      <c r="EA1030">
        <v>149</v>
      </c>
      <c r="EB1030">
        <v>155</v>
      </c>
      <c r="EC1030">
        <v>54</v>
      </c>
      <c r="ED1030">
        <v>170</v>
      </c>
      <c r="EE1030">
        <v>106</v>
      </c>
      <c r="EF1030">
        <v>7</v>
      </c>
      <c r="EG1030">
        <v>181</v>
      </c>
      <c r="EH1030">
        <v>92</v>
      </c>
      <c r="EI1030">
        <v>198</v>
      </c>
      <c r="EJ1030">
        <v>166</v>
      </c>
      <c r="EK1030">
        <v>85</v>
      </c>
      <c r="EL1030">
        <v>188</v>
      </c>
      <c r="EM1030">
        <v>107</v>
      </c>
      <c r="EN1030">
        <v>46</v>
      </c>
      <c r="EO1030">
        <v>129</v>
      </c>
      <c r="EP1030">
        <v>3</v>
      </c>
      <c r="EQ1030">
        <v>91</v>
      </c>
      <c r="ER1030">
        <v>52</v>
      </c>
      <c r="ES1030">
        <v>37</v>
      </c>
      <c r="ET1030">
        <v>113</v>
      </c>
      <c r="EU1030">
        <v>189</v>
      </c>
      <c r="EV1030">
        <v>105</v>
      </c>
      <c r="EW1030">
        <v>59</v>
      </c>
      <c r="EX1030">
        <v>16</v>
      </c>
      <c r="EY1030">
        <v>108</v>
      </c>
      <c r="EZ1030">
        <v>25</v>
      </c>
      <c r="FA1030">
        <v>18</v>
      </c>
      <c r="FB1030">
        <v>50</v>
      </c>
      <c r="FC1030">
        <v>36</v>
      </c>
      <c r="FD1030">
        <v>142</v>
      </c>
      <c r="FE1030">
        <v>29</v>
      </c>
      <c r="FF1030">
        <v>143</v>
      </c>
      <c r="FG1030">
        <v>157</v>
      </c>
      <c r="FH1030">
        <v>161</v>
      </c>
      <c r="FI1030">
        <v>186</v>
      </c>
      <c r="FJ1030">
        <v>27</v>
      </c>
      <c r="FK1030">
        <v>96</v>
      </c>
      <c r="FL1030">
        <v>35</v>
      </c>
      <c r="FM1030">
        <v>80</v>
      </c>
      <c r="FN1030">
        <v>177</v>
      </c>
      <c r="FO1030">
        <v>168</v>
      </c>
      <c r="FP1030">
        <v>73</v>
      </c>
      <c r="FQ1030">
        <v>174</v>
      </c>
      <c r="FR1030">
        <v>121</v>
      </c>
      <c r="FS1030">
        <v>12</v>
      </c>
      <c r="FT1030">
        <v>65</v>
      </c>
      <c r="FU1030">
        <v>176</v>
      </c>
      <c r="FV1030">
        <v>4</v>
      </c>
      <c r="FW1030">
        <v>22</v>
      </c>
      <c r="FX1030">
        <v>101</v>
      </c>
      <c r="FY1030">
        <v>169</v>
      </c>
      <c r="FZ1030">
        <v>191</v>
      </c>
      <c r="GA1030">
        <v>140</v>
      </c>
      <c r="GB1030">
        <v>33</v>
      </c>
      <c r="GC1030">
        <v>182</v>
      </c>
      <c r="GD1030">
        <v>144</v>
      </c>
      <c r="GE1030">
        <v>39</v>
      </c>
      <c r="GF1030">
        <v>81</v>
      </c>
      <c r="GG1030">
        <v>205</v>
      </c>
      <c r="GH1030">
        <v>193</v>
      </c>
      <c r="GI1030">
        <v>167</v>
      </c>
      <c r="GJ1030">
        <v>104</v>
      </c>
      <c r="GK1030">
        <v>17</v>
      </c>
      <c r="GL1030">
        <v>31</v>
      </c>
      <c r="GM1030">
        <v>87</v>
      </c>
      <c r="GN1030">
        <v>120</v>
      </c>
      <c r="GO1030">
        <v>78</v>
      </c>
      <c r="GP1030">
        <v>194</v>
      </c>
      <c r="GQ1030">
        <v>131</v>
      </c>
      <c r="GR1030">
        <v>63</v>
      </c>
      <c r="GS1030">
        <v>44</v>
      </c>
      <c r="GT1030">
        <v>119</v>
      </c>
      <c r="GU1030">
        <v>47</v>
      </c>
      <c r="GV1030">
        <v>26</v>
      </c>
      <c r="GW1030">
        <v>136</v>
      </c>
      <c r="GX1030">
        <v>197</v>
      </c>
      <c r="GY1030">
        <v>19</v>
      </c>
      <c r="GZ1030">
        <v>156</v>
      </c>
      <c r="HA1030">
        <v>30</v>
      </c>
      <c r="HC1030">
        <v>137</v>
      </c>
      <c r="HD1030">
        <v>48</v>
      </c>
      <c r="HE1030">
        <v>127</v>
      </c>
      <c r="HF1030">
        <v>53</v>
      </c>
    </row>
    <row r="1032" spans="4:215" x14ac:dyDescent="0.2">
      <c r="D1032" s="430">
        <v>209</v>
      </c>
      <c r="E1032" s="431" t="s">
        <v>179</v>
      </c>
    </row>
    <row r="1033" spans="4:215" x14ac:dyDescent="0.2">
      <c r="E1033" s="426" t="s">
        <v>130</v>
      </c>
      <c r="F1033">
        <v>1</v>
      </c>
      <c r="G1033">
        <v>2</v>
      </c>
      <c r="H1033">
        <v>3</v>
      </c>
      <c r="I1033">
        <v>4</v>
      </c>
      <c r="J1033">
        <v>5</v>
      </c>
      <c r="K1033">
        <v>6</v>
      </c>
      <c r="L1033">
        <v>7</v>
      </c>
      <c r="M1033">
        <v>8</v>
      </c>
      <c r="N1033">
        <v>9</v>
      </c>
      <c r="O1033">
        <v>10</v>
      </c>
      <c r="P1033">
        <v>11</v>
      </c>
      <c r="Q1033">
        <v>12</v>
      </c>
      <c r="R1033">
        <v>13</v>
      </c>
      <c r="S1033">
        <v>14</v>
      </c>
      <c r="T1033">
        <v>15</v>
      </c>
      <c r="U1033">
        <v>16</v>
      </c>
      <c r="V1033">
        <v>17</v>
      </c>
      <c r="W1033">
        <v>18</v>
      </c>
      <c r="X1033">
        <v>19</v>
      </c>
      <c r="Y1033">
        <v>20</v>
      </c>
      <c r="Z1033">
        <v>21</v>
      </c>
      <c r="AA1033">
        <v>22</v>
      </c>
      <c r="AB1033">
        <v>23</v>
      </c>
      <c r="AC1033">
        <v>24</v>
      </c>
      <c r="AD1033">
        <v>25</v>
      </c>
      <c r="AE1033">
        <v>26</v>
      </c>
      <c r="AF1033">
        <v>27</v>
      </c>
      <c r="AG1033">
        <v>28</v>
      </c>
      <c r="AH1033">
        <v>29</v>
      </c>
      <c r="AI1033">
        <v>30</v>
      </c>
      <c r="AJ1033">
        <v>31</v>
      </c>
      <c r="AK1033">
        <v>32</v>
      </c>
      <c r="AL1033">
        <v>33</v>
      </c>
      <c r="AM1033">
        <v>34</v>
      </c>
      <c r="AN1033">
        <v>35</v>
      </c>
      <c r="AO1033">
        <v>36</v>
      </c>
      <c r="AP1033">
        <v>37</v>
      </c>
      <c r="AQ1033">
        <v>38</v>
      </c>
      <c r="AR1033">
        <v>39</v>
      </c>
      <c r="AS1033">
        <v>40</v>
      </c>
      <c r="AT1033">
        <v>41</v>
      </c>
      <c r="AU1033">
        <v>42</v>
      </c>
      <c r="AV1033">
        <v>43</v>
      </c>
      <c r="AW1033">
        <v>44</v>
      </c>
      <c r="AX1033">
        <v>45</v>
      </c>
      <c r="AY1033">
        <v>46</v>
      </c>
      <c r="AZ1033">
        <v>47</v>
      </c>
      <c r="BA1033">
        <v>48</v>
      </c>
      <c r="BB1033">
        <v>49</v>
      </c>
      <c r="BC1033">
        <v>50</v>
      </c>
      <c r="BD1033">
        <v>51</v>
      </c>
      <c r="BE1033">
        <v>52</v>
      </c>
      <c r="BF1033">
        <v>53</v>
      </c>
      <c r="BG1033">
        <v>54</v>
      </c>
      <c r="BH1033">
        <v>55</v>
      </c>
      <c r="BI1033">
        <v>56</v>
      </c>
      <c r="BJ1033">
        <v>57</v>
      </c>
      <c r="BK1033">
        <v>58</v>
      </c>
      <c r="BL1033">
        <v>59</v>
      </c>
      <c r="BM1033">
        <v>60</v>
      </c>
      <c r="BN1033">
        <v>61</v>
      </c>
      <c r="BO1033">
        <v>62</v>
      </c>
      <c r="BP1033">
        <v>63</v>
      </c>
      <c r="BQ1033">
        <v>64</v>
      </c>
      <c r="BR1033">
        <v>65</v>
      </c>
      <c r="BS1033">
        <v>66</v>
      </c>
      <c r="BT1033">
        <v>67</v>
      </c>
      <c r="BU1033">
        <v>68</v>
      </c>
      <c r="BV1033">
        <v>69</v>
      </c>
      <c r="BW1033">
        <v>70</v>
      </c>
      <c r="BX1033">
        <v>71</v>
      </c>
      <c r="BY1033">
        <v>72</v>
      </c>
      <c r="BZ1033">
        <v>73</v>
      </c>
      <c r="CA1033">
        <v>74</v>
      </c>
      <c r="CB1033">
        <v>75</v>
      </c>
      <c r="CC1033">
        <v>76</v>
      </c>
      <c r="CD1033">
        <v>77</v>
      </c>
      <c r="CE1033">
        <v>78</v>
      </c>
      <c r="CF1033">
        <v>79</v>
      </c>
      <c r="CG1033">
        <v>80</v>
      </c>
      <c r="CH1033">
        <v>81</v>
      </c>
      <c r="CI1033">
        <v>82</v>
      </c>
      <c r="CJ1033">
        <v>83</v>
      </c>
      <c r="CK1033">
        <v>84</v>
      </c>
      <c r="CL1033">
        <v>85</v>
      </c>
      <c r="CM1033">
        <v>86</v>
      </c>
      <c r="CN1033">
        <v>87</v>
      </c>
      <c r="CO1033">
        <v>88</v>
      </c>
      <c r="CP1033">
        <v>89</v>
      </c>
      <c r="CQ1033">
        <v>90</v>
      </c>
      <c r="CR1033">
        <v>91</v>
      </c>
      <c r="CS1033">
        <v>92</v>
      </c>
      <c r="CT1033">
        <v>93</v>
      </c>
      <c r="CU1033">
        <v>94</v>
      </c>
      <c r="CV1033">
        <v>95</v>
      </c>
      <c r="CW1033">
        <v>96</v>
      </c>
      <c r="CX1033">
        <v>97</v>
      </c>
      <c r="CY1033">
        <v>98</v>
      </c>
      <c r="CZ1033">
        <v>99</v>
      </c>
      <c r="DA1033">
        <v>100</v>
      </c>
      <c r="DB1033">
        <v>101</v>
      </c>
      <c r="DC1033">
        <v>102</v>
      </c>
      <c r="DD1033">
        <v>103</v>
      </c>
      <c r="DE1033">
        <v>104</v>
      </c>
      <c r="DF1033">
        <v>105</v>
      </c>
      <c r="DG1033">
        <v>106</v>
      </c>
      <c r="DH1033">
        <v>107</v>
      </c>
      <c r="DI1033">
        <v>108</v>
      </c>
      <c r="DJ1033">
        <v>109</v>
      </c>
      <c r="DK1033">
        <v>110</v>
      </c>
      <c r="DL1033">
        <v>111</v>
      </c>
      <c r="DM1033">
        <v>112</v>
      </c>
      <c r="DN1033">
        <v>113</v>
      </c>
      <c r="DO1033">
        <v>114</v>
      </c>
      <c r="DP1033">
        <v>115</v>
      </c>
      <c r="DQ1033">
        <v>116</v>
      </c>
      <c r="DR1033">
        <v>117</v>
      </c>
      <c r="DS1033">
        <v>118</v>
      </c>
      <c r="DT1033">
        <v>119</v>
      </c>
      <c r="DU1033">
        <v>120</v>
      </c>
      <c r="DV1033">
        <v>121</v>
      </c>
      <c r="DW1033">
        <v>122</v>
      </c>
      <c r="DX1033">
        <v>123</v>
      </c>
      <c r="DY1033">
        <v>124</v>
      </c>
      <c r="DZ1033">
        <v>125</v>
      </c>
      <c r="EA1033">
        <v>126</v>
      </c>
      <c r="EB1033">
        <v>127</v>
      </c>
      <c r="EC1033">
        <v>128</v>
      </c>
      <c r="ED1033">
        <v>129</v>
      </c>
      <c r="EE1033">
        <v>130</v>
      </c>
      <c r="EF1033">
        <v>131</v>
      </c>
      <c r="EG1033">
        <v>132</v>
      </c>
      <c r="EH1033">
        <v>133</v>
      </c>
      <c r="EI1033">
        <v>134</v>
      </c>
      <c r="EJ1033">
        <v>135</v>
      </c>
      <c r="EK1033">
        <v>136</v>
      </c>
      <c r="EL1033">
        <v>137</v>
      </c>
      <c r="EM1033">
        <v>138</v>
      </c>
      <c r="EN1033">
        <v>139</v>
      </c>
      <c r="EO1033">
        <v>140</v>
      </c>
      <c r="EP1033">
        <v>141</v>
      </c>
      <c r="EQ1033">
        <v>142</v>
      </c>
      <c r="ER1033">
        <v>143</v>
      </c>
      <c r="ES1033">
        <v>144</v>
      </c>
      <c r="ET1033">
        <v>145</v>
      </c>
      <c r="EU1033">
        <v>146</v>
      </c>
      <c r="EV1033">
        <v>147</v>
      </c>
      <c r="EW1033">
        <v>148</v>
      </c>
      <c r="EX1033">
        <v>149</v>
      </c>
      <c r="EY1033">
        <v>150</v>
      </c>
      <c r="EZ1033">
        <v>151</v>
      </c>
      <c r="FA1033">
        <v>152</v>
      </c>
      <c r="FB1033">
        <v>153</v>
      </c>
      <c r="FC1033">
        <v>154</v>
      </c>
      <c r="FD1033">
        <v>155</v>
      </c>
      <c r="FE1033">
        <v>156</v>
      </c>
      <c r="FF1033">
        <v>157</v>
      </c>
      <c r="FG1033">
        <v>158</v>
      </c>
      <c r="FH1033">
        <v>159</v>
      </c>
      <c r="FI1033">
        <v>160</v>
      </c>
      <c r="FJ1033">
        <v>161</v>
      </c>
      <c r="FK1033">
        <v>162</v>
      </c>
      <c r="FL1033">
        <v>163</v>
      </c>
      <c r="FM1033">
        <v>164</v>
      </c>
      <c r="FN1033">
        <v>165</v>
      </c>
      <c r="FO1033">
        <v>166</v>
      </c>
      <c r="FP1033">
        <v>167</v>
      </c>
      <c r="FQ1033">
        <v>168</v>
      </c>
      <c r="FR1033">
        <v>169</v>
      </c>
      <c r="FS1033">
        <v>170</v>
      </c>
      <c r="FT1033">
        <v>171</v>
      </c>
      <c r="FU1033">
        <v>172</v>
      </c>
      <c r="FV1033">
        <v>173</v>
      </c>
      <c r="FW1033">
        <v>174</v>
      </c>
      <c r="FX1033">
        <v>175</v>
      </c>
      <c r="FY1033">
        <v>176</v>
      </c>
      <c r="FZ1033">
        <v>177</v>
      </c>
      <c r="GA1033">
        <v>178</v>
      </c>
      <c r="GB1033">
        <v>179</v>
      </c>
      <c r="GC1033">
        <v>180</v>
      </c>
      <c r="GD1033">
        <v>181</v>
      </c>
      <c r="GE1033">
        <v>182</v>
      </c>
      <c r="GF1033">
        <v>183</v>
      </c>
      <c r="GG1033">
        <v>184</v>
      </c>
      <c r="GH1033">
        <v>185</v>
      </c>
      <c r="GI1033">
        <v>186</v>
      </c>
      <c r="GJ1033">
        <v>187</v>
      </c>
      <c r="GK1033">
        <v>188</v>
      </c>
      <c r="GL1033">
        <v>189</v>
      </c>
      <c r="GM1033">
        <v>190</v>
      </c>
      <c r="GN1033">
        <v>191</v>
      </c>
      <c r="GO1033">
        <v>192</v>
      </c>
      <c r="GP1033">
        <v>193</v>
      </c>
      <c r="GQ1033">
        <v>194</v>
      </c>
      <c r="GR1033">
        <v>195</v>
      </c>
      <c r="GS1033">
        <v>196</v>
      </c>
      <c r="GT1033">
        <v>197</v>
      </c>
      <c r="GU1033">
        <v>198</v>
      </c>
      <c r="GV1033">
        <v>199</v>
      </c>
      <c r="GW1033">
        <v>200</v>
      </c>
      <c r="GX1033">
        <v>201</v>
      </c>
      <c r="GY1033">
        <v>202</v>
      </c>
      <c r="GZ1033">
        <v>203</v>
      </c>
      <c r="HA1033">
        <v>204</v>
      </c>
      <c r="HB1033">
        <v>205</v>
      </c>
      <c r="HC1033">
        <v>206</v>
      </c>
      <c r="HD1033">
        <v>207</v>
      </c>
      <c r="HE1033">
        <v>208</v>
      </c>
      <c r="HF1033">
        <v>209</v>
      </c>
    </row>
    <row r="1034" spans="4:215" x14ac:dyDescent="0.2">
      <c r="E1034" s="426" t="s">
        <v>157</v>
      </c>
      <c r="F1034">
        <v>15</v>
      </c>
      <c r="G1034">
        <v>204</v>
      </c>
      <c r="H1034">
        <v>147</v>
      </c>
      <c r="I1034">
        <v>131</v>
      </c>
      <c r="J1034">
        <v>161</v>
      </c>
      <c r="K1034">
        <v>123</v>
      </c>
      <c r="L1034">
        <v>163</v>
      </c>
      <c r="M1034">
        <v>115</v>
      </c>
      <c r="N1034">
        <v>135</v>
      </c>
      <c r="O1034">
        <v>126</v>
      </c>
      <c r="P1034">
        <v>154</v>
      </c>
      <c r="Q1034">
        <v>43</v>
      </c>
      <c r="R1034">
        <v>30</v>
      </c>
      <c r="S1034">
        <v>193</v>
      </c>
      <c r="T1034">
        <v>56</v>
      </c>
      <c r="U1034">
        <v>129</v>
      </c>
      <c r="V1034">
        <v>40</v>
      </c>
      <c r="W1034">
        <v>151</v>
      </c>
      <c r="X1034">
        <v>121</v>
      </c>
      <c r="Y1034">
        <v>22</v>
      </c>
      <c r="Z1034">
        <v>162</v>
      </c>
      <c r="AA1034">
        <v>209</v>
      </c>
      <c r="AB1034">
        <v>52</v>
      </c>
      <c r="AC1034">
        <v>137</v>
      </c>
      <c r="AD1034">
        <v>116</v>
      </c>
      <c r="AE1034">
        <v>59</v>
      </c>
      <c r="AF1034">
        <v>201</v>
      </c>
      <c r="AG1034">
        <v>74</v>
      </c>
      <c r="AH1034">
        <v>180</v>
      </c>
      <c r="AI1034">
        <v>7</v>
      </c>
      <c r="AJ1034">
        <v>178</v>
      </c>
      <c r="AK1034">
        <v>23</v>
      </c>
      <c r="AL1034">
        <v>156</v>
      </c>
      <c r="AM1034">
        <v>186</v>
      </c>
      <c r="AN1034">
        <v>51</v>
      </c>
      <c r="AO1034">
        <v>19</v>
      </c>
      <c r="AP1034">
        <v>169</v>
      </c>
      <c r="AQ1034">
        <v>144</v>
      </c>
      <c r="AR1034">
        <v>110</v>
      </c>
      <c r="AS1034">
        <v>103</v>
      </c>
      <c r="AT1034">
        <v>85</v>
      </c>
      <c r="AU1034">
        <v>71</v>
      </c>
      <c r="AV1034">
        <v>130</v>
      </c>
      <c r="AW1034">
        <v>41</v>
      </c>
      <c r="AX1034">
        <v>34</v>
      </c>
      <c r="AY1034">
        <v>39</v>
      </c>
      <c r="AZ1034">
        <v>188</v>
      </c>
      <c r="BA1034">
        <v>164</v>
      </c>
      <c r="BB1034">
        <v>87</v>
      </c>
      <c r="BC1034">
        <v>44</v>
      </c>
      <c r="BD1034">
        <v>119</v>
      </c>
      <c r="BE1034">
        <v>160</v>
      </c>
      <c r="BF1034">
        <v>102</v>
      </c>
      <c r="BG1034">
        <v>206</v>
      </c>
      <c r="BH1034">
        <v>64</v>
      </c>
      <c r="BI1034">
        <v>167</v>
      </c>
      <c r="BJ1034">
        <v>84</v>
      </c>
      <c r="BK1034">
        <v>76</v>
      </c>
      <c r="BL1034">
        <v>118</v>
      </c>
      <c r="BM1034">
        <v>21</v>
      </c>
      <c r="BN1034">
        <v>57</v>
      </c>
      <c r="BO1034">
        <v>134</v>
      </c>
      <c r="BP1034">
        <v>196</v>
      </c>
      <c r="BQ1034">
        <v>92</v>
      </c>
      <c r="BR1034">
        <v>108</v>
      </c>
      <c r="BS1034">
        <v>197</v>
      </c>
      <c r="BT1034">
        <v>28</v>
      </c>
      <c r="BU1034">
        <v>189</v>
      </c>
      <c r="BV1034">
        <v>13</v>
      </c>
      <c r="BW1034">
        <v>89</v>
      </c>
      <c r="BX1034">
        <v>17</v>
      </c>
      <c r="BY1034">
        <v>38</v>
      </c>
      <c r="BZ1034">
        <v>95</v>
      </c>
      <c r="CA1034">
        <v>112</v>
      </c>
      <c r="CB1034">
        <v>202</v>
      </c>
      <c r="CC1034">
        <v>27</v>
      </c>
      <c r="CD1034">
        <v>149</v>
      </c>
      <c r="CE1034">
        <v>195</v>
      </c>
      <c r="CF1034">
        <v>138</v>
      </c>
      <c r="CG1034">
        <v>181</v>
      </c>
      <c r="CH1034">
        <v>54</v>
      </c>
      <c r="CI1034">
        <v>78</v>
      </c>
      <c r="CJ1034">
        <v>182</v>
      </c>
      <c r="CK1034">
        <v>3</v>
      </c>
      <c r="CL1034">
        <v>47</v>
      </c>
      <c r="CM1034">
        <v>2</v>
      </c>
      <c r="CN1034">
        <v>175</v>
      </c>
      <c r="CO1034">
        <v>99</v>
      </c>
      <c r="CP1034">
        <v>133</v>
      </c>
      <c r="CQ1034">
        <v>77</v>
      </c>
      <c r="CR1034">
        <v>100</v>
      </c>
      <c r="CS1034">
        <v>29</v>
      </c>
      <c r="CT1034">
        <v>184</v>
      </c>
      <c r="CU1034">
        <v>1</v>
      </c>
      <c r="CV1034">
        <v>63</v>
      </c>
      <c r="CW1034">
        <v>159</v>
      </c>
      <c r="CX1034">
        <v>113</v>
      </c>
      <c r="CY1034">
        <v>141</v>
      </c>
      <c r="CZ1034">
        <v>25</v>
      </c>
      <c r="DA1034">
        <v>12</v>
      </c>
      <c r="DB1034">
        <v>207</v>
      </c>
      <c r="DC1034">
        <v>150</v>
      </c>
      <c r="DD1034">
        <v>132</v>
      </c>
      <c r="DE1034">
        <v>10</v>
      </c>
      <c r="DF1034">
        <v>166</v>
      </c>
      <c r="DG1034">
        <v>70</v>
      </c>
      <c r="DH1034">
        <v>65</v>
      </c>
      <c r="DI1034">
        <v>14</v>
      </c>
      <c r="DJ1034">
        <v>127</v>
      </c>
      <c r="DK1034">
        <v>203</v>
      </c>
      <c r="DL1034">
        <v>172</v>
      </c>
      <c r="DM1034">
        <v>114</v>
      </c>
      <c r="DN1034">
        <v>170</v>
      </c>
      <c r="DO1034">
        <v>91</v>
      </c>
      <c r="DP1034">
        <v>124</v>
      </c>
      <c r="DQ1034">
        <v>194</v>
      </c>
      <c r="DR1034">
        <v>208</v>
      </c>
      <c r="DS1034">
        <v>104</v>
      </c>
      <c r="DT1034">
        <v>176</v>
      </c>
      <c r="DU1034">
        <v>171</v>
      </c>
      <c r="DV1034">
        <v>9</v>
      </c>
      <c r="DW1034">
        <v>185</v>
      </c>
      <c r="DX1034">
        <v>205</v>
      </c>
      <c r="DY1034">
        <v>48</v>
      </c>
      <c r="DZ1034">
        <v>191</v>
      </c>
      <c r="EA1034">
        <v>5</v>
      </c>
      <c r="EB1034">
        <v>148</v>
      </c>
      <c r="EC1034">
        <v>16</v>
      </c>
      <c r="ED1034">
        <v>136</v>
      </c>
      <c r="EE1034">
        <v>101</v>
      </c>
      <c r="EF1034">
        <v>192</v>
      </c>
      <c r="EG1034">
        <v>6</v>
      </c>
      <c r="EH1034">
        <v>200</v>
      </c>
      <c r="EI1034">
        <v>60</v>
      </c>
      <c r="EJ1034">
        <v>146</v>
      </c>
      <c r="EK1034">
        <v>35</v>
      </c>
      <c r="EL1034">
        <v>168</v>
      </c>
      <c r="EM1034">
        <v>80</v>
      </c>
      <c r="EN1034">
        <v>58</v>
      </c>
      <c r="EO1034">
        <v>68</v>
      </c>
      <c r="EP1034">
        <v>109</v>
      </c>
      <c r="EQ1034">
        <v>93</v>
      </c>
      <c r="ER1034">
        <v>199</v>
      </c>
      <c r="ES1034">
        <v>45</v>
      </c>
      <c r="ET1034">
        <v>49</v>
      </c>
      <c r="EU1034">
        <v>155</v>
      </c>
      <c r="EV1034">
        <v>73</v>
      </c>
      <c r="EW1034">
        <v>125</v>
      </c>
      <c r="EX1034">
        <v>97</v>
      </c>
      <c r="EY1034">
        <v>53</v>
      </c>
      <c r="EZ1034">
        <v>105</v>
      </c>
      <c r="FA1034">
        <v>190</v>
      </c>
      <c r="FB1034">
        <v>122</v>
      </c>
      <c r="FC1034">
        <v>173</v>
      </c>
      <c r="FD1034">
        <v>33</v>
      </c>
      <c r="FE1034">
        <v>69</v>
      </c>
      <c r="FF1034">
        <v>145</v>
      </c>
      <c r="FG1034">
        <v>72</v>
      </c>
      <c r="FH1034">
        <v>11</v>
      </c>
      <c r="FI1034">
        <v>198</v>
      </c>
      <c r="FJ1034">
        <v>75</v>
      </c>
      <c r="FK1034">
        <v>50</v>
      </c>
      <c r="FL1034">
        <v>142</v>
      </c>
      <c r="FM1034">
        <v>106</v>
      </c>
      <c r="FN1034">
        <v>96</v>
      </c>
      <c r="FO1034">
        <v>179</v>
      </c>
      <c r="FP1034">
        <v>8</v>
      </c>
      <c r="FQ1034">
        <v>117</v>
      </c>
      <c r="FR1034">
        <v>187</v>
      </c>
      <c r="FS1034">
        <v>31</v>
      </c>
      <c r="FT1034">
        <v>107</v>
      </c>
      <c r="FU1034">
        <v>143</v>
      </c>
      <c r="FV1034">
        <v>140</v>
      </c>
      <c r="FW1034">
        <v>86</v>
      </c>
      <c r="FX1034">
        <v>82</v>
      </c>
      <c r="FY1034">
        <v>98</v>
      </c>
      <c r="FZ1034">
        <v>83</v>
      </c>
      <c r="GA1034">
        <v>36</v>
      </c>
      <c r="GB1034">
        <v>158</v>
      </c>
      <c r="GC1034">
        <v>66</v>
      </c>
      <c r="GD1034">
        <v>183</v>
      </c>
      <c r="GE1034">
        <v>26</v>
      </c>
      <c r="GF1034">
        <v>61</v>
      </c>
      <c r="GG1034">
        <v>88</v>
      </c>
      <c r="GH1034">
        <v>111</v>
      </c>
      <c r="GI1034">
        <v>24</v>
      </c>
      <c r="GJ1034">
        <v>81</v>
      </c>
      <c r="GK1034">
        <v>55</v>
      </c>
      <c r="GL1034">
        <v>46</v>
      </c>
      <c r="GM1034">
        <v>152</v>
      </c>
      <c r="GN1034">
        <v>20</v>
      </c>
      <c r="GO1034">
        <v>128</v>
      </c>
      <c r="GP1034">
        <v>177</v>
      </c>
      <c r="GQ1034">
        <v>157</v>
      </c>
      <c r="GR1034">
        <v>79</v>
      </c>
      <c r="GS1034">
        <v>4</v>
      </c>
      <c r="GT1034">
        <v>90</v>
      </c>
      <c r="GU1034">
        <v>94</v>
      </c>
      <c r="GV1034">
        <v>32</v>
      </c>
      <c r="GW1034">
        <v>62</v>
      </c>
      <c r="GX1034">
        <v>165</v>
      </c>
      <c r="GY1034">
        <v>18</v>
      </c>
      <c r="GZ1034">
        <v>120</v>
      </c>
      <c r="HA1034">
        <v>67</v>
      </c>
      <c r="HB1034">
        <v>139</v>
      </c>
      <c r="HC1034">
        <v>174</v>
      </c>
      <c r="HD1034">
        <v>153</v>
      </c>
      <c r="HE1034">
        <v>37</v>
      </c>
      <c r="HF1034">
        <v>42</v>
      </c>
    </row>
    <row r="1035" spans="4:215" x14ac:dyDescent="0.2">
      <c r="E1035" s="426" t="s">
        <v>159</v>
      </c>
      <c r="F1035">
        <v>195</v>
      </c>
      <c r="G1035">
        <v>166</v>
      </c>
      <c r="H1035">
        <v>62</v>
      </c>
      <c r="I1035">
        <v>98</v>
      </c>
      <c r="J1035">
        <v>81</v>
      </c>
      <c r="K1035">
        <v>204</v>
      </c>
      <c r="L1035">
        <v>104</v>
      </c>
      <c r="M1035">
        <v>42</v>
      </c>
      <c r="N1035">
        <v>142</v>
      </c>
      <c r="O1035">
        <v>28</v>
      </c>
      <c r="P1035">
        <v>32</v>
      </c>
      <c r="Q1035">
        <v>193</v>
      </c>
      <c r="R1035">
        <v>134</v>
      </c>
      <c r="S1035">
        <v>105</v>
      </c>
      <c r="T1035">
        <v>24</v>
      </c>
      <c r="U1035">
        <v>127</v>
      </c>
      <c r="V1035">
        <v>55</v>
      </c>
      <c r="W1035">
        <v>202</v>
      </c>
      <c r="X1035">
        <v>35</v>
      </c>
      <c r="Y1035">
        <v>163</v>
      </c>
      <c r="Z1035">
        <v>10</v>
      </c>
      <c r="AA1035">
        <v>184</v>
      </c>
      <c r="AB1035">
        <v>157</v>
      </c>
      <c r="AC1035">
        <v>192</v>
      </c>
      <c r="AD1035">
        <v>174</v>
      </c>
      <c r="AE1035">
        <v>135</v>
      </c>
      <c r="AF1035">
        <v>56</v>
      </c>
      <c r="AG1035">
        <v>87</v>
      </c>
      <c r="AH1035">
        <v>117</v>
      </c>
      <c r="AI1035">
        <v>54</v>
      </c>
      <c r="AJ1035">
        <v>48</v>
      </c>
      <c r="AK1035">
        <v>109</v>
      </c>
      <c r="AL1035">
        <v>160</v>
      </c>
      <c r="AM1035">
        <v>21</v>
      </c>
      <c r="AN1035">
        <v>183</v>
      </c>
      <c r="AO1035">
        <v>108</v>
      </c>
      <c r="AP1035">
        <v>91</v>
      </c>
      <c r="AQ1035">
        <v>29</v>
      </c>
      <c r="AR1035">
        <v>43</v>
      </c>
      <c r="AS1035">
        <v>76</v>
      </c>
      <c r="AT1035">
        <v>112</v>
      </c>
      <c r="AU1035">
        <v>173</v>
      </c>
      <c r="AV1035">
        <v>206</v>
      </c>
      <c r="AW1035">
        <v>165</v>
      </c>
      <c r="AX1035">
        <v>159</v>
      </c>
      <c r="AY1035">
        <v>7</v>
      </c>
      <c r="AZ1035">
        <v>144</v>
      </c>
      <c r="BA1035">
        <v>171</v>
      </c>
      <c r="BB1035">
        <v>196</v>
      </c>
      <c r="BC1035">
        <v>72</v>
      </c>
      <c r="BD1035">
        <v>50</v>
      </c>
      <c r="BE1035">
        <v>3</v>
      </c>
      <c r="BF1035">
        <v>121</v>
      </c>
      <c r="BG1035">
        <v>172</v>
      </c>
      <c r="BH1035">
        <v>208</v>
      </c>
      <c r="BI1035">
        <v>77</v>
      </c>
      <c r="BJ1035">
        <v>95</v>
      </c>
      <c r="BK1035">
        <v>82</v>
      </c>
      <c r="BL1035">
        <v>155</v>
      </c>
      <c r="BM1035">
        <v>27</v>
      </c>
      <c r="BN1035">
        <v>49</v>
      </c>
      <c r="BO1035">
        <v>30</v>
      </c>
      <c r="BP1035">
        <v>97</v>
      </c>
      <c r="BQ1035">
        <v>128</v>
      </c>
      <c r="BR1035">
        <v>19</v>
      </c>
      <c r="BS1035">
        <v>79</v>
      </c>
      <c r="BT1035">
        <v>88</v>
      </c>
      <c r="BU1035">
        <v>31</v>
      </c>
      <c r="BV1035">
        <v>143</v>
      </c>
      <c r="BW1035">
        <v>39</v>
      </c>
      <c r="BX1035">
        <v>139</v>
      </c>
      <c r="BY1035">
        <v>80</v>
      </c>
      <c r="BZ1035">
        <v>119</v>
      </c>
      <c r="CA1035">
        <v>93</v>
      </c>
      <c r="CB1035">
        <v>162</v>
      </c>
      <c r="CC1035">
        <v>90</v>
      </c>
      <c r="CD1035">
        <v>85</v>
      </c>
      <c r="CE1035">
        <v>116</v>
      </c>
      <c r="CF1035">
        <v>26</v>
      </c>
      <c r="CG1035">
        <v>148</v>
      </c>
      <c r="CH1035">
        <v>64</v>
      </c>
      <c r="CI1035">
        <v>106</v>
      </c>
      <c r="CJ1035">
        <v>114</v>
      </c>
      <c r="CK1035">
        <v>122</v>
      </c>
      <c r="CL1035">
        <v>52</v>
      </c>
      <c r="CM1035">
        <v>133</v>
      </c>
      <c r="CN1035">
        <v>11</v>
      </c>
      <c r="CO1035">
        <v>209</v>
      </c>
      <c r="CP1035">
        <v>18</v>
      </c>
      <c r="CQ1035">
        <v>23</v>
      </c>
      <c r="CR1035">
        <v>180</v>
      </c>
      <c r="CS1035">
        <v>120</v>
      </c>
      <c r="CT1035">
        <v>84</v>
      </c>
      <c r="CU1035">
        <v>113</v>
      </c>
      <c r="CV1035">
        <v>129</v>
      </c>
      <c r="CW1035">
        <v>63</v>
      </c>
      <c r="CX1035">
        <v>25</v>
      </c>
      <c r="CY1035">
        <v>131</v>
      </c>
      <c r="CZ1035">
        <v>73</v>
      </c>
      <c r="DA1035">
        <v>6</v>
      </c>
      <c r="DB1035">
        <v>187</v>
      </c>
      <c r="DC1035">
        <v>33</v>
      </c>
      <c r="DD1035">
        <v>149</v>
      </c>
      <c r="DE1035">
        <v>51</v>
      </c>
      <c r="DF1035">
        <v>107</v>
      </c>
      <c r="DG1035">
        <v>189</v>
      </c>
      <c r="DH1035">
        <v>111</v>
      </c>
      <c r="DI1035">
        <v>152</v>
      </c>
      <c r="DJ1035">
        <v>201</v>
      </c>
      <c r="DK1035">
        <v>207</v>
      </c>
      <c r="DL1035">
        <v>45</v>
      </c>
      <c r="DM1035">
        <v>68</v>
      </c>
      <c r="DN1035">
        <v>5</v>
      </c>
      <c r="DO1035">
        <v>145</v>
      </c>
      <c r="DP1035">
        <v>37</v>
      </c>
      <c r="DQ1035">
        <v>138</v>
      </c>
      <c r="DR1035">
        <v>58</v>
      </c>
      <c r="DS1035">
        <v>190</v>
      </c>
      <c r="DT1035">
        <v>36</v>
      </c>
      <c r="DU1035">
        <v>69</v>
      </c>
      <c r="DV1035">
        <v>89</v>
      </c>
      <c r="DW1035">
        <v>140</v>
      </c>
      <c r="DX1035">
        <v>126</v>
      </c>
      <c r="DY1035">
        <v>156</v>
      </c>
      <c r="DZ1035">
        <v>16</v>
      </c>
      <c r="EA1035">
        <v>158</v>
      </c>
      <c r="EB1035">
        <v>53</v>
      </c>
      <c r="EC1035">
        <v>154</v>
      </c>
      <c r="ED1035">
        <v>2</v>
      </c>
      <c r="EE1035">
        <v>176</v>
      </c>
      <c r="EF1035">
        <v>115</v>
      </c>
      <c r="EG1035">
        <v>161</v>
      </c>
      <c r="EH1035">
        <v>9</v>
      </c>
      <c r="EI1035">
        <v>153</v>
      </c>
      <c r="EJ1035">
        <v>168</v>
      </c>
      <c r="EK1035">
        <v>74</v>
      </c>
      <c r="EL1035">
        <v>20</v>
      </c>
      <c r="EM1035">
        <v>46</v>
      </c>
      <c r="EN1035">
        <v>132</v>
      </c>
      <c r="EO1035">
        <v>186</v>
      </c>
      <c r="EP1035">
        <v>170</v>
      </c>
      <c r="EQ1035">
        <v>146</v>
      </c>
      <c r="ER1035">
        <v>185</v>
      </c>
      <c r="ES1035">
        <v>123</v>
      </c>
      <c r="ET1035">
        <v>8</v>
      </c>
      <c r="EU1035">
        <v>137</v>
      </c>
      <c r="EV1035">
        <v>125</v>
      </c>
      <c r="EW1035">
        <v>12</v>
      </c>
      <c r="EX1035">
        <v>178</v>
      </c>
      <c r="EY1035">
        <v>83</v>
      </c>
      <c r="EZ1035">
        <v>40</v>
      </c>
      <c r="FA1035">
        <v>199</v>
      </c>
      <c r="FB1035">
        <v>150</v>
      </c>
      <c r="FC1035">
        <v>70</v>
      </c>
      <c r="FD1035">
        <v>179</v>
      </c>
      <c r="FE1035">
        <v>14</v>
      </c>
      <c r="FF1035">
        <v>205</v>
      </c>
      <c r="FG1035">
        <v>100</v>
      </c>
      <c r="FH1035">
        <v>141</v>
      </c>
      <c r="FI1035">
        <v>188</v>
      </c>
      <c r="FJ1035">
        <v>34</v>
      </c>
      <c r="FK1035">
        <v>13</v>
      </c>
      <c r="FL1035">
        <v>66</v>
      </c>
      <c r="FM1035">
        <v>17</v>
      </c>
      <c r="FN1035">
        <v>61</v>
      </c>
      <c r="FO1035">
        <v>130</v>
      </c>
      <c r="FP1035">
        <v>181</v>
      </c>
      <c r="FQ1035">
        <v>59</v>
      </c>
      <c r="FR1035">
        <v>191</v>
      </c>
      <c r="FS1035">
        <v>67</v>
      </c>
      <c r="FT1035">
        <v>99</v>
      </c>
      <c r="FU1035">
        <v>164</v>
      </c>
      <c r="FV1035">
        <v>169</v>
      </c>
      <c r="FW1035">
        <v>182</v>
      </c>
      <c r="FX1035">
        <v>4</v>
      </c>
      <c r="FY1035">
        <v>118</v>
      </c>
      <c r="FZ1035">
        <v>94</v>
      </c>
      <c r="GA1035">
        <v>47</v>
      </c>
      <c r="GB1035">
        <v>147</v>
      </c>
      <c r="GC1035">
        <v>86</v>
      </c>
      <c r="GD1035">
        <v>203</v>
      </c>
      <c r="GE1035">
        <v>198</v>
      </c>
      <c r="GF1035">
        <v>22</v>
      </c>
      <c r="GG1035">
        <v>71</v>
      </c>
      <c r="GH1035">
        <v>57</v>
      </c>
      <c r="GI1035">
        <v>124</v>
      </c>
      <c r="GJ1035">
        <v>200</v>
      </c>
      <c r="GK1035">
        <v>175</v>
      </c>
      <c r="GL1035">
        <v>96</v>
      </c>
      <c r="GM1035">
        <v>1</v>
      </c>
      <c r="GN1035">
        <v>44</v>
      </c>
      <c r="GO1035">
        <v>15</v>
      </c>
      <c r="GP1035">
        <v>92</v>
      </c>
      <c r="GQ1035">
        <v>102</v>
      </c>
      <c r="GR1035">
        <v>197</v>
      </c>
      <c r="GS1035">
        <v>65</v>
      </c>
      <c r="GT1035">
        <v>103</v>
      </c>
      <c r="GU1035">
        <v>41</v>
      </c>
      <c r="GV1035">
        <v>38</v>
      </c>
      <c r="GW1035">
        <v>151</v>
      </c>
      <c r="GX1035">
        <v>60</v>
      </c>
      <c r="GY1035">
        <v>136</v>
      </c>
      <c r="GZ1035">
        <v>194</v>
      </c>
      <c r="HA1035">
        <v>177</v>
      </c>
      <c r="HB1035">
        <v>167</v>
      </c>
      <c r="HC1035">
        <v>110</v>
      </c>
      <c r="HD1035">
        <v>101</v>
      </c>
      <c r="HE1035">
        <v>75</v>
      </c>
      <c r="HF1035">
        <v>78</v>
      </c>
    </row>
    <row r="1037" spans="4:215" x14ac:dyDescent="0.2">
      <c r="D1037" s="430">
        <v>210</v>
      </c>
      <c r="E1037" s="431" t="s">
        <v>179</v>
      </c>
    </row>
    <row r="1038" spans="4:215" x14ac:dyDescent="0.2">
      <c r="E1038" s="426" t="s">
        <v>130</v>
      </c>
      <c r="F1038">
        <v>1</v>
      </c>
      <c r="G1038">
        <v>2</v>
      </c>
      <c r="H1038">
        <v>3</v>
      </c>
      <c r="I1038">
        <v>4</v>
      </c>
      <c r="J1038">
        <v>5</v>
      </c>
      <c r="K1038">
        <v>6</v>
      </c>
      <c r="L1038">
        <v>7</v>
      </c>
      <c r="M1038">
        <v>8</v>
      </c>
      <c r="N1038">
        <v>9</v>
      </c>
      <c r="O1038">
        <v>10</v>
      </c>
      <c r="P1038">
        <v>11</v>
      </c>
      <c r="Q1038">
        <v>12</v>
      </c>
      <c r="R1038">
        <v>13</v>
      </c>
      <c r="S1038">
        <v>14</v>
      </c>
      <c r="T1038">
        <v>15</v>
      </c>
      <c r="U1038">
        <v>16</v>
      </c>
      <c r="V1038">
        <v>17</v>
      </c>
      <c r="W1038">
        <v>18</v>
      </c>
      <c r="X1038">
        <v>19</v>
      </c>
      <c r="Y1038">
        <v>20</v>
      </c>
      <c r="Z1038">
        <v>21</v>
      </c>
      <c r="AA1038">
        <v>22</v>
      </c>
      <c r="AB1038">
        <v>23</v>
      </c>
      <c r="AC1038">
        <v>24</v>
      </c>
      <c r="AD1038">
        <v>25</v>
      </c>
      <c r="AE1038">
        <v>26</v>
      </c>
      <c r="AF1038">
        <v>27</v>
      </c>
      <c r="AG1038">
        <v>28</v>
      </c>
      <c r="AH1038">
        <v>29</v>
      </c>
      <c r="AI1038">
        <v>30</v>
      </c>
      <c r="AJ1038">
        <v>31</v>
      </c>
      <c r="AK1038">
        <v>32</v>
      </c>
      <c r="AL1038">
        <v>33</v>
      </c>
      <c r="AM1038">
        <v>34</v>
      </c>
      <c r="AN1038">
        <v>35</v>
      </c>
      <c r="AO1038">
        <v>36</v>
      </c>
      <c r="AP1038">
        <v>37</v>
      </c>
      <c r="AQ1038">
        <v>38</v>
      </c>
      <c r="AR1038">
        <v>39</v>
      </c>
      <c r="AS1038">
        <v>40</v>
      </c>
      <c r="AT1038">
        <v>41</v>
      </c>
      <c r="AU1038">
        <v>42</v>
      </c>
      <c r="AV1038">
        <v>43</v>
      </c>
      <c r="AW1038">
        <v>44</v>
      </c>
      <c r="AX1038">
        <v>45</v>
      </c>
      <c r="AY1038">
        <v>46</v>
      </c>
      <c r="AZ1038">
        <v>47</v>
      </c>
      <c r="BA1038">
        <v>48</v>
      </c>
      <c r="BB1038">
        <v>49</v>
      </c>
      <c r="BC1038">
        <v>50</v>
      </c>
      <c r="BD1038">
        <v>51</v>
      </c>
      <c r="BE1038">
        <v>52</v>
      </c>
      <c r="BF1038">
        <v>53</v>
      </c>
      <c r="BG1038">
        <v>54</v>
      </c>
      <c r="BH1038">
        <v>55</v>
      </c>
      <c r="BI1038">
        <v>56</v>
      </c>
      <c r="BJ1038">
        <v>57</v>
      </c>
      <c r="BK1038">
        <v>58</v>
      </c>
      <c r="BL1038">
        <v>59</v>
      </c>
      <c r="BM1038">
        <v>60</v>
      </c>
      <c r="BN1038">
        <v>61</v>
      </c>
      <c r="BO1038">
        <v>62</v>
      </c>
      <c r="BP1038">
        <v>63</v>
      </c>
      <c r="BQ1038">
        <v>64</v>
      </c>
      <c r="BR1038">
        <v>65</v>
      </c>
      <c r="BS1038">
        <v>66</v>
      </c>
      <c r="BT1038">
        <v>67</v>
      </c>
      <c r="BU1038">
        <v>68</v>
      </c>
      <c r="BV1038">
        <v>69</v>
      </c>
      <c r="BW1038">
        <v>70</v>
      </c>
      <c r="BX1038">
        <v>71</v>
      </c>
      <c r="BY1038">
        <v>72</v>
      </c>
      <c r="BZ1038">
        <v>73</v>
      </c>
      <c r="CA1038">
        <v>74</v>
      </c>
      <c r="CB1038">
        <v>75</v>
      </c>
      <c r="CC1038">
        <v>76</v>
      </c>
      <c r="CD1038">
        <v>77</v>
      </c>
      <c r="CE1038">
        <v>78</v>
      </c>
      <c r="CF1038">
        <v>79</v>
      </c>
      <c r="CG1038">
        <v>80</v>
      </c>
      <c r="CH1038">
        <v>81</v>
      </c>
      <c r="CI1038">
        <v>82</v>
      </c>
      <c r="CJ1038">
        <v>83</v>
      </c>
      <c r="CK1038">
        <v>84</v>
      </c>
      <c r="CL1038">
        <v>85</v>
      </c>
      <c r="CM1038">
        <v>86</v>
      </c>
      <c r="CN1038">
        <v>87</v>
      </c>
      <c r="CO1038">
        <v>88</v>
      </c>
      <c r="CP1038">
        <v>89</v>
      </c>
      <c r="CQ1038">
        <v>90</v>
      </c>
      <c r="CR1038">
        <v>91</v>
      </c>
      <c r="CS1038">
        <v>92</v>
      </c>
      <c r="CT1038">
        <v>93</v>
      </c>
      <c r="CU1038">
        <v>94</v>
      </c>
      <c r="CV1038">
        <v>95</v>
      </c>
      <c r="CW1038">
        <v>96</v>
      </c>
      <c r="CX1038">
        <v>97</v>
      </c>
      <c r="CY1038">
        <v>98</v>
      </c>
      <c r="CZ1038">
        <v>99</v>
      </c>
      <c r="DA1038">
        <v>100</v>
      </c>
      <c r="DB1038">
        <v>101</v>
      </c>
      <c r="DC1038">
        <v>102</v>
      </c>
      <c r="DD1038">
        <v>103</v>
      </c>
      <c r="DE1038">
        <v>104</v>
      </c>
      <c r="DF1038">
        <v>105</v>
      </c>
      <c r="DG1038">
        <v>106</v>
      </c>
      <c r="DH1038">
        <v>107</v>
      </c>
      <c r="DI1038">
        <v>108</v>
      </c>
      <c r="DJ1038">
        <v>109</v>
      </c>
      <c r="DK1038">
        <v>110</v>
      </c>
      <c r="DL1038">
        <v>111</v>
      </c>
      <c r="DM1038">
        <v>112</v>
      </c>
      <c r="DN1038">
        <v>113</v>
      </c>
      <c r="DO1038">
        <v>114</v>
      </c>
      <c r="DP1038">
        <v>115</v>
      </c>
      <c r="DQ1038">
        <v>116</v>
      </c>
      <c r="DR1038">
        <v>117</v>
      </c>
      <c r="DS1038">
        <v>118</v>
      </c>
      <c r="DT1038">
        <v>119</v>
      </c>
      <c r="DU1038">
        <v>120</v>
      </c>
      <c r="DV1038">
        <v>121</v>
      </c>
      <c r="DW1038">
        <v>122</v>
      </c>
      <c r="DX1038">
        <v>123</v>
      </c>
      <c r="DY1038">
        <v>124</v>
      </c>
      <c r="DZ1038">
        <v>125</v>
      </c>
      <c r="EA1038">
        <v>126</v>
      </c>
      <c r="EB1038">
        <v>127</v>
      </c>
      <c r="EC1038">
        <v>128</v>
      </c>
      <c r="ED1038">
        <v>129</v>
      </c>
      <c r="EE1038">
        <v>130</v>
      </c>
      <c r="EF1038">
        <v>131</v>
      </c>
      <c r="EG1038">
        <v>132</v>
      </c>
      <c r="EH1038">
        <v>133</v>
      </c>
      <c r="EI1038">
        <v>134</v>
      </c>
      <c r="EJ1038">
        <v>135</v>
      </c>
      <c r="EK1038">
        <v>136</v>
      </c>
      <c r="EL1038">
        <v>137</v>
      </c>
      <c r="EM1038">
        <v>138</v>
      </c>
      <c r="EN1038">
        <v>139</v>
      </c>
      <c r="EO1038">
        <v>140</v>
      </c>
      <c r="EP1038">
        <v>141</v>
      </c>
      <c r="EQ1038">
        <v>142</v>
      </c>
      <c r="ER1038">
        <v>143</v>
      </c>
      <c r="ES1038">
        <v>144</v>
      </c>
      <c r="ET1038">
        <v>145</v>
      </c>
      <c r="EU1038">
        <v>146</v>
      </c>
      <c r="EV1038">
        <v>147</v>
      </c>
      <c r="EW1038">
        <v>148</v>
      </c>
      <c r="EX1038">
        <v>149</v>
      </c>
      <c r="EY1038">
        <v>150</v>
      </c>
      <c r="EZ1038">
        <v>151</v>
      </c>
      <c r="FA1038">
        <v>152</v>
      </c>
      <c r="FB1038">
        <v>153</v>
      </c>
      <c r="FC1038">
        <v>154</v>
      </c>
      <c r="FD1038">
        <v>155</v>
      </c>
      <c r="FE1038">
        <v>156</v>
      </c>
      <c r="FF1038">
        <v>157</v>
      </c>
      <c r="FG1038">
        <v>158</v>
      </c>
      <c r="FH1038">
        <v>159</v>
      </c>
      <c r="FI1038">
        <v>160</v>
      </c>
      <c r="FJ1038">
        <v>161</v>
      </c>
      <c r="FK1038">
        <v>162</v>
      </c>
      <c r="FL1038">
        <v>163</v>
      </c>
      <c r="FM1038">
        <v>164</v>
      </c>
      <c r="FN1038">
        <v>165</v>
      </c>
      <c r="FO1038">
        <v>166</v>
      </c>
      <c r="FP1038">
        <v>167</v>
      </c>
      <c r="FQ1038">
        <v>168</v>
      </c>
      <c r="FR1038">
        <v>169</v>
      </c>
      <c r="FS1038">
        <v>170</v>
      </c>
      <c r="FT1038">
        <v>171</v>
      </c>
      <c r="FU1038">
        <v>172</v>
      </c>
      <c r="FV1038">
        <v>173</v>
      </c>
      <c r="FW1038">
        <v>174</v>
      </c>
      <c r="FX1038">
        <v>175</v>
      </c>
      <c r="FY1038">
        <v>176</v>
      </c>
      <c r="FZ1038">
        <v>177</v>
      </c>
      <c r="GA1038">
        <v>178</v>
      </c>
      <c r="GB1038">
        <v>179</v>
      </c>
      <c r="GC1038">
        <v>180</v>
      </c>
      <c r="GD1038">
        <v>181</v>
      </c>
      <c r="GE1038">
        <v>182</v>
      </c>
      <c r="GF1038">
        <v>183</v>
      </c>
      <c r="GG1038">
        <v>184</v>
      </c>
      <c r="GH1038">
        <v>185</v>
      </c>
      <c r="GI1038">
        <v>186</v>
      </c>
      <c r="GJ1038">
        <v>187</v>
      </c>
      <c r="GK1038">
        <v>188</v>
      </c>
      <c r="GL1038">
        <v>189</v>
      </c>
      <c r="GM1038">
        <v>190</v>
      </c>
      <c r="GN1038">
        <v>191</v>
      </c>
      <c r="GO1038">
        <v>192</v>
      </c>
      <c r="GP1038">
        <v>193</v>
      </c>
      <c r="GQ1038">
        <v>194</v>
      </c>
      <c r="GR1038">
        <v>195</v>
      </c>
      <c r="GS1038">
        <v>196</v>
      </c>
      <c r="GT1038">
        <v>197</v>
      </c>
      <c r="GU1038">
        <v>198</v>
      </c>
      <c r="GV1038">
        <v>199</v>
      </c>
      <c r="GW1038">
        <v>200</v>
      </c>
      <c r="GX1038">
        <v>201</v>
      </c>
      <c r="GY1038">
        <v>202</v>
      </c>
      <c r="GZ1038">
        <v>203</v>
      </c>
      <c r="HA1038">
        <v>204</v>
      </c>
      <c r="HB1038">
        <v>205</v>
      </c>
      <c r="HC1038">
        <v>206</v>
      </c>
      <c r="HD1038">
        <v>207</v>
      </c>
      <c r="HE1038">
        <v>208</v>
      </c>
      <c r="HF1038">
        <v>209</v>
      </c>
      <c r="HG1038">
        <v>210</v>
      </c>
    </row>
    <row r="1039" spans="4:215" x14ac:dyDescent="0.2">
      <c r="E1039" s="426" t="s">
        <v>157</v>
      </c>
      <c r="F1039">
        <v>40</v>
      </c>
      <c r="G1039">
        <v>3</v>
      </c>
      <c r="H1039">
        <v>185</v>
      </c>
      <c r="I1039">
        <v>108</v>
      </c>
      <c r="J1039">
        <v>32</v>
      </c>
      <c r="K1039">
        <v>155</v>
      </c>
      <c r="L1039">
        <v>53</v>
      </c>
      <c r="M1039">
        <v>135</v>
      </c>
      <c r="N1039">
        <v>47</v>
      </c>
      <c r="O1039">
        <v>181</v>
      </c>
      <c r="P1039">
        <v>175</v>
      </c>
      <c r="Q1039">
        <v>76</v>
      </c>
      <c r="R1039">
        <v>100</v>
      </c>
      <c r="S1039">
        <v>95</v>
      </c>
      <c r="T1039">
        <v>66</v>
      </c>
      <c r="U1039">
        <v>204</v>
      </c>
      <c r="V1039">
        <v>159</v>
      </c>
      <c r="W1039">
        <v>77</v>
      </c>
      <c r="X1039">
        <v>18</v>
      </c>
      <c r="Y1039">
        <v>183</v>
      </c>
      <c r="Z1039">
        <v>37</v>
      </c>
      <c r="AA1039">
        <v>34</v>
      </c>
      <c r="AB1039">
        <v>86</v>
      </c>
      <c r="AC1039">
        <v>52</v>
      </c>
      <c r="AD1039">
        <v>141</v>
      </c>
      <c r="AE1039">
        <v>124</v>
      </c>
      <c r="AF1039">
        <v>208</v>
      </c>
      <c r="AG1039">
        <v>201</v>
      </c>
      <c r="AH1039">
        <v>193</v>
      </c>
      <c r="AI1039">
        <v>197</v>
      </c>
      <c r="AJ1039">
        <v>179</v>
      </c>
      <c r="AK1039">
        <v>164</v>
      </c>
      <c r="AL1039">
        <v>55</v>
      </c>
      <c r="AM1039">
        <v>142</v>
      </c>
      <c r="AN1039">
        <v>137</v>
      </c>
      <c r="AO1039">
        <v>190</v>
      </c>
      <c r="AP1039">
        <v>143</v>
      </c>
      <c r="AQ1039">
        <v>12</v>
      </c>
      <c r="AR1039">
        <v>36</v>
      </c>
      <c r="AS1039">
        <v>157</v>
      </c>
      <c r="AT1039">
        <v>54</v>
      </c>
      <c r="AU1039">
        <v>186</v>
      </c>
      <c r="AV1039">
        <v>109</v>
      </c>
      <c r="AW1039">
        <v>63</v>
      </c>
      <c r="AX1039">
        <v>82</v>
      </c>
      <c r="AY1039">
        <v>127</v>
      </c>
      <c r="AZ1039">
        <v>146</v>
      </c>
      <c r="BA1039">
        <v>51</v>
      </c>
      <c r="BB1039">
        <v>88</v>
      </c>
      <c r="BC1039">
        <v>61</v>
      </c>
      <c r="BD1039">
        <v>103</v>
      </c>
      <c r="BE1039">
        <v>189</v>
      </c>
      <c r="BF1039">
        <v>62</v>
      </c>
      <c r="BG1039">
        <v>177</v>
      </c>
      <c r="BH1039">
        <v>192</v>
      </c>
      <c r="BI1039">
        <v>139</v>
      </c>
      <c r="BJ1039">
        <v>99</v>
      </c>
      <c r="BK1039">
        <v>210</v>
      </c>
      <c r="BL1039">
        <v>115</v>
      </c>
      <c r="BM1039">
        <v>178</v>
      </c>
      <c r="BN1039">
        <v>68</v>
      </c>
      <c r="BO1039">
        <v>150</v>
      </c>
      <c r="BP1039">
        <v>167</v>
      </c>
      <c r="BQ1039">
        <v>206</v>
      </c>
      <c r="BR1039">
        <v>87</v>
      </c>
      <c r="BS1039">
        <v>199</v>
      </c>
      <c r="BT1039">
        <v>145</v>
      </c>
      <c r="BU1039">
        <v>112</v>
      </c>
      <c r="BV1039">
        <v>56</v>
      </c>
      <c r="BW1039">
        <v>202</v>
      </c>
      <c r="BX1039">
        <v>104</v>
      </c>
      <c r="BY1039">
        <v>128</v>
      </c>
      <c r="BZ1039">
        <v>132</v>
      </c>
      <c r="CA1039">
        <v>7</v>
      </c>
      <c r="CB1039">
        <v>44</v>
      </c>
      <c r="CC1039">
        <v>140</v>
      </c>
      <c r="CD1039">
        <v>50</v>
      </c>
      <c r="CE1039">
        <v>5</v>
      </c>
      <c r="CF1039">
        <v>102</v>
      </c>
      <c r="CG1039">
        <v>94</v>
      </c>
      <c r="CH1039">
        <v>117</v>
      </c>
      <c r="CI1039">
        <v>13</v>
      </c>
      <c r="CJ1039">
        <v>67</v>
      </c>
      <c r="CK1039">
        <v>156</v>
      </c>
      <c r="CL1039">
        <v>6</v>
      </c>
      <c r="CM1039">
        <v>9</v>
      </c>
      <c r="CN1039">
        <v>14</v>
      </c>
      <c r="CO1039">
        <v>92</v>
      </c>
      <c r="CP1039">
        <v>38</v>
      </c>
      <c r="CQ1039">
        <v>64</v>
      </c>
      <c r="CR1039">
        <v>129</v>
      </c>
      <c r="CS1039">
        <v>106</v>
      </c>
      <c r="CT1039">
        <v>131</v>
      </c>
      <c r="CU1039">
        <v>116</v>
      </c>
      <c r="CV1039">
        <v>2</v>
      </c>
      <c r="CW1039">
        <v>78</v>
      </c>
      <c r="CX1039">
        <v>174</v>
      </c>
      <c r="CY1039">
        <v>46</v>
      </c>
      <c r="CZ1039">
        <v>188</v>
      </c>
      <c r="DA1039">
        <v>42</v>
      </c>
      <c r="DB1039">
        <v>30</v>
      </c>
      <c r="DC1039">
        <v>161</v>
      </c>
      <c r="DD1039">
        <v>74</v>
      </c>
      <c r="DE1039">
        <v>176</v>
      </c>
      <c r="DF1039">
        <v>81</v>
      </c>
      <c r="DG1039">
        <v>152</v>
      </c>
      <c r="DH1039">
        <v>138</v>
      </c>
      <c r="DI1039">
        <v>170</v>
      </c>
      <c r="DJ1039">
        <v>147</v>
      </c>
      <c r="DK1039">
        <v>121</v>
      </c>
      <c r="DL1039">
        <v>209</v>
      </c>
      <c r="DM1039">
        <v>41</v>
      </c>
      <c r="DN1039">
        <v>144</v>
      </c>
      <c r="DO1039">
        <v>22</v>
      </c>
      <c r="DP1039">
        <v>171</v>
      </c>
      <c r="DQ1039">
        <v>73</v>
      </c>
      <c r="DR1039">
        <v>43</v>
      </c>
      <c r="DS1039">
        <v>70</v>
      </c>
      <c r="DT1039">
        <v>118</v>
      </c>
      <c r="DU1039">
        <v>172</v>
      </c>
      <c r="DV1039">
        <v>23</v>
      </c>
      <c r="DW1039">
        <v>205</v>
      </c>
      <c r="DX1039">
        <v>72</v>
      </c>
      <c r="DY1039">
        <v>123</v>
      </c>
      <c r="DZ1039">
        <v>162</v>
      </c>
      <c r="EA1039">
        <v>75</v>
      </c>
      <c r="EB1039">
        <v>69</v>
      </c>
      <c r="EC1039">
        <v>149</v>
      </c>
      <c r="ED1039">
        <v>90</v>
      </c>
      <c r="EE1039">
        <v>134</v>
      </c>
      <c r="EF1039">
        <v>114</v>
      </c>
      <c r="EG1039">
        <v>19</v>
      </c>
      <c r="EH1039">
        <v>169</v>
      </c>
      <c r="EI1039">
        <v>31</v>
      </c>
      <c r="EJ1039">
        <v>126</v>
      </c>
      <c r="EK1039">
        <v>59</v>
      </c>
      <c r="EL1039">
        <v>180</v>
      </c>
      <c r="EM1039">
        <v>182</v>
      </c>
      <c r="EN1039">
        <v>15</v>
      </c>
      <c r="EO1039">
        <v>168</v>
      </c>
      <c r="EP1039">
        <v>49</v>
      </c>
      <c r="EQ1039">
        <v>200</v>
      </c>
      <c r="ER1039">
        <v>20</v>
      </c>
      <c r="ES1039">
        <v>58</v>
      </c>
      <c r="ET1039">
        <v>28</v>
      </c>
      <c r="EU1039">
        <v>184</v>
      </c>
      <c r="EV1039">
        <v>148</v>
      </c>
      <c r="EW1039">
        <v>122</v>
      </c>
      <c r="EX1039">
        <v>45</v>
      </c>
      <c r="EY1039">
        <v>26</v>
      </c>
      <c r="EZ1039">
        <v>35</v>
      </c>
      <c r="FA1039">
        <v>110</v>
      </c>
      <c r="FB1039">
        <v>160</v>
      </c>
      <c r="FC1039">
        <v>207</v>
      </c>
      <c r="FD1039">
        <v>27</v>
      </c>
      <c r="FE1039">
        <v>105</v>
      </c>
      <c r="FF1039">
        <v>39</v>
      </c>
      <c r="FG1039">
        <v>154</v>
      </c>
      <c r="FH1039">
        <v>85</v>
      </c>
      <c r="FI1039">
        <v>21</v>
      </c>
      <c r="FJ1039">
        <v>84</v>
      </c>
      <c r="FK1039">
        <v>8</v>
      </c>
      <c r="FL1039">
        <v>195</v>
      </c>
      <c r="FM1039">
        <v>198</v>
      </c>
      <c r="FN1039">
        <v>187</v>
      </c>
      <c r="FO1039">
        <v>153</v>
      </c>
      <c r="FP1039">
        <v>113</v>
      </c>
      <c r="FQ1039">
        <v>97</v>
      </c>
      <c r="FR1039">
        <v>11</v>
      </c>
      <c r="FS1039">
        <v>24</v>
      </c>
      <c r="FT1039">
        <v>60</v>
      </c>
      <c r="FU1039">
        <v>25</v>
      </c>
      <c r="FV1039">
        <v>96</v>
      </c>
      <c r="FW1039">
        <v>83</v>
      </c>
      <c r="FX1039">
        <v>133</v>
      </c>
      <c r="FY1039">
        <v>79</v>
      </c>
      <c r="FZ1039">
        <v>196</v>
      </c>
      <c r="GA1039">
        <v>130</v>
      </c>
      <c r="GB1039">
        <v>166</v>
      </c>
      <c r="GC1039">
        <v>48</v>
      </c>
      <c r="GD1039">
        <v>120</v>
      </c>
      <c r="GE1039">
        <v>173</v>
      </c>
      <c r="GF1039">
        <v>111</v>
      </c>
      <c r="GG1039">
        <v>107</v>
      </c>
      <c r="GH1039">
        <v>91</v>
      </c>
      <c r="GI1039">
        <v>163</v>
      </c>
      <c r="GJ1039">
        <v>80</v>
      </c>
      <c r="GK1039">
        <v>4</v>
      </c>
      <c r="GL1039">
        <v>71</v>
      </c>
      <c r="GM1039">
        <v>194</v>
      </c>
      <c r="GN1039">
        <v>119</v>
      </c>
      <c r="GO1039">
        <v>158</v>
      </c>
      <c r="GP1039">
        <v>17</v>
      </c>
      <c r="GQ1039">
        <v>57</v>
      </c>
      <c r="GR1039">
        <v>89</v>
      </c>
      <c r="GS1039">
        <v>33</v>
      </c>
      <c r="GT1039">
        <v>10</v>
      </c>
      <c r="GU1039">
        <v>16</v>
      </c>
      <c r="GV1039">
        <v>151</v>
      </c>
      <c r="GW1039">
        <v>93</v>
      </c>
      <c r="GX1039">
        <v>165</v>
      </c>
      <c r="GY1039">
        <v>65</v>
      </c>
      <c r="GZ1039">
        <v>125</v>
      </c>
      <c r="HA1039">
        <v>136</v>
      </c>
      <c r="HB1039">
        <v>98</v>
      </c>
      <c r="HC1039">
        <v>29</v>
      </c>
      <c r="HD1039">
        <v>203</v>
      </c>
      <c r="HE1039">
        <v>1</v>
      </c>
      <c r="HF1039">
        <v>101</v>
      </c>
      <c r="HG1039">
        <v>191</v>
      </c>
    </row>
    <row r="1040" spans="4:215" x14ac:dyDescent="0.2">
      <c r="E1040" s="426" t="s">
        <v>159</v>
      </c>
      <c r="F1040">
        <v>45</v>
      </c>
      <c r="G1040">
        <v>83</v>
      </c>
      <c r="H1040">
        <v>65</v>
      </c>
      <c r="I1040">
        <v>175</v>
      </c>
      <c r="J1040">
        <v>176</v>
      </c>
      <c r="K1040">
        <v>50</v>
      </c>
      <c r="L1040">
        <v>206</v>
      </c>
      <c r="M1040">
        <v>104</v>
      </c>
      <c r="N1040">
        <v>81</v>
      </c>
      <c r="O1040">
        <v>73</v>
      </c>
      <c r="P1040">
        <v>134</v>
      </c>
      <c r="Q1040">
        <v>193</v>
      </c>
      <c r="R1040">
        <v>162</v>
      </c>
      <c r="S1040">
        <v>66</v>
      </c>
      <c r="T1040">
        <v>151</v>
      </c>
      <c r="U1040">
        <v>154</v>
      </c>
      <c r="V1040">
        <v>168</v>
      </c>
      <c r="W1040">
        <v>142</v>
      </c>
      <c r="X1040">
        <v>208</v>
      </c>
      <c r="Y1040">
        <v>46</v>
      </c>
      <c r="Z1040">
        <v>125</v>
      </c>
      <c r="AA1040">
        <v>20</v>
      </c>
      <c r="AB1040">
        <v>184</v>
      </c>
      <c r="AC1040">
        <v>68</v>
      </c>
      <c r="AD1040">
        <v>97</v>
      </c>
      <c r="AE1040">
        <v>98</v>
      </c>
      <c r="AF1040">
        <v>6</v>
      </c>
      <c r="AG1040">
        <v>2</v>
      </c>
      <c r="AH1040">
        <v>181</v>
      </c>
      <c r="AI1040">
        <v>128</v>
      </c>
      <c r="AJ1040">
        <v>194</v>
      </c>
      <c r="AK1040">
        <v>36</v>
      </c>
      <c r="AL1040">
        <v>197</v>
      </c>
      <c r="AM1040">
        <v>167</v>
      </c>
      <c r="AN1040">
        <v>113</v>
      </c>
      <c r="AO1040">
        <v>24</v>
      </c>
      <c r="AP1040">
        <v>133</v>
      </c>
      <c r="AQ1040">
        <v>150</v>
      </c>
      <c r="AR1040">
        <v>78</v>
      </c>
      <c r="AS1040">
        <v>41</v>
      </c>
      <c r="AT1040">
        <v>52</v>
      </c>
      <c r="AU1040">
        <v>58</v>
      </c>
      <c r="AV1040">
        <v>207</v>
      </c>
      <c r="AW1040">
        <v>77</v>
      </c>
      <c r="AX1040">
        <v>132</v>
      </c>
      <c r="AY1040">
        <v>170</v>
      </c>
      <c r="AZ1040">
        <v>178</v>
      </c>
      <c r="BA1040">
        <v>39</v>
      </c>
      <c r="BB1040">
        <v>16</v>
      </c>
      <c r="BC1040">
        <v>186</v>
      </c>
      <c r="BD1040">
        <v>15</v>
      </c>
      <c r="BE1040">
        <v>144</v>
      </c>
      <c r="BF1040">
        <v>32</v>
      </c>
      <c r="BG1040">
        <v>75</v>
      </c>
      <c r="BH1040">
        <v>139</v>
      </c>
      <c r="BI1040">
        <v>70</v>
      </c>
      <c r="BJ1040">
        <v>101</v>
      </c>
      <c r="BK1040">
        <v>180</v>
      </c>
      <c r="BL1040">
        <v>33</v>
      </c>
      <c r="BM1040">
        <v>114</v>
      </c>
      <c r="BN1040">
        <v>137</v>
      </c>
      <c r="BO1040">
        <v>160</v>
      </c>
      <c r="BP1040">
        <v>129</v>
      </c>
      <c r="BQ1040">
        <v>8</v>
      </c>
      <c r="BR1040">
        <v>76</v>
      </c>
      <c r="BS1040">
        <v>7</v>
      </c>
      <c r="BT1040">
        <v>118</v>
      </c>
      <c r="BU1040">
        <v>84</v>
      </c>
      <c r="BV1040">
        <v>91</v>
      </c>
      <c r="BW1040">
        <v>153</v>
      </c>
      <c r="BX1040">
        <v>107</v>
      </c>
      <c r="BY1040">
        <v>60</v>
      </c>
      <c r="BZ1040">
        <v>191</v>
      </c>
      <c r="CA1040">
        <v>163</v>
      </c>
      <c r="CB1040">
        <v>49</v>
      </c>
      <c r="CC1040">
        <v>192</v>
      </c>
      <c r="CD1040">
        <v>166</v>
      </c>
      <c r="CE1040">
        <v>71</v>
      </c>
      <c r="CF1040">
        <v>3</v>
      </c>
      <c r="CG1040">
        <v>54</v>
      </c>
      <c r="CH1040">
        <v>195</v>
      </c>
      <c r="CI1040">
        <v>5</v>
      </c>
      <c r="CJ1040">
        <v>105</v>
      </c>
      <c r="CK1040">
        <v>141</v>
      </c>
      <c r="CL1040">
        <v>161</v>
      </c>
      <c r="CM1040">
        <v>90</v>
      </c>
      <c r="CN1040">
        <v>28</v>
      </c>
      <c r="CO1040">
        <v>187</v>
      </c>
      <c r="CP1040">
        <v>62</v>
      </c>
      <c r="CQ1040">
        <v>147</v>
      </c>
      <c r="CR1040">
        <v>14</v>
      </c>
      <c r="CS1040">
        <v>108</v>
      </c>
      <c r="CT1040">
        <v>202</v>
      </c>
      <c r="CU1040">
        <v>26</v>
      </c>
      <c r="CV1040">
        <v>72</v>
      </c>
      <c r="CW1040">
        <v>44</v>
      </c>
      <c r="CX1040">
        <v>18</v>
      </c>
      <c r="CY1040">
        <v>172</v>
      </c>
      <c r="CZ1040">
        <v>13</v>
      </c>
      <c r="DA1040">
        <v>31</v>
      </c>
      <c r="DB1040">
        <v>48</v>
      </c>
      <c r="DC1040">
        <v>135</v>
      </c>
      <c r="DD1040">
        <v>42</v>
      </c>
      <c r="DE1040">
        <v>30</v>
      </c>
      <c r="DF1040">
        <v>119</v>
      </c>
      <c r="DG1040">
        <v>110</v>
      </c>
      <c r="DH1040">
        <v>100</v>
      </c>
      <c r="DI1040">
        <v>189</v>
      </c>
      <c r="DJ1040">
        <v>86</v>
      </c>
      <c r="DK1040">
        <v>146</v>
      </c>
      <c r="DL1040">
        <v>123</v>
      </c>
      <c r="DM1040">
        <v>59</v>
      </c>
      <c r="DN1040">
        <v>159</v>
      </c>
      <c r="DO1040">
        <v>1</v>
      </c>
      <c r="DP1040">
        <v>17</v>
      </c>
      <c r="DQ1040">
        <v>169</v>
      </c>
      <c r="DR1040">
        <v>4</v>
      </c>
      <c r="DS1040">
        <v>69</v>
      </c>
      <c r="DT1040">
        <v>35</v>
      </c>
      <c r="DU1040">
        <v>143</v>
      </c>
      <c r="DV1040">
        <v>34</v>
      </c>
      <c r="DW1040">
        <v>183</v>
      </c>
      <c r="DX1040">
        <v>19</v>
      </c>
      <c r="DY1040">
        <v>201</v>
      </c>
      <c r="DZ1040">
        <v>92</v>
      </c>
      <c r="EA1040">
        <v>47</v>
      </c>
      <c r="EB1040">
        <v>149</v>
      </c>
      <c r="EC1040">
        <v>102</v>
      </c>
      <c r="ED1040">
        <v>158</v>
      </c>
      <c r="EE1040">
        <v>79</v>
      </c>
      <c r="EF1040">
        <v>99</v>
      </c>
      <c r="EG1040">
        <v>63</v>
      </c>
      <c r="EH1040">
        <v>140</v>
      </c>
      <c r="EI1040">
        <v>37</v>
      </c>
      <c r="EJ1040">
        <v>117</v>
      </c>
      <c r="EK1040">
        <v>145</v>
      </c>
      <c r="EL1040">
        <v>11</v>
      </c>
      <c r="EM1040">
        <v>80</v>
      </c>
      <c r="EN1040">
        <v>196</v>
      </c>
      <c r="EO1040">
        <v>179</v>
      </c>
      <c r="EP1040">
        <v>89</v>
      </c>
      <c r="EQ1040">
        <v>190</v>
      </c>
      <c r="ER1040">
        <v>22</v>
      </c>
      <c r="ES1040">
        <v>43</v>
      </c>
      <c r="ET1040">
        <v>112</v>
      </c>
      <c r="EU1040">
        <v>95</v>
      </c>
      <c r="EV1040">
        <v>165</v>
      </c>
      <c r="EW1040">
        <v>205</v>
      </c>
      <c r="EX1040">
        <v>111</v>
      </c>
      <c r="EY1040">
        <v>9</v>
      </c>
      <c r="EZ1040">
        <v>64</v>
      </c>
      <c r="FA1040">
        <v>199</v>
      </c>
      <c r="FB1040">
        <v>174</v>
      </c>
      <c r="FC1040">
        <v>23</v>
      </c>
      <c r="FD1040">
        <v>12</v>
      </c>
      <c r="FE1040">
        <v>85</v>
      </c>
      <c r="FF1040">
        <v>93</v>
      </c>
      <c r="FG1040">
        <v>164</v>
      </c>
      <c r="FH1040">
        <v>122</v>
      </c>
      <c r="FI1040">
        <v>131</v>
      </c>
      <c r="FJ1040">
        <v>87</v>
      </c>
      <c r="FK1040">
        <v>21</v>
      </c>
      <c r="FL1040">
        <v>61</v>
      </c>
      <c r="FM1040">
        <v>120</v>
      </c>
      <c r="FN1040">
        <v>148</v>
      </c>
      <c r="FO1040">
        <v>210</v>
      </c>
      <c r="FP1040">
        <v>185</v>
      </c>
      <c r="FQ1040">
        <v>157</v>
      </c>
      <c r="FR1040">
        <v>203</v>
      </c>
      <c r="FS1040">
        <v>96</v>
      </c>
      <c r="FT1040">
        <v>94</v>
      </c>
      <c r="FU1040">
        <v>209</v>
      </c>
      <c r="FV1040">
        <v>57</v>
      </c>
      <c r="FW1040">
        <v>106</v>
      </c>
      <c r="FX1040">
        <v>127</v>
      </c>
      <c r="FY1040">
        <v>130</v>
      </c>
      <c r="FZ1040">
        <v>88</v>
      </c>
      <c r="GA1040">
        <v>29</v>
      </c>
      <c r="GB1040">
        <v>155</v>
      </c>
      <c r="GC1040">
        <v>56</v>
      </c>
      <c r="GD1040">
        <v>115</v>
      </c>
      <c r="GE1040">
        <v>126</v>
      </c>
      <c r="GF1040">
        <v>124</v>
      </c>
      <c r="GG1040">
        <v>171</v>
      </c>
      <c r="GH1040">
        <v>138</v>
      </c>
      <c r="GI1040">
        <v>198</v>
      </c>
      <c r="GJ1040">
        <v>38</v>
      </c>
      <c r="GK1040">
        <v>177</v>
      </c>
      <c r="GL1040">
        <v>152</v>
      </c>
      <c r="GM1040">
        <v>156</v>
      </c>
      <c r="GN1040">
        <v>200</v>
      </c>
      <c r="GO1040">
        <v>188</v>
      </c>
      <c r="GP1040">
        <v>116</v>
      </c>
      <c r="GQ1040">
        <v>103</v>
      </c>
      <c r="GR1040">
        <v>67</v>
      </c>
      <c r="GS1040">
        <v>27</v>
      </c>
      <c r="GT1040">
        <v>55</v>
      </c>
      <c r="GU1040">
        <v>10</v>
      </c>
      <c r="GV1040">
        <v>121</v>
      </c>
      <c r="GW1040">
        <v>204</v>
      </c>
      <c r="GX1040">
        <v>82</v>
      </c>
      <c r="GY1040">
        <v>40</v>
      </c>
      <c r="GZ1040">
        <v>25</v>
      </c>
      <c r="HA1040">
        <v>53</v>
      </c>
      <c r="HB1040">
        <v>173</v>
      </c>
      <c r="HC1040">
        <v>109</v>
      </c>
      <c r="HD1040">
        <v>74</v>
      </c>
      <c r="HE1040">
        <v>136</v>
      </c>
      <c r="HF1040">
        <v>182</v>
      </c>
      <c r="HG1040">
        <v>51</v>
      </c>
    </row>
    <row r="1042" spans="4:219" x14ac:dyDescent="0.2">
      <c r="D1042" s="430">
        <v>211</v>
      </c>
      <c r="E1042" s="431" t="s">
        <v>179</v>
      </c>
    </row>
    <row r="1043" spans="4:219" x14ac:dyDescent="0.2">
      <c r="E1043" s="426" t="s">
        <v>130</v>
      </c>
      <c r="F1043">
        <v>1</v>
      </c>
      <c r="G1043">
        <v>2</v>
      </c>
      <c r="H1043">
        <v>3</v>
      </c>
      <c r="I1043">
        <v>4</v>
      </c>
      <c r="J1043">
        <v>5</v>
      </c>
      <c r="K1043">
        <v>6</v>
      </c>
      <c r="L1043">
        <v>7</v>
      </c>
      <c r="M1043">
        <v>8</v>
      </c>
      <c r="N1043">
        <v>9</v>
      </c>
      <c r="O1043">
        <v>10</v>
      </c>
      <c r="P1043">
        <v>11</v>
      </c>
      <c r="Q1043">
        <v>12</v>
      </c>
      <c r="R1043">
        <v>13</v>
      </c>
      <c r="S1043">
        <v>14</v>
      </c>
      <c r="T1043">
        <v>15</v>
      </c>
      <c r="U1043">
        <v>16</v>
      </c>
      <c r="V1043">
        <v>17</v>
      </c>
      <c r="W1043">
        <v>18</v>
      </c>
      <c r="X1043">
        <v>19</v>
      </c>
      <c r="Y1043">
        <v>20</v>
      </c>
      <c r="Z1043">
        <v>21</v>
      </c>
      <c r="AA1043">
        <v>22</v>
      </c>
      <c r="AB1043">
        <v>23</v>
      </c>
      <c r="AC1043">
        <v>24</v>
      </c>
      <c r="AD1043">
        <v>25</v>
      </c>
      <c r="AE1043">
        <v>26</v>
      </c>
      <c r="AF1043">
        <v>27</v>
      </c>
      <c r="AG1043">
        <v>28</v>
      </c>
      <c r="AH1043">
        <v>29</v>
      </c>
      <c r="AI1043">
        <v>30</v>
      </c>
      <c r="AJ1043">
        <v>31</v>
      </c>
      <c r="AK1043">
        <v>32</v>
      </c>
      <c r="AL1043">
        <v>33</v>
      </c>
      <c r="AM1043">
        <v>34</v>
      </c>
      <c r="AN1043">
        <v>35</v>
      </c>
      <c r="AO1043">
        <v>36</v>
      </c>
      <c r="AP1043">
        <v>37</v>
      </c>
      <c r="AQ1043">
        <v>38</v>
      </c>
      <c r="AR1043">
        <v>39</v>
      </c>
      <c r="AS1043">
        <v>40</v>
      </c>
      <c r="AT1043">
        <v>41</v>
      </c>
      <c r="AU1043">
        <v>42</v>
      </c>
      <c r="AV1043">
        <v>43</v>
      </c>
      <c r="AW1043">
        <v>44</v>
      </c>
      <c r="AX1043">
        <v>45</v>
      </c>
      <c r="AY1043">
        <v>46</v>
      </c>
      <c r="AZ1043">
        <v>47</v>
      </c>
      <c r="BA1043">
        <v>48</v>
      </c>
      <c r="BB1043">
        <v>49</v>
      </c>
      <c r="BC1043">
        <v>50</v>
      </c>
      <c r="BD1043">
        <v>51</v>
      </c>
      <c r="BE1043">
        <v>52</v>
      </c>
      <c r="BF1043">
        <v>53</v>
      </c>
      <c r="BG1043">
        <v>54</v>
      </c>
      <c r="BH1043">
        <v>55</v>
      </c>
      <c r="BI1043">
        <v>56</v>
      </c>
      <c r="BJ1043">
        <v>57</v>
      </c>
      <c r="BK1043">
        <v>58</v>
      </c>
      <c r="BL1043">
        <v>59</v>
      </c>
      <c r="BM1043">
        <v>60</v>
      </c>
      <c r="BN1043">
        <v>61</v>
      </c>
      <c r="BO1043">
        <v>62</v>
      </c>
      <c r="BP1043">
        <v>63</v>
      </c>
      <c r="BQ1043">
        <v>64</v>
      </c>
      <c r="BR1043">
        <v>65</v>
      </c>
      <c r="BS1043">
        <v>66</v>
      </c>
      <c r="BT1043">
        <v>67</v>
      </c>
      <c r="BU1043">
        <v>68</v>
      </c>
      <c r="BV1043">
        <v>69</v>
      </c>
      <c r="BW1043">
        <v>70</v>
      </c>
      <c r="BX1043">
        <v>71</v>
      </c>
      <c r="BY1043">
        <v>72</v>
      </c>
      <c r="BZ1043">
        <v>73</v>
      </c>
      <c r="CA1043">
        <v>74</v>
      </c>
      <c r="CB1043">
        <v>75</v>
      </c>
      <c r="CC1043">
        <v>76</v>
      </c>
      <c r="CD1043">
        <v>77</v>
      </c>
      <c r="CE1043">
        <v>78</v>
      </c>
      <c r="CF1043">
        <v>79</v>
      </c>
      <c r="CG1043">
        <v>80</v>
      </c>
      <c r="CH1043">
        <v>81</v>
      </c>
      <c r="CI1043">
        <v>82</v>
      </c>
      <c r="CJ1043">
        <v>83</v>
      </c>
      <c r="CK1043">
        <v>84</v>
      </c>
      <c r="CL1043">
        <v>85</v>
      </c>
      <c r="CM1043">
        <v>86</v>
      </c>
      <c r="CN1043">
        <v>87</v>
      </c>
      <c r="CO1043">
        <v>88</v>
      </c>
      <c r="CP1043">
        <v>89</v>
      </c>
      <c r="CQ1043">
        <v>90</v>
      </c>
      <c r="CR1043">
        <v>91</v>
      </c>
      <c r="CS1043">
        <v>92</v>
      </c>
      <c r="CT1043">
        <v>93</v>
      </c>
      <c r="CU1043">
        <v>94</v>
      </c>
      <c r="CV1043">
        <v>95</v>
      </c>
      <c r="CW1043">
        <v>96</v>
      </c>
      <c r="CX1043">
        <v>97</v>
      </c>
      <c r="CY1043">
        <v>98</v>
      </c>
      <c r="CZ1043">
        <v>99</v>
      </c>
      <c r="DA1043">
        <v>100</v>
      </c>
      <c r="DB1043">
        <v>101</v>
      </c>
      <c r="DC1043">
        <v>102</v>
      </c>
      <c r="DD1043">
        <v>103</v>
      </c>
      <c r="DE1043">
        <v>104</v>
      </c>
      <c r="DF1043">
        <v>105</v>
      </c>
      <c r="DG1043">
        <v>106</v>
      </c>
      <c r="DH1043">
        <v>107</v>
      </c>
      <c r="DI1043">
        <v>108</v>
      </c>
      <c r="DJ1043">
        <v>109</v>
      </c>
      <c r="DK1043">
        <v>110</v>
      </c>
      <c r="DL1043">
        <v>111</v>
      </c>
      <c r="DM1043">
        <v>112</v>
      </c>
      <c r="DN1043">
        <v>113</v>
      </c>
      <c r="DO1043">
        <v>114</v>
      </c>
      <c r="DP1043">
        <v>115</v>
      </c>
      <c r="DQ1043">
        <v>116</v>
      </c>
      <c r="DR1043">
        <v>117</v>
      </c>
      <c r="DS1043">
        <v>118</v>
      </c>
      <c r="DT1043">
        <v>119</v>
      </c>
      <c r="DU1043">
        <v>120</v>
      </c>
      <c r="DV1043">
        <v>121</v>
      </c>
      <c r="DW1043">
        <v>122</v>
      </c>
      <c r="DX1043">
        <v>123</v>
      </c>
      <c r="DY1043">
        <v>124</v>
      </c>
      <c r="DZ1043">
        <v>125</v>
      </c>
      <c r="EA1043">
        <v>126</v>
      </c>
      <c r="EB1043">
        <v>127</v>
      </c>
      <c r="EC1043">
        <v>128</v>
      </c>
      <c r="ED1043">
        <v>129</v>
      </c>
      <c r="EE1043">
        <v>130</v>
      </c>
      <c r="EF1043">
        <v>131</v>
      </c>
      <c r="EG1043">
        <v>132</v>
      </c>
      <c r="EH1043">
        <v>133</v>
      </c>
      <c r="EI1043">
        <v>134</v>
      </c>
      <c r="EJ1043">
        <v>135</v>
      </c>
      <c r="EK1043">
        <v>136</v>
      </c>
      <c r="EL1043">
        <v>137</v>
      </c>
      <c r="EM1043">
        <v>138</v>
      </c>
      <c r="EN1043">
        <v>139</v>
      </c>
      <c r="EO1043">
        <v>140</v>
      </c>
      <c r="EP1043">
        <v>141</v>
      </c>
      <c r="EQ1043">
        <v>142</v>
      </c>
      <c r="ER1043">
        <v>143</v>
      </c>
      <c r="ES1043">
        <v>144</v>
      </c>
      <c r="ET1043">
        <v>145</v>
      </c>
      <c r="EU1043">
        <v>146</v>
      </c>
      <c r="EV1043">
        <v>147</v>
      </c>
      <c r="EW1043">
        <v>148</v>
      </c>
      <c r="EX1043">
        <v>149</v>
      </c>
      <c r="EY1043">
        <v>150</v>
      </c>
      <c r="EZ1043">
        <v>151</v>
      </c>
      <c r="FA1043">
        <v>152</v>
      </c>
      <c r="FB1043">
        <v>153</v>
      </c>
      <c r="FC1043">
        <v>154</v>
      </c>
      <c r="FD1043">
        <v>155</v>
      </c>
      <c r="FE1043">
        <v>156</v>
      </c>
      <c r="FF1043">
        <v>157</v>
      </c>
      <c r="FG1043">
        <v>158</v>
      </c>
      <c r="FH1043">
        <v>159</v>
      </c>
      <c r="FI1043">
        <v>160</v>
      </c>
      <c r="FJ1043">
        <v>161</v>
      </c>
      <c r="FK1043">
        <v>162</v>
      </c>
      <c r="FL1043">
        <v>163</v>
      </c>
      <c r="FM1043">
        <v>164</v>
      </c>
      <c r="FN1043">
        <v>165</v>
      </c>
      <c r="FO1043">
        <v>166</v>
      </c>
      <c r="FP1043">
        <v>167</v>
      </c>
      <c r="FQ1043">
        <v>168</v>
      </c>
      <c r="FR1043">
        <v>169</v>
      </c>
      <c r="FS1043">
        <v>170</v>
      </c>
      <c r="FT1043">
        <v>171</v>
      </c>
      <c r="FU1043">
        <v>172</v>
      </c>
      <c r="FV1043">
        <v>173</v>
      </c>
      <c r="FW1043">
        <v>174</v>
      </c>
      <c r="FX1043">
        <v>175</v>
      </c>
      <c r="FY1043">
        <v>176</v>
      </c>
      <c r="FZ1043">
        <v>177</v>
      </c>
      <c r="GA1043">
        <v>178</v>
      </c>
      <c r="GB1043">
        <v>179</v>
      </c>
      <c r="GC1043">
        <v>180</v>
      </c>
      <c r="GD1043">
        <v>181</v>
      </c>
      <c r="GE1043">
        <v>182</v>
      </c>
      <c r="GF1043">
        <v>183</v>
      </c>
      <c r="GG1043">
        <v>184</v>
      </c>
      <c r="GH1043">
        <v>185</v>
      </c>
      <c r="GI1043">
        <v>186</v>
      </c>
      <c r="GJ1043">
        <v>187</v>
      </c>
      <c r="GK1043">
        <v>188</v>
      </c>
      <c r="GL1043">
        <v>189</v>
      </c>
      <c r="GM1043">
        <v>190</v>
      </c>
      <c r="GN1043">
        <v>191</v>
      </c>
      <c r="GO1043">
        <v>192</v>
      </c>
      <c r="GP1043">
        <v>193</v>
      </c>
      <c r="GQ1043">
        <v>194</v>
      </c>
      <c r="GR1043">
        <v>195</v>
      </c>
      <c r="GS1043">
        <v>196</v>
      </c>
      <c r="GT1043">
        <v>197</v>
      </c>
      <c r="GU1043">
        <v>198</v>
      </c>
      <c r="GV1043">
        <v>199</v>
      </c>
      <c r="GX1043">
        <v>200</v>
      </c>
      <c r="GY1043">
        <v>201</v>
      </c>
      <c r="GZ1043">
        <v>202</v>
      </c>
      <c r="HA1043">
        <v>203</v>
      </c>
      <c r="HC1043">
        <v>204</v>
      </c>
      <c r="HD1043">
        <v>205</v>
      </c>
      <c r="HE1043">
        <v>206</v>
      </c>
      <c r="HF1043">
        <v>207</v>
      </c>
      <c r="HH1043">
        <v>208</v>
      </c>
      <c r="HI1043">
        <v>209</v>
      </c>
      <c r="HJ1043">
        <v>210</v>
      </c>
      <c r="HK1043">
        <v>211</v>
      </c>
    </row>
    <row r="1044" spans="4:219" x14ac:dyDescent="0.2">
      <c r="E1044" s="426" t="s">
        <v>157</v>
      </c>
      <c r="F1044">
        <v>8</v>
      </c>
      <c r="G1044">
        <v>133</v>
      </c>
      <c r="H1044">
        <v>45</v>
      </c>
      <c r="I1044">
        <v>50</v>
      </c>
      <c r="J1044">
        <v>74</v>
      </c>
      <c r="K1044">
        <v>159</v>
      </c>
      <c r="L1044">
        <v>104</v>
      </c>
      <c r="M1044">
        <v>95</v>
      </c>
      <c r="N1044">
        <v>21</v>
      </c>
      <c r="O1044">
        <v>98</v>
      </c>
      <c r="P1044">
        <v>125</v>
      </c>
      <c r="Q1044">
        <v>173</v>
      </c>
      <c r="R1044">
        <v>165</v>
      </c>
      <c r="S1044">
        <v>80</v>
      </c>
      <c r="T1044">
        <v>199</v>
      </c>
      <c r="U1044">
        <v>12</v>
      </c>
      <c r="V1044">
        <v>3</v>
      </c>
      <c r="W1044">
        <v>66</v>
      </c>
      <c r="X1044">
        <v>46</v>
      </c>
      <c r="Y1044">
        <v>36</v>
      </c>
      <c r="Z1044">
        <v>89</v>
      </c>
      <c r="AA1044">
        <v>30</v>
      </c>
      <c r="AB1044">
        <v>180</v>
      </c>
      <c r="AC1044">
        <v>166</v>
      </c>
      <c r="AD1044">
        <v>186</v>
      </c>
      <c r="AE1044">
        <v>109</v>
      </c>
      <c r="AF1044">
        <v>68</v>
      </c>
      <c r="AG1044">
        <v>177</v>
      </c>
      <c r="AH1044">
        <v>191</v>
      </c>
      <c r="AI1044">
        <v>76</v>
      </c>
      <c r="AJ1044">
        <v>185</v>
      </c>
      <c r="AK1044">
        <v>158</v>
      </c>
      <c r="AL1044">
        <v>15</v>
      </c>
      <c r="AM1044">
        <v>31</v>
      </c>
      <c r="AN1044">
        <v>62</v>
      </c>
      <c r="AO1044">
        <v>2</v>
      </c>
      <c r="AP1044">
        <v>190</v>
      </c>
      <c r="AQ1044">
        <v>57</v>
      </c>
      <c r="AR1044">
        <v>53</v>
      </c>
      <c r="AS1044">
        <v>41</v>
      </c>
      <c r="AT1044">
        <v>117</v>
      </c>
      <c r="AU1044">
        <v>145</v>
      </c>
      <c r="AV1044">
        <v>184</v>
      </c>
      <c r="AW1044">
        <v>156</v>
      </c>
      <c r="AX1044">
        <v>17</v>
      </c>
      <c r="AY1044">
        <v>69</v>
      </c>
      <c r="AZ1044">
        <v>207</v>
      </c>
      <c r="BA1044">
        <v>194</v>
      </c>
      <c r="BB1044">
        <v>77</v>
      </c>
      <c r="BC1044">
        <v>182</v>
      </c>
      <c r="BD1044">
        <v>189</v>
      </c>
      <c r="BE1044">
        <v>25</v>
      </c>
      <c r="BF1044">
        <v>27</v>
      </c>
      <c r="BG1044">
        <v>92</v>
      </c>
      <c r="BH1044">
        <v>83</v>
      </c>
      <c r="BI1044">
        <v>150</v>
      </c>
      <c r="BJ1044">
        <v>154</v>
      </c>
      <c r="BK1044">
        <v>209</v>
      </c>
      <c r="BL1044">
        <v>163</v>
      </c>
      <c r="BM1044">
        <v>79</v>
      </c>
      <c r="BN1044">
        <v>128</v>
      </c>
      <c r="BO1044">
        <v>100</v>
      </c>
      <c r="BP1044">
        <v>116</v>
      </c>
      <c r="BQ1044">
        <v>42</v>
      </c>
      <c r="BR1044">
        <v>153</v>
      </c>
      <c r="BS1044">
        <v>99</v>
      </c>
      <c r="BT1044">
        <v>5</v>
      </c>
      <c r="BU1044">
        <v>205</v>
      </c>
      <c r="BV1044">
        <v>112</v>
      </c>
      <c r="BW1044">
        <v>103</v>
      </c>
      <c r="BX1044">
        <v>211</v>
      </c>
      <c r="BY1044">
        <v>160</v>
      </c>
      <c r="BZ1044">
        <v>179</v>
      </c>
      <c r="CA1044">
        <v>102</v>
      </c>
      <c r="CB1044">
        <v>144</v>
      </c>
      <c r="CC1044">
        <v>203</v>
      </c>
      <c r="CD1044">
        <v>51</v>
      </c>
      <c r="CE1044">
        <v>170</v>
      </c>
      <c r="CF1044">
        <v>123</v>
      </c>
      <c r="CG1044">
        <v>1</v>
      </c>
      <c r="CH1044">
        <v>132</v>
      </c>
      <c r="CI1044">
        <v>106</v>
      </c>
      <c r="CJ1044">
        <v>10</v>
      </c>
      <c r="CK1044">
        <v>127</v>
      </c>
      <c r="CL1044">
        <v>118</v>
      </c>
      <c r="CM1044">
        <v>142</v>
      </c>
      <c r="CN1044">
        <v>16</v>
      </c>
      <c r="CO1044">
        <v>155</v>
      </c>
      <c r="CP1044">
        <v>78</v>
      </c>
      <c r="CQ1044">
        <v>11</v>
      </c>
      <c r="CR1044">
        <v>130</v>
      </c>
      <c r="CS1044">
        <v>6</v>
      </c>
      <c r="CT1044">
        <v>114</v>
      </c>
      <c r="CU1044">
        <v>172</v>
      </c>
      <c r="CV1044">
        <v>23</v>
      </c>
      <c r="CW1044">
        <v>157</v>
      </c>
      <c r="CX1044">
        <v>63</v>
      </c>
      <c r="CY1044">
        <v>90</v>
      </c>
      <c r="CZ1044">
        <v>115</v>
      </c>
      <c r="DA1044">
        <v>202</v>
      </c>
      <c r="DB1044">
        <v>24</v>
      </c>
      <c r="DC1044">
        <v>61</v>
      </c>
      <c r="DD1044">
        <v>49</v>
      </c>
      <c r="DE1044">
        <v>71</v>
      </c>
      <c r="DF1044">
        <v>198</v>
      </c>
      <c r="DG1044">
        <v>183</v>
      </c>
      <c r="DH1044">
        <v>143</v>
      </c>
      <c r="DI1044">
        <v>4</v>
      </c>
      <c r="DJ1044">
        <v>37</v>
      </c>
      <c r="DK1044">
        <v>111</v>
      </c>
      <c r="DL1044">
        <v>97</v>
      </c>
      <c r="DM1044">
        <v>200</v>
      </c>
      <c r="DN1044">
        <v>20</v>
      </c>
      <c r="DO1044">
        <v>13</v>
      </c>
      <c r="DP1044">
        <v>94</v>
      </c>
      <c r="DQ1044">
        <v>201</v>
      </c>
      <c r="DR1044">
        <v>84</v>
      </c>
      <c r="DS1044">
        <v>91</v>
      </c>
      <c r="DT1044">
        <v>137</v>
      </c>
      <c r="DU1044">
        <v>141</v>
      </c>
      <c r="DV1044">
        <v>39</v>
      </c>
      <c r="DW1044">
        <v>119</v>
      </c>
      <c r="DX1044">
        <v>60</v>
      </c>
      <c r="DY1044">
        <v>188</v>
      </c>
      <c r="DZ1044">
        <v>164</v>
      </c>
      <c r="EA1044">
        <v>59</v>
      </c>
      <c r="EB1044">
        <v>210</v>
      </c>
      <c r="EC1044">
        <v>167</v>
      </c>
      <c r="ED1044">
        <v>178</v>
      </c>
      <c r="EE1044">
        <v>113</v>
      </c>
      <c r="EF1044">
        <v>54</v>
      </c>
      <c r="EG1044">
        <v>124</v>
      </c>
      <c r="EH1044">
        <v>44</v>
      </c>
      <c r="EI1044">
        <v>93</v>
      </c>
      <c r="EJ1044">
        <v>146</v>
      </c>
      <c r="EK1044">
        <v>34</v>
      </c>
      <c r="EL1044">
        <v>135</v>
      </c>
      <c r="EM1044">
        <v>14</v>
      </c>
      <c r="EN1044">
        <v>122</v>
      </c>
      <c r="EO1044">
        <v>138</v>
      </c>
      <c r="EP1044">
        <v>152</v>
      </c>
      <c r="EQ1044">
        <v>174</v>
      </c>
      <c r="ER1044">
        <v>192</v>
      </c>
      <c r="ES1044">
        <v>196</v>
      </c>
      <c r="ET1044">
        <v>204</v>
      </c>
      <c r="EU1044">
        <v>193</v>
      </c>
      <c r="EV1044">
        <v>108</v>
      </c>
      <c r="EW1044">
        <v>121</v>
      </c>
      <c r="EX1044">
        <v>28</v>
      </c>
      <c r="EY1044">
        <v>169</v>
      </c>
      <c r="EZ1044">
        <v>64</v>
      </c>
      <c r="FA1044">
        <v>88</v>
      </c>
      <c r="FB1044">
        <v>81</v>
      </c>
      <c r="FC1044">
        <v>56</v>
      </c>
      <c r="FD1044">
        <v>9</v>
      </c>
      <c r="FE1044">
        <v>82</v>
      </c>
      <c r="FF1044">
        <v>58</v>
      </c>
      <c r="FG1044">
        <v>126</v>
      </c>
      <c r="FH1044">
        <v>75</v>
      </c>
      <c r="FI1044">
        <v>136</v>
      </c>
      <c r="FJ1044">
        <v>67</v>
      </c>
      <c r="FK1044">
        <v>208</v>
      </c>
      <c r="FL1044">
        <v>197</v>
      </c>
      <c r="FM1044">
        <v>73</v>
      </c>
      <c r="FN1044">
        <v>32</v>
      </c>
      <c r="FO1044">
        <v>48</v>
      </c>
      <c r="FP1044">
        <v>140</v>
      </c>
      <c r="FQ1044">
        <v>161</v>
      </c>
      <c r="FR1044">
        <v>206</v>
      </c>
      <c r="FS1044">
        <v>187</v>
      </c>
      <c r="FT1044">
        <v>105</v>
      </c>
      <c r="FU1044">
        <v>176</v>
      </c>
      <c r="FV1044">
        <v>129</v>
      </c>
      <c r="FW1044">
        <v>148</v>
      </c>
      <c r="FX1044">
        <v>151</v>
      </c>
      <c r="FY1044">
        <v>55</v>
      </c>
      <c r="FZ1044">
        <v>134</v>
      </c>
      <c r="GA1044">
        <v>107</v>
      </c>
      <c r="GB1044">
        <v>22</v>
      </c>
      <c r="GC1044">
        <v>139</v>
      </c>
      <c r="GD1044">
        <v>40</v>
      </c>
      <c r="GE1044">
        <v>195</v>
      </c>
      <c r="GF1044">
        <v>171</v>
      </c>
      <c r="GG1044">
        <v>33</v>
      </c>
      <c r="GH1044">
        <v>168</v>
      </c>
      <c r="GI1044">
        <v>38</v>
      </c>
      <c r="GJ1044">
        <v>149</v>
      </c>
      <c r="GK1044">
        <v>181</v>
      </c>
      <c r="GL1044">
        <v>65</v>
      </c>
      <c r="GM1044">
        <v>86</v>
      </c>
      <c r="GN1044">
        <v>87</v>
      </c>
      <c r="GO1044">
        <v>120</v>
      </c>
      <c r="GP1044">
        <v>110</v>
      </c>
      <c r="GQ1044">
        <v>52</v>
      </c>
      <c r="GR1044">
        <v>29</v>
      </c>
      <c r="GS1044">
        <v>35</v>
      </c>
      <c r="GT1044">
        <v>26</v>
      </c>
      <c r="GU1044">
        <v>47</v>
      </c>
      <c r="GV1044">
        <v>131</v>
      </c>
      <c r="GX1044">
        <v>72</v>
      </c>
      <c r="GY1044">
        <v>18</v>
      </c>
      <c r="GZ1044">
        <v>162</v>
      </c>
      <c r="HA1044">
        <v>101</v>
      </c>
      <c r="HC1044">
        <v>70</v>
      </c>
      <c r="HD1044">
        <v>96</v>
      </c>
      <c r="HE1044">
        <v>147</v>
      </c>
      <c r="HF1044">
        <v>7</v>
      </c>
      <c r="HH1044">
        <v>19</v>
      </c>
      <c r="HI1044">
        <v>43</v>
      </c>
      <c r="HJ1044">
        <v>175</v>
      </c>
      <c r="HK1044">
        <v>85</v>
      </c>
    </row>
    <row r="1045" spans="4:219" x14ac:dyDescent="0.2">
      <c r="E1045" s="426" t="s">
        <v>159</v>
      </c>
      <c r="F1045">
        <v>170</v>
      </c>
      <c r="G1045">
        <v>141</v>
      </c>
      <c r="H1045">
        <v>77</v>
      </c>
      <c r="I1045">
        <v>11</v>
      </c>
      <c r="J1045">
        <v>66</v>
      </c>
      <c r="K1045">
        <v>50</v>
      </c>
      <c r="L1045">
        <v>34</v>
      </c>
      <c r="M1045">
        <v>102</v>
      </c>
      <c r="N1045">
        <v>167</v>
      </c>
      <c r="O1045">
        <v>2</v>
      </c>
      <c r="P1045">
        <v>94</v>
      </c>
      <c r="Q1045">
        <v>23</v>
      </c>
      <c r="R1045">
        <v>207</v>
      </c>
      <c r="S1045">
        <v>162</v>
      </c>
      <c r="T1045">
        <v>39</v>
      </c>
      <c r="U1045">
        <v>49</v>
      </c>
      <c r="V1045">
        <v>125</v>
      </c>
      <c r="W1045">
        <v>154</v>
      </c>
      <c r="X1045">
        <v>82</v>
      </c>
      <c r="Y1045">
        <v>142</v>
      </c>
      <c r="Z1045">
        <v>74</v>
      </c>
      <c r="AA1045">
        <v>105</v>
      </c>
      <c r="AB1045">
        <v>7</v>
      </c>
      <c r="AC1045">
        <v>128</v>
      </c>
      <c r="AD1045">
        <v>132</v>
      </c>
      <c r="AE1045">
        <v>32</v>
      </c>
      <c r="AF1045">
        <v>13</v>
      </c>
      <c r="AG1045">
        <v>135</v>
      </c>
      <c r="AH1045">
        <v>36</v>
      </c>
      <c r="AI1045">
        <v>126</v>
      </c>
      <c r="AJ1045">
        <v>127</v>
      </c>
      <c r="AK1045">
        <v>14</v>
      </c>
      <c r="AL1045">
        <v>119</v>
      </c>
      <c r="AM1045">
        <v>91</v>
      </c>
      <c r="AN1045">
        <v>88</v>
      </c>
      <c r="AO1045">
        <v>79</v>
      </c>
      <c r="AP1045">
        <v>28</v>
      </c>
      <c r="AQ1045">
        <v>46</v>
      </c>
      <c r="AR1045">
        <v>106</v>
      </c>
      <c r="AS1045">
        <v>59</v>
      </c>
      <c r="AT1045">
        <v>168</v>
      </c>
      <c r="AU1045">
        <v>179</v>
      </c>
      <c r="AV1045">
        <v>159</v>
      </c>
      <c r="AW1045">
        <v>121</v>
      </c>
      <c r="AX1045">
        <v>107</v>
      </c>
      <c r="AY1045">
        <v>42</v>
      </c>
      <c r="AZ1045">
        <v>33</v>
      </c>
      <c r="BA1045">
        <v>17</v>
      </c>
      <c r="BB1045">
        <v>130</v>
      </c>
      <c r="BC1045">
        <v>176</v>
      </c>
      <c r="BD1045">
        <v>20</v>
      </c>
      <c r="BE1045">
        <v>29</v>
      </c>
      <c r="BF1045">
        <v>186</v>
      </c>
      <c r="BG1045">
        <v>143</v>
      </c>
      <c r="BH1045">
        <v>208</v>
      </c>
      <c r="BI1045">
        <v>172</v>
      </c>
      <c r="BJ1045">
        <v>198</v>
      </c>
      <c r="BK1045">
        <v>1</v>
      </c>
      <c r="BL1045">
        <v>48</v>
      </c>
      <c r="BM1045">
        <v>133</v>
      </c>
      <c r="BN1045">
        <v>85</v>
      </c>
      <c r="BO1045">
        <v>44</v>
      </c>
      <c r="BP1045">
        <v>131</v>
      </c>
      <c r="BQ1045">
        <v>63</v>
      </c>
      <c r="BR1045">
        <v>201</v>
      </c>
      <c r="BS1045">
        <v>10</v>
      </c>
      <c r="BT1045">
        <v>178</v>
      </c>
      <c r="BU1045">
        <v>100</v>
      </c>
      <c r="BV1045">
        <v>193</v>
      </c>
      <c r="BW1045">
        <v>3</v>
      </c>
      <c r="BX1045">
        <v>80</v>
      </c>
      <c r="BY1045">
        <v>150</v>
      </c>
      <c r="BZ1045">
        <v>145</v>
      </c>
      <c r="CA1045">
        <v>192</v>
      </c>
      <c r="CB1045">
        <v>177</v>
      </c>
      <c r="CC1045">
        <v>202</v>
      </c>
      <c r="CD1045">
        <v>69</v>
      </c>
      <c r="CE1045">
        <v>35</v>
      </c>
      <c r="CF1045">
        <v>138</v>
      </c>
      <c r="CG1045">
        <v>71</v>
      </c>
      <c r="CH1045">
        <v>4</v>
      </c>
      <c r="CI1045">
        <v>103</v>
      </c>
      <c r="CJ1045">
        <v>52</v>
      </c>
      <c r="CK1045">
        <v>58</v>
      </c>
      <c r="CL1045">
        <v>67</v>
      </c>
      <c r="CM1045">
        <v>129</v>
      </c>
      <c r="CN1045">
        <v>99</v>
      </c>
      <c r="CO1045">
        <v>196</v>
      </c>
      <c r="CP1045">
        <v>57</v>
      </c>
      <c r="CQ1045">
        <v>16</v>
      </c>
      <c r="CR1045">
        <v>78</v>
      </c>
      <c r="CS1045">
        <v>73</v>
      </c>
      <c r="CT1045">
        <v>137</v>
      </c>
      <c r="CU1045">
        <v>81</v>
      </c>
      <c r="CV1045">
        <v>26</v>
      </c>
      <c r="CW1045">
        <v>62</v>
      </c>
      <c r="CX1045">
        <v>189</v>
      </c>
      <c r="CY1045">
        <v>182</v>
      </c>
      <c r="CZ1045">
        <v>151</v>
      </c>
      <c r="DA1045">
        <v>19</v>
      </c>
      <c r="DB1045">
        <v>113</v>
      </c>
      <c r="DC1045">
        <v>93</v>
      </c>
      <c r="DD1045">
        <v>122</v>
      </c>
      <c r="DE1045">
        <v>27</v>
      </c>
      <c r="DF1045">
        <v>171</v>
      </c>
      <c r="DG1045">
        <v>199</v>
      </c>
      <c r="DH1045">
        <v>175</v>
      </c>
      <c r="DI1045">
        <v>21</v>
      </c>
      <c r="DJ1045">
        <v>61</v>
      </c>
      <c r="DK1045">
        <v>47</v>
      </c>
      <c r="DL1045">
        <v>144</v>
      </c>
      <c r="DM1045">
        <v>155</v>
      </c>
      <c r="DN1045">
        <v>104</v>
      </c>
      <c r="DO1045">
        <v>72</v>
      </c>
      <c r="DP1045">
        <v>31</v>
      </c>
      <c r="DQ1045">
        <v>112</v>
      </c>
      <c r="DR1045">
        <v>194</v>
      </c>
      <c r="DS1045">
        <v>101</v>
      </c>
      <c r="DT1045">
        <v>185</v>
      </c>
      <c r="DU1045">
        <v>87</v>
      </c>
      <c r="DV1045">
        <v>37</v>
      </c>
      <c r="DW1045">
        <v>123</v>
      </c>
      <c r="DX1045">
        <v>56</v>
      </c>
      <c r="DY1045">
        <v>43</v>
      </c>
      <c r="DZ1045">
        <v>156</v>
      </c>
      <c r="EA1045">
        <v>98</v>
      </c>
      <c r="EB1045">
        <v>188</v>
      </c>
      <c r="EC1045">
        <v>195</v>
      </c>
      <c r="ED1045">
        <v>8</v>
      </c>
      <c r="EE1045">
        <v>200</v>
      </c>
      <c r="EF1045">
        <v>153</v>
      </c>
      <c r="EG1045">
        <v>165</v>
      </c>
      <c r="EH1045">
        <v>70</v>
      </c>
      <c r="EI1045">
        <v>18</v>
      </c>
      <c r="EJ1045">
        <v>203</v>
      </c>
      <c r="EK1045">
        <v>90</v>
      </c>
      <c r="EL1045">
        <v>24</v>
      </c>
      <c r="EM1045">
        <v>84</v>
      </c>
      <c r="EN1045">
        <v>108</v>
      </c>
      <c r="EO1045">
        <v>97</v>
      </c>
      <c r="EP1045">
        <v>110</v>
      </c>
      <c r="EQ1045">
        <v>15</v>
      </c>
      <c r="ER1045">
        <v>160</v>
      </c>
      <c r="ES1045">
        <v>161</v>
      </c>
      <c r="ET1045">
        <v>205</v>
      </c>
      <c r="EU1045">
        <v>174</v>
      </c>
      <c r="EV1045">
        <v>86</v>
      </c>
      <c r="EW1045">
        <v>136</v>
      </c>
      <c r="EX1045">
        <v>68</v>
      </c>
      <c r="EY1045">
        <v>157</v>
      </c>
      <c r="EZ1045">
        <v>65</v>
      </c>
      <c r="FA1045">
        <v>184</v>
      </c>
      <c r="FB1045">
        <v>109</v>
      </c>
      <c r="FC1045">
        <v>210</v>
      </c>
      <c r="FD1045">
        <v>89</v>
      </c>
      <c r="FE1045">
        <v>139</v>
      </c>
      <c r="FF1045">
        <v>206</v>
      </c>
      <c r="FG1045">
        <v>111</v>
      </c>
      <c r="FH1045">
        <v>38</v>
      </c>
      <c r="FI1045">
        <v>209</v>
      </c>
      <c r="FJ1045">
        <v>169</v>
      </c>
      <c r="FK1045">
        <v>163</v>
      </c>
      <c r="FL1045">
        <v>120</v>
      </c>
      <c r="FM1045">
        <v>146</v>
      </c>
      <c r="FN1045">
        <v>211</v>
      </c>
      <c r="FO1045">
        <v>83</v>
      </c>
      <c r="FP1045">
        <v>191</v>
      </c>
      <c r="FQ1045">
        <v>134</v>
      </c>
      <c r="FR1045">
        <v>190</v>
      </c>
      <c r="FS1045">
        <v>183</v>
      </c>
      <c r="FT1045">
        <v>60</v>
      </c>
      <c r="FU1045">
        <v>41</v>
      </c>
      <c r="FV1045">
        <v>124</v>
      </c>
      <c r="FW1045">
        <v>116</v>
      </c>
      <c r="FX1045">
        <v>6</v>
      </c>
      <c r="FY1045">
        <v>95</v>
      </c>
      <c r="FZ1045">
        <v>148</v>
      </c>
      <c r="GA1045">
        <v>166</v>
      </c>
      <c r="GB1045">
        <v>40</v>
      </c>
      <c r="GC1045">
        <v>173</v>
      </c>
      <c r="GD1045">
        <v>164</v>
      </c>
      <c r="GE1045">
        <v>53</v>
      </c>
      <c r="GF1045">
        <v>204</v>
      </c>
      <c r="GG1045">
        <v>12</v>
      </c>
      <c r="GH1045">
        <v>181</v>
      </c>
      <c r="GI1045">
        <v>75</v>
      </c>
      <c r="GJ1045">
        <v>76</v>
      </c>
      <c r="GK1045">
        <v>25</v>
      </c>
      <c r="GL1045">
        <v>158</v>
      </c>
      <c r="GM1045">
        <v>147</v>
      </c>
      <c r="GN1045">
        <v>118</v>
      </c>
      <c r="GO1045">
        <v>64</v>
      </c>
      <c r="GP1045">
        <v>140</v>
      </c>
      <c r="GQ1045">
        <v>96</v>
      </c>
      <c r="GR1045">
        <v>197</v>
      </c>
      <c r="GS1045">
        <v>149</v>
      </c>
      <c r="GT1045">
        <v>54</v>
      </c>
      <c r="GU1045">
        <v>187</v>
      </c>
      <c r="GV1045">
        <v>30</v>
      </c>
      <c r="GX1045">
        <v>9</v>
      </c>
      <c r="GY1045">
        <v>45</v>
      </c>
      <c r="GZ1045">
        <v>55</v>
      </c>
      <c r="HA1045">
        <v>117</v>
      </c>
      <c r="HC1045">
        <v>115</v>
      </c>
      <c r="HD1045">
        <v>180</v>
      </c>
      <c r="HE1045">
        <v>5</v>
      </c>
      <c r="HF1045">
        <v>152</v>
      </c>
      <c r="HH1045">
        <v>22</v>
      </c>
      <c r="HI1045">
        <v>114</v>
      </c>
      <c r="HJ1045">
        <v>92</v>
      </c>
      <c r="HK1045">
        <v>51</v>
      </c>
    </row>
    <row r="1047" spans="4:219" x14ac:dyDescent="0.2">
      <c r="D1047" s="430">
        <v>212</v>
      </c>
      <c r="E1047" s="431" t="s">
        <v>179</v>
      </c>
    </row>
    <row r="1048" spans="4:219" x14ac:dyDescent="0.2">
      <c r="E1048" s="426" t="s">
        <v>130</v>
      </c>
      <c r="F1048">
        <v>1</v>
      </c>
      <c r="G1048">
        <v>2</v>
      </c>
      <c r="H1048">
        <v>3</v>
      </c>
      <c r="I1048">
        <v>4</v>
      </c>
      <c r="J1048">
        <v>5</v>
      </c>
      <c r="K1048">
        <v>6</v>
      </c>
      <c r="L1048">
        <v>7</v>
      </c>
      <c r="M1048">
        <v>8</v>
      </c>
      <c r="N1048">
        <v>9</v>
      </c>
      <c r="O1048">
        <v>10</v>
      </c>
      <c r="P1048">
        <v>11</v>
      </c>
      <c r="Q1048">
        <v>12</v>
      </c>
      <c r="R1048">
        <v>13</v>
      </c>
      <c r="S1048">
        <v>14</v>
      </c>
      <c r="T1048">
        <v>15</v>
      </c>
      <c r="U1048">
        <v>16</v>
      </c>
      <c r="V1048">
        <v>17</v>
      </c>
      <c r="W1048">
        <v>18</v>
      </c>
      <c r="X1048">
        <v>19</v>
      </c>
      <c r="Y1048">
        <v>20</v>
      </c>
      <c r="Z1048">
        <v>21</v>
      </c>
      <c r="AA1048">
        <v>22</v>
      </c>
      <c r="AB1048">
        <v>23</v>
      </c>
      <c r="AC1048">
        <v>24</v>
      </c>
      <c r="AD1048">
        <v>25</v>
      </c>
      <c r="AE1048">
        <v>26</v>
      </c>
      <c r="AF1048">
        <v>27</v>
      </c>
      <c r="AG1048">
        <v>28</v>
      </c>
      <c r="AH1048">
        <v>29</v>
      </c>
      <c r="AI1048">
        <v>30</v>
      </c>
      <c r="AJ1048">
        <v>31</v>
      </c>
      <c r="AK1048">
        <v>32</v>
      </c>
      <c r="AL1048">
        <v>33</v>
      </c>
      <c r="AM1048">
        <v>34</v>
      </c>
      <c r="AN1048">
        <v>35</v>
      </c>
      <c r="AO1048">
        <v>36</v>
      </c>
      <c r="AP1048">
        <v>37</v>
      </c>
      <c r="AQ1048">
        <v>38</v>
      </c>
      <c r="AR1048">
        <v>39</v>
      </c>
      <c r="AS1048">
        <v>40</v>
      </c>
      <c r="AT1048">
        <v>41</v>
      </c>
      <c r="AU1048">
        <v>42</v>
      </c>
      <c r="AV1048">
        <v>43</v>
      </c>
      <c r="AW1048">
        <v>44</v>
      </c>
      <c r="AX1048">
        <v>45</v>
      </c>
      <c r="AY1048">
        <v>46</v>
      </c>
      <c r="AZ1048">
        <v>47</v>
      </c>
      <c r="BA1048">
        <v>48</v>
      </c>
      <c r="BB1048">
        <v>49</v>
      </c>
      <c r="BC1048">
        <v>50</v>
      </c>
      <c r="BD1048">
        <v>51</v>
      </c>
      <c r="BE1048">
        <v>52</v>
      </c>
      <c r="BF1048">
        <v>53</v>
      </c>
      <c r="BG1048">
        <v>54</v>
      </c>
      <c r="BH1048">
        <v>55</v>
      </c>
      <c r="BI1048">
        <v>56</v>
      </c>
      <c r="BJ1048">
        <v>57</v>
      </c>
      <c r="BK1048">
        <v>58</v>
      </c>
      <c r="BL1048">
        <v>59</v>
      </c>
      <c r="BM1048">
        <v>60</v>
      </c>
      <c r="BN1048">
        <v>61</v>
      </c>
      <c r="BO1048">
        <v>62</v>
      </c>
      <c r="BP1048">
        <v>63</v>
      </c>
      <c r="BQ1048">
        <v>64</v>
      </c>
      <c r="BR1048">
        <v>65</v>
      </c>
      <c r="BS1048">
        <v>66</v>
      </c>
      <c r="BT1048">
        <v>67</v>
      </c>
      <c r="BU1048">
        <v>68</v>
      </c>
      <c r="BV1048">
        <v>69</v>
      </c>
      <c r="BW1048">
        <v>70</v>
      </c>
      <c r="BX1048">
        <v>71</v>
      </c>
      <c r="BY1048">
        <v>72</v>
      </c>
      <c r="BZ1048">
        <v>73</v>
      </c>
      <c r="CA1048">
        <v>74</v>
      </c>
      <c r="CB1048">
        <v>75</v>
      </c>
      <c r="CC1048">
        <v>76</v>
      </c>
      <c r="CD1048">
        <v>77</v>
      </c>
      <c r="CE1048">
        <v>78</v>
      </c>
      <c r="CF1048">
        <v>79</v>
      </c>
      <c r="CG1048">
        <v>80</v>
      </c>
      <c r="CH1048">
        <v>81</v>
      </c>
      <c r="CI1048">
        <v>82</v>
      </c>
      <c r="CJ1048">
        <v>83</v>
      </c>
      <c r="CK1048">
        <v>84</v>
      </c>
      <c r="CL1048">
        <v>85</v>
      </c>
      <c r="CM1048">
        <v>86</v>
      </c>
      <c r="CN1048">
        <v>87</v>
      </c>
      <c r="CO1048">
        <v>88</v>
      </c>
      <c r="CP1048">
        <v>89</v>
      </c>
      <c r="CQ1048">
        <v>90</v>
      </c>
      <c r="CR1048">
        <v>91</v>
      </c>
      <c r="CS1048">
        <v>92</v>
      </c>
      <c r="CT1048">
        <v>93</v>
      </c>
      <c r="CU1048">
        <v>94</v>
      </c>
      <c r="CV1048">
        <v>95</v>
      </c>
      <c r="CW1048">
        <v>96</v>
      </c>
      <c r="CX1048">
        <v>97</v>
      </c>
      <c r="CY1048">
        <v>98</v>
      </c>
      <c r="CZ1048">
        <v>99</v>
      </c>
      <c r="DA1048">
        <v>100</v>
      </c>
      <c r="DB1048">
        <v>101</v>
      </c>
      <c r="DC1048">
        <v>102</v>
      </c>
      <c r="DD1048">
        <v>103</v>
      </c>
      <c r="DE1048">
        <v>104</v>
      </c>
      <c r="DF1048">
        <v>105</v>
      </c>
      <c r="DG1048">
        <v>106</v>
      </c>
      <c r="DH1048">
        <v>107</v>
      </c>
      <c r="DI1048">
        <v>108</v>
      </c>
      <c r="DJ1048">
        <v>109</v>
      </c>
      <c r="DK1048">
        <v>110</v>
      </c>
      <c r="DL1048">
        <v>111</v>
      </c>
      <c r="DM1048">
        <v>112</v>
      </c>
      <c r="DN1048">
        <v>113</v>
      </c>
      <c r="DO1048">
        <v>114</v>
      </c>
      <c r="DP1048">
        <v>115</v>
      </c>
      <c r="DQ1048">
        <v>116</v>
      </c>
      <c r="DR1048">
        <v>117</v>
      </c>
      <c r="DS1048">
        <v>118</v>
      </c>
      <c r="DT1048">
        <v>119</v>
      </c>
      <c r="DU1048">
        <v>120</v>
      </c>
      <c r="DV1048">
        <v>121</v>
      </c>
      <c r="DW1048">
        <v>122</v>
      </c>
      <c r="DX1048">
        <v>123</v>
      </c>
      <c r="DY1048">
        <v>124</v>
      </c>
      <c r="DZ1048">
        <v>125</v>
      </c>
      <c r="EA1048">
        <v>126</v>
      </c>
      <c r="EB1048">
        <v>127</v>
      </c>
      <c r="EC1048">
        <v>128</v>
      </c>
      <c r="ED1048">
        <v>129</v>
      </c>
      <c r="EE1048">
        <v>130</v>
      </c>
      <c r="EF1048">
        <v>131</v>
      </c>
      <c r="EG1048">
        <v>132</v>
      </c>
      <c r="EH1048">
        <v>133</v>
      </c>
      <c r="EI1048">
        <v>134</v>
      </c>
      <c r="EJ1048">
        <v>135</v>
      </c>
      <c r="EK1048">
        <v>136</v>
      </c>
      <c r="EL1048">
        <v>137</v>
      </c>
      <c r="EM1048">
        <v>138</v>
      </c>
      <c r="EN1048">
        <v>139</v>
      </c>
      <c r="EO1048">
        <v>140</v>
      </c>
      <c r="EP1048">
        <v>141</v>
      </c>
      <c r="EQ1048">
        <v>142</v>
      </c>
      <c r="ER1048">
        <v>143</v>
      </c>
      <c r="ES1048">
        <v>144</v>
      </c>
      <c r="ET1048">
        <v>145</v>
      </c>
      <c r="EU1048">
        <v>146</v>
      </c>
      <c r="EV1048">
        <v>147</v>
      </c>
      <c r="EW1048">
        <v>148</v>
      </c>
      <c r="EX1048">
        <v>149</v>
      </c>
      <c r="EY1048">
        <v>150</v>
      </c>
      <c r="EZ1048">
        <v>151</v>
      </c>
      <c r="FA1048">
        <v>152</v>
      </c>
      <c r="FB1048">
        <v>153</v>
      </c>
      <c r="FC1048">
        <v>154</v>
      </c>
      <c r="FD1048">
        <v>155</v>
      </c>
      <c r="FE1048">
        <v>156</v>
      </c>
      <c r="FF1048">
        <v>157</v>
      </c>
      <c r="FG1048">
        <v>158</v>
      </c>
      <c r="FH1048">
        <v>159</v>
      </c>
      <c r="FI1048">
        <v>160</v>
      </c>
      <c r="FJ1048">
        <v>161</v>
      </c>
      <c r="FK1048">
        <v>162</v>
      </c>
      <c r="FL1048">
        <v>163</v>
      </c>
      <c r="FM1048">
        <v>164</v>
      </c>
      <c r="FN1048">
        <v>165</v>
      </c>
      <c r="FO1048">
        <v>166</v>
      </c>
      <c r="FP1048">
        <v>167</v>
      </c>
      <c r="FQ1048">
        <v>168</v>
      </c>
      <c r="FR1048">
        <v>169</v>
      </c>
      <c r="FS1048">
        <v>170</v>
      </c>
      <c r="FT1048">
        <v>171</v>
      </c>
      <c r="FU1048">
        <v>172</v>
      </c>
      <c r="FV1048">
        <v>173</v>
      </c>
      <c r="FW1048">
        <v>174</v>
      </c>
      <c r="FX1048">
        <v>175</v>
      </c>
      <c r="FY1048">
        <v>176</v>
      </c>
      <c r="FZ1048">
        <v>177</v>
      </c>
      <c r="GA1048">
        <v>178</v>
      </c>
      <c r="GB1048">
        <v>179</v>
      </c>
      <c r="GC1048">
        <v>180</v>
      </c>
      <c r="GD1048">
        <v>181</v>
      </c>
      <c r="GE1048">
        <v>182</v>
      </c>
      <c r="GF1048">
        <v>183</v>
      </c>
      <c r="GG1048">
        <v>184</v>
      </c>
      <c r="GH1048">
        <v>185</v>
      </c>
      <c r="GI1048">
        <v>186</v>
      </c>
      <c r="GJ1048">
        <v>187</v>
      </c>
      <c r="GK1048">
        <v>188</v>
      </c>
      <c r="GL1048">
        <v>189</v>
      </c>
      <c r="GM1048">
        <v>190</v>
      </c>
      <c r="GN1048">
        <v>191</v>
      </c>
      <c r="GO1048">
        <v>192</v>
      </c>
      <c r="GP1048">
        <v>193</v>
      </c>
      <c r="GQ1048">
        <v>194</v>
      </c>
      <c r="GR1048">
        <v>195</v>
      </c>
      <c r="GS1048">
        <v>196</v>
      </c>
      <c r="GT1048">
        <v>197</v>
      </c>
      <c r="GU1048">
        <v>198</v>
      </c>
      <c r="GV1048">
        <v>199</v>
      </c>
      <c r="GW1048">
        <v>200</v>
      </c>
      <c r="GX1048">
        <v>201</v>
      </c>
      <c r="GY1048">
        <v>202</v>
      </c>
      <c r="GZ1048">
        <v>203</v>
      </c>
      <c r="HA1048">
        <v>204</v>
      </c>
      <c r="HC1048">
        <v>205</v>
      </c>
      <c r="HD1048">
        <v>206</v>
      </c>
      <c r="HE1048">
        <v>207</v>
      </c>
      <c r="HF1048">
        <v>208</v>
      </c>
      <c r="HH1048">
        <v>209</v>
      </c>
      <c r="HI1048">
        <v>210</v>
      </c>
      <c r="HJ1048">
        <v>211</v>
      </c>
      <c r="HK1048">
        <v>212</v>
      </c>
    </row>
    <row r="1049" spans="4:219" x14ac:dyDescent="0.2">
      <c r="E1049" s="426" t="s">
        <v>157</v>
      </c>
      <c r="F1049">
        <v>134</v>
      </c>
      <c r="G1049">
        <v>189</v>
      </c>
      <c r="H1049">
        <v>65</v>
      </c>
      <c r="I1049">
        <v>191</v>
      </c>
      <c r="J1049">
        <v>141</v>
      </c>
      <c r="K1049">
        <v>49</v>
      </c>
      <c r="L1049">
        <v>211</v>
      </c>
      <c r="M1049">
        <v>82</v>
      </c>
      <c r="N1049">
        <v>172</v>
      </c>
      <c r="O1049">
        <v>161</v>
      </c>
      <c r="P1049">
        <v>72</v>
      </c>
      <c r="Q1049">
        <v>86</v>
      </c>
      <c r="R1049">
        <v>210</v>
      </c>
      <c r="S1049">
        <v>176</v>
      </c>
      <c r="T1049">
        <v>61</v>
      </c>
      <c r="U1049">
        <v>3</v>
      </c>
      <c r="V1049">
        <v>38</v>
      </c>
      <c r="W1049">
        <v>159</v>
      </c>
      <c r="X1049">
        <v>130</v>
      </c>
      <c r="Y1049">
        <v>182</v>
      </c>
      <c r="Z1049">
        <v>124</v>
      </c>
      <c r="AA1049">
        <v>35</v>
      </c>
      <c r="AB1049">
        <v>50</v>
      </c>
      <c r="AC1049">
        <v>98</v>
      </c>
      <c r="AD1049">
        <v>127</v>
      </c>
      <c r="AE1049">
        <v>69</v>
      </c>
      <c r="AF1049">
        <v>201</v>
      </c>
      <c r="AG1049">
        <v>7</v>
      </c>
      <c r="AH1049">
        <v>87</v>
      </c>
      <c r="AI1049">
        <v>19</v>
      </c>
      <c r="AJ1049">
        <v>140</v>
      </c>
      <c r="AK1049">
        <v>128</v>
      </c>
      <c r="AL1049">
        <v>6</v>
      </c>
      <c r="AM1049">
        <v>5</v>
      </c>
      <c r="AN1049">
        <v>148</v>
      </c>
      <c r="AO1049">
        <v>143</v>
      </c>
      <c r="AP1049">
        <v>55</v>
      </c>
      <c r="AQ1049">
        <v>95</v>
      </c>
      <c r="AR1049">
        <v>101</v>
      </c>
      <c r="AS1049">
        <v>181</v>
      </c>
      <c r="AT1049">
        <v>145</v>
      </c>
      <c r="AU1049">
        <v>60</v>
      </c>
      <c r="AV1049">
        <v>89</v>
      </c>
      <c r="AW1049">
        <v>1</v>
      </c>
      <c r="AX1049">
        <v>203</v>
      </c>
      <c r="AY1049">
        <v>75</v>
      </c>
      <c r="AZ1049">
        <v>179</v>
      </c>
      <c r="BA1049">
        <v>12</v>
      </c>
      <c r="BB1049">
        <v>27</v>
      </c>
      <c r="BC1049">
        <v>202</v>
      </c>
      <c r="BD1049">
        <v>4</v>
      </c>
      <c r="BE1049">
        <v>83</v>
      </c>
      <c r="BF1049">
        <v>112</v>
      </c>
      <c r="BG1049">
        <v>180</v>
      </c>
      <c r="BH1049">
        <v>11</v>
      </c>
      <c r="BI1049">
        <v>25</v>
      </c>
      <c r="BJ1049">
        <v>150</v>
      </c>
      <c r="BK1049">
        <v>177</v>
      </c>
      <c r="BL1049">
        <v>111</v>
      </c>
      <c r="BM1049">
        <v>2</v>
      </c>
      <c r="BN1049">
        <v>158</v>
      </c>
      <c r="BO1049">
        <v>195</v>
      </c>
      <c r="BP1049">
        <v>15</v>
      </c>
      <c r="BQ1049">
        <v>135</v>
      </c>
      <c r="BR1049">
        <v>186</v>
      </c>
      <c r="BS1049">
        <v>48</v>
      </c>
      <c r="BT1049">
        <v>110</v>
      </c>
      <c r="BU1049">
        <v>94</v>
      </c>
      <c r="BV1049">
        <v>173</v>
      </c>
      <c r="BW1049">
        <v>198</v>
      </c>
      <c r="BX1049">
        <v>13</v>
      </c>
      <c r="BY1049">
        <v>88</v>
      </c>
      <c r="BZ1049">
        <v>37</v>
      </c>
      <c r="CA1049">
        <v>207</v>
      </c>
      <c r="CB1049">
        <v>151</v>
      </c>
      <c r="CC1049">
        <v>8</v>
      </c>
      <c r="CD1049">
        <v>178</v>
      </c>
      <c r="CE1049">
        <v>30</v>
      </c>
      <c r="CF1049">
        <v>183</v>
      </c>
      <c r="CG1049">
        <v>53</v>
      </c>
      <c r="CH1049">
        <v>175</v>
      </c>
      <c r="CI1049">
        <v>205</v>
      </c>
      <c r="CJ1049">
        <v>10</v>
      </c>
      <c r="CK1049">
        <v>26</v>
      </c>
      <c r="CL1049">
        <v>184</v>
      </c>
      <c r="CM1049">
        <v>114</v>
      </c>
      <c r="CN1049">
        <v>56</v>
      </c>
      <c r="CO1049">
        <v>152</v>
      </c>
      <c r="CP1049">
        <v>209</v>
      </c>
      <c r="CQ1049">
        <v>157</v>
      </c>
      <c r="CR1049">
        <v>78</v>
      </c>
      <c r="CS1049">
        <v>169</v>
      </c>
      <c r="CT1049">
        <v>197</v>
      </c>
      <c r="CU1049">
        <v>206</v>
      </c>
      <c r="CV1049">
        <v>171</v>
      </c>
      <c r="CW1049">
        <v>100</v>
      </c>
      <c r="CX1049">
        <v>41</v>
      </c>
      <c r="CY1049">
        <v>190</v>
      </c>
      <c r="CZ1049">
        <v>126</v>
      </c>
      <c r="DA1049">
        <v>163</v>
      </c>
      <c r="DB1049">
        <v>155</v>
      </c>
      <c r="DC1049">
        <v>43</v>
      </c>
      <c r="DD1049">
        <v>92</v>
      </c>
      <c r="DE1049">
        <v>66</v>
      </c>
      <c r="DF1049">
        <v>97</v>
      </c>
      <c r="DG1049">
        <v>18</v>
      </c>
      <c r="DH1049">
        <v>138</v>
      </c>
      <c r="DI1049">
        <v>32</v>
      </c>
      <c r="DJ1049">
        <v>131</v>
      </c>
      <c r="DK1049">
        <v>52</v>
      </c>
      <c r="DL1049">
        <v>193</v>
      </c>
      <c r="DM1049">
        <v>166</v>
      </c>
      <c r="DN1049">
        <v>85</v>
      </c>
      <c r="DO1049">
        <v>57</v>
      </c>
      <c r="DP1049">
        <v>196</v>
      </c>
      <c r="DQ1049">
        <v>44</v>
      </c>
      <c r="DR1049">
        <v>71</v>
      </c>
      <c r="DS1049">
        <v>125</v>
      </c>
      <c r="DT1049">
        <v>156</v>
      </c>
      <c r="DU1049">
        <v>22</v>
      </c>
      <c r="DV1049">
        <v>122</v>
      </c>
      <c r="DW1049">
        <v>149</v>
      </c>
      <c r="DX1049">
        <v>164</v>
      </c>
      <c r="DY1049">
        <v>106</v>
      </c>
      <c r="DZ1049">
        <v>17</v>
      </c>
      <c r="EA1049">
        <v>139</v>
      </c>
      <c r="EB1049">
        <v>64</v>
      </c>
      <c r="EC1049">
        <v>79</v>
      </c>
      <c r="ED1049">
        <v>33</v>
      </c>
      <c r="EE1049">
        <v>194</v>
      </c>
      <c r="EF1049">
        <v>208</v>
      </c>
      <c r="EG1049">
        <v>188</v>
      </c>
      <c r="EH1049">
        <v>200</v>
      </c>
      <c r="EI1049">
        <v>136</v>
      </c>
      <c r="EJ1049">
        <v>23</v>
      </c>
      <c r="EK1049">
        <v>68</v>
      </c>
      <c r="EL1049">
        <v>76</v>
      </c>
      <c r="EM1049">
        <v>167</v>
      </c>
      <c r="EN1049">
        <v>116</v>
      </c>
      <c r="EO1049">
        <v>36</v>
      </c>
      <c r="EP1049">
        <v>147</v>
      </c>
      <c r="EQ1049">
        <v>154</v>
      </c>
      <c r="ER1049">
        <v>165</v>
      </c>
      <c r="ES1049">
        <v>103</v>
      </c>
      <c r="ET1049">
        <v>34</v>
      </c>
      <c r="EU1049">
        <v>39</v>
      </c>
      <c r="EV1049">
        <v>31</v>
      </c>
      <c r="EW1049">
        <v>102</v>
      </c>
      <c r="EX1049">
        <v>20</v>
      </c>
      <c r="EY1049">
        <v>117</v>
      </c>
      <c r="EZ1049">
        <v>84</v>
      </c>
      <c r="FA1049">
        <v>104</v>
      </c>
      <c r="FB1049">
        <v>119</v>
      </c>
      <c r="FC1049">
        <v>58</v>
      </c>
      <c r="FD1049">
        <v>142</v>
      </c>
      <c r="FE1049">
        <v>185</v>
      </c>
      <c r="FF1049">
        <v>96</v>
      </c>
      <c r="FG1049">
        <v>115</v>
      </c>
      <c r="FH1049">
        <v>40</v>
      </c>
      <c r="FI1049">
        <v>162</v>
      </c>
      <c r="FJ1049">
        <v>80</v>
      </c>
      <c r="FK1049">
        <v>160</v>
      </c>
      <c r="FL1049">
        <v>107</v>
      </c>
      <c r="FM1049">
        <v>146</v>
      </c>
      <c r="FN1049">
        <v>81</v>
      </c>
      <c r="FO1049">
        <v>9</v>
      </c>
      <c r="FP1049">
        <v>105</v>
      </c>
      <c r="FQ1049">
        <v>21</v>
      </c>
      <c r="FR1049">
        <v>108</v>
      </c>
      <c r="FS1049">
        <v>132</v>
      </c>
      <c r="FT1049">
        <v>24</v>
      </c>
      <c r="FU1049">
        <v>133</v>
      </c>
      <c r="FV1049">
        <v>29</v>
      </c>
      <c r="FW1049">
        <v>63</v>
      </c>
      <c r="FX1049">
        <v>123</v>
      </c>
      <c r="FY1049">
        <v>120</v>
      </c>
      <c r="FZ1049">
        <v>204</v>
      </c>
      <c r="GA1049">
        <v>170</v>
      </c>
      <c r="GB1049">
        <v>51</v>
      </c>
      <c r="GC1049">
        <v>67</v>
      </c>
      <c r="GD1049">
        <v>109</v>
      </c>
      <c r="GE1049">
        <v>45</v>
      </c>
      <c r="GF1049">
        <v>74</v>
      </c>
      <c r="GG1049">
        <v>137</v>
      </c>
      <c r="GH1049">
        <v>192</v>
      </c>
      <c r="GI1049">
        <v>113</v>
      </c>
      <c r="GJ1049">
        <v>59</v>
      </c>
      <c r="GK1049">
        <v>54</v>
      </c>
      <c r="GL1049">
        <v>90</v>
      </c>
      <c r="GM1049">
        <v>77</v>
      </c>
      <c r="GN1049">
        <v>70</v>
      </c>
      <c r="GO1049">
        <v>14</v>
      </c>
      <c r="GP1049">
        <v>212</v>
      </c>
      <c r="GQ1049">
        <v>73</v>
      </c>
      <c r="GR1049">
        <v>16</v>
      </c>
      <c r="GS1049">
        <v>42</v>
      </c>
      <c r="GT1049">
        <v>144</v>
      </c>
      <c r="GU1049">
        <v>99</v>
      </c>
      <c r="GV1049">
        <v>91</v>
      </c>
      <c r="GW1049">
        <v>118</v>
      </c>
      <c r="GX1049">
        <v>93</v>
      </c>
      <c r="GY1049">
        <v>174</v>
      </c>
      <c r="GZ1049">
        <v>47</v>
      </c>
      <c r="HA1049">
        <v>121</v>
      </c>
      <c r="HC1049">
        <v>129</v>
      </c>
      <c r="HD1049">
        <v>46</v>
      </c>
      <c r="HE1049">
        <v>62</v>
      </c>
      <c r="HF1049">
        <v>153</v>
      </c>
      <c r="HH1049">
        <v>187</v>
      </c>
      <c r="HI1049">
        <v>168</v>
      </c>
      <c r="HJ1049">
        <v>199</v>
      </c>
      <c r="HK1049">
        <v>28</v>
      </c>
    </row>
    <row r="1050" spans="4:219" x14ac:dyDescent="0.2">
      <c r="E1050" s="426" t="s">
        <v>159</v>
      </c>
      <c r="F1050">
        <v>85</v>
      </c>
      <c r="G1050">
        <v>30</v>
      </c>
      <c r="H1050">
        <v>132</v>
      </c>
      <c r="I1050">
        <v>102</v>
      </c>
      <c r="J1050">
        <v>205</v>
      </c>
      <c r="K1050">
        <v>179</v>
      </c>
      <c r="L1050">
        <v>212</v>
      </c>
      <c r="M1050">
        <v>182</v>
      </c>
      <c r="N1050">
        <v>31</v>
      </c>
      <c r="O1050">
        <v>72</v>
      </c>
      <c r="P1050">
        <v>57</v>
      </c>
      <c r="Q1050">
        <v>73</v>
      </c>
      <c r="R1050">
        <v>142</v>
      </c>
      <c r="S1050">
        <v>8</v>
      </c>
      <c r="T1050">
        <v>211</v>
      </c>
      <c r="U1050">
        <v>29</v>
      </c>
      <c r="V1050">
        <v>66</v>
      </c>
      <c r="W1050">
        <v>129</v>
      </c>
      <c r="X1050">
        <v>47</v>
      </c>
      <c r="Y1050">
        <v>58</v>
      </c>
      <c r="Z1050">
        <v>53</v>
      </c>
      <c r="AA1050">
        <v>125</v>
      </c>
      <c r="AB1050">
        <v>202</v>
      </c>
      <c r="AC1050">
        <v>140</v>
      </c>
      <c r="AD1050">
        <v>13</v>
      </c>
      <c r="AE1050">
        <v>97</v>
      </c>
      <c r="AF1050">
        <v>159</v>
      </c>
      <c r="AG1050">
        <v>126</v>
      </c>
      <c r="AH1050">
        <v>210</v>
      </c>
      <c r="AI1050">
        <v>169</v>
      </c>
      <c r="AJ1050">
        <v>157</v>
      </c>
      <c r="AK1050">
        <v>95</v>
      </c>
      <c r="AL1050">
        <v>149</v>
      </c>
      <c r="AM1050">
        <v>100</v>
      </c>
      <c r="AN1050">
        <v>136</v>
      </c>
      <c r="AO1050">
        <v>98</v>
      </c>
      <c r="AP1050">
        <v>79</v>
      </c>
      <c r="AQ1050">
        <v>144</v>
      </c>
      <c r="AR1050">
        <v>37</v>
      </c>
      <c r="AS1050">
        <v>187</v>
      </c>
      <c r="AT1050">
        <v>19</v>
      </c>
      <c r="AU1050">
        <v>199</v>
      </c>
      <c r="AV1050">
        <v>60</v>
      </c>
      <c r="AW1050">
        <v>6</v>
      </c>
      <c r="AX1050">
        <v>209</v>
      </c>
      <c r="AY1050">
        <v>22</v>
      </c>
      <c r="AZ1050">
        <v>89</v>
      </c>
      <c r="BA1050">
        <v>109</v>
      </c>
      <c r="BB1050">
        <v>151</v>
      </c>
      <c r="BC1050">
        <v>56</v>
      </c>
      <c r="BD1050">
        <v>130</v>
      </c>
      <c r="BE1050">
        <v>175</v>
      </c>
      <c r="BF1050">
        <v>49</v>
      </c>
      <c r="BG1050">
        <v>18</v>
      </c>
      <c r="BH1050">
        <v>62</v>
      </c>
      <c r="BI1050">
        <v>103</v>
      </c>
      <c r="BJ1050">
        <v>99</v>
      </c>
      <c r="BK1050">
        <v>191</v>
      </c>
      <c r="BL1050">
        <v>152</v>
      </c>
      <c r="BM1050">
        <v>143</v>
      </c>
      <c r="BN1050">
        <v>27</v>
      </c>
      <c r="BO1050">
        <v>74</v>
      </c>
      <c r="BP1050">
        <v>114</v>
      </c>
      <c r="BQ1050">
        <v>68</v>
      </c>
      <c r="BR1050">
        <v>168</v>
      </c>
      <c r="BS1050">
        <v>148</v>
      </c>
      <c r="BT1050">
        <v>131</v>
      </c>
      <c r="BU1050">
        <v>160</v>
      </c>
      <c r="BV1050">
        <v>42</v>
      </c>
      <c r="BW1050">
        <v>9</v>
      </c>
      <c r="BX1050">
        <v>50</v>
      </c>
      <c r="BY1050">
        <v>116</v>
      </c>
      <c r="BZ1050">
        <v>4</v>
      </c>
      <c r="CA1050">
        <v>88</v>
      </c>
      <c r="CB1050">
        <v>96</v>
      </c>
      <c r="CC1050">
        <v>34</v>
      </c>
      <c r="CD1050">
        <v>61</v>
      </c>
      <c r="CE1050">
        <v>146</v>
      </c>
      <c r="CF1050">
        <v>11</v>
      </c>
      <c r="CG1050">
        <v>201</v>
      </c>
      <c r="CH1050">
        <v>87</v>
      </c>
      <c r="CI1050">
        <v>94</v>
      </c>
      <c r="CJ1050">
        <v>204</v>
      </c>
      <c r="CK1050">
        <v>78</v>
      </c>
      <c r="CL1050">
        <v>177</v>
      </c>
      <c r="CM1050">
        <v>195</v>
      </c>
      <c r="CN1050">
        <v>176</v>
      </c>
      <c r="CO1050">
        <v>189</v>
      </c>
      <c r="CP1050">
        <v>92</v>
      </c>
      <c r="CQ1050">
        <v>139</v>
      </c>
      <c r="CR1050">
        <v>2</v>
      </c>
      <c r="CS1050">
        <v>108</v>
      </c>
      <c r="CT1050">
        <v>35</v>
      </c>
      <c r="CU1050">
        <v>113</v>
      </c>
      <c r="CV1050">
        <v>193</v>
      </c>
      <c r="CW1050">
        <v>54</v>
      </c>
      <c r="CX1050">
        <v>161</v>
      </c>
      <c r="CY1050">
        <v>67</v>
      </c>
      <c r="CZ1050">
        <v>158</v>
      </c>
      <c r="DA1050">
        <v>133</v>
      </c>
      <c r="DB1050">
        <v>55</v>
      </c>
      <c r="DC1050">
        <v>165</v>
      </c>
      <c r="DD1050">
        <v>110</v>
      </c>
      <c r="DE1050">
        <v>38</v>
      </c>
      <c r="DF1050">
        <v>128</v>
      </c>
      <c r="DG1050">
        <v>192</v>
      </c>
      <c r="DH1050">
        <v>203</v>
      </c>
      <c r="DI1050">
        <v>105</v>
      </c>
      <c r="DJ1050">
        <v>86</v>
      </c>
      <c r="DK1050">
        <v>124</v>
      </c>
      <c r="DL1050">
        <v>5</v>
      </c>
      <c r="DM1050">
        <v>164</v>
      </c>
      <c r="DN1050">
        <v>104</v>
      </c>
      <c r="DO1050">
        <v>21</v>
      </c>
      <c r="DP1050">
        <v>93</v>
      </c>
      <c r="DQ1050">
        <v>117</v>
      </c>
      <c r="DR1050">
        <v>65</v>
      </c>
      <c r="DS1050">
        <v>80</v>
      </c>
      <c r="DT1050">
        <v>197</v>
      </c>
      <c r="DU1050">
        <v>82</v>
      </c>
      <c r="DV1050">
        <v>115</v>
      </c>
      <c r="DW1050">
        <v>207</v>
      </c>
      <c r="DX1050">
        <v>172</v>
      </c>
      <c r="DY1050">
        <v>7</v>
      </c>
      <c r="DZ1050">
        <v>71</v>
      </c>
      <c r="EA1050">
        <v>206</v>
      </c>
      <c r="EB1050">
        <v>123</v>
      </c>
      <c r="EC1050">
        <v>156</v>
      </c>
      <c r="ED1050">
        <v>3</v>
      </c>
      <c r="EE1050">
        <v>101</v>
      </c>
      <c r="EF1050">
        <v>162</v>
      </c>
      <c r="EG1050">
        <v>200</v>
      </c>
      <c r="EH1050">
        <v>137</v>
      </c>
      <c r="EI1050">
        <v>32</v>
      </c>
      <c r="EJ1050">
        <v>43</v>
      </c>
      <c r="EK1050">
        <v>174</v>
      </c>
      <c r="EL1050">
        <v>170</v>
      </c>
      <c r="EM1050">
        <v>127</v>
      </c>
      <c r="EN1050">
        <v>122</v>
      </c>
      <c r="EO1050">
        <v>12</v>
      </c>
      <c r="EP1050">
        <v>198</v>
      </c>
      <c r="EQ1050">
        <v>155</v>
      </c>
      <c r="ER1050">
        <v>77</v>
      </c>
      <c r="ES1050">
        <v>178</v>
      </c>
      <c r="ET1050">
        <v>44</v>
      </c>
      <c r="EU1050">
        <v>194</v>
      </c>
      <c r="EV1050">
        <v>196</v>
      </c>
      <c r="EW1050">
        <v>75</v>
      </c>
      <c r="EX1050">
        <v>16</v>
      </c>
      <c r="EY1050">
        <v>24</v>
      </c>
      <c r="EZ1050">
        <v>135</v>
      </c>
      <c r="FA1050">
        <v>183</v>
      </c>
      <c r="FB1050">
        <v>154</v>
      </c>
      <c r="FC1050">
        <v>112</v>
      </c>
      <c r="FD1050">
        <v>121</v>
      </c>
      <c r="FE1050">
        <v>64</v>
      </c>
      <c r="FF1050">
        <v>118</v>
      </c>
      <c r="FG1050">
        <v>36</v>
      </c>
      <c r="FH1050">
        <v>186</v>
      </c>
      <c r="FI1050">
        <v>26</v>
      </c>
      <c r="FJ1050">
        <v>90</v>
      </c>
      <c r="FK1050">
        <v>163</v>
      </c>
      <c r="FL1050">
        <v>52</v>
      </c>
      <c r="FM1050">
        <v>185</v>
      </c>
      <c r="FN1050">
        <v>208</v>
      </c>
      <c r="FO1050">
        <v>190</v>
      </c>
      <c r="FP1050">
        <v>134</v>
      </c>
      <c r="FQ1050">
        <v>45</v>
      </c>
      <c r="FR1050">
        <v>25</v>
      </c>
      <c r="FS1050">
        <v>147</v>
      </c>
      <c r="FT1050">
        <v>20</v>
      </c>
      <c r="FU1050">
        <v>173</v>
      </c>
      <c r="FV1050">
        <v>141</v>
      </c>
      <c r="FW1050">
        <v>181</v>
      </c>
      <c r="FX1050">
        <v>83</v>
      </c>
      <c r="FY1050">
        <v>33</v>
      </c>
      <c r="FZ1050">
        <v>70</v>
      </c>
      <c r="GA1050">
        <v>17</v>
      </c>
      <c r="GB1050">
        <v>107</v>
      </c>
      <c r="GC1050">
        <v>84</v>
      </c>
      <c r="GD1050">
        <v>23</v>
      </c>
      <c r="GE1050">
        <v>10</v>
      </c>
      <c r="GF1050">
        <v>14</v>
      </c>
      <c r="GG1050">
        <v>120</v>
      </c>
      <c r="GH1050">
        <v>41</v>
      </c>
      <c r="GI1050">
        <v>180</v>
      </c>
      <c r="GJ1050">
        <v>28</v>
      </c>
      <c r="GK1050">
        <v>1</v>
      </c>
      <c r="GL1050">
        <v>188</v>
      </c>
      <c r="GM1050">
        <v>76</v>
      </c>
      <c r="GN1050">
        <v>184</v>
      </c>
      <c r="GO1050">
        <v>153</v>
      </c>
      <c r="GP1050">
        <v>91</v>
      </c>
      <c r="GQ1050">
        <v>48</v>
      </c>
      <c r="GR1050">
        <v>167</v>
      </c>
      <c r="GS1050">
        <v>15</v>
      </c>
      <c r="GT1050">
        <v>106</v>
      </c>
      <c r="GU1050">
        <v>111</v>
      </c>
      <c r="GV1050">
        <v>46</v>
      </c>
      <c r="GW1050">
        <v>51</v>
      </c>
      <c r="GX1050">
        <v>40</v>
      </c>
      <c r="GY1050">
        <v>69</v>
      </c>
      <c r="GZ1050">
        <v>150</v>
      </c>
      <c r="HA1050">
        <v>166</v>
      </c>
      <c r="HC1050">
        <v>63</v>
      </c>
      <c r="HD1050">
        <v>171</v>
      </c>
      <c r="HE1050">
        <v>145</v>
      </c>
      <c r="HF1050">
        <v>138</v>
      </c>
      <c r="HH1050">
        <v>119</v>
      </c>
      <c r="HI1050">
        <v>39</v>
      </c>
      <c r="HJ1050">
        <v>59</v>
      </c>
      <c r="HK1050">
        <v>81</v>
      </c>
    </row>
    <row r="1052" spans="4:219" x14ac:dyDescent="0.2">
      <c r="D1052" s="430">
        <v>213</v>
      </c>
      <c r="E1052" s="431" t="s">
        <v>179</v>
      </c>
    </row>
    <row r="1053" spans="4:219" x14ac:dyDescent="0.2">
      <c r="E1053" s="426" t="s">
        <v>130</v>
      </c>
      <c r="F1053">
        <v>1</v>
      </c>
      <c r="G1053">
        <v>2</v>
      </c>
      <c r="H1053">
        <v>3</v>
      </c>
      <c r="I1053">
        <v>4</v>
      </c>
      <c r="J1053">
        <v>5</v>
      </c>
      <c r="K1053">
        <v>6</v>
      </c>
      <c r="L1053">
        <v>7</v>
      </c>
      <c r="M1053">
        <v>8</v>
      </c>
      <c r="N1053">
        <v>9</v>
      </c>
      <c r="O1053">
        <v>10</v>
      </c>
      <c r="P1053">
        <v>11</v>
      </c>
      <c r="Q1053">
        <v>12</v>
      </c>
      <c r="R1053">
        <v>13</v>
      </c>
      <c r="S1053">
        <v>14</v>
      </c>
      <c r="T1053">
        <v>15</v>
      </c>
      <c r="U1053">
        <v>16</v>
      </c>
      <c r="V1053">
        <v>17</v>
      </c>
      <c r="W1053">
        <v>18</v>
      </c>
      <c r="X1053">
        <v>19</v>
      </c>
      <c r="Y1053">
        <v>20</v>
      </c>
      <c r="Z1053">
        <v>21</v>
      </c>
      <c r="AA1053">
        <v>22</v>
      </c>
      <c r="AB1053">
        <v>23</v>
      </c>
      <c r="AC1053">
        <v>24</v>
      </c>
      <c r="AD1053">
        <v>25</v>
      </c>
      <c r="AE1053">
        <v>26</v>
      </c>
      <c r="AF1053">
        <v>27</v>
      </c>
      <c r="AG1053">
        <v>28</v>
      </c>
      <c r="AH1053">
        <v>29</v>
      </c>
      <c r="AI1053">
        <v>30</v>
      </c>
      <c r="AJ1053">
        <v>31</v>
      </c>
      <c r="AK1053">
        <v>32</v>
      </c>
      <c r="AL1053">
        <v>33</v>
      </c>
      <c r="AM1053">
        <v>34</v>
      </c>
      <c r="AN1053">
        <v>35</v>
      </c>
      <c r="AO1053">
        <v>36</v>
      </c>
      <c r="AP1053">
        <v>37</v>
      </c>
      <c r="AQ1053">
        <v>38</v>
      </c>
      <c r="AR1053">
        <v>39</v>
      </c>
      <c r="AS1053">
        <v>40</v>
      </c>
      <c r="AT1053">
        <v>41</v>
      </c>
      <c r="AU1053">
        <v>42</v>
      </c>
      <c r="AV1053">
        <v>43</v>
      </c>
      <c r="AW1053">
        <v>44</v>
      </c>
      <c r="AX1053">
        <v>45</v>
      </c>
      <c r="AY1053">
        <v>46</v>
      </c>
      <c r="AZ1053">
        <v>47</v>
      </c>
      <c r="BA1053">
        <v>48</v>
      </c>
      <c r="BB1053">
        <v>49</v>
      </c>
      <c r="BC1053">
        <v>50</v>
      </c>
      <c r="BD1053">
        <v>51</v>
      </c>
      <c r="BE1053">
        <v>52</v>
      </c>
      <c r="BF1053">
        <v>53</v>
      </c>
      <c r="BG1053">
        <v>54</v>
      </c>
      <c r="BH1053">
        <v>55</v>
      </c>
      <c r="BI1053">
        <v>56</v>
      </c>
      <c r="BJ1053">
        <v>57</v>
      </c>
      <c r="BK1053">
        <v>58</v>
      </c>
      <c r="BL1053">
        <v>59</v>
      </c>
      <c r="BM1053">
        <v>60</v>
      </c>
      <c r="BN1053">
        <v>61</v>
      </c>
      <c r="BO1053">
        <v>62</v>
      </c>
      <c r="BP1053">
        <v>63</v>
      </c>
      <c r="BQ1053">
        <v>64</v>
      </c>
      <c r="BR1053">
        <v>65</v>
      </c>
      <c r="BS1053">
        <v>66</v>
      </c>
      <c r="BT1053">
        <v>67</v>
      </c>
      <c r="BU1053">
        <v>68</v>
      </c>
      <c r="BV1053">
        <v>69</v>
      </c>
      <c r="BW1053">
        <v>70</v>
      </c>
      <c r="BX1053">
        <v>71</v>
      </c>
      <c r="BY1053">
        <v>72</v>
      </c>
      <c r="BZ1053">
        <v>73</v>
      </c>
      <c r="CA1053">
        <v>74</v>
      </c>
      <c r="CB1053">
        <v>75</v>
      </c>
      <c r="CC1053">
        <v>76</v>
      </c>
      <c r="CD1053">
        <v>77</v>
      </c>
      <c r="CE1053">
        <v>78</v>
      </c>
      <c r="CF1053">
        <v>79</v>
      </c>
      <c r="CG1053">
        <v>80</v>
      </c>
      <c r="CH1053">
        <v>81</v>
      </c>
      <c r="CI1053">
        <v>82</v>
      </c>
      <c r="CJ1053">
        <v>83</v>
      </c>
      <c r="CK1053">
        <v>84</v>
      </c>
      <c r="CL1053">
        <v>85</v>
      </c>
      <c r="CM1053">
        <v>86</v>
      </c>
      <c r="CN1053">
        <v>87</v>
      </c>
      <c r="CO1053">
        <v>88</v>
      </c>
      <c r="CP1053">
        <v>89</v>
      </c>
      <c r="CQ1053">
        <v>90</v>
      </c>
      <c r="CR1053">
        <v>91</v>
      </c>
      <c r="CS1053">
        <v>92</v>
      </c>
      <c r="CT1053">
        <v>93</v>
      </c>
      <c r="CU1053">
        <v>94</v>
      </c>
      <c r="CV1053">
        <v>95</v>
      </c>
      <c r="CW1053">
        <v>96</v>
      </c>
      <c r="CX1053">
        <v>97</v>
      </c>
      <c r="CY1053">
        <v>98</v>
      </c>
      <c r="CZ1053">
        <v>99</v>
      </c>
      <c r="DA1053">
        <v>100</v>
      </c>
      <c r="DB1053">
        <v>101</v>
      </c>
      <c r="DC1053">
        <v>102</v>
      </c>
      <c r="DD1053">
        <v>103</v>
      </c>
      <c r="DE1053">
        <v>104</v>
      </c>
      <c r="DF1053">
        <v>105</v>
      </c>
      <c r="DG1053">
        <v>106</v>
      </c>
      <c r="DH1053">
        <v>107</v>
      </c>
      <c r="DI1053">
        <v>108</v>
      </c>
      <c r="DJ1053">
        <v>109</v>
      </c>
      <c r="DK1053">
        <v>110</v>
      </c>
      <c r="DL1053">
        <v>111</v>
      </c>
      <c r="DM1053">
        <v>112</v>
      </c>
      <c r="DN1053">
        <v>113</v>
      </c>
      <c r="DO1053">
        <v>114</v>
      </c>
      <c r="DP1053">
        <v>115</v>
      </c>
      <c r="DQ1053">
        <v>116</v>
      </c>
      <c r="DR1053">
        <v>117</v>
      </c>
      <c r="DS1053">
        <v>118</v>
      </c>
      <c r="DT1053">
        <v>119</v>
      </c>
      <c r="DU1053">
        <v>120</v>
      </c>
      <c r="DV1053">
        <v>121</v>
      </c>
      <c r="DW1053">
        <v>122</v>
      </c>
      <c r="DX1053">
        <v>123</v>
      </c>
      <c r="DY1053">
        <v>124</v>
      </c>
      <c r="DZ1053">
        <v>125</v>
      </c>
      <c r="EA1053">
        <v>126</v>
      </c>
      <c r="EB1053">
        <v>127</v>
      </c>
      <c r="EC1053">
        <v>128</v>
      </c>
      <c r="ED1053">
        <v>129</v>
      </c>
      <c r="EE1053">
        <v>130</v>
      </c>
      <c r="EF1053">
        <v>131</v>
      </c>
      <c r="EG1053">
        <v>132</v>
      </c>
      <c r="EH1053">
        <v>133</v>
      </c>
      <c r="EI1053">
        <v>134</v>
      </c>
      <c r="EJ1053">
        <v>135</v>
      </c>
      <c r="EK1053">
        <v>136</v>
      </c>
      <c r="EL1053">
        <v>137</v>
      </c>
      <c r="EM1053">
        <v>138</v>
      </c>
      <c r="EN1053">
        <v>139</v>
      </c>
      <c r="EO1053">
        <v>140</v>
      </c>
      <c r="EP1053">
        <v>141</v>
      </c>
      <c r="EQ1053">
        <v>142</v>
      </c>
      <c r="ER1053">
        <v>143</v>
      </c>
      <c r="ES1053">
        <v>144</v>
      </c>
      <c r="ET1053">
        <v>145</v>
      </c>
      <c r="EU1053">
        <v>146</v>
      </c>
      <c r="EV1053">
        <v>147</v>
      </c>
      <c r="EW1053">
        <v>148</v>
      </c>
      <c r="EX1053">
        <v>149</v>
      </c>
      <c r="EY1053">
        <v>150</v>
      </c>
      <c r="EZ1053">
        <v>151</v>
      </c>
      <c r="FA1053">
        <v>152</v>
      </c>
      <c r="FB1053">
        <v>153</v>
      </c>
      <c r="FC1053">
        <v>154</v>
      </c>
      <c r="FD1053">
        <v>155</v>
      </c>
      <c r="FE1053">
        <v>156</v>
      </c>
      <c r="FF1053">
        <v>157</v>
      </c>
      <c r="FG1053">
        <v>158</v>
      </c>
      <c r="FH1053">
        <v>159</v>
      </c>
      <c r="FI1053">
        <v>160</v>
      </c>
      <c r="FJ1053">
        <v>161</v>
      </c>
      <c r="FK1053">
        <v>162</v>
      </c>
      <c r="FL1053">
        <v>163</v>
      </c>
      <c r="FM1053">
        <v>164</v>
      </c>
      <c r="FN1053">
        <v>165</v>
      </c>
      <c r="FO1053">
        <v>166</v>
      </c>
      <c r="FP1053">
        <v>167</v>
      </c>
      <c r="FQ1053">
        <v>168</v>
      </c>
      <c r="FR1053">
        <v>169</v>
      </c>
      <c r="FS1053">
        <v>170</v>
      </c>
      <c r="FT1053">
        <v>171</v>
      </c>
      <c r="FU1053">
        <v>172</v>
      </c>
      <c r="FV1053">
        <v>173</v>
      </c>
      <c r="FW1053">
        <v>174</v>
      </c>
      <c r="FX1053">
        <v>175</v>
      </c>
      <c r="FY1053">
        <v>176</v>
      </c>
      <c r="FZ1053">
        <v>177</v>
      </c>
      <c r="GA1053">
        <v>178</v>
      </c>
      <c r="GB1053">
        <v>179</v>
      </c>
      <c r="GC1053">
        <v>180</v>
      </c>
      <c r="GD1053">
        <v>181</v>
      </c>
      <c r="GE1053">
        <v>182</v>
      </c>
      <c r="GF1053">
        <v>183</v>
      </c>
      <c r="GG1053">
        <v>184</v>
      </c>
      <c r="GH1053">
        <v>185</v>
      </c>
      <c r="GI1053">
        <v>186</v>
      </c>
      <c r="GJ1053">
        <v>187</v>
      </c>
      <c r="GK1053">
        <v>188</v>
      </c>
      <c r="GL1053">
        <v>189</v>
      </c>
      <c r="GM1053">
        <v>190</v>
      </c>
      <c r="GN1053">
        <v>191</v>
      </c>
      <c r="GO1053">
        <v>192</v>
      </c>
      <c r="GP1053">
        <v>193</v>
      </c>
      <c r="GQ1053">
        <v>194</v>
      </c>
      <c r="GR1053">
        <v>195</v>
      </c>
      <c r="GS1053">
        <v>196</v>
      </c>
      <c r="GT1053">
        <v>197</v>
      </c>
      <c r="GU1053">
        <v>198</v>
      </c>
      <c r="GV1053">
        <v>199</v>
      </c>
      <c r="GW1053">
        <v>200</v>
      </c>
      <c r="GX1053">
        <v>201</v>
      </c>
      <c r="GY1053">
        <v>202</v>
      </c>
      <c r="GZ1053">
        <v>203</v>
      </c>
      <c r="HA1053">
        <v>204</v>
      </c>
      <c r="HB1053">
        <v>205</v>
      </c>
      <c r="HC1053">
        <v>206</v>
      </c>
      <c r="HD1053">
        <v>207</v>
      </c>
      <c r="HE1053">
        <v>208</v>
      </c>
      <c r="HF1053">
        <v>209</v>
      </c>
      <c r="HH1053">
        <v>210</v>
      </c>
      <c r="HI1053">
        <v>211</v>
      </c>
      <c r="HJ1053">
        <v>212</v>
      </c>
      <c r="HK1053">
        <v>213</v>
      </c>
    </row>
    <row r="1054" spans="4:219" x14ac:dyDescent="0.2">
      <c r="E1054" s="426" t="s">
        <v>157</v>
      </c>
      <c r="F1054">
        <v>143</v>
      </c>
      <c r="G1054">
        <v>40</v>
      </c>
      <c r="H1054">
        <v>65</v>
      </c>
      <c r="I1054">
        <v>130</v>
      </c>
      <c r="J1054">
        <v>2</v>
      </c>
      <c r="K1054">
        <v>120</v>
      </c>
      <c r="L1054">
        <v>204</v>
      </c>
      <c r="M1054">
        <v>75</v>
      </c>
      <c r="N1054">
        <v>146</v>
      </c>
      <c r="O1054">
        <v>4</v>
      </c>
      <c r="P1054">
        <v>123</v>
      </c>
      <c r="Q1054">
        <v>56</v>
      </c>
      <c r="R1054">
        <v>110</v>
      </c>
      <c r="S1054">
        <v>210</v>
      </c>
      <c r="T1054">
        <v>89</v>
      </c>
      <c r="U1054">
        <v>80</v>
      </c>
      <c r="V1054">
        <v>15</v>
      </c>
      <c r="W1054">
        <v>140</v>
      </c>
      <c r="X1054">
        <v>175</v>
      </c>
      <c r="Y1054">
        <v>178</v>
      </c>
      <c r="Z1054">
        <v>190</v>
      </c>
      <c r="AA1054">
        <v>9</v>
      </c>
      <c r="AB1054">
        <v>30</v>
      </c>
      <c r="AC1054">
        <v>145</v>
      </c>
      <c r="AD1054">
        <v>77</v>
      </c>
      <c r="AE1054">
        <v>78</v>
      </c>
      <c r="AF1054">
        <v>212</v>
      </c>
      <c r="AG1054">
        <v>149</v>
      </c>
      <c r="AH1054">
        <v>17</v>
      </c>
      <c r="AI1054">
        <v>51</v>
      </c>
      <c r="AJ1054">
        <v>29</v>
      </c>
      <c r="AK1054">
        <v>61</v>
      </c>
      <c r="AL1054">
        <v>206</v>
      </c>
      <c r="AM1054">
        <v>162</v>
      </c>
      <c r="AN1054">
        <v>88</v>
      </c>
      <c r="AO1054">
        <v>43</v>
      </c>
      <c r="AP1054">
        <v>154</v>
      </c>
      <c r="AQ1054">
        <v>84</v>
      </c>
      <c r="AR1054">
        <v>203</v>
      </c>
      <c r="AS1054">
        <v>186</v>
      </c>
      <c r="AT1054">
        <v>45</v>
      </c>
      <c r="AU1054">
        <v>155</v>
      </c>
      <c r="AV1054">
        <v>192</v>
      </c>
      <c r="AW1054">
        <v>66</v>
      </c>
      <c r="AX1054">
        <v>71</v>
      </c>
      <c r="AY1054">
        <v>13</v>
      </c>
      <c r="AZ1054">
        <v>49</v>
      </c>
      <c r="BA1054">
        <v>211</v>
      </c>
      <c r="BB1054">
        <v>36</v>
      </c>
      <c r="BC1054">
        <v>33</v>
      </c>
      <c r="BD1054">
        <v>205</v>
      </c>
      <c r="BE1054">
        <v>161</v>
      </c>
      <c r="BF1054">
        <v>91</v>
      </c>
      <c r="BG1054">
        <v>141</v>
      </c>
      <c r="BH1054">
        <v>38</v>
      </c>
      <c r="BI1054">
        <v>64</v>
      </c>
      <c r="BJ1054">
        <v>198</v>
      </c>
      <c r="BK1054">
        <v>46</v>
      </c>
      <c r="BL1054">
        <v>107</v>
      </c>
      <c r="BM1054">
        <v>187</v>
      </c>
      <c r="BN1054">
        <v>85</v>
      </c>
      <c r="BO1054">
        <v>35</v>
      </c>
      <c r="BP1054">
        <v>200</v>
      </c>
      <c r="BQ1054">
        <v>147</v>
      </c>
      <c r="BR1054">
        <v>108</v>
      </c>
      <c r="BS1054">
        <v>55</v>
      </c>
      <c r="BT1054">
        <v>83</v>
      </c>
      <c r="BU1054">
        <v>124</v>
      </c>
      <c r="BV1054">
        <v>163</v>
      </c>
      <c r="BW1054">
        <v>148</v>
      </c>
      <c r="BX1054">
        <v>90</v>
      </c>
      <c r="BY1054">
        <v>95</v>
      </c>
      <c r="BZ1054">
        <v>76</v>
      </c>
      <c r="CA1054">
        <v>181</v>
      </c>
      <c r="CB1054">
        <v>12</v>
      </c>
      <c r="CC1054">
        <v>153</v>
      </c>
      <c r="CD1054">
        <v>54</v>
      </c>
      <c r="CE1054">
        <v>69</v>
      </c>
      <c r="CF1054">
        <v>105</v>
      </c>
      <c r="CG1054">
        <v>21</v>
      </c>
      <c r="CH1054">
        <v>10</v>
      </c>
      <c r="CI1054">
        <v>196</v>
      </c>
      <c r="CJ1054">
        <v>152</v>
      </c>
      <c r="CK1054">
        <v>68</v>
      </c>
      <c r="CL1054">
        <v>121</v>
      </c>
      <c r="CM1054">
        <v>14</v>
      </c>
      <c r="CN1054">
        <v>165</v>
      </c>
      <c r="CO1054">
        <v>67</v>
      </c>
      <c r="CP1054">
        <v>6</v>
      </c>
      <c r="CQ1054">
        <v>53</v>
      </c>
      <c r="CR1054">
        <v>144</v>
      </c>
      <c r="CS1054">
        <v>41</v>
      </c>
      <c r="CT1054">
        <v>177</v>
      </c>
      <c r="CU1054">
        <v>111</v>
      </c>
      <c r="CV1054">
        <v>47</v>
      </c>
      <c r="CW1054">
        <v>44</v>
      </c>
      <c r="CX1054">
        <v>134</v>
      </c>
      <c r="CY1054">
        <v>136</v>
      </c>
      <c r="CZ1054">
        <v>18</v>
      </c>
      <c r="DA1054">
        <v>164</v>
      </c>
      <c r="DB1054">
        <v>39</v>
      </c>
      <c r="DC1054">
        <v>103</v>
      </c>
      <c r="DD1054">
        <v>20</v>
      </c>
      <c r="DE1054">
        <v>11</v>
      </c>
      <c r="DF1054">
        <v>57</v>
      </c>
      <c r="DG1054">
        <v>113</v>
      </c>
      <c r="DH1054">
        <v>193</v>
      </c>
      <c r="DI1054">
        <v>50</v>
      </c>
      <c r="DJ1054">
        <v>170</v>
      </c>
      <c r="DK1054">
        <v>3</v>
      </c>
      <c r="DL1054">
        <v>79</v>
      </c>
      <c r="DM1054">
        <v>5</v>
      </c>
      <c r="DN1054">
        <v>72</v>
      </c>
      <c r="DO1054">
        <v>167</v>
      </c>
      <c r="DP1054">
        <v>207</v>
      </c>
      <c r="DQ1054">
        <v>174</v>
      </c>
      <c r="DR1054">
        <v>209</v>
      </c>
      <c r="DS1054">
        <v>37</v>
      </c>
      <c r="DT1054">
        <v>8</v>
      </c>
      <c r="DU1054">
        <v>184</v>
      </c>
      <c r="DV1054">
        <v>213</v>
      </c>
      <c r="DW1054">
        <v>86</v>
      </c>
      <c r="DX1054">
        <v>159</v>
      </c>
      <c r="DY1054">
        <v>197</v>
      </c>
      <c r="DZ1054">
        <v>104</v>
      </c>
      <c r="EA1054">
        <v>117</v>
      </c>
      <c r="EB1054">
        <v>160</v>
      </c>
      <c r="EC1054">
        <v>70</v>
      </c>
      <c r="ED1054">
        <v>142</v>
      </c>
      <c r="EE1054">
        <v>188</v>
      </c>
      <c r="EF1054">
        <v>114</v>
      </c>
      <c r="EG1054">
        <v>100</v>
      </c>
      <c r="EH1054">
        <v>119</v>
      </c>
      <c r="EI1054">
        <v>60</v>
      </c>
      <c r="EJ1054">
        <v>106</v>
      </c>
      <c r="EK1054">
        <v>172</v>
      </c>
      <c r="EL1054">
        <v>28</v>
      </c>
      <c r="EM1054">
        <v>151</v>
      </c>
      <c r="EN1054">
        <v>23</v>
      </c>
      <c r="EO1054">
        <v>32</v>
      </c>
      <c r="EP1054">
        <v>19</v>
      </c>
      <c r="EQ1054">
        <v>168</v>
      </c>
      <c r="ER1054">
        <v>189</v>
      </c>
      <c r="ES1054">
        <v>102</v>
      </c>
      <c r="ET1054">
        <v>31</v>
      </c>
      <c r="EU1054">
        <v>169</v>
      </c>
      <c r="EV1054">
        <v>128</v>
      </c>
      <c r="EW1054">
        <v>137</v>
      </c>
      <c r="EX1054">
        <v>133</v>
      </c>
      <c r="EY1054">
        <v>208</v>
      </c>
      <c r="EZ1054">
        <v>122</v>
      </c>
      <c r="FA1054">
        <v>199</v>
      </c>
      <c r="FB1054">
        <v>74</v>
      </c>
      <c r="FC1054">
        <v>101</v>
      </c>
      <c r="FD1054">
        <v>34</v>
      </c>
      <c r="FE1054">
        <v>59</v>
      </c>
      <c r="FF1054">
        <v>73</v>
      </c>
      <c r="FG1054">
        <v>82</v>
      </c>
      <c r="FH1054">
        <v>116</v>
      </c>
      <c r="FI1054">
        <v>156</v>
      </c>
      <c r="FJ1054">
        <v>138</v>
      </c>
      <c r="FK1054">
        <v>109</v>
      </c>
      <c r="FL1054">
        <v>180</v>
      </c>
      <c r="FM1054">
        <v>27</v>
      </c>
      <c r="FN1054">
        <v>166</v>
      </c>
      <c r="FO1054">
        <v>185</v>
      </c>
      <c r="FP1054">
        <v>194</v>
      </c>
      <c r="FQ1054">
        <v>7</v>
      </c>
      <c r="FR1054">
        <v>58</v>
      </c>
      <c r="FS1054">
        <v>201</v>
      </c>
      <c r="FT1054">
        <v>98</v>
      </c>
      <c r="FU1054">
        <v>183</v>
      </c>
      <c r="FV1054">
        <v>87</v>
      </c>
      <c r="FW1054">
        <v>81</v>
      </c>
      <c r="FX1054">
        <v>22</v>
      </c>
      <c r="FY1054">
        <v>139</v>
      </c>
      <c r="FZ1054">
        <v>94</v>
      </c>
      <c r="GA1054">
        <v>131</v>
      </c>
      <c r="GB1054">
        <v>173</v>
      </c>
      <c r="GC1054">
        <v>126</v>
      </c>
      <c r="GD1054">
        <v>99</v>
      </c>
      <c r="GE1054">
        <v>16</v>
      </c>
      <c r="GF1054">
        <v>62</v>
      </c>
      <c r="GG1054">
        <v>191</v>
      </c>
      <c r="GH1054">
        <v>132</v>
      </c>
      <c r="GI1054">
        <v>135</v>
      </c>
      <c r="GJ1054">
        <v>158</v>
      </c>
      <c r="GK1054">
        <v>26</v>
      </c>
      <c r="GL1054">
        <v>127</v>
      </c>
      <c r="GM1054">
        <v>92</v>
      </c>
      <c r="GN1054">
        <v>115</v>
      </c>
      <c r="GO1054">
        <v>1</v>
      </c>
      <c r="GP1054">
        <v>97</v>
      </c>
      <c r="GQ1054">
        <v>150</v>
      </c>
      <c r="GR1054">
        <v>48</v>
      </c>
      <c r="GS1054">
        <v>125</v>
      </c>
      <c r="GT1054">
        <v>24</v>
      </c>
      <c r="GU1054">
        <v>157</v>
      </c>
      <c r="GV1054">
        <v>112</v>
      </c>
      <c r="GW1054">
        <v>129</v>
      </c>
      <c r="GX1054">
        <v>93</v>
      </c>
      <c r="GY1054">
        <v>63</v>
      </c>
      <c r="GZ1054">
        <v>96</v>
      </c>
      <c r="HA1054">
        <v>171</v>
      </c>
      <c r="HB1054">
        <v>52</v>
      </c>
      <c r="HC1054">
        <v>179</v>
      </c>
      <c r="HD1054">
        <v>118</v>
      </c>
      <c r="HE1054">
        <v>202</v>
      </c>
      <c r="HF1054">
        <v>182</v>
      </c>
      <c r="HH1054">
        <v>42</v>
      </c>
      <c r="HI1054">
        <v>176</v>
      </c>
      <c r="HJ1054">
        <v>195</v>
      </c>
      <c r="HK1054">
        <v>25</v>
      </c>
    </row>
    <row r="1055" spans="4:219" x14ac:dyDescent="0.2">
      <c r="E1055" s="426" t="s">
        <v>159</v>
      </c>
      <c r="F1055">
        <v>32</v>
      </c>
      <c r="G1055">
        <v>38</v>
      </c>
      <c r="H1055">
        <v>166</v>
      </c>
      <c r="I1055">
        <v>100</v>
      </c>
      <c r="J1055">
        <v>183</v>
      </c>
      <c r="K1055">
        <v>132</v>
      </c>
      <c r="L1055">
        <v>140</v>
      </c>
      <c r="M1055">
        <v>52</v>
      </c>
      <c r="N1055">
        <v>98</v>
      </c>
      <c r="O1055">
        <v>11</v>
      </c>
      <c r="P1055">
        <v>194</v>
      </c>
      <c r="Q1055">
        <v>3</v>
      </c>
      <c r="R1055">
        <v>59</v>
      </c>
      <c r="S1055">
        <v>153</v>
      </c>
      <c r="T1055">
        <v>179</v>
      </c>
      <c r="U1055">
        <v>47</v>
      </c>
      <c r="V1055">
        <v>106</v>
      </c>
      <c r="W1055">
        <v>27</v>
      </c>
      <c r="X1055">
        <v>87</v>
      </c>
      <c r="Y1055">
        <v>56</v>
      </c>
      <c r="Z1055">
        <v>197</v>
      </c>
      <c r="AA1055">
        <v>69</v>
      </c>
      <c r="AB1055">
        <v>9</v>
      </c>
      <c r="AC1055">
        <v>61</v>
      </c>
      <c r="AD1055">
        <v>151</v>
      </c>
      <c r="AE1055">
        <v>154</v>
      </c>
      <c r="AF1055">
        <v>8</v>
      </c>
      <c r="AG1055">
        <v>127</v>
      </c>
      <c r="AH1055">
        <v>176</v>
      </c>
      <c r="AI1055">
        <v>112</v>
      </c>
      <c r="AJ1055">
        <v>198</v>
      </c>
      <c r="AK1055">
        <v>115</v>
      </c>
      <c r="AL1055">
        <v>162</v>
      </c>
      <c r="AM1055">
        <v>37</v>
      </c>
      <c r="AN1055">
        <v>26</v>
      </c>
      <c r="AO1055">
        <v>104</v>
      </c>
      <c r="AP1055">
        <v>6</v>
      </c>
      <c r="AQ1055">
        <v>204</v>
      </c>
      <c r="AR1055">
        <v>158</v>
      </c>
      <c r="AS1055">
        <v>152</v>
      </c>
      <c r="AT1055">
        <v>35</v>
      </c>
      <c r="AU1055">
        <v>156</v>
      </c>
      <c r="AV1055">
        <v>102</v>
      </c>
      <c r="AW1055">
        <v>76</v>
      </c>
      <c r="AX1055">
        <v>62</v>
      </c>
      <c r="AY1055">
        <v>12</v>
      </c>
      <c r="AZ1055">
        <v>68</v>
      </c>
      <c r="BA1055">
        <v>64</v>
      </c>
      <c r="BB1055">
        <v>131</v>
      </c>
      <c r="BC1055">
        <v>136</v>
      </c>
      <c r="BD1055">
        <v>155</v>
      </c>
      <c r="BE1055">
        <v>195</v>
      </c>
      <c r="BF1055">
        <v>190</v>
      </c>
      <c r="BG1055">
        <v>135</v>
      </c>
      <c r="BH1055">
        <v>91</v>
      </c>
      <c r="BI1055">
        <v>57</v>
      </c>
      <c r="BJ1055">
        <v>30</v>
      </c>
      <c r="BK1055">
        <v>144</v>
      </c>
      <c r="BL1055">
        <v>117</v>
      </c>
      <c r="BM1055">
        <v>63</v>
      </c>
      <c r="BN1055">
        <v>164</v>
      </c>
      <c r="BO1055">
        <v>108</v>
      </c>
      <c r="BP1055">
        <v>142</v>
      </c>
      <c r="BQ1055">
        <v>123</v>
      </c>
      <c r="BR1055">
        <v>49</v>
      </c>
      <c r="BS1055">
        <v>89</v>
      </c>
      <c r="BT1055">
        <v>81</v>
      </c>
      <c r="BU1055">
        <v>165</v>
      </c>
      <c r="BV1055">
        <v>55</v>
      </c>
      <c r="BW1055">
        <v>73</v>
      </c>
      <c r="BX1055">
        <v>124</v>
      </c>
      <c r="BY1055">
        <v>191</v>
      </c>
      <c r="BZ1055">
        <v>15</v>
      </c>
      <c r="CA1055">
        <v>93</v>
      </c>
      <c r="CB1055">
        <v>161</v>
      </c>
      <c r="CC1055">
        <v>54</v>
      </c>
      <c r="CD1055">
        <v>23</v>
      </c>
      <c r="CE1055">
        <v>120</v>
      </c>
      <c r="CF1055">
        <v>128</v>
      </c>
      <c r="CG1055">
        <v>138</v>
      </c>
      <c r="CH1055">
        <v>60</v>
      </c>
      <c r="CI1055">
        <v>129</v>
      </c>
      <c r="CJ1055">
        <v>109</v>
      </c>
      <c r="CK1055">
        <v>7</v>
      </c>
      <c r="CL1055">
        <v>41</v>
      </c>
      <c r="CM1055">
        <v>105</v>
      </c>
      <c r="CN1055">
        <v>70</v>
      </c>
      <c r="CO1055">
        <v>182</v>
      </c>
      <c r="CP1055">
        <v>85</v>
      </c>
      <c r="CQ1055">
        <v>157</v>
      </c>
      <c r="CR1055">
        <v>173</v>
      </c>
      <c r="CS1055">
        <v>188</v>
      </c>
      <c r="CT1055">
        <v>14</v>
      </c>
      <c r="CU1055">
        <v>137</v>
      </c>
      <c r="CV1055">
        <v>118</v>
      </c>
      <c r="CW1055">
        <v>167</v>
      </c>
      <c r="CX1055">
        <v>74</v>
      </c>
      <c r="CY1055">
        <v>80</v>
      </c>
      <c r="CZ1055">
        <v>90</v>
      </c>
      <c r="DA1055">
        <v>16</v>
      </c>
      <c r="DB1055">
        <v>150</v>
      </c>
      <c r="DC1055">
        <v>58</v>
      </c>
      <c r="DD1055">
        <v>141</v>
      </c>
      <c r="DE1055">
        <v>177</v>
      </c>
      <c r="DF1055">
        <v>212</v>
      </c>
      <c r="DG1055">
        <v>184</v>
      </c>
      <c r="DH1055">
        <v>146</v>
      </c>
      <c r="DI1055">
        <v>79</v>
      </c>
      <c r="DJ1055">
        <v>82</v>
      </c>
      <c r="DK1055">
        <v>169</v>
      </c>
      <c r="DL1055">
        <v>24</v>
      </c>
      <c r="DM1055">
        <v>119</v>
      </c>
      <c r="DN1055">
        <v>147</v>
      </c>
      <c r="DO1055">
        <v>86</v>
      </c>
      <c r="DP1055">
        <v>28</v>
      </c>
      <c r="DQ1055">
        <v>84</v>
      </c>
      <c r="DR1055">
        <v>101</v>
      </c>
      <c r="DS1055">
        <v>77</v>
      </c>
      <c r="DT1055">
        <v>72</v>
      </c>
      <c r="DU1055">
        <v>1</v>
      </c>
      <c r="DV1055">
        <v>189</v>
      </c>
      <c r="DW1055">
        <v>71</v>
      </c>
      <c r="DX1055">
        <v>95</v>
      </c>
      <c r="DY1055">
        <v>42</v>
      </c>
      <c r="DZ1055">
        <v>29</v>
      </c>
      <c r="EA1055">
        <v>130</v>
      </c>
      <c r="EB1055">
        <v>149</v>
      </c>
      <c r="EC1055">
        <v>205</v>
      </c>
      <c r="ED1055">
        <v>67</v>
      </c>
      <c r="EE1055">
        <v>44</v>
      </c>
      <c r="EF1055">
        <v>175</v>
      </c>
      <c r="EG1055">
        <v>88</v>
      </c>
      <c r="EH1055">
        <v>94</v>
      </c>
      <c r="EI1055">
        <v>10</v>
      </c>
      <c r="EJ1055">
        <v>13</v>
      </c>
      <c r="EK1055">
        <v>2</v>
      </c>
      <c r="EL1055">
        <v>18</v>
      </c>
      <c r="EM1055">
        <v>114</v>
      </c>
      <c r="EN1055">
        <v>22</v>
      </c>
      <c r="EO1055">
        <v>66</v>
      </c>
      <c r="EP1055">
        <v>160</v>
      </c>
      <c r="EQ1055">
        <v>171</v>
      </c>
      <c r="ER1055">
        <v>186</v>
      </c>
      <c r="ES1055">
        <v>122</v>
      </c>
      <c r="ET1055">
        <v>107</v>
      </c>
      <c r="EU1055">
        <v>180</v>
      </c>
      <c r="EV1055">
        <v>65</v>
      </c>
      <c r="EW1055">
        <v>5</v>
      </c>
      <c r="EX1055">
        <v>202</v>
      </c>
      <c r="EY1055">
        <v>210</v>
      </c>
      <c r="EZ1055">
        <v>4</v>
      </c>
      <c r="FA1055">
        <v>20</v>
      </c>
      <c r="FB1055">
        <v>51</v>
      </c>
      <c r="FC1055">
        <v>96</v>
      </c>
      <c r="FD1055">
        <v>36</v>
      </c>
      <c r="FE1055">
        <v>208</v>
      </c>
      <c r="FF1055">
        <v>75</v>
      </c>
      <c r="FG1055">
        <v>125</v>
      </c>
      <c r="FH1055">
        <v>103</v>
      </c>
      <c r="FI1055">
        <v>111</v>
      </c>
      <c r="FJ1055">
        <v>133</v>
      </c>
      <c r="FK1055">
        <v>50</v>
      </c>
      <c r="FL1055">
        <v>207</v>
      </c>
      <c r="FM1055">
        <v>45</v>
      </c>
      <c r="FN1055">
        <v>196</v>
      </c>
      <c r="FO1055">
        <v>53</v>
      </c>
      <c r="FP1055">
        <v>139</v>
      </c>
      <c r="FQ1055">
        <v>92</v>
      </c>
      <c r="FR1055">
        <v>97</v>
      </c>
      <c r="FS1055">
        <v>181</v>
      </c>
      <c r="FT1055">
        <v>200</v>
      </c>
      <c r="FU1055">
        <v>110</v>
      </c>
      <c r="FV1055">
        <v>116</v>
      </c>
      <c r="FW1055">
        <v>78</v>
      </c>
      <c r="FX1055">
        <v>209</v>
      </c>
      <c r="FY1055">
        <v>34</v>
      </c>
      <c r="FZ1055">
        <v>99</v>
      </c>
      <c r="GA1055">
        <v>39</v>
      </c>
      <c r="GB1055">
        <v>43</v>
      </c>
      <c r="GC1055">
        <v>193</v>
      </c>
      <c r="GD1055">
        <v>48</v>
      </c>
      <c r="GE1055">
        <v>19</v>
      </c>
      <c r="GF1055">
        <v>21</v>
      </c>
      <c r="GG1055">
        <v>113</v>
      </c>
      <c r="GH1055">
        <v>143</v>
      </c>
      <c r="GI1055">
        <v>187</v>
      </c>
      <c r="GJ1055">
        <v>31</v>
      </c>
      <c r="GK1055">
        <v>134</v>
      </c>
      <c r="GL1055">
        <v>192</v>
      </c>
      <c r="GM1055">
        <v>211</v>
      </c>
      <c r="GN1055">
        <v>25</v>
      </c>
      <c r="GO1055">
        <v>163</v>
      </c>
      <c r="GP1055">
        <v>213</v>
      </c>
      <c r="GQ1055">
        <v>172</v>
      </c>
      <c r="GR1055">
        <v>46</v>
      </c>
      <c r="GS1055">
        <v>17</v>
      </c>
      <c r="GT1055">
        <v>178</v>
      </c>
      <c r="GU1055">
        <v>199</v>
      </c>
      <c r="GV1055">
        <v>185</v>
      </c>
      <c r="GW1055">
        <v>206</v>
      </c>
      <c r="GX1055">
        <v>145</v>
      </c>
      <c r="GY1055">
        <v>33</v>
      </c>
      <c r="GZ1055">
        <v>40</v>
      </c>
      <c r="HA1055">
        <v>168</v>
      </c>
      <c r="HB1055">
        <v>83</v>
      </c>
      <c r="HC1055">
        <v>170</v>
      </c>
      <c r="HD1055">
        <v>159</v>
      </c>
      <c r="HE1055">
        <v>121</v>
      </c>
      <c r="HF1055">
        <v>201</v>
      </c>
      <c r="HH1055">
        <v>148</v>
      </c>
      <c r="HI1055">
        <v>203</v>
      </c>
      <c r="HJ1055">
        <v>174</v>
      </c>
      <c r="HK1055">
        <v>126</v>
      </c>
    </row>
    <row r="1057" spans="4:224" x14ac:dyDescent="0.2">
      <c r="D1057" s="430">
        <v>214</v>
      </c>
      <c r="E1057" s="431" t="s">
        <v>179</v>
      </c>
    </row>
    <row r="1058" spans="4:224" x14ac:dyDescent="0.2">
      <c r="E1058" s="426" t="s">
        <v>130</v>
      </c>
      <c r="F1058">
        <v>1</v>
      </c>
      <c r="G1058">
        <v>2</v>
      </c>
      <c r="H1058">
        <v>3</v>
      </c>
      <c r="I1058">
        <v>4</v>
      </c>
      <c r="J1058">
        <v>5</v>
      </c>
      <c r="K1058">
        <v>6</v>
      </c>
      <c r="L1058">
        <v>7</v>
      </c>
      <c r="M1058">
        <v>8</v>
      </c>
      <c r="N1058">
        <v>9</v>
      </c>
      <c r="O1058">
        <v>10</v>
      </c>
      <c r="P1058">
        <v>11</v>
      </c>
      <c r="Q1058">
        <v>12</v>
      </c>
      <c r="R1058">
        <v>13</v>
      </c>
      <c r="S1058">
        <v>14</v>
      </c>
      <c r="T1058">
        <v>15</v>
      </c>
      <c r="U1058">
        <v>16</v>
      </c>
      <c r="V1058">
        <v>17</v>
      </c>
      <c r="W1058">
        <v>18</v>
      </c>
      <c r="X1058">
        <v>19</v>
      </c>
      <c r="Y1058">
        <v>20</v>
      </c>
      <c r="Z1058">
        <v>21</v>
      </c>
      <c r="AA1058">
        <v>22</v>
      </c>
      <c r="AB1058">
        <v>23</v>
      </c>
      <c r="AC1058">
        <v>24</v>
      </c>
      <c r="AD1058">
        <v>25</v>
      </c>
      <c r="AE1058">
        <v>26</v>
      </c>
      <c r="AF1058">
        <v>27</v>
      </c>
      <c r="AG1058">
        <v>28</v>
      </c>
      <c r="AH1058">
        <v>29</v>
      </c>
      <c r="AI1058">
        <v>30</v>
      </c>
      <c r="AJ1058">
        <v>31</v>
      </c>
      <c r="AK1058">
        <v>32</v>
      </c>
      <c r="AL1058">
        <v>33</v>
      </c>
      <c r="AM1058">
        <v>34</v>
      </c>
      <c r="AN1058">
        <v>35</v>
      </c>
      <c r="AO1058">
        <v>36</v>
      </c>
      <c r="AP1058">
        <v>37</v>
      </c>
      <c r="AQ1058">
        <v>38</v>
      </c>
      <c r="AR1058">
        <v>39</v>
      </c>
      <c r="AS1058">
        <v>40</v>
      </c>
      <c r="AT1058">
        <v>41</v>
      </c>
      <c r="AU1058">
        <v>42</v>
      </c>
      <c r="AV1058">
        <v>43</v>
      </c>
      <c r="AW1058">
        <v>44</v>
      </c>
      <c r="AX1058">
        <v>45</v>
      </c>
      <c r="AY1058">
        <v>46</v>
      </c>
      <c r="AZ1058">
        <v>47</v>
      </c>
      <c r="BA1058">
        <v>48</v>
      </c>
      <c r="BB1058">
        <v>49</v>
      </c>
      <c r="BC1058">
        <v>50</v>
      </c>
      <c r="BD1058">
        <v>51</v>
      </c>
      <c r="BE1058">
        <v>52</v>
      </c>
      <c r="BF1058">
        <v>53</v>
      </c>
      <c r="BG1058">
        <v>54</v>
      </c>
      <c r="BH1058">
        <v>55</v>
      </c>
      <c r="BI1058">
        <v>56</v>
      </c>
      <c r="BJ1058">
        <v>57</v>
      </c>
      <c r="BK1058">
        <v>58</v>
      </c>
      <c r="BL1058">
        <v>59</v>
      </c>
      <c r="BM1058">
        <v>60</v>
      </c>
      <c r="BN1058">
        <v>61</v>
      </c>
      <c r="BO1058">
        <v>62</v>
      </c>
      <c r="BP1058">
        <v>63</v>
      </c>
      <c r="BQ1058">
        <v>64</v>
      </c>
      <c r="BR1058">
        <v>65</v>
      </c>
      <c r="BS1058">
        <v>66</v>
      </c>
      <c r="BT1058">
        <v>67</v>
      </c>
      <c r="BU1058">
        <v>68</v>
      </c>
      <c r="BV1058">
        <v>69</v>
      </c>
      <c r="BW1058">
        <v>70</v>
      </c>
      <c r="BX1058">
        <v>71</v>
      </c>
      <c r="BY1058">
        <v>72</v>
      </c>
      <c r="BZ1058">
        <v>73</v>
      </c>
      <c r="CA1058">
        <v>74</v>
      </c>
      <c r="CB1058">
        <v>75</v>
      </c>
      <c r="CC1058">
        <v>76</v>
      </c>
      <c r="CD1058">
        <v>77</v>
      </c>
      <c r="CE1058">
        <v>78</v>
      </c>
      <c r="CF1058">
        <v>79</v>
      </c>
      <c r="CG1058">
        <v>80</v>
      </c>
      <c r="CH1058">
        <v>81</v>
      </c>
      <c r="CI1058">
        <v>82</v>
      </c>
      <c r="CJ1058">
        <v>83</v>
      </c>
      <c r="CK1058">
        <v>84</v>
      </c>
      <c r="CL1058">
        <v>85</v>
      </c>
      <c r="CM1058">
        <v>86</v>
      </c>
      <c r="CN1058">
        <v>87</v>
      </c>
      <c r="CO1058">
        <v>88</v>
      </c>
      <c r="CP1058">
        <v>89</v>
      </c>
      <c r="CQ1058">
        <v>90</v>
      </c>
      <c r="CR1058">
        <v>91</v>
      </c>
      <c r="CS1058">
        <v>92</v>
      </c>
      <c r="CT1058">
        <v>93</v>
      </c>
      <c r="CU1058">
        <v>94</v>
      </c>
      <c r="CV1058">
        <v>95</v>
      </c>
      <c r="CW1058">
        <v>96</v>
      </c>
      <c r="CX1058">
        <v>97</v>
      </c>
      <c r="CY1058">
        <v>98</v>
      </c>
      <c r="CZ1058">
        <v>99</v>
      </c>
      <c r="DA1058">
        <v>100</v>
      </c>
      <c r="DB1058">
        <v>101</v>
      </c>
      <c r="DC1058">
        <v>102</v>
      </c>
      <c r="DD1058">
        <v>103</v>
      </c>
      <c r="DE1058">
        <v>104</v>
      </c>
      <c r="DF1058">
        <v>105</v>
      </c>
      <c r="DG1058">
        <v>106</v>
      </c>
      <c r="DH1058">
        <v>107</v>
      </c>
      <c r="DI1058">
        <v>108</v>
      </c>
      <c r="DJ1058">
        <v>109</v>
      </c>
      <c r="DK1058">
        <v>110</v>
      </c>
      <c r="DL1058">
        <v>111</v>
      </c>
      <c r="DM1058">
        <v>112</v>
      </c>
      <c r="DN1058">
        <v>113</v>
      </c>
      <c r="DO1058">
        <v>114</v>
      </c>
      <c r="DP1058">
        <v>115</v>
      </c>
      <c r="DQ1058">
        <v>116</v>
      </c>
      <c r="DR1058">
        <v>117</v>
      </c>
      <c r="DS1058">
        <v>118</v>
      </c>
      <c r="DT1058">
        <v>119</v>
      </c>
      <c r="DU1058">
        <v>120</v>
      </c>
      <c r="DV1058">
        <v>121</v>
      </c>
      <c r="DW1058">
        <v>122</v>
      </c>
      <c r="DX1058">
        <v>123</v>
      </c>
      <c r="DY1058">
        <v>124</v>
      </c>
      <c r="DZ1058">
        <v>125</v>
      </c>
      <c r="EA1058">
        <v>126</v>
      </c>
      <c r="EB1058">
        <v>127</v>
      </c>
      <c r="EC1058">
        <v>128</v>
      </c>
      <c r="ED1058">
        <v>129</v>
      </c>
      <c r="EE1058">
        <v>130</v>
      </c>
      <c r="EF1058">
        <v>131</v>
      </c>
      <c r="EG1058">
        <v>132</v>
      </c>
      <c r="EH1058">
        <v>133</v>
      </c>
      <c r="EI1058">
        <v>134</v>
      </c>
      <c r="EJ1058">
        <v>135</v>
      </c>
      <c r="EK1058">
        <v>136</v>
      </c>
      <c r="EL1058">
        <v>137</v>
      </c>
      <c r="EM1058">
        <v>138</v>
      </c>
      <c r="EN1058">
        <v>139</v>
      </c>
      <c r="EO1058">
        <v>140</v>
      </c>
      <c r="EP1058">
        <v>141</v>
      </c>
      <c r="EQ1058">
        <v>142</v>
      </c>
      <c r="ER1058">
        <v>143</v>
      </c>
      <c r="ES1058">
        <v>144</v>
      </c>
      <c r="ET1058">
        <v>145</v>
      </c>
      <c r="EU1058">
        <v>146</v>
      </c>
      <c r="EV1058">
        <v>147</v>
      </c>
      <c r="EW1058">
        <v>148</v>
      </c>
      <c r="EX1058">
        <v>149</v>
      </c>
      <c r="EY1058">
        <v>150</v>
      </c>
      <c r="EZ1058">
        <v>151</v>
      </c>
      <c r="FA1058">
        <v>152</v>
      </c>
      <c r="FB1058">
        <v>153</v>
      </c>
      <c r="FC1058">
        <v>154</v>
      </c>
      <c r="FD1058">
        <v>155</v>
      </c>
      <c r="FE1058">
        <v>156</v>
      </c>
      <c r="FF1058">
        <v>157</v>
      </c>
      <c r="FG1058">
        <v>158</v>
      </c>
      <c r="FH1058">
        <v>159</v>
      </c>
      <c r="FI1058">
        <v>160</v>
      </c>
      <c r="FJ1058">
        <v>161</v>
      </c>
      <c r="FK1058">
        <v>162</v>
      </c>
      <c r="FL1058">
        <v>163</v>
      </c>
      <c r="FM1058">
        <v>164</v>
      </c>
      <c r="FN1058">
        <v>165</v>
      </c>
      <c r="FO1058">
        <v>166</v>
      </c>
      <c r="FP1058">
        <v>167</v>
      </c>
      <c r="FQ1058">
        <v>168</v>
      </c>
      <c r="FR1058">
        <v>169</v>
      </c>
      <c r="FS1058">
        <v>170</v>
      </c>
      <c r="FT1058">
        <v>171</v>
      </c>
      <c r="FU1058">
        <v>172</v>
      </c>
      <c r="FV1058">
        <v>173</v>
      </c>
      <c r="FW1058">
        <v>174</v>
      </c>
      <c r="FX1058">
        <v>175</v>
      </c>
      <c r="FY1058">
        <v>176</v>
      </c>
      <c r="FZ1058">
        <v>177</v>
      </c>
      <c r="GA1058">
        <v>178</v>
      </c>
      <c r="GB1058">
        <v>179</v>
      </c>
      <c r="GC1058">
        <v>180</v>
      </c>
      <c r="GD1058">
        <v>181</v>
      </c>
      <c r="GE1058">
        <v>182</v>
      </c>
      <c r="GF1058">
        <v>183</v>
      </c>
      <c r="GG1058">
        <v>184</v>
      </c>
      <c r="GH1058">
        <v>185</v>
      </c>
      <c r="GI1058">
        <v>186</v>
      </c>
      <c r="GJ1058">
        <v>187</v>
      </c>
      <c r="GK1058">
        <v>188</v>
      </c>
      <c r="GL1058">
        <v>189</v>
      </c>
      <c r="GM1058">
        <v>190</v>
      </c>
      <c r="GN1058">
        <v>191</v>
      </c>
      <c r="GO1058">
        <v>192</v>
      </c>
      <c r="GP1058">
        <v>193</v>
      </c>
      <c r="GQ1058">
        <v>194</v>
      </c>
      <c r="GR1058">
        <v>195</v>
      </c>
      <c r="GS1058">
        <v>196</v>
      </c>
      <c r="GT1058">
        <v>197</v>
      </c>
      <c r="GU1058">
        <v>198</v>
      </c>
      <c r="GV1058">
        <v>199</v>
      </c>
      <c r="GW1058">
        <v>200</v>
      </c>
      <c r="GX1058">
        <v>201</v>
      </c>
      <c r="GY1058">
        <v>202</v>
      </c>
      <c r="GZ1058">
        <v>203</v>
      </c>
      <c r="HA1058">
        <v>204</v>
      </c>
      <c r="HB1058">
        <v>205</v>
      </c>
      <c r="HC1058">
        <v>206</v>
      </c>
      <c r="HD1058">
        <v>207</v>
      </c>
      <c r="HE1058">
        <v>208</v>
      </c>
      <c r="HF1058">
        <v>209</v>
      </c>
      <c r="HG1058">
        <v>210</v>
      </c>
      <c r="HH1058">
        <v>211</v>
      </c>
      <c r="HI1058">
        <v>212</v>
      </c>
      <c r="HJ1058">
        <v>213</v>
      </c>
      <c r="HK1058">
        <v>214</v>
      </c>
    </row>
    <row r="1059" spans="4:224" x14ac:dyDescent="0.2">
      <c r="E1059" s="426" t="s">
        <v>157</v>
      </c>
      <c r="F1059">
        <v>89</v>
      </c>
      <c r="G1059">
        <v>210</v>
      </c>
      <c r="H1059">
        <v>130</v>
      </c>
      <c r="I1059">
        <v>112</v>
      </c>
      <c r="J1059">
        <v>3</v>
      </c>
      <c r="K1059">
        <v>113</v>
      </c>
      <c r="L1059">
        <v>13</v>
      </c>
      <c r="M1059">
        <v>135</v>
      </c>
      <c r="N1059">
        <v>61</v>
      </c>
      <c r="O1059">
        <v>143</v>
      </c>
      <c r="P1059">
        <v>54</v>
      </c>
      <c r="Q1059">
        <v>45</v>
      </c>
      <c r="R1059">
        <v>75</v>
      </c>
      <c r="S1059">
        <v>92</v>
      </c>
      <c r="T1059">
        <v>157</v>
      </c>
      <c r="U1059">
        <v>4</v>
      </c>
      <c r="V1059">
        <v>156</v>
      </c>
      <c r="W1059">
        <v>114</v>
      </c>
      <c r="X1059">
        <v>93</v>
      </c>
      <c r="Y1059">
        <v>211</v>
      </c>
      <c r="Z1059">
        <v>132</v>
      </c>
      <c r="AA1059">
        <v>119</v>
      </c>
      <c r="AB1059">
        <v>102</v>
      </c>
      <c r="AC1059">
        <v>175</v>
      </c>
      <c r="AD1059">
        <v>36</v>
      </c>
      <c r="AE1059">
        <v>49</v>
      </c>
      <c r="AF1059">
        <v>173</v>
      </c>
      <c r="AG1059">
        <v>30</v>
      </c>
      <c r="AH1059">
        <v>78</v>
      </c>
      <c r="AI1059">
        <v>51</v>
      </c>
      <c r="AJ1059">
        <v>100</v>
      </c>
      <c r="AK1059">
        <v>59</v>
      </c>
      <c r="AL1059">
        <v>7</v>
      </c>
      <c r="AM1059">
        <v>151</v>
      </c>
      <c r="AN1059">
        <v>122</v>
      </c>
      <c r="AO1059">
        <v>99</v>
      </c>
      <c r="AP1059">
        <v>15</v>
      </c>
      <c r="AQ1059">
        <v>170</v>
      </c>
      <c r="AR1059">
        <v>117</v>
      </c>
      <c r="AS1059">
        <v>174</v>
      </c>
      <c r="AT1059">
        <v>35</v>
      </c>
      <c r="AU1059">
        <v>24</v>
      </c>
      <c r="AV1059">
        <v>111</v>
      </c>
      <c r="AW1059">
        <v>176</v>
      </c>
      <c r="AX1059">
        <v>204</v>
      </c>
      <c r="AY1059">
        <v>209</v>
      </c>
      <c r="AZ1059">
        <v>33</v>
      </c>
      <c r="BA1059">
        <v>180</v>
      </c>
      <c r="BB1059">
        <v>6</v>
      </c>
      <c r="BC1059">
        <v>196</v>
      </c>
      <c r="BD1059">
        <v>110</v>
      </c>
      <c r="BE1059">
        <v>198</v>
      </c>
      <c r="BF1059">
        <v>41</v>
      </c>
      <c r="BG1059">
        <v>166</v>
      </c>
      <c r="BH1059">
        <v>16</v>
      </c>
      <c r="BI1059">
        <v>23</v>
      </c>
      <c r="BJ1059">
        <v>121</v>
      </c>
      <c r="BK1059">
        <v>139</v>
      </c>
      <c r="BL1059">
        <v>72</v>
      </c>
      <c r="BM1059">
        <v>212</v>
      </c>
      <c r="BN1059">
        <v>159</v>
      </c>
      <c r="BO1059">
        <v>123</v>
      </c>
      <c r="BP1059">
        <v>60</v>
      </c>
      <c r="BQ1059">
        <v>73</v>
      </c>
      <c r="BR1059">
        <v>1</v>
      </c>
      <c r="BS1059">
        <v>200</v>
      </c>
      <c r="BT1059">
        <v>95</v>
      </c>
      <c r="BU1059">
        <v>20</v>
      </c>
      <c r="BV1059">
        <v>63</v>
      </c>
      <c r="BW1059">
        <v>34</v>
      </c>
      <c r="BX1059">
        <v>145</v>
      </c>
      <c r="BY1059">
        <v>205</v>
      </c>
      <c r="BZ1059">
        <v>184</v>
      </c>
      <c r="CA1059">
        <v>206</v>
      </c>
      <c r="CB1059">
        <v>98</v>
      </c>
      <c r="CC1059">
        <v>178</v>
      </c>
      <c r="CD1059">
        <v>31</v>
      </c>
      <c r="CE1059">
        <v>192</v>
      </c>
      <c r="CF1059">
        <v>38</v>
      </c>
      <c r="CG1059">
        <v>97</v>
      </c>
      <c r="CH1059">
        <v>150</v>
      </c>
      <c r="CI1059">
        <v>195</v>
      </c>
      <c r="CJ1059">
        <v>81</v>
      </c>
      <c r="CK1059">
        <v>162</v>
      </c>
      <c r="CL1059">
        <v>183</v>
      </c>
      <c r="CM1059">
        <v>53</v>
      </c>
      <c r="CN1059">
        <v>86</v>
      </c>
      <c r="CO1059">
        <v>67</v>
      </c>
      <c r="CP1059">
        <v>22</v>
      </c>
      <c r="CQ1059">
        <v>57</v>
      </c>
      <c r="CR1059">
        <v>64</v>
      </c>
      <c r="CS1059">
        <v>46</v>
      </c>
      <c r="CT1059">
        <v>87</v>
      </c>
      <c r="CU1059">
        <v>103</v>
      </c>
      <c r="CV1059">
        <v>213</v>
      </c>
      <c r="CW1059">
        <v>214</v>
      </c>
      <c r="CX1059">
        <v>153</v>
      </c>
      <c r="CY1059">
        <v>29</v>
      </c>
      <c r="CZ1059">
        <v>171</v>
      </c>
      <c r="DA1059">
        <v>18</v>
      </c>
      <c r="DB1059">
        <v>193</v>
      </c>
      <c r="DC1059">
        <v>136</v>
      </c>
      <c r="DD1059">
        <v>104</v>
      </c>
      <c r="DE1059">
        <v>116</v>
      </c>
      <c r="DF1059">
        <v>71</v>
      </c>
      <c r="DG1059">
        <v>2</v>
      </c>
      <c r="DH1059">
        <v>125</v>
      </c>
      <c r="DI1059">
        <v>164</v>
      </c>
      <c r="DJ1059">
        <v>21</v>
      </c>
      <c r="DK1059">
        <v>39</v>
      </c>
      <c r="DL1059">
        <v>163</v>
      </c>
      <c r="DM1059">
        <v>5</v>
      </c>
      <c r="DN1059">
        <v>160</v>
      </c>
      <c r="DO1059">
        <v>8</v>
      </c>
      <c r="DP1059">
        <v>127</v>
      </c>
      <c r="DQ1059">
        <v>185</v>
      </c>
      <c r="DR1059">
        <v>208</v>
      </c>
      <c r="DS1059">
        <v>56</v>
      </c>
      <c r="DT1059">
        <v>167</v>
      </c>
      <c r="DU1059">
        <v>154</v>
      </c>
      <c r="DV1059">
        <v>129</v>
      </c>
      <c r="DW1059">
        <v>189</v>
      </c>
      <c r="DX1059">
        <v>12</v>
      </c>
      <c r="DY1059">
        <v>47</v>
      </c>
      <c r="DZ1059">
        <v>83</v>
      </c>
      <c r="EA1059">
        <v>82</v>
      </c>
      <c r="EB1059">
        <v>115</v>
      </c>
      <c r="EC1059">
        <v>62</v>
      </c>
      <c r="ED1059">
        <v>148</v>
      </c>
      <c r="EE1059">
        <v>161</v>
      </c>
      <c r="EF1059">
        <v>155</v>
      </c>
      <c r="EG1059">
        <v>181</v>
      </c>
      <c r="EH1059">
        <v>141</v>
      </c>
      <c r="EI1059">
        <v>108</v>
      </c>
      <c r="EJ1059">
        <v>187</v>
      </c>
      <c r="EK1059">
        <v>70</v>
      </c>
      <c r="EL1059">
        <v>133</v>
      </c>
      <c r="EM1059">
        <v>27</v>
      </c>
      <c r="EN1059">
        <v>190</v>
      </c>
      <c r="EO1059">
        <v>152</v>
      </c>
      <c r="EP1059">
        <v>9</v>
      </c>
      <c r="EQ1059">
        <v>85</v>
      </c>
      <c r="ER1059">
        <v>50</v>
      </c>
      <c r="ES1059">
        <v>55</v>
      </c>
      <c r="ET1059">
        <v>126</v>
      </c>
      <c r="EU1059">
        <v>25</v>
      </c>
      <c r="EV1059">
        <v>149</v>
      </c>
      <c r="EW1059">
        <v>107</v>
      </c>
      <c r="EX1059">
        <v>65</v>
      </c>
      <c r="EY1059">
        <v>94</v>
      </c>
      <c r="EZ1059">
        <v>32</v>
      </c>
      <c r="FA1059">
        <v>79</v>
      </c>
      <c r="FB1059">
        <v>66</v>
      </c>
      <c r="FC1059">
        <v>182</v>
      </c>
      <c r="FD1059">
        <v>43</v>
      </c>
      <c r="FE1059">
        <v>138</v>
      </c>
      <c r="FF1059">
        <v>186</v>
      </c>
      <c r="FG1059">
        <v>69</v>
      </c>
      <c r="FH1059">
        <v>172</v>
      </c>
      <c r="FI1059">
        <v>101</v>
      </c>
      <c r="FJ1059">
        <v>19</v>
      </c>
      <c r="FK1059">
        <v>179</v>
      </c>
      <c r="FL1059">
        <v>201</v>
      </c>
      <c r="FM1059">
        <v>80</v>
      </c>
      <c r="FN1059">
        <v>88</v>
      </c>
      <c r="FO1059">
        <v>37</v>
      </c>
      <c r="FP1059">
        <v>191</v>
      </c>
      <c r="FQ1059">
        <v>109</v>
      </c>
      <c r="FR1059">
        <v>202</v>
      </c>
      <c r="FS1059">
        <v>68</v>
      </c>
      <c r="FT1059">
        <v>120</v>
      </c>
      <c r="FU1059">
        <v>48</v>
      </c>
      <c r="FV1059">
        <v>90</v>
      </c>
      <c r="FW1059">
        <v>11</v>
      </c>
      <c r="FX1059">
        <v>26</v>
      </c>
      <c r="FY1059">
        <v>142</v>
      </c>
      <c r="FZ1059">
        <v>168</v>
      </c>
      <c r="GA1059">
        <v>84</v>
      </c>
      <c r="GB1059">
        <v>146</v>
      </c>
      <c r="GC1059">
        <v>106</v>
      </c>
      <c r="GD1059">
        <v>197</v>
      </c>
      <c r="GE1059">
        <v>158</v>
      </c>
      <c r="GF1059">
        <v>124</v>
      </c>
      <c r="GG1059">
        <v>77</v>
      </c>
      <c r="GH1059">
        <v>74</v>
      </c>
      <c r="GI1059">
        <v>203</v>
      </c>
      <c r="GJ1059">
        <v>165</v>
      </c>
      <c r="GK1059">
        <v>177</v>
      </c>
      <c r="GL1059">
        <v>58</v>
      </c>
      <c r="GM1059">
        <v>17</v>
      </c>
      <c r="GN1059">
        <v>52</v>
      </c>
      <c r="GO1059">
        <v>144</v>
      </c>
      <c r="GP1059">
        <v>91</v>
      </c>
      <c r="GQ1059">
        <v>105</v>
      </c>
      <c r="GR1059">
        <v>96</v>
      </c>
      <c r="GS1059">
        <v>199</v>
      </c>
      <c r="GT1059">
        <v>118</v>
      </c>
      <c r="GU1059">
        <v>14</v>
      </c>
      <c r="GV1059">
        <v>10</v>
      </c>
      <c r="GW1059">
        <v>137</v>
      </c>
      <c r="GX1059">
        <v>40</v>
      </c>
      <c r="GY1059">
        <v>188</v>
      </c>
      <c r="GZ1059">
        <v>44</v>
      </c>
      <c r="HA1059">
        <v>207</v>
      </c>
      <c r="HB1059">
        <v>28</v>
      </c>
      <c r="HC1059">
        <v>194</v>
      </c>
      <c r="HD1059">
        <v>140</v>
      </c>
      <c r="HE1059">
        <v>147</v>
      </c>
      <c r="HF1059">
        <v>128</v>
      </c>
      <c r="HG1059">
        <v>131</v>
      </c>
      <c r="HH1059">
        <v>169</v>
      </c>
      <c r="HI1059">
        <v>134</v>
      </c>
      <c r="HJ1059">
        <v>76</v>
      </c>
      <c r="HK1059">
        <v>42</v>
      </c>
    </row>
    <row r="1060" spans="4:224" x14ac:dyDescent="0.2">
      <c r="E1060" s="426" t="s">
        <v>159</v>
      </c>
      <c r="F1060">
        <v>59</v>
      </c>
      <c r="G1060">
        <v>211</v>
      </c>
      <c r="H1060">
        <v>159</v>
      </c>
      <c r="I1060">
        <v>45</v>
      </c>
      <c r="J1060">
        <v>87</v>
      </c>
      <c r="K1060">
        <v>77</v>
      </c>
      <c r="L1060">
        <v>18</v>
      </c>
      <c r="M1060">
        <v>57</v>
      </c>
      <c r="N1060">
        <v>96</v>
      </c>
      <c r="O1060">
        <v>102</v>
      </c>
      <c r="P1060">
        <v>154</v>
      </c>
      <c r="Q1060">
        <v>20</v>
      </c>
      <c r="R1060">
        <v>205</v>
      </c>
      <c r="S1060">
        <v>138</v>
      </c>
      <c r="T1060">
        <v>163</v>
      </c>
      <c r="U1060">
        <v>123</v>
      </c>
      <c r="V1060">
        <v>21</v>
      </c>
      <c r="W1060">
        <v>149</v>
      </c>
      <c r="X1060">
        <v>201</v>
      </c>
      <c r="Y1060">
        <v>31</v>
      </c>
      <c r="Z1060">
        <v>75</v>
      </c>
      <c r="AA1060">
        <v>183</v>
      </c>
      <c r="AB1060">
        <v>17</v>
      </c>
      <c r="AC1060">
        <v>27</v>
      </c>
      <c r="AD1060">
        <v>146</v>
      </c>
      <c r="AE1060">
        <v>130</v>
      </c>
      <c r="AF1060">
        <v>108</v>
      </c>
      <c r="AG1060">
        <v>144</v>
      </c>
      <c r="AH1060">
        <v>35</v>
      </c>
      <c r="AI1060">
        <v>132</v>
      </c>
      <c r="AJ1060">
        <v>60</v>
      </c>
      <c r="AK1060">
        <v>3</v>
      </c>
      <c r="AL1060">
        <v>200</v>
      </c>
      <c r="AM1060">
        <v>71</v>
      </c>
      <c r="AN1060">
        <v>86</v>
      </c>
      <c r="AO1060">
        <v>180</v>
      </c>
      <c r="AP1060">
        <v>145</v>
      </c>
      <c r="AQ1060">
        <v>189</v>
      </c>
      <c r="AR1060">
        <v>62</v>
      </c>
      <c r="AS1060">
        <v>53</v>
      </c>
      <c r="AT1060">
        <v>80</v>
      </c>
      <c r="AU1060">
        <v>29</v>
      </c>
      <c r="AV1060">
        <v>116</v>
      </c>
      <c r="AW1060">
        <v>188</v>
      </c>
      <c r="AX1060">
        <v>52</v>
      </c>
      <c r="AY1060">
        <v>38</v>
      </c>
      <c r="AZ1060">
        <v>104</v>
      </c>
      <c r="BA1060">
        <v>42</v>
      </c>
      <c r="BB1060">
        <v>48</v>
      </c>
      <c r="BC1060">
        <v>89</v>
      </c>
      <c r="BD1060">
        <v>212</v>
      </c>
      <c r="BE1060">
        <v>73</v>
      </c>
      <c r="BF1060">
        <v>131</v>
      </c>
      <c r="BG1060">
        <v>111</v>
      </c>
      <c r="BH1060">
        <v>19</v>
      </c>
      <c r="BI1060">
        <v>28</v>
      </c>
      <c r="BJ1060">
        <v>84</v>
      </c>
      <c r="BK1060">
        <v>199</v>
      </c>
      <c r="BL1060">
        <v>2</v>
      </c>
      <c r="BM1060">
        <v>193</v>
      </c>
      <c r="BN1060">
        <v>202</v>
      </c>
      <c r="BO1060">
        <v>78</v>
      </c>
      <c r="BP1060">
        <v>127</v>
      </c>
      <c r="BQ1060">
        <v>70</v>
      </c>
      <c r="BR1060">
        <v>178</v>
      </c>
      <c r="BS1060">
        <v>15</v>
      </c>
      <c r="BT1060">
        <v>43</v>
      </c>
      <c r="BU1060">
        <v>140</v>
      </c>
      <c r="BV1060">
        <v>81</v>
      </c>
      <c r="BW1060">
        <v>133</v>
      </c>
      <c r="BX1060">
        <v>137</v>
      </c>
      <c r="BY1060">
        <v>114</v>
      </c>
      <c r="BZ1060">
        <v>157</v>
      </c>
      <c r="CA1060">
        <v>155</v>
      </c>
      <c r="CB1060">
        <v>121</v>
      </c>
      <c r="CC1060">
        <v>134</v>
      </c>
      <c r="CD1060">
        <v>25</v>
      </c>
      <c r="CE1060">
        <v>152</v>
      </c>
      <c r="CF1060">
        <v>12</v>
      </c>
      <c r="CG1060">
        <v>6</v>
      </c>
      <c r="CH1060">
        <v>63</v>
      </c>
      <c r="CI1060">
        <v>124</v>
      </c>
      <c r="CJ1060">
        <v>214</v>
      </c>
      <c r="CK1060">
        <v>126</v>
      </c>
      <c r="CL1060">
        <v>32</v>
      </c>
      <c r="CM1060">
        <v>69</v>
      </c>
      <c r="CN1060">
        <v>88</v>
      </c>
      <c r="CO1060">
        <v>85</v>
      </c>
      <c r="CP1060">
        <v>56</v>
      </c>
      <c r="CQ1060">
        <v>197</v>
      </c>
      <c r="CR1060">
        <v>162</v>
      </c>
      <c r="CS1060">
        <v>26</v>
      </c>
      <c r="CT1060">
        <v>24</v>
      </c>
      <c r="CU1060">
        <v>16</v>
      </c>
      <c r="CV1060">
        <v>107</v>
      </c>
      <c r="CW1060">
        <v>39</v>
      </c>
      <c r="CX1060">
        <v>128</v>
      </c>
      <c r="CY1060">
        <v>207</v>
      </c>
      <c r="CZ1060">
        <v>136</v>
      </c>
      <c r="DA1060">
        <v>158</v>
      </c>
      <c r="DB1060">
        <v>93</v>
      </c>
      <c r="DC1060">
        <v>213</v>
      </c>
      <c r="DD1060">
        <v>1</v>
      </c>
      <c r="DE1060">
        <v>76</v>
      </c>
      <c r="DF1060">
        <v>203</v>
      </c>
      <c r="DG1060">
        <v>148</v>
      </c>
      <c r="DH1060">
        <v>176</v>
      </c>
      <c r="DI1060">
        <v>172</v>
      </c>
      <c r="DJ1060">
        <v>36</v>
      </c>
      <c r="DK1060">
        <v>13</v>
      </c>
      <c r="DL1060">
        <v>5</v>
      </c>
      <c r="DM1060">
        <v>51</v>
      </c>
      <c r="DN1060">
        <v>112</v>
      </c>
      <c r="DO1060">
        <v>185</v>
      </c>
      <c r="DP1060">
        <v>153</v>
      </c>
      <c r="DQ1060">
        <v>94</v>
      </c>
      <c r="DR1060">
        <v>109</v>
      </c>
      <c r="DS1060">
        <v>206</v>
      </c>
      <c r="DT1060">
        <v>40</v>
      </c>
      <c r="DU1060">
        <v>11</v>
      </c>
      <c r="DV1060">
        <v>74</v>
      </c>
      <c r="DW1060">
        <v>44</v>
      </c>
      <c r="DX1060">
        <v>97</v>
      </c>
      <c r="DY1060">
        <v>118</v>
      </c>
      <c r="DZ1060">
        <v>67</v>
      </c>
      <c r="EA1060">
        <v>22</v>
      </c>
      <c r="EB1060">
        <v>8</v>
      </c>
      <c r="EC1060">
        <v>54</v>
      </c>
      <c r="ED1060">
        <v>100</v>
      </c>
      <c r="EE1060">
        <v>4</v>
      </c>
      <c r="EF1060">
        <v>34</v>
      </c>
      <c r="EG1060">
        <v>143</v>
      </c>
      <c r="EH1060">
        <v>125</v>
      </c>
      <c r="EI1060">
        <v>41</v>
      </c>
      <c r="EJ1060">
        <v>147</v>
      </c>
      <c r="EK1060">
        <v>10</v>
      </c>
      <c r="EL1060">
        <v>169</v>
      </c>
      <c r="EM1060">
        <v>196</v>
      </c>
      <c r="EN1060">
        <v>187</v>
      </c>
      <c r="EO1060">
        <v>37</v>
      </c>
      <c r="EP1060">
        <v>103</v>
      </c>
      <c r="EQ1060">
        <v>68</v>
      </c>
      <c r="ER1060">
        <v>120</v>
      </c>
      <c r="ES1060">
        <v>113</v>
      </c>
      <c r="ET1060">
        <v>7</v>
      </c>
      <c r="EU1060">
        <v>135</v>
      </c>
      <c r="EV1060">
        <v>30</v>
      </c>
      <c r="EW1060">
        <v>171</v>
      </c>
      <c r="EX1060">
        <v>101</v>
      </c>
      <c r="EY1060">
        <v>198</v>
      </c>
      <c r="EZ1060">
        <v>55</v>
      </c>
      <c r="FA1060">
        <v>161</v>
      </c>
      <c r="FB1060">
        <v>99</v>
      </c>
      <c r="FC1060">
        <v>33</v>
      </c>
      <c r="FD1060">
        <v>61</v>
      </c>
      <c r="FE1060">
        <v>175</v>
      </c>
      <c r="FF1060">
        <v>170</v>
      </c>
      <c r="FG1060">
        <v>210</v>
      </c>
      <c r="FH1060">
        <v>141</v>
      </c>
      <c r="FI1060">
        <v>194</v>
      </c>
      <c r="FJ1060">
        <v>174</v>
      </c>
      <c r="FK1060">
        <v>50</v>
      </c>
      <c r="FL1060">
        <v>182</v>
      </c>
      <c r="FM1060">
        <v>186</v>
      </c>
      <c r="FN1060">
        <v>64</v>
      </c>
      <c r="FO1060">
        <v>105</v>
      </c>
      <c r="FP1060">
        <v>58</v>
      </c>
      <c r="FQ1060">
        <v>179</v>
      </c>
      <c r="FR1060">
        <v>208</v>
      </c>
      <c r="FS1060">
        <v>151</v>
      </c>
      <c r="FT1060">
        <v>190</v>
      </c>
      <c r="FU1060">
        <v>90</v>
      </c>
      <c r="FV1060">
        <v>119</v>
      </c>
      <c r="FW1060">
        <v>195</v>
      </c>
      <c r="FX1060">
        <v>91</v>
      </c>
      <c r="FY1060">
        <v>204</v>
      </c>
      <c r="FZ1060">
        <v>166</v>
      </c>
      <c r="GA1060">
        <v>9</v>
      </c>
      <c r="GB1060">
        <v>181</v>
      </c>
      <c r="GC1060">
        <v>156</v>
      </c>
      <c r="GD1060">
        <v>164</v>
      </c>
      <c r="GE1060">
        <v>160</v>
      </c>
      <c r="GF1060">
        <v>92</v>
      </c>
      <c r="GG1060">
        <v>192</v>
      </c>
      <c r="GH1060">
        <v>142</v>
      </c>
      <c r="GI1060">
        <v>115</v>
      </c>
      <c r="GJ1060">
        <v>209</v>
      </c>
      <c r="GK1060">
        <v>117</v>
      </c>
      <c r="GL1060">
        <v>46</v>
      </c>
      <c r="GM1060">
        <v>177</v>
      </c>
      <c r="GN1060">
        <v>65</v>
      </c>
      <c r="GO1060">
        <v>110</v>
      </c>
      <c r="GP1060">
        <v>72</v>
      </c>
      <c r="GQ1060">
        <v>150</v>
      </c>
      <c r="GR1060">
        <v>82</v>
      </c>
      <c r="GS1060">
        <v>83</v>
      </c>
      <c r="GT1060">
        <v>14</v>
      </c>
      <c r="GU1060">
        <v>79</v>
      </c>
      <c r="GV1060">
        <v>106</v>
      </c>
      <c r="GW1060">
        <v>23</v>
      </c>
      <c r="GX1060">
        <v>165</v>
      </c>
      <c r="GY1060">
        <v>184</v>
      </c>
      <c r="GZ1060">
        <v>47</v>
      </c>
      <c r="HA1060">
        <v>173</v>
      </c>
      <c r="HB1060">
        <v>66</v>
      </c>
      <c r="HC1060">
        <v>139</v>
      </c>
      <c r="HD1060">
        <v>98</v>
      </c>
      <c r="HE1060">
        <v>167</v>
      </c>
      <c r="HF1060">
        <v>191</v>
      </c>
      <c r="HG1060">
        <v>49</v>
      </c>
      <c r="HH1060">
        <v>122</v>
      </c>
      <c r="HI1060">
        <v>129</v>
      </c>
      <c r="HJ1060">
        <v>95</v>
      </c>
      <c r="HK1060">
        <v>168</v>
      </c>
    </row>
    <row r="1062" spans="4:224" x14ac:dyDescent="0.2">
      <c r="D1062" s="430">
        <v>215</v>
      </c>
      <c r="E1062" s="431" t="s">
        <v>179</v>
      </c>
    </row>
    <row r="1063" spans="4:224" x14ac:dyDescent="0.2">
      <c r="E1063" s="426" t="s">
        <v>130</v>
      </c>
      <c r="F1063">
        <v>1</v>
      </c>
      <c r="G1063">
        <v>2</v>
      </c>
      <c r="H1063">
        <v>3</v>
      </c>
      <c r="I1063">
        <v>4</v>
      </c>
      <c r="J1063">
        <v>5</v>
      </c>
      <c r="K1063">
        <v>6</v>
      </c>
      <c r="L1063">
        <v>7</v>
      </c>
      <c r="M1063">
        <v>8</v>
      </c>
      <c r="N1063">
        <v>9</v>
      </c>
      <c r="O1063">
        <v>10</v>
      </c>
      <c r="P1063">
        <v>11</v>
      </c>
      <c r="Q1063">
        <v>12</v>
      </c>
      <c r="R1063">
        <v>13</v>
      </c>
      <c r="S1063">
        <v>14</v>
      </c>
      <c r="T1063">
        <v>15</v>
      </c>
      <c r="U1063">
        <v>16</v>
      </c>
      <c r="V1063">
        <v>17</v>
      </c>
      <c r="W1063">
        <v>18</v>
      </c>
      <c r="X1063">
        <v>19</v>
      </c>
      <c r="Y1063">
        <v>20</v>
      </c>
      <c r="Z1063">
        <v>21</v>
      </c>
      <c r="AA1063">
        <v>22</v>
      </c>
      <c r="AB1063">
        <v>23</v>
      </c>
      <c r="AC1063">
        <v>24</v>
      </c>
      <c r="AD1063">
        <v>25</v>
      </c>
      <c r="AE1063">
        <v>26</v>
      </c>
      <c r="AF1063">
        <v>27</v>
      </c>
      <c r="AG1063">
        <v>28</v>
      </c>
      <c r="AH1063">
        <v>29</v>
      </c>
      <c r="AI1063">
        <v>30</v>
      </c>
      <c r="AJ1063">
        <v>31</v>
      </c>
      <c r="AK1063">
        <v>32</v>
      </c>
      <c r="AL1063">
        <v>33</v>
      </c>
      <c r="AM1063">
        <v>34</v>
      </c>
      <c r="AN1063">
        <v>35</v>
      </c>
      <c r="AO1063">
        <v>36</v>
      </c>
      <c r="AP1063">
        <v>37</v>
      </c>
      <c r="AQ1063">
        <v>38</v>
      </c>
      <c r="AR1063">
        <v>39</v>
      </c>
      <c r="AS1063">
        <v>40</v>
      </c>
      <c r="AT1063">
        <v>41</v>
      </c>
      <c r="AU1063">
        <v>42</v>
      </c>
      <c r="AV1063">
        <v>43</v>
      </c>
      <c r="AW1063">
        <v>44</v>
      </c>
      <c r="AX1063">
        <v>45</v>
      </c>
      <c r="AY1063">
        <v>46</v>
      </c>
      <c r="AZ1063">
        <v>47</v>
      </c>
      <c r="BA1063">
        <v>48</v>
      </c>
      <c r="BB1063">
        <v>49</v>
      </c>
      <c r="BC1063">
        <v>50</v>
      </c>
      <c r="BD1063">
        <v>51</v>
      </c>
      <c r="BE1063">
        <v>52</v>
      </c>
      <c r="BF1063">
        <v>53</v>
      </c>
      <c r="BG1063">
        <v>54</v>
      </c>
      <c r="BH1063">
        <v>55</v>
      </c>
      <c r="BI1063">
        <v>56</v>
      </c>
      <c r="BJ1063">
        <v>57</v>
      </c>
      <c r="BK1063">
        <v>58</v>
      </c>
      <c r="BL1063">
        <v>59</v>
      </c>
      <c r="BM1063">
        <v>60</v>
      </c>
      <c r="BN1063">
        <v>61</v>
      </c>
      <c r="BO1063">
        <v>62</v>
      </c>
      <c r="BP1063">
        <v>63</v>
      </c>
      <c r="BQ1063">
        <v>64</v>
      </c>
      <c r="BR1063">
        <v>65</v>
      </c>
      <c r="BS1063">
        <v>66</v>
      </c>
      <c r="BT1063">
        <v>67</v>
      </c>
      <c r="BU1063">
        <v>68</v>
      </c>
      <c r="BV1063">
        <v>69</v>
      </c>
      <c r="BW1063">
        <v>70</v>
      </c>
      <c r="BX1063">
        <v>71</v>
      </c>
      <c r="BY1063">
        <v>72</v>
      </c>
      <c r="BZ1063">
        <v>73</v>
      </c>
      <c r="CA1063">
        <v>74</v>
      </c>
      <c r="CB1063">
        <v>75</v>
      </c>
      <c r="CC1063">
        <v>76</v>
      </c>
      <c r="CD1063">
        <v>77</v>
      </c>
      <c r="CE1063">
        <v>78</v>
      </c>
      <c r="CF1063">
        <v>79</v>
      </c>
      <c r="CG1063">
        <v>80</v>
      </c>
      <c r="CH1063">
        <v>81</v>
      </c>
      <c r="CI1063">
        <v>82</v>
      </c>
      <c r="CJ1063">
        <v>83</v>
      </c>
      <c r="CK1063">
        <v>84</v>
      </c>
      <c r="CL1063">
        <v>85</v>
      </c>
      <c r="CM1063">
        <v>86</v>
      </c>
      <c r="CN1063">
        <v>87</v>
      </c>
      <c r="CO1063">
        <v>88</v>
      </c>
      <c r="CP1063">
        <v>89</v>
      </c>
      <c r="CQ1063">
        <v>90</v>
      </c>
      <c r="CR1063">
        <v>91</v>
      </c>
      <c r="CS1063">
        <v>92</v>
      </c>
      <c r="CT1063">
        <v>93</v>
      </c>
      <c r="CU1063">
        <v>94</v>
      </c>
      <c r="CV1063">
        <v>95</v>
      </c>
      <c r="CW1063">
        <v>96</v>
      </c>
      <c r="CX1063">
        <v>97</v>
      </c>
      <c r="CY1063">
        <v>98</v>
      </c>
      <c r="CZ1063">
        <v>99</v>
      </c>
      <c r="DA1063">
        <v>100</v>
      </c>
      <c r="DB1063">
        <v>101</v>
      </c>
      <c r="DC1063">
        <v>102</v>
      </c>
      <c r="DD1063">
        <v>103</v>
      </c>
      <c r="DE1063">
        <v>104</v>
      </c>
      <c r="DF1063">
        <v>105</v>
      </c>
      <c r="DG1063">
        <v>106</v>
      </c>
      <c r="DH1063">
        <v>107</v>
      </c>
      <c r="DI1063">
        <v>108</v>
      </c>
      <c r="DJ1063">
        <v>109</v>
      </c>
      <c r="DK1063">
        <v>110</v>
      </c>
      <c r="DL1063">
        <v>111</v>
      </c>
      <c r="DM1063">
        <v>112</v>
      </c>
      <c r="DN1063">
        <v>113</v>
      </c>
      <c r="DO1063">
        <v>114</v>
      </c>
      <c r="DP1063">
        <v>115</v>
      </c>
      <c r="DQ1063">
        <v>116</v>
      </c>
      <c r="DR1063">
        <v>117</v>
      </c>
      <c r="DS1063">
        <v>118</v>
      </c>
      <c r="DT1063">
        <v>119</v>
      </c>
      <c r="DU1063">
        <v>120</v>
      </c>
      <c r="DV1063">
        <v>121</v>
      </c>
      <c r="DW1063">
        <v>122</v>
      </c>
      <c r="DX1063">
        <v>123</v>
      </c>
      <c r="DY1063">
        <v>124</v>
      </c>
      <c r="DZ1063">
        <v>125</v>
      </c>
      <c r="EA1063">
        <v>126</v>
      </c>
      <c r="EB1063">
        <v>127</v>
      </c>
      <c r="EC1063">
        <v>128</v>
      </c>
      <c r="ED1063">
        <v>129</v>
      </c>
      <c r="EE1063">
        <v>130</v>
      </c>
      <c r="EF1063">
        <v>131</v>
      </c>
      <c r="EG1063">
        <v>132</v>
      </c>
      <c r="EH1063">
        <v>133</v>
      </c>
      <c r="EI1063">
        <v>134</v>
      </c>
      <c r="EJ1063">
        <v>135</v>
      </c>
      <c r="EK1063">
        <v>136</v>
      </c>
      <c r="EL1063">
        <v>137</v>
      </c>
      <c r="EM1063">
        <v>138</v>
      </c>
      <c r="EN1063">
        <v>139</v>
      </c>
      <c r="EO1063">
        <v>140</v>
      </c>
      <c r="EP1063">
        <v>141</v>
      </c>
      <c r="EQ1063">
        <v>142</v>
      </c>
      <c r="ER1063">
        <v>143</v>
      </c>
      <c r="ES1063">
        <v>144</v>
      </c>
      <c r="ET1063">
        <v>145</v>
      </c>
      <c r="EU1063">
        <v>146</v>
      </c>
      <c r="EV1063">
        <v>147</v>
      </c>
      <c r="EW1063">
        <v>148</v>
      </c>
      <c r="EX1063">
        <v>149</v>
      </c>
      <c r="EY1063">
        <v>150</v>
      </c>
      <c r="EZ1063">
        <v>151</v>
      </c>
      <c r="FA1063">
        <v>152</v>
      </c>
      <c r="FB1063">
        <v>153</v>
      </c>
      <c r="FC1063">
        <v>154</v>
      </c>
      <c r="FD1063">
        <v>155</v>
      </c>
      <c r="FE1063">
        <v>156</v>
      </c>
      <c r="FF1063">
        <v>157</v>
      </c>
      <c r="FG1063">
        <v>158</v>
      </c>
      <c r="FH1063">
        <v>159</v>
      </c>
      <c r="FI1063">
        <v>160</v>
      </c>
      <c r="FJ1063">
        <v>161</v>
      </c>
      <c r="FK1063">
        <v>162</v>
      </c>
      <c r="FL1063">
        <v>163</v>
      </c>
      <c r="FM1063">
        <v>164</v>
      </c>
      <c r="FN1063">
        <v>165</v>
      </c>
      <c r="FO1063">
        <v>166</v>
      </c>
      <c r="FP1063">
        <v>167</v>
      </c>
      <c r="FQ1063">
        <v>168</v>
      </c>
      <c r="FR1063">
        <v>169</v>
      </c>
      <c r="FS1063">
        <v>170</v>
      </c>
      <c r="FT1063">
        <v>171</v>
      </c>
      <c r="FU1063">
        <v>172</v>
      </c>
      <c r="FV1063">
        <v>173</v>
      </c>
      <c r="FW1063">
        <v>174</v>
      </c>
      <c r="FX1063">
        <v>175</v>
      </c>
      <c r="FY1063">
        <v>176</v>
      </c>
      <c r="FZ1063">
        <v>177</v>
      </c>
      <c r="GA1063">
        <v>178</v>
      </c>
      <c r="GB1063">
        <v>179</v>
      </c>
      <c r="GC1063">
        <v>180</v>
      </c>
      <c r="GD1063">
        <v>181</v>
      </c>
      <c r="GE1063">
        <v>182</v>
      </c>
      <c r="GF1063">
        <v>183</v>
      </c>
      <c r="GG1063">
        <v>184</v>
      </c>
      <c r="GH1063">
        <v>185</v>
      </c>
      <c r="GI1063">
        <v>186</v>
      </c>
      <c r="GJ1063">
        <v>187</v>
      </c>
      <c r="GK1063">
        <v>188</v>
      </c>
      <c r="GL1063">
        <v>189</v>
      </c>
      <c r="GM1063">
        <v>190</v>
      </c>
      <c r="GN1063">
        <v>191</v>
      </c>
      <c r="GO1063">
        <v>192</v>
      </c>
      <c r="GP1063">
        <v>193</v>
      </c>
      <c r="GQ1063">
        <v>194</v>
      </c>
      <c r="GR1063">
        <v>195</v>
      </c>
      <c r="GS1063">
        <v>196</v>
      </c>
      <c r="GT1063">
        <v>197</v>
      </c>
      <c r="GU1063">
        <v>198</v>
      </c>
      <c r="GV1063">
        <v>199</v>
      </c>
      <c r="GW1063">
        <v>200</v>
      </c>
      <c r="GX1063">
        <v>201</v>
      </c>
      <c r="GY1063">
        <v>202</v>
      </c>
      <c r="GZ1063">
        <v>203</v>
      </c>
      <c r="HA1063">
        <v>204</v>
      </c>
      <c r="HB1063">
        <v>205</v>
      </c>
      <c r="HC1063">
        <v>206</v>
      </c>
      <c r="HD1063">
        <v>207</v>
      </c>
      <c r="HE1063">
        <v>208</v>
      </c>
      <c r="HF1063">
        <v>209</v>
      </c>
      <c r="HG1063">
        <v>210</v>
      </c>
      <c r="HH1063">
        <v>211</v>
      </c>
      <c r="HI1063">
        <v>212</v>
      </c>
      <c r="HJ1063">
        <v>213</v>
      </c>
      <c r="HK1063">
        <v>214</v>
      </c>
      <c r="HL1063">
        <v>215</v>
      </c>
    </row>
    <row r="1064" spans="4:224" x14ac:dyDescent="0.2">
      <c r="E1064" s="426" t="s">
        <v>157</v>
      </c>
      <c r="F1064">
        <v>152</v>
      </c>
      <c r="G1064">
        <v>35</v>
      </c>
      <c r="H1064">
        <v>4</v>
      </c>
      <c r="I1064">
        <v>8</v>
      </c>
      <c r="J1064">
        <v>212</v>
      </c>
      <c r="K1064">
        <v>40</v>
      </c>
      <c r="L1064">
        <v>188</v>
      </c>
      <c r="M1064">
        <v>157</v>
      </c>
      <c r="N1064">
        <v>28</v>
      </c>
      <c r="O1064">
        <v>57</v>
      </c>
      <c r="P1064">
        <v>180</v>
      </c>
      <c r="Q1064">
        <v>76</v>
      </c>
      <c r="R1064">
        <v>127</v>
      </c>
      <c r="S1064">
        <v>47</v>
      </c>
      <c r="T1064">
        <v>102</v>
      </c>
      <c r="U1064">
        <v>213</v>
      </c>
      <c r="V1064">
        <v>66</v>
      </c>
      <c r="W1064">
        <v>150</v>
      </c>
      <c r="X1064">
        <v>48</v>
      </c>
      <c r="Y1064">
        <v>1</v>
      </c>
      <c r="Z1064">
        <v>75</v>
      </c>
      <c r="AA1064">
        <v>68</v>
      </c>
      <c r="AB1064">
        <v>125</v>
      </c>
      <c r="AC1064">
        <v>120</v>
      </c>
      <c r="AD1064">
        <v>181</v>
      </c>
      <c r="AE1064">
        <v>80</v>
      </c>
      <c r="AF1064">
        <v>29</v>
      </c>
      <c r="AG1064">
        <v>190</v>
      </c>
      <c r="AH1064">
        <v>135</v>
      </c>
      <c r="AI1064">
        <v>164</v>
      </c>
      <c r="AJ1064">
        <v>94</v>
      </c>
      <c r="AK1064">
        <v>141</v>
      </c>
      <c r="AL1064">
        <v>34</v>
      </c>
      <c r="AM1064">
        <v>43</v>
      </c>
      <c r="AN1064">
        <v>159</v>
      </c>
      <c r="AO1064">
        <v>7</v>
      </c>
      <c r="AP1064">
        <v>23</v>
      </c>
      <c r="AQ1064">
        <v>195</v>
      </c>
      <c r="AR1064">
        <v>51</v>
      </c>
      <c r="AS1064">
        <v>121</v>
      </c>
      <c r="AT1064">
        <v>14</v>
      </c>
      <c r="AU1064">
        <v>105</v>
      </c>
      <c r="AV1064">
        <v>182</v>
      </c>
      <c r="AW1064">
        <v>18</v>
      </c>
      <c r="AX1064">
        <v>211</v>
      </c>
      <c r="AY1064">
        <v>32</v>
      </c>
      <c r="AZ1064">
        <v>166</v>
      </c>
      <c r="BA1064">
        <v>41</v>
      </c>
      <c r="BB1064">
        <v>101</v>
      </c>
      <c r="BC1064">
        <v>89</v>
      </c>
      <c r="BD1064">
        <v>144</v>
      </c>
      <c r="BE1064">
        <v>83</v>
      </c>
      <c r="BF1064">
        <v>2</v>
      </c>
      <c r="BG1064">
        <v>22</v>
      </c>
      <c r="BH1064">
        <v>117</v>
      </c>
      <c r="BI1064">
        <v>178</v>
      </c>
      <c r="BJ1064">
        <v>74</v>
      </c>
      <c r="BK1064">
        <v>172</v>
      </c>
      <c r="BL1064">
        <v>12</v>
      </c>
      <c r="BM1064">
        <v>86</v>
      </c>
      <c r="BN1064">
        <v>194</v>
      </c>
      <c r="BO1064">
        <v>63</v>
      </c>
      <c r="BP1064">
        <v>184</v>
      </c>
      <c r="BQ1064">
        <v>25</v>
      </c>
      <c r="BR1064">
        <v>44</v>
      </c>
      <c r="BS1064">
        <v>142</v>
      </c>
      <c r="BT1064">
        <v>98</v>
      </c>
      <c r="BU1064">
        <v>90</v>
      </c>
      <c r="BV1064">
        <v>56</v>
      </c>
      <c r="BW1064">
        <v>71</v>
      </c>
      <c r="BX1064">
        <v>109</v>
      </c>
      <c r="BY1064">
        <v>50</v>
      </c>
      <c r="BZ1064">
        <v>175</v>
      </c>
      <c r="CA1064">
        <v>33</v>
      </c>
      <c r="CB1064">
        <v>156</v>
      </c>
      <c r="CC1064">
        <v>214</v>
      </c>
      <c r="CD1064">
        <v>93</v>
      </c>
      <c r="CE1064">
        <v>189</v>
      </c>
      <c r="CF1064">
        <v>31</v>
      </c>
      <c r="CG1064">
        <v>62</v>
      </c>
      <c r="CH1064">
        <v>179</v>
      </c>
      <c r="CI1064">
        <v>53</v>
      </c>
      <c r="CJ1064">
        <v>100</v>
      </c>
      <c r="CK1064">
        <v>148</v>
      </c>
      <c r="CL1064">
        <v>116</v>
      </c>
      <c r="CM1064">
        <v>38</v>
      </c>
      <c r="CN1064">
        <v>5</v>
      </c>
      <c r="CO1064">
        <v>112</v>
      </c>
      <c r="CP1064">
        <v>201</v>
      </c>
      <c r="CQ1064">
        <v>139</v>
      </c>
      <c r="CR1064">
        <v>114</v>
      </c>
      <c r="CS1064">
        <v>191</v>
      </c>
      <c r="CT1064">
        <v>124</v>
      </c>
      <c r="CU1064">
        <v>13</v>
      </c>
      <c r="CV1064">
        <v>168</v>
      </c>
      <c r="CW1064">
        <v>24</v>
      </c>
      <c r="CX1064">
        <v>173</v>
      </c>
      <c r="CY1064">
        <v>206</v>
      </c>
      <c r="CZ1064">
        <v>37</v>
      </c>
      <c r="DA1064">
        <v>183</v>
      </c>
      <c r="DB1064">
        <v>45</v>
      </c>
      <c r="DC1064">
        <v>115</v>
      </c>
      <c r="DD1064">
        <v>39</v>
      </c>
      <c r="DE1064">
        <v>197</v>
      </c>
      <c r="DF1064">
        <v>186</v>
      </c>
      <c r="DG1064">
        <v>132</v>
      </c>
      <c r="DH1064">
        <v>106</v>
      </c>
      <c r="DI1064">
        <v>154</v>
      </c>
      <c r="DJ1064">
        <v>126</v>
      </c>
      <c r="DK1064">
        <v>143</v>
      </c>
      <c r="DL1064">
        <v>210</v>
      </c>
      <c r="DM1064">
        <v>118</v>
      </c>
      <c r="DN1064">
        <v>55</v>
      </c>
      <c r="DO1064">
        <v>21</v>
      </c>
      <c r="DP1064">
        <v>84</v>
      </c>
      <c r="DQ1064">
        <v>147</v>
      </c>
      <c r="DR1064">
        <v>169</v>
      </c>
      <c r="DS1064">
        <v>72</v>
      </c>
      <c r="DT1064">
        <v>60</v>
      </c>
      <c r="DU1064">
        <v>96</v>
      </c>
      <c r="DV1064">
        <v>19</v>
      </c>
      <c r="DW1064">
        <v>108</v>
      </c>
      <c r="DX1064">
        <v>70</v>
      </c>
      <c r="DY1064">
        <v>27</v>
      </c>
      <c r="DZ1064">
        <v>97</v>
      </c>
      <c r="EA1064">
        <v>15</v>
      </c>
      <c r="EB1064">
        <v>138</v>
      </c>
      <c r="EC1064">
        <v>145</v>
      </c>
      <c r="ED1064">
        <v>17</v>
      </c>
      <c r="EE1064">
        <v>151</v>
      </c>
      <c r="EF1064">
        <v>42</v>
      </c>
      <c r="EG1064">
        <v>49</v>
      </c>
      <c r="EH1064">
        <v>202</v>
      </c>
      <c r="EI1064">
        <v>161</v>
      </c>
      <c r="EJ1064">
        <v>134</v>
      </c>
      <c r="EK1064">
        <v>65</v>
      </c>
      <c r="EL1064">
        <v>140</v>
      </c>
      <c r="EM1064">
        <v>122</v>
      </c>
      <c r="EN1064">
        <v>6</v>
      </c>
      <c r="EO1064">
        <v>87</v>
      </c>
      <c r="EP1064">
        <v>149</v>
      </c>
      <c r="EQ1064">
        <v>26</v>
      </c>
      <c r="ER1064">
        <v>207</v>
      </c>
      <c r="ES1064">
        <v>61</v>
      </c>
      <c r="ET1064">
        <v>91</v>
      </c>
      <c r="EU1064">
        <v>155</v>
      </c>
      <c r="EV1064">
        <v>198</v>
      </c>
      <c r="EW1064">
        <v>205</v>
      </c>
      <c r="EX1064">
        <v>11</v>
      </c>
      <c r="EY1064">
        <v>67</v>
      </c>
      <c r="EZ1064">
        <v>64</v>
      </c>
      <c r="FA1064">
        <v>171</v>
      </c>
      <c r="FB1064">
        <v>170</v>
      </c>
      <c r="FC1064">
        <v>137</v>
      </c>
      <c r="FD1064">
        <v>36</v>
      </c>
      <c r="FE1064">
        <v>95</v>
      </c>
      <c r="FF1064">
        <v>110</v>
      </c>
      <c r="FG1064">
        <v>54</v>
      </c>
      <c r="FH1064">
        <v>113</v>
      </c>
      <c r="FI1064">
        <v>196</v>
      </c>
      <c r="FJ1064">
        <v>185</v>
      </c>
      <c r="FK1064">
        <v>131</v>
      </c>
      <c r="FL1064">
        <v>146</v>
      </c>
      <c r="FM1064">
        <v>88</v>
      </c>
      <c r="FN1064">
        <v>208</v>
      </c>
      <c r="FO1064">
        <v>128</v>
      </c>
      <c r="FP1064">
        <v>209</v>
      </c>
      <c r="FQ1064">
        <v>104</v>
      </c>
      <c r="FR1064">
        <v>163</v>
      </c>
      <c r="FS1064">
        <v>133</v>
      </c>
      <c r="FT1064">
        <v>10</v>
      </c>
      <c r="FU1064">
        <v>204</v>
      </c>
      <c r="FV1064">
        <v>30</v>
      </c>
      <c r="FW1064">
        <v>77</v>
      </c>
      <c r="FX1064">
        <v>136</v>
      </c>
      <c r="FY1064">
        <v>174</v>
      </c>
      <c r="FZ1064">
        <v>99</v>
      </c>
      <c r="GA1064">
        <v>16</v>
      </c>
      <c r="GB1064">
        <v>81</v>
      </c>
      <c r="GC1064">
        <v>158</v>
      </c>
      <c r="GD1064">
        <v>59</v>
      </c>
      <c r="GE1064">
        <v>203</v>
      </c>
      <c r="GF1064">
        <v>20</v>
      </c>
      <c r="GG1064">
        <v>52</v>
      </c>
      <c r="GH1064">
        <v>46</v>
      </c>
      <c r="GI1064">
        <v>9</v>
      </c>
      <c r="GJ1064">
        <v>58</v>
      </c>
      <c r="GK1064">
        <v>200</v>
      </c>
      <c r="GL1064">
        <v>176</v>
      </c>
      <c r="GM1064">
        <v>92</v>
      </c>
      <c r="GN1064">
        <v>130</v>
      </c>
      <c r="GO1064">
        <v>79</v>
      </c>
      <c r="GP1064">
        <v>85</v>
      </c>
      <c r="GQ1064">
        <v>167</v>
      </c>
      <c r="GR1064">
        <v>103</v>
      </c>
      <c r="GS1064">
        <v>192</v>
      </c>
      <c r="GT1064">
        <v>153</v>
      </c>
      <c r="GU1064">
        <v>69</v>
      </c>
      <c r="GV1064">
        <v>82</v>
      </c>
      <c r="GW1064">
        <v>123</v>
      </c>
      <c r="GX1064">
        <v>165</v>
      </c>
      <c r="GY1064">
        <v>3</v>
      </c>
      <c r="GZ1064">
        <v>129</v>
      </c>
      <c r="HA1064">
        <v>73</v>
      </c>
      <c r="HB1064">
        <v>111</v>
      </c>
      <c r="HC1064">
        <v>119</v>
      </c>
      <c r="HD1064">
        <v>160</v>
      </c>
      <c r="HE1064">
        <v>177</v>
      </c>
      <c r="HF1064">
        <v>215</v>
      </c>
      <c r="HG1064">
        <v>78</v>
      </c>
      <c r="HH1064">
        <v>199</v>
      </c>
      <c r="HI1064">
        <v>193</v>
      </c>
      <c r="HJ1064">
        <v>107</v>
      </c>
      <c r="HK1064">
        <v>162</v>
      </c>
      <c r="HL1064">
        <v>187</v>
      </c>
    </row>
    <row r="1065" spans="4:224" x14ac:dyDescent="0.2">
      <c r="E1065" s="426" t="s">
        <v>159</v>
      </c>
      <c r="F1065">
        <v>12</v>
      </c>
      <c r="G1065">
        <v>33</v>
      </c>
      <c r="H1065">
        <v>37</v>
      </c>
      <c r="I1065">
        <v>41</v>
      </c>
      <c r="J1065">
        <v>7</v>
      </c>
      <c r="K1065">
        <v>30</v>
      </c>
      <c r="L1065">
        <v>104</v>
      </c>
      <c r="M1065">
        <v>171</v>
      </c>
      <c r="N1065">
        <v>5</v>
      </c>
      <c r="O1065">
        <v>213</v>
      </c>
      <c r="P1065">
        <v>169</v>
      </c>
      <c r="Q1065">
        <v>73</v>
      </c>
      <c r="R1065">
        <v>121</v>
      </c>
      <c r="S1065">
        <v>118</v>
      </c>
      <c r="T1065">
        <v>198</v>
      </c>
      <c r="U1065">
        <v>17</v>
      </c>
      <c r="V1065">
        <v>154</v>
      </c>
      <c r="W1065">
        <v>35</v>
      </c>
      <c r="X1065">
        <v>180</v>
      </c>
      <c r="Y1065">
        <v>166</v>
      </c>
      <c r="Z1065">
        <v>150</v>
      </c>
      <c r="AA1065">
        <v>64</v>
      </c>
      <c r="AB1065">
        <v>51</v>
      </c>
      <c r="AC1065">
        <v>193</v>
      </c>
      <c r="AD1065">
        <v>207</v>
      </c>
      <c r="AE1065">
        <v>74</v>
      </c>
      <c r="AF1065">
        <v>36</v>
      </c>
      <c r="AG1065">
        <v>1</v>
      </c>
      <c r="AH1065">
        <v>58</v>
      </c>
      <c r="AI1065">
        <v>63</v>
      </c>
      <c r="AJ1065">
        <v>159</v>
      </c>
      <c r="AK1065">
        <v>71</v>
      </c>
      <c r="AL1065">
        <v>117</v>
      </c>
      <c r="AM1065">
        <v>191</v>
      </c>
      <c r="AN1065">
        <v>112</v>
      </c>
      <c r="AO1065">
        <v>164</v>
      </c>
      <c r="AP1065">
        <v>126</v>
      </c>
      <c r="AQ1065">
        <v>111</v>
      </c>
      <c r="AR1065">
        <v>185</v>
      </c>
      <c r="AS1065">
        <v>94</v>
      </c>
      <c r="AT1065">
        <v>134</v>
      </c>
      <c r="AU1065">
        <v>59</v>
      </c>
      <c r="AV1065">
        <v>67</v>
      </c>
      <c r="AW1065">
        <v>130</v>
      </c>
      <c r="AX1065">
        <v>176</v>
      </c>
      <c r="AY1065">
        <v>92</v>
      </c>
      <c r="AZ1065">
        <v>184</v>
      </c>
      <c r="BA1065">
        <v>197</v>
      </c>
      <c r="BB1065">
        <v>26</v>
      </c>
      <c r="BC1065">
        <v>108</v>
      </c>
      <c r="BD1065">
        <v>90</v>
      </c>
      <c r="BE1065">
        <v>200</v>
      </c>
      <c r="BF1065">
        <v>45</v>
      </c>
      <c r="BG1065">
        <v>107</v>
      </c>
      <c r="BH1065">
        <v>114</v>
      </c>
      <c r="BI1065">
        <v>55</v>
      </c>
      <c r="BJ1065">
        <v>124</v>
      </c>
      <c r="BK1065">
        <v>31</v>
      </c>
      <c r="BL1065">
        <v>83</v>
      </c>
      <c r="BM1065">
        <v>119</v>
      </c>
      <c r="BN1065">
        <v>133</v>
      </c>
      <c r="BO1065">
        <v>165</v>
      </c>
      <c r="BP1065">
        <v>109</v>
      </c>
      <c r="BQ1065">
        <v>53</v>
      </c>
      <c r="BR1065">
        <v>56</v>
      </c>
      <c r="BS1065">
        <v>145</v>
      </c>
      <c r="BT1065">
        <v>48</v>
      </c>
      <c r="BU1065">
        <v>80</v>
      </c>
      <c r="BV1065">
        <v>196</v>
      </c>
      <c r="BW1065">
        <v>68</v>
      </c>
      <c r="BX1065">
        <v>120</v>
      </c>
      <c r="BY1065">
        <v>18</v>
      </c>
      <c r="BZ1065">
        <v>79</v>
      </c>
      <c r="CA1065">
        <v>146</v>
      </c>
      <c r="CB1065">
        <v>122</v>
      </c>
      <c r="CC1065">
        <v>78</v>
      </c>
      <c r="CD1065">
        <v>181</v>
      </c>
      <c r="CE1065">
        <v>144</v>
      </c>
      <c r="CF1065">
        <v>155</v>
      </c>
      <c r="CG1065">
        <v>161</v>
      </c>
      <c r="CH1065">
        <v>135</v>
      </c>
      <c r="CI1065">
        <v>39</v>
      </c>
      <c r="CJ1065">
        <v>49</v>
      </c>
      <c r="CK1065">
        <v>86</v>
      </c>
      <c r="CL1065">
        <v>141</v>
      </c>
      <c r="CM1065">
        <v>44</v>
      </c>
      <c r="CN1065">
        <v>75</v>
      </c>
      <c r="CO1065">
        <v>137</v>
      </c>
      <c r="CP1065">
        <v>172</v>
      </c>
      <c r="CQ1065">
        <v>38</v>
      </c>
      <c r="CR1065">
        <v>25</v>
      </c>
      <c r="CS1065">
        <v>136</v>
      </c>
      <c r="CT1065">
        <v>212</v>
      </c>
      <c r="CU1065">
        <v>128</v>
      </c>
      <c r="CV1065">
        <v>6</v>
      </c>
      <c r="CW1065">
        <v>28</v>
      </c>
      <c r="CX1065">
        <v>168</v>
      </c>
      <c r="CY1065">
        <v>22</v>
      </c>
      <c r="CZ1065">
        <v>96</v>
      </c>
      <c r="DA1065">
        <v>177</v>
      </c>
      <c r="DB1065">
        <v>102</v>
      </c>
      <c r="DC1065">
        <v>100</v>
      </c>
      <c r="DD1065">
        <v>201</v>
      </c>
      <c r="DE1065">
        <v>132</v>
      </c>
      <c r="DF1065">
        <v>19</v>
      </c>
      <c r="DG1065">
        <v>110</v>
      </c>
      <c r="DH1065">
        <v>34</v>
      </c>
      <c r="DI1065">
        <v>160</v>
      </c>
      <c r="DJ1065">
        <v>143</v>
      </c>
      <c r="DK1065">
        <v>81</v>
      </c>
      <c r="DL1065">
        <v>89</v>
      </c>
      <c r="DM1065">
        <v>103</v>
      </c>
      <c r="DN1065">
        <v>97</v>
      </c>
      <c r="DO1065">
        <v>142</v>
      </c>
      <c r="DP1065">
        <v>42</v>
      </c>
      <c r="DQ1065">
        <v>215</v>
      </c>
      <c r="DR1065">
        <v>125</v>
      </c>
      <c r="DS1065">
        <v>82</v>
      </c>
      <c r="DT1065">
        <v>95</v>
      </c>
      <c r="DU1065">
        <v>66</v>
      </c>
      <c r="DV1065">
        <v>52</v>
      </c>
      <c r="DW1065">
        <v>8</v>
      </c>
      <c r="DX1065">
        <v>115</v>
      </c>
      <c r="DY1065">
        <v>192</v>
      </c>
      <c r="DZ1065">
        <v>24</v>
      </c>
      <c r="EA1065">
        <v>158</v>
      </c>
      <c r="EB1065">
        <v>151</v>
      </c>
      <c r="EC1065">
        <v>162</v>
      </c>
      <c r="ED1065">
        <v>93</v>
      </c>
      <c r="EE1065">
        <v>61</v>
      </c>
      <c r="EF1065">
        <v>88</v>
      </c>
      <c r="EG1065">
        <v>189</v>
      </c>
      <c r="EH1065">
        <v>211</v>
      </c>
      <c r="EI1065">
        <v>46</v>
      </c>
      <c r="EJ1065">
        <v>202</v>
      </c>
      <c r="EK1065">
        <v>4</v>
      </c>
      <c r="EL1065">
        <v>21</v>
      </c>
      <c r="EM1065">
        <v>116</v>
      </c>
      <c r="EN1065">
        <v>127</v>
      </c>
      <c r="EO1065">
        <v>98</v>
      </c>
      <c r="EP1065">
        <v>54</v>
      </c>
      <c r="EQ1065">
        <v>70</v>
      </c>
      <c r="ER1065">
        <v>9</v>
      </c>
      <c r="ES1065">
        <v>153</v>
      </c>
      <c r="ET1065">
        <v>29</v>
      </c>
      <c r="EU1065">
        <v>195</v>
      </c>
      <c r="EV1065">
        <v>65</v>
      </c>
      <c r="EW1065">
        <v>27</v>
      </c>
      <c r="EX1065">
        <v>173</v>
      </c>
      <c r="EY1065">
        <v>16</v>
      </c>
      <c r="EZ1065">
        <v>99</v>
      </c>
      <c r="FA1065">
        <v>199</v>
      </c>
      <c r="FB1065">
        <v>186</v>
      </c>
      <c r="FC1065">
        <v>203</v>
      </c>
      <c r="FD1065">
        <v>152</v>
      </c>
      <c r="FE1065">
        <v>163</v>
      </c>
      <c r="FF1065">
        <v>129</v>
      </c>
      <c r="FG1065">
        <v>167</v>
      </c>
      <c r="FH1065">
        <v>76</v>
      </c>
      <c r="FI1065">
        <v>174</v>
      </c>
      <c r="FJ1065">
        <v>60</v>
      </c>
      <c r="FK1065">
        <v>113</v>
      </c>
      <c r="FL1065">
        <v>204</v>
      </c>
      <c r="FM1065">
        <v>131</v>
      </c>
      <c r="FN1065">
        <v>138</v>
      </c>
      <c r="FO1065">
        <v>43</v>
      </c>
      <c r="FP1065">
        <v>13</v>
      </c>
      <c r="FQ1065">
        <v>62</v>
      </c>
      <c r="FR1065">
        <v>182</v>
      </c>
      <c r="FS1065">
        <v>209</v>
      </c>
      <c r="FT1065">
        <v>123</v>
      </c>
      <c r="FU1065">
        <v>190</v>
      </c>
      <c r="FV1065">
        <v>77</v>
      </c>
      <c r="FW1065">
        <v>157</v>
      </c>
      <c r="FX1065">
        <v>194</v>
      </c>
      <c r="FY1065">
        <v>140</v>
      </c>
      <c r="FZ1065">
        <v>205</v>
      </c>
      <c r="GA1065">
        <v>187</v>
      </c>
      <c r="GB1065">
        <v>178</v>
      </c>
      <c r="GC1065">
        <v>206</v>
      </c>
      <c r="GD1065">
        <v>69</v>
      </c>
      <c r="GE1065">
        <v>14</v>
      </c>
      <c r="GF1065">
        <v>210</v>
      </c>
      <c r="GG1065">
        <v>106</v>
      </c>
      <c r="GH1065">
        <v>72</v>
      </c>
      <c r="GI1065">
        <v>170</v>
      </c>
      <c r="GJ1065">
        <v>15</v>
      </c>
      <c r="GK1065">
        <v>91</v>
      </c>
      <c r="GL1065">
        <v>23</v>
      </c>
      <c r="GM1065">
        <v>2</v>
      </c>
      <c r="GN1065">
        <v>175</v>
      </c>
      <c r="GO1065">
        <v>85</v>
      </c>
      <c r="GP1065">
        <v>87</v>
      </c>
      <c r="GQ1065">
        <v>188</v>
      </c>
      <c r="GR1065">
        <v>214</v>
      </c>
      <c r="GS1065">
        <v>84</v>
      </c>
      <c r="GT1065">
        <v>148</v>
      </c>
      <c r="GU1065">
        <v>47</v>
      </c>
      <c r="GV1065">
        <v>32</v>
      </c>
      <c r="GW1065">
        <v>11</v>
      </c>
      <c r="GX1065">
        <v>139</v>
      </c>
      <c r="GY1065">
        <v>101</v>
      </c>
      <c r="GZ1065">
        <v>10</v>
      </c>
      <c r="HA1065">
        <v>156</v>
      </c>
      <c r="HB1065">
        <v>149</v>
      </c>
      <c r="HC1065">
        <v>20</v>
      </c>
      <c r="HD1065">
        <v>183</v>
      </c>
      <c r="HE1065">
        <v>40</v>
      </c>
      <c r="HF1065">
        <v>147</v>
      </c>
      <c r="HG1065">
        <v>3</v>
      </c>
      <c r="HH1065">
        <v>57</v>
      </c>
      <c r="HI1065">
        <v>208</v>
      </c>
      <c r="HJ1065">
        <v>50</v>
      </c>
      <c r="HK1065">
        <v>105</v>
      </c>
      <c r="HL1065">
        <v>179</v>
      </c>
    </row>
    <row r="1067" spans="4:224" x14ac:dyDescent="0.2">
      <c r="D1067" s="430">
        <v>216</v>
      </c>
      <c r="E1067" s="431" t="s">
        <v>179</v>
      </c>
    </row>
    <row r="1068" spans="4:224" x14ac:dyDescent="0.2">
      <c r="E1068" s="426" t="s">
        <v>130</v>
      </c>
      <c r="F1068">
        <v>1</v>
      </c>
      <c r="G1068">
        <v>2</v>
      </c>
      <c r="H1068">
        <v>3</v>
      </c>
      <c r="I1068">
        <v>4</v>
      </c>
      <c r="J1068">
        <v>5</v>
      </c>
      <c r="K1068">
        <v>6</v>
      </c>
      <c r="L1068">
        <v>7</v>
      </c>
      <c r="M1068">
        <v>8</v>
      </c>
      <c r="N1068">
        <v>9</v>
      </c>
      <c r="O1068">
        <v>10</v>
      </c>
      <c r="P1068">
        <v>11</v>
      </c>
      <c r="Q1068">
        <v>12</v>
      </c>
      <c r="R1068">
        <v>13</v>
      </c>
      <c r="S1068">
        <v>14</v>
      </c>
      <c r="T1068">
        <v>15</v>
      </c>
      <c r="U1068">
        <v>16</v>
      </c>
      <c r="V1068">
        <v>17</v>
      </c>
      <c r="W1068">
        <v>18</v>
      </c>
      <c r="X1068">
        <v>19</v>
      </c>
      <c r="Y1068">
        <v>20</v>
      </c>
      <c r="Z1068">
        <v>21</v>
      </c>
      <c r="AA1068">
        <v>22</v>
      </c>
      <c r="AB1068">
        <v>23</v>
      </c>
      <c r="AC1068">
        <v>24</v>
      </c>
      <c r="AD1068">
        <v>25</v>
      </c>
      <c r="AE1068">
        <v>26</v>
      </c>
      <c r="AF1068">
        <v>27</v>
      </c>
      <c r="AG1068">
        <v>28</v>
      </c>
      <c r="AH1068">
        <v>29</v>
      </c>
      <c r="AI1068">
        <v>30</v>
      </c>
      <c r="AJ1068">
        <v>31</v>
      </c>
      <c r="AK1068">
        <v>32</v>
      </c>
      <c r="AL1068">
        <v>33</v>
      </c>
      <c r="AM1068">
        <v>34</v>
      </c>
      <c r="AN1068">
        <v>35</v>
      </c>
      <c r="AO1068">
        <v>36</v>
      </c>
      <c r="AP1068">
        <v>37</v>
      </c>
      <c r="AQ1068">
        <v>38</v>
      </c>
      <c r="AR1068">
        <v>39</v>
      </c>
      <c r="AS1068">
        <v>40</v>
      </c>
      <c r="AT1068">
        <v>41</v>
      </c>
      <c r="AU1068">
        <v>42</v>
      </c>
      <c r="AV1068">
        <v>43</v>
      </c>
      <c r="AW1068">
        <v>44</v>
      </c>
      <c r="AX1068">
        <v>45</v>
      </c>
      <c r="AY1068">
        <v>46</v>
      </c>
      <c r="AZ1068">
        <v>47</v>
      </c>
      <c r="BA1068">
        <v>48</v>
      </c>
      <c r="BB1068">
        <v>49</v>
      </c>
      <c r="BC1068">
        <v>50</v>
      </c>
      <c r="BD1068">
        <v>51</v>
      </c>
      <c r="BE1068">
        <v>52</v>
      </c>
      <c r="BF1068">
        <v>53</v>
      </c>
      <c r="BG1068">
        <v>54</v>
      </c>
      <c r="BH1068">
        <v>55</v>
      </c>
      <c r="BI1068">
        <v>56</v>
      </c>
      <c r="BJ1068">
        <v>57</v>
      </c>
      <c r="BK1068">
        <v>58</v>
      </c>
      <c r="BL1068">
        <v>59</v>
      </c>
      <c r="BM1068">
        <v>60</v>
      </c>
      <c r="BN1068">
        <v>61</v>
      </c>
      <c r="BO1068">
        <v>62</v>
      </c>
      <c r="BP1068">
        <v>63</v>
      </c>
      <c r="BQ1068">
        <v>64</v>
      </c>
      <c r="BR1068">
        <v>65</v>
      </c>
      <c r="BS1068">
        <v>66</v>
      </c>
      <c r="BT1068">
        <v>67</v>
      </c>
      <c r="BU1068">
        <v>68</v>
      </c>
      <c r="BV1068">
        <v>69</v>
      </c>
      <c r="BW1068">
        <v>70</v>
      </c>
      <c r="BX1068">
        <v>71</v>
      </c>
      <c r="BY1068">
        <v>72</v>
      </c>
      <c r="BZ1068">
        <v>73</v>
      </c>
      <c r="CA1068">
        <v>74</v>
      </c>
      <c r="CB1068">
        <v>75</v>
      </c>
      <c r="CC1068">
        <v>76</v>
      </c>
      <c r="CD1068">
        <v>77</v>
      </c>
      <c r="CE1068">
        <v>78</v>
      </c>
      <c r="CF1068">
        <v>79</v>
      </c>
      <c r="CG1068">
        <v>80</v>
      </c>
      <c r="CH1068">
        <v>81</v>
      </c>
      <c r="CI1068">
        <v>82</v>
      </c>
      <c r="CJ1068">
        <v>83</v>
      </c>
      <c r="CK1068">
        <v>84</v>
      </c>
      <c r="CL1068">
        <v>85</v>
      </c>
      <c r="CM1068">
        <v>86</v>
      </c>
      <c r="CN1068">
        <v>87</v>
      </c>
      <c r="CO1068">
        <v>88</v>
      </c>
      <c r="CP1068">
        <v>89</v>
      </c>
      <c r="CQ1068">
        <v>90</v>
      </c>
      <c r="CR1068">
        <v>91</v>
      </c>
      <c r="CS1068">
        <v>92</v>
      </c>
      <c r="CT1068">
        <v>93</v>
      </c>
      <c r="CU1068">
        <v>94</v>
      </c>
      <c r="CV1068">
        <v>95</v>
      </c>
      <c r="CW1068">
        <v>96</v>
      </c>
      <c r="CX1068">
        <v>97</v>
      </c>
      <c r="CY1068">
        <v>98</v>
      </c>
      <c r="CZ1068">
        <v>99</v>
      </c>
      <c r="DA1068">
        <v>100</v>
      </c>
      <c r="DB1068">
        <v>101</v>
      </c>
      <c r="DC1068">
        <v>102</v>
      </c>
      <c r="DD1068">
        <v>103</v>
      </c>
      <c r="DE1068">
        <v>104</v>
      </c>
      <c r="DF1068">
        <v>105</v>
      </c>
      <c r="DG1068">
        <v>106</v>
      </c>
      <c r="DH1068">
        <v>107</v>
      </c>
      <c r="DI1068">
        <v>108</v>
      </c>
      <c r="DJ1068">
        <v>109</v>
      </c>
      <c r="DK1068">
        <v>110</v>
      </c>
      <c r="DL1068">
        <v>111</v>
      </c>
      <c r="DM1068">
        <v>112</v>
      </c>
      <c r="DN1068">
        <v>113</v>
      </c>
      <c r="DO1068">
        <v>114</v>
      </c>
      <c r="DP1068">
        <v>115</v>
      </c>
      <c r="DQ1068">
        <v>116</v>
      </c>
      <c r="DR1068">
        <v>117</v>
      </c>
      <c r="DS1068">
        <v>118</v>
      </c>
      <c r="DT1068">
        <v>119</v>
      </c>
      <c r="DU1068">
        <v>120</v>
      </c>
      <c r="DV1068">
        <v>121</v>
      </c>
      <c r="DW1068">
        <v>122</v>
      </c>
      <c r="DX1068">
        <v>123</v>
      </c>
      <c r="DY1068">
        <v>124</v>
      </c>
      <c r="DZ1068">
        <v>125</v>
      </c>
      <c r="EA1068">
        <v>126</v>
      </c>
      <c r="EB1068">
        <v>127</v>
      </c>
      <c r="EC1068">
        <v>128</v>
      </c>
      <c r="ED1068">
        <v>129</v>
      </c>
      <c r="EE1068">
        <v>130</v>
      </c>
      <c r="EF1068">
        <v>131</v>
      </c>
      <c r="EG1068">
        <v>132</v>
      </c>
      <c r="EH1068">
        <v>133</v>
      </c>
      <c r="EI1068">
        <v>134</v>
      </c>
      <c r="EJ1068">
        <v>135</v>
      </c>
      <c r="EK1068">
        <v>136</v>
      </c>
      <c r="EL1068">
        <v>137</v>
      </c>
      <c r="EM1068">
        <v>138</v>
      </c>
      <c r="EN1068">
        <v>139</v>
      </c>
      <c r="EO1068">
        <v>140</v>
      </c>
      <c r="EP1068">
        <v>141</v>
      </c>
      <c r="EQ1068">
        <v>142</v>
      </c>
      <c r="ER1068">
        <v>143</v>
      </c>
      <c r="ES1068">
        <v>144</v>
      </c>
      <c r="ET1068">
        <v>145</v>
      </c>
      <c r="EU1068">
        <v>146</v>
      </c>
      <c r="EV1068">
        <v>147</v>
      </c>
      <c r="EW1068">
        <v>148</v>
      </c>
      <c r="EX1068">
        <v>149</v>
      </c>
      <c r="EY1068">
        <v>150</v>
      </c>
      <c r="EZ1068">
        <v>151</v>
      </c>
      <c r="FA1068">
        <v>152</v>
      </c>
      <c r="FB1068">
        <v>153</v>
      </c>
      <c r="FC1068">
        <v>154</v>
      </c>
      <c r="FD1068">
        <v>155</v>
      </c>
      <c r="FE1068">
        <v>156</v>
      </c>
      <c r="FF1068">
        <v>157</v>
      </c>
      <c r="FG1068">
        <v>158</v>
      </c>
      <c r="FH1068">
        <v>159</v>
      </c>
      <c r="FI1068">
        <v>160</v>
      </c>
      <c r="FJ1068">
        <v>161</v>
      </c>
      <c r="FK1068">
        <v>162</v>
      </c>
      <c r="FL1068">
        <v>163</v>
      </c>
      <c r="FM1068">
        <v>164</v>
      </c>
      <c r="FN1068">
        <v>165</v>
      </c>
      <c r="FO1068">
        <v>166</v>
      </c>
      <c r="FP1068">
        <v>167</v>
      </c>
      <c r="FQ1068">
        <v>168</v>
      </c>
      <c r="FR1068">
        <v>169</v>
      </c>
      <c r="FS1068">
        <v>170</v>
      </c>
      <c r="FT1068">
        <v>171</v>
      </c>
      <c r="FU1068">
        <v>172</v>
      </c>
      <c r="FV1068">
        <v>173</v>
      </c>
      <c r="FW1068">
        <v>174</v>
      </c>
      <c r="FX1068">
        <v>175</v>
      </c>
      <c r="FY1068">
        <v>176</v>
      </c>
      <c r="FZ1068">
        <v>177</v>
      </c>
      <c r="GA1068">
        <v>178</v>
      </c>
      <c r="GB1068">
        <v>179</v>
      </c>
      <c r="GC1068">
        <v>180</v>
      </c>
      <c r="GD1068">
        <v>181</v>
      </c>
      <c r="GE1068">
        <v>182</v>
      </c>
      <c r="GF1068">
        <v>183</v>
      </c>
      <c r="GG1068">
        <v>184</v>
      </c>
      <c r="GH1068">
        <v>185</v>
      </c>
      <c r="GI1068">
        <v>186</v>
      </c>
      <c r="GJ1068">
        <v>187</v>
      </c>
      <c r="GK1068">
        <v>188</v>
      </c>
      <c r="GL1068">
        <v>189</v>
      </c>
      <c r="GM1068">
        <v>190</v>
      </c>
      <c r="GN1068">
        <v>191</v>
      </c>
      <c r="GO1068">
        <v>192</v>
      </c>
      <c r="GP1068">
        <v>193</v>
      </c>
      <c r="GQ1068">
        <v>194</v>
      </c>
      <c r="GR1068">
        <v>195</v>
      </c>
      <c r="GS1068">
        <v>196</v>
      </c>
      <c r="GT1068">
        <v>197</v>
      </c>
      <c r="GU1068">
        <v>198</v>
      </c>
      <c r="GV1068">
        <v>199</v>
      </c>
      <c r="GW1068">
        <v>200</v>
      </c>
      <c r="GX1068">
        <v>201</v>
      </c>
      <c r="GY1068">
        <v>202</v>
      </c>
      <c r="GZ1068">
        <v>203</v>
      </c>
      <c r="HA1068">
        <v>204</v>
      </c>
      <c r="HC1068">
        <v>205</v>
      </c>
      <c r="HD1068">
        <v>206</v>
      </c>
      <c r="HE1068">
        <v>207</v>
      </c>
      <c r="HF1068">
        <v>208</v>
      </c>
      <c r="HH1068">
        <v>209</v>
      </c>
      <c r="HI1068">
        <v>210</v>
      </c>
      <c r="HJ1068">
        <v>211</v>
      </c>
      <c r="HK1068">
        <v>212</v>
      </c>
      <c r="HM1068">
        <v>213</v>
      </c>
      <c r="HN1068">
        <v>214</v>
      </c>
      <c r="HO1068">
        <v>215</v>
      </c>
      <c r="HP1068">
        <v>216</v>
      </c>
    </row>
    <row r="1069" spans="4:224" x14ac:dyDescent="0.2">
      <c r="E1069" s="426" t="s">
        <v>157</v>
      </c>
      <c r="F1069">
        <v>82</v>
      </c>
      <c r="G1069">
        <v>80</v>
      </c>
      <c r="H1069">
        <v>214</v>
      </c>
      <c r="I1069">
        <v>5</v>
      </c>
      <c r="J1069">
        <v>177</v>
      </c>
      <c r="K1069">
        <v>3</v>
      </c>
      <c r="L1069">
        <v>203</v>
      </c>
      <c r="M1069">
        <v>72</v>
      </c>
      <c r="N1069">
        <v>138</v>
      </c>
      <c r="O1069">
        <v>176</v>
      </c>
      <c r="P1069">
        <v>23</v>
      </c>
      <c r="Q1069">
        <v>141</v>
      </c>
      <c r="R1069">
        <v>61</v>
      </c>
      <c r="S1069">
        <v>15</v>
      </c>
      <c r="T1069">
        <v>191</v>
      </c>
      <c r="U1069">
        <v>198</v>
      </c>
      <c r="V1069">
        <v>130</v>
      </c>
      <c r="W1069">
        <v>32</v>
      </c>
      <c r="X1069">
        <v>77</v>
      </c>
      <c r="Y1069">
        <v>201</v>
      </c>
      <c r="Z1069">
        <v>87</v>
      </c>
      <c r="AA1069">
        <v>36</v>
      </c>
      <c r="AB1069">
        <v>101</v>
      </c>
      <c r="AC1069">
        <v>11</v>
      </c>
      <c r="AD1069">
        <v>48</v>
      </c>
      <c r="AE1069">
        <v>58</v>
      </c>
      <c r="AF1069">
        <v>54</v>
      </c>
      <c r="AG1069">
        <v>75</v>
      </c>
      <c r="AH1069">
        <v>20</v>
      </c>
      <c r="AI1069">
        <v>12</v>
      </c>
      <c r="AJ1069">
        <v>114</v>
      </c>
      <c r="AK1069">
        <v>139</v>
      </c>
      <c r="AL1069">
        <v>147</v>
      </c>
      <c r="AM1069">
        <v>206</v>
      </c>
      <c r="AN1069">
        <v>1</v>
      </c>
      <c r="AO1069">
        <v>89</v>
      </c>
      <c r="AP1069">
        <v>4</v>
      </c>
      <c r="AQ1069">
        <v>213</v>
      </c>
      <c r="AR1069">
        <v>103</v>
      </c>
      <c r="AS1069">
        <v>171</v>
      </c>
      <c r="AT1069">
        <v>24</v>
      </c>
      <c r="AU1069">
        <v>128</v>
      </c>
      <c r="AV1069">
        <v>145</v>
      </c>
      <c r="AW1069">
        <v>158</v>
      </c>
      <c r="AX1069">
        <v>134</v>
      </c>
      <c r="AY1069">
        <v>211</v>
      </c>
      <c r="AZ1069">
        <v>184</v>
      </c>
      <c r="BA1069">
        <v>199</v>
      </c>
      <c r="BB1069">
        <v>88</v>
      </c>
      <c r="BC1069">
        <v>39</v>
      </c>
      <c r="BD1069">
        <v>169</v>
      </c>
      <c r="BE1069">
        <v>94</v>
      </c>
      <c r="BF1069">
        <v>110</v>
      </c>
      <c r="BG1069">
        <v>132</v>
      </c>
      <c r="BH1069">
        <v>162</v>
      </c>
      <c r="BI1069">
        <v>133</v>
      </c>
      <c r="BJ1069">
        <v>14</v>
      </c>
      <c r="BK1069">
        <v>86</v>
      </c>
      <c r="BL1069">
        <v>57</v>
      </c>
      <c r="BM1069">
        <v>26</v>
      </c>
      <c r="BN1069">
        <v>202</v>
      </c>
      <c r="BO1069">
        <v>45</v>
      </c>
      <c r="BP1069">
        <v>71</v>
      </c>
      <c r="BQ1069">
        <v>33</v>
      </c>
      <c r="BR1069">
        <v>156</v>
      </c>
      <c r="BS1069">
        <v>34</v>
      </c>
      <c r="BT1069">
        <v>111</v>
      </c>
      <c r="BU1069">
        <v>30</v>
      </c>
      <c r="BV1069">
        <v>10</v>
      </c>
      <c r="BW1069">
        <v>81</v>
      </c>
      <c r="BX1069">
        <v>153</v>
      </c>
      <c r="BY1069">
        <v>19</v>
      </c>
      <c r="BZ1069">
        <v>100</v>
      </c>
      <c r="CA1069">
        <v>137</v>
      </c>
      <c r="CB1069">
        <v>51</v>
      </c>
      <c r="CC1069">
        <v>67</v>
      </c>
      <c r="CD1069">
        <v>113</v>
      </c>
      <c r="CE1069">
        <v>174</v>
      </c>
      <c r="CF1069">
        <v>90</v>
      </c>
      <c r="CG1069">
        <v>63</v>
      </c>
      <c r="CH1069">
        <v>187</v>
      </c>
      <c r="CI1069">
        <v>55</v>
      </c>
      <c r="CJ1069">
        <v>27</v>
      </c>
      <c r="CK1069">
        <v>8</v>
      </c>
      <c r="CL1069">
        <v>38</v>
      </c>
      <c r="CM1069">
        <v>79</v>
      </c>
      <c r="CN1069">
        <v>44</v>
      </c>
      <c r="CO1069">
        <v>35</v>
      </c>
      <c r="CP1069">
        <v>207</v>
      </c>
      <c r="CQ1069">
        <v>182</v>
      </c>
      <c r="CR1069">
        <v>216</v>
      </c>
      <c r="CS1069">
        <v>212</v>
      </c>
      <c r="CT1069">
        <v>167</v>
      </c>
      <c r="CU1069">
        <v>181</v>
      </c>
      <c r="CV1069">
        <v>112</v>
      </c>
      <c r="CW1069">
        <v>50</v>
      </c>
      <c r="CX1069">
        <v>135</v>
      </c>
      <c r="CY1069">
        <v>157</v>
      </c>
      <c r="CZ1069">
        <v>91</v>
      </c>
      <c r="DA1069">
        <v>144</v>
      </c>
      <c r="DB1069">
        <v>69</v>
      </c>
      <c r="DC1069">
        <v>98</v>
      </c>
      <c r="DD1069">
        <v>210</v>
      </c>
      <c r="DE1069">
        <v>43</v>
      </c>
      <c r="DF1069">
        <v>146</v>
      </c>
      <c r="DG1069">
        <v>204</v>
      </c>
      <c r="DH1069">
        <v>180</v>
      </c>
      <c r="DI1069">
        <v>197</v>
      </c>
      <c r="DJ1069">
        <v>102</v>
      </c>
      <c r="DK1069">
        <v>215</v>
      </c>
      <c r="DL1069">
        <v>22</v>
      </c>
      <c r="DM1069">
        <v>105</v>
      </c>
      <c r="DN1069">
        <v>117</v>
      </c>
      <c r="DO1069">
        <v>73</v>
      </c>
      <c r="DP1069">
        <v>183</v>
      </c>
      <c r="DQ1069">
        <v>170</v>
      </c>
      <c r="DR1069">
        <v>9</v>
      </c>
      <c r="DS1069">
        <v>127</v>
      </c>
      <c r="DT1069">
        <v>93</v>
      </c>
      <c r="DU1069">
        <v>122</v>
      </c>
      <c r="DV1069">
        <v>59</v>
      </c>
      <c r="DW1069">
        <v>96</v>
      </c>
      <c r="DX1069">
        <v>107</v>
      </c>
      <c r="DY1069">
        <v>190</v>
      </c>
      <c r="DZ1069">
        <v>208</v>
      </c>
      <c r="EA1069">
        <v>95</v>
      </c>
      <c r="EB1069">
        <v>195</v>
      </c>
      <c r="EC1069">
        <v>109</v>
      </c>
      <c r="ED1069">
        <v>47</v>
      </c>
      <c r="EE1069">
        <v>99</v>
      </c>
      <c r="EF1069">
        <v>129</v>
      </c>
      <c r="EG1069">
        <v>120</v>
      </c>
      <c r="EH1069">
        <v>179</v>
      </c>
      <c r="EI1069">
        <v>78</v>
      </c>
      <c r="EJ1069">
        <v>151</v>
      </c>
      <c r="EK1069">
        <v>42</v>
      </c>
      <c r="EL1069">
        <v>85</v>
      </c>
      <c r="EM1069">
        <v>119</v>
      </c>
      <c r="EN1069">
        <v>178</v>
      </c>
      <c r="EO1069">
        <v>46</v>
      </c>
      <c r="EP1069">
        <v>149</v>
      </c>
      <c r="EQ1069">
        <v>28</v>
      </c>
      <c r="ER1069">
        <v>205</v>
      </c>
      <c r="ES1069">
        <v>209</v>
      </c>
      <c r="ET1069">
        <v>49</v>
      </c>
      <c r="EU1069">
        <v>74</v>
      </c>
      <c r="EV1069">
        <v>40</v>
      </c>
      <c r="EW1069">
        <v>140</v>
      </c>
      <c r="EX1069">
        <v>65</v>
      </c>
      <c r="EY1069">
        <v>104</v>
      </c>
      <c r="EZ1069">
        <v>173</v>
      </c>
      <c r="FA1069">
        <v>115</v>
      </c>
      <c r="FB1069">
        <v>52</v>
      </c>
      <c r="FC1069">
        <v>166</v>
      </c>
      <c r="FD1069">
        <v>196</v>
      </c>
      <c r="FE1069">
        <v>175</v>
      </c>
      <c r="FF1069">
        <v>31</v>
      </c>
      <c r="FG1069">
        <v>121</v>
      </c>
      <c r="FH1069">
        <v>66</v>
      </c>
      <c r="FI1069">
        <v>193</v>
      </c>
      <c r="FJ1069">
        <v>172</v>
      </c>
      <c r="FK1069">
        <v>185</v>
      </c>
      <c r="FL1069">
        <v>16</v>
      </c>
      <c r="FM1069">
        <v>192</v>
      </c>
      <c r="FN1069">
        <v>97</v>
      </c>
      <c r="FO1069">
        <v>83</v>
      </c>
      <c r="FP1069">
        <v>143</v>
      </c>
      <c r="FQ1069">
        <v>25</v>
      </c>
      <c r="FR1069">
        <v>68</v>
      </c>
      <c r="FS1069">
        <v>7</v>
      </c>
      <c r="FT1069">
        <v>188</v>
      </c>
      <c r="FU1069">
        <v>6</v>
      </c>
      <c r="FV1069">
        <v>164</v>
      </c>
      <c r="FW1069">
        <v>108</v>
      </c>
      <c r="FX1069">
        <v>136</v>
      </c>
      <c r="FY1069">
        <v>200</v>
      </c>
      <c r="FZ1069">
        <v>189</v>
      </c>
      <c r="GA1069">
        <v>125</v>
      </c>
      <c r="GB1069">
        <v>163</v>
      </c>
      <c r="GC1069">
        <v>168</v>
      </c>
      <c r="GD1069">
        <v>124</v>
      </c>
      <c r="GE1069">
        <v>150</v>
      </c>
      <c r="GF1069">
        <v>142</v>
      </c>
      <c r="GG1069">
        <v>131</v>
      </c>
      <c r="GH1069">
        <v>17</v>
      </c>
      <c r="GI1069">
        <v>60</v>
      </c>
      <c r="GJ1069">
        <v>18</v>
      </c>
      <c r="GK1069">
        <v>161</v>
      </c>
      <c r="GL1069">
        <v>152</v>
      </c>
      <c r="GM1069">
        <v>92</v>
      </c>
      <c r="GN1069">
        <v>194</v>
      </c>
      <c r="GO1069">
        <v>13</v>
      </c>
      <c r="GP1069">
        <v>159</v>
      </c>
      <c r="GQ1069">
        <v>106</v>
      </c>
      <c r="GR1069">
        <v>64</v>
      </c>
      <c r="GS1069">
        <v>70</v>
      </c>
      <c r="GT1069">
        <v>21</v>
      </c>
      <c r="GU1069">
        <v>126</v>
      </c>
      <c r="GV1069">
        <v>116</v>
      </c>
      <c r="GW1069">
        <v>84</v>
      </c>
      <c r="GX1069">
        <v>155</v>
      </c>
      <c r="GY1069">
        <v>29</v>
      </c>
      <c r="GZ1069">
        <v>37</v>
      </c>
      <c r="HA1069">
        <v>76</v>
      </c>
      <c r="HC1069">
        <v>53</v>
      </c>
      <c r="HD1069">
        <v>186</v>
      </c>
      <c r="HE1069">
        <v>41</v>
      </c>
      <c r="HF1069">
        <v>118</v>
      </c>
      <c r="HH1069">
        <v>148</v>
      </c>
      <c r="HI1069">
        <v>165</v>
      </c>
      <c r="HJ1069">
        <v>2</v>
      </c>
      <c r="HK1069">
        <v>56</v>
      </c>
      <c r="HM1069">
        <v>154</v>
      </c>
      <c r="HN1069">
        <v>160</v>
      </c>
      <c r="HO1069">
        <v>62</v>
      </c>
      <c r="HP1069">
        <v>123</v>
      </c>
    </row>
    <row r="1070" spans="4:224" x14ac:dyDescent="0.2">
      <c r="E1070" s="426" t="s">
        <v>159</v>
      </c>
      <c r="F1070">
        <v>179</v>
      </c>
      <c r="G1070">
        <v>34</v>
      </c>
      <c r="H1070">
        <v>169</v>
      </c>
      <c r="I1070">
        <v>37</v>
      </c>
      <c r="J1070">
        <v>116</v>
      </c>
      <c r="K1070">
        <v>8</v>
      </c>
      <c r="L1070">
        <v>204</v>
      </c>
      <c r="M1070">
        <v>195</v>
      </c>
      <c r="N1070">
        <v>148</v>
      </c>
      <c r="O1070">
        <v>28</v>
      </c>
      <c r="P1070">
        <v>35</v>
      </c>
      <c r="Q1070">
        <v>30</v>
      </c>
      <c r="R1070">
        <v>89</v>
      </c>
      <c r="S1070">
        <v>50</v>
      </c>
      <c r="T1070">
        <v>173</v>
      </c>
      <c r="U1070">
        <v>25</v>
      </c>
      <c r="V1070">
        <v>174</v>
      </c>
      <c r="W1070">
        <v>122</v>
      </c>
      <c r="X1070">
        <v>62</v>
      </c>
      <c r="Y1070">
        <v>161</v>
      </c>
      <c r="Z1070">
        <v>7</v>
      </c>
      <c r="AA1070">
        <v>156</v>
      </c>
      <c r="AB1070">
        <v>80</v>
      </c>
      <c r="AC1070">
        <v>176</v>
      </c>
      <c r="AD1070">
        <v>53</v>
      </c>
      <c r="AE1070">
        <v>14</v>
      </c>
      <c r="AF1070">
        <v>140</v>
      </c>
      <c r="AG1070">
        <v>132</v>
      </c>
      <c r="AH1070">
        <v>142</v>
      </c>
      <c r="AI1070">
        <v>106</v>
      </c>
      <c r="AJ1070">
        <v>184</v>
      </c>
      <c r="AK1070">
        <v>78</v>
      </c>
      <c r="AL1070">
        <v>177</v>
      </c>
      <c r="AM1070">
        <v>16</v>
      </c>
      <c r="AN1070">
        <v>113</v>
      </c>
      <c r="AO1070">
        <v>115</v>
      </c>
      <c r="AP1070">
        <v>66</v>
      </c>
      <c r="AQ1070">
        <v>17</v>
      </c>
      <c r="AR1070">
        <v>133</v>
      </c>
      <c r="AS1070">
        <v>198</v>
      </c>
      <c r="AT1070">
        <v>10</v>
      </c>
      <c r="AU1070">
        <v>103</v>
      </c>
      <c r="AV1070">
        <v>182</v>
      </c>
      <c r="AW1070">
        <v>151</v>
      </c>
      <c r="AX1070">
        <v>107</v>
      </c>
      <c r="AY1070">
        <v>39</v>
      </c>
      <c r="AZ1070">
        <v>159</v>
      </c>
      <c r="BA1070">
        <v>19</v>
      </c>
      <c r="BB1070">
        <v>146</v>
      </c>
      <c r="BC1070">
        <v>82</v>
      </c>
      <c r="BD1070">
        <v>123</v>
      </c>
      <c r="BE1070">
        <v>109</v>
      </c>
      <c r="BF1070">
        <v>139</v>
      </c>
      <c r="BG1070">
        <v>191</v>
      </c>
      <c r="BH1070">
        <v>211</v>
      </c>
      <c r="BI1070">
        <v>49</v>
      </c>
      <c r="BJ1070">
        <v>76</v>
      </c>
      <c r="BK1070">
        <v>212</v>
      </c>
      <c r="BL1070">
        <v>3</v>
      </c>
      <c r="BM1070">
        <v>21</v>
      </c>
      <c r="BN1070">
        <v>178</v>
      </c>
      <c r="BO1070">
        <v>79</v>
      </c>
      <c r="BP1070">
        <v>185</v>
      </c>
      <c r="BQ1070">
        <v>1</v>
      </c>
      <c r="BR1070">
        <v>31</v>
      </c>
      <c r="BS1070">
        <v>105</v>
      </c>
      <c r="BT1070">
        <v>118</v>
      </c>
      <c r="BU1070">
        <v>40</v>
      </c>
      <c r="BV1070">
        <v>52</v>
      </c>
      <c r="BW1070">
        <v>131</v>
      </c>
      <c r="BX1070">
        <v>207</v>
      </c>
      <c r="BY1070">
        <v>149</v>
      </c>
      <c r="BZ1070">
        <v>26</v>
      </c>
      <c r="CA1070">
        <v>117</v>
      </c>
      <c r="CB1070">
        <v>58</v>
      </c>
      <c r="CC1070">
        <v>168</v>
      </c>
      <c r="CD1070">
        <v>46</v>
      </c>
      <c r="CE1070">
        <v>77</v>
      </c>
      <c r="CF1070">
        <v>186</v>
      </c>
      <c r="CG1070">
        <v>124</v>
      </c>
      <c r="CH1070">
        <v>125</v>
      </c>
      <c r="CI1070">
        <v>88</v>
      </c>
      <c r="CJ1070">
        <v>9</v>
      </c>
      <c r="CK1070">
        <v>172</v>
      </c>
      <c r="CL1070">
        <v>188</v>
      </c>
      <c r="CM1070">
        <v>64</v>
      </c>
      <c r="CN1070">
        <v>24</v>
      </c>
      <c r="CO1070">
        <v>171</v>
      </c>
      <c r="CP1070">
        <v>98</v>
      </c>
      <c r="CQ1070">
        <v>36</v>
      </c>
      <c r="CR1070">
        <v>45</v>
      </c>
      <c r="CS1070">
        <v>5</v>
      </c>
      <c r="CT1070">
        <v>85</v>
      </c>
      <c r="CU1070">
        <v>130</v>
      </c>
      <c r="CV1070">
        <v>203</v>
      </c>
      <c r="CW1070">
        <v>208</v>
      </c>
      <c r="CX1070">
        <v>164</v>
      </c>
      <c r="CY1070">
        <v>112</v>
      </c>
      <c r="CZ1070">
        <v>22</v>
      </c>
      <c r="DA1070">
        <v>128</v>
      </c>
      <c r="DB1070">
        <v>84</v>
      </c>
      <c r="DC1070">
        <v>200</v>
      </c>
      <c r="DD1070">
        <v>69</v>
      </c>
      <c r="DE1070">
        <v>95</v>
      </c>
      <c r="DF1070">
        <v>87</v>
      </c>
      <c r="DG1070">
        <v>29</v>
      </c>
      <c r="DH1070">
        <v>33</v>
      </c>
      <c r="DI1070">
        <v>206</v>
      </c>
      <c r="DJ1070">
        <v>101</v>
      </c>
      <c r="DK1070">
        <v>74</v>
      </c>
      <c r="DL1070">
        <v>48</v>
      </c>
      <c r="DM1070">
        <v>119</v>
      </c>
      <c r="DN1070">
        <v>166</v>
      </c>
      <c r="DO1070">
        <v>147</v>
      </c>
      <c r="DP1070">
        <v>121</v>
      </c>
      <c r="DQ1070">
        <v>47</v>
      </c>
      <c r="DR1070">
        <v>145</v>
      </c>
      <c r="DS1070">
        <v>12</v>
      </c>
      <c r="DT1070">
        <v>120</v>
      </c>
      <c r="DU1070">
        <v>216</v>
      </c>
      <c r="DV1070">
        <v>102</v>
      </c>
      <c r="DW1070">
        <v>194</v>
      </c>
      <c r="DX1070">
        <v>54</v>
      </c>
      <c r="DY1070">
        <v>72</v>
      </c>
      <c r="DZ1070">
        <v>2</v>
      </c>
      <c r="EA1070">
        <v>138</v>
      </c>
      <c r="EB1070">
        <v>209</v>
      </c>
      <c r="EC1070">
        <v>11</v>
      </c>
      <c r="ED1070">
        <v>153</v>
      </c>
      <c r="EE1070">
        <v>56</v>
      </c>
      <c r="EF1070">
        <v>73</v>
      </c>
      <c r="EG1070">
        <v>199</v>
      </c>
      <c r="EH1070">
        <v>136</v>
      </c>
      <c r="EI1070">
        <v>13</v>
      </c>
      <c r="EJ1070">
        <v>141</v>
      </c>
      <c r="EK1070">
        <v>63</v>
      </c>
      <c r="EL1070">
        <v>100</v>
      </c>
      <c r="EM1070">
        <v>55</v>
      </c>
      <c r="EN1070">
        <v>201</v>
      </c>
      <c r="EO1070">
        <v>197</v>
      </c>
      <c r="EP1070">
        <v>162</v>
      </c>
      <c r="EQ1070">
        <v>215</v>
      </c>
      <c r="ER1070">
        <v>59</v>
      </c>
      <c r="ES1070">
        <v>111</v>
      </c>
      <c r="ET1070">
        <v>137</v>
      </c>
      <c r="EU1070">
        <v>163</v>
      </c>
      <c r="EV1070">
        <v>75</v>
      </c>
      <c r="EW1070">
        <v>192</v>
      </c>
      <c r="EX1070">
        <v>167</v>
      </c>
      <c r="EY1070">
        <v>126</v>
      </c>
      <c r="EZ1070">
        <v>165</v>
      </c>
      <c r="FA1070">
        <v>60</v>
      </c>
      <c r="FB1070">
        <v>97</v>
      </c>
      <c r="FC1070">
        <v>23</v>
      </c>
      <c r="FD1070">
        <v>41</v>
      </c>
      <c r="FE1070">
        <v>92</v>
      </c>
      <c r="FF1070">
        <v>51</v>
      </c>
      <c r="FG1070">
        <v>154</v>
      </c>
      <c r="FH1070">
        <v>86</v>
      </c>
      <c r="FI1070">
        <v>27</v>
      </c>
      <c r="FJ1070">
        <v>158</v>
      </c>
      <c r="FK1070">
        <v>114</v>
      </c>
      <c r="FL1070">
        <v>170</v>
      </c>
      <c r="FM1070">
        <v>214</v>
      </c>
      <c r="FN1070">
        <v>18</v>
      </c>
      <c r="FO1070">
        <v>190</v>
      </c>
      <c r="FP1070">
        <v>110</v>
      </c>
      <c r="FQ1070">
        <v>180</v>
      </c>
      <c r="FR1070">
        <v>143</v>
      </c>
      <c r="FS1070">
        <v>71</v>
      </c>
      <c r="FT1070">
        <v>38</v>
      </c>
      <c r="FU1070">
        <v>70</v>
      </c>
      <c r="FV1070">
        <v>135</v>
      </c>
      <c r="FW1070">
        <v>83</v>
      </c>
      <c r="FX1070">
        <v>213</v>
      </c>
      <c r="FY1070">
        <v>65</v>
      </c>
      <c r="FZ1070">
        <v>91</v>
      </c>
      <c r="GA1070">
        <v>57</v>
      </c>
      <c r="GB1070">
        <v>210</v>
      </c>
      <c r="GC1070">
        <v>202</v>
      </c>
      <c r="GD1070">
        <v>150</v>
      </c>
      <c r="GE1070">
        <v>193</v>
      </c>
      <c r="GF1070">
        <v>196</v>
      </c>
      <c r="GG1070">
        <v>157</v>
      </c>
      <c r="GH1070">
        <v>42</v>
      </c>
      <c r="GI1070">
        <v>134</v>
      </c>
      <c r="GJ1070">
        <v>183</v>
      </c>
      <c r="GK1070">
        <v>4</v>
      </c>
      <c r="GL1070">
        <v>205</v>
      </c>
      <c r="GM1070">
        <v>67</v>
      </c>
      <c r="GN1070">
        <v>68</v>
      </c>
      <c r="GO1070">
        <v>20</v>
      </c>
      <c r="GP1070">
        <v>81</v>
      </c>
      <c r="GQ1070">
        <v>32</v>
      </c>
      <c r="GR1070">
        <v>61</v>
      </c>
      <c r="GS1070">
        <v>99</v>
      </c>
      <c r="GT1070">
        <v>43</v>
      </c>
      <c r="GU1070">
        <v>160</v>
      </c>
      <c r="GV1070">
        <v>155</v>
      </c>
      <c r="GW1070">
        <v>127</v>
      </c>
      <c r="GX1070">
        <v>144</v>
      </c>
      <c r="GY1070">
        <v>108</v>
      </c>
      <c r="GZ1070">
        <v>44</v>
      </c>
      <c r="HA1070">
        <v>187</v>
      </c>
      <c r="HC1070">
        <v>104</v>
      </c>
      <c r="HD1070">
        <v>181</v>
      </c>
      <c r="HE1070">
        <v>152</v>
      </c>
      <c r="HF1070">
        <v>6</v>
      </c>
      <c r="HH1070">
        <v>93</v>
      </c>
      <c r="HI1070">
        <v>90</v>
      </c>
      <c r="HJ1070">
        <v>189</v>
      </c>
      <c r="HK1070">
        <v>175</v>
      </c>
      <c r="HM1070">
        <v>15</v>
      </c>
      <c r="HN1070">
        <v>129</v>
      </c>
      <c r="HO1070">
        <v>94</v>
      </c>
      <c r="HP1070">
        <v>96</v>
      </c>
    </row>
    <row r="1072" spans="4:224" x14ac:dyDescent="0.2">
      <c r="D1072" s="430">
        <v>217</v>
      </c>
      <c r="E1072" s="431" t="s">
        <v>179</v>
      </c>
    </row>
    <row r="1073" spans="4:225" x14ac:dyDescent="0.2">
      <c r="E1073" s="426" t="s">
        <v>130</v>
      </c>
      <c r="F1073">
        <v>1</v>
      </c>
      <c r="G1073">
        <v>2</v>
      </c>
      <c r="H1073">
        <v>3</v>
      </c>
      <c r="I1073">
        <v>4</v>
      </c>
      <c r="J1073">
        <v>5</v>
      </c>
      <c r="K1073">
        <v>6</v>
      </c>
      <c r="L1073">
        <v>7</v>
      </c>
      <c r="M1073">
        <v>8</v>
      </c>
      <c r="N1073">
        <v>9</v>
      </c>
      <c r="O1073">
        <v>10</v>
      </c>
      <c r="P1073">
        <v>11</v>
      </c>
      <c r="Q1073">
        <v>12</v>
      </c>
      <c r="R1073">
        <v>13</v>
      </c>
      <c r="S1073">
        <v>14</v>
      </c>
      <c r="T1073">
        <v>15</v>
      </c>
      <c r="U1073">
        <v>16</v>
      </c>
      <c r="V1073">
        <v>17</v>
      </c>
      <c r="W1073">
        <v>18</v>
      </c>
      <c r="X1073">
        <v>19</v>
      </c>
      <c r="Y1073">
        <v>20</v>
      </c>
      <c r="Z1073">
        <v>21</v>
      </c>
      <c r="AA1073">
        <v>22</v>
      </c>
      <c r="AB1073">
        <v>23</v>
      </c>
      <c r="AC1073">
        <v>24</v>
      </c>
      <c r="AD1073">
        <v>25</v>
      </c>
      <c r="AE1073">
        <v>26</v>
      </c>
      <c r="AF1073">
        <v>27</v>
      </c>
      <c r="AG1073">
        <v>28</v>
      </c>
      <c r="AH1073">
        <v>29</v>
      </c>
      <c r="AI1073">
        <v>30</v>
      </c>
      <c r="AJ1073">
        <v>31</v>
      </c>
      <c r="AK1073">
        <v>32</v>
      </c>
      <c r="AL1073">
        <v>33</v>
      </c>
      <c r="AM1073">
        <v>34</v>
      </c>
      <c r="AN1073">
        <v>35</v>
      </c>
      <c r="AO1073">
        <v>36</v>
      </c>
      <c r="AP1073">
        <v>37</v>
      </c>
      <c r="AQ1073">
        <v>38</v>
      </c>
      <c r="AR1073">
        <v>39</v>
      </c>
      <c r="AS1073">
        <v>40</v>
      </c>
      <c r="AT1073">
        <v>41</v>
      </c>
      <c r="AU1073">
        <v>42</v>
      </c>
      <c r="AV1073">
        <v>43</v>
      </c>
      <c r="AW1073">
        <v>44</v>
      </c>
      <c r="AX1073">
        <v>45</v>
      </c>
      <c r="AY1073">
        <v>46</v>
      </c>
      <c r="AZ1073">
        <v>47</v>
      </c>
      <c r="BA1073">
        <v>48</v>
      </c>
      <c r="BB1073">
        <v>49</v>
      </c>
      <c r="BC1073">
        <v>50</v>
      </c>
      <c r="BD1073">
        <v>51</v>
      </c>
      <c r="BE1073">
        <v>52</v>
      </c>
      <c r="BF1073">
        <v>53</v>
      </c>
      <c r="BG1073">
        <v>54</v>
      </c>
      <c r="BH1073">
        <v>55</v>
      </c>
      <c r="BI1073">
        <v>56</v>
      </c>
      <c r="BJ1073">
        <v>57</v>
      </c>
      <c r="BK1073">
        <v>58</v>
      </c>
      <c r="BL1073">
        <v>59</v>
      </c>
      <c r="BM1073">
        <v>60</v>
      </c>
      <c r="BN1073">
        <v>61</v>
      </c>
      <c r="BO1073">
        <v>62</v>
      </c>
      <c r="BP1073">
        <v>63</v>
      </c>
      <c r="BQ1073">
        <v>64</v>
      </c>
      <c r="BR1073">
        <v>65</v>
      </c>
      <c r="BS1073">
        <v>66</v>
      </c>
      <c r="BT1073">
        <v>67</v>
      </c>
      <c r="BU1073">
        <v>68</v>
      </c>
      <c r="BV1073">
        <v>69</v>
      </c>
      <c r="BW1073">
        <v>70</v>
      </c>
      <c r="BX1073">
        <v>71</v>
      </c>
      <c r="BY1073">
        <v>72</v>
      </c>
      <c r="BZ1073">
        <v>73</v>
      </c>
      <c r="CA1073">
        <v>74</v>
      </c>
      <c r="CB1073">
        <v>75</v>
      </c>
      <c r="CC1073">
        <v>76</v>
      </c>
      <c r="CD1073">
        <v>77</v>
      </c>
      <c r="CE1073">
        <v>78</v>
      </c>
      <c r="CF1073">
        <v>79</v>
      </c>
      <c r="CG1073">
        <v>80</v>
      </c>
      <c r="CH1073">
        <v>81</v>
      </c>
      <c r="CI1073">
        <v>82</v>
      </c>
      <c r="CJ1073">
        <v>83</v>
      </c>
      <c r="CK1073">
        <v>84</v>
      </c>
      <c r="CL1073">
        <v>85</v>
      </c>
      <c r="CM1073">
        <v>86</v>
      </c>
      <c r="CN1073">
        <v>87</v>
      </c>
      <c r="CO1073">
        <v>88</v>
      </c>
      <c r="CP1073">
        <v>89</v>
      </c>
      <c r="CQ1073">
        <v>90</v>
      </c>
      <c r="CR1073">
        <v>91</v>
      </c>
      <c r="CS1073">
        <v>92</v>
      </c>
      <c r="CT1073">
        <v>93</v>
      </c>
      <c r="CU1073">
        <v>94</v>
      </c>
      <c r="CV1073">
        <v>95</v>
      </c>
      <c r="CW1073">
        <v>96</v>
      </c>
      <c r="CX1073">
        <v>97</v>
      </c>
      <c r="CY1073">
        <v>98</v>
      </c>
      <c r="CZ1073">
        <v>99</v>
      </c>
      <c r="DA1073">
        <v>100</v>
      </c>
      <c r="DB1073">
        <v>101</v>
      </c>
      <c r="DC1073">
        <v>102</v>
      </c>
      <c r="DD1073">
        <v>103</v>
      </c>
      <c r="DE1073">
        <v>104</v>
      </c>
      <c r="DF1073">
        <v>105</v>
      </c>
      <c r="DG1073">
        <v>106</v>
      </c>
      <c r="DH1073">
        <v>107</v>
      </c>
      <c r="DI1073">
        <v>108</v>
      </c>
      <c r="DJ1073">
        <v>109</v>
      </c>
      <c r="DK1073">
        <v>110</v>
      </c>
      <c r="DL1073">
        <v>111</v>
      </c>
      <c r="DM1073">
        <v>112</v>
      </c>
      <c r="DN1073">
        <v>113</v>
      </c>
      <c r="DO1073">
        <v>114</v>
      </c>
      <c r="DP1073">
        <v>115</v>
      </c>
      <c r="DQ1073">
        <v>116</v>
      </c>
      <c r="DR1073">
        <v>117</v>
      </c>
      <c r="DS1073">
        <v>118</v>
      </c>
      <c r="DT1073">
        <v>119</v>
      </c>
      <c r="DU1073">
        <v>120</v>
      </c>
      <c r="DV1073">
        <v>121</v>
      </c>
      <c r="DW1073">
        <v>122</v>
      </c>
      <c r="DX1073">
        <v>123</v>
      </c>
      <c r="DY1073">
        <v>124</v>
      </c>
      <c r="DZ1073">
        <v>125</v>
      </c>
      <c r="EA1073">
        <v>126</v>
      </c>
      <c r="EB1073">
        <v>127</v>
      </c>
      <c r="EC1073">
        <v>128</v>
      </c>
      <c r="ED1073">
        <v>129</v>
      </c>
      <c r="EE1073">
        <v>130</v>
      </c>
      <c r="EF1073">
        <v>131</v>
      </c>
      <c r="EG1073">
        <v>132</v>
      </c>
      <c r="EH1073">
        <v>133</v>
      </c>
      <c r="EI1073">
        <v>134</v>
      </c>
      <c r="EJ1073">
        <v>135</v>
      </c>
      <c r="EK1073">
        <v>136</v>
      </c>
      <c r="EL1073">
        <v>137</v>
      </c>
      <c r="EM1073">
        <v>138</v>
      </c>
      <c r="EN1073">
        <v>139</v>
      </c>
      <c r="EO1073">
        <v>140</v>
      </c>
      <c r="EP1073">
        <v>141</v>
      </c>
      <c r="EQ1073">
        <v>142</v>
      </c>
      <c r="ER1073">
        <v>143</v>
      </c>
      <c r="ES1073">
        <v>144</v>
      </c>
      <c r="ET1073">
        <v>145</v>
      </c>
      <c r="EU1073">
        <v>146</v>
      </c>
      <c r="EV1073">
        <v>147</v>
      </c>
      <c r="EW1073">
        <v>148</v>
      </c>
      <c r="EX1073">
        <v>149</v>
      </c>
      <c r="EY1073">
        <v>150</v>
      </c>
      <c r="EZ1073">
        <v>151</v>
      </c>
      <c r="FA1073">
        <v>152</v>
      </c>
      <c r="FB1073">
        <v>153</v>
      </c>
      <c r="FC1073">
        <v>154</v>
      </c>
      <c r="FD1073">
        <v>155</v>
      </c>
      <c r="FE1073">
        <v>156</v>
      </c>
      <c r="FF1073">
        <v>157</v>
      </c>
      <c r="FG1073">
        <v>158</v>
      </c>
      <c r="FH1073">
        <v>159</v>
      </c>
      <c r="FI1073">
        <v>160</v>
      </c>
      <c r="FJ1073">
        <v>161</v>
      </c>
      <c r="FK1073">
        <v>162</v>
      </c>
      <c r="FL1073">
        <v>163</v>
      </c>
      <c r="FM1073">
        <v>164</v>
      </c>
      <c r="FN1073">
        <v>165</v>
      </c>
      <c r="FO1073">
        <v>166</v>
      </c>
      <c r="FP1073">
        <v>167</v>
      </c>
      <c r="FQ1073">
        <v>168</v>
      </c>
      <c r="FR1073">
        <v>169</v>
      </c>
      <c r="FS1073">
        <v>170</v>
      </c>
      <c r="FT1073">
        <v>171</v>
      </c>
      <c r="FU1073">
        <v>172</v>
      </c>
      <c r="FV1073">
        <v>173</v>
      </c>
      <c r="FW1073">
        <v>174</v>
      </c>
      <c r="FX1073">
        <v>175</v>
      </c>
      <c r="FY1073">
        <v>176</v>
      </c>
      <c r="FZ1073">
        <v>177</v>
      </c>
      <c r="GA1073">
        <v>178</v>
      </c>
      <c r="GB1073">
        <v>179</v>
      </c>
      <c r="GC1073">
        <v>180</v>
      </c>
      <c r="GD1073">
        <v>181</v>
      </c>
      <c r="GE1073">
        <v>182</v>
      </c>
      <c r="GF1073">
        <v>183</v>
      </c>
      <c r="GG1073">
        <v>184</v>
      </c>
      <c r="GH1073">
        <v>185</v>
      </c>
      <c r="GI1073">
        <v>186</v>
      </c>
      <c r="GJ1073">
        <v>187</v>
      </c>
      <c r="GK1073">
        <v>188</v>
      </c>
      <c r="GL1073">
        <v>189</v>
      </c>
      <c r="GM1073">
        <v>190</v>
      </c>
      <c r="GN1073">
        <v>191</v>
      </c>
      <c r="GO1073">
        <v>192</v>
      </c>
      <c r="GP1073">
        <v>193</v>
      </c>
      <c r="GQ1073">
        <v>194</v>
      </c>
      <c r="GR1073">
        <v>195</v>
      </c>
      <c r="GS1073">
        <v>196</v>
      </c>
      <c r="GT1073">
        <v>197</v>
      </c>
      <c r="GU1073">
        <v>198</v>
      </c>
      <c r="GV1073">
        <v>199</v>
      </c>
      <c r="GW1073">
        <v>200</v>
      </c>
      <c r="GX1073">
        <v>201</v>
      </c>
      <c r="GY1073">
        <v>202</v>
      </c>
      <c r="GZ1073">
        <v>203</v>
      </c>
      <c r="HA1073">
        <v>204</v>
      </c>
      <c r="HB1073">
        <v>205</v>
      </c>
      <c r="HC1073">
        <v>206</v>
      </c>
      <c r="HD1073">
        <v>207</v>
      </c>
      <c r="HE1073">
        <v>208</v>
      </c>
      <c r="HF1073">
        <v>209</v>
      </c>
      <c r="HH1073">
        <v>210</v>
      </c>
      <c r="HI1073">
        <v>211</v>
      </c>
      <c r="HJ1073">
        <v>212</v>
      </c>
      <c r="HK1073">
        <v>213</v>
      </c>
      <c r="HM1073">
        <v>214</v>
      </c>
      <c r="HN1073">
        <v>215</v>
      </c>
      <c r="HO1073">
        <v>216</v>
      </c>
      <c r="HP1073">
        <v>217</v>
      </c>
    </row>
    <row r="1074" spans="4:225" x14ac:dyDescent="0.2">
      <c r="E1074" s="426" t="s">
        <v>157</v>
      </c>
      <c r="F1074">
        <v>160</v>
      </c>
      <c r="G1074">
        <v>149</v>
      </c>
      <c r="H1074">
        <v>191</v>
      </c>
      <c r="I1074">
        <v>43</v>
      </c>
      <c r="J1074">
        <v>206</v>
      </c>
      <c r="K1074">
        <v>204</v>
      </c>
      <c r="L1074">
        <v>51</v>
      </c>
      <c r="M1074">
        <v>102</v>
      </c>
      <c r="N1074">
        <v>132</v>
      </c>
      <c r="O1074">
        <v>151</v>
      </c>
      <c r="P1074">
        <v>52</v>
      </c>
      <c r="Q1074">
        <v>100</v>
      </c>
      <c r="R1074">
        <v>200</v>
      </c>
      <c r="S1074">
        <v>81</v>
      </c>
      <c r="T1074">
        <v>214</v>
      </c>
      <c r="U1074">
        <v>147</v>
      </c>
      <c r="V1074">
        <v>125</v>
      </c>
      <c r="W1074">
        <v>2</v>
      </c>
      <c r="X1074">
        <v>158</v>
      </c>
      <c r="Y1074">
        <v>78</v>
      </c>
      <c r="Z1074">
        <v>29</v>
      </c>
      <c r="AA1074">
        <v>8</v>
      </c>
      <c r="AB1074">
        <v>50</v>
      </c>
      <c r="AC1074">
        <v>21</v>
      </c>
      <c r="AD1074">
        <v>93</v>
      </c>
      <c r="AE1074">
        <v>114</v>
      </c>
      <c r="AF1074">
        <v>138</v>
      </c>
      <c r="AG1074">
        <v>17</v>
      </c>
      <c r="AH1074">
        <v>185</v>
      </c>
      <c r="AI1074">
        <v>48</v>
      </c>
      <c r="AJ1074">
        <v>99</v>
      </c>
      <c r="AK1074">
        <v>40</v>
      </c>
      <c r="AL1074">
        <v>89</v>
      </c>
      <c r="AM1074">
        <v>157</v>
      </c>
      <c r="AN1074">
        <v>176</v>
      </c>
      <c r="AO1074">
        <v>192</v>
      </c>
      <c r="AP1074">
        <v>84</v>
      </c>
      <c r="AQ1074">
        <v>134</v>
      </c>
      <c r="AR1074">
        <v>41</v>
      </c>
      <c r="AS1074">
        <v>146</v>
      </c>
      <c r="AT1074">
        <v>47</v>
      </c>
      <c r="AU1074">
        <v>183</v>
      </c>
      <c r="AV1074">
        <v>54</v>
      </c>
      <c r="AW1074">
        <v>168</v>
      </c>
      <c r="AX1074">
        <v>71</v>
      </c>
      <c r="AY1074">
        <v>68</v>
      </c>
      <c r="AZ1074">
        <v>3</v>
      </c>
      <c r="BA1074">
        <v>55</v>
      </c>
      <c r="BB1074">
        <v>57</v>
      </c>
      <c r="BC1074">
        <v>128</v>
      </c>
      <c r="BD1074">
        <v>194</v>
      </c>
      <c r="BE1074">
        <v>34</v>
      </c>
      <c r="BF1074">
        <v>9</v>
      </c>
      <c r="BG1074">
        <v>117</v>
      </c>
      <c r="BH1074">
        <v>133</v>
      </c>
      <c r="BI1074">
        <v>178</v>
      </c>
      <c r="BJ1074">
        <v>65</v>
      </c>
      <c r="BK1074">
        <v>142</v>
      </c>
      <c r="BL1074">
        <v>208</v>
      </c>
      <c r="BM1074">
        <v>67</v>
      </c>
      <c r="BN1074">
        <v>190</v>
      </c>
      <c r="BO1074">
        <v>104</v>
      </c>
      <c r="BP1074">
        <v>124</v>
      </c>
      <c r="BQ1074">
        <v>32</v>
      </c>
      <c r="BR1074">
        <v>56</v>
      </c>
      <c r="BS1074">
        <v>30</v>
      </c>
      <c r="BT1074">
        <v>180</v>
      </c>
      <c r="BU1074">
        <v>119</v>
      </c>
      <c r="BV1074">
        <v>186</v>
      </c>
      <c r="BW1074">
        <v>11</v>
      </c>
      <c r="BX1074">
        <v>82</v>
      </c>
      <c r="BY1074">
        <v>38</v>
      </c>
      <c r="BZ1074">
        <v>107</v>
      </c>
      <c r="CA1074">
        <v>61</v>
      </c>
      <c r="CB1074">
        <v>196</v>
      </c>
      <c r="CC1074">
        <v>179</v>
      </c>
      <c r="CD1074">
        <v>90</v>
      </c>
      <c r="CE1074">
        <v>26</v>
      </c>
      <c r="CF1074">
        <v>195</v>
      </c>
      <c r="CG1074">
        <v>6</v>
      </c>
      <c r="CH1074">
        <v>159</v>
      </c>
      <c r="CI1074">
        <v>189</v>
      </c>
      <c r="CJ1074">
        <v>152</v>
      </c>
      <c r="CK1074">
        <v>1</v>
      </c>
      <c r="CL1074">
        <v>58</v>
      </c>
      <c r="CM1074">
        <v>23</v>
      </c>
      <c r="CN1074">
        <v>83</v>
      </c>
      <c r="CO1074">
        <v>137</v>
      </c>
      <c r="CP1074">
        <v>10</v>
      </c>
      <c r="CQ1074">
        <v>98</v>
      </c>
      <c r="CR1074">
        <v>207</v>
      </c>
      <c r="CS1074">
        <v>13</v>
      </c>
      <c r="CT1074">
        <v>59</v>
      </c>
      <c r="CU1074">
        <v>75</v>
      </c>
      <c r="CV1074">
        <v>181</v>
      </c>
      <c r="CW1074">
        <v>112</v>
      </c>
      <c r="CX1074">
        <v>210</v>
      </c>
      <c r="CY1074">
        <v>79</v>
      </c>
      <c r="CZ1074">
        <v>45</v>
      </c>
      <c r="DA1074">
        <v>94</v>
      </c>
      <c r="DB1074">
        <v>69</v>
      </c>
      <c r="DC1074">
        <v>64</v>
      </c>
      <c r="DD1074">
        <v>135</v>
      </c>
      <c r="DE1074">
        <v>123</v>
      </c>
      <c r="DF1074">
        <v>27</v>
      </c>
      <c r="DG1074">
        <v>202</v>
      </c>
      <c r="DH1074">
        <v>169</v>
      </c>
      <c r="DI1074">
        <v>25</v>
      </c>
      <c r="DJ1074">
        <v>111</v>
      </c>
      <c r="DK1074">
        <v>12</v>
      </c>
      <c r="DL1074">
        <v>5</v>
      </c>
      <c r="DM1074">
        <v>184</v>
      </c>
      <c r="DN1074">
        <v>120</v>
      </c>
      <c r="DO1074">
        <v>161</v>
      </c>
      <c r="DP1074">
        <v>187</v>
      </c>
      <c r="DQ1074">
        <v>175</v>
      </c>
      <c r="DR1074">
        <v>216</v>
      </c>
      <c r="DS1074">
        <v>150</v>
      </c>
      <c r="DT1074">
        <v>212</v>
      </c>
      <c r="DU1074">
        <v>73</v>
      </c>
      <c r="DV1074">
        <v>109</v>
      </c>
      <c r="DW1074">
        <v>165</v>
      </c>
      <c r="DX1074">
        <v>4</v>
      </c>
      <c r="DY1074">
        <v>113</v>
      </c>
      <c r="DZ1074">
        <v>19</v>
      </c>
      <c r="EA1074">
        <v>203</v>
      </c>
      <c r="EB1074">
        <v>116</v>
      </c>
      <c r="EC1074">
        <v>106</v>
      </c>
      <c r="ED1074">
        <v>91</v>
      </c>
      <c r="EE1074">
        <v>7</v>
      </c>
      <c r="EF1074">
        <v>170</v>
      </c>
      <c r="EG1074">
        <v>173</v>
      </c>
      <c r="EH1074">
        <v>70</v>
      </c>
      <c r="EI1074">
        <v>86</v>
      </c>
      <c r="EJ1074">
        <v>96</v>
      </c>
      <c r="EK1074">
        <v>63</v>
      </c>
      <c r="EL1074">
        <v>130</v>
      </c>
      <c r="EM1074">
        <v>44</v>
      </c>
      <c r="EN1074">
        <v>118</v>
      </c>
      <c r="EO1074">
        <v>182</v>
      </c>
      <c r="EP1074">
        <v>140</v>
      </c>
      <c r="EQ1074">
        <v>121</v>
      </c>
      <c r="ER1074">
        <v>110</v>
      </c>
      <c r="ES1074">
        <v>46</v>
      </c>
      <c r="ET1074">
        <v>131</v>
      </c>
      <c r="EU1074">
        <v>129</v>
      </c>
      <c r="EV1074">
        <v>33</v>
      </c>
      <c r="EW1074">
        <v>77</v>
      </c>
      <c r="EX1074">
        <v>177</v>
      </c>
      <c r="EY1074">
        <v>201</v>
      </c>
      <c r="EZ1074">
        <v>144</v>
      </c>
      <c r="FA1074">
        <v>24</v>
      </c>
      <c r="FB1074">
        <v>16</v>
      </c>
      <c r="FC1074">
        <v>136</v>
      </c>
      <c r="FD1074">
        <v>74</v>
      </c>
      <c r="FE1074">
        <v>39</v>
      </c>
      <c r="FF1074">
        <v>154</v>
      </c>
      <c r="FG1074">
        <v>209</v>
      </c>
      <c r="FH1074">
        <v>87</v>
      </c>
      <c r="FI1074">
        <v>103</v>
      </c>
      <c r="FJ1074">
        <v>80</v>
      </c>
      <c r="FK1074">
        <v>115</v>
      </c>
      <c r="FL1074">
        <v>36</v>
      </c>
      <c r="FM1074">
        <v>193</v>
      </c>
      <c r="FN1074">
        <v>22</v>
      </c>
      <c r="FO1074">
        <v>205</v>
      </c>
      <c r="FP1074">
        <v>188</v>
      </c>
      <c r="FQ1074">
        <v>15</v>
      </c>
      <c r="FR1074">
        <v>28</v>
      </c>
      <c r="FS1074">
        <v>76</v>
      </c>
      <c r="FT1074">
        <v>14</v>
      </c>
      <c r="FU1074">
        <v>95</v>
      </c>
      <c r="FV1074">
        <v>72</v>
      </c>
      <c r="FW1074">
        <v>108</v>
      </c>
      <c r="FX1074">
        <v>163</v>
      </c>
      <c r="FY1074">
        <v>217</v>
      </c>
      <c r="FZ1074">
        <v>148</v>
      </c>
      <c r="GA1074">
        <v>127</v>
      </c>
      <c r="GB1074">
        <v>172</v>
      </c>
      <c r="GC1074">
        <v>199</v>
      </c>
      <c r="GD1074">
        <v>92</v>
      </c>
      <c r="GE1074">
        <v>139</v>
      </c>
      <c r="GF1074">
        <v>35</v>
      </c>
      <c r="GG1074">
        <v>37</v>
      </c>
      <c r="GH1074">
        <v>141</v>
      </c>
      <c r="GI1074">
        <v>60</v>
      </c>
      <c r="GJ1074">
        <v>171</v>
      </c>
      <c r="GK1074">
        <v>166</v>
      </c>
      <c r="GL1074">
        <v>215</v>
      </c>
      <c r="GM1074">
        <v>126</v>
      </c>
      <c r="GN1074">
        <v>122</v>
      </c>
      <c r="GO1074">
        <v>20</v>
      </c>
      <c r="GP1074">
        <v>213</v>
      </c>
      <c r="GQ1074">
        <v>101</v>
      </c>
      <c r="GR1074">
        <v>143</v>
      </c>
      <c r="GS1074">
        <v>164</v>
      </c>
      <c r="GT1074">
        <v>155</v>
      </c>
      <c r="GU1074">
        <v>174</v>
      </c>
      <c r="GV1074">
        <v>198</v>
      </c>
      <c r="GW1074">
        <v>62</v>
      </c>
      <c r="GX1074">
        <v>211</v>
      </c>
      <c r="GY1074">
        <v>18</v>
      </c>
      <c r="GZ1074">
        <v>97</v>
      </c>
      <c r="HA1074">
        <v>42</v>
      </c>
      <c r="HB1074">
        <v>49</v>
      </c>
      <c r="HC1074">
        <v>145</v>
      </c>
      <c r="HD1074">
        <v>85</v>
      </c>
      <c r="HE1074">
        <v>197</v>
      </c>
      <c r="HF1074">
        <v>88</v>
      </c>
      <c r="HH1074">
        <v>53</v>
      </c>
      <c r="HI1074">
        <v>156</v>
      </c>
      <c r="HJ1074">
        <v>162</v>
      </c>
      <c r="HK1074">
        <v>153</v>
      </c>
      <c r="HM1074">
        <v>167</v>
      </c>
      <c r="HN1074">
        <v>105</v>
      </c>
      <c r="HO1074">
        <v>66</v>
      </c>
      <c r="HP1074">
        <v>31</v>
      </c>
    </row>
    <row r="1075" spans="4:225" x14ac:dyDescent="0.2">
      <c r="E1075" s="426" t="s">
        <v>159</v>
      </c>
      <c r="F1075">
        <v>174</v>
      </c>
      <c r="G1075">
        <v>208</v>
      </c>
      <c r="H1075">
        <v>141</v>
      </c>
      <c r="I1075">
        <v>95</v>
      </c>
      <c r="J1075">
        <v>8</v>
      </c>
      <c r="K1075">
        <v>58</v>
      </c>
      <c r="L1075">
        <v>108</v>
      </c>
      <c r="M1075">
        <v>64</v>
      </c>
      <c r="N1075">
        <v>36</v>
      </c>
      <c r="O1075">
        <v>197</v>
      </c>
      <c r="P1075">
        <v>198</v>
      </c>
      <c r="Q1075">
        <v>4</v>
      </c>
      <c r="R1075">
        <v>27</v>
      </c>
      <c r="S1075">
        <v>92</v>
      </c>
      <c r="T1075">
        <v>178</v>
      </c>
      <c r="U1075">
        <v>75</v>
      </c>
      <c r="V1075">
        <v>41</v>
      </c>
      <c r="W1075">
        <v>169</v>
      </c>
      <c r="X1075">
        <v>126</v>
      </c>
      <c r="Y1075">
        <v>144</v>
      </c>
      <c r="Z1075">
        <v>199</v>
      </c>
      <c r="AA1075">
        <v>46</v>
      </c>
      <c r="AB1075">
        <v>85</v>
      </c>
      <c r="AC1075">
        <v>112</v>
      </c>
      <c r="AD1075">
        <v>106</v>
      </c>
      <c r="AE1075">
        <v>105</v>
      </c>
      <c r="AF1075">
        <v>39</v>
      </c>
      <c r="AG1075">
        <v>125</v>
      </c>
      <c r="AH1075">
        <v>53</v>
      </c>
      <c r="AI1075">
        <v>107</v>
      </c>
      <c r="AJ1075">
        <v>15</v>
      </c>
      <c r="AK1075">
        <v>145</v>
      </c>
      <c r="AL1075">
        <v>91</v>
      </c>
      <c r="AM1075">
        <v>3</v>
      </c>
      <c r="AN1075">
        <v>99</v>
      </c>
      <c r="AO1075">
        <v>44</v>
      </c>
      <c r="AP1075">
        <v>163</v>
      </c>
      <c r="AQ1075">
        <v>32</v>
      </c>
      <c r="AR1075">
        <v>206</v>
      </c>
      <c r="AS1075">
        <v>167</v>
      </c>
      <c r="AT1075">
        <v>59</v>
      </c>
      <c r="AU1075">
        <v>50</v>
      </c>
      <c r="AV1075">
        <v>80</v>
      </c>
      <c r="AW1075">
        <v>156</v>
      </c>
      <c r="AX1075">
        <v>18</v>
      </c>
      <c r="AY1075">
        <v>155</v>
      </c>
      <c r="AZ1075">
        <v>28</v>
      </c>
      <c r="BA1075">
        <v>215</v>
      </c>
      <c r="BB1075">
        <v>17</v>
      </c>
      <c r="BC1075">
        <v>38</v>
      </c>
      <c r="BD1075">
        <v>118</v>
      </c>
      <c r="BE1075">
        <v>209</v>
      </c>
      <c r="BF1075">
        <v>69</v>
      </c>
      <c r="BG1075">
        <v>137</v>
      </c>
      <c r="BH1075">
        <v>33</v>
      </c>
      <c r="BI1075">
        <v>153</v>
      </c>
      <c r="BJ1075">
        <v>43</v>
      </c>
      <c r="BK1075">
        <v>67</v>
      </c>
      <c r="BL1075">
        <v>23</v>
      </c>
      <c r="BM1075">
        <v>202</v>
      </c>
      <c r="BN1075">
        <v>177</v>
      </c>
      <c r="BO1075">
        <v>103</v>
      </c>
      <c r="BP1075">
        <v>81</v>
      </c>
      <c r="BQ1075">
        <v>205</v>
      </c>
      <c r="BR1075">
        <v>61</v>
      </c>
      <c r="BS1075">
        <v>25</v>
      </c>
      <c r="BT1075">
        <v>159</v>
      </c>
      <c r="BU1075">
        <v>84</v>
      </c>
      <c r="BV1075">
        <v>147</v>
      </c>
      <c r="BW1075">
        <v>101</v>
      </c>
      <c r="BX1075">
        <v>10</v>
      </c>
      <c r="BY1075">
        <v>73</v>
      </c>
      <c r="BZ1075">
        <v>151</v>
      </c>
      <c r="CA1075">
        <v>127</v>
      </c>
      <c r="CB1075">
        <v>171</v>
      </c>
      <c r="CC1075">
        <v>70</v>
      </c>
      <c r="CD1075">
        <v>134</v>
      </c>
      <c r="CE1075">
        <v>181</v>
      </c>
      <c r="CF1075">
        <v>60</v>
      </c>
      <c r="CG1075">
        <v>14</v>
      </c>
      <c r="CH1075">
        <v>49</v>
      </c>
      <c r="CI1075">
        <v>200</v>
      </c>
      <c r="CJ1075">
        <v>96</v>
      </c>
      <c r="CK1075">
        <v>188</v>
      </c>
      <c r="CL1075">
        <v>129</v>
      </c>
      <c r="CM1075">
        <v>88</v>
      </c>
      <c r="CN1075">
        <v>55</v>
      </c>
      <c r="CO1075">
        <v>117</v>
      </c>
      <c r="CP1075">
        <v>47</v>
      </c>
      <c r="CQ1075">
        <v>63</v>
      </c>
      <c r="CR1075">
        <v>195</v>
      </c>
      <c r="CS1075">
        <v>11</v>
      </c>
      <c r="CT1075">
        <v>87</v>
      </c>
      <c r="CU1075">
        <v>51</v>
      </c>
      <c r="CV1075">
        <v>173</v>
      </c>
      <c r="CW1075">
        <v>212</v>
      </c>
      <c r="CX1075">
        <v>158</v>
      </c>
      <c r="CY1075">
        <v>111</v>
      </c>
      <c r="CZ1075">
        <v>143</v>
      </c>
      <c r="DA1075">
        <v>191</v>
      </c>
      <c r="DB1075">
        <v>165</v>
      </c>
      <c r="DC1075">
        <v>89</v>
      </c>
      <c r="DD1075">
        <v>5</v>
      </c>
      <c r="DE1075">
        <v>122</v>
      </c>
      <c r="DF1075">
        <v>136</v>
      </c>
      <c r="DG1075">
        <v>90</v>
      </c>
      <c r="DH1075">
        <v>164</v>
      </c>
      <c r="DI1075">
        <v>182</v>
      </c>
      <c r="DJ1075">
        <v>76</v>
      </c>
      <c r="DK1075">
        <v>83</v>
      </c>
      <c r="DL1075">
        <v>9</v>
      </c>
      <c r="DM1075">
        <v>93</v>
      </c>
      <c r="DN1075">
        <v>160</v>
      </c>
      <c r="DO1075">
        <v>187</v>
      </c>
      <c r="DP1075">
        <v>210</v>
      </c>
      <c r="DQ1075">
        <v>19</v>
      </c>
      <c r="DR1075">
        <v>78</v>
      </c>
      <c r="DS1075">
        <v>57</v>
      </c>
      <c r="DT1075">
        <v>166</v>
      </c>
      <c r="DU1075">
        <v>148</v>
      </c>
      <c r="DV1075">
        <v>113</v>
      </c>
      <c r="DW1075">
        <v>56</v>
      </c>
      <c r="DX1075">
        <v>12</v>
      </c>
      <c r="DY1075">
        <v>77</v>
      </c>
      <c r="DZ1075">
        <v>203</v>
      </c>
      <c r="EA1075">
        <v>54</v>
      </c>
      <c r="EB1075">
        <v>201</v>
      </c>
      <c r="EC1075">
        <v>42</v>
      </c>
      <c r="ED1075">
        <v>142</v>
      </c>
      <c r="EE1075">
        <v>16</v>
      </c>
      <c r="EF1075">
        <v>98</v>
      </c>
      <c r="EG1075">
        <v>110</v>
      </c>
      <c r="EH1075">
        <v>31</v>
      </c>
      <c r="EI1075">
        <v>68</v>
      </c>
      <c r="EJ1075">
        <v>86</v>
      </c>
      <c r="EK1075">
        <v>120</v>
      </c>
      <c r="EL1075">
        <v>217</v>
      </c>
      <c r="EM1075">
        <v>6</v>
      </c>
      <c r="EN1075">
        <v>72</v>
      </c>
      <c r="EO1075">
        <v>114</v>
      </c>
      <c r="EP1075">
        <v>45</v>
      </c>
      <c r="EQ1075">
        <v>128</v>
      </c>
      <c r="ER1075">
        <v>22</v>
      </c>
      <c r="ES1075">
        <v>82</v>
      </c>
      <c r="ET1075">
        <v>116</v>
      </c>
      <c r="EU1075">
        <v>79</v>
      </c>
      <c r="EV1075">
        <v>119</v>
      </c>
      <c r="EW1075">
        <v>65</v>
      </c>
      <c r="EX1075">
        <v>162</v>
      </c>
      <c r="EY1075">
        <v>138</v>
      </c>
      <c r="EZ1075">
        <v>100</v>
      </c>
      <c r="FA1075">
        <v>186</v>
      </c>
      <c r="FB1075">
        <v>154</v>
      </c>
      <c r="FC1075">
        <v>216</v>
      </c>
      <c r="FD1075">
        <v>13</v>
      </c>
      <c r="FE1075">
        <v>172</v>
      </c>
      <c r="FF1075">
        <v>161</v>
      </c>
      <c r="FG1075">
        <v>157</v>
      </c>
      <c r="FH1075">
        <v>190</v>
      </c>
      <c r="FI1075">
        <v>102</v>
      </c>
      <c r="FJ1075">
        <v>130</v>
      </c>
      <c r="FK1075">
        <v>175</v>
      </c>
      <c r="FL1075">
        <v>104</v>
      </c>
      <c r="FM1075">
        <v>192</v>
      </c>
      <c r="FN1075">
        <v>21</v>
      </c>
      <c r="FO1075">
        <v>185</v>
      </c>
      <c r="FP1075">
        <v>135</v>
      </c>
      <c r="FQ1075">
        <v>146</v>
      </c>
      <c r="FR1075">
        <v>214</v>
      </c>
      <c r="FS1075">
        <v>26</v>
      </c>
      <c r="FT1075">
        <v>62</v>
      </c>
      <c r="FU1075">
        <v>48</v>
      </c>
      <c r="FV1075">
        <v>24</v>
      </c>
      <c r="FW1075">
        <v>170</v>
      </c>
      <c r="FX1075">
        <v>109</v>
      </c>
      <c r="FY1075">
        <v>189</v>
      </c>
      <c r="FZ1075">
        <v>194</v>
      </c>
      <c r="GA1075">
        <v>196</v>
      </c>
      <c r="GB1075">
        <v>52</v>
      </c>
      <c r="GC1075">
        <v>97</v>
      </c>
      <c r="GD1075">
        <v>94</v>
      </c>
      <c r="GE1075">
        <v>168</v>
      </c>
      <c r="GF1075">
        <v>139</v>
      </c>
      <c r="GG1075">
        <v>152</v>
      </c>
      <c r="GH1075">
        <v>207</v>
      </c>
      <c r="GI1075">
        <v>37</v>
      </c>
      <c r="GJ1075">
        <v>213</v>
      </c>
      <c r="GK1075">
        <v>180</v>
      </c>
      <c r="GL1075">
        <v>131</v>
      </c>
      <c r="GM1075">
        <v>29</v>
      </c>
      <c r="GN1075">
        <v>115</v>
      </c>
      <c r="GO1075">
        <v>150</v>
      </c>
      <c r="GP1075">
        <v>132</v>
      </c>
      <c r="GQ1075">
        <v>183</v>
      </c>
      <c r="GR1075">
        <v>1</v>
      </c>
      <c r="GS1075">
        <v>184</v>
      </c>
      <c r="GT1075">
        <v>133</v>
      </c>
      <c r="GU1075">
        <v>149</v>
      </c>
      <c r="GV1075">
        <v>121</v>
      </c>
      <c r="GW1075">
        <v>179</v>
      </c>
      <c r="GX1075">
        <v>193</v>
      </c>
      <c r="GY1075">
        <v>124</v>
      </c>
      <c r="GZ1075">
        <v>20</v>
      </c>
      <c r="HA1075">
        <v>211</v>
      </c>
      <c r="HB1075">
        <v>66</v>
      </c>
      <c r="HC1075">
        <v>40</v>
      </c>
      <c r="HD1075">
        <v>35</v>
      </c>
      <c r="HE1075">
        <v>71</v>
      </c>
      <c r="HF1075">
        <v>7</v>
      </c>
      <c r="HH1075">
        <v>74</v>
      </c>
      <c r="HI1075">
        <v>176</v>
      </c>
      <c r="HJ1075">
        <v>204</v>
      </c>
      <c r="HK1075">
        <v>2</v>
      </c>
      <c r="HM1075">
        <v>34</v>
      </c>
      <c r="HN1075">
        <v>123</v>
      </c>
      <c r="HO1075">
        <v>140</v>
      </c>
      <c r="HP1075">
        <v>30</v>
      </c>
    </row>
    <row r="1077" spans="4:225" x14ac:dyDescent="0.2">
      <c r="D1077" s="430">
        <v>218</v>
      </c>
      <c r="E1077" s="431" t="s">
        <v>179</v>
      </c>
    </row>
    <row r="1078" spans="4:225" x14ac:dyDescent="0.2">
      <c r="E1078" s="426" t="s">
        <v>130</v>
      </c>
      <c r="F1078">
        <v>1</v>
      </c>
      <c r="G1078">
        <v>2</v>
      </c>
      <c r="H1078">
        <v>3</v>
      </c>
      <c r="I1078">
        <v>4</v>
      </c>
      <c r="J1078">
        <v>5</v>
      </c>
      <c r="K1078">
        <v>6</v>
      </c>
      <c r="L1078">
        <v>7</v>
      </c>
      <c r="M1078">
        <v>8</v>
      </c>
      <c r="N1078">
        <v>9</v>
      </c>
      <c r="O1078">
        <v>10</v>
      </c>
      <c r="P1078">
        <v>11</v>
      </c>
      <c r="Q1078">
        <v>12</v>
      </c>
      <c r="R1078">
        <v>13</v>
      </c>
      <c r="S1078">
        <v>14</v>
      </c>
      <c r="T1078">
        <v>15</v>
      </c>
      <c r="U1078">
        <v>16</v>
      </c>
      <c r="V1078">
        <v>17</v>
      </c>
      <c r="W1078">
        <v>18</v>
      </c>
      <c r="X1078">
        <v>19</v>
      </c>
      <c r="Y1078">
        <v>20</v>
      </c>
      <c r="Z1078">
        <v>21</v>
      </c>
      <c r="AA1078">
        <v>22</v>
      </c>
      <c r="AB1078">
        <v>23</v>
      </c>
      <c r="AC1078">
        <v>24</v>
      </c>
      <c r="AD1078">
        <v>25</v>
      </c>
      <c r="AE1078">
        <v>26</v>
      </c>
      <c r="AF1078">
        <v>27</v>
      </c>
      <c r="AG1078">
        <v>28</v>
      </c>
      <c r="AH1078">
        <v>29</v>
      </c>
      <c r="AI1078">
        <v>30</v>
      </c>
      <c r="AJ1078">
        <v>31</v>
      </c>
      <c r="AK1078">
        <v>32</v>
      </c>
      <c r="AL1078">
        <v>33</v>
      </c>
      <c r="AM1078">
        <v>34</v>
      </c>
      <c r="AN1078">
        <v>35</v>
      </c>
      <c r="AO1078">
        <v>36</v>
      </c>
      <c r="AP1078">
        <v>37</v>
      </c>
      <c r="AQ1078">
        <v>38</v>
      </c>
      <c r="AR1078">
        <v>39</v>
      </c>
      <c r="AS1078">
        <v>40</v>
      </c>
      <c r="AT1078">
        <v>41</v>
      </c>
      <c r="AU1078">
        <v>42</v>
      </c>
      <c r="AV1078">
        <v>43</v>
      </c>
      <c r="AW1078">
        <v>44</v>
      </c>
      <c r="AX1078">
        <v>45</v>
      </c>
      <c r="AY1078">
        <v>46</v>
      </c>
      <c r="AZ1078">
        <v>47</v>
      </c>
      <c r="BA1078">
        <v>48</v>
      </c>
      <c r="BB1078">
        <v>49</v>
      </c>
      <c r="BC1078">
        <v>50</v>
      </c>
      <c r="BD1078">
        <v>51</v>
      </c>
      <c r="BE1078">
        <v>52</v>
      </c>
      <c r="BF1078">
        <v>53</v>
      </c>
      <c r="BG1078">
        <v>54</v>
      </c>
      <c r="BH1078">
        <v>55</v>
      </c>
      <c r="BI1078">
        <v>56</v>
      </c>
      <c r="BJ1078">
        <v>57</v>
      </c>
      <c r="BK1078">
        <v>58</v>
      </c>
      <c r="BL1078">
        <v>59</v>
      </c>
      <c r="BM1078">
        <v>60</v>
      </c>
      <c r="BN1078">
        <v>61</v>
      </c>
      <c r="BO1078">
        <v>62</v>
      </c>
      <c r="BP1078">
        <v>63</v>
      </c>
      <c r="BQ1078">
        <v>64</v>
      </c>
      <c r="BR1078">
        <v>65</v>
      </c>
      <c r="BS1078">
        <v>66</v>
      </c>
      <c r="BT1078">
        <v>67</v>
      </c>
      <c r="BU1078">
        <v>68</v>
      </c>
      <c r="BV1078">
        <v>69</v>
      </c>
      <c r="BW1078">
        <v>70</v>
      </c>
      <c r="BX1078">
        <v>71</v>
      </c>
      <c r="BY1078">
        <v>72</v>
      </c>
      <c r="BZ1078">
        <v>73</v>
      </c>
      <c r="CA1078">
        <v>74</v>
      </c>
      <c r="CB1078">
        <v>75</v>
      </c>
      <c r="CC1078">
        <v>76</v>
      </c>
      <c r="CD1078">
        <v>77</v>
      </c>
      <c r="CE1078">
        <v>78</v>
      </c>
      <c r="CF1078">
        <v>79</v>
      </c>
      <c r="CG1078">
        <v>80</v>
      </c>
      <c r="CH1078">
        <v>81</v>
      </c>
      <c r="CI1078">
        <v>82</v>
      </c>
      <c r="CJ1078">
        <v>83</v>
      </c>
      <c r="CK1078">
        <v>84</v>
      </c>
      <c r="CL1078">
        <v>85</v>
      </c>
      <c r="CM1078">
        <v>86</v>
      </c>
      <c r="CN1078">
        <v>87</v>
      </c>
      <c r="CO1078">
        <v>88</v>
      </c>
      <c r="CP1078">
        <v>89</v>
      </c>
      <c r="CQ1078">
        <v>90</v>
      </c>
      <c r="CR1078">
        <v>91</v>
      </c>
      <c r="CS1078">
        <v>92</v>
      </c>
      <c r="CT1078">
        <v>93</v>
      </c>
      <c r="CU1078">
        <v>94</v>
      </c>
      <c r="CV1078">
        <v>95</v>
      </c>
      <c r="CW1078">
        <v>96</v>
      </c>
      <c r="CX1078">
        <v>97</v>
      </c>
      <c r="CY1078">
        <v>98</v>
      </c>
      <c r="CZ1078">
        <v>99</v>
      </c>
      <c r="DA1078">
        <v>100</v>
      </c>
      <c r="DB1078">
        <v>101</v>
      </c>
      <c r="DC1078">
        <v>102</v>
      </c>
      <c r="DD1078">
        <v>103</v>
      </c>
      <c r="DE1078">
        <v>104</v>
      </c>
      <c r="DF1078">
        <v>105</v>
      </c>
      <c r="DG1078">
        <v>106</v>
      </c>
      <c r="DH1078">
        <v>107</v>
      </c>
      <c r="DI1078">
        <v>108</v>
      </c>
      <c r="DJ1078">
        <v>109</v>
      </c>
      <c r="DK1078">
        <v>110</v>
      </c>
      <c r="DL1078">
        <v>111</v>
      </c>
      <c r="DM1078">
        <v>112</v>
      </c>
      <c r="DN1078">
        <v>113</v>
      </c>
      <c r="DO1078">
        <v>114</v>
      </c>
      <c r="DP1078">
        <v>115</v>
      </c>
      <c r="DQ1078">
        <v>116</v>
      </c>
      <c r="DR1078">
        <v>117</v>
      </c>
      <c r="DS1078">
        <v>118</v>
      </c>
      <c r="DT1078">
        <v>119</v>
      </c>
      <c r="DU1078">
        <v>120</v>
      </c>
      <c r="DV1078">
        <v>121</v>
      </c>
      <c r="DW1078">
        <v>122</v>
      </c>
      <c r="DX1078">
        <v>123</v>
      </c>
      <c r="DY1078">
        <v>124</v>
      </c>
      <c r="DZ1078">
        <v>125</v>
      </c>
      <c r="EA1078">
        <v>126</v>
      </c>
      <c r="EB1078">
        <v>127</v>
      </c>
      <c r="EC1078">
        <v>128</v>
      </c>
      <c r="ED1078">
        <v>129</v>
      </c>
      <c r="EE1078">
        <v>130</v>
      </c>
      <c r="EF1078">
        <v>131</v>
      </c>
      <c r="EG1078">
        <v>132</v>
      </c>
      <c r="EH1078">
        <v>133</v>
      </c>
      <c r="EI1078">
        <v>134</v>
      </c>
      <c r="EJ1078">
        <v>135</v>
      </c>
      <c r="EK1078">
        <v>136</v>
      </c>
      <c r="EL1078">
        <v>137</v>
      </c>
      <c r="EM1078">
        <v>138</v>
      </c>
      <c r="EN1078">
        <v>139</v>
      </c>
      <c r="EO1078">
        <v>140</v>
      </c>
      <c r="EP1078">
        <v>141</v>
      </c>
      <c r="EQ1078">
        <v>142</v>
      </c>
      <c r="ER1078">
        <v>143</v>
      </c>
      <c r="ES1078">
        <v>144</v>
      </c>
      <c r="ET1078">
        <v>145</v>
      </c>
      <c r="EU1078">
        <v>146</v>
      </c>
      <c r="EV1078">
        <v>147</v>
      </c>
      <c r="EW1078">
        <v>148</v>
      </c>
      <c r="EX1078">
        <v>149</v>
      </c>
      <c r="EY1078">
        <v>150</v>
      </c>
      <c r="EZ1078">
        <v>151</v>
      </c>
      <c r="FA1078">
        <v>152</v>
      </c>
      <c r="FB1078">
        <v>153</v>
      </c>
      <c r="FC1078">
        <v>154</v>
      </c>
      <c r="FD1078">
        <v>155</v>
      </c>
      <c r="FE1078">
        <v>156</v>
      </c>
      <c r="FF1078">
        <v>157</v>
      </c>
      <c r="FG1078">
        <v>158</v>
      </c>
      <c r="FH1078">
        <v>159</v>
      </c>
      <c r="FI1078">
        <v>160</v>
      </c>
      <c r="FJ1078">
        <v>161</v>
      </c>
      <c r="FK1078">
        <v>162</v>
      </c>
      <c r="FL1078">
        <v>163</v>
      </c>
      <c r="FM1078">
        <v>164</v>
      </c>
      <c r="FN1078">
        <v>165</v>
      </c>
      <c r="FO1078">
        <v>166</v>
      </c>
      <c r="FP1078">
        <v>167</v>
      </c>
      <c r="FQ1078">
        <v>168</v>
      </c>
      <c r="FR1078">
        <v>169</v>
      </c>
      <c r="FS1078">
        <v>170</v>
      </c>
      <c r="FT1078">
        <v>171</v>
      </c>
      <c r="FU1078">
        <v>172</v>
      </c>
      <c r="FV1078">
        <v>173</v>
      </c>
      <c r="FW1078">
        <v>174</v>
      </c>
      <c r="FX1078">
        <v>175</v>
      </c>
      <c r="FY1078">
        <v>176</v>
      </c>
      <c r="FZ1078">
        <v>177</v>
      </c>
      <c r="GA1078">
        <v>178</v>
      </c>
      <c r="GB1078">
        <v>179</v>
      </c>
      <c r="GC1078">
        <v>180</v>
      </c>
      <c r="GD1078">
        <v>181</v>
      </c>
      <c r="GE1078">
        <v>182</v>
      </c>
      <c r="GF1078">
        <v>183</v>
      </c>
      <c r="GG1078">
        <v>184</v>
      </c>
      <c r="GH1078">
        <v>185</v>
      </c>
      <c r="GI1078">
        <v>186</v>
      </c>
      <c r="GJ1078">
        <v>187</v>
      </c>
      <c r="GK1078">
        <v>188</v>
      </c>
      <c r="GL1078">
        <v>189</v>
      </c>
      <c r="GM1078">
        <v>190</v>
      </c>
      <c r="GN1078">
        <v>191</v>
      </c>
      <c r="GO1078">
        <v>192</v>
      </c>
      <c r="GP1078">
        <v>193</v>
      </c>
      <c r="GQ1078">
        <v>194</v>
      </c>
      <c r="GR1078">
        <v>195</v>
      </c>
      <c r="GS1078">
        <v>196</v>
      </c>
      <c r="GT1078">
        <v>197</v>
      </c>
      <c r="GU1078">
        <v>198</v>
      </c>
      <c r="GV1078">
        <v>199</v>
      </c>
      <c r="GW1078">
        <v>200</v>
      </c>
      <c r="GX1078">
        <v>201</v>
      </c>
      <c r="GY1078">
        <v>202</v>
      </c>
      <c r="GZ1078">
        <v>203</v>
      </c>
      <c r="HA1078">
        <v>204</v>
      </c>
      <c r="HB1078">
        <v>205</v>
      </c>
      <c r="HC1078">
        <v>206</v>
      </c>
      <c r="HD1078">
        <v>207</v>
      </c>
      <c r="HE1078">
        <v>208</v>
      </c>
      <c r="HF1078">
        <v>209</v>
      </c>
      <c r="HG1078">
        <v>210</v>
      </c>
      <c r="HH1078">
        <v>211</v>
      </c>
      <c r="HI1078">
        <v>212</v>
      </c>
      <c r="HJ1078">
        <v>213</v>
      </c>
      <c r="HK1078">
        <v>214</v>
      </c>
      <c r="HM1078">
        <v>215</v>
      </c>
      <c r="HN1078">
        <v>216</v>
      </c>
      <c r="HO1078">
        <v>217</v>
      </c>
      <c r="HP1078">
        <v>218</v>
      </c>
    </row>
    <row r="1079" spans="4:225" x14ac:dyDescent="0.2">
      <c r="E1079" s="426" t="s">
        <v>157</v>
      </c>
      <c r="F1079">
        <v>143</v>
      </c>
      <c r="G1079">
        <v>198</v>
      </c>
      <c r="H1079">
        <v>149</v>
      </c>
      <c r="I1079">
        <v>97</v>
      </c>
      <c r="J1079">
        <v>136</v>
      </c>
      <c r="K1079">
        <v>110</v>
      </c>
      <c r="L1079">
        <v>120</v>
      </c>
      <c r="M1079">
        <v>125</v>
      </c>
      <c r="N1079">
        <v>147</v>
      </c>
      <c r="O1079">
        <v>156</v>
      </c>
      <c r="P1079">
        <v>185</v>
      </c>
      <c r="Q1079">
        <v>8</v>
      </c>
      <c r="R1079">
        <v>207</v>
      </c>
      <c r="S1079">
        <v>46</v>
      </c>
      <c r="T1079">
        <v>141</v>
      </c>
      <c r="U1079">
        <v>95</v>
      </c>
      <c r="V1079">
        <v>44</v>
      </c>
      <c r="W1079">
        <v>64</v>
      </c>
      <c r="X1079">
        <v>70</v>
      </c>
      <c r="Y1079">
        <v>173</v>
      </c>
      <c r="Z1079">
        <v>34</v>
      </c>
      <c r="AA1079">
        <v>130</v>
      </c>
      <c r="AB1079">
        <v>12</v>
      </c>
      <c r="AC1079">
        <v>100</v>
      </c>
      <c r="AD1079">
        <v>107</v>
      </c>
      <c r="AE1079">
        <v>60</v>
      </c>
      <c r="AF1079">
        <v>85</v>
      </c>
      <c r="AG1079">
        <v>170</v>
      </c>
      <c r="AH1079">
        <v>18</v>
      </c>
      <c r="AI1079">
        <v>151</v>
      </c>
      <c r="AJ1079">
        <v>150</v>
      </c>
      <c r="AK1079">
        <v>83</v>
      </c>
      <c r="AL1079">
        <v>204</v>
      </c>
      <c r="AM1079">
        <v>88</v>
      </c>
      <c r="AN1079">
        <v>19</v>
      </c>
      <c r="AO1079">
        <v>47</v>
      </c>
      <c r="AP1079">
        <v>94</v>
      </c>
      <c r="AQ1079">
        <v>77</v>
      </c>
      <c r="AR1079">
        <v>213</v>
      </c>
      <c r="AS1079">
        <v>41</v>
      </c>
      <c r="AT1079">
        <v>32</v>
      </c>
      <c r="AU1079">
        <v>115</v>
      </c>
      <c r="AV1079">
        <v>37</v>
      </c>
      <c r="AW1079">
        <v>56</v>
      </c>
      <c r="AX1079">
        <v>199</v>
      </c>
      <c r="AY1079">
        <v>23</v>
      </c>
      <c r="AZ1079">
        <v>133</v>
      </c>
      <c r="BA1079">
        <v>175</v>
      </c>
      <c r="BB1079">
        <v>126</v>
      </c>
      <c r="BC1079">
        <v>137</v>
      </c>
      <c r="BD1079">
        <v>75</v>
      </c>
      <c r="BE1079">
        <v>38</v>
      </c>
      <c r="BF1079">
        <v>29</v>
      </c>
      <c r="BG1079">
        <v>190</v>
      </c>
      <c r="BH1079">
        <v>31</v>
      </c>
      <c r="BI1079">
        <v>33</v>
      </c>
      <c r="BJ1079">
        <v>154</v>
      </c>
      <c r="BK1079">
        <v>194</v>
      </c>
      <c r="BL1079">
        <v>106</v>
      </c>
      <c r="BM1079">
        <v>215</v>
      </c>
      <c r="BN1079">
        <v>124</v>
      </c>
      <c r="BO1079">
        <v>163</v>
      </c>
      <c r="BP1079">
        <v>174</v>
      </c>
      <c r="BQ1079">
        <v>82</v>
      </c>
      <c r="BR1079">
        <v>108</v>
      </c>
      <c r="BS1079">
        <v>59</v>
      </c>
      <c r="BT1079">
        <v>123</v>
      </c>
      <c r="BU1079">
        <v>21</v>
      </c>
      <c r="BV1079">
        <v>146</v>
      </c>
      <c r="BW1079">
        <v>84</v>
      </c>
      <c r="BX1079">
        <v>93</v>
      </c>
      <c r="BY1079">
        <v>164</v>
      </c>
      <c r="BZ1079">
        <v>139</v>
      </c>
      <c r="CA1079">
        <v>122</v>
      </c>
      <c r="CB1079">
        <v>167</v>
      </c>
      <c r="CC1079">
        <v>142</v>
      </c>
      <c r="CD1079">
        <v>134</v>
      </c>
      <c r="CE1079">
        <v>81</v>
      </c>
      <c r="CF1079">
        <v>62</v>
      </c>
      <c r="CG1079">
        <v>181</v>
      </c>
      <c r="CH1079">
        <v>24</v>
      </c>
      <c r="CI1079">
        <v>104</v>
      </c>
      <c r="CJ1079">
        <v>15</v>
      </c>
      <c r="CK1079">
        <v>205</v>
      </c>
      <c r="CL1079">
        <v>158</v>
      </c>
      <c r="CM1079">
        <v>180</v>
      </c>
      <c r="CN1079">
        <v>209</v>
      </c>
      <c r="CO1079">
        <v>182</v>
      </c>
      <c r="CP1079">
        <v>91</v>
      </c>
      <c r="CQ1079">
        <v>1</v>
      </c>
      <c r="CR1079">
        <v>89</v>
      </c>
      <c r="CS1079">
        <v>101</v>
      </c>
      <c r="CT1079">
        <v>165</v>
      </c>
      <c r="CU1079">
        <v>36</v>
      </c>
      <c r="CV1079">
        <v>74</v>
      </c>
      <c r="CW1079">
        <v>157</v>
      </c>
      <c r="CX1079">
        <v>99</v>
      </c>
      <c r="CY1079">
        <v>210</v>
      </c>
      <c r="CZ1079">
        <v>68</v>
      </c>
      <c r="DA1079">
        <v>188</v>
      </c>
      <c r="DB1079">
        <v>169</v>
      </c>
      <c r="DC1079">
        <v>54</v>
      </c>
      <c r="DD1079">
        <v>171</v>
      </c>
      <c r="DE1079">
        <v>117</v>
      </c>
      <c r="DF1079">
        <v>208</v>
      </c>
      <c r="DG1079">
        <v>127</v>
      </c>
      <c r="DH1079">
        <v>116</v>
      </c>
      <c r="DI1079">
        <v>184</v>
      </c>
      <c r="DJ1079">
        <v>6</v>
      </c>
      <c r="DK1079">
        <v>121</v>
      </c>
      <c r="DL1079">
        <v>73</v>
      </c>
      <c r="DM1079">
        <v>103</v>
      </c>
      <c r="DN1079">
        <v>16</v>
      </c>
      <c r="DO1079">
        <v>92</v>
      </c>
      <c r="DP1079">
        <v>191</v>
      </c>
      <c r="DQ1079">
        <v>183</v>
      </c>
      <c r="DR1079">
        <v>201</v>
      </c>
      <c r="DS1079">
        <v>49</v>
      </c>
      <c r="DT1079">
        <v>7</v>
      </c>
      <c r="DU1079">
        <v>63</v>
      </c>
      <c r="DV1079">
        <v>135</v>
      </c>
      <c r="DW1079">
        <v>45</v>
      </c>
      <c r="DX1079">
        <v>50</v>
      </c>
      <c r="DY1079">
        <v>202</v>
      </c>
      <c r="DZ1079">
        <v>17</v>
      </c>
      <c r="EA1079">
        <v>195</v>
      </c>
      <c r="EB1079">
        <v>3</v>
      </c>
      <c r="EC1079">
        <v>196</v>
      </c>
      <c r="ED1079">
        <v>112</v>
      </c>
      <c r="EE1079">
        <v>132</v>
      </c>
      <c r="EF1079">
        <v>58</v>
      </c>
      <c r="EG1079">
        <v>144</v>
      </c>
      <c r="EH1079">
        <v>109</v>
      </c>
      <c r="EI1079">
        <v>176</v>
      </c>
      <c r="EJ1079">
        <v>129</v>
      </c>
      <c r="EK1079">
        <v>140</v>
      </c>
      <c r="EL1079">
        <v>25</v>
      </c>
      <c r="EM1079">
        <v>79</v>
      </c>
      <c r="EN1079">
        <v>193</v>
      </c>
      <c r="EO1079">
        <v>86</v>
      </c>
      <c r="EP1079">
        <v>35</v>
      </c>
      <c r="EQ1079">
        <v>4</v>
      </c>
      <c r="ER1079">
        <v>177</v>
      </c>
      <c r="ES1079">
        <v>152</v>
      </c>
      <c r="ET1079">
        <v>51</v>
      </c>
      <c r="EU1079">
        <v>179</v>
      </c>
      <c r="EV1079">
        <v>166</v>
      </c>
      <c r="EW1079">
        <v>216</v>
      </c>
      <c r="EX1079">
        <v>22</v>
      </c>
      <c r="EY1079">
        <v>87</v>
      </c>
      <c r="EZ1079">
        <v>55</v>
      </c>
      <c r="FA1079">
        <v>43</v>
      </c>
      <c r="FB1079">
        <v>218</v>
      </c>
      <c r="FC1079">
        <v>197</v>
      </c>
      <c r="FD1079">
        <v>148</v>
      </c>
      <c r="FE1079">
        <v>90</v>
      </c>
      <c r="FF1079">
        <v>98</v>
      </c>
      <c r="FG1079">
        <v>159</v>
      </c>
      <c r="FH1079">
        <v>66</v>
      </c>
      <c r="FI1079">
        <v>28</v>
      </c>
      <c r="FJ1079">
        <v>2</v>
      </c>
      <c r="FK1079">
        <v>11</v>
      </c>
      <c r="FL1079">
        <v>162</v>
      </c>
      <c r="FM1079">
        <v>76</v>
      </c>
      <c r="FN1079">
        <v>187</v>
      </c>
      <c r="FO1079">
        <v>5</v>
      </c>
      <c r="FP1079">
        <v>203</v>
      </c>
      <c r="FQ1079">
        <v>80</v>
      </c>
      <c r="FR1079">
        <v>131</v>
      </c>
      <c r="FS1079">
        <v>67</v>
      </c>
      <c r="FT1079">
        <v>27</v>
      </c>
      <c r="FU1079">
        <v>10</v>
      </c>
      <c r="FV1079">
        <v>69</v>
      </c>
      <c r="FW1079">
        <v>40</v>
      </c>
      <c r="FX1079">
        <v>211</v>
      </c>
      <c r="FY1079">
        <v>155</v>
      </c>
      <c r="FZ1079">
        <v>128</v>
      </c>
      <c r="GA1079">
        <v>105</v>
      </c>
      <c r="GB1079">
        <v>186</v>
      </c>
      <c r="GC1079">
        <v>96</v>
      </c>
      <c r="GD1079">
        <v>78</v>
      </c>
      <c r="GE1079">
        <v>214</v>
      </c>
      <c r="GF1079">
        <v>192</v>
      </c>
      <c r="GG1079">
        <v>30</v>
      </c>
      <c r="GH1079">
        <v>111</v>
      </c>
      <c r="GI1079">
        <v>212</v>
      </c>
      <c r="GJ1079">
        <v>189</v>
      </c>
      <c r="GK1079">
        <v>72</v>
      </c>
      <c r="GL1079">
        <v>61</v>
      </c>
      <c r="GM1079">
        <v>178</v>
      </c>
      <c r="GN1079">
        <v>14</v>
      </c>
      <c r="GO1079">
        <v>65</v>
      </c>
      <c r="GP1079">
        <v>114</v>
      </c>
      <c r="GQ1079">
        <v>71</v>
      </c>
      <c r="GR1079">
        <v>53</v>
      </c>
      <c r="GS1079">
        <v>9</v>
      </c>
      <c r="GT1079">
        <v>160</v>
      </c>
      <c r="GU1079">
        <v>172</v>
      </c>
      <c r="GV1079">
        <v>206</v>
      </c>
      <c r="GW1079">
        <v>113</v>
      </c>
      <c r="GX1079">
        <v>119</v>
      </c>
      <c r="GY1079">
        <v>138</v>
      </c>
      <c r="GZ1079">
        <v>102</v>
      </c>
      <c r="HA1079">
        <v>57</v>
      </c>
      <c r="HB1079">
        <v>217</v>
      </c>
      <c r="HC1079">
        <v>39</v>
      </c>
      <c r="HD1079">
        <v>13</v>
      </c>
      <c r="HE1079">
        <v>42</v>
      </c>
      <c r="HF1079">
        <v>20</v>
      </c>
      <c r="HG1079">
        <v>48</v>
      </c>
      <c r="HH1079">
        <v>168</v>
      </c>
      <c r="HI1079">
        <v>118</v>
      </c>
      <c r="HJ1079">
        <v>200</v>
      </c>
      <c r="HK1079">
        <v>26</v>
      </c>
      <c r="HM1079">
        <v>145</v>
      </c>
      <c r="HN1079">
        <v>153</v>
      </c>
      <c r="HO1079">
        <v>161</v>
      </c>
      <c r="HP1079">
        <v>52</v>
      </c>
    </row>
    <row r="1080" spans="4:225" x14ac:dyDescent="0.2">
      <c r="E1080" s="426" t="s">
        <v>159</v>
      </c>
      <c r="F1080">
        <v>174</v>
      </c>
      <c r="G1080">
        <v>111</v>
      </c>
      <c r="H1080">
        <v>107</v>
      </c>
      <c r="I1080">
        <v>185</v>
      </c>
      <c r="J1080">
        <v>176</v>
      </c>
      <c r="K1080">
        <v>218</v>
      </c>
      <c r="L1080">
        <v>34</v>
      </c>
      <c r="M1080">
        <v>120</v>
      </c>
      <c r="N1080">
        <v>198</v>
      </c>
      <c r="O1080">
        <v>103</v>
      </c>
      <c r="P1080">
        <v>18</v>
      </c>
      <c r="Q1080">
        <v>173</v>
      </c>
      <c r="R1080">
        <v>71</v>
      </c>
      <c r="S1080">
        <v>78</v>
      </c>
      <c r="T1080">
        <v>127</v>
      </c>
      <c r="U1080">
        <v>109</v>
      </c>
      <c r="V1080">
        <v>55</v>
      </c>
      <c r="W1080">
        <v>85</v>
      </c>
      <c r="X1080">
        <v>33</v>
      </c>
      <c r="Y1080">
        <v>182</v>
      </c>
      <c r="Z1080">
        <v>68</v>
      </c>
      <c r="AA1080">
        <v>170</v>
      </c>
      <c r="AB1080">
        <v>9</v>
      </c>
      <c r="AC1080">
        <v>86</v>
      </c>
      <c r="AD1080">
        <v>161</v>
      </c>
      <c r="AE1080">
        <v>100</v>
      </c>
      <c r="AF1080">
        <v>36</v>
      </c>
      <c r="AG1080">
        <v>59</v>
      </c>
      <c r="AH1080">
        <v>81</v>
      </c>
      <c r="AI1080">
        <v>46</v>
      </c>
      <c r="AJ1080">
        <v>70</v>
      </c>
      <c r="AK1080">
        <v>148</v>
      </c>
      <c r="AL1080">
        <v>187</v>
      </c>
      <c r="AM1080">
        <v>1</v>
      </c>
      <c r="AN1080">
        <v>216</v>
      </c>
      <c r="AO1080">
        <v>94</v>
      </c>
      <c r="AP1080">
        <v>88</v>
      </c>
      <c r="AQ1080">
        <v>136</v>
      </c>
      <c r="AR1080">
        <v>98</v>
      </c>
      <c r="AS1080">
        <v>186</v>
      </c>
      <c r="AT1080">
        <v>25</v>
      </c>
      <c r="AU1080">
        <v>64</v>
      </c>
      <c r="AV1080">
        <v>215</v>
      </c>
      <c r="AW1080">
        <v>116</v>
      </c>
      <c r="AX1080">
        <v>177</v>
      </c>
      <c r="AY1080">
        <v>204</v>
      </c>
      <c r="AZ1080">
        <v>76</v>
      </c>
      <c r="BA1080">
        <v>62</v>
      </c>
      <c r="BB1080">
        <v>163</v>
      </c>
      <c r="BC1080">
        <v>172</v>
      </c>
      <c r="BD1080">
        <v>17</v>
      </c>
      <c r="BE1080">
        <v>211</v>
      </c>
      <c r="BF1080">
        <v>104</v>
      </c>
      <c r="BG1080">
        <v>31</v>
      </c>
      <c r="BH1080">
        <v>183</v>
      </c>
      <c r="BI1080">
        <v>115</v>
      </c>
      <c r="BJ1080">
        <v>194</v>
      </c>
      <c r="BK1080">
        <v>151</v>
      </c>
      <c r="BL1080">
        <v>58</v>
      </c>
      <c r="BM1080">
        <v>16</v>
      </c>
      <c r="BN1080">
        <v>19</v>
      </c>
      <c r="BO1080">
        <v>90</v>
      </c>
      <c r="BP1080">
        <v>140</v>
      </c>
      <c r="BQ1080">
        <v>166</v>
      </c>
      <c r="BR1080">
        <v>118</v>
      </c>
      <c r="BS1080">
        <v>178</v>
      </c>
      <c r="BT1080">
        <v>156</v>
      </c>
      <c r="BU1080">
        <v>152</v>
      </c>
      <c r="BV1080">
        <v>2</v>
      </c>
      <c r="BW1080">
        <v>77</v>
      </c>
      <c r="BX1080">
        <v>132</v>
      </c>
      <c r="BY1080">
        <v>158</v>
      </c>
      <c r="BZ1080">
        <v>122</v>
      </c>
      <c r="CA1080">
        <v>203</v>
      </c>
      <c r="CB1080">
        <v>119</v>
      </c>
      <c r="CC1080">
        <v>108</v>
      </c>
      <c r="CD1080">
        <v>195</v>
      </c>
      <c r="CE1080">
        <v>44</v>
      </c>
      <c r="CF1080">
        <v>168</v>
      </c>
      <c r="CG1080">
        <v>89</v>
      </c>
      <c r="CH1080">
        <v>20</v>
      </c>
      <c r="CI1080">
        <v>175</v>
      </c>
      <c r="CJ1080">
        <v>134</v>
      </c>
      <c r="CK1080">
        <v>102</v>
      </c>
      <c r="CL1080">
        <v>153</v>
      </c>
      <c r="CM1080">
        <v>65</v>
      </c>
      <c r="CN1080">
        <v>125</v>
      </c>
      <c r="CO1080">
        <v>57</v>
      </c>
      <c r="CP1080">
        <v>207</v>
      </c>
      <c r="CQ1080">
        <v>179</v>
      </c>
      <c r="CR1080">
        <v>199</v>
      </c>
      <c r="CS1080">
        <v>210</v>
      </c>
      <c r="CT1080">
        <v>189</v>
      </c>
      <c r="CU1080">
        <v>35</v>
      </c>
      <c r="CV1080">
        <v>83</v>
      </c>
      <c r="CW1080">
        <v>92</v>
      </c>
      <c r="CX1080">
        <v>53</v>
      </c>
      <c r="CY1080">
        <v>66</v>
      </c>
      <c r="CZ1080">
        <v>141</v>
      </c>
      <c r="DA1080">
        <v>171</v>
      </c>
      <c r="DB1080">
        <v>84</v>
      </c>
      <c r="DC1080">
        <v>51</v>
      </c>
      <c r="DD1080">
        <v>131</v>
      </c>
      <c r="DE1080">
        <v>162</v>
      </c>
      <c r="DF1080">
        <v>101</v>
      </c>
      <c r="DG1080">
        <v>30</v>
      </c>
      <c r="DH1080">
        <v>139</v>
      </c>
      <c r="DI1080">
        <v>112</v>
      </c>
      <c r="DJ1080">
        <v>38</v>
      </c>
      <c r="DK1080">
        <v>146</v>
      </c>
      <c r="DL1080">
        <v>164</v>
      </c>
      <c r="DM1080">
        <v>159</v>
      </c>
      <c r="DN1080">
        <v>24</v>
      </c>
      <c r="DO1080">
        <v>138</v>
      </c>
      <c r="DP1080">
        <v>128</v>
      </c>
      <c r="DQ1080">
        <v>74</v>
      </c>
      <c r="DR1080">
        <v>129</v>
      </c>
      <c r="DS1080">
        <v>7</v>
      </c>
      <c r="DT1080">
        <v>13</v>
      </c>
      <c r="DU1080">
        <v>93</v>
      </c>
      <c r="DV1080">
        <v>48</v>
      </c>
      <c r="DW1080">
        <v>150</v>
      </c>
      <c r="DX1080">
        <v>167</v>
      </c>
      <c r="DY1080">
        <v>110</v>
      </c>
      <c r="DZ1080">
        <v>72</v>
      </c>
      <c r="EA1080">
        <v>197</v>
      </c>
      <c r="EB1080">
        <v>193</v>
      </c>
      <c r="EC1080">
        <v>202</v>
      </c>
      <c r="ED1080">
        <v>95</v>
      </c>
      <c r="EE1080">
        <v>143</v>
      </c>
      <c r="EF1080">
        <v>213</v>
      </c>
      <c r="EG1080">
        <v>56</v>
      </c>
      <c r="EH1080">
        <v>130</v>
      </c>
      <c r="EI1080">
        <v>73</v>
      </c>
      <c r="EJ1080">
        <v>3</v>
      </c>
      <c r="EK1080">
        <v>190</v>
      </c>
      <c r="EL1080">
        <v>6</v>
      </c>
      <c r="EM1080">
        <v>87</v>
      </c>
      <c r="EN1080">
        <v>11</v>
      </c>
      <c r="EO1080">
        <v>42</v>
      </c>
      <c r="EP1080">
        <v>28</v>
      </c>
      <c r="EQ1080">
        <v>50</v>
      </c>
      <c r="ER1080">
        <v>97</v>
      </c>
      <c r="ES1080">
        <v>157</v>
      </c>
      <c r="ET1080">
        <v>23</v>
      </c>
      <c r="EU1080">
        <v>147</v>
      </c>
      <c r="EV1080">
        <v>188</v>
      </c>
      <c r="EW1080">
        <v>214</v>
      </c>
      <c r="EX1080">
        <v>5</v>
      </c>
      <c r="EY1080">
        <v>133</v>
      </c>
      <c r="EZ1080">
        <v>209</v>
      </c>
      <c r="FA1080">
        <v>217</v>
      </c>
      <c r="FB1080">
        <v>14</v>
      </c>
      <c r="FC1080">
        <v>32</v>
      </c>
      <c r="FD1080">
        <v>192</v>
      </c>
      <c r="FE1080">
        <v>165</v>
      </c>
      <c r="FF1080">
        <v>208</v>
      </c>
      <c r="FG1080">
        <v>52</v>
      </c>
      <c r="FH1080">
        <v>96</v>
      </c>
      <c r="FI1080">
        <v>47</v>
      </c>
      <c r="FJ1080">
        <v>15</v>
      </c>
      <c r="FK1080">
        <v>79</v>
      </c>
      <c r="FL1080">
        <v>10</v>
      </c>
      <c r="FM1080">
        <v>145</v>
      </c>
      <c r="FN1080">
        <v>169</v>
      </c>
      <c r="FO1080">
        <v>8</v>
      </c>
      <c r="FP1080">
        <v>69</v>
      </c>
      <c r="FQ1080">
        <v>135</v>
      </c>
      <c r="FR1080">
        <v>191</v>
      </c>
      <c r="FS1080">
        <v>22</v>
      </c>
      <c r="FT1080">
        <v>54</v>
      </c>
      <c r="FU1080">
        <v>91</v>
      </c>
      <c r="FV1080">
        <v>45</v>
      </c>
      <c r="FW1080">
        <v>160</v>
      </c>
      <c r="FX1080">
        <v>124</v>
      </c>
      <c r="FY1080">
        <v>114</v>
      </c>
      <c r="FZ1080">
        <v>49</v>
      </c>
      <c r="GA1080">
        <v>41</v>
      </c>
      <c r="GB1080">
        <v>181</v>
      </c>
      <c r="GC1080">
        <v>27</v>
      </c>
      <c r="GD1080">
        <v>117</v>
      </c>
      <c r="GE1080">
        <v>180</v>
      </c>
      <c r="GF1080">
        <v>144</v>
      </c>
      <c r="GG1080">
        <v>43</v>
      </c>
      <c r="GH1080">
        <v>26</v>
      </c>
      <c r="GI1080">
        <v>80</v>
      </c>
      <c r="GJ1080">
        <v>29</v>
      </c>
      <c r="GK1080">
        <v>206</v>
      </c>
      <c r="GL1080">
        <v>37</v>
      </c>
      <c r="GM1080">
        <v>212</v>
      </c>
      <c r="GN1080">
        <v>205</v>
      </c>
      <c r="GO1080">
        <v>200</v>
      </c>
      <c r="GP1080">
        <v>99</v>
      </c>
      <c r="GQ1080">
        <v>155</v>
      </c>
      <c r="GR1080">
        <v>123</v>
      </c>
      <c r="GS1080">
        <v>63</v>
      </c>
      <c r="GT1080">
        <v>184</v>
      </c>
      <c r="GU1080">
        <v>75</v>
      </c>
      <c r="GV1080">
        <v>60</v>
      </c>
      <c r="GW1080">
        <v>126</v>
      </c>
      <c r="GX1080">
        <v>4</v>
      </c>
      <c r="GY1080">
        <v>106</v>
      </c>
      <c r="GZ1080">
        <v>82</v>
      </c>
      <c r="HA1080">
        <v>21</v>
      </c>
      <c r="HB1080">
        <v>201</v>
      </c>
      <c r="HC1080">
        <v>113</v>
      </c>
      <c r="HD1080">
        <v>121</v>
      </c>
      <c r="HE1080">
        <v>61</v>
      </c>
      <c r="HF1080">
        <v>142</v>
      </c>
      <c r="HG1080">
        <v>196</v>
      </c>
      <c r="HH1080">
        <v>40</v>
      </c>
      <c r="HI1080">
        <v>105</v>
      </c>
      <c r="HJ1080">
        <v>154</v>
      </c>
      <c r="HK1080">
        <v>67</v>
      </c>
      <c r="HM1080">
        <v>149</v>
      </c>
      <c r="HN1080">
        <v>39</v>
      </c>
      <c r="HO1080">
        <v>137</v>
      </c>
      <c r="HP1080">
        <v>12</v>
      </c>
    </row>
    <row r="1082" spans="4:225" x14ac:dyDescent="0.2">
      <c r="D1082" s="430">
        <v>219</v>
      </c>
      <c r="E1082" s="431" t="s">
        <v>179</v>
      </c>
    </row>
    <row r="1083" spans="4:225" x14ac:dyDescent="0.2">
      <c r="E1083" s="426" t="s">
        <v>130</v>
      </c>
      <c r="F1083">
        <v>1</v>
      </c>
      <c r="G1083">
        <v>2</v>
      </c>
      <c r="H1083">
        <v>3</v>
      </c>
      <c r="I1083">
        <v>4</v>
      </c>
      <c r="J1083">
        <v>5</v>
      </c>
      <c r="K1083">
        <v>6</v>
      </c>
      <c r="L1083">
        <v>7</v>
      </c>
      <c r="M1083">
        <v>8</v>
      </c>
      <c r="N1083">
        <v>9</v>
      </c>
      <c r="O1083">
        <v>10</v>
      </c>
      <c r="P1083">
        <v>11</v>
      </c>
      <c r="Q1083">
        <v>12</v>
      </c>
      <c r="R1083">
        <v>13</v>
      </c>
      <c r="S1083">
        <v>14</v>
      </c>
      <c r="T1083">
        <v>15</v>
      </c>
      <c r="U1083">
        <v>16</v>
      </c>
      <c r="V1083">
        <v>17</v>
      </c>
      <c r="W1083">
        <v>18</v>
      </c>
      <c r="X1083">
        <v>19</v>
      </c>
      <c r="Y1083">
        <v>20</v>
      </c>
      <c r="Z1083">
        <v>21</v>
      </c>
      <c r="AA1083">
        <v>22</v>
      </c>
      <c r="AB1083">
        <v>23</v>
      </c>
      <c r="AC1083">
        <v>24</v>
      </c>
      <c r="AD1083">
        <v>25</v>
      </c>
      <c r="AE1083">
        <v>26</v>
      </c>
      <c r="AF1083">
        <v>27</v>
      </c>
      <c r="AG1083">
        <v>28</v>
      </c>
      <c r="AH1083">
        <v>29</v>
      </c>
      <c r="AI1083">
        <v>30</v>
      </c>
      <c r="AJ1083">
        <v>31</v>
      </c>
      <c r="AK1083">
        <v>32</v>
      </c>
      <c r="AL1083">
        <v>33</v>
      </c>
      <c r="AM1083">
        <v>34</v>
      </c>
      <c r="AN1083">
        <v>35</v>
      </c>
      <c r="AO1083">
        <v>36</v>
      </c>
      <c r="AP1083">
        <v>37</v>
      </c>
      <c r="AQ1083">
        <v>38</v>
      </c>
      <c r="AR1083">
        <v>39</v>
      </c>
      <c r="AS1083">
        <v>40</v>
      </c>
      <c r="AT1083">
        <v>41</v>
      </c>
      <c r="AU1083">
        <v>42</v>
      </c>
      <c r="AV1083">
        <v>43</v>
      </c>
      <c r="AW1083">
        <v>44</v>
      </c>
      <c r="AX1083">
        <v>45</v>
      </c>
      <c r="AY1083">
        <v>46</v>
      </c>
      <c r="AZ1083">
        <v>47</v>
      </c>
      <c r="BA1083">
        <v>48</v>
      </c>
      <c r="BB1083">
        <v>49</v>
      </c>
      <c r="BC1083">
        <v>50</v>
      </c>
      <c r="BD1083">
        <v>51</v>
      </c>
      <c r="BE1083">
        <v>52</v>
      </c>
      <c r="BF1083">
        <v>53</v>
      </c>
      <c r="BG1083">
        <v>54</v>
      </c>
      <c r="BH1083">
        <v>55</v>
      </c>
      <c r="BI1083">
        <v>56</v>
      </c>
      <c r="BJ1083">
        <v>57</v>
      </c>
      <c r="BK1083">
        <v>58</v>
      </c>
      <c r="BL1083">
        <v>59</v>
      </c>
      <c r="BM1083">
        <v>60</v>
      </c>
      <c r="BN1083">
        <v>61</v>
      </c>
      <c r="BO1083">
        <v>62</v>
      </c>
      <c r="BP1083">
        <v>63</v>
      </c>
      <c r="BQ1083">
        <v>64</v>
      </c>
      <c r="BR1083">
        <v>65</v>
      </c>
      <c r="BS1083">
        <v>66</v>
      </c>
      <c r="BT1083">
        <v>67</v>
      </c>
      <c r="BU1083">
        <v>68</v>
      </c>
      <c r="BV1083">
        <v>69</v>
      </c>
      <c r="BW1083">
        <v>70</v>
      </c>
      <c r="BX1083">
        <v>71</v>
      </c>
      <c r="BY1083">
        <v>72</v>
      </c>
      <c r="BZ1083">
        <v>73</v>
      </c>
      <c r="CA1083">
        <v>74</v>
      </c>
      <c r="CB1083">
        <v>75</v>
      </c>
      <c r="CC1083">
        <v>76</v>
      </c>
      <c r="CD1083">
        <v>77</v>
      </c>
      <c r="CE1083">
        <v>78</v>
      </c>
      <c r="CF1083">
        <v>79</v>
      </c>
      <c r="CG1083">
        <v>80</v>
      </c>
      <c r="CH1083">
        <v>81</v>
      </c>
      <c r="CI1083">
        <v>82</v>
      </c>
      <c r="CJ1083">
        <v>83</v>
      </c>
      <c r="CK1083">
        <v>84</v>
      </c>
      <c r="CL1083">
        <v>85</v>
      </c>
      <c r="CM1083">
        <v>86</v>
      </c>
      <c r="CN1083">
        <v>87</v>
      </c>
      <c r="CO1083">
        <v>88</v>
      </c>
      <c r="CP1083">
        <v>89</v>
      </c>
      <c r="CQ1083">
        <v>90</v>
      </c>
      <c r="CR1083">
        <v>91</v>
      </c>
      <c r="CS1083">
        <v>92</v>
      </c>
      <c r="CT1083">
        <v>93</v>
      </c>
      <c r="CU1083">
        <v>94</v>
      </c>
      <c r="CV1083">
        <v>95</v>
      </c>
      <c r="CW1083">
        <v>96</v>
      </c>
      <c r="CX1083">
        <v>97</v>
      </c>
      <c r="CY1083">
        <v>98</v>
      </c>
      <c r="CZ1083">
        <v>99</v>
      </c>
      <c r="DA1083">
        <v>100</v>
      </c>
      <c r="DB1083">
        <v>101</v>
      </c>
      <c r="DC1083">
        <v>102</v>
      </c>
      <c r="DD1083">
        <v>103</v>
      </c>
      <c r="DE1083">
        <v>104</v>
      </c>
      <c r="DF1083">
        <v>105</v>
      </c>
      <c r="DG1083">
        <v>106</v>
      </c>
      <c r="DH1083">
        <v>107</v>
      </c>
      <c r="DI1083">
        <v>108</v>
      </c>
      <c r="DJ1083">
        <v>109</v>
      </c>
      <c r="DK1083">
        <v>110</v>
      </c>
      <c r="DL1083">
        <v>111</v>
      </c>
      <c r="DM1083">
        <v>112</v>
      </c>
      <c r="DN1083">
        <v>113</v>
      </c>
      <c r="DO1083">
        <v>114</v>
      </c>
      <c r="DP1083">
        <v>115</v>
      </c>
      <c r="DQ1083">
        <v>116</v>
      </c>
      <c r="DR1083">
        <v>117</v>
      </c>
      <c r="DS1083">
        <v>118</v>
      </c>
      <c r="DT1083">
        <v>119</v>
      </c>
      <c r="DU1083">
        <v>120</v>
      </c>
      <c r="DV1083">
        <v>121</v>
      </c>
      <c r="DW1083">
        <v>122</v>
      </c>
      <c r="DX1083">
        <v>123</v>
      </c>
      <c r="DY1083">
        <v>124</v>
      </c>
      <c r="DZ1083">
        <v>125</v>
      </c>
      <c r="EA1083">
        <v>126</v>
      </c>
      <c r="EB1083">
        <v>127</v>
      </c>
      <c r="EC1083">
        <v>128</v>
      </c>
      <c r="ED1083">
        <v>129</v>
      </c>
      <c r="EE1083">
        <v>130</v>
      </c>
      <c r="EF1083">
        <v>131</v>
      </c>
      <c r="EG1083">
        <v>132</v>
      </c>
      <c r="EH1083">
        <v>133</v>
      </c>
      <c r="EI1083">
        <v>134</v>
      </c>
      <c r="EJ1083">
        <v>135</v>
      </c>
      <c r="EK1083">
        <v>136</v>
      </c>
      <c r="EL1083">
        <v>137</v>
      </c>
      <c r="EM1083">
        <v>138</v>
      </c>
      <c r="EN1083">
        <v>139</v>
      </c>
      <c r="EO1083">
        <v>140</v>
      </c>
      <c r="EP1083">
        <v>141</v>
      </c>
      <c r="EQ1083">
        <v>142</v>
      </c>
      <c r="ER1083">
        <v>143</v>
      </c>
      <c r="ES1083">
        <v>144</v>
      </c>
      <c r="ET1083">
        <v>145</v>
      </c>
      <c r="EU1083">
        <v>146</v>
      </c>
      <c r="EV1083">
        <v>147</v>
      </c>
      <c r="EW1083">
        <v>148</v>
      </c>
      <c r="EX1083">
        <v>149</v>
      </c>
      <c r="EY1083">
        <v>150</v>
      </c>
      <c r="EZ1083">
        <v>151</v>
      </c>
      <c r="FA1083">
        <v>152</v>
      </c>
      <c r="FB1083">
        <v>153</v>
      </c>
      <c r="FC1083">
        <v>154</v>
      </c>
      <c r="FD1083">
        <v>155</v>
      </c>
      <c r="FE1083">
        <v>156</v>
      </c>
      <c r="FF1083">
        <v>157</v>
      </c>
      <c r="FG1083">
        <v>158</v>
      </c>
      <c r="FH1083">
        <v>159</v>
      </c>
      <c r="FI1083">
        <v>160</v>
      </c>
      <c r="FJ1083">
        <v>161</v>
      </c>
      <c r="FK1083">
        <v>162</v>
      </c>
      <c r="FL1083">
        <v>163</v>
      </c>
      <c r="FM1083">
        <v>164</v>
      </c>
      <c r="FN1083">
        <v>165</v>
      </c>
      <c r="FO1083">
        <v>166</v>
      </c>
      <c r="FP1083">
        <v>167</v>
      </c>
      <c r="FQ1083">
        <v>168</v>
      </c>
      <c r="FR1083">
        <v>169</v>
      </c>
      <c r="FS1083">
        <v>170</v>
      </c>
      <c r="FT1083">
        <v>171</v>
      </c>
      <c r="FU1083">
        <v>172</v>
      </c>
      <c r="FV1083">
        <v>173</v>
      </c>
      <c r="FW1083">
        <v>174</v>
      </c>
      <c r="FX1083">
        <v>175</v>
      </c>
      <c r="FY1083">
        <v>176</v>
      </c>
      <c r="FZ1083">
        <v>177</v>
      </c>
      <c r="GA1083">
        <v>178</v>
      </c>
      <c r="GB1083">
        <v>179</v>
      </c>
      <c r="GC1083">
        <v>180</v>
      </c>
      <c r="GD1083">
        <v>181</v>
      </c>
      <c r="GE1083">
        <v>182</v>
      </c>
      <c r="GF1083">
        <v>183</v>
      </c>
      <c r="GG1083">
        <v>184</v>
      </c>
      <c r="GH1083">
        <v>185</v>
      </c>
      <c r="GI1083">
        <v>186</v>
      </c>
      <c r="GJ1083">
        <v>187</v>
      </c>
      <c r="GK1083">
        <v>188</v>
      </c>
      <c r="GL1083">
        <v>189</v>
      </c>
      <c r="GM1083">
        <v>190</v>
      </c>
      <c r="GN1083">
        <v>191</v>
      </c>
      <c r="GO1083">
        <v>192</v>
      </c>
      <c r="GP1083">
        <v>193</v>
      </c>
      <c r="GQ1083">
        <v>194</v>
      </c>
      <c r="GR1083">
        <v>195</v>
      </c>
      <c r="GS1083">
        <v>196</v>
      </c>
      <c r="GT1083">
        <v>197</v>
      </c>
      <c r="GU1083">
        <v>198</v>
      </c>
      <c r="GV1083">
        <v>199</v>
      </c>
      <c r="GW1083">
        <v>200</v>
      </c>
      <c r="GX1083">
        <v>201</v>
      </c>
      <c r="GY1083">
        <v>202</v>
      </c>
      <c r="GZ1083">
        <v>203</v>
      </c>
      <c r="HA1083">
        <v>204</v>
      </c>
      <c r="HB1083">
        <v>205</v>
      </c>
      <c r="HC1083">
        <v>206</v>
      </c>
      <c r="HD1083">
        <v>207</v>
      </c>
      <c r="HE1083">
        <v>208</v>
      </c>
      <c r="HF1083">
        <v>209</v>
      </c>
      <c r="HG1083">
        <v>210</v>
      </c>
      <c r="HH1083">
        <v>211</v>
      </c>
      <c r="HI1083">
        <v>212</v>
      </c>
      <c r="HJ1083">
        <v>213</v>
      </c>
      <c r="HK1083">
        <v>214</v>
      </c>
      <c r="HL1083">
        <v>215</v>
      </c>
      <c r="HM1083">
        <v>216</v>
      </c>
      <c r="HN1083">
        <v>217</v>
      </c>
      <c r="HO1083">
        <v>218</v>
      </c>
      <c r="HP1083">
        <v>219</v>
      </c>
    </row>
    <row r="1084" spans="4:225" x14ac:dyDescent="0.2">
      <c r="E1084" s="426" t="s">
        <v>157</v>
      </c>
      <c r="F1084">
        <v>123</v>
      </c>
      <c r="G1084">
        <v>36</v>
      </c>
      <c r="H1084">
        <v>64</v>
      </c>
      <c r="I1084">
        <v>76</v>
      </c>
      <c r="J1084">
        <v>181</v>
      </c>
      <c r="K1084">
        <v>79</v>
      </c>
      <c r="L1084">
        <v>151</v>
      </c>
      <c r="M1084">
        <v>41</v>
      </c>
      <c r="N1084">
        <v>22</v>
      </c>
      <c r="O1084">
        <v>116</v>
      </c>
      <c r="P1084">
        <v>12</v>
      </c>
      <c r="Q1084">
        <v>125</v>
      </c>
      <c r="R1084">
        <v>126</v>
      </c>
      <c r="S1084">
        <v>33</v>
      </c>
      <c r="T1084">
        <v>57</v>
      </c>
      <c r="U1084">
        <v>75</v>
      </c>
      <c r="V1084">
        <v>18</v>
      </c>
      <c r="W1084">
        <v>69</v>
      </c>
      <c r="X1084">
        <v>50</v>
      </c>
      <c r="Y1084">
        <v>167</v>
      </c>
      <c r="Z1084">
        <v>63</v>
      </c>
      <c r="AA1084">
        <v>25</v>
      </c>
      <c r="AB1084">
        <v>157</v>
      </c>
      <c r="AC1084">
        <v>192</v>
      </c>
      <c r="AD1084">
        <v>83</v>
      </c>
      <c r="AE1084">
        <v>200</v>
      </c>
      <c r="AF1084">
        <v>19</v>
      </c>
      <c r="AG1084">
        <v>141</v>
      </c>
      <c r="AH1084">
        <v>71</v>
      </c>
      <c r="AI1084">
        <v>92</v>
      </c>
      <c r="AJ1084">
        <v>10</v>
      </c>
      <c r="AK1084">
        <v>175</v>
      </c>
      <c r="AL1084">
        <v>127</v>
      </c>
      <c r="AM1084">
        <v>55</v>
      </c>
      <c r="AN1084">
        <v>21</v>
      </c>
      <c r="AO1084">
        <v>53</v>
      </c>
      <c r="AP1084">
        <v>5</v>
      </c>
      <c r="AQ1084">
        <v>80</v>
      </c>
      <c r="AR1084">
        <v>35</v>
      </c>
      <c r="AS1084">
        <v>82</v>
      </c>
      <c r="AT1084">
        <v>182</v>
      </c>
      <c r="AU1084">
        <v>40</v>
      </c>
      <c r="AV1084">
        <v>31</v>
      </c>
      <c r="AW1084">
        <v>217</v>
      </c>
      <c r="AX1084">
        <v>66</v>
      </c>
      <c r="AY1084">
        <v>199</v>
      </c>
      <c r="AZ1084">
        <v>169</v>
      </c>
      <c r="BA1084">
        <v>191</v>
      </c>
      <c r="BB1084">
        <v>213</v>
      </c>
      <c r="BC1084">
        <v>137</v>
      </c>
      <c r="BD1084">
        <v>44</v>
      </c>
      <c r="BE1084">
        <v>203</v>
      </c>
      <c r="BF1084">
        <v>134</v>
      </c>
      <c r="BG1084">
        <v>103</v>
      </c>
      <c r="BH1084">
        <v>218</v>
      </c>
      <c r="BI1084">
        <v>39</v>
      </c>
      <c r="BJ1084">
        <v>159</v>
      </c>
      <c r="BK1084">
        <v>219</v>
      </c>
      <c r="BL1084">
        <v>105</v>
      </c>
      <c r="BM1084">
        <v>67</v>
      </c>
      <c r="BN1084">
        <v>84</v>
      </c>
      <c r="BO1084">
        <v>90</v>
      </c>
      <c r="BP1084">
        <v>216</v>
      </c>
      <c r="BQ1084">
        <v>110</v>
      </c>
      <c r="BR1084">
        <v>212</v>
      </c>
      <c r="BS1084">
        <v>214</v>
      </c>
      <c r="BT1084">
        <v>138</v>
      </c>
      <c r="BU1084">
        <v>81</v>
      </c>
      <c r="BV1084">
        <v>160</v>
      </c>
      <c r="BW1084">
        <v>61</v>
      </c>
      <c r="BX1084">
        <v>4</v>
      </c>
      <c r="BY1084">
        <v>210</v>
      </c>
      <c r="BZ1084">
        <v>150</v>
      </c>
      <c r="CA1084">
        <v>183</v>
      </c>
      <c r="CB1084">
        <v>139</v>
      </c>
      <c r="CC1084">
        <v>99</v>
      </c>
      <c r="CD1084">
        <v>135</v>
      </c>
      <c r="CE1084">
        <v>16</v>
      </c>
      <c r="CF1084">
        <v>201</v>
      </c>
      <c r="CG1084">
        <v>173</v>
      </c>
      <c r="CH1084">
        <v>197</v>
      </c>
      <c r="CI1084">
        <v>204</v>
      </c>
      <c r="CJ1084">
        <v>165</v>
      </c>
      <c r="CK1084">
        <v>207</v>
      </c>
      <c r="CL1084">
        <v>186</v>
      </c>
      <c r="CM1084">
        <v>28</v>
      </c>
      <c r="CN1084">
        <v>208</v>
      </c>
      <c r="CO1084">
        <v>9</v>
      </c>
      <c r="CP1084">
        <v>166</v>
      </c>
      <c r="CQ1084">
        <v>142</v>
      </c>
      <c r="CR1084">
        <v>130</v>
      </c>
      <c r="CS1084">
        <v>60</v>
      </c>
      <c r="CT1084">
        <v>211</v>
      </c>
      <c r="CU1084">
        <v>187</v>
      </c>
      <c r="CV1084">
        <v>8</v>
      </c>
      <c r="CW1084">
        <v>58</v>
      </c>
      <c r="CX1084">
        <v>20</v>
      </c>
      <c r="CY1084">
        <v>89</v>
      </c>
      <c r="CZ1084">
        <v>106</v>
      </c>
      <c r="DA1084">
        <v>62</v>
      </c>
      <c r="DB1084">
        <v>189</v>
      </c>
      <c r="DC1084">
        <v>113</v>
      </c>
      <c r="DD1084">
        <v>147</v>
      </c>
      <c r="DE1084">
        <v>86</v>
      </c>
      <c r="DF1084">
        <v>206</v>
      </c>
      <c r="DG1084">
        <v>215</v>
      </c>
      <c r="DH1084">
        <v>23</v>
      </c>
      <c r="DI1084">
        <v>177</v>
      </c>
      <c r="DJ1084">
        <v>11</v>
      </c>
      <c r="DK1084">
        <v>42</v>
      </c>
      <c r="DL1084">
        <v>122</v>
      </c>
      <c r="DM1084">
        <v>94</v>
      </c>
      <c r="DN1084">
        <v>59</v>
      </c>
      <c r="DO1084">
        <v>72</v>
      </c>
      <c r="DP1084">
        <v>51</v>
      </c>
      <c r="DQ1084">
        <v>114</v>
      </c>
      <c r="DR1084">
        <v>65</v>
      </c>
      <c r="DS1084">
        <v>124</v>
      </c>
      <c r="DT1084">
        <v>171</v>
      </c>
      <c r="DU1084">
        <v>163</v>
      </c>
      <c r="DV1084">
        <v>93</v>
      </c>
      <c r="DW1084">
        <v>43</v>
      </c>
      <c r="DX1084">
        <v>164</v>
      </c>
      <c r="DY1084">
        <v>120</v>
      </c>
      <c r="DZ1084">
        <v>184</v>
      </c>
      <c r="EA1084">
        <v>185</v>
      </c>
      <c r="EB1084">
        <v>133</v>
      </c>
      <c r="EC1084">
        <v>87</v>
      </c>
      <c r="ED1084">
        <v>196</v>
      </c>
      <c r="EE1084">
        <v>73</v>
      </c>
      <c r="EF1084">
        <v>108</v>
      </c>
      <c r="EG1084">
        <v>140</v>
      </c>
      <c r="EH1084">
        <v>37</v>
      </c>
      <c r="EI1084">
        <v>2</v>
      </c>
      <c r="EJ1084">
        <v>119</v>
      </c>
      <c r="EK1084">
        <v>49</v>
      </c>
      <c r="EL1084">
        <v>29</v>
      </c>
      <c r="EM1084">
        <v>176</v>
      </c>
      <c r="EN1084">
        <v>95</v>
      </c>
      <c r="EO1084">
        <v>117</v>
      </c>
      <c r="EP1084">
        <v>194</v>
      </c>
      <c r="EQ1084">
        <v>85</v>
      </c>
      <c r="ER1084">
        <v>104</v>
      </c>
      <c r="ES1084">
        <v>27</v>
      </c>
      <c r="ET1084">
        <v>34</v>
      </c>
      <c r="EU1084">
        <v>149</v>
      </c>
      <c r="EV1084">
        <v>154</v>
      </c>
      <c r="EW1084">
        <v>179</v>
      </c>
      <c r="EX1084">
        <v>115</v>
      </c>
      <c r="EY1084">
        <v>96</v>
      </c>
      <c r="EZ1084">
        <v>205</v>
      </c>
      <c r="FA1084">
        <v>45</v>
      </c>
      <c r="FB1084">
        <v>180</v>
      </c>
      <c r="FC1084">
        <v>107</v>
      </c>
      <c r="FD1084">
        <v>78</v>
      </c>
      <c r="FE1084">
        <v>170</v>
      </c>
      <c r="FF1084">
        <v>158</v>
      </c>
      <c r="FG1084">
        <v>15</v>
      </c>
      <c r="FH1084">
        <v>88</v>
      </c>
      <c r="FI1084">
        <v>209</v>
      </c>
      <c r="FJ1084">
        <v>193</v>
      </c>
      <c r="FK1084">
        <v>46</v>
      </c>
      <c r="FL1084">
        <v>136</v>
      </c>
      <c r="FM1084">
        <v>100</v>
      </c>
      <c r="FN1084">
        <v>198</v>
      </c>
      <c r="FO1084">
        <v>145</v>
      </c>
      <c r="FP1084">
        <v>6</v>
      </c>
      <c r="FQ1084">
        <v>91</v>
      </c>
      <c r="FR1084">
        <v>112</v>
      </c>
      <c r="FS1084">
        <v>161</v>
      </c>
      <c r="FT1084">
        <v>129</v>
      </c>
      <c r="FU1084">
        <v>148</v>
      </c>
      <c r="FV1084">
        <v>144</v>
      </c>
      <c r="FW1084">
        <v>47</v>
      </c>
      <c r="FX1084">
        <v>156</v>
      </c>
      <c r="FY1084">
        <v>174</v>
      </c>
      <c r="FZ1084">
        <v>153</v>
      </c>
      <c r="GA1084">
        <v>162</v>
      </c>
      <c r="GB1084">
        <v>146</v>
      </c>
      <c r="GC1084">
        <v>121</v>
      </c>
      <c r="GD1084">
        <v>14</v>
      </c>
      <c r="GE1084">
        <v>188</v>
      </c>
      <c r="GF1084">
        <v>54</v>
      </c>
      <c r="GG1084">
        <v>3</v>
      </c>
      <c r="GH1084">
        <v>128</v>
      </c>
      <c r="GI1084">
        <v>168</v>
      </c>
      <c r="GJ1084">
        <v>98</v>
      </c>
      <c r="GK1084">
        <v>77</v>
      </c>
      <c r="GL1084">
        <v>32</v>
      </c>
      <c r="GM1084">
        <v>52</v>
      </c>
      <c r="GN1084">
        <v>24</v>
      </c>
      <c r="GO1084">
        <v>190</v>
      </c>
      <c r="GP1084">
        <v>30</v>
      </c>
      <c r="GQ1084">
        <v>70</v>
      </c>
      <c r="GR1084">
        <v>111</v>
      </c>
      <c r="GS1084">
        <v>195</v>
      </c>
      <c r="GT1084">
        <v>178</v>
      </c>
      <c r="GU1084">
        <v>202</v>
      </c>
      <c r="GV1084">
        <v>13</v>
      </c>
      <c r="GW1084">
        <v>1</v>
      </c>
      <c r="GX1084">
        <v>155</v>
      </c>
      <c r="GY1084">
        <v>143</v>
      </c>
      <c r="GZ1084">
        <v>102</v>
      </c>
      <c r="HA1084">
        <v>97</v>
      </c>
      <c r="HB1084">
        <v>38</v>
      </c>
      <c r="HC1084">
        <v>68</v>
      </c>
      <c r="HD1084">
        <v>109</v>
      </c>
      <c r="HE1084">
        <v>101</v>
      </c>
      <c r="HF1084">
        <v>26</v>
      </c>
      <c r="HG1084">
        <v>152</v>
      </c>
      <c r="HH1084">
        <v>7</v>
      </c>
      <c r="HI1084">
        <v>74</v>
      </c>
      <c r="HJ1084">
        <v>17</v>
      </c>
      <c r="HK1084">
        <v>172</v>
      </c>
      <c r="HL1084">
        <v>131</v>
      </c>
      <c r="HM1084">
        <v>118</v>
      </c>
      <c r="HN1084">
        <v>48</v>
      </c>
      <c r="HO1084">
        <v>132</v>
      </c>
      <c r="HP1084">
        <v>56</v>
      </c>
    </row>
    <row r="1085" spans="4:225" x14ac:dyDescent="0.2">
      <c r="E1085" s="426" t="s">
        <v>159</v>
      </c>
      <c r="F1085">
        <v>34</v>
      </c>
      <c r="G1085">
        <v>180</v>
      </c>
      <c r="H1085">
        <v>99</v>
      </c>
      <c r="I1085">
        <v>7</v>
      </c>
      <c r="J1085">
        <v>81</v>
      </c>
      <c r="K1085">
        <v>217</v>
      </c>
      <c r="L1085">
        <v>103</v>
      </c>
      <c r="M1085">
        <v>5</v>
      </c>
      <c r="N1085">
        <v>211</v>
      </c>
      <c r="O1085">
        <v>133</v>
      </c>
      <c r="P1085">
        <v>179</v>
      </c>
      <c r="Q1085">
        <v>156</v>
      </c>
      <c r="R1085">
        <v>172</v>
      </c>
      <c r="S1085">
        <v>41</v>
      </c>
      <c r="T1085">
        <v>168</v>
      </c>
      <c r="U1085">
        <v>159</v>
      </c>
      <c r="V1085">
        <v>56</v>
      </c>
      <c r="W1085">
        <v>210</v>
      </c>
      <c r="X1085">
        <v>17</v>
      </c>
      <c r="Y1085">
        <v>177</v>
      </c>
      <c r="Z1085">
        <v>142</v>
      </c>
      <c r="AA1085">
        <v>59</v>
      </c>
      <c r="AB1085">
        <v>25</v>
      </c>
      <c r="AC1085">
        <v>123</v>
      </c>
      <c r="AD1085">
        <v>48</v>
      </c>
      <c r="AE1085">
        <v>70</v>
      </c>
      <c r="AF1085">
        <v>218</v>
      </c>
      <c r="AG1085">
        <v>1</v>
      </c>
      <c r="AH1085">
        <v>61</v>
      </c>
      <c r="AI1085">
        <v>127</v>
      </c>
      <c r="AJ1085">
        <v>67</v>
      </c>
      <c r="AK1085">
        <v>164</v>
      </c>
      <c r="AL1085">
        <v>192</v>
      </c>
      <c r="AM1085">
        <v>147</v>
      </c>
      <c r="AN1085">
        <v>216</v>
      </c>
      <c r="AO1085">
        <v>85</v>
      </c>
      <c r="AP1085">
        <v>10</v>
      </c>
      <c r="AQ1085">
        <v>90</v>
      </c>
      <c r="AR1085">
        <v>118</v>
      </c>
      <c r="AS1085">
        <v>207</v>
      </c>
      <c r="AT1085">
        <v>167</v>
      </c>
      <c r="AU1085">
        <v>66</v>
      </c>
      <c r="AV1085">
        <v>84</v>
      </c>
      <c r="AW1085">
        <v>155</v>
      </c>
      <c r="AX1085">
        <v>106</v>
      </c>
      <c r="AY1085">
        <v>95</v>
      </c>
      <c r="AZ1085">
        <v>54</v>
      </c>
      <c r="BA1085">
        <v>214</v>
      </c>
      <c r="BB1085">
        <v>6</v>
      </c>
      <c r="BC1085">
        <v>26</v>
      </c>
      <c r="BD1085">
        <v>163</v>
      </c>
      <c r="BE1085">
        <v>38</v>
      </c>
      <c r="BF1085">
        <v>109</v>
      </c>
      <c r="BG1085">
        <v>193</v>
      </c>
      <c r="BH1085">
        <v>53</v>
      </c>
      <c r="BI1085">
        <v>204</v>
      </c>
      <c r="BJ1085">
        <v>128</v>
      </c>
      <c r="BK1085">
        <v>161</v>
      </c>
      <c r="BL1085">
        <v>121</v>
      </c>
      <c r="BM1085">
        <v>166</v>
      </c>
      <c r="BN1085">
        <v>184</v>
      </c>
      <c r="BO1085">
        <v>86</v>
      </c>
      <c r="BP1085">
        <v>200</v>
      </c>
      <c r="BQ1085">
        <v>122</v>
      </c>
      <c r="BR1085">
        <v>77</v>
      </c>
      <c r="BS1085">
        <v>100</v>
      </c>
      <c r="BT1085">
        <v>104</v>
      </c>
      <c r="BU1085">
        <v>140</v>
      </c>
      <c r="BV1085">
        <v>28</v>
      </c>
      <c r="BW1085">
        <v>18</v>
      </c>
      <c r="BX1085">
        <v>57</v>
      </c>
      <c r="BY1085">
        <v>134</v>
      </c>
      <c r="BZ1085">
        <v>201</v>
      </c>
      <c r="CA1085">
        <v>93</v>
      </c>
      <c r="CB1085">
        <v>24</v>
      </c>
      <c r="CC1085">
        <v>88</v>
      </c>
      <c r="CD1085">
        <v>150</v>
      </c>
      <c r="CE1085">
        <v>45</v>
      </c>
      <c r="CF1085">
        <v>108</v>
      </c>
      <c r="CG1085">
        <v>151</v>
      </c>
      <c r="CH1085">
        <v>120</v>
      </c>
      <c r="CI1085">
        <v>174</v>
      </c>
      <c r="CJ1085">
        <v>11</v>
      </c>
      <c r="CK1085">
        <v>101</v>
      </c>
      <c r="CL1085">
        <v>44</v>
      </c>
      <c r="CM1085">
        <v>105</v>
      </c>
      <c r="CN1085">
        <v>33</v>
      </c>
      <c r="CO1085">
        <v>199</v>
      </c>
      <c r="CP1085">
        <v>16</v>
      </c>
      <c r="CQ1085">
        <v>176</v>
      </c>
      <c r="CR1085">
        <v>35</v>
      </c>
      <c r="CS1085">
        <v>9</v>
      </c>
      <c r="CT1085">
        <v>129</v>
      </c>
      <c r="CU1085">
        <v>96</v>
      </c>
      <c r="CV1085">
        <v>14</v>
      </c>
      <c r="CW1085">
        <v>22</v>
      </c>
      <c r="CX1085">
        <v>49</v>
      </c>
      <c r="CY1085">
        <v>149</v>
      </c>
      <c r="CZ1085">
        <v>197</v>
      </c>
      <c r="DA1085">
        <v>162</v>
      </c>
      <c r="DB1085">
        <v>139</v>
      </c>
      <c r="DC1085">
        <v>196</v>
      </c>
      <c r="DD1085">
        <v>112</v>
      </c>
      <c r="DE1085">
        <v>186</v>
      </c>
      <c r="DF1085">
        <v>191</v>
      </c>
      <c r="DG1085">
        <v>165</v>
      </c>
      <c r="DH1085">
        <v>124</v>
      </c>
      <c r="DI1085">
        <v>2</v>
      </c>
      <c r="DJ1085">
        <v>51</v>
      </c>
      <c r="DK1085">
        <v>98</v>
      </c>
      <c r="DL1085">
        <v>173</v>
      </c>
      <c r="DM1085">
        <v>209</v>
      </c>
      <c r="DN1085">
        <v>94</v>
      </c>
      <c r="DO1085">
        <v>131</v>
      </c>
      <c r="DP1085">
        <v>138</v>
      </c>
      <c r="DQ1085">
        <v>47</v>
      </c>
      <c r="DR1085">
        <v>213</v>
      </c>
      <c r="DS1085">
        <v>107</v>
      </c>
      <c r="DT1085">
        <v>143</v>
      </c>
      <c r="DU1085">
        <v>79</v>
      </c>
      <c r="DV1085">
        <v>169</v>
      </c>
      <c r="DW1085">
        <v>183</v>
      </c>
      <c r="DX1085">
        <v>20</v>
      </c>
      <c r="DY1085">
        <v>113</v>
      </c>
      <c r="DZ1085">
        <v>178</v>
      </c>
      <c r="EA1085">
        <v>83</v>
      </c>
      <c r="EB1085">
        <v>144</v>
      </c>
      <c r="EC1085">
        <v>52</v>
      </c>
      <c r="ED1085">
        <v>215</v>
      </c>
      <c r="EE1085">
        <v>132</v>
      </c>
      <c r="EF1085">
        <v>50</v>
      </c>
      <c r="EG1085">
        <v>194</v>
      </c>
      <c r="EH1085">
        <v>74</v>
      </c>
      <c r="EI1085">
        <v>206</v>
      </c>
      <c r="EJ1085">
        <v>31</v>
      </c>
      <c r="EK1085">
        <v>212</v>
      </c>
      <c r="EL1085">
        <v>75</v>
      </c>
      <c r="EM1085">
        <v>116</v>
      </c>
      <c r="EN1085">
        <v>78</v>
      </c>
      <c r="EO1085">
        <v>141</v>
      </c>
      <c r="EP1085">
        <v>190</v>
      </c>
      <c r="EQ1085">
        <v>89</v>
      </c>
      <c r="ER1085">
        <v>29</v>
      </c>
      <c r="ES1085">
        <v>208</v>
      </c>
      <c r="ET1085">
        <v>91</v>
      </c>
      <c r="EU1085">
        <v>152</v>
      </c>
      <c r="EV1085">
        <v>30</v>
      </c>
      <c r="EW1085">
        <v>175</v>
      </c>
      <c r="EX1085">
        <v>23</v>
      </c>
      <c r="EY1085">
        <v>39</v>
      </c>
      <c r="EZ1085">
        <v>154</v>
      </c>
      <c r="FA1085">
        <v>160</v>
      </c>
      <c r="FB1085">
        <v>137</v>
      </c>
      <c r="FC1085">
        <v>145</v>
      </c>
      <c r="FD1085">
        <v>87</v>
      </c>
      <c r="FE1085">
        <v>115</v>
      </c>
      <c r="FF1085">
        <v>3</v>
      </c>
      <c r="FG1085">
        <v>65</v>
      </c>
      <c r="FH1085">
        <v>202</v>
      </c>
      <c r="FI1085">
        <v>58</v>
      </c>
      <c r="FJ1085">
        <v>198</v>
      </c>
      <c r="FK1085">
        <v>15</v>
      </c>
      <c r="FL1085">
        <v>62</v>
      </c>
      <c r="FM1085">
        <v>36</v>
      </c>
      <c r="FN1085">
        <v>114</v>
      </c>
      <c r="FO1085">
        <v>32</v>
      </c>
      <c r="FP1085">
        <v>181</v>
      </c>
      <c r="FQ1085">
        <v>71</v>
      </c>
      <c r="FR1085">
        <v>170</v>
      </c>
      <c r="FS1085">
        <v>157</v>
      </c>
      <c r="FT1085">
        <v>119</v>
      </c>
      <c r="FU1085">
        <v>76</v>
      </c>
      <c r="FV1085">
        <v>187</v>
      </c>
      <c r="FW1085">
        <v>102</v>
      </c>
      <c r="FX1085">
        <v>68</v>
      </c>
      <c r="FY1085">
        <v>60</v>
      </c>
      <c r="FZ1085">
        <v>13</v>
      </c>
      <c r="GA1085">
        <v>82</v>
      </c>
      <c r="GB1085">
        <v>205</v>
      </c>
      <c r="GC1085">
        <v>189</v>
      </c>
      <c r="GD1085">
        <v>117</v>
      </c>
      <c r="GE1085">
        <v>195</v>
      </c>
      <c r="GF1085">
        <v>21</v>
      </c>
      <c r="GG1085">
        <v>43</v>
      </c>
      <c r="GH1085">
        <v>203</v>
      </c>
      <c r="GI1085">
        <v>92</v>
      </c>
      <c r="GJ1085">
        <v>4</v>
      </c>
      <c r="GK1085">
        <v>97</v>
      </c>
      <c r="GL1085">
        <v>46</v>
      </c>
      <c r="GM1085">
        <v>126</v>
      </c>
      <c r="GN1085">
        <v>69</v>
      </c>
      <c r="GO1085">
        <v>8</v>
      </c>
      <c r="GP1085">
        <v>171</v>
      </c>
      <c r="GQ1085">
        <v>111</v>
      </c>
      <c r="GR1085">
        <v>136</v>
      </c>
      <c r="GS1085">
        <v>19</v>
      </c>
      <c r="GT1085">
        <v>219</v>
      </c>
      <c r="GU1085">
        <v>72</v>
      </c>
      <c r="GV1085">
        <v>12</v>
      </c>
      <c r="GW1085">
        <v>148</v>
      </c>
      <c r="GX1085">
        <v>55</v>
      </c>
      <c r="GY1085">
        <v>73</v>
      </c>
      <c r="GZ1085">
        <v>125</v>
      </c>
      <c r="HA1085">
        <v>37</v>
      </c>
      <c r="HB1085">
        <v>158</v>
      </c>
      <c r="HC1085">
        <v>42</v>
      </c>
      <c r="HD1085">
        <v>80</v>
      </c>
      <c r="HE1085">
        <v>40</v>
      </c>
      <c r="HF1085">
        <v>130</v>
      </c>
      <c r="HG1085">
        <v>63</v>
      </c>
      <c r="HH1085">
        <v>64</v>
      </c>
      <c r="HI1085">
        <v>146</v>
      </c>
      <c r="HJ1085">
        <v>135</v>
      </c>
      <c r="HK1085">
        <v>182</v>
      </c>
      <c r="HL1085">
        <v>188</v>
      </c>
      <c r="HM1085">
        <v>110</v>
      </c>
      <c r="HN1085">
        <v>185</v>
      </c>
      <c r="HO1085">
        <v>27</v>
      </c>
      <c r="HP1085">
        <v>153</v>
      </c>
    </row>
    <row r="1087" spans="4:225" x14ac:dyDescent="0.2">
      <c r="D1087" s="430">
        <v>220</v>
      </c>
      <c r="E1087" s="431" t="s">
        <v>179</v>
      </c>
    </row>
    <row r="1088" spans="4:225" x14ac:dyDescent="0.2">
      <c r="E1088" s="426" t="s">
        <v>130</v>
      </c>
      <c r="F1088">
        <v>1</v>
      </c>
      <c r="G1088">
        <v>2</v>
      </c>
      <c r="H1088">
        <v>3</v>
      </c>
      <c r="I1088">
        <v>4</v>
      </c>
      <c r="J1088">
        <v>5</v>
      </c>
      <c r="K1088">
        <v>6</v>
      </c>
      <c r="L1088">
        <v>7</v>
      </c>
      <c r="M1088">
        <v>8</v>
      </c>
      <c r="N1088">
        <v>9</v>
      </c>
      <c r="O1088">
        <v>10</v>
      </c>
      <c r="P1088">
        <v>11</v>
      </c>
      <c r="Q1088">
        <v>12</v>
      </c>
      <c r="R1088">
        <v>13</v>
      </c>
      <c r="S1088">
        <v>14</v>
      </c>
      <c r="T1088">
        <v>15</v>
      </c>
      <c r="U1088">
        <v>16</v>
      </c>
      <c r="V1088">
        <v>17</v>
      </c>
      <c r="W1088">
        <v>18</v>
      </c>
      <c r="X1088">
        <v>19</v>
      </c>
      <c r="Y1088">
        <v>20</v>
      </c>
      <c r="Z1088">
        <v>21</v>
      </c>
      <c r="AA1088">
        <v>22</v>
      </c>
      <c r="AB1088">
        <v>23</v>
      </c>
      <c r="AC1088">
        <v>24</v>
      </c>
      <c r="AD1088">
        <v>25</v>
      </c>
      <c r="AE1088">
        <v>26</v>
      </c>
      <c r="AF1088">
        <v>27</v>
      </c>
      <c r="AG1088">
        <v>28</v>
      </c>
      <c r="AH1088">
        <v>29</v>
      </c>
      <c r="AI1088">
        <v>30</v>
      </c>
      <c r="AJ1088">
        <v>31</v>
      </c>
      <c r="AK1088">
        <v>32</v>
      </c>
      <c r="AL1088">
        <v>33</v>
      </c>
      <c r="AM1088">
        <v>34</v>
      </c>
      <c r="AN1088">
        <v>35</v>
      </c>
      <c r="AO1088">
        <v>36</v>
      </c>
      <c r="AP1088">
        <v>37</v>
      </c>
      <c r="AQ1088">
        <v>38</v>
      </c>
      <c r="AR1088">
        <v>39</v>
      </c>
      <c r="AS1088">
        <v>40</v>
      </c>
      <c r="AT1088">
        <v>41</v>
      </c>
      <c r="AU1088">
        <v>42</v>
      </c>
      <c r="AV1088">
        <v>43</v>
      </c>
      <c r="AW1088">
        <v>44</v>
      </c>
      <c r="AX1088">
        <v>45</v>
      </c>
      <c r="AY1088">
        <v>46</v>
      </c>
      <c r="AZ1088">
        <v>47</v>
      </c>
      <c r="BA1088">
        <v>48</v>
      </c>
      <c r="BB1088">
        <v>49</v>
      </c>
      <c r="BC1088">
        <v>50</v>
      </c>
      <c r="BD1088">
        <v>51</v>
      </c>
      <c r="BE1088">
        <v>52</v>
      </c>
      <c r="BF1088">
        <v>53</v>
      </c>
      <c r="BG1088">
        <v>54</v>
      </c>
      <c r="BH1088">
        <v>55</v>
      </c>
      <c r="BI1088">
        <v>56</v>
      </c>
      <c r="BJ1088">
        <v>57</v>
      </c>
      <c r="BK1088">
        <v>58</v>
      </c>
      <c r="BL1088">
        <v>59</v>
      </c>
      <c r="BM1088">
        <v>60</v>
      </c>
      <c r="BN1088">
        <v>61</v>
      </c>
      <c r="BO1088">
        <v>62</v>
      </c>
      <c r="BP1088">
        <v>63</v>
      </c>
      <c r="BQ1088">
        <v>64</v>
      </c>
      <c r="BR1088">
        <v>65</v>
      </c>
      <c r="BS1088">
        <v>66</v>
      </c>
      <c r="BT1088">
        <v>67</v>
      </c>
      <c r="BU1088">
        <v>68</v>
      </c>
      <c r="BV1088">
        <v>69</v>
      </c>
      <c r="BW1088">
        <v>70</v>
      </c>
      <c r="BX1088">
        <v>71</v>
      </c>
      <c r="BY1088">
        <v>72</v>
      </c>
      <c r="BZ1088">
        <v>73</v>
      </c>
      <c r="CA1088">
        <v>74</v>
      </c>
      <c r="CB1088">
        <v>75</v>
      </c>
      <c r="CC1088">
        <v>76</v>
      </c>
      <c r="CD1088">
        <v>77</v>
      </c>
      <c r="CE1088">
        <v>78</v>
      </c>
      <c r="CF1088">
        <v>79</v>
      </c>
      <c r="CG1088">
        <v>80</v>
      </c>
      <c r="CH1088">
        <v>81</v>
      </c>
      <c r="CI1088">
        <v>82</v>
      </c>
      <c r="CJ1088">
        <v>83</v>
      </c>
      <c r="CK1088">
        <v>84</v>
      </c>
      <c r="CL1088">
        <v>85</v>
      </c>
      <c r="CM1088">
        <v>86</v>
      </c>
      <c r="CN1088">
        <v>87</v>
      </c>
      <c r="CO1088">
        <v>88</v>
      </c>
      <c r="CP1088">
        <v>89</v>
      </c>
      <c r="CQ1088">
        <v>90</v>
      </c>
      <c r="CR1088">
        <v>91</v>
      </c>
      <c r="CS1088">
        <v>92</v>
      </c>
      <c r="CT1088">
        <v>93</v>
      </c>
      <c r="CU1088">
        <v>94</v>
      </c>
      <c r="CV1088">
        <v>95</v>
      </c>
      <c r="CW1088">
        <v>96</v>
      </c>
      <c r="CX1088">
        <v>97</v>
      </c>
      <c r="CY1088">
        <v>98</v>
      </c>
      <c r="CZ1088">
        <v>99</v>
      </c>
      <c r="DA1088">
        <v>100</v>
      </c>
      <c r="DB1088">
        <v>101</v>
      </c>
      <c r="DC1088">
        <v>102</v>
      </c>
      <c r="DD1088">
        <v>103</v>
      </c>
      <c r="DE1088">
        <v>104</v>
      </c>
      <c r="DF1088">
        <v>105</v>
      </c>
      <c r="DG1088">
        <v>106</v>
      </c>
      <c r="DH1088">
        <v>107</v>
      </c>
      <c r="DI1088">
        <v>108</v>
      </c>
      <c r="DJ1088">
        <v>109</v>
      </c>
      <c r="DK1088">
        <v>110</v>
      </c>
      <c r="DL1088">
        <v>111</v>
      </c>
      <c r="DM1088">
        <v>112</v>
      </c>
      <c r="DN1088">
        <v>113</v>
      </c>
      <c r="DO1088">
        <v>114</v>
      </c>
      <c r="DP1088">
        <v>115</v>
      </c>
      <c r="DQ1088">
        <v>116</v>
      </c>
      <c r="DR1088">
        <v>117</v>
      </c>
      <c r="DS1088">
        <v>118</v>
      </c>
      <c r="DT1088">
        <v>119</v>
      </c>
      <c r="DU1088">
        <v>120</v>
      </c>
      <c r="DV1088">
        <v>121</v>
      </c>
      <c r="DW1088">
        <v>122</v>
      </c>
      <c r="DX1088">
        <v>123</v>
      </c>
      <c r="DY1088">
        <v>124</v>
      </c>
      <c r="DZ1088">
        <v>125</v>
      </c>
      <c r="EA1088">
        <v>126</v>
      </c>
      <c r="EB1088">
        <v>127</v>
      </c>
      <c r="EC1088">
        <v>128</v>
      </c>
      <c r="ED1088">
        <v>129</v>
      </c>
      <c r="EE1088">
        <v>130</v>
      </c>
      <c r="EF1088">
        <v>131</v>
      </c>
      <c r="EG1088">
        <v>132</v>
      </c>
      <c r="EH1088">
        <v>133</v>
      </c>
      <c r="EI1088">
        <v>134</v>
      </c>
      <c r="EJ1088">
        <v>135</v>
      </c>
      <c r="EK1088">
        <v>136</v>
      </c>
      <c r="EL1088">
        <v>137</v>
      </c>
      <c r="EM1088">
        <v>138</v>
      </c>
      <c r="EN1088">
        <v>139</v>
      </c>
      <c r="EO1088">
        <v>140</v>
      </c>
      <c r="EP1088">
        <v>141</v>
      </c>
      <c r="EQ1088">
        <v>142</v>
      </c>
      <c r="ER1088">
        <v>143</v>
      </c>
      <c r="ES1088">
        <v>144</v>
      </c>
      <c r="ET1088">
        <v>145</v>
      </c>
      <c r="EU1088">
        <v>146</v>
      </c>
      <c r="EV1088">
        <v>147</v>
      </c>
      <c r="EW1088">
        <v>148</v>
      </c>
      <c r="EX1088">
        <v>149</v>
      </c>
      <c r="EY1088">
        <v>150</v>
      </c>
      <c r="EZ1088">
        <v>151</v>
      </c>
      <c r="FA1088">
        <v>152</v>
      </c>
      <c r="FB1088">
        <v>153</v>
      </c>
      <c r="FC1088">
        <v>154</v>
      </c>
      <c r="FD1088">
        <v>155</v>
      </c>
      <c r="FE1088">
        <v>156</v>
      </c>
      <c r="FF1088">
        <v>157</v>
      </c>
      <c r="FG1088">
        <v>158</v>
      </c>
      <c r="FH1088">
        <v>159</v>
      </c>
      <c r="FI1088">
        <v>160</v>
      </c>
      <c r="FJ1088">
        <v>161</v>
      </c>
      <c r="FK1088">
        <v>162</v>
      </c>
      <c r="FL1088">
        <v>163</v>
      </c>
      <c r="FM1088">
        <v>164</v>
      </c>
      <c r="FN1088">
        <v>165</v>
      </c>
      <c r="FO1088">
        <v>166</v>
      </c>
      <c r="FP1088">
        <v>167</v>
      </c>
      <c r="FQ1088">
        <v>168</v>
      </c>
      <c r="FR1088">
        <v>169</v>
      </c>
      <c r="FS1088">
        <v>170</v>
      </c>
      <c r="FT1088">
        <v>171</v>
      </c>
      <c r="FU1088">
        <v>172</v>
      </c>
      <c r="FV1088">
        <v>173</v>
      </c>
      <c r="FW1088">
        <v>174</v>
      </c>
      <c r="FX1088">
        <v>175</v>
      </c>
      <c r="FY1088">
        <v>176</v>
      </c>
      <c r="FZ1088">
        <v>177</v>
      </c>
      <c r="GA1088">
        <v>178</v>
      </c>
      <c r="GB1088">
        <v>179</v>
      </c>
      <c r="GC1088">
        <v>180</v>
      </c>
      <c r="GD1088">
        <v>181</v>
      </c>
      <c r="GE1088">
        <v>182</v>
      </c>
      <c r="GF1088">
        <v>183</v>
      </c>
      <c r="GG1088">
        <v>184</v>
      </c>
      <c r="GH1088">
        <v>185</v>
      </c>
      <c r="GI1088">
        <v>186</v>
      </c>
      <c r="GJ1088">
        <v>187</v>
      </c>
      <c r="GK1088">
        <v>188</v>
      </c>
      <c r="GL1088">
        <v>189</v>
      </c>
      <c r="GM1088">
        <v>190</v>
      </c>
      <c r="GN1088">
        <v>191</v>
      </c>
      <c r="GO1088">
        <v>192</v>
      </c>
      <c r="GP1088">
        <v>193</v>
      </c>
      <c r="GQ1088">
        <v>194</v>
      </c>
      <c r="GR1088">
        <v>195</v>
      </c>
      <c r="GS1088">
        <v>196</v>
      </c>
      <c r="GT1088">
        <v>197</v>
      </c>
      <c r="GU1088">
        <v>198</v>
      </c>
      <c r="GV1088">
        <v>199</v>
      </c>
      <c r="GW1088">
        <v>200</v>
      </c>
      <c r="GX1088">
        <v>201</v>
      </c>
      <c r="GY1088">
        <v>202</v>
      </c>
      <c r="GZ1088">
        <v>203</v>
      </c>
      <c r="HA1088">
        <v>204</v>
      </c>
      <c r="HB1088">
        <v>205</v>
      </c>
      <c r="HC1088">
        <v>206</v>
      </c>
      <c r="HD1088">
        <v>207</v>
      </c>
      <c r="HE1088">
        <v>208</v>
      </c>
      <c r="HF1088">
        <v>209</v>
      </c>
      <c r="HG1088">
        <v>210</v>
      </c>
      <c r="HH1088">
        <v>211</v>
      </c>
      <c r="HI1088">
        <v>212</v>
      </c>
      <c r="HJ1088">
        <v>213</v>
      </c>
      <c r="HK1088">
        <v>214</v>
      </c>
      <c r="HL1088">
        <v>215</v>
      </c>
      <c r="HM1088">
        <v>216</v>
      </c>
      <c r="HN1088">
        <v>217</v>
      </c>
      <c r="HO1088">
        <v>218</v>
      </c>
      <c r="HP1088">
        <v>219</v>
      </c>
      <c r="HQ1088">
        <v>220</v>
      </c>
    </row>
    <row r="1089" spans="4:229" x14ac:dyDescent="0.2">
      <c r="E1089" s="426" t="s">
        <v>157</v>
      </c>
      <c r="F1089">
        <v>59</v>
      </c>
      <c r="G1089">
        <v>131</v>
      </c>
      <c r="H1089">
        <v>35</v>
      </c>
      <c r="I1089">
        <v>43</v>
      </c>
      <c r="J1089">
        <v>186</v>
      </c>
      <c r="K1089">
        <v>125</v>
      </c>
      <c r="L1089">
        <v>189</v>
      </c>
      <c r="M1089">
        <v>207</v>
      </c>
      <c r="N1089">
        <v>57</v>
      </c>
      <c r="O1089">
        <v>91</v>
      </c>
      <c r="P1089">
        <v>54</v>
      </c>
      <c r="Q1089">
        <v>16</v>
      </c>
      <c r="R1089">
        <v>129</v>
      </c>
      <c r="S1089">
        <v>210</v>
      </c>
      <c r="T1089">
        <v>58</v>
      </c>
      <c r="U1089">
        <v>55</v>
      </c>
      <c r="V1089">
        <v>181</v>
      </c>
      <c r="W1089">
        <v>61</v>
      </c>
      <c r="X1089">
        <v>177</v>
      </c>
      <c r="Y1089">
        <v>202</v>
      </c>
      <c r="Z1089">
        <v>209</v>
      </c>
      <c r="AA1089">
        <v>179</v>
      </c>
      <c r="AB1089">
        <v>147</v>
      </c>
      <c r="AC1089">
        <v>191</v>
      </c>
      <c r="AD1089">
        <v>152</v>
      </c>
      <c r="AE1089">
        <v>133</v>
      </c>
      <c r="AF1089">
        <v>46</v>
      </c>
      <c r="AG1089">
        <v>69</v>
      </c>
      <c r="AH1089">
        <v>10</v>
      </c>
      <c r="AI1089">
        <v>89</v>
      </c>
      <c r="AJ1089">
        <v>203</v>
      </c>
      <c r="AK1089">
        <v>66</v>
      </c>
      <c r="AL1089">
        <v>174</v>
      </c>
      <c r="AM1089">
        <v>25</v>
      </c>
      <c r="AN1089">
        <v>217</v>
      </c>
      <c r="AO1089">
        <v>12</v>
      </c>
      <c r="AP1089">
        <v>183</v>
      </c>
      <c r="AQ1089">
        <v>81</v>
      </c>
      <c r="AR1089">
        <v>76</v>
      </c>
      <c r="AS1089">
        <v>21</v>
      </c>
      <c r="AT1089">
        <v>138</v>
      </c>
      <c r="AU1089">
        <v>60</v>
      </c>
      <c r="AV1089">
        <v>172</v>
      </c>
      <c r="AW1089">
        <v>142</v>
      </c>
      <c r="AX1089">
        <v>119</v>
      </c>
      <c r="AY1089">
        <v>110</v>
      </c>
      <c r="AZ1089">
        <v>145</v>
      </c>
      <c r="BA1089">
        <v>102</v>
      </c>
      <c r="BB1089">
        <v>180</v>
      </c>
      <c r="BC1089">
        <v>198</v>
      </c>
      <c r="BD1089">
        <v>194</v>
      </c>
      <c r="BE1089">
        <v>190</v>
      </c>
      <c r="BF1089">
        <v>9</v>
      </c>
      <c r="BG1089">
        <v>218</v>
      </c>
      <c r="BH1089">
        <v>211</v>
      </c>
      <c r="BI1089">
        <v>62</v>
      </c>
      <c r="BJ1089">
        <v>216</v>
      </c>
      <c r="BK1089">
        <v>52</v>
      </c>
      <c r="BL1089">
        <v>197</v>
      </c>
      <c r="BM1089">
        <v>127</v>
      </c>
      <c r="BN1089">
        <v>195</v>
      </c>
      <c r="BO1089">
        <v>214</v>
      </c>
      <c r="BP1089">
        <v>50</v>
      </c>
      <c r="BQ1089">
        <v>1</v>
      </c>
      <c r="BR1089">
        <v>14</v>
      </c>
      <c r="BS1089">
        <v>79</v>
      </c>
      <c r="BT1089">
        <v>170</v>
      </c>
      <c r="BU1089">
        <v>65</v>
      </c>
      <c r="BV1089">
        <v>112</v>
      </c>
      <c r="BW1089">
        <v>199</v>
      </c>
      <c r="BX1089">
        <v>4</v>
      </c>
      <c r="BY1089">
        <v>155</v>
      </c>
      <c r="BZ1089">
        <v>70</v>
      </c>
      <c r="CA1089">
        <v>11</v>
      </c>
      <c r="CB1089">
        <v>121</v>
      </c>
      <c r="CC1089">
        <v>204</v>
      </c>
      <c r="CD1089">
        <v>178</v>
      </c>
      <c r="CE1089">
        <v>196</v>
      </c>
      <c r="CF1089">
        <v>100</v>
      </c>
      <c r="CG1089">
        <v>34</v>
      </c>
      <c r="CH1089">
        <v>219</v>
      </c>
      <c r="CI1089">
        <v>78</v>
      </c>
      <c r="CJ1089">
        <v>47</v>
      </c>
      <c r="CK1089">
        <v>37</v>
      </c>
      <c r="CL1089">
        <v>167</v>
      </c>
      <c r="CM1089">
        <v>128</v>
      </c>
      <c r="CN1089">
        <v>201</v>
      </c>
      <c r="CO1089">
        <v>139</v>
      </c>
      <c r="CP1089">
        <v>143</v>
      </c>
      <c r="CQ1089">
        <v>208</v>
      </c>
      <c r="CR1089">
        <v>74</v>
      </c>
      <c r="CS1089">
        <v>5</v>
      </c>
      <c r="CT1089">
        <v>136</v>
      </c>
      <c r="CU1089">
        <v>166</v>
      </c>
      <c r="CV1089">
        <v>117</v>
      </c>
      <c r="CW1089">
        <v>68</v>
      </c>
      <c r="CX1089">
        <v>31</v>
      </c>
      <c r="CY1089">
        <v>206</v>
      </c>
      <c r="CZ1089">
        <v>168</v>
      </c>
      <c r="DA1089">
        <v>39</v>
      </c>
      <c r="DB1089">
        <v>18</v>
      </c>
      <c r="DC1089">
        <v>200</v>
      </c>
      <c r="DD1089">
        <v>135</v>
      </c>
      <c r="DE1089">
        <v>98</v>
      </c>
      <c r="DF1089">
        <v>108</v>
      </c>
      <c r="DG1089">
        <v>173</v>
      </c>
      <c r="DH1089">
        <v>73</v>
      </c>
      <c r="DI1089">
        <v>151</v>
      </c>
      <c r="DJ1089">
        <v>32</v>
      </c>
      <c r="DK1089">
        <v>88</v>
      </c>
      <c r="DL1089">
        <v>123</v>
      </c>
      <c r="DM1089">
        <v>48</v>
      </c>
      <c r="DN1089">
        <v>175</v>
      </c>
      <c r="DO1089">
        <v>212</v>
      </c>
      <c r="DP1089">
        <v>109</v>
      </c>
      <c r="DQ1089">
        <v>205</v>
      </c>
      <c r="DR1089">
        <v>3</v>
      </c>
      <c r="DS1089">
        <v>192</v>
      </c>
      <c r="DT1089">
        <v>15</v>
      </c>
      <c r="DU1089">
        <v>122</v>
      </c>
      <c r="DV1089">
        <v>24</v>
      </c>
      <c r="DW1089">
        <v>114</v>
      </c>
      <c r="DX1089">
        <v>41</v>
      </c>
      <c r="DY1089">
        <v>87</v>
      </c>
      <c r="DZ1089">
        <v>63</v>
      </c>
      <c r="EA1089">
        <v>38</v>
      </c>
      <c r="EB1089">
        <v>153</v>
      </c>
      <c r="EC1089">
        <v>182</v>
      </c>
      <c r="ED1089">
        <v>107</v>
      </c>
      <c r="EE1089">
        <v>49</v>
      </c>
      <c r="EF1089">
        <v>130</v>
      </c>
      <c r="EG1089">
        <v>53</v>
      </c>
      <c r="EH1089">
        <v>92</v>
      </c>
      <c r="EI1089">
        <v>103</v>
      </c>
      <c r="EJ1089">
        <v>163</v>
      </c>
      <c r="EK1089">
        <v>85</v>
      </c>
      <c r="EL1089">
        <v>120</v>
      </c>
      <c r="EM1089">
        <v>97</v>
      </c>
      <c r="EN1089">
        <v>26</v>
      </c>
      <c r="EO1089">
        <v>72</v>
      </c>
      <c r="EP1089">
        <v>149</v>
      </c>
      <c r="EQ1089">
        <v>213</v>
      </c>
      <c r="ER1089">
        <v>154</v>
      </c>
      <c r="ES1089">
        <v>2</v>
      </c>
      <c r="ET1089">
        <v>83</v>
      </c>
      <c r="EU1089">
        <v>99</v>
      </c>
      <c r="EV1089">
        <v>13</v>
      </c>
      <c r="EW1089">
        <v>140</v>
      </c>
      <c r="EX1089">
        <v>162</v>
      </c>
      <c r="EY1089">
        <v>64</v>
      </c>
      <c r="EZ1089">
        <v>80</v>
      </c>
      <c r="FA1089">
        <v>171</v>
      </c>
      <c r="FB1089">
        <v>215</v>
      </c>
      <c r="FC1089">
        <v>45</v>
      </c>
      <c r="FD1089">
        <v>6</v>
      </c>
      <c r="FE1089">
        <v>33</v>
      </c>
      <c r="FF1089">
        <v>150</v>
      </c>
      <c r="FG1089">
        <v>19</v>
      </c>
      <c r="FH1089">
        <v>187</v>
      </c>
      <c r="FI1089">
        <v>101</v>
      </c>
      <c r="FJ1089">
        <v>159</v>
      </c>
      <c r="FK1089">
        <v>8</v>
      </c>
      <c r="FL1089">
        <v>27</v>
      </c>
      <c r="FM1089">
        <v>132</v>
      </c>
      <c r="FN1089">
        <v>193</v>
      </c>
      <c r="FO1089">
        <v>104</v>
      </c>
      <c r="FP1089">
        <v>96</v>
      </c>
      <c r="FQ1089">
        <v>71</v>
      </c>
      <c r="FR1089">
        <v>126</v>
      </c>
      <c r="FS1089">
        <v>7</v>
      </c>
      <c r="FT1089">
        <v>20</v>
      </c>
      <c r="FU1089">
        <v>184</v>
      </c>
      <c r="FV1089">
        <v>75</v>
      </c>
      <c r="FW1089">
        <v>93</v>
      </c>
      <c r="FX1089">
        <v>82</v>
      </c>
      <c r="FY1089">
        <v>95</v>
      </c>
      <c r="FZ1089">
        <v>113</v>
      </c>
      <c r="GA1089">
        <v>30</v>
      </c>
      <c r="GB1089">
        <v>36</v>
      </c>
      <c r="GC1089">
        <v>176</v>
      </c>
      <c r="GD1089">
        <v>165</v>
      </c>
      <c r="GE1089">
        <v>23</v>
      </c>
      <c r="GF1089">
        <v>56</v>
      </c>
      <c r="GG1089">
        <v>156</v>
      </c>
      <c r="GH1089">
        <v>77</v>
      </c>
      <c r="GI1089">
        <v>124</v>
      </c>
      <c r="GJ1089">
        <v>158</v>
      </c>
      <c r="GK1089">
        <v>220</v>
      </c>
      <c r="GL1089">
        <v>146</v>
      </c>
      <c r="GM1089">
        <v>134</v>
      </c>
      <c r="GN1089">
        <v>94</v>
      </c>
      <c r="GO1089">
        <v>51</v>
      </c>
      <c r="GP1089">
        <v>67</v>
      </c>
      <c r="GQ1089">
        <v>148</v>
      </c>
      <c r="GR1089">
        <v>137</v>
      </c>
      <c r="GS1089">
        <v>44</v>
      </c>
      <c r="GT1089">
        <v>185</v>
      </c>
      <c r="GU1089">
        <v>105</v>
      </c>
      <c r="GV1089">
        <v>118</v>
      </c>
      <c r="GW1089">
        <v>157</v>
      </c>
      <c r="GX1089">
        <v>115</v>
      </c>
      <c r="GY1089">
        <v>84</v>
      </c>
      <c r="GZ1089">
        <v>40</v>
      </c>
      <c r="HA1089">
        <v>42</v>
      </c>
      <c r="HB1089">
        <v>116</v>
      </c>
      <c r="HC1089">
        <v>169</v>
      </c>
      <c r="HD1089">
        <v>106</v>
      </c>
      <c r="HE1089">
        <v>164</v>
      </c>
      <c r="HF1089">
        <v>17</v>
      </c>
      <c r="HG1089">
        <v>86</v>
      </c>
      <c r="HH1089">
        <v>160</v>
      </c>
      <c r="HI1089">
        <v>90</v>
      </c>
      <c r="HJ1089">
        <v>144</v>
      </c>
      <c r="HK1089">
        <v>28</v>
      </c>
      <c r="HL1089">
        <v>111</v>
      </c>
      <c r="HM1089">
        <v>188</v>
      </c>
      <c r="HN1089">
        <v>29</v>
      </c>
      <c r="HO1089">
        <v>161</v>
      </c>
      <c r="HP1089">
        <v>141</v>
      </c>
      <c r="HQ1089">
        <v>22</v>
      </c>
    </row>
    <row r="1090" spans="4:229" x14ac:dyDescent="0.2">
      <c r="E1090" s="426" t="s">
        <v>159</v>
      </c>
      <c r="F1090">
        <v>185</v>
      </c>
      <c r="G1090">
        <v>193</v>
      </c>
      <c r="H1090">
        <v>2</v>
      </c>
      <c r="I1090">
        <v>125</v>
      </c>
      <c r="J1090">
        <v>38</v>
      </c>
      <c r="K1090">
        <v>17</v>
      </c>
      <c r="L1090">
        <v>218</v>
      </c>
      <c r="M1090">
        <v>21</v>
      </c>
      <c r="N1090">
        <v>182</v>
      </c>
      <c r="O1090">
        <v>151</v>
      </c>
      <c r="P1090">
        <v>34</v>
      </c>
      <c r="Q1090">
        <v>148</v>
      </c>
      <c r="R1090">
        <v>127</v>
      </c>
      <c r="S1090">
        <v>136</v>
      </c>
      <c r="T1090">
        <v>171</v>
      </c>
      <c r="U1090">
        <v>100</v>
      </c>
      <c r="V1090">
        <v>63</v>
      </c>
      <c r="W1090">
        <v>162</v>
      </c>
      <c r="X1090">
        <v>188</v>
      </c>
      <c r="Y1090">
        <v>183</v>
      </c>
      <c r="Z1090">
        <v>28</v>
      </c>
      <c r="AA1090">
        <v>110</v>
      </c>
      <c r="AB1090">
        <v>104</v>
      </c>
      <c r="AC1090">
        <v>3</v>
      </c>
      <c r="AD1090">
        <v>141</v>
      </c>
      <c r="AE1090">
        <v>215</v>
      </c>
      <c r="AF1090">
        <v>103</v>
      </c>
      <c r="AG1090">
        <v>114</v>
      </c>
      <c r="AH1090">
        <v>86</v>
      </c>
      <c r="AI1090">
        <v>133</v>
      </c>
      <c r="AJ1090">
        <v>77</v>
      </c>
      <c r="AK1090">
        <v>88</v>
      </c>
      <c r="AL1090">
        <v>84</v>
      </c>
      <c r="AM1090">
        <v>205</v>
      </c>
      <c r="AN1090">
        <v>1</v>
      </c>
      <c r="AO1090">
        <v>199</v>
      </c>
      <c r="AP1090">
        <v>98</v>
      </c>
      <c r="AQ1090">
        <v>190</v>
      </c>
      <c r="AR1090">
        <v>115</v>
      </c>
      <c r="AS1090">
        <v>153</v>
      </c>
      <c r="AT1090">
        <v>37</v>
      </c>
      <c r="AU1090">
        <v>30</v>
      </c>
      <c r="AV1090">
        <v>177</v>
      </c>
      <c r="AW1090">
        <v>121</v>
      </c>
      <c r="AX1090">
        <v>33</v>
      </c>
      <c r="AY1090">
        <v>155</v>
      </c>
      <c r="AZ1090">
        <v>99</v>
      </c>
      <c r="BA1090">
        <v>107</v>
      </c>
      <c r="BB1090">
        <v>172</v>
      </c>
      <c r="BC1090">
        <v>181</v>
      </c>
      <c r="BD1090">
        <v>35</v>
      </c>
      <c r="BE1090">
        <v>91</v>
      </c>
      <c r="BF1090">
        <v>160</v>
      </c>
      <c r="BG1090">
        <v>165</v>
      </c>
      <c r="BH1090">
        <v>54</v>
      </c>
      <c r="BI1090">
        <v>19</v>
      </c>
      <c r="BJ1090">
        <v>129</v>
      </c>
      <c r="BK1090">
        <v>87</v>
      </c>
      <c r="BL1090">
        <v>116</v>
      </c>
      <c r="BM1090">
        <v>102</v>
      </c>
      <c r="BN1090">
        <v>180</v>
      </c>
      <c r="BO1090">
        <v>75</v>
      </c>
      <c r="BP1090">
        <v>204</v>
      </c>
      <c r="BQ1090">
        <v>68</v>
      </c>
      <c r="BR1090">
        <v>207</v>
      </c>
      <c r="BS1090">
        <v>120</v>
      </c>
      <c r="BT1090">
        <v>93</v>
      </c>
      <c r="BU1090">
        <v>200</v>
      </c>
      <c r="BV1090">
        <v>147</v>
      </c>
      <c r="BW1090">
        <v>13</v>
      </c>
      <c r="BX1090">
        <v>45</v>
      </c>
      <c r="BY1090">
        <v>135</v>
      </c>
      <c r="BZ1090">
        <v>76</v>
      </c>
      <c r="CA1090">
        <v>128</v>
      </c>
      <c r="CB1090">
        <v>192</v>
      </c>
      <c r="CC1090">
        <v>163</v>
      </c>
      <c r="CD1090">
        <v>83</v>
      </c>
      <c r="CE1090">
        <v>194</v>
      </c>
      <c r="CF1090">
        <v>16</v>
      </c>
      <c r="CG1090">
        <v>178</v>
      </c>
      <c r="CH1090">
        <v>57</v>
      </c>
      <c r="CI1090">
        <v>43</v>
      </c>
      <c r="CJ1090">
        <v>142</v>
      </c>
      <c r="CK1090">
        <v>217</v>
      </c>
      <c r="CL1090">
        <v>23</v>
      </c>
      <c r="CM1090">
        <v>64</v>
      </c>
      <c r="CN1090">
        <v>198</v>
      </c>
      <c r="CO1090">
        <v>179</v>
      </c>
      <c r="CP1090">
        <v>56</v>
      </c>
      <c r="CQ1090">
        <v>92</v>
      </c>
      <c r="CR1090">
        <v>197</v>
      </c>
      <c r="CS1090">
        <v>169</v>
      </c>
      <c r="CT1090">
        <v>90</v>
      </c>
      <c r="CU1090">
        <v>67</v>
      </c>
      <c r="CV1090">
        <v>24</v>
      </c>
      <c r="CW1090">
        <v>14</v>
      </c>
      <c r="CX1090">
        <v>164</v>
      </c>
      <c r="CY1090">
        <v>60</v>
      </c>
      <c r="CZ1090">
        <v>173</v>
      </c>
      <c r="DA1090">
        <v>216</v>
      </c>
      <c r="DB1090">
        <v>140</v>
      </c>
      <c r="DC1090">
        <v>208</v>
      </c>
      <c r="DD1090">
        <v>59</v>
      </c>
      <c r="DE1090">
        <v>85</v>
      </c>
      <c r="DF1090">
        <v>27</v>
      </c>
      <c r="DG1090">
        <v>152</v>
      </c>
      <c r="DH1090">
        <v>211</v>
      </c>
      <c r="DI1090">
        <v>29</v>
      </c>
      <c r="DJ1090">
        <v>46</v>
      </c>
      <c r="DK1090">
        <v>62</v>
      </c>
      <c r="DL1090">
        <v>58</v>
      </c>
      <c r="DM1090">
        <v>69</v>
      </c>
      <c r="DN1090">
        <v>189</v>
      </c>
      <c r="DO1090">
        <v>5</v>
      </c>
      <c r="DP1090">
        <v>78</v>
      </c>
      <c r="DQ1090">
        <v>187</v>
      </c>
      <c r="DR1090">
        <v>174</v>
      </c>
      <c r="DS1090">
        <v>32</v>
      </c>
      <c r="DT1090">
        <v>117</v>
      </c>
      <c r="DU1090">
        <v>158</v>
      </c>
      <c r="DV1090">
        <v>132</v>
      </c>
      <c r="DW1090">
        <v>149</v>
      </c>
      <c r="DX1090">
        <v>101</v>
      </c>
      <c r="DY1090">
        <v>61</v>
      </c>
      <c r="DZ1090">
        <v>41</v>
      </c>
      <c r="EA1090">
        <v>210</v>
      </c>
      <c r="EB1090">
        <v>40</v>
      </c>
      <c r="EC1090">
        <v>126</v>
      </c>
      <c r="ED1090">
        <v>131</v>
      </c>
      <c r="EE1090">
        <v>212</v>
      </c>
      <c r="EF1090">
        <v>15</v>
      </c>
      <c r="EG1090">
        <v>168</v>
      </c>
      <c r="EH1090">
        <v>111</v>
      </c>
      <c r="EI1090">
        <v>51</v>
      </c>
      <c r="EJ1090">
        <v>81</v>
      </c>
      <c r="EK1090">
        <v>109</v>
      </c>
      <c r="EL1090">
        <v>65</v>
      </c>
      <c r="EM1090">
        <v>55</v>
      </c>
      <c r="EN1090">
        <v>122</v>
      </c>
      <c r="EO1090">
        <v>47</v>
      </c>
      <c r="EP1090">
        <v>112</v>
      </c>
      <c r="EQ1090">
        <v>124</v>
      </c>
      <c r="ER1090">
        <v>202</v>
      </c>
      <c r="ES1090">
        <v>138</v>
      </c>
      <c r="ET1090">
        <v>156</v>
      </c>
      <c r="EU1090">
        <v>175</v>
      </c>
      <c r="EV1090">
        <v>80</v>
      </c>
      <c r="EW1090">
        <v>167</v>
      </c>
      <c r="EX1090">
        <v>20</v>
      </c>
      <c r="EY1090">
        <v>74</v>
      </c>
      <c r="EZ1090">
        <v>9</v>
      </c>
      <c r="FA1090">
        <v>209</v>
      </c>
      <c r="FB1090">
        <v>176</v>
      </c>
      <c r="FC1090">
        <v>48</v>
      </c>
      <c r="FD1090">
        <v>203</v>
      </c>
      <c r="FE1090">
        <v>89</v>
      </c>
      <c r="FF1090">
        <v>144</v>
      </c>
      <c r="FG1090">
        <v>150</v>
      </c>
      <c r="FH1090">
        <v>8</v>
      </c>
      <c r="FI1090">
        <v>71</v>
      </c>
      <c r="FJ1090">
        <v>119</v>
      </c>
      <c r="FK1090">
        <v>139</v>
      </c>
      <c r="FL1090">
        <v>184</v>
      </c>
      <c r="FM1090">
        <v>6</v>
      </c>
      <c r="FN1090">
        <v>213</v>
      </c>
      <c r="FO1090">
        <v>25</v>
      </c>
      <c r="FP1090">
        <v>130</v>
      </c>
      <c r="FQ1090">
        <v>94</v>
      </c>
      <c r="FR1090">
        <v>113</v>
      </c>
      <c r="FS1090">
        <v>166</v>
      </c>
      <c r="FT1090">
        <v>39</v>
      </c>
      <c r="FU1090">
        <v>70</v>
      </c>
      <c r="FV1090">
        <v>42</v>
      </c>
      <c r="FW1090">
        <v>157</v>
      </c>
      <c r="FX1090">
        <v>53</v>
      </c>
      <c r="FY1090">
        <v>7</v>
      </c>
      <c r="FZ1090">
        <v>219</v>
      </c>
      <c r="GA1090">
        <v>22</v>
      </c>
      <c r="GB1090">
        <v>201</v>
      </c>
      <c r="GC1090">
        <v>106</v>
      </c>
      <c r="GD1090">
        <v>170</v>
      </c>
      <c r="GE1090">
        <v>195</v>
      </c>
      <c r="GF1090">
        <v>137</v>
      </c>
      <c r="GG1090">
        <v>97</v>
      </c>
      <c r="GH1090">
        <v>18</v>
      </c>
      <c r="GI1090">
        <v>49</v>
      </c>
      <c r="GJ1090">
        <v>44</v>
      </c>
      <c r="GK1090">
        <v>82</v>
      </c>
      <c r="GL1090">
        <v>73</v>
      </c>
      <c r="GM1090">
        <v>191</v>
      </c>
      <c r="GN1090">
        <v>134</v>
      </c>
      <c r="GO1090">
        <v>143</v>
      </c>
      <c r="GP1090">
        <v>36</v>
      </c>
      <c r="GQ1090">
        <v>66</v>
      </c>
      <c r="GR1090">
        <v>206</v>
      </c>
      <c r="GS1090">
        <v>105</v>
      </c>
      <c r="GT1090">
        <v>108</v>
      </c>
      <c r="GU1090">
        <v>26</v>
      </c>
      <c r="GV1090">
        <v>52</v>
      </c>
      <c r="GW1090">
        <v>12</v>
      </c>
      <c r="GX1090">
        <v>154</v>
      </c>
      <c r="GY1090">
        <v>118</v>
      </c>
      <c r="GZ1090">
        <v>145</v>
      </c>
      <c r="HA1090">
        <v>95</v>
      </c>
      <c r="HB1090">
        <v>146</v>
      </c>
      <c r="HC1090">
        <v>72</v>
      </c>
      <c r="HD1090">
        <v>220</v>
      </c>
      <c r="HE1090">
        <v>186</v>
      </c>
      <c r="HF1090">
        <v>123</v>
      </c>
      <c r="HG1090">
        <v>11</v>
      </c>
      <c r="HH1090">
        <v>10</v>
      </c>
      <c r="HI1090">
        <v>50</v>
      </c>
      <c r="HJ1090">
        <v>159</v>
      </c>
      <c r="HK1090">
        <v>161</v>
      </c>
      <c r="HL1090">
        <v>79</v>
      </c>
      <c r="HM1090">
        <v>214</v>
      </c>
      <c r="HN1090">
        <v>196</v>
      </c>
      <c r="HO1090">
        <v>4</v>
      </c>
      <c r="HP1090">
        <v>96</v>
      </c>
      <c r="HQ1090">
        <v>31</v>
      </c>
    </row>
    <row r="1092" spans="4:229" x14ac:dyDescent="0.2">
      <c r="D1092" s="429">
        <v>221</v>
      </c>
      <c r="E1092" s="429" t="s">
        <v>179</v>
      </c>
    </row>
    <row r="1093" spans="4:229" x14ac:dyDescent="0.2">
      <c r="E1093" s="428" t="s">
        <v>130</v>
      </c>
      <c r="F1093" s="426">
        <v>1</v>
      </c>
      <c r="G1093" s="426">
        <v>2</v>
      </c>
      <c r="H1093" s="426">
        <v>3</v>
      </c>
      <c r="I1093" s="426">
        <v>4</v>
      </c>
      <c r="J1093" s="426">
        <v>5</v>
      </c>
      <c r="K1093" s="426">
        <v>6</v>
      </c>
      <c r="L1093" s="426">
        <v>7</v>
      </c>
      <c r="M1093" s="426">
        <v>8</v>
      </c>
      <c r="N1093" s="426">
        <v>9</v>
      </c>
      <c r="O1093" s="426">
        <v>10</v>
      </c>
      <c r="P1093" s="426">
        <v>11</v>
      </c>
      <c r="Q1093" s="426">
        <v>12</v>
      </c>
      <c r="R1093" s="426">
        <v>13</v>
      </c>
      <c r="S1093" s="426">
        <v>14</v>
      </c>
      <c r="T1093" s="426">
        <v>15</v>
      </c>
      <c r="U1093" s="426">
        <v>16</v>
      </c>
      <c r="V1093" s="426">
        <v>17</v>
      </c>
      <c r="W1093" s="426">
        <v>18</v>
      </c>
      <c r="X1093" s="426">
        <v>19</v>
      </c>
      <c r="Y1093" s="426">
        <v>20</v>
      </c>
      <c r="Z1093" s="426">
        <v>21</v>
      </c>
      <c r="AA1093" s="426">
        <v>22</v>
      </c>
      <c r="AB1093" s="426">
        <v>23</v>
      </c>
      <c r="AC1093" s="426">
        <v>24</v>
      </c>
      <c r="AD1093" s="426">
        <v>25</v>
      </c>
      <c r="AE1093" s="426">
        <v>26</v>
      </c>
      <c r="AF1093" s="426">
        <v>27</v>
      </c>
      <c r="AG1093" s="426">
        <v>28</v>
      </c>
      <c r="AH1093" s="426">
        <v>29</v>
      </c>
      <c r="AI1093" s="426">
        <v>30</v>
      </c>
      <c r="AJ1093" s="426">
        <v>31</v>
      </c>
      <c r="AK1093" s="426">
        <v>32</v>
      </c>
      <c r="AL1093" s="426">
        <v>33</v>
      </c>
      <c r="AM1093" s="426">
        <v>34</v>
      </c>
      <c r="AN1093" s="426">
        <v>35</v>
      </c>
      <c r="AO1093" s="426">
        <v>36</v>
      </c>
      <c r="AP1093" s="426">
        <v>37</v>
      </c>
      <c r="AQ1093" s="426">
        <v>38</v>
      </c>
      <c r="AR1093" s="426">
        <v>39</v>
      </c>
      <c r="AS1093" s="426">
        <v>40</v>
      </c>
      <c r="AT1093" s="426">
        <v>41</v>
      </c>
      <c r="AU1093" s="426">
        <v>42</v>
      </c>
      <c r="AV1093" s="426">
        <v>43</v>
      </c>
      <c r="AW1093" s="426">
        <v>44</v>
      </c>
      <c r="AX1093" s="426">
        <v>45</v>
      </c>
      <c r="AY1093" s="426">
        <v>46</v>
      </c>
      <c r="AZ1093" s="426">
        <v>47</v>
      </c>
      <c r="BA1093" s="426">
        <v>48</v>
      </c>
      <c r="BB1093" s="426">
        <v>49</v>
      </c>
      <c r="BC1093" s="426">
        <v>50</v>
      </c>
      <c r="BD1093" s="426">
        <v>51</v>
      </c>
      <c r="BE1093" s="426">
        <v>52</v>
      </c>
      <c r="BF1093" s="426">
        <v>53</v>
      </c>
      <c r="BG1093" s="426">
        <v>54</v>
      </c>
      <c r="BH1093" s="426">
        <v>55</v>
      </c>
      <c r="BI1093" s="426">
        <v>56</v>
      </c>
      <c r="BJ1093" s="426">
        <v>57</v>
      </c>
      <c r="BK1093" s="426">
        <v>58</v>
      </c>
      <c r="BL1093" s="426">
        <v>59</v>
      </c>
      <c r="BM1093" s="426">
        <v>60</v>
      </c>
      <c r="BN1093" s="426">
        <v>61</v>
      </c>
      <c r="BO1093" s="426">
        <v>62</v>
      </c>
      <c r="BP1093" s="426">
        <v>63</v>
      </c>
      <c r="BQ1093" s="426">
        <v>64</v>
      </c>
      <c r="BR1093" s="426">
        <v>65</v>
      </c>
      <c r="BS1093" s="426">
        <v>66</v>
      </c>
      <c r="BT1093" s="426">
        <v>67</v>
      </c>
      <c r="BU1093" s="426">
        <v>68</v>
      </c>
      <c r="BV1093" s="426">
        <v>69</v>
      </c>
      <c r="BW1093" s="426">
        <v>70</v>
      </c>
      <c r="BX1093" s="426">
        <v>71</v>
      </c>
      <c r="BY1093" s="426">
        <v>72</v>
      </c>
      <c r="BZ1093" s="426">
        <v>73</v>
      </c>
      <c r="CA1093" s="426">
        <v>74</v>
      </c>
      <c r="CB1093" s="426">
        <v>75</v>
      </c>
      <c r="CC1093" s="426">
        <v>76</v>
      </c>
      <c r="CD1093" s="426">
        <v>77</v>
      </c>
      <c r="CE1093" s="426">
        <v>78</v>
      </c>
      <c r="CF1093" s="426">
        <v>79</v>
      </c>
      <c r="CG1093" s="426">
        <v>80</v>
      </c>
      <c r="CH1093" s="426">
        <v>81</v>
      </c>
      <c r="CI1093" s="426">
        <v>82</v>
      </c>
      <c r="CJ1093" s="426">
        <v>83</v>
      </c>
      <c r="CK1093" s="426">
        <v>84</v>
      </c>
      <c r="CL1093" s="426">
        <v>85</v>
      </c>
      <c r="CM1093" s="426">
        <v>86</v>
      </c>
      <c r="CN1093" s="426">
        <v>87</v>
      </c>
      <c r="CO1093" s="426">
        <v>88</v>
      </c>
      <c r="CP1093" s="426">
        <v>89</v>
      </c>
      <c r="CQ1093" s="426">
        <v>90</v>
      </c>
      <c r="CR1093" s="426">
        <v>91</v>
      </c>
      <c r="CS1093" s="426">
        <v>92</v>
      </c>
      <c r="CT1093" s="426">
        <v>93</v>
      </c>
      <c r="CU1093" s="426">
        <v>94</v>
      </c>
      <c r="CV1093" s="426">
        <v>95</v>
      </c>
      <c r="CW1093" s="426">
        <v>96</v>
      </c>
      <c r="CX1093" s="426">
        <v>97</v>
      </c>
      <c r="CY1093" s="426">
        <v>98</v>
      </c>
      <c r="CZ1093" s="426">
        <v>99</v>
      </c>
      <c r="DA1093" s="426">
        <v>100</v>
      </c>
      <c r="DB1093" s="426">
        <v>101</v>
      </c>
      <c r="DC1093" s="426">
        <v>102</v>
      </c>
      <c r="DD1093" s="426">
        <v>103</v>
      </c>
      <c r="DE1093" s="426">
        <v>104</v>
      </c>
      <c r="DF1093" s="426">
        <v>105</v>
      </c>
      <c r="DG1093" s="426">
        <v>106</v>
      </c>
      <c r="DH1093" s="426">
        <v>107</v>
      </c>
      <c r="DI1093" s="426">
        <v>108</v>
      </c>
      <c r="DJ1093" s="426">
        <v>109</v>
      </c>
      <c r="DK1093" s="426">
        <v>110</v>
      </c>
      <c r="DL1093" s="426">
        <v>111</v>
      </c>
      <c r="DM1093" s="426">
        <v>112</v>
      </c>
      <c r="DN1093" s="426">
        <v>113</v>
      </c>
      <c r="DO1093" s="426">
        <v>114</v>
      </c>
      <c r="DP1093" s="426">
        <v>115</v>
      </c>
      <c r="DQ1093" s="426">
        <v>116</v>
      </c>
      <c r="DR1093" s="426">
        <v>117</v>
      </c>
      <c r="DS1093" s="426">
        <v>118</v>
      </c>
      <c r="DT1093" s="426">
        <v>119</v>
      </c>
      <c r="DU1093" s="426">
        <v>120</v>
      </c>
      <c r="DV1093" s="426">
        <v>121</v>
      </c>
      <c r="DW1093" s="426">
        <v>122</v>
      </c>
      <c r="DX1093" s="426">
        <v>123</v>
      </c>
      <c r="DY1093" s="426">
        <v>124</v>
      </c>
      <c r="DZ1093" s="426">
        <v>125</v>
      </c>
      <c r="EA1093" s="426">
        <v>126</v>
      </c>
      <c r="EB1093" s="426">
        <v>127</v>
      </c>
      <c r="EC1093" s="426">
        <v>128</v>
      </c>
      <c r="ED1093" s="426">
        <v>129</v>
      </c>
      <c r="EE1093" s="426">
        <v>130</v>
      </c>
      <c r="EF1093" s="426">
        <v>131</v>
      </c>
      <c r="EG1093" s="426">
        <v>132</v>
      </c>
      <c r="EH1093" s="426">
        <v>133</v>
      </c>
      <c r="EI1093" s="426">
        <v>134</v>
      </c>
      <c r="EJ1093" s="426">
        <v>135</v>
      </c>
      <c r="EK1093" s="426">
        <v>136</v>
      </c>
      <c r="EL1093" s="426">
        <v>137</v>
      </c>
      <c r="EM1093" s="426">
        <v>138</v>
      </c>
      <c r="EN1093" s="426">
        <v>139</v>
      </c>
      <c r="EO1093" s="426">
        <v>140</v>
      </c>
      <c r="EP1093" s="426">
        <v>141</v>
      </c>
      <c r="EQ1093" s="426">
        <v>142</v>
      </c>
      <c r="ER1093" s="426">
        <v>143</v>
      </c>
      <c r="ES1093" s="426">
        <v>144</v>
      </c>
      <c r="ET1093" s="426">
        <v>145</v>
      </c>
      <c r="EU1093" s="426">
        <v>146</v>
      </c>
      <c r="EV1093" s="426">
        <v>147</v>
      </c>
      <c r="EW1093" s="426">
        <v>148</v>
      </c>
      <c r="EX1093" s="426">
        <v>149</v>
      </c>
      <c r="EY1093" s="426">
        <v>150</v>
      </c>
      <c r="EZ1093" s="426">
        <v>151</v>
      </c>
      <c r="FA1093" s="426">
        <v>152</v>
      </c>
      <c r="FB1093" s="426">
        <v>153</v>
      </c>
      <c r="FC1093" s="426">
        <v>154</v>
      </c>
      <c r="FD1093" s="426">
        <v>155</v>
      </c>
      <c r="FE1093" s="426">
        <v>156</v>
      </c>
      <c r="FF1093" s="426">
        <v>157</v>
      </c>
      <c r="FG1093" s="426">
        <v>158</v>
      </c>
      <c r="FH1093" s="426">
        <v>159</v>
      </c>
      <c r="FI1093" s="426">
        <v>160</v>
      </c>
      <c r="FJ1093" s="426">
        <v>161</v>
      </c>
      <c r="FK1093" s="426">
        <v>162</v>
      </c>
      <c r="FL1093" s="426">
        <v>163</v>
      </c>
      <c r="FM1093" s="426">
        <v>164</v>
      </c>
      <c r="FN1093" s="426">
        <v>165</v>
      </c>
      <c r="FO1093" s="426">
        <v>166</v>
      </c>
      <c r="FP1093" s="426">
        <v>167</v>
      </c>
      <c r="FQ1093" s="426">
        <v>168</v>
      </c>
      <c r="FR1093" s="426">
        <v>169</v>
      </c>
      <c r="FS1093" s="426">
        <v>170</v>
      </c>
      <c r="FT1093" s="426">
        <v>171</v>
      </c>
      <c r="FU1093" s="426">
        <v>172</v>
      </c>
      <c r="FV1093" s="426">
        <v>173</v>
      </c>
      <c r="FW1093" s="426">
        <v>174</v>
      </c>
      <c r="FX1093" s="426">
        <v>175</v>
      </c>
      <c r="FY1093" s="426">
        <v>176</v>
      </c>
      <c r="FZ1093" s="426">
        <v>177</v>
      </c>
      <c r="GA1093" s="426">
        <v>178</v>
      </c>
      <c r="GB1093" s="426">
        <v>179</v>
      </c>
      <c r="GC1093" s="426">
        <v>180</v>
      </c>
      <c r="GD1093" s="426">
        <v>181</v>
      </c>
      <c r="GE1093" s="426">
        <v>182</v>
      </c>
      <c r="GF1093" s="426">
        <v>183</v>
      </c>
      <c r="GG1093" s="426">
        <v>184</v>
      </c>
      <c r="GH1093" s="426">
        <v>185</v>
      </c>
      <c r="GI1093" s="426">
        <v>186</v>
      </c>
      <c r="GJ1093" s="426">
        <v>187</v>
      </c>
      <c r="GK1093" s="426">
        <v>188</v>
      </c>
      <c r="GL1093" s="426">
        <v>189</v>
      </c>
      <c r="GM1093" s="426">
        <v>190</v>
      </c>
      <c r="GN1093" s="426">
        <v>191</v>
      </c>
      <c r="GO1093" s="426">
        <v>192</v>
      </c>
      <c r="GP1093" s="426">
        <v>193</v>
      </c>
      <c r="GQ1093" s="426">
        <v>194</v>
      </c>
      <c r="GR1093" s="426">
        <v>195</v>
      </c>
      <c r="GS1093" s="426">
        <v>196</v>
      </c>
      <c r="GT1093" s="426">
        <v>197</v>
      </c>
      <c r="GU1093" s="426">
        <v>198</v>
      </c>
      <c r="GV1093" s="426">
        <v>199</v>
      </c>
      <c r="GW1093" s="426">
        <v>200</v>
      </c>
      <c r="GX1093" s="426">
        <v>201</v>
      </c>
      <c r="GY1093" s="426">
        <v>202</v>
      </c>
      <c r="GZ1093" s="426">
        <v>203</v>
      </c>
      <c r="HA1093" s="426">
        <v>204</v>
      </c>
      <c r="HB1093" s="426">
        <v>205</v>
      </c>
      <c r="HC1093" s="426">
        <v>206</v>
      </c>
      <c r="HD1093" s="426">
        <v>207</v>
      </c>
      <c r="HE1093" s="426">
        <v>208</v>
      </c>
      <c r="HF1093" s="426">
        <v>209</v>
      </c>
      <c r="HH1093" s="426">
        <v>210</v>
      </c>
      <c r="HI1093" s="426">
        <v>211</v>
      </c>
      <c r="HJ1093" s="426">
        <v>212</v>
      </c>
      <c r="HK1093" s="426">
        <v>213</v>
      </c>
      <c r="HM1093" s="426">
        <v>214</v>
      </c>
      <c r="HN1093" s="426">
        <v>215</v>
      </c>
      <c r="HO1093" s="426">
        <v>216</v>
      </c>
      <c r="HP1093" s="426">
        <v>217</v>
      </c>
      <c r="HR1093" s="426">
        <v>218</v>
      </c>
      <c r="HS1093" s="426">
        <v>219</v>
      </c>
      <c r="HT1093" s="426">
        <v>220</v>
      </c>
      <c r="HU1093" s="426">
        <v>221</v>
      </c>
    </row>
    <row r="1094" spans="4:229" x14ac:dyDescent="0.2">
      <c r="E1094" s="428" t="s">
        <v>157</v>
      </c>
      <c r="F1094" s="426">
        <v>139</v>
      </c>
      <c r="G1094" s="426">
        <v>178</v>
      </c>
      <c r="H1094" s="426">
        <v>160</v>
      </c>
      <c r="I1094" s="426">
        <v>43</v>
      </c>
      <c r="J1094" s="426">
        <v>216</v>
      </c>
      <c r="K1094" s="426">
        <v>30</v>
      </c>
      <c r="L1094" s="426">
        <v>81</v>
      </c>
      <c r="M1094" s="426">
        <v>59</v>
      </c>
      <c r="N1094" s="426">
        <v>155</v>
      </c>
      <c r="O1094" s="426">
        <v>132</v>
      </c>
      <c r="P1094" s="426">
        <v>80</v>
      </c>
      <c r="Q1094" s="426">
        <v>176</v>
      </c>
      <c r="R1094" s="426">
        <v>109</v>
      </c>
      <c r="S1094" s="426">
        <v>26</v>
      </c>
      <c r="T1094" s="426">
        <v>218</v>
      </c>
      <c r="U1094" s="426">
        <v>65</v>
      </c>
      <c r="V1094" s="426">
        <v>108</v>
      </c>
      <c r="W1094" s="426">
        <v>27</v>
      </c>
      <c r="X1094" s="426">
        <v>7</v>
      </c>
      <c r="Y1094" s="426">
        <v>221</v>
      </c>
      <c r="Z1094" s="426">
        <v>133</v>
      </c>
      <c r="AA1094" s="426">
        <v>9</v>
      </c>
      <c r="AB1094" s="426">
        <v>44</v>
      </c>
      <c r="AC1094" s="426">
        <v>138</v>
      </c>
      <c r="AD1094" s="426">
        <v>3</v>
      </c>
      <c r="AE1094" s="426">
        <v>114</v>
      </c>
      <c r="AF1094" s="426">
        <v>11</v>
      </c>
      <c r="AG1094" s="426">
        <v>72</v>
      </c>
      <c r="AH1094" s="426">
        <v>147</v>
      </c>
      <c r="AI1094" s="426">
        <v>97</v>
      </c>
      <c r="AJ1094" s="426">
        <v>220</v>
      </c>
      <c r="AK1094" s="426">
        <v>144</v>
      </c>
      <c r="AL1094" s="426">
        <v>5</v>
      </c>
      <c r="AM1094" s="426">
        <v>202</v>
      </c>
      <c r="AN1094" s="426">
        <v>207</v>
      </c>
      <c r="AO1094" s="426">
        <v>15</v>
      </c>
      <c r="AP1094" s="426">
        <v>180</v>
      </c>
      <c r="AQ1094" s="426">
        <v>34</v>
      </c>
      <c r="AR1094" s="426">
        <v>186</v>
      </c>
      <c r="AS1094" s="426">
        <v>131</v>
      </c>
      <c r="AT1094" s="426">
        <v>25</v>
      </c>
      <c r="AU1094" s="426">
        <v>188</v>
      </c>
      <c r="AV1094" s="426">
        <v>206</v>
      </c>
      <c r="AW1094" s="426">
        <v>168</v>
      </c>
      <c r="AX1094" s="426">
        <v>84</v>
      </c>
      <c r="AY1094" s="426">
        <v>115</v>
      </c>
      <c r="AZ1094" s="426">
        <v>208</v>
      </c>
      <c r="BA1094" s="426">
        <v>184</v>
      </c>
      <c r="BB1094" s="426">
        <v>215</v>
      </c>
      <c r="BC1094" s="426">
        <v>143</v>
      </c>
      <c r="BD1094" s="426">
        <v>212</v>
      </c>
      <c r="BE1094" s="426">
        <v>76</v>
      </c>
      <c r="BF1094" s="426">
        <v>120</v>
      </c>
      <c r="BG1094" s="426">
        <v>21</v>
      </c>
      <c r="BH1094" s="426">
        <v>18</v>
      </c>
      <c r="BI1094" s="426">
        <v>92</v>
      </c>
      <c r="BJ1094" s="426">
        <v>103</v>
      </c>
      <c r="BK1094" s="426">
        <v>214</v>
      </c>
      <c r="BL1094" s="426">
        <v>181</v>
      </c>
      <c r="BM1094" s="426">
        <v>17</v>
      </c>
      <c r="BN1094" s="426">
        <v>100</v>
      </c>
      <c r="BO1094" s="426">
        <v>163</v>
      </c>
      <c r="BP1094" s="426">
        <v>36</v>
      </c>
      <c r="BQ1094" s="426">
        <v>86</v>
      </c>
      <c r="BR1094" s="426">
        <v>121</v>
      </c>
      <c r="BS1094" s="426">
        <v>35</v>
      </c>
      <c r="BT1094" s="426">
        <v>16</v>
      </c>
      <c r="BU1094" s="426">
        <v>199</v>
      </c>
      <c r="BV1094" s="426">
        <v>191</v>
      </c>
      <c r="BW1094" s="426">
        <v>136</v>
      </c>
      <c r="BX1094" s="426">
        <v>170</v>
      </c>
      <c r="BY1094" s="426">
        <v>93</v>
      </c>
      <c r="BZ1094" s="426">
        <v>211</v>
      </c>
      <c r="CA1094" s="426">
        <v>88</v>
      </c>
      <c r="CB1094" s="426">
        <v>174</v>
      </c>
      <c r="CC1094" s="426">
        <v>140</v>
      </c>
      <c r="CD1094" s="426">
        <v>38</v>
      </c>
      <c r="CE1094" s="426">
        <v>182</v>
      </c>
      <c r="CF1094" s="426">
        <v>57</v>
      </c>
      <c r="CG1094" s="426">
        <v>128</v>
      </c>
      <c r="CH1094" s="426">
        <v>75</v>
      </c>
      <c r="CI1094" s="426">
        <v>119</v>
      </c>
      <c r="CJ1094" s="426">
        <v>56</v>
      </c>
      <c r="CK1094" s="426">
        <v>46</v>
      </c>
      <c r="CL1094" s="426">
        <v>129</v>
      </c>
      <c r="CM1094" s="426">
        <v>50</v>
      </c>
      <c r="CN1094" s="426">
        <v>123</v>
      </c>
      <c r="CO1094" s="426">
        <v>110</v>
      </c>
      <c r="CP1094" s="426">
        <v>28</v>
      </c>
      <c r="CQ1094" s="426">
        <v>118</v>
      </c>
      <c r="CR1094" s="426">
        <v>89</v>
      </c>
      <c r="CS1094" s="426">
        <v>194</v>
      </c>
      <c r="CT1094" s="426">
        <v>149</v>
      </c>
      <c r="CU1094" s="426">
        <v>41</v>
      </c>
      <c r="CV1094" s="426">
        <v>156</v>
      </c>
      <c r="CW1094" s="426">
        <v>20</v>
      </c>
      <c r="CX1094" s="426">
        <v>171</v>
      </c>
      <c r="CY1094" s="426">
        <v>157</v>
      </c>
      <c r="CZ1094" s="426">
        <v>47</v>
      </c>
      <c r="DA1094" s="426">
        <v>137</v>
      </c>
      <c r="DB1094" s="426">
        <v>40</v>
      </c>
      <c r="DC1094" s="426">
        <v>64</v>
      </c>
      <c r="DD1094" s="426">
        <v>205</v>
      </c>
      <c r="DE1094" s="426">
        <v>117</v>
      </c>
      <c r="DF1094" s="426">
        <v>167</v>
      </c>
      <c r="DG1094" s="426">
        <v>19</v>
      </c>
      <c r="DH1094" s="426">
        <v>189</v>
      </c>
      <c r="DI1094" s="426">
        <v>77</v>
      </c>
      <c r="DJ1094" s="426">
        <v>106</v>
      </c>
      <c r="DK1094" s="426">
        <v>54</v>
      </c>
      <c r="DL1094" s="426">
        <v>62</v>
      </c>
      <c r="DM1094" s="426">
        <v>126</v>
      </c>
      <c r="DN1094" s="426">
        <v>55</v>
      </c>
      <c r="DO1094" s="426">
        <v>200</v>
      </c>
      <c r="DP1094" s="426">
        <v>201</v>
      </c>
      <c r="DQ1094" s="426">
        <v>150</v>
      </c>
      <c r="DR1094" s="426">
        <v>111</v>
      </c>
      <c r="DS1094" s="426">
        <v>67</v>
      </c>
      <c r="DT1094" s="426">
        <v>130</v>
      </c>
      <c r="DU1094" s="426">
        <v>197</v>
      </c>
      <c r="DV1094" s="426">
        <v>125</v>
      </c>
      <c r="DW1094" s="426">
        <v>209</v>
      </c>
      <c r="DX1094" s="426">
        <v>164</v>
      </c>
      <c r="DY1094" s="426">
        <v>135</v>
      </c>
      <c r="DZ1094" s="426">
        <v>49</v>
      </c>
      <c r="EA1094" s="426">
        <v>13</v>
      </c>
      <c r="EB1094" s="426">
        <v>148</v>
      </c>
      <c r="EC1094" s="426">
        <v>24</v>
      </c>
      <c r="ED1094" s="426">
        <v>71</v>
      </c>
      <c r="EE1094" s="426">
        <v>104</v>
      </c>
      <c r="EF1094" s="426">
        <v>203</v>
      </c>
      <c r="EG1094" s="426">
        <v>190</v>
      </c>
      <c r="EH1094" s="426">
        <v>31</v>
      </c>
      <c r="EI1094" s="426">
        <v>1</v>
      </c>
      <c r="EJ1094" s="426">
        <v>42</v>
      </c>
      <c r="EK1094" s="426">
        <v>175</v>
      </c>
      <c r="EL1094" s="426">
        <v>94</v>
      </c>
      <c r="EM1094" s="426">
        <v>37</v>
      </c>
      <c r="EN1094" s="426">
        <v>61</v>
      </c>
      <c r="EO1094" s="426">
        <v>116</v>
      </c>
      <c r="EP1094" s="426">
        <v>134</v>
      </c>
      <c r="EQ1094" s="426">
        <v>23</v>
      </c>
      <c r="ER1094" s="426">
        <v>219</v>
      </c>
      <c r="ES1094" s="426">
        <v>152</v>
      </c>
      <c r="ET1094" s="426">
        <v>183</v>
      </c>
      <c r="EU1094" s="426">
        <v>78</v>
      </c>
      <c r="EV1094" s="426">
        <v>83</v>
      </c>
      <c r="EW1094" s="426">
        <v>69</v>
      </c>
      <c r="EX1094" s="426">
        <v>60</v>
      </c>
      <c r="EY1094" s="426">
        <v>192</v>
      </c>
      <c r="EZ1094" s="426">
        <v>124</v>
      </c>
      <c r="FA1094" s="426">
        <v>165</v>
      </c>
      <c r="FB1094" s="426">
        <v>112</v>
      </c>
      <c r="FC1094" s="426">
        <v>87</v>
      </c>
      <c r="FD1094" s="426">
        <v>22</v>
      </c>
      <c r="FE1094" s="426">
        <v>169</v>
      </c>
      <c r="FF1094" s="426">
        <v>113</v>
      </c>
      <c r="FG1094" s="426">
        <v>145</v>
      </c>
      <c r="FH1094" s="426">
        <v>177</v>
      </c>
      <c r="FI1094" s="426">
        <v>101</v>
      </c>
      <c r="FJ1094" s="426">
        <v>2</v>
      </c>
      <c r="FK1094" s="426">
        <v>166</v>
      </c>
      <c r="FL1094" s="426">
        <v>195</v>
      </c>
      <c r="FM1094" s="426">
        <v>8</v>
      </c>
      <c r="FN1094" s="426">
        <v>153</v>
      </c>
      <c r="FO1094" s="426">
        <v>14</v>
      </c>
      <c r="FP1094" s="426">
        <v>154</v>
      </c>
      <c r="FQ1094" s="426">
        <v>102</v>
      </c>
      <c r="FR1094" s="426">
        <v>96</v>
      </c>
      <c r="FS1094" s="426">
        <v>141</v>
      </c>
      <c r="FT1094" s="426">
        <v>99</v>
      </c>
      <c r="FU1094" s="426">
        <v>159</v>
      </c>
      <c r="FV1094" s="426">
        <v>6</v>
      </c>
      <c r="FW1094" s="426">
        <v>58</v>
      </c>
      <c r="FX1094" s="426">
        <v>162</v>
      </c>
      <c r="FY1094" s="426">
        <v>39</v>
      </c>
      <c r="FZ1094" s="426">
        <v>210</v>
      </c>
      <c r="GA1094" s="426">
        <v>172</v>
      </c>
      <c r="GB1094" s="426">
        <v>48</v>
      </c>
      <c r="GC1094" s="426">
        <v>74</v>
      </c>
      <c r="GD1094" s="426">
        <v>185</v>
      </c>
      <c r="GE1094" s="426">
        <v>151</v>
      </c>
      <c r="GF1094" s="426">
        <v>196</v>
      </c>
      <c r="GG1094" s="426">
        <v>10</v>
      </c>
      <c r="GH1094" s="426">
        <v>193</v>
      </c>
      <c r="GI1094" s="426">
        <v>85</v>
      </c>
      <c r="GJ1094" s="426">
        <v>161</v>
      </c>
      <c r="GK1094" s="426">
        <v>213</v>
      </c>
      <c r="GL1094" s="426">
        <v>187</v>
      </c>
      <c r="GM1094" s="426">
        <v>32</v>
      </c>
      <c r="GN1094" s="426">
        <v>79</v>
      </c>
      <c r="GO1094" s="426">
        <v>95</v>
      </c>
      <c r="GP1094" s="426">
        <v>204</v>
      </c>
      <c r="GQ1094" s="426">
        <v>107</v>
      </c>
      <c r="GR1094" s="426">
        <v>82</v>
      </c>
      <c r="GS1094" s="426">
        <v>45</v>
      </c>
      <c r="GT1094" s="426">
        <v>98</v>
      </c>
      <c r="GU1094" s="426">
        <v>4</v>
      </c>
      <c r="GV1094" s="426">
        <v>198</v>
      </c>
      <c r="GW1094" s="426">
        <v>52</v>
      </c>
      <c r="GX1094" s="426">
        <v>217</v>
      </c>
      <c r="GY1094" s="426">
        <v>33</v>
      </c>
      <c r="GZ1094" s="426">
        <v>90</v>
      </c>
      <c r="HA1094" s="426">
        <v>73</v>
      </c>
      <c r="HB1094" s="426">
        <v>68</v>
      </c>
      <c r="HC1094" s="426">
        <v>105</v>
      </c>
      <c r="HD1094" s="426">
        <v>179</v>
      </c>
      <c r="HE1094" s="426">
        <v>146</v>
      </c>
      <c r="HF1094" s="426">
        <v>66</v>
      </c>
      <c r="HH1094" s="426">
        <v>53</v>
      </c>
      <c r="HI1094" s="426">
        <v>63</v>
      </c>
      <c r="HJ1094" s="426">
        <v>122</v>
      </c>
      <c r="HK1094" s="426">
        <v>173</v>
      </c>
      <c r="HM1094" s="426">
        <v>29</v>
      </c>
      <c r="HN1094" s="426">
        <v>70</v>
      </c>
      <c r="HO1094" s="426">
        <v>91</v>
      </c>
      <c r="HP1094" s="426">
        <v>158</v>
      </c>
      <c r="HR1094" s="426">
        <v>127</v>
      </c>
      <c r="HS1094" s="426">
        <v>51</v>
      </c>
      <c r="HT1094" s="426">
        <v>12</v>
      </c>
      <c r="HU1094" s="426">
        <v>142</v>
      </c>
    </row>
    <row r="1095" spans="4:229" x14ac:dyDescent="0.2">
      <c r="E1095" s="428" t="s">
        <v>159</v>
      </c>
      <c r="F1095" s="426">
        <v>213</v>
      </c>
      <c r="G1095" s="426">
        <v>109</v>
      </c>
      <c r="H1095" s="426">
        <v>124</v>
      </c>
      <c r="I1095" s="426">
        <v>93</v>
      </c>
      <c r="J1095" s="426">
        <v>41</v>
      </c>
      <c r="K1095" s="426">
        <v>54</v>
      </c>
      <c r="L1095" s="426">
        <v>59</v>
      </c>
      <c r="M1095" s="426">
        <v>142</v>
      </c>
      <c r="N1095" s="426">
        <v>122</v>
      </c>
      <c r="O1095" s="426">
        <v>96</v>
      </c>
      <c r="P1095" s="426">
        <v>84</v>
      </c>
      <c r="Q1095" s="426">
        <v>193</v>
      </c>
      <c r="R1095" s="426">
        <v>71</v>
      </c>
      <c r="S1095" s="426">
        <v>38</v>
      </c>
      <c r="T1095" s="426">
        <v>12</v>
      </c>
      <c r="U1095" s="426">
        <v>183</v>
      </c>
      <c r="V1095" s="426">
        <v>164</v>
      </c>
      <c r="W1095" s="426">
        <v>215</v>
      </c>
      <c r="X1095" s="426">
        <v>85</v>
      </c>
      <c r="Y1095" s="426">
        <v>166</v>
      </c>
      <c r="Z1095" s="426">
        <v>179</v>
      </c>
      <c r="AA1095" s="426">
        <v>160</v>
      </c>
      <c r="AB1095" s="426">
        <v>30</v>
      </c>
      <c r="AC1095" s="426">
        <v>211</v>
      </c>
      <c r="AD1095" s="426">
        <v>19</v>
      </c>
      <c r="AE1095" s="426">
        <v>22</v>
      </c>
      <c r="AF1095" s="426">
        <v>90</v>
      </c>
      <c r="AG1095" s="426">
        <v>192</v>
      </c>
      <c r="AH1095" s="426">
        <v>27</v>
      </c>
      <c r="AI1095" s="426">
        <v>76</v>
      </c>
      <c r="AJ1095" s="426">
        <v>130</v>
      </c>
      <c r="AK1095" s="426">
        <v>44</v>
      </c>
      <c r="AL1095" s="426">
        <v>131</v>
      </c>
      <c r="AM1095" s="426">
        <v>11</v>
      </c>
      <c r="AN1095" s="426">
        <v>112</v>
      </c>
      <c r="AO1095" s="426">
        <v>52</v>
      </c>
      <c r="AP1095" s="426">
        <v>69</v>
      </c>
      <c r="AQ1095" s="426">
        <v>47</v>
      </c>
      <c r="AR1095" s="426">
        <v>91</v>
      </c>
      <c r="AS1095" s="426">
        <v>89</v>
      </c>
      <c r="AT1095" s="426">
        <v>174</v>
      </c>
      <c r="AU1095" s="426">
        <v>135</v>
      </c>
      <c r="AV1095" s="426">
        <v>65</v>
      </c>
      <c r="AW1095" s="426">
        <v>100</v>
      </c>
      <c r="AX1095" s="426">
        <v>187</v>
      </c>
      <c r="AY1095" s="426">
        <v>132</v>
      </c>
      <c r="AZ1095" s="426">
        <v>120</v>
      </c>
      <c r="BA1095" s="426">
        <v>136</v>
      </c>
      <c r="BB1095" s="426">
        <v>220</v>
      </c>
      <c r="BC1095" s="426">
        <v>146</v>
      </c>
      <c r="BD1095" s="426">
        <v>177</v>
      </c>
      <c r="BE1095" s="426">
        <v>195</v>
      </c>
      <c r="BF1095" s="426">
        <v>116</v>
      </c>
      <c r="BG1095" s="426">
        <v>98</v>
      </c>
      <c r="BH1095" s="426">
        <v>39</v>
      </c>
      <c r="BI1095" s="426">
        <v>28</v>
      </c>
      <c r="BJ1095" s="426">
        <v>79</v>
      </c>
      <c r="BK1095" s="426">
        <v>175</v>
      </c>
      <c r="BL1095" s="426">
        <v>81</v>
      </c>
      <c r="BM1095" s="426">
        <v>188</v>
      </c>
      <c r="BN1095" s="426">
        <v>221</v>
      </c>
      <c r="BO1095" s="426">
        <v>173</v>
      </c>
      <c r="BP1095" s="426">
        <v>209</v>
      </c>
      <c r="BQ1095" s="426">
        <v>148</v>
      </c>
      <c r="BR1095" s="426">
        <v>33</v>
      </c>
      <c r="BS1095" s="426">
        <v>199</v>
      </c>
      <c r="BT1095" s="426">
        <v>3</v>
      </c>
      <c r="BU1095" s="426">
        <v>218</v>
      </c>
      <c r="BV1095" s="426">
        <v>13</v>
      </c>
      <c r="BW1095" s="426">
        <v>123</v>
      </c>
      <c r="BX1095" s="426">
        <v>205</v>
      </c>
      <c r="BY1095" s="426">
        <v>139</v>
      </c>
      <c r="BZ1095" s="426">
        <v>7</v>
      </c>
      <c r="CA1095" s="426">
        <v>16</v>
      </c>
      <c r="CB1095" s="426">
        <v>126</v>
      </c>
      <c r="CC1095" s="426">
        <v>197</v>
      </c>
      <c r="CD1095" s="426">
        <v>43</v>
      </c>
      <c r="CE1095" s="426">
        <v>64</v>
      </c>
      <c r="CF1095" s="426">
        <v>141</v>
      </c>
      <c r="CG1095" s="426">
        <v>157</v>
      </c>
      <c r="CH1095" s="426">
        <v>107</v>
      </c>
      <c r="CI1095" s="426">
        <v>198</v>
      </c>
      <c r="CJ1095" s="426">
        <v>32</v>
      </c>
      <c r="CK1095" s="426">
        <v>171</v>
      </c>
      <c r="CL1095" s="426">
        <v>176</v>
      </c>
      <c r="CM1095" s="426">
        <v>118</v>
      </c>
      <c r="CN1095" s="426">
        <v>153</v>
      </c>
      <c r="CO1095" s="426">
        <v>14</v>
      </c>
      <c r="CP1095" s="426">
        <v>40</v>
      </c>
      <c r="CQ1095" s="426">
        <v>6</v>
      </c>
      <c r="CR1095" s="426">
        <v>49</v>
      </c>
      <c r="CS1095" s="426">
        <v>114</v>
      </c>
      <c r="CT1095" s="426">
        <v>25</v>
      </c>
      <c r="CU1095" s="426">
        <v>203</v>
      </c>
      <c r="CV1095" s="426">
        <v>37</v>
      </c>
      <c r="CW1095" s="426">
        <v>204</v>
      </c>
      <c r="CX1095" s="426">
        <v>105</v>
      </c>
      <c r="CY1095" s="426">
        <v>137</v>
      </c>
      <c r="CZ1095" s="426">
        <v>206</v>
      </c>
      <c r="DA1095" s="426">
        <v>152</v>
      </c>
      <c r="DB1095" s="426">
        <v>34</v>
      </c>
      <c r="DC1095" s="426">
        <v>138</v>
      </c>
      <c r="DD1095" s="426">
        <v>57</v>
      </c>
      <c r="DE1095" s="426">
        <v>77</v>
      </c>
      <c r="DF1095" s="426">
        <v>127</v>
      </c>
      <c r="DG1095" s="426">
        <v>129</v>
      </c>
      <c r="DH1095" s="426">
        <v>134</v>
      </c>
      <c r="DI1095" s="426">
        <v>162</v>
      </c>
      <c r="DJ1095" s="426">
        <v>125</v>
      </c>
      <c r="DK1095" s="426">
        <v>66</v>
      </c>
      <c r="DL1095" s="426">
        <v>145</v>
      </c>
      <c r="DM1095" s="426">
        <v>45</v>
      </c>
      <c r="DN1095" s="426">
        <v>167</v>
      </c>
      <c r="DO1095" s="426">
        <v>108</v>
      </c>
      <c r="DP1095" s="426">
        <v>219</v>
      </c>
      <c r="DQ1095" s="426">
        <v>4</v>
      </c>
      <c r="DR1095" s="426">
        <v>48</v>
      </c>
      <c r="DS1095" s="426">
        <v>190</v>
      </c>
      <c r="DT1095" s="426">
        <v>185</v>
      </c>
      <c r="DU1095" s="426">
        <v>62</v>
      </c>
      <c r="DV1095" s="426">
        <v>119</v>
      </c>
      <c r="DW1095" s="426">
        <v>186</v>
      </c>
      <c r="DX1095" s="426">
        <v>169</v>
      </c>
      <c r="DY1095" s="426">
        <v>67</v>
      </c>
      <c r="DZ1095" s="426">
        <v>23</v>
      </c>
      <c r="EA1095" s="426">
        <v>18</v>
      </c>
      <c r="EB1095" s="426">
        <v>149</v>
      </c>
      <c r="EC1095" s="426">
        <v>154</v>
      </c>
      <c r="ED1095" s="426">
        <v>172</v>
      </c>
      <c r="EE1095" s="426">
        <v>1</v>
      </c>
      <c r="EF1095" s="426">
        <v>207</v>
      </c>
      <c r="EG1095" s="426">
        <v>99</v>
      </c>
      <c r="EH1095" s="426">
        <v>17</v>
      </c>
      <c r="EI1095" s="426">
        <v>36</v>
      </c>
      <c r="EJ1095" s="426">
        <v>51</v>
      </c>
      <c r="EK1095" s="426">
        <v>189</v>
      </c>
      <c r="EL1095" s="426">
        <v>184</v>
      </c>
      <c r="EM1095" s="426">
        <v>29</v>
      </c>
      <c r="EN1095" s="426">
        <v>92</v>
      </c>
      <c r="EO1095" s="426">
        <v>144</v>
      </c>
      <c r="EP1095" s="426">
        <v>74</v>
      </c>
      <c r="EQ1095" s="426">
        <v>5</v>
      </c>
      <c r="ER1095" s="426">
        <v>42</v>
      </c>
      <c r="ES1095" s="426">
        <v>214</v>
      </c>
      <c r="ET1095" s="426">
        <v>163</v>
      </c>
      <c r="EU1095" s="426">
        <v>73</v>
      </c>
      <c r="EV1095" s="426">
        <v>46</v>
      </c>
      <c r="EW1095" s="426">
        <v>87</v>
      </c>
      <c r="EX1095" s="426">
        <v>210</v>
      </c>
      <c r="EY1095" s="426">
        <v>111</v>
      </c>
      <c r="EZ1095" s="426">
        <v>70</v>
      </c>
      <c r="FA1095" s="426">
        <v>216</v>
      </c>
      <c r="FB1095" s="426">
        <v>97</v>
      </c>
      <c r="FC1095" s="426">
        <v>115</v>
      </c>
      <c r="FD1095" s="426">
        <v>21</v>
      </c>
      <c r="FE1095" s="426">
        <v>182</v>
      </c>
      <c r="FF1095" s="426">
        <v>68</v>
      </c>
      <c r="FG1095" s="426">
        <v>191</v>
      </c>
      <c r="FH1095" s="426">
        <v>80</v>
      </c>
      <c r="FI1095" s="426">
        <v>56</v>
      </c>
      <c r="FJ1095" s="426">
        <v>168</v>
      </c>
      <c r="FK1095" s="426">
        <v>143</v>
      </c>
      <c r="FL1095" s="426">
        <v>180</v>
      </c>
      <c r="FM1095" s="426">
        <v>212</v>
      </c>
      <c r="FN1095" s="426">
        <v>113</v>
      </c>
      <c r="FO1095" s="426">
        <v>128</v>
      </c>
      <c r="FP1095" s="426">
        <v>88</v>
      </c>
      <c r="FQ1095" s="426">
        <v>95</v>
      </c>
      <c r="FR1095" s="426">
        <v>72</v>
      </c>
      <c r="FS1095" s="426">
        <v>26</v>
      </c>
      <c r="FT1095" s="426">
        <v>200</v>
      </c>
      <c r="FU1095" s="426">
        <v>110</v>
      </c>
      <c r="FV1095" s="426">
        <v>9</v>
      </c>
      <c r="FW1095" s="426">
        <v>63</v>
      </c>
      <c r="FX1095" s="426">
        <v>178</v>
      </c>
      <c r="FY1095" s="426">
        <v>202</v>
      </c>
      <c r="FZ1095" s="426">
        <v>15</v>
      </c>
      <c r="GA1095" s="426">
        <v>194</v>
      </c>
      <c r="GB1095" s="426">
        <v>133</v>
      </c>
      <c r="GC1095" s="426">
        <v>53</v>
      </c>
      <c r="GD1095" s="426">
        <v>104</v>
      </c>
      <c r="GE1095" s="426">
        <v>158</v>
      </c>
      <c r="GF1095" s="426">
        <v>170</v>
      </c>
      <c r="GG1095" s="426">
        <v>2</v>
      </c>
      <c r="GH1095" s="426">
        <v>83</v>
      </c>
      <c r="GI1095" s="426">
        <v>10</v>
      </c>
      <c r="GJ1095" s="426">
        <v>156</v>
      </c>
      <c r="GK1095" s="426">
        <v>94</v>
      </c>
      <c r="GL1095" s="426">
        <v>201</v>
      </c>
      <c r="GM1095" s="426">
        <v>31</v>
      </c>
      <c r="GN1095" s="426">
        <v>60</v>
      </c>
      <c r="GO1095" s="426">
        <v>86</v>
      </c>
      <c r="GP1095" s="426">
        <v>217</v>
      </c>
      <c r="GQ1095" s="426">
        <v>75</v>
      </c>
      <c r="GR1095" s="426">
        <v>151</v>
      </c>
      <c r="GS1095" s="426">
        <v>58</v>
      </c>
      <c r="GT1095" s="426">
        <v>121</v>
      </c>
      <c r="GU1095" s="426">
        <v>150</v>
      </c>
      <c r="GV1095" s="426">
        <v>103</v>
      </c>
      <c r="GW1095" s="426">
        <v>161</v>
      </c>
      <c r="GX1095" s="426">
        <v>208</v>
      </c>
      <c r="GY1095" s="426">
        <v>106</v>
      </c>
      <c r="GZ1095" s="426">
        <v>117</v>
      </c>
      <c r="HA1095" s="426">
        <v>101</v>
      </c>
      <c r="HB1095" s="426">
        <v>196</v>
      </c>
      <c r="HC1095" s="426">
        <v>8</v>
      </c>
      <c r="HD1095" s="426">
        <v>35</v>
      </c>
      <c r="HE1095" s="426">
        <v>159</v>
      </c>
      <c r="HF1095" s="426">
        <v>140</v>
      </c>
      <c r="HH1095" s="426">
        <v>147</v>
      </c>
      <c r="HI1095" s="426">
        <v>181</v>
      </c>
      <c r="HJ1095" s="426">
        <v>50</v>
      </c>
      <c r="HK1095" s="426">
        <v>82</v>
      </c>
      <c r="HM1095" s="426">
        <v>155</v>
      </c>
      <c r="HN1095" s="426">
        <v>24</v>
      </c>
      <c r="HO1095" s="426">
        <v>20</v>
      </c>
      <c r="HP1095" s="426">
        <v>78</v>
      </c>
      <c r="HR1095" s="426">
        <v>55</v>
      </c>
      <c r="HS1095" s="426">
        <v>61</v>
      </c>
      <c r="HT1095" s="426">
        <v>165</v>
      </c>
      <c r="HU1095" s="426">
        <v>102</v>
      </c>
    </row>
    <row r="1097" spans="4:229" x14ac:dyDescent="0.2">
      <c r="D1097" s="429">
        <v>222</v>
      </c>
      <c r="E1097" s="429" t="s">
        <v>179</v>
      </c>
    </row>
    <row r="1098" spans="4:229" x14ac:dyDescent="0.2">
      <c r="E1098" s="428" t="s">
        <v>130</v>
      </c>
      <c r="F1098" s="426">
        <v>1</v>
      </c>
      <c r="G1098" s="426">
        <v>2</v>
      </c>
      <c r="H1098" s="426">
        <v>3</v>
      </c>
      <c r="I1098" s="426">
        <v>4</v>
      </c>
      <c r="J1098" s="426">
        <v>5</v>
      </c>
      <c r="K1098" s="426">
        <v>6</v>
      </c>
      <c r="L1098" s="426">
        <v>7</v>
      </c>
      <c r="M1098" s="426">
        <v>8</v>
      </c>
      <c r="N1098" s="426">
        <v>9</v>
      </c>
      <c r="O1098" s="426">
        <v>10</v>
      </c>
      <c r="P1098" s="426">
        <v>11</v>
      </c>
      <c r="Q1098" s="426">
        <v>12</v>
      </c>
      <c r="R1098" s="426">
        <v>13</v>
      </c>
      <c r="S1098" s="426">
        <v>14</v>
      </c>
      <c r="T1098" s="426">
        <v>15</v>
      </c>
      <c r="U1098" s="426">
        <v>16</v>
      </c>
      <c r="V1098" s="426">
        <v>17</v>
      </c>
      <c r="W1098" s="426">
        <v>18</v>
      </c>
      <c r="X1098" s="426">
        <v>19</v>
      </c>
      <c r="Y1098" s="426">
        <v>20</v>
      </c>
      <c r="Z1098" s="426">
        <v>21</v>
      </c>
      <c r="AA1098" s="426">
        <v>22</v>
      </c>
      <c r="AB1098" s="426">
        <v>23</v>
      </c>
      <c r="AC1098" s="426">
        <v>24</v>
      </c>
      <c r="AD1098" s="426">
        <v>25</v>
      </c>
      <c r="AE1098" s="426">
        <v>26</v>
      </c>
      <c r="AF1098" s="426">
        <v>27</v>
      </c>
      <c r="AG1098" s="426">
        <v>28</v>
      </c>
      <c r="AH1098" s="426">
        <v>29</v>
      </c>
      <c r="AI1098" s="426">
        <v>30</v>
      </c>
      <c r="AJ1098" s="426">
        <v>31</v>
      </c>
      <c r="AK1098" s="426">
        <v>32</v>
      </c>
      <c r="AL1098" s="426">
        <v>33</v>
      </c>
      <c r="AM1098" s="426">
        <v>34</v>
      </c>
      <c r="AN1098" s="426">
        <v>35</v>
      </c>
      <c r="AO1098" s="426">
        <v>36</v>
      </c>
      <c r="AP1098" s="426">
        <v>37</v>
      </c>
      <c r="AQ1098" s="426">
        <v>38</v>
      </c>
      <c r="AR1098" s="426">
        <v>39</v>
      </c>
      <c r="AS1098" s="426">
        <v>40</v>
      </c>
      <c r="AT1098" s="426">
        <v>41</v>
      </c>
      <c r="AU1098" s="426">
        <v>42</v>
      </c>
      <c r="AV1098" s="426">
        <v>43</v>
      </c>
      <c r="AW1098" s="426">
        <v>44</v>
      </c>
      <c r="AX1098" s="426">
        <v>45</v>
      </c>
      <c r="AY1098" s="426">
        <v>46</v>
      </c>
      <c r="AZ1098" s="426">
        <v>47</v>
      </c>
      <c r="BA1098" s="426">
        <v>48</v>
      </c>
      <c r="BB1098" s="426">
        <v>49</v>
      </c>
      <c r="BC1098" s="426">
        <v>50</v>
      </c>
      <c r="BD1098" s="426">
        <v>51</v>
      </c>
      <c r="BE1098" s="426">
        <v>52</v>
      </c>
      <c r="BF1098" s="426">
        <v>53</v>
      </c>
      <c r="BG1098" s="426">
        <v>54</v>
      </c>
      <c r="BH1098" s="426">
        <v>55</v>
      </c>
      <c r="BI1098" s="426">
        <v>56</v>
      </c>
      <c r="BJ1098" s="426">
        <v>57</v>
      </c>
      <c r="BK1098" s="426">
        <v>58</v>
      </c>
      <c r="BL1098" s="426">
        <v>59</v>
      </c>
      <c r="BM1098" s="426">
        <v>60</v>
      </c>
      <c r="BN1098" s="426">
        <v>61</v>
      </c>
      <c r="BO1098" s="426">
        <v>62</v>
      </c>
      <c r="BP1098" s="426">
        <v>63</v>
      </c>
      <c r="BQ1098" s="426">
        <v>64</v>
      </c>
      <c r="BR1098" s="426">
        <v>65</v>
      </c>
      <c r="BS1098" s="426">
        <v>66</v>
      </c>
      <c r="BT1098" s="426">
        <v>67</v>
      </c>
      <c r="BU1098" s="426">
        <v>68</v>
      </c>
      <c r="BV1098" s="426">
        <v>69</v>
      </c>
      <c r="BW1098" s="426">
        <v>70</v>
      </c>
      <c r="BX1098" s="426">
        <v>71</v>
      </c>
      <c r="BY1098" s="426">
        <v>72</v>
      </c>
      <c r="BZ1098" s="426">
        <v>73</v>
      </c>
      <c r="CA1098" s="426">
        <v>74</v>
      </c>
      <c r="CB1098" s="426">
        <v>75</v>
      </c>
      <c r="CC1098" s="426">
        <v>76</v>
      </c>
      <c r="CD1098" s="426">
        <v>77</v>
      </c>
      <c r="CE1098" s="426">
        <v>78</v>
      </c>
      <c r="CF1098" s="426">
        <v>79</v>
      </c>
      <c r="CG1098" s="426">
        <v>80</v>
      </c>
      <c r="CH1098" s="426">
        <v>81</v>
      </c>
      <c r="CI1098" s="426">
        <v>82</v>
      </c>
      <c r="CJ1098" s="426">
        <v>83</v>
      </c>
      <c r="CK1098" s="426">
        <v>84</v>
      </c>
      <c r="CL1098" s="426">
        <v>85</v>
      </c>
      <c r="CM1098" s="426">
        <v>86</v>
      </c>
      <c r="CN1098" s="426">
        <v>87</v>
      </c>
      <c r="CO1098" s="426">
        <v>88</v>
      </c>
      <c r="CP1098" s="426">
        <v>89</v>
      </c>
      <c r="CQ1098" s="426">
        <v>90</v>
      </c>
      <c r="CR1098" s="426">
        <v>91</v>
      </c>
      <c r="CS1098" s="426">
        <v>92</v>
      </c>
      <c r="CT1098" s="426">
        <v>93</v>
      </c>
      <c r="CU1098" s="426">
        <v>94</v>
      </c>
      <c r="CV1098" s="426">
        <v>95</v>
      </c>
      <c r="CW1098" s="426">
        <v>96</v>
      </c>
      <c r="CX1098" s="426">
        <v>97</v>
      </c>
      <c r="CY1098" s="426">
        <v>98</v>
      </c>
      <c r="CZ1098" s="426">
        <v>99</v>
      </c>
      <c r="DA1098" s="426">
        <v>100</v>
      </c>
      <c r="DB1098" s="426">
        <v>101</v>
      </c>
      <c r="DC1098" s="426">
        <v>102</v>
      </c>
      <c r="DD1098" s="426">
        <v>103</v>
      </c>
      <c r="DE1098" s="426">
        <v>104</v>
      </c>
      <c r="DF1098" s="426">
        <v>105</v>
      </c>
      <c r="DG1098" s="426">
        <v>106</v>
      </c>
      <c r="DH1098" s="426">
        <v>107</v>
      </c>
      <c r="DI1098" s="426">
        <v>108</v>
      </c>
      <c r="DJ1098" s="426">
        <v>109</v>
      </c>
      <c r="DK1098" s="426">
        <v>110</v>
      </c>
      <c r="DL1098" s="426">
        <v>111</v>
      </c>
      <c r="DM1098" s="426">
        <v>112</v>
      </c>
      <c r="DN1098" s="426">
        <v>113</v>
      </c>
      <c r="DO1098" s="426">
        <v>114</v>
      </c>
      <c r="DP1098" s="426">
        <v>115</v>
      </c>
      <c r="DQ1098" s="426">
        <v>116</v>
      </c>
      <c r="DR1098" s="426">
        <v>117</v>
      </c>
      <c r="DS1098" s="426">
        <v>118</v>
      </c>
      <c r="DT1098" s="426">
        <v>119</v>
      </c>
      <c r="DU1098" s="426">
        <v>120</v>
      </c>
      <c r="DV1098" s="426">
        <v>121</v>
      </c>
      <c r="DW1098" s="426">
        <v>122</v>
      </c>
      <c r="DX1098" s="426">
        <v>123</v>
      </c>
      <c r="DY1098" s="426">
        <v>124</v>
      </c>
      <c r="DZ1098" s="426">
        <v>125</v>
      </c>
      <c r="EA1098" s="426">
        <v>126</v>
      </c>
      <c r="EB1098" s="426">
        <v>127</v>
      </c>
      <c r="EC1098" s="426">
        <v>128</v>
      </c>
      <c r="ED1098" s="426">
        <v>129</v>
      </c>
      <c r="EE1098" s="426">
        <v>130</v>
      </c>
      <c r="EF1098" s="426">
        <v>131</v>
      </c>
      <c r="EG1098" s="426">
        <v>132</v>
      </c>
      <c r="EH1098" s="426">
        <v>133</v>
      </c>
      <c r="EI1098" s="426">
        <v>134</v>
      </c>
      <c r="EJ1098" s="426">
        <v>135</v>
      </c>
      <c r="EK1098" s="426">
        <v>136</v>
      </c>
      <c r="EL1098" s="426">
        <v>137</v>
      </c>
      <c r="EM1098" s="426">
        <v>138</v>
      </c>
      <c r="EN1098" s="426">
        <v>139</v>
      </c>
      <c r="EO1098" s="426">
        <v>140</v>
      </c>
      <c r="EP1098" s="426">
        <v>141</v>
      </c>
      <c r="EQ1098" s="426">
        <v>142</v>
      </c>
      <c r="ER1098" s="426">
        <v>143</v>
      </c>
      <c r="ES1098" s="426">
        <v>144</v>
      </c>
      <c r="ET1098" s="426">
        <v>145</v>
      </c>
      <c r="EU1098" s="426">
        <v>146</v>
      </c>
      <c r="EV1098" s="426">
        <v>147</v>
      </c>
      <c r="EW1098" s="426">
        <v>148</v>
      </c>
      <c r="EX1098" s="426">
        <v>149</v>
      </c>
      <c r="EY1098" s="426">
        <v>150</v>
      </c>
      <c r="EZ1098" s="426">
        <v>151</v>
      </c>
      <c r="FA1098" s="426">
        <v>152</v>
      </c>
      <c r="FB1098" s="426">
        <v>153</v>
      </c>
      <c r="FC1098" s="426">
        <v>154</v>
      </c>
      <c r="FD1098" s="426">
        <v>155</v>
      </c>
      <c r="FE1098" s="426">
        <v>156</v>
      </c>
      <c r="FF1098" s="426">
        <v>157</v>
      </c>
      <c r="FG1098" s="426">
        <v>158</v>
      </c>
      <c r="FH1098" s="426">
        <v>159</v>
      </c>
      <c r="FI1098" s="426">
        <v>160</v>
      </c>
      <c r="FJ1098" s="426">
        <v>161</v>
      </c>
      <c r="FK1098" s="426">
        <v>162</v>
      </c>
      <c r="FL1098" s="426">
        <v>163</v>
      </c>
      <c r="FM1098" s="426">
        <v>164</v>
      </c>
      <c r="FN1098" s="426">
        <v>165</v>
      </c>
      <c r="FO1098" s="426">
        <v>166</v>
      </c>
      <c r="FP1098" s="426">
        <v>167</v>
      </c>
      <c r="FQ1098" s="426">
        <v>168</v>
      </c>
      <c r="FR1098" s="426">
        <v>169</v>
      </c>
      <c r="FS1098" s="426">
        <v>170</v>
      </c>
      <c r="FT1098" s="426">
        <v>171</v>
      </c>
      <c r="FU1098" s="426">
        <v>172</v>
      </c>
      <c r="FV1098" s="426">
        <v>173</v>
      </c>
      <c r="FW1098" s="426">
        <v>174</v>
      </c>
      <c r="FX1098" s="426">
        <v>175</v>
      </c>
      <c r="FY1098" s="426">
        <v>176</v>
      </c>
      <c r="FZ1098" s="426">
        <v>177</v>
      </c>
      <c r="GA1098" s="426">
        <v>178</v>
      </c>
      <c r="GB1098" s="426">
        <v>179</v>
      </c>
      <c r="GC1098" s="426">
        <v>180</v>
      </c>
      <c r="GD1098" s="426">
        <v>181</v>
      </c>
      <c r="GE1098" s="426">
        <v>182</v>
      </c>
      <c r="GF1098" s="426">
        <v>183</v>
      </c>
      <c r="GG1098" s="426">
        <v>184</v>
      </c>
      <c r="GH1098" s="426">
        <v>185</v>
      </c>
      <c r="GI1098" s="426">
        <v>186</v>
      </c>
      <c r="GJ1098" s="426">
        <v>187</v>
      </c>
      <c r="GK1098" s="426">
        <v>188</v>
      </c>
      <c r="GL1098" s="426">
        <v>189</v>
      </c>
      <c r="GM1098" s="426">
        <v>190</v>
      </c>
      <c r="GN1098" s="426">
        <v>191</v>
      </c>
      <c r="GO1098" s="426">
        <v>192</v>
      </c>
      <c r="GP1098" s="426">
        <v>193</v>
      </c>
      <c r="GQ1098" s="426">
        <v>194</v>
      </c>
      <c r="GR1098" s="426">
        <v>195</v>
      </c>
      <c r="GS1098" s="426">
        <v>196</v>
      </c>
      <c r="GT1098" s="426">
        <v>197</v>
      </c>
      <c r="GU1098" s="426">
        <v>198</v>
      </c>
      <c r="GV1098" s="426">
        <v>199</v>
      </c>
      <c r="GW1098" s="426">
        <v>200</v>
      </c>
      <c r="GX1098" s="426">
        <v>201</v>
      </c>
      <c r="GY1098" s="426">
        <v>202</v>
      </c>
      <c r="GZ1098" s="426">
        <v>203</v>
      </c>
      <c r="HA1098" s="426">
        <v>204</v>
      </c>
      <c r="HB1098" s="426">
        <v>205</v>
      </c>
      <c r="HC1098" s="426">
        <v>206</v>
      </c>
      <c r="HD1098" s="426">
        <v>207</v>
      </c>
      <c r="HE1098" s="426">
        <v>208</v>
      </c>
      <c r="HF1098" s="426">
        <v>209</v>
      </c>
      <c r="HG1098" s="426">
        <v>210</v>
      </c>
      <c r="HH1098" s="426">
        <v>211</v>
      </c>
      <c r="HI1098" s="426">
        <v>212</v>
      </c>
      <c r="HJ1098" s="426">
        <v>213</v>
      </c>
      <c r="HK1098" s="426">
        <v>214</v>
      </c>
      <c r="HM1098" s="426">
        <v>215</v>
      </c>
      <c r="HN1098" s="426">
        <v>216</v>
      </c>
      <c r="HO1098" s="426">
        <v>217</v>
      </c>
      <c r="HP1098" s="426">
        <v>218</v>
      </c>
      <c r="HR1098" s="426">
        <v>219</v>
      </c>
      <c r="HS1098" s="426">
        <v>220</v>
      </c>
      <c r="HT1098" s="426">
        <v>221</v>
      </c>
      <c r="HU1098" s="426">
        <v>222</v>
      </c>
    </row>
    <row r="1099" spans="4:229" x14ac:dyDescent="0.2">
      <c r="E1099" s="428" t="s">
        <v>157</v>
      </c>
      <c r="F1099" s="426">
        <v>74</v>
      </c>
      <c r="G1099" s="426">
        <v>200</v>
      </c>
      <c r="H1099" s="426">
        <v>204</v>
      </c>
      <c r="I1099" s="426">
        <v>98</v>
      </c>
      <c r="J1099" s="426">
        <v>136</v>
      </c>
      <c r="K1099" s="426">
        <v>53</v>
      </c>
      <c r="L1099" s="426">
        <v>213</v>
      </c>
      <c r="M1099" s="426">
        <v>140</v>
      </c>
      <c r="N1099" s="426">
        <v>56</v>
      </c>
      <c r="O1099" s="426">
        <v>176</v>
      </c>
      <c r="P1099" s="426">
        <v>164</v>
      </c>
      <c r="Q1099" s="426">
        <v>11</v>
      </c>
      <c r="R1099" s="426">
        <v>97</v>
      </c>
      <c r="S1099" s="426">
        <v>17</v>
      </c>
      <c r="T1099" s="426">
        <v>171</v>
      </c>
      <c r="U1099" s="426">
        <v>216</v>
      </c>
      <c r="V1099" s="426">
        <v>126</v>
      </c>
      <c r="W1099" s="426">
        <v>107</v>
      </c>
      <c r="X1099" s="426">
        <v>71</v>
      </c>
      <c r="Y1099" s="426">
        <v>66</v>
      </c>
      <c r="Z1099" s="426">
        <v>157</v>
      </c>
      <c r="AA1099" s="426">
        <v>118</v>
      </c>
      <c r="AB1099" s="426">
        <v>215</v>
      </c>
      <c r="AC1099" s="426">
        <v>32</v>
      </c>
      <c r="AD1099" s="426">
        <v>19</v>
      </c>
      <c r="AE1099" s="426">
        <v>39</v>
      </c>
      <c r="AF1099" s="426">
        <v>154</v>
      </c>
      <c r="AG1099" s="426">
        <v>159</v>
      </c>
      <c r="AH1099" s="426">
        <v>120</v>
      </c>
      <c r="AI1099" s="426">
        <v>139</v>
      </c>
      <c r="AJ1099" s="426">
        <v>143</v>
      </c>
      <c r="AK1099" s="426">
        <v>76</v>
      </c>
      <c r="AL1099" s="426">
        <v>162</v>
      </c>
      <c r="AM1099" s="426">
        <v>82</v>
      </c>
      <c r="AN1099" s="426">
        <v>54</v>
      </c>
      <c r="AO1099" s="426">
        <v>135</v>
      </c>
      <c r="AP1099" s="426">
        <v>68</v>
      </c>
      <c r="AQ1099" s="426">
        <v>81</v>
      </c>
      <c r="AR1099" s="426">
        <v>141</v>
      </c>
      <c r="AS1099" s="426">
        <v>1</v>
      </c>
      <c r="AT1099" s="426">
        <v>5</v>
      </c>
      <c r="AU1099" s="426">
        <v>124</v>
      </c>
      <c r="AV1099" s="426">
        <v>181</v>
      </c>
      <c r="AW1099" s="426">
        <v>13</v>
      </c>
      <c r="AX1099" s="426">
        <v>166</v>
      </c>
      <c r="AY1099" s="426">
        <v>50</v>
      </c>
      <c r="AZ1099" s="426">
        <v>153</v>
      </c>
      <c r="BA1099" s="426">
        <v>55</v>
      </c>
      <c r="BB1099" s="426">
        <v>217</v>
      </c>
      <c r="BC1099" s="426">
        <v>138</v>
      </c>
      <c r="BD1099" s="426">
        <v>167</v>
      </c>
      <c r="BE1099" s="426">
        <v>209</v>
      </c>
      <c r="BF1099" s="426">
        <v>122</v>
      </c>
      <c r="BG1099" s="426">
        <v>212</v>
      </c>
      <c r="BH1099" s="426">
        <v>194</v>
      </c>
      <c r="BI1099" s="426">
        <v>115</v>
      </c>
      <c r="BJ1099" s="426">
        <v>175</v>
      </c>
      <c r="BK1099" s="426">
        <v>15</v>
      </c>
      <c r="BL1099" s="426">
        <v>77</v>
      </c>
      <c r="BM1099" s="426">
        <v>38</v>
      </c>
      <c r="BN1099" s="426">
        <v>160</v>
      </c>
      <c r="BO1099" s="426">
        <v>191</v>
      </c>
      <c r="BP1099" s="426">
        <v>206</v>
      </c>
      <c r="BQ1099" s="426">
        <v>145</v>
      </c>
      <c r="BR1099" s="426">
        <v>152</v>
      </c>
      <c r="BS1099" s="426">
        <v>95</v>
      </c>
      <c r="BT1099" s="426">
        <v>184</v>
      </c>
      <c r="BU1099" s="426">
        <v>142</v>
      </c>
      <c r="BV1099" s="426">
        <v>137</v>
      </c>
      <c r="BW1099" s="426">
        <v>63</v>
      </c>
      <c r="BX1099" s="426">
        <v>205</v>
      </c>
      <c r="BY1099" s="426">
        <v>18</v>
      </c>
      <c r="BZ1099" s="426">
        <v>57</v>
      </c>
      <c r="CA1099" s="426">
        <v>192</v>
      </c>
      <c r="CB1099" s="426">
        <v>73</v>
      </c>
      <c r="CC1099" s="426">
        <v>3</v>
      </c>
      <c r="CD1099" s="426">
        <v>210</v>
      </c>
      <c r="CE1099" s="426">
        <v>116</v>
      </c>
      <c r="CF1099" s="426">
        <v>23</v>
      </c>
      <c r="CG1099" s="426">
        <v>49</v>
      </c>
      <c r="CH1099" s="426">
        <v>33</v>
      </c>
      <c r="CI1099" s="426">
        <v>203</v>
      </c>
      <c r="CJ1099" s="426">
        <v>44</v>
      </c>
      <c r="CK1099" s="426">
        <v>108</v>
      </c>
      <c r="CL1099" s="426">
        <v>147</v>
      </c>
      <c r="CM1099" s="426">
        <v>62</v>
      </c>
      <c r="CN1099" s="426">
        <v>121</v>
      </c>
      <c r="CO1099" s="426">
        <v>26</v>
      </c>
      <c r="CP1099" s="426">
        <v>156</v>
      </c>
      <c r="CQ1099" s="426">
        <v>161</v>
      </c>
      <c r="CR1099" s="426">
        <v>144</v>
      </c>
      <c r="CS1099" s="426">
        <v>85</v>
      </c>
      <c r="CT1099" s="426">
        <v>201</v>
      </c>
      <c r="CU1099" s="426">
        <v>37</v>
      </c>
      <c r="CV1099" s="426">
        <v>220</v>
      </c>
      <c r="CW1099" s="426">
        <v>87</v>
      </c>
      <c r="CX1099" s="426">
        <v>183</v>
      </c>
      <c r="CY1099" s="426">
        <v>21</v>
      </c>
      <c r="CZ1099" s="426">
        <v>45</v>
      </c>
      <c r="DA1099" s="426">
        <v>84</v>
      </c>
      <c r="DB1099" s="426">
        <v>182</v>
      </c>
      <c r="DC1099" s="426">
        <v>24</v>
      </c>
      <c r="DD1099" s="426">
        <v>100</v>
      </c>
      <c r="DE1099" s="426">
        <v>148</v>
      </c>
      <c r="DF1099" s="426">
        <v>111</v>
      </c>
      <c r="DG1099" s="426">
        <v>104</v>
      </c>
      <c r="DH1099" s="426">
        <v>90</v>
      </c>
      <c r="DI1099" s="426">
        <v>169</v>
      </c>
      <c r="DJ1099" s="426">
        <v>198</v>
      </c>
      <c r="DK1099" s="426">
        <v>78</v>
      </c>
      <c r="DL1099" s="426">
        <v>190</v>
      </c>
      <c r="DM1099" s="426">
        <v>34</v>
      </c>
      <c r="DN1099" s="426">
        <v>127</v>
      </c>
      <c r="DO1099" s="426">
        <v>106</v>
      </c>
      <c r="DP1099" s="426">
        <v>8</v>
      </c>
      <c r="DQ1099" s="426">
        <v>60</v>
      </c>
      <c r="DR1099" s="426">
        <v>88</v>
      </c>
      <c r="DS1099" s="426">
        <v>114</v>
      </c>
      <c r="DT1099" s="426">
        <v>41</v>
      </c>
      <c r="DU1099" s="426">
        <v>172</v>
      </c>
      <c r="DV1099" s="426">
        <v>158</v>
      </c>
      <c r="DW1099" s="426">
        <v>178</v>
      </c>
      <c r="DX1099" s="426">
        <v>52</v>
      </c>
      <c r="DY1099" s="426">
        <v>96</v>
      </c>
      <c r="DZ1099" s="426">
        <v>93</v>
      </c>
      <c r="EA1099" s="426">
        <v>132</v>
      </c>
      <c r="EB1099" s="426">
        <v>150</v>
      </c>
      <c r="EC1099" s="426">
        <v>187</v>
      </c>
      <c r="ED1099" s="426">
        <v>221</v>
      </c>
      <c r="EE1099" s="426">
        <v>59</v>
      </c>
      <c r="EF1099" s="426">
        <v>117</v>
      </c>
      <c r="EG1099" s="426">
        <v>186</v>
      </c>
      <c r="EH1099" s="426">
        <v>130</v>
      </c>
      <c r="EI1099" s="426">
        <v>46</v>
      </c>
      <c r="EJ1099" s="426">
        <v>101</v>
      </c>
      <c r="EK1099" s="426">
        <v>70</v>
      </c>
      <c r="EL1099" s="426">
        <v>195</v>
      </c>
      <c r="EM1099" s="426">
        <v>65</v>
      </c>
      <c r="EN1099" s="426">
        <v>36</v>
      </c>
      <c r="EO1099" s="426">
        <v>2</v>
      </c>
      <c r="EP1099" s="426">
        <v>10</v>
      </c>
      <c r="EQ1099" s="426">
        <v>75</v>
      </c>
      <c r="ER1099" s="426">
        <v>31</v>
      </c>
      <c r="ES1099" s="426">
        <v>20</v>
      </c>
      <c r="ET1099" s="426">
        <v>128</v>
      </c>
      <c r="EU1099" s="426">
        <v>193</v>
      </c>
      <c r="EV1099" s="426">
        <v>222</v>
      </c>
      <c r="EW1099" s="426">
        <v>197</v>
      </c>
      <c r="EX1099" s="426">
        <v>27</v>
      </c>
      <c r="EY1099" s="426">
        <v>149</v>
      </c>
      <c r="EZ1099" s="426">
        <v>79</v>
      </c>
      <c r="FA1099" s="426">
        <v>109</v>
      </c>
      <c r="FB1099" s="426">
        <v>207</v>
      </c>
      <c r="FC1099" s="426">
        <v>103</v>
      </c>
      <c r="FD1099" s="426">
        <v>113</v>
      </c>
      <c r="FE1099" s="426">
        <v>170</v>
      </c>
      <c r="FF1099" s="426">
        <v>40</v>
      </c>
      <c r="FG1099" s="426">
        <v>146</v>
      </c>
      <c r="FH1099" s="426">
        <v>7</v>
      </c>
      <c r="FI1099" s="426">
        <v>86</v>
      </c>
      <c r="FJ1099" s="426">
        <v>185</v>
      </c>
      <c r="FK1099" s="426">
        <v>83</v>
      </c>
      <c r="FL1099" s="426">
        <v>179</v>
      </c>
      <c r="FM1099" s="426">
        <v>112</v>
      </c>
      <c r="FN1099" s="426">
        <v>22</v>
      </c>
      <c r="FO1099" s="426">
        <v>42</v>
      </c>
      <c r="FP1099" s="426">
        <v>180</v>
      </c>
      <c r="FQ1099" s="426">
        <v>51</v>
      </c>
      <c r="FR1099" s="426">
        <v>196</v>
      </c>
      <c r="FS1099" s="426">
        <v>58</v>
      </c>
      <c r="FT1099" s="426">
        <v>89</v>
      </c>
      <c r="FU1099" s="426">
        <v>30</v>
      </c>
      <c r="FV1099" s="426">
        <v>119</v>
      </c>
      <c r="FW1099" s="426">
        <v>91</v>
      </c>
      <c r="FX1099" s="426">
        <v>61</v>
      </c>
      <c r="FY1099" s="426">
        <v>94</v>
      </c>
      <c r="FZ1099" s="426">
        <v>14</v>
      </c>
      <c r="GA1099" s="426">
        <v>129</v>
      </c>
      <c r="GB1099" s="426">
        <v>173</v>
      </c>
      <c r="GC1099" s="426">
        <v>168</v>
      </c>
      <c r="GD1099" s="426">
        <v>29</v>
      </c>
      <c r="GE1099" s="426">
        <v>189</v>
      </c>
      <c r="GF1099" s="426">
        <v>92</v>
      </c>
      <c r="GG1099" s="426">
        <v>211</v>
      </c>
      <c r="GH1099" s="426">
        <v>131</v>
      </c>
      <c r="GI1099" s="426">
        <v>110</v>
      </c>
      <c r="GJ1099" s="426">
        <v>99</v>
      </c>
      <c r="GK1099" s="426">
        <v>105</v>
      </c>
      <c r="GL1099" s="426">
        <v>67</v>
      </c>
      <c r="GM1099" s="426">
        <v>177</v>
      </c>
      <c r="GN1099" s="426">
        <v>64</v>
      </c>
      <c r="GO1099" s="426">
        <v>218</v>
      </c>
      <c r="GP1099" s="426">
        <v>72</v>
      </c>
      <c r="GQ1099" s="426">
        <v>188</v>
      </c>
      <c r="GR1099" s="426">
        <v>133</v>
      </c>
      <c r="GS1099" s="426">
        <v>9</v>
      </c>
      <c r="GT1099" s="426">
        <v>134</v>
      </c>
      <c r="GU1099" s="426">
        <v>47</v>
      </c>
      <c r="GV1099" s="426">
        <v>208</v>
      </c>
      <c r="GW1099" s="426">
        <v>214</v>
      </c>
      <c r="GX1099" s="426">
        <v>35</v>
      </c>
      <c r="GY1099" s="426">
        <v>43</v>
      </c>
      <c r="GZ1099" s="426">
        <v>69</v>
      </c>
      <c r="HA1099" s="426">
        <v>123</v>
      </c>
      <c r="HB1099" s="426">
        <v>219</v>
      </c>
      <c r="HC1099" s="426">
        <v>125</v>
      </c>
      <c r="HD1099" s="426">
        <v>163</v>
      </c>
      <c r="HE1099" s="426">
        <v>80</v>
      </c>
      <c r="HF1099" s="426">
        <v>151</v>
      </c>
      <c r="HG1099" s="426">
        <v>202</v>
      </c>
      <c r="HH1099" s="426">
        <v>48</v>
      </c>
      <c r="HI1099" s="426">
        <v>199</v>
      </c>
      <c r="HJ1099" s="426">
        <v>4</v>
      </c>
      <c r="HK1099" s="426">
        <v>16</v>
      </c>
      <c r="HM1099" s="426">
        <v>155</v>
      </c>
      <c r="HN1099" s="426">
        <v>28</v>
      </c>
      <c r="HO1099" s="426">
        <v>165</v>
      </c>
      <c r="HP1099" s="426">
        <v>12</v>
      </c>
      <c r="HR1099" s="426">
        <v>174</v>
      </c>
      <c r="HS1099" s="426">
        <v>6</v>
      </c>
      <c r="HT1099" s="426">
        <v>25</v>
      </c>
      <c r="HU1099" s="426">
        <v>102</v>
      </c>
    </row>
    <row r="1100" spans="4:229" x14ac:dyDescent="0.2">
      <c r="E1100" s="428" t="s">
        <v>159</v>
      </c>
      <c r="F1100" s="426">
        <v>173</v>
      </c>
      <c r="G1100" s="426">
        <v>103</v>
      </c>
      <c r="H1100" s="426">
        <v>222</v>
      </c>
      <c r="I1100" s="426">
        <v>107</v>
      </c>
      <c r="J1100" s="426">
        <v>12</v>
      </c>
      <c r="K1100" s="426">
        <v>13</v>
      </c>
      <c r="L1100" s="426">
        <v>23</v>
      </c>
      <c r="M1100" s="426">
        <v>172</v>
      </c>
      <c r="N1100" s="426">
        <v>203</v>
      </c>
      <c r="O1100" s="426">
        <v>104</v>
      </c>
      <c r="P1100" s="426">
        <v>15</v>
      </c>
      <c r="Q1100" s="426">
        <v>66</v>
      </c>
      <c r="R1100" s="426">
        <v>136</v>
      </c>
      <c r="S1100" s="426">
        <v>83</v>
      </c>
      <c r="T1100" s="426">
        <v>6</v>
      </c>
      <c r="U1100" s="426">
        <v>55</v>
      </c>
      <c r="V1100" s="426">
        <v>89</v>
      </c>
      <c r="W1100" s="426">
        <v>67</v>
      </c>
      <c r="X1100" s="426">
        <v>178</v>
      </c>
      <c r="Y1100" s="426">
        <v>41</v>
      </c>
      <c r="Z1100" s="426">
        <v>27</v>
      </c>
      <c r="AA1100" s="426">
        <v>130</v>
      </c>
      <c r="AB1100" s="426">
        <v>17</v>
      </c>
      <c r="AC1100" s="426">
        <v>182</v>
      </c>
      <c r="AD1100" s="426">
        <v>157</v>
      </c>
      <c r="AE1100" s="426">
        <v>49</v>
      </c>
      <c r="AF1100" s="426">
        <v>25</v>
      </c>
      <c r="AG1100" s="426">
        <v>9</v>
      </c>
      <c r="AH1100" s="426">
        <v>146</v>
      </c>
      <c r="AI1100" s="426">
        <v>127</v>
      </c>
      <c r="AJ1100" s="426">
        <v>59</v>
      </c>
      <c r="AK1100" s="426">
        <v>113</v>
      </c>
      <c r="AL1100" s="426">
        <v>154</v>
      </c>
      <c r="AM1100" s="426">
        <v>162</v>
      </c>
      <c r="AN1100" s="426">
        <v>51</v>
      </c>
      <c r="AO1100" s="426">
        <v>19</v>
      </c>
      <c r="AP1100" s="426">
        <v>219</v>
      </c>
      <c r="AQ1100" s="426">
        <v>39</v>
      </c>
      <c r="AR1100" s="426">
        <v>155</v>
      </c>
      <c r="AS1100" s="426">
        <v>94</v>
      </c>
      <c r="AT1100" s="426">
        <v>85</v>
      </c>
      <c r="AU1100" s="426">
        <v>129</v>
      </c>
      <c r="AV1100" s="426">
        <v>40</v>
      </c>
      <c r="AW1100" s="426">
        <v>62</v>
      </c>
      <c r="AX1100" s="426">
        <v>197</v>
      </c>
      <c r="AY1100" s="426">
        <v>4</v>
      </c>
      <c r="AZ1100" s="426">
        <v>194</v>
      </c>
      <c r="BA1100" s="426">
        <v>60</v>
      </c>
      <c r="BB1100" s="426">
        <v>126</v>
      </c>
      <c r="BC1100" s="426">
        <v>72</v>
      </c>
      <c r="BD1100" s="426">
        <v>37</v>
      </c>
      <c r="BE1100" s="426">
        <v>119</v>
      </c>
      <c r="BF1100" s="426">
        <v>102</v>
      </c>
      <c r="BG1100" s="426">
        <v>166</v>
      </c>
      <c r="BH1100" s="426">
        <v>74</v>
      </c>
      <c r="BI1100" s="426">
        <v>165</v>
      </c>
      <c r="BJ1100" s="426">
        <v>63</v>
      </c>
      <c r="BK1100" s="426">
        <v>134</v>
      </c>
      <c r="BL1100" s="426">
        <v>122</v>
      </c>
      <c r="BM1100" s="426">
        <v>52</v>
      </c>
      <c r="BN1100" s="426">
        <v>133</v>
      </c>
      <c r="BO1100" s="426">
        <v>176</v>
      </c>
      <c r="BP1100" s="426">
        <v>110</v>
      </c>
      <c r="BQ1100" s="426">
        <v>201</v>
      </c>
      <c r="BR1100" s="426">
        <v>97</v>
      </c>
      <c r="BS1100" s="426">
        <v>34</v>
      </c>
      <c r="BT1100" s="426">
        <v>58</v>
      </c>
      <c r="BU1100" s="426">
        <v>7</v>
      </c>
      <c r="BV1100" s="426">
        <v>142</v>
      </c>
      <c r="BW1100" s="426">
        <v>158</v>
      </c>
      <c r="BX1100" s="426">
        <v>38</v>
      </c>
      <c r="BY1100" s="426">
        <v>221</v>
      </c>
      <c r="BZ1100" s="426">
        <v>64</v>
      </c>
      <c r="CA1100" s="426">
        <v>81</v>
      </c>
      <c r="CB1100" s="426">
        <v>121</v>
      </c>
      <c r="CC1100" s="426">
        <v>54</v>
      </c>
      <c r="CD1100" s="426">
        <v>98</v>
      </c>
      <c r="CE1100" s="426">
        <v>111</v>
      </c>
      <c r="CF1100" s="426">
        <v>181</v>
      </c>
      <c r="CG1100" s="426">
        <v>68</v>
      </c>
      <c r="CH1100" s="426">
        <v>199</v>
      </c>
      <c r="CI1100" s="426">
        <v>101</v>
      </c>
      <c r="CJ1100" s="426">
        <v>150</v>
      </c>
      <c r="CK1100" s="426">
        <v>50</v>
      </c>
      <c r="CL1100" s="426">
        <v>213</v>
      </c>
      <c r="CM1100" s="426">
        <v>82</v>
      </c>
      <c r="CN1100" s="426">
        <v>159</v>
      </c>
      <c r="CO1100" s="426">
        <v>185</v>
      </c>
      <c r="CP1100" s="426">
        <v>125</v>
      </c>
      <c r="CQ1100" s="426">
        <v>31</v>
      </c>
      <c r="CR1100" s="426">
        <v>214</v>
      </c>
      <c r="CS1100" s="426">
        <v>20</v>
      </c>
      <c r="CT1100" s="426">
        <v>137</v>
      </c>
      <c r="CU1100" s="426">
        <v>183</v>
      </c>
      <c r="CV1100" s="426">
        <v>167</v>
      </c>
      <c r="CW1100" s="426">
        <v>148</v>
      </c>
      <c r="CX1100" s="426">
        <v>208</v>
      </c>
      <c r="CY1100" s="426">
        <v>177</v>
      </c>
      <c r="CZ1100" s="426">
        <v>115</v>
      </c>
      <c r="DA1100" s="426">
        <v>186</v>
      </c>
      <c r="DB1100" s="426">
        <v>22</v>
      </c>
      <c r="DC1100" s="426">
        <v>123</v>
      </c>
      <c r="DD1100" s="426">
        <v>77</v>
      </c>
      <c r="DE1100" s="426">
        <v>5</v>
      </c>
      <c r="DF1100" s="426">
        <v>132</v>
      </c>
      <c r="DG1100" s="426">
        <v>212</v>
      </c>
      <c r="DH1100" s="426">
        <v>141</v>
      </c>
      <c r="DI1100" s="426">
        <v>2</v>
      </c>
      <c r="DJ1100" s="426">
        <v>187</v>
      </c>
      <c r="DK1100" s="426">
        <v>88</v>
      </c>
      <c r="DL1100" s="426">
        <v>175</v>
      </c>
      <c r="DM1100" s="426">
        <v>179</v>
      </c>
      <c r="DN1100" s="426">
        <v>184</v>
      </c>
      <c r="DO1100" s="426">
        <v>86</v>
      </c>
      <c r="DP1100" s="426">
        <v>57</v>
      </c>
      <c r="DQ1100" s="426">
        <v>73</v>
      </c>
      <c r="DR1100" s="426">
        <v>1</v>
      </c>
      <c r="DS1100" s="426">
        <v>189</v>
      </c>
      <c r="DT1100" s="426">
        <v>47</v>
      </c>
      <c r="DU1100" s="426">
        <v>28</v>
      </c>
      <c r="DV1100" s="426">
        <v>192</v>
      </c>
      <c r="DW1100" s="426">
        <v>190</v>
      </c>
      <c r="DX1100" s="426">
        <v>151</v>
      </c>
      <c r="DY1100" s="426">
        <v>53</v>
      </c>
      <c r="DZ1100" s="426">
        <v>79</v>
      </c>
      <c r="EA1100" s="426">
        <v>204</v>
      </c>
      <c r="EB1100" s="426">
        <v>35</v>
      </c>
      <c r="EC1100" s="426">
        <v>211</v>
      </c>
      <c r="ED1100" s="426">
        <v>18</v>
      </c>
      <c r="EE1100" s="426">
        <v>99</v>
      </c>
      <c r="EF1100" s="426">
        <v>140</v>
      </c>
      <c r="EG1100" s="426">
        <v>105</v>
      </c>
      <c r="EH1100" s="426">
        <v>46</v>
      </c>
      <c r="EI1100" s="426">
        <v>70</v>
      </c>
      <c r="EJ1100" s="426">
        <v>96</v>
      </c>
      <c r="EK1100" s="426">
        <v>138</v>
      </c>
      <c r="EL1100" s="426">
        <v>8</v>
      </c>
      <c r="EM1100" s="426">
        <v>14</v>
      </c>
      <c r="EN1100" s="426">
        <v>42</v>
      </c>
      <c r="EO1100" s="426">
        <v>191</v>
      </c>
      <c r="EP1100" s="426">
        <v>45</v>
      </c>
      <c r="EQ1100" s="426">
        <v>93</v>
      </c>
      <c r="ER1100" s="426">
        <v>144</v>
      </c>
      <c r="ES1100" s="426">
        <v>11</v>
      </c>
      <c r="ET1100" s="426">
        <v>118</v>
      </c>
      <c r="EU1100" s="426">
        <v>149</v>
      </c>
      <c r="EV1100" s="426">
        <v>217</v>
      </c>
      <c r="EW1100" s="426">
        <v>109</v>
      </c>
      <c r="EX1100" s="426">
        <v>171</v>
      </c>
      <c r="EY1100" s="426">
        <v>33</v>
      </c>
      <c r="EZ1100" s="426">
        <v>139</v>
      </c>
      <c r="FA1100" s="426">
        <v>169</v>
      </c>
      <c r="FB1100" s="426">
        <v>30</v>
      </c>
      <c r="FC1100" s="426">
        <v>207</v>
      </c>
      <c r="FD1100" s="426">
        <v>215</v>
      </c>
      <c r="FE1100" s="426">
        <v>200</v>
      </c>
      <c r="FF1100" s="426">
        <v>78</v>
      </c>
      <c r="FG1100" s="426">
        <v>152</v>
      </c>
      <c r="FH1100" s="426">
        <v>117</v>
      </c>
      <c r="FI1100" s="426">
        <v>92</v>
      </c>
      <c r="FJ1100" s="426">
        <v>32</v>
      </c>
      <c r="FK1100" s="426">
        <v>198</v>
      </c>
      <c r="FL1100" s="426">
        <v>180</v>
      </c>
      <c r="FM1100" s="426">
        <v>43</v>
      </c>
      <c r="FN1100" s="426">
        <v>91</v>
      </c>
      <c r="FO1100" s="426">
        <v>80</v>
      </c>
      <c r="FP1100" s="426">
        <v>174</v>
      </c>
      <c r="FQ1100" s="426">
        <v>210</v>
      </c>
      <c r="FR1100" s="426">
        <v>26</v>
      </c>
      <c r="FS1100" s="426">
        <v>56</v>
      </c>
      <c r="FT1100" s="426">
        <v>24</v>
      </c>
      <c r="FU1100" s="426">
        <v>29</v>
      </c>
      <c r="FV1100" s="426">
        <v>10</v>
      </c>
      <c r="FW1100" s="426">
        <v>193</v>
      </c>
      <c r="FX1100" s="426">
        <v>156</v>
      </c>
      <c r="FY1100" s="426">
        <v>168</v>
      </c>
      <c r="FZ1100" s="426">
        <v>161</v>
      </c>
      <c r="GA1100" s="426">
        <v>16</v>
      </c>
      <c r="GB1100" s="426">
        <v>205</v>
      </c>
      <c r="GC1100" s="426">
        <v>3</v>
      </c>
      <c r="GD1100" s="426">
        <v>114</v>
      </c>
      <c r="GE1100" s="426">
        <v>71</v>
      </c>
      <c r="GF1100" s="426">
        <v>95</v>
      </c>
      <c r="GG1100" s="426">
        <v>21</v>
      </c>
      <c r="GH1100" s="426">
        <v>196</v>
      </c>
      <c r="GI1100" s="426">
        <v>69</v>
      </c>
      <c r="GJ1100" s="426">
        <v>100</v>
      </c>
      <c r="GK1100" s="426">
        <v>202</v>
      </c>
      <c r="GL1100" s="426">
        <v>48</v>
      </c>
      <c r="GM1100" s="426">
        <v>143</v>
      </c>
      <c r="GN1100" s="426">
        <v>220</v>
      </c>
      <c r="GO1100" s="426">
        <v>106</v>
      </c>
      <c r="GP1100" s="426">
        <v>209</v>
      </c>
      <c r="GQ1100" s="426">
        <v>131</v>
      </c>
      <c r="GR1100" s="426">
        <v>153</v>
      </c>
      <c r="GS1100" s="426">
        <v>120</v>
      </c>
      <c r="GT1100" s="426">
        <v>36</v>
      </c>
      <c r="GU1100" s="426">
        <v>160</v>
      </c>
      <c r="GV1100" s="426">
        <v>216</v>
      </c>
      <c r="GW1100" s="426">
        <v>164</v>
      </c>
      <c r="GX1100" s="426">
        <v>145</v>
      </c>
      <c r="GY1100" s="426">
        <v>108</v>
      </c>
      <c r="GZ1100" s="426">
        <v>218</v>
      </c>
      <c r="HA1100" s="426">
        <v>90</v>
      </c>
      <c r="HB1100" s="426">
        <v>116</v>
      </c>
      <c r="HC1100" s="426">
        <v>65</v>
      </c>
      <c r="HD1100" s="426">
        <v>44</v>
      </c>
      <c r="HE1100" s="426">
        <v>112</v>
      </c>
      <c r="HF1100" s="426">
        <v>76</v>
      </c>
      <c r="HG1100" s="426">
        <v>163</v>
      </c>
      <c r="HH1100" s="426">
        <v>84</v>
      </c>
      <c r="HI1100" s="426">
        <v>61</v>
      </c>
      <c r="HJ1100" s="426">
        <v>124</v>
      </c>
      <c r="HK1100" s="426">
        <v>170</v>
      </c>
      <c r="HM1100" s="426">
        <v>75</v>
      </c>
      <c r="HN1100" s="426">
        <v>135</v>
      </c>
      <c r="HO1100" s="426">
        <v>195</v>
      </c>
      <c r="HP1100" s="426">
        <v>87</v>
      </c>
      <c r="HR1100" s="426">
        <v>128</v>
      </c>
      <c r="HS1100" s="426">
        <v>188</v>
      </c>
      <c r="HT1100" s="426">
        <v>147</v>
      </c>
      <c r="HU1100" s="426">
        <v>206</v>
      </c>
    </row>
    <row r="1102" spans="4:229" x14ac:dyDescent="0.2">
      <c r="D1102" s="429">
        <v>223</v>
      </c>
      <c r="E1102" s="429" t="s">
        <v>179</v>
      </c>
    </row>
    <row r="1103" spans="4:229" x14ac:dyDescent="0.2">
      <c r="E1103" s="428" t="s">
        <v>130</v>
      </c>
      <c r="F1103" s="426">
        <v>1</v>
      </c>
      <c r="G1103" s="426">
        <v>2</v>
      </c>
      <c r="H1103" s="426">
        <v>3</v>
      </c>
      <c r="I1103" s="426">
        <v>4</v>
      </c>
      <c r="J1103" s="426">
        <v>5</v>
      </c>
      <c r="K1103" s="426">
        <v>6</v>
      </c>
      <c r="L1103" s="426">
        <v>7</v>
      </c>
      <c r="M1103" s="426">
        <v>8</v>
      </c>
      <c r="N1103" s="426">
        <v>9</v>
      </c>
      <c r="O1103" s="426">
        <v>10</v>
      </c>
      <c r="P1103" s="426">
        <v>11</v>
      </c>
      <c r="Q1103" s="426">
        <v>12</v>
      </c>
      <c r="R1103" s="426">
        <v>13</v>
      </c>
      <c r="S1103" s="426">
        <v>14</v>
      </c>
      <c r="T1103" s="426">
        <v>15</v>
      </c>
      <c r="U1103" s="426">
        <v>16</v>
      </c>
      <c r="V1103" s="426">
        <v>17</v>
      </c>
      <c r="W1103" s="426">
        <v>18</v>
      </c>
      <c r="X1103" s="426">
        <v>19</v>
      </c>
      <c r="Y1103" s="426">
        <v>20</v>
      </c>
      <c r="Z1103" s="426">
        <v>21</v>
      </c>
      <c r="AA1103" s="426">
        <v>22</v>
      </c>
      <c r="AB1103" s="426">
        <v>23</v>
      </c>
      <c r="AC1103" s="426">
        <v>24</v>
      </c>
      <c r="AD1103" s="426">
        <v>25</v>
      </c>
      <c r="AE1103" s="426">
        <v>26</v>
      </c>
      <c r="AF1103" s="426">
        <v>27</v>
      </c>
      <c r="AG1103" s="426">
        <v>28</v>
      </c>
      <c r="AH1103" s="426">
        <v>29</v>
      </c>
      <c r="AI1103" s="426">
        <v>30</v>
      </c>
      <c r="AJ1103" s="426">
        <v>31</v>
      </c>
      <c r="AK1103" s="426">
        <v>32</v>
      </c>
      <c r="AL1103" s="426">
        <v>33</v>
      </c>
      <c r="AM1103" s="426">
        <v>34</v>
      </c>
      <c r="AN1103" s="426">
        <v>35</v>
      </c>
      <c r="AO1103" s="426">
        <v>36</v>
      </c>
      <c r="AP1103" s="426">
        <v>37</v>
      </c>
      <c r="AQ1103" s="426">
        <v>38</v>
      </c>
      <c r="AR1103" s="426">
        <v>39</v>
      </c>
      <c r="AS1103" s="426">
        <v>40</v>
      </c>
      <c r="AT1103" s="426">
        <v>41</v>
      </c>
      <c r="AU1103" s="426">
        <v>42</v>
      </c>
      <c r="AV1103" s="426">
        <v>43</v>
      </c>
      <c r="AW1103" s="426">
        <v>44</v>
      </c>
      <c r="AX1103" s="426">
        <v>45</v>
      </c>
      <c r="AY1103" s="426">
        <v>46</v>
      </c>
      <c r="AZ1103" s="426">
        <v>47</v>
      </c>
      <c r="BA1103" s="426">
        <v>48</v>
      </c>
      <c r="BB1103" s="426">
        <v>49</v>
      </c>
      <c r="BC1103" s="426">
        <v>50</v>
      </c>
      <c r="BD1103" s="426">
        <v>51</v>
      </c>
      <c r="BE1103" s="426">
        <v>52</v>
      </c>
      <c r="BF1103" s="426">
        <v>53</v>
      </c>
      <c r="BG1103" s="426">
        <v>54</v>
      </c>
      <c r="BH1103" s="426">
        <v>55</v>
      </c>
      <c r="BI1103" s="426">
        <v>56</v>
      </c>
      <c r="BJ1103" s="426">
        <v>57</v>
      </c>
      <c r="BK1103" s="426">
        <v>58</v>
      </c>
      <c r="BL1103" s="426">
        <v>59</v>
      </c>
      <c r="BM1103" s="426">
        <v>60</v>
      </c>
      <c r="BN1103" s="426">
        <v>61</v>
      </c>
      <c r="BO1103" s="426">
        <v>62</v>
      </c>
      <c r="BP1103" s="426">
        <v>63</v>
      </c>
      <c r="BQ1103" s="426">
        <v>64</v>
      </c>
      <c r="BR1103" s="426">
        <v>65</v>
      </c>
      <c r="BS1103" s="426">
        <v>66</v>
      </c>
      <c r="BT1103" s="426">
        <v>67</v>
      </c>
      <c r="BU1103" s="426">
        <v>68</v>
      </c>
      <c r="BV1103" s="426">
        <v>69</v>
      </c>
      <c r="BW1103" s="426">
        <v>70</v>
      </c>
      <c r="BX1103" s="426">
        <v>71</v>
      </c>
      <c r="BY1103" s="426">
        <v>72</v>
      </c>
      <c r="BZ1103" s="426">
        <v>73</v>
      </c>
      <c r="CA1103" s="426">
        <v>74</v>
      </c>
      <c r="CB1103" s="426">
        <v>75</v>
      </c>
      <c r="CC1103" s="426">
        <v>76</v>
      </c>
      <c r="CD1103" s="426">
        <v>77</v>
      </c>
      <c r="CE1103" s="426">
        <v>78</v>
      </c>
      <c r="CF1103" s="426">
        <v>79</v>
      </c>
      <c r="CG1103" s="426">
        <v>80</v>
      </c>
      <c r="CH1103" s="426">
        <v>81</v>
      </c>
      <c r="CI1103" s="426">
        <v>82</v>
      </c>
      <c r="CJ1103" s="426">
        <v>83</v>
      </c>
      <c r="CK1103" s="426">
        <v>84</v>
      </c>
      <c r="CL1103" s="426">
        <v>85</v>
      </c>
      <c r="CM1103" s="426">
        <v>86</v>
      </c>
      <c r="CN1103" s="426">
        <v>87</v>
      </c>
      <c r="CO1103" s="426">
        <v>88</v>
      </c>
      <c r="CP1103" s="426">
        <v>89</v>
      </c>
      <c r="CQ1103" s="426">
        <v>90</v>
      </c>
      <c r="CR1103" s="426">
        <v>91</v>
      </c>
      <c r="CS1103" s="426">
        <v>92</v>
      </c>
      <c r="CT1103" s="426">
        <v>93</v>
      </c>
      <c r="CU1103" s="426">
        <v>94</v>
      </c>
      <c r="CV1103" s="426">
        <v>95</v>
      </c>
      <c r="CW1103" s="426">
        <v>96</v>
      </c>
      <c r="CX1103" s="426">
        <v>97</v>
      </c>
      <c r="CY1103" s="426">
        <v>98</v>
      </c>
      <c r="CZ1103" s="426">
        <v>99</v>
      </c>
      <c r="DA1103" s="426">
        <v>100</v>
      </c>
      <c r="DB1103" s="426">
        <v>101</v>
      </c>
      <c r="DC1103" s="426">
        <v>102</v>
      </c>
      <c r="DD1103" s="426">
        <v>103</v>
      </c>
      <c r="DE1103" s="426">
        <v>104</v>
      </c>
      <c r="DF1103" s="426">
        <v>105</v>
      </c>
      <c r="DG1103" s="426">
        <v>106</v>
      </c>
      <c r="DH1103" s="426">
        <v>107</v>
      </c>
      <c r="DI1103" s="426">
        <v>108</v>
      </c>
      <c r="DJ1103" s="426">
        <v>109</v>
      </c>
      <c r="DK1103" s="426">
        <v>110</v>
      </c>
      <c r="DL1103" s="426">
        <v>111</v>
      </c>
      <c r="DM1103" s="426">
        <v>112</v>
      </c>
      <c r="DN1103" s="426">
        <v>113</v>
      </c>
      <c r="DO1103" s="426">
        <v>114</v>
      </c>
      <c r="DP1103" s="426">
        <v>115</v>
      </c>
      <c r="DQ1103" s="426">
        <v>116</v>
      </c>
      <c r="DR1103" s="426">
        <v>117</v>
      </c>
      <c r="DS1103" s="426">
        <v>118</v>
      </c>
      <c r="DT1103" s="426">
        <v>119</v>
      </c>
      <c r="DU1103" s="426">
        <v>120</v>
      </c>
      <c r="DV1103" s="426">
        <v>121</v>
      </c>
      <c r="DW1103" s="426">
        <v>122</v>
      </c>
      <c r="DX1103" s="426">
        <v>123</v>
      </c>
      <c r="DY1103" s="426">
        <v>124</v>
      </c>
      <c r="DZ1103" s="426">
        <v>125</v>
      </c>
      <c r="EA1103" s="426">
        <v>126</v>
      </c>
      <c r="EB1103" s="426">
        <v>127</v>
      </c>
      <c r="EC1103" s="426">
        <v>128</v>
      </c>
      <c r="ED1103" s="426">
        <v>129</v>
      </c>
      <c r="EE1103" s="426">
        <v>130</v>
      </c>
      <c r="EF1103" s="426">
        <v>131</v>
      </c>
      <c r="EG1103" s="426">
        <v>132</v>
      </c>
      <c r="EH1103" s="426">
        <v>133</v>
      </c>
      <c r="EI1103" s="426">
        <v>134</v>
      </c>
      <c r="EJ1103" s="426">
        <v>135</v>
      </c>
      <c r="EK1103" s="426">
        <v>136</v>
      </c>
      <c r="EL1103" s="426">
        <v>137</v>
      </c>
      <c r="EM1103" s="426">
        <v>138</v>
      </c>
      <c r="EN1103" s="426">
        <v>139</v>
      </c>
      <c r="EO1103" s="426">
        <v>140</v>
      </c>
      <c r="EP1103" s="426">
        <v>141</v>
      </c>
      <c r="EQ1103" s="426">
        <v>142</v>
      </c>
      <c r="ER1103" s="426">
        <v>143</v>
      </c>
      <c r="ES1103" s="426">
        <v>144</v>
      </c>
      <c r="ET1103" s="426">
        <v>145</v>
      </c>
      <c r="EU1103" s="426">
        <v>146</v>
      </c>
      <c r="EV1103" s="426">
        <v>147</v>
      </c>
      <c r="EW1103" s="426">
        <v>148</v>
      </c>
      <c r="EX1103" s="426">
        <v>149</v>
      </c>
      <c r="EY1103" s="426">
        <v>150</v>
      </c>
      <c r="EZ1103" s="426">
        <v>151</v>
      </c>
      <c r="FA1103" s="426">
        <v>152</v>
      </c>
      <c r="FB1103" s="426">
        <v>153</v>
      </c>
      <c r="FC1103" s="426">
        <v>154</v>
      </c>
      <c r="FD1103" s="426">
        <v>155</v>
      </c>
      <c r="FE1103" s="426">
        <v>156</v>
      </c>
      <c r="FF1103" s="426">
        <v>157</v>
      </c>
      <c r="FG1103" s="426">
        <v>158</v>
      </c>
      <c r="FH1103" s="426">
        <v>159</v>
      </c>
      <c r="FI1103" s="426">
        <v>160</v>
      </c>
      <c r="FJ1103" s="426">
        <v>161</v>
      </c>
      <c r="FK1103" s="426">
        <v>162</v>
      </c>
      <c r="FL1103" s="426">
        <v>163</v>
      </c>
      <c r="FM1103" s="426">
        <v>164</v>
      </c>
      <c r="FN1103" s="426">
        <v>165</v>
      </c>
      <c r="FO1103" s="426">
        <v>166</v>
      </c>
      <c r="FP1103" s="426">
        <v>167</v>
      </c>
      <c r="FQ1103" s="426">
        <v>168</v>
      </c>
      <c r="FR1103" s="426">
        <v>169</v>
      </c>
      <c r="FS1103" s="426">
        <v>170</v>
      </c>
      <c r="FT1103" s="426">
        <v>171</v>
      </c>
      <c r="FU1103" s="426">
        <v>172</v>
      </c>
      <c r="FV1103" s="426">
        <v>173</v>
      </c>
      <c r="FW1103" s="426">
        <v>174</v>
      </c>
      <c r="FX1103" s="426">
        <v>175</v>
      </c>
      <c r="FY1103" s="426">
        <v>176</v>
      </c>
      <c r="FZ1103" s="426">
        <v>177</v>
      </c>
      <c r="GA1103" s="426">
        <v>178</v>
      </c>
      <c r="GB1103" s="426">
        <v>179</v>
      </c>
      <c r="GC1103" s="426">
        <v>180</v>
      </c>
      <c r="GD1103" s="426">
        <v>181</v>
      </c>
      <c r="GE1103" s="426">
        <v>182</v>
      </c>
      <c r="GF1103" s="426">
        <v>183</v>
      </c>
      <c r="GG1103" s="426">
        <v>184</v>
      </c>
      <c r="GH1103" s="426">
        <v>185</v>
      </c>
      <c r="GI1103" s="426">
        <v>186</v>
      </c>
      <c r="GJ1103" s="426">
        <v>187</v>
      </c>
      <c r="GK1103" s="426">
        <v>188</v>
      </c>
      <c r="GL1103" s="426">
        <v>189</v>
      </c>
      <c r="GM1103" s="426">
        <v>190</v>
      </c>
      <c r="GN1103" s="426">
        <v>191</v>
      </c>
      <c r="GO1103" s="426">
        <v>192</v>
      </c>
      <c r="GP1103" s="426">
        <v>193</v>
      </c>
      <c r="GQ1103" s="426">
        <v>194</v>
      </c>
      <c r="GR1103" s="426">
        <v>195</v>
      </c>
      <c r="GS1103" s="426">
        <v>196</v>
      </c>
      <c r="GT1103" s="426">
        <v>197</v>
      </c>
      <c r="GU1103" s="426">
        <v>198</v>
      </c>
      <c r="GV1103" s="426">
        <v>199</v>
      </c>
      <c r="GW1103" s="426">
        <v>200</v>
      </c>
      <c r="GX1103" s="426">
        <v>201</v>
      </c>
      <c r="GY1103" s="426">
        <v>202</v>
      </c>
      <c r="GZ1103" s="426">
        <v>203</v>
      </c>
      <c r="HA1103" s="426">
        <v>204</v>
      </c>
      <c r="HB1103" s="426">
        <v>205</v>
      </c>
      <c r="HC1103" s="426">
        <v>206</v>
      </c>
      <c r="HD1103" s="426">
        <v>207</v>
      </c>
      <c r="HE1103" s="426">
        <v>208</v>
      </c>
      <c r="HF1103" s="426">
        <v>209</v>
      </c>
      <c r="HG1103" s="426">
        <v>210</v>
      </c>
      <c r="HH1103" s="426">
        <v>211</v>
      </c>
      <c r="HI1103" s="426">
        <v>212</v>
      </c>
      <c r="HJ1103" s="426">
        <v>213</v>
      </c>
      <c r="HK1103" s="426">
        <v>214</v>
      </c>
      <c r="HL1103" s="426">
        <v>215</v>
      </c>
      <c r="HM1103" s="426">
        <v>216</v>
      </c>
      <c r="HN1103" s="426">
        <v>217</v>
      </c>
      <c r="HO1103" s="426">
        <v>218</v>
      </c>
      <c r="HP1103" s="426">
        <v>219</v>
      </c>
      <c r="HR1103" s="426">
        <v>220</v>
      </c>
      <c r="HS1103" s="426">
        <v>221</v>
      </c>
      <c r="HT1103" s="426">
        <v>222</v>
      </c>
      <c r="HU1103" s="426">
        <v>223</v>
      </c>
    </row>
    <row r="1104" spans="4:229" x14ac:dyDescent="0.2">
      <c r="E1104" s="428" t="s">
        <v>157</v>
      </c>
      <c r="F1104" s="426">
        <v>73</v>
      </c>
      <c r="G1104" s="426">
        <v>23</v>
      </c>
      <c r="H1104" s="426">
        <v>90</v>
      </c>
      <c r="I1104" s="426">
        <v>120</v>
      </c>
      <c r="J1104" s="426">
        <v>156</v>
      </c>
      <c r="K1104" s="426">
        <v>64</v>
      </c>
      <c r="L1104" s="426">
        <v>89</v>
      </c>
      <c r="M1104" s="426">
        <v>20</v>
      </c>
      <c r="N1104" s="426">
        <v>217</v>
      </c>
      <c r="O1104" s="426">
        <v>112</v>
      </c>
      <c r="P1104" s="426">
        <v>110</v>
      </c>
      <c r="Q1104" s="426">
        <v>13</v>
      </c>
      <c r="R1104" s="426">
        <v>154</v>
      </c>
      <c r="S1104" s="426">
        <v>1</v>
      </c>
      <c r="T1104" s="426">
        <v>72</v>
      </c>
      <c r="U1104" s="426">
        <v>117</v>
      </c>
      <c r="V1104" s="426">
        <v>125</v>
      </c>
      <c r="W1104" s="426">
        <v>52</v>
      </c>
      <c r="X1104" s="426">
        <v>168</v>
      </c>
      <c r="Y1104" s="426">
        <v>29</v>
      </c>
      <c r="Z1104" s="426">
        <v>35</v>
      </c>
      <c r="AA1104" s="426">
        <v>164</v>
      </c>
      <c r="AB1104" s="426">
        <v>5</v>
      </c>
      <c r="AC1104" s="426">
        <v>27</v>
      </c>
      <c r="AD1104" s="426">
        <v>143</v>
      </c>
      <c r="AE1104" s="426">
        <v>192</v>
      </c>
      <c r="AF1104" s="426">
        <v>85</v>
      </c>
      <c r="AG1104" s="426">
        <v>204</v>
      </c>
      <c r="AH1104" s="426">
        <v>45</v>
      </c>
      <c r="AI1104" s="426">
        <v>213</v>
      </c>
      <c r="AJ1104" s="426">
        <v>75</v>
      </c>
      <c r="AK1104" s="426">
        <v>80</v>
      </c>
      <c r="AL1104" s="426">
        <v>101</v>
      </c>
      <c r="AM1104" s="426">
        <v>135</v>
      </c>
      <c r="AN1104" s="426">
        <v>157</v>
      </c>
      <c r="AO1104" s="426">
        <v>15</v>
      </c>
      <c r="AP1104" s="426">
        <v>189</v>
      </c>
      <c r="AQ1104" s="426">
        <v>102</v>
      </c>
      <c r="AR1104" s="426">
        <v>221</v>
      </c>
      <c r="AS1104" s="426">
        <v>99</v>
      </c>
      <c r="AT1104" s="426">
        <v>173</v>
      </c>
      <c r="AU1104" s="426">
        <v>19</v>
      </c>
      <c r="AV1104" s="426">
        <v>116</v>
      </c>
      <c r="AW1104" s="426">
        <v>30</v>
      </c>
      <c r="AX1104" s="426">
        <v>62</v>
      </c>
      <c r="AY1104" s="426">
        <v>25</v>
      </c>
      <c r="AZ1104" s="426">
        <v>163</v>
      </c>
      <c r="BA1104" s="426">
        <v>57</v>
      </c>
      <c r="BB1104" s="426">
        <v>97</v>
      </c>
      <c r="BC1104" s="426">
        <v>51</v>
      </c>
      <c r="BD1104" s="426">
        <v>59</v>
      </c>
      <c r="BE1104" s="426">
        <v>166</v>
      </c>
      <c r="BF1104" s="426">
        <v>215</v>
      </c>
      <c r="BG1104" s="426">
        <v>46</v>
      </c>
      <c r="BH1104" s="426">
        <v>137</v>
      </c>
      <c r="BI1104" s="426">
        <v>169</v>
      </c>
      <c r="BJ1104" s="426">
        <v>179</v>
      </c>
      <c r="BK1104" s="426">
        <v>182</v>
      </c>
      <c r="BL1104" s="426">
        <v>21</v>
      </c>
      <c r="BM1104" s="426">
        <v>198</v>
      </c>
      <c r="BN1104" s="426">
        <v>95</v>
      </c>
      <c r="BO1104" s="426">
        <v>219</v>
      </c>
      <c r="BP1104" s="426">
        <v>87</v>
      </c>
      <c r="BQ1104" s="426">
        <v>176</v>
      </c>
      <c r="BR1104" s="426">
        <v>131</v>
      </c>
      <c r="BS1104" s="426">
        <v>115</v>
      </c>
      <c r="BT1104" s="426">
        <v>146</v>
      </c>
      <c r="BU1104" s="426">
        <v>209</v>
      </c>
      <c r="BV1104" s="426">
        <v>211</v>
      </c>
      <c r="BW1104" s="426">
        <v>98</v>
      </c>
      <c r="BX1104" s="426">
        <v>134</v>
      </c>
      <c r="BY1104" s="426">
        <v>106</v>
      </c>
      <c r="BZ1104" s="426">
        <v>49</v>
      </c>
      <c r="CA1104" s="426">
        <v>141</v>
      </c>
      <c r="CB1104" s="426">
        <v>178</v>
      </c>
      <c r="CC1104" s="426">
        <v>40</v>
      </c>
      <c r="CD1104" s="426">
        <v>11</v>
      </c>
      <c r="CE1104" s="426">
        <v>180</v>
      </c>
      <c r="CF1104" s="426">
        <v>26</v>
      </c>
      <c r="CG1104" s="426">
        <v>148</v>
      </c>
      <c r="CH1104" s="426">
        <v>109</v>
      </c>
      <c r="CI1104" s="426">
        <v>118</v>
      </c>
      <c r="CJ1104" s="426">
        <v>190</v>
      </c>
      <c r="CK1104" s="426">
        <v>201</v>
      </c>
      <c r="CL1104" s="426">
        <v>127</v>
      </c>
      <c r="CM1104" s="426">
        <v>79</v>
      </c>
      <c r="CN1104" s="426">
        <v>140</v>
      </c>
      <c r="CO1104" s="426">
        <v>91</v>
      </c>
      <c r="CP1104" s="426">
        <v>36</v>
      </c>
      <c r="CQ1104" s="426">
        <v>81</v>
      </c>
      <c r="CR1104" s="426">
        <v>33</v>
      </c>
      <c r="CS1104" s="426">
        <v>210</v>
      </c>
      <c r="CT1104" s="426">
        <v>55</v>
      </c>
      <c r="CU1104" s="426">
        <v>177</v>
      </c>
      <c r="CV1104" s="426">
        <v>199</v>
      </c>
      <c r="CW1104" s="426">
        <v>69</v>
      </c>
      <c r="CX1104" s="426">
        <v>130</v>
      </c>
      <c r="CY1104" s="426">
        <v>9</v>
      </c>
      <c r="CZ1104" s="426">
        <v>172</v>
      </c>
      <c r="DA1104" s="426">
        <v>93</v>
      </c>
      <c r="DB1104" s="426">
        <v>155</v>
      </c>
      <c r="DC1104" s="426">
        <v>185</v>
      </c>
      <c r="DD1104" s="426">
        <v>82</v>
      </c>
      <c r="DE1104" s="426">
        <v>78</v>
      </c>
      <c r="DF1104" s="426">
        <v>161</v>
      </c>
      <c r="DG1104" s="426">
        <v>104</v>
      </c>
      <c r="DH1104" s="426">
        <v>150</v>
      </c>
      <c r="DI1104" s="426">
        <v>214</v>
      </c>
      <c r="DJ1104" s="426">
        <v>31</v>
      </c>
      <c r="DK1104" s="426">
        <v>108</v>
      </c>
      <c r="DL1104" s="426">
        <v>44</v>
      </c>
      <c r="DM1104" s="426">
        <v>28</v>
      </c>
      <c r="DN1104" s="426">
        <v>152</v>
      </c>
      <c r="DO1104" s="426">
        <v>171</v>
      </c>
      <c r="DP1104" s="426">
        <v>71</v>
      </c>
      <c r="DQ1104" s="426">
        <v>14</v>
      </c>
      <c r="DR1104" s="426">
        <v>151</v>
      </c>
      <c r="DS1104" s="426">
        <v>170</v>
      </c>
      <c r="DT1104" s="426">
        <v>136</v>
      </c>
      <c r="DU1104" s="426">
        <v>113</v>
      </c>
      <c r="DV1104" s="426">
        <v>165</v>
      </c>
      <c r="DW1104" s="426">
        <v>203</v>
      </c>
      <c r="DX1104" s="426">
        <v>181</v>
      </c>
      <c r="DY1104" s="426">
        <v>100</v>
      </c>
      <c r="DZ1104" s="426">
        <v>191</v>
      </c>
      <c r="EA1104" s="426">
        <v>53</v>
      </c>
      <c r="EB1104" s="426">
        <v>200</v>
      </c>
      <c r="EC1104" s="426">
        <v>124</v>
      </c>
      <c r="ED1104" s="426">
        <v>126</v>
      </c>
      <c r="EE1104" s="426">
        <v>6</v>
      </c>
      <c r="EF1104" s="426">
        <v>207</v>
      </c>
      <c r="EG1104" s="426">
        <v>119</v>
      </c>
      <c r="EH1104" s="426">
        <v>159</v>
      </c>
      <c r="EI1104" s="426">
        <v>38</v>
      </c>
      <c r="EJ1104" s="426">
        <v>74</v>
      </c>
      <c r="EK1104" s="426">
        <v>107</v>
      </c>
      <c r="EL1104" s="426">
        <v>86</v>
      </c>
      <c r="EM1104" s="426">
        <v>114</v>
      </c>
      <c r="EN1104" s="426">
        <v>128</v>
      </c>
      <c r="EO1104" s="426">
        <v>56</v>
      </c>
      <c r="EP1104" s="426">
        <v>212</v>
      </c>
      <c r="EQ1104" s="426">
        <v>121</v>
      </c>
      <c r="ER1104" s="426">
        <v>42</v>
      </c>
      <c r="ES1104" s="426">
        <v>67</v>
      </c>
      <c r="ET1104" s="426">
        <v>24</v>
      </c>
      <c r="EU1104" s="426">
        <v>223</v>
      </c>
      <c r="EV1104" s="426">
        <v>138</v>
      </c>
      <c r="EW1104" s="426">
        <v>65</v>
      </c>
      <c r="EX1104" s="426">
        <v>206</v>
      </c>
      <c r="EY1104" s="426">
        <v>58</v>
      </c>
      <c r="EZ1104" s="426">
        <v>145</v>
      </c>
      <c r="FA1104" s="426">
        <v>88</v>
      </c>
      <c r="FB1104" s="426">
        <v>34</v>
      </c>
      <c r="FC1104" s="426">
        <v>197</v>
      </c>
      <c r="FD1104" s="426">
        <v>66</v>
      </c>
      <c r="FE1104" s="426">
        <v>184</v>
      </c>
      <c r="FF1104" s="426">
        <v>16</v>
      </c>
      <c r="FG1104" s="426">
        <v>54</v>
      </c>
      <c r="FH1104" s="426">
        <v>47</v>
      </c>
      <c r="FI1104" s="426">
        <v>84</v>
      </c>
      <c r="FJ1104" s="426">
        <v>183</v>
      </c>
      <c r="FK1104" s="426">
        <v>133</v>
      </c>
      <c r="FL1104" s="426">
        <v>175</v>
      </c>
      <c r="FM1104" s="426">
        <v>186</v>
      </c>
      <c r="FN1104" s="426">
        <v>77</v>
      </c>
      <c r="FO1104" s="426">
        <v>167</v>
      </c>
      <c r="FP1104" s="426">
        <v>63</v>
      </c>
      <c r="FQ1104" s="426">
        <v>17</v>
      </c>
      <c r="FR1104" s="426">
        <v>202</v>
      </c>
      <c r="FS1104" s="426">
        <v>132</v>
      </c>
      <c r="FT1104" s="426">
        <v>160</v>
      </c>
      <c r="FU1104" s="426">
        <v>174</v>
      </c>
      <c r="FV1104" s="426">
        <v>60</v>
      </c>
      <c r="FW1104" s="426">
        <v>83</v>
      </c>
      <c r="FX1104" s="426">
        <v>193</v>
      </c>
      <c r="FY1104" s="426">
        <v>153</v>
      </c>
      <c r="FZ1104" s="426">
        <v>129</v>
      </c>
      <c r="GA1104" s="426">
        <v>4</v>
      </c>
      <c r="GB1104" s="426">
        <v>96</v>
      </c>
      <c r="GC1104" s="426">
        <v>68</v>
      </c>
      <c r="GD1104" s="426">
        <v>10</v>
      </c>
      <c r="GE1104" s="426">
        <v>18</v>
      </c>
      <c r="GF1104" s="426">
        <v>144</v>
      </c>
      <c r="GG1104" s="426">
        <v>61</v>
      </c>
      <c r="GH1104" s="426">
        <v>218</v>
      </c>
      <c r="GI1104" s="426">
        <v>94</v>
      </c>
      <c r="GJ1104" s="426">
        <v>105</v>
      </c>
      <c r="GK1104" s="426">
        <v>205</v>
      </c>
      <c r="GL1104" s="426">
        <v>147</v>
      </c>
      <c r="GM1104" s="426">
        <v>39</v>
      </c>
      <c r="GN1104" s="426">
        <v>208</v>
      </c>
      <c r="GO1104" s="426">
        <v>48</v>
      </c>
      <c r="GP1104" s="426">
        <v>187</v>
      </c>
      <c r="GQ1104" s="426">
        <v>7</v>
      </c>
      <c r="GR1104" s="426">
        <v>37</v>
      </c>
      <c r="GS1104" s="426">
        <v>70</v>
      </c>
      <c r="GT1104" s="426">
        <v>195</v>
      </c>
      <c r="GU1104" s="426">
        <v>220</v>
      </c>
      <c r="GV1104" s="426">
        <v>216</v>
      </c>
      <c r="GW1104" s="426">
        <v>123</v>
      </c>
      <c r="GX1104" s="426">
        <v>149</v>
      </c>
      <c r="GY1104" s="426">
        <v>196</v>
      </c>
      <c r="GZ1104" s="426">
        <v>162</v>
      </c>
      <c r="HA1104" s="426">
        <v>2</v>
      </c>
      <c r="HB1104" s="426">
        <v>41</v>
      </c>
      <c r="HC1104" s="426">
        <v>103</v>
      </c>
      <c r="HD1104" s="426">
        <v>222</v>
      </c>
      <c r="HE1104" s="426">
        <v>12</v>
      </c>
      <c r="HF1104" s="426">
        <v>188</v>
      </c>
      <c r="HG1104" s="426">
        <v>76</v>
      </c>
      <c r="HH1104" s="426">
        <v>43</v>
      </c>
      <c r="HI1104" s="426">
        <v>111</v>
      </c>
      <c r="HJ1104" s="426">
        <v>122</v>
      </c>
      <c r="HK1104" s="426">
        <v>158</v>
      </c>
      <c r="HL1104" s="426">
        <v>8</v>
      </c>
      <c r="HM1104" s="426">
        <v>50</v>
      </c>
      <c r="HN1104" s="426">
        <v>139</v>
      </c>
      <c r="HO1104" s="426">
        <v>32</v>
      </c>
      <c r="HP1104" s="426">
        <v>22</v>
      </c>
      <c r="HR1104" s="426">
        <v>194</v>
      </c>
      <c r="HS1104" s="426">
        <v>3</v>
      </c>
      <c r="HT1104" s="426">
        <v>142</v>
      </c>
      <c r="HU1104" s="426">
        <v>92</v>
      </c>
    </row>
    <row r="1105" spans="4:234" x14ac:dyDescent="0.2">
      <c r="E1105" s="428" t="s">
        <v>159</v>
      </c>
      <c r="F1105" s="426">
        <v>168</v>
      </c>
      <c r="G1105" s="426">
        <v>14</v>
      </c>
      <c r="H1105" s="426">
        <v>56</v>
      </c>
      <c r="I1105" s="426">
        <v>142</v>
      </c>
      <c r="J1105" s="426">
        <v>7</v>
      </c>
      <c r="K1105" s="426">
        <v>2</v>
      </c>
      <c r="L1105" s="426">
        <v>215</v>
      </c>
      <c r="M1105" s="426">
        <v>22</v>
      </c>
      <c r="N1105" s="426">
        <v>106</v>
      </c>
      <c r="O1105" s="426">
        <v>194</v>
      </c>
      <c r="P1105" s="426">
        <v>157</v>
      </c>
      <c r="Q1105" s="426">
        <v>46</v>
      </c>
      <c r="R1105" s="426">
        <v>95</v>
      </c>
      <c r="S1105" s="426">
        <v>151</v>
      </c>
      <c r="T1105" s="426">
        <v>1</v>
      </c>
      <c r="U1105" s="426">
        <v>20</v>
      </c>
      <c r="V1105" s="426">
        <v>34</v>
      </c>
      <c r="W1105" s="426">
        <v>140</v>
      </c>
      <c r="X1105" s="426">
        <v>28</v>
      </c>
      <c r="Y1105" s="426">
        <v>122</v>
      </c>
      <c r="Z1105" s="426">
        <v>39</v>
      </c>
      <c r="AA1105" s="426">
        <v>78</v>
      </c>
      <c r="AB1105" s="426">
        <v>189</v>
      </c>
      <c r="AC1105" s="426">
        <v>103</v>
      </c>
      <c r="AD1105" s="426">
        <v>167</v>
      </c>
      <c r="AE1105" s="426">
        <v>178</v>
      </c>
      <c r="AF1105" s="426">
        <v>218</v>
      </c>
      <c r="AG1105" s="426">
        <v>171</v>
      </c>
      <c r="AH1105" s="426">
        <v>12</v>
      </c>
      <c r="AI1105" s="426">
        <v>36</v>
      </c>
      <c r="AJ1105" s="426">
        <v>30</v>
      </c>
      <c r="AK1105" s="426">
        <v>110</v>
      </c>
      <c r="AL1105" s="426">
        <v>221</v>
      </c>
      <c r="AM1105" s="426">
        <v>10</v>
      </c>
      <c r="AN1105" s="426">
        <v>138</v>
      </c>
      <c r="AO1105" s="426">
        <v>62</v>
      </c>
      <c r="AP1105" s="426">
        <v>68</v>
      </c>
      <c r="AQ1105" s="426">
        <v>164</v>
      </c>
      <c r="AR1105" s="426">
        <v>118</v>
      </c>
      <c r="AS1105" s="426">
        <v>89</v>
      </c>
      <c r="AT1105" s="426">
        <v>120</v>
      </c>
      <c r="AU1105" s="426">
        <v>108</v>
      </c>
      <c r="AV1105" s="426">
        <v>21</v>
      </c>
      <c r="AW1105" s="426">
        <v>40</v>
      </c>
      <c r="AX1105" s="426">
        <v>201</v>
      </c>
      <c r="AY1105" s="426">
        <v>205</v>
      </c>
      <c r="AZ1105" s="426">
        <v>170</v>
      </c>
      <c r="BA1105" s="426">
        <v>149</v>
      </c>
      <c r="BB1105" s="426">
        <v>57</v>
      </c>
      <c r="BC1105" s="426">
        <v>182</v>
      </c>
      <c r="BD1105" s="426">
        <v>100</v>
      </c>
      <c r="BE1105" s="426">
        <v>109</v>
      </c>
      <c r="BF1105" s="426">
        <v>47</v>
      </c>
      <c r="BG1105" s="426">
        <v>3</v>
      </c>
      <c r="BH1105" s="426">
        <v>73</v>
      </c>
      <c r="BI1105" s="426">
        <v>27</v>
      </c>
      <c r="BJ1105" s="426">
        <v>65</v>
      </c>
      <c r="BK1105" s="426">
        <v>125</v>
      </c>
      <c r="BL1105" s="426">
        <v>111</v>
      </c>
      <c r="BM1105" s="426">
        <v>208</v>
      </c>
      <c r="BN1105" s="426">
        <v>199</v>
      </c>
      <c r="BO1105" s="426">
        <v>141</v>
      </c>
      <c r="BP1105" s="426">
        <v>129</v>
      </c>
      <c r="BQ1105" s="426">
        <v>82</v>
      </c>
      <c r="BR1105" s="426">
        <v>169</v>
      </c>
      <c r="BS1105" s="426">
        <v>143</v>
      </c>
      <c r="BT1105" s="426">
        <v>123</v>
      </c>
      <c r="BU1105" s="426">
        <v>69</v>
      </c>
      <c r="BV1105" s="426">
        <v>222</v>
      </c>
      <c r="BW1105" s="426">
        <v>206</v>
      </c>
      <c r="BX1105" s="426">
        <v>213</v>
      </c>
      <c r="BY1105" s="426">
        <v>59</v>
      </c>
      <c r="BZ1105" s="426">
        <v>31</v>
      </c>
      <c r="CA1105" s="426">
        <v>146</v>
      </c>
      <c r="CB1105" s="426">
        <v>53</v>
      </c>
      <c r="CC1105" s="426">
        <v>24</v>
      </c>
      <c r="CD1105" s="426">
        <v>98</v>
      </c>
      <c r="CE1105" s="426">
        <v>94</v>
      </c>
      <c r="CF1105" s="426">
        <v>162</v>
      </c>
      <c r="CG1105" s="426">
        <v>32</v>
      </c>
      <c r="CH1105" s="426">
        <v>105</v>
      </c>
      <c r="CI1105" s="426">
        <v>156</v>
      </c>
      <c r="CJ1105" s="426">
        <v>26</v>
      </c>
      <c r="CK1105" s="426">
        <v>165</v>
      </c>
      <c r="CL1105" s="426">
        <v>139</v>
      </c>
      <c r="CM1105" s="426">
        <v>197</v>
      </c>
      <c r="CN1105" s="426">
        <v>44</v>
      </c>
      <c r="CO1105" s="426">
        <v>96</v>
      </c>
      <c r="CP1105" s="426">
        <v>181</v>
      </c>
      <c r="CQ1105" s="426">
        <v>192</v>
      </c>
      <c r="CR1105" s="426">
        <v>93</v>
      </c>
      <c r="CS1105" s="426">
        <v>55</v>
      </c>
      <c r="CT1105" s="426">
        <v>37</v>
      </c>
      <c r="CU1105" s="426">
        <v>87</v>
      </c>
      <c r="CV1105" s="426">
        <v>166</v>
      </c>
      <c r="CW1105" s="426">
        <v>114</v>
      </c>
      <c r="CX1105" s="426">
        <v>8</v>
      </c>
      <c r="CY1105" s="426">
        <v>130</v>
      </c>
      <c r="CZ1105" s="426">
        <v>48</v>
      </c>
      <c r="DA1105" s="426">
        <v>16</v>
      </c>
      <c r="DB1105" s="426">
        <v>127</v>
      </c>
      <c r="DC1105" s="426">
        <v>191</v>
      </c>
      <c r="DD1105" s="426">
        <v>132</v>
      </c>
      <c r="DE1105" s="426">
        <v>11</v>
      </c>
      <c r="DF1105" s="426">
        <v>211</v>
      </c>
      <c r="DG1105" s="426">
        <v>135</v>
      </c>
      <c r="DH1105" s="426">
        <v>58</v>
      </c>
      <c r="DI1105" s="426">
        <v>179</v>
      </c>
      <c r="DJ1105" s="426">
        <v>15</v>
      </c>
      <c r="DK1105" s="426">
        <v>33</v>
      </c>
      <c r="DL1105" s="426">
        <v>85</v>
      </c>
      <c r="DM1105" s="426">
        <v>79</v>
      </c>
      <c r="DN1105" s="426">
        <v>210</v>
      </c>
      <c r="DO1105" s="426">
        <v>41</v>
      </c>
      <c r="DP1105" s="426">
        <v>97</v>
      </c>
      <c r="DQ1105" s="426">
        <v>214</v>
      </c>
      <c r="DR1105" s="426">
        <v>175</v>
      </c>
      <c r="DS1105" s="426">
        <v>195</v>
      </c>
      <c r="DT1105" s="426">
        <v>102</v>
      </c>
      <c r="DU1105" s="426">
        <v>152</v>
      </c>
      <c r="DV1105" s="426">
        <v>112</v>
      </c>
      <c r="DW1105" s="426">
        <v>124</v>
      </c>
      <c r="DX1105" s="426">
        <v>219</v>
      </c>
      <c r="DY1105" s="426">
        <v>163</v>
      </c>
      <c r="DZ1105" s="426">
        <v>186</v>
      </c>
      <c r="EA1105" s="426">
        <v>29</v>
      </c>
      <c r="EB1105" s="426">
        <v>49</v>
      </c>
      <c r="EC1105" s="426">
        <v>150</v>
      </c>
      <c r="ED1105" s="426">
        <v>145</v>
      </c>
      <c r="EE1105" s="426">
        <v>43</v>
      </c>
      <c r="EF1105" s="426">
        <v>177</v>
      </c>
      <c r="EG1105" s="426">
        <v>204</v>
      </c>
      <c r="EH1105" s="426">
        <v>172</v>
      </c>
      <c r="EI1105" s="426">
        <v>18</v>
      </c>
      <c r="EJ1105" s="426">
        <v>136</v>
      </c>
      <c r="EK1105" s="426">
        <v>92</v>
      </c>
      <c r="EL1105" s="426">
        <v>198</v>
      </c>
      <c r="EM1105" s="426">
        <v>64</v>
      </c>
      <c r="EN1105" s="426">
        <v>203</v>
      </c>
      <c r="EO1105" s="426">
        <v>126</v>
      </c>
      <c r="EP1105" s="426">
        <v>83</v>
      </c>
      <c r="EQ1105" s="426">
        <v>9</v>
      </c>
      <c r="ER1105" s="426">
        <v>76</v>
      </c>
      <c r="ES1105" s="426">
        <v>153</v>
      </c>
      <c r="ET1105" s="426">
        <v>107</v>
      </c>
      <c r="EU1105" s="426">
        <v>67</v>
      </c>
      <c r="EV1105" s="426">
        <v>5</v>
      </c>
      <c r="EW1105" s="426">
        <v>72</v>
      </c>
      <c r="EX1105" s="426">
        <v>25</v>
      </c>
      <c r="EY1105" s="426">
        <v>223</v>
      </c>
      <c r="EZ1105" s="426">
        <v>137</v>
      </c>
      <c r="FA1105" s="426">
        <v>159</v>
      </c>
      <c r="FB1105" s="426">
        <v>115</v>
      </c>
      <c r="FC1105" s="426">
        <v>173</v>
      </c>
      <c r="FD1105" s="426">
        <v>187</v>
      </c>
      <c r="FE1105" s="426">
        <v>4</v>
      </c>
      <c r="FF1105" s="426">
        <v>50</v>
      </c>
      <c r="FG1105" s="426">
        <v>174</v>
      </c>
      <c r="FH1105" s="426">
        <v>52</v>
      </c>
      <c r="FI1105" s="426">
        <v>13</v>
      </c>
      <c r="FJ1105" s="426">
        <v>84</v>
      </c>
      <c r="FK1105" s="426">
        <v>70</v>
      </c>
      <c r="FL1105" s="426">
        <v>80</v>
      </c>
      <c r="FM1105" s="426">
        <v>155</v>
      </c>
      <c r="FN1105" s="426">
        <v>207</v>
      </c>
      <c r="FO1105" s="426">
        <v>193</v>
      </c>
      <c r="FP1105" s="426">
        <v>148</v>
      </c>
      <c r="FQ1105" s="426">
        <v>19</v>
      </c>
      <c r="FR1105" s="426">
        <v>161</v>
      </c>
      <c r="FS1105" s="426">
        <v>63</v>
      </c>
      <c r="FT1105" s="426">
        <v>200</v>
      </c>
      <c r="FU1105" s="426">
        <v>128</v>
      </c>
      <c r="FV1105" s="426">
        <v>119</v>
      </c>
      <c r="FW1105" s="426">
        <v>121</v>
      </c>
      <c r="FX1105" s="426">
        <v>101</v>
      </c>
      <c r="FY1105" s="426">
        <v>113</v>
      </c>
      <c r="FZ1105" s="426">
        <v>61</v>
      </c>
      <c r="GA1105" s="426">
        <v>216</v>
      </c>
      <c r="GB1105" s="426">
        <v>17</v>
      </c>
      <c r="GC1105" s="426">
        <v>188</v>
      </c>
      <c r="GD1105" s="426">
        <v>180</v>
      </c>
      <c r="GE1105" s="426">
        <v>51</v>
      </c>
      <c r="GF1105" s="426">
        <v>185</v>
      </c>
      <c r="GG1105" s="426">
        <v>160</v>
      </c>
      <c r="GH1105" s="426">
        <v>220</v>
      </c>
      <c r="GI1105" s="426">
        <v>154</v>
      </c>
      <c r="GJ1105" s="426">
        <v>190</v>
      </c>
      <c r="GK1105" s="426">
        <v>6</v>
      </c>
      <c r="GL1105" s="426">
        <v>42</v>
      </c>
      <c r="GM1105" s="426">
        <v>196</v>
      </c>
      <c r="GN1105" s="426">
        <v>217</v>
      </c>
      <c r="GO1105" s="426">
        <v>176</v>
      </c>
      <c r="GP1105" s="426">
        <v>202</v>
      </c>
      <c r="GQ1105" s="426">
        <v>117</v>
      </c>
      <c r="GR1105" s="426">
        <v>23</v>
      </c>
      <c r="GS1105" s="426">
        <v>99</v>
      </c>
      <c r="GT1105" s="426">
        <v>144</v>
      </c>
      <c r="GU1105" s="426">
        <v>134</v>
      </c>
      <c r="GV1105" s="426">
        <v>35</v>
      </c>
      <c r="GW1105" s="426">
        <v>183</v>
      </c>
      <c r="GX1105" s="426">
        <v>38</v>
      </c>
      <c r="GY1105" s="426">
        <v>116</v>
      </c>
      <c r="GZ1105" s="426">
        <v>75</v>
      </c>
      <c r="HA1105" s="426">
        <v>88</v>
      </c>
      <c r="HB1105" s="426">
        <v>184</v>
      </c>
      <c r="HC1105" s="426">
        <v>74</v>
      </c>
      <c r="HD1105" s="426">
        <v>90</v>
      </c>
      <c r="HE1105" s="426">
        <v>147</v>
      </c>
      <c r="HF1105" s="426">
        <v>81</v>
      </c>
      <c r="HG1105" s="426">
        <v>104</v>
      </c>
      <c r="HH1105" s="426">
        <v>45</v>
      </c>
      <c r="HI1105" s="426">
        <v>66</v>
      </c>
      <c r="HJ1105" s="426">
        <v>77</v>
      </c>
      <c r="HK1105" s="426">
        <v>91</v>
      </c>
      <c r="HL1105" s="426">
        <v>86</v>
      </c>
      <c r="HM1105" s="426">
        <v>60</v>
      </c>
      <c r="HN1105" s="426">
        <v>158</v>
      </c>
      <c r="HO1105" s="426">
        <v>131</v>
      </c>
      <c r="HP1105" s="426">
        <v>212</v>
      </c>
      <c r="HR1105" s="426">
        <v>54</v>
      </c>
      <c r="HS1105" s="426">
        <v>209</v>
      </c>
      <c r="HT1105" s="426">
        <v>71</v>
      </c>
      <c r="HU1105" s="426">
        <v>133</v>
      </c>
    </row>
    <row r="1107" spans="4:234" x14ac:dyDescent="0.2">
      <c r="D1107" s="429">
        <v>224</v>
      </c>
      <c r="E1107" s="429" t="s">
        <v>179</v>
      </c>
    </row>
    <row r="1108" spans="4:234" x14ac:dyDescent="0.2">
      <c r="E1108" s="428" t="s">
        <v>130</v>
      </c>
      <c r="F1108" s="426">
        <v>1</v>
      </c>
      <c r="G1108" s="426">
        <v>2</v>
      </c>
      <c r="H1108" s="426">
        <v>3</v>
      </c>
      <c r="I1108" s="426">
        <v>4</v>
      </c>
      <c r="J1108" s="426">
        <v>5</v>
      </c>
      <c r="K1108" s="426">
        <v>6</v>
      </c>
      <c r="L1108" s="426">
        <v>7</v>
      </c>
      <c r="M1108" s="426">
        <v>8</v>
      </c>
      <c r="N1108" s="426">
        <v>9</v>
      </c>
      <c r="O1108" s="426">
        <v>10</v>
      </c>
      <c r="P1108" s="426">
        <v>11</v>
      </c>
      <c r="Q1108" s="426">
        <v>12</v>
      </c>
      <c r="R1108" s="426">
        <v>13</v>
      </c>
      <c r="S1108" s="426">
        <v>14</v>
      </c>
      <c r="T1108" s="426">
        <v>15</v>
      </c>
      <c r="U1108" s="426">
        <v>16</v>
      </c>
      <c r="V1108" s="426">
        <v>17</v>
      </c>
      <c r="W1108" s="426">
        <v>18</v>
      </c>
      <c r="X1108" s="426">
        <v>19</v>
      </c>
      <c r="Y1108" s="426">
        <v>20</v>
      </c>
      <c r="Z1108" s="426">
        <v>21</v>
      </c>
      <c r="AA1108" s="426">
        <v>22</v>
      </c>
      <c r="AB1108" s="426">
        <v>23</v>
      </c>
      <c r="AC1108" s="426">
        <v>24</v>
      </c>
      <c r="AD1108" s="426">
        <v>25</v>
      </c>
      <c r="AE1108" s="426">
        <v>26</v>
      </c>
      <c r="AF1108" s="426">
        <v>27</v>
      </c>
      <c r="AG1108" s="426">
        <v>28</v>
      </c>
      <c r="AH1108" s="426">
        <v>29</v>
      </c>
      <c r="AI1108" s="426">
        <v>30</v>
      </c>
      <c r="AJ1108" s="426">
        <v>31</v>
      </c>
      <c r="AK1108" s="426">
        <v>32</v>
      </c>
      <c r="AL1108" s="426">
        <v>33</v>
      </c>
      <c r="AM1108" s="426">
        <v>34</v>
      </c>
      <c r="AN1108" s="426">
        <v>35</v>
      </c>
      <c r="AO1108" s="426">
        <v>36</v>
      </c>
      <c r="AP1108" s="426">
        <v>37</v>
      </c>
      <c r="AQ1108" s="426">
        <v>38</v>
      </c>
      <c r="AR1108" s="426">
        <v>39</v>
      </c>
      <c r="AS1108" s="426">
        <v>40</v>
      </c>
      <c r="AT1108" s="426">
        <v>41</v>
      </c>
      <c r="AU1108" s="426">
        <v>42</v>
      </c>
      <c r="AV1108" s="426">
        <v>43</v>
      </c>
      <c r="AW1108" s="426">
        <v>44</v>
      </c>
      <c r="AX1108" s="426">
        <v>45</v>
      </c>
      <c r="AY1108" s="426">
        <v>46</v>
      </c>
      <c r="AZ1108" s="426">
        <v>47</v>
      </c>
      <c r="BA1108" s="426">
        <v>48</v>
      </c>
      <c r="BB1108" s="426">
        <v>49</v>
      </c>
      <c r="BC1108" s="426">
        <v>50</v>
      </c>
      <c r="BD1108" s="426">
        <v>51</v>
      </c>
      <c r="BE1108" s="426">
        <v>52</v>
      </c>
      <c r="BF1108" s="426">
        <v>53</v>
      </c>
      <c r="BG1108" s="426">
        <v>54</v>
      </c>
      <c r="BH1108" s="426">
        <v>55</v>
      </c>
      <c r="BI1108" s="426">
        <v>56</v>
      </c>
      <c r="BJ1108" s="426">
        <v>57</v>
      </c>
      <c r="BK1108" s="426">
        <v>58</v>
      </c>
      <c r="BL1108" s="426">
        <v>59</v>
      </c>
      <c r="BM1108" s="426">
        <v>60</v>
      </c>
      <c r="BN1108" s="426">
        <v>61</v>
      </c>
      <c r="BO1108" s="426">
        <v>62</v>
      </c>
      <c r="BP1108" s="426">
        <v>63</v>
      </c>
      <c r="BQ1108" s="426">
        <v>64</v>
      </c>
      <c r="BR1108" s="426">
        <v>65</v>
      </c>
      <c r="BS1108" s="426">
        <v>66</v>
      </c>
      <c r="BT1108" s="426">
        <v>67</v>
      </c>
      <c r="BU1108" s="426">
        <v>68</v>
      </c>
      <c r="BV1108" s="426">
        <v>69</v>
      </c>
      <c r="BW1108" s="426">
        <v>70</v>
      </c>
      <c r="BX1108" s="426">
        <v>71</v>
      </c>
      <c r="BY1108" s="426">
        <v>72</v>
      </c>
      <c r="BZ1108" s="426">
        <v>73</v>
      </c>
      <c r="CA1108" s="426">
        <v>74</v>
      </c>
      <c r="CB1108" s="426">
        <v>75</v>
      </c>
      <c r="CC1108" s="426">
        <v>76</v>
      </c>
      <c r="CD1108" s="426">
        <v>77</v>
      </c>
      <c r="CE1108" s="426">
        <v>78</v>
      </c>
      <c r="CF1108" s="426">
        <v>79</v>
      </c>
      <c r="CG1108" s="426">
        <v>80</v>
      </c>
      <c r="CH1108" s="426">
        <v>81</v>
      </c>
      <c r="CI1108" s="426">
        <v>82</v>
      </c>
      <c r="CJ1108" s="426">
        <v>83</v>
      </c>
      <c r="CK1108" s="426">
        <v>84</v>
      </c>
      <c r="CL1108" s="426">
        <v>85</v>
      </c>
      <c r="CM1108" s="426">
        <v>86</v>
      </c>
      <c r="CN1108" s="426">
        <v>87</v>
      </c>
      <c r="CO1108" s="426">
        <v>88</v>
      </c>
      <c r="CP1108" s="426">
        <v>89</v>
      </c>
      <c r="CQ1108" s="426">
        <v>90</v>
      </c>
      <c r="CR1108" s="426">
        <v>91</v>
      </c>
      <c r="CS1108" s="426">
        <v>92</v>
      </c>
      <c r="CT1108" s="426">
        <v>93</v>
      </c>
      <c r="CU1108" s="426">
        <v>94</v>
      </c>
      <c r="CV1108" s="426">
        <v>95</v>
      </c>
      <c r="CW1108" s="426">
        <v>96</v>
      </c>
      <c r="CX1108" s="426">
        <v>97</v>
      </c>
      <c r="CY1108" s="426">
        <v>98</v>
      </c>
      <c r="CZ1108" s="426">
        <v>99</v>
      </c>
      <c r="DA1108" s="426">
        <v>100</v>
      </c>
      <c r="DB1108" s="426">
        <v>101</v>
      </c>
      <c r="DC1108" s="426">
        <v>102</v>
      </c>
      <c r="DD1108" s="426">
        <v>103</v>
      </c>
      <c r="DE1108" s="426">
        <v>104</v>
      </c>
      <c r="DF1108" s="426">
        <v>105</v>
      </c>
      <c r="DG1108" s="426">
        <v>106</v>
      </c>
      <c r="DH1108" s="426">
        <v>107</v>
      </c>
      <c r="DI1108" s="426">
        <v>108</v>
      </c>
      <c r="DJ1108" s="426">
        <v>109</v>
      </c>
      <c r="DK1108" s="426">
        <v>110</v>
      </c>
      <c r="DL1108" s="426">
        <v>111</v>
      </c>
      <c r="DM1108" s="426">
        <v>112</v>
      </c>
      <c r="DN1108" s="426">
        <v>113</v>
      </c>
      <c r="DO1108" s="426">
        <v>114</v>
      </c>
      <c r="DP1108" s="426">
        <v>115</v>
      </c>
      <c r="DQ1108" s="426">
        <v>116</v>
      </c>
      <c r="DR1108" s="426">
        <v>117</v>
      </c>
      <c r="DS1108" s="426">
        <v>118</v>
      </c>
      <c r="DT1108" s="426">
        <v>119</v>
      </c>
      <c r="DU1108" s="426">
        <v>120</v>
      </c>
      <c r="DV1108" s="426">
        <v>121</v>
      </c>
      <c r="DW1108" s="426">
        <v>122</v>
      </c>
      <c r="DX1108" s="426">
        <v>123</v>
      </c>
      <c r="DY1108" s="426">
        <v>124</v>
      </c>
      <c r="DZ1108" s="426">
        <v>125</v>
      </c>
      <c r="EA1108" s="426">
        <v>126</v>
      </c>
      <c r="EB1108" s="426">
        <v>127</v>
      </c>
      <c r="EC1108" s="426">
        <v>128</v>
      </c>
      <c r="ED1108" s="426">
        <v>129</v>
      </c>
      <c r="EE1108" s="426">
        <v>130</v>
      </c>
      <c r="EF1108" s="426">
        <v>131</v>
      </c>
      <c r="EG1108" s="426">
        <v>132</v>
      </c>
      <c r="EH1108" s="426">
        <v>133</v>
      </c>
      <c r="EI1108" s="426">
        <v>134</v>
      </c>
      <c r="EJ1108" s="426">
        <v>135</v>
      </c>
      <c r="EK1108" s="426">
        <v>136</v>
      </c>
      <c r="EL1108" s="426">
        <v>137</v>
      </c>
      <c r="EM1108" s="426">
        <v>138</v>
      </c>
      <c r="EN1108" s="426">
        <v>139</v>
      </c>
      <c r="EO1108" s="426">
        <v>140</v>
      </c>
      <c r="EP1108" s="426">
        <v>141</v>
      </c>
      <c r="EQ1108" s="426">
        <v>142</v>
      </c>
      <c r="ER1108" s="426">
        <v>143</v>
      </c>
      <c r="ES1108" s="426">
        <v>144</v>
      </c>
      <c r="ET1108" s="426">
        <v>145</v>
      </c>
      <c r="EU1108" s="426">
        <v>146</v>
      </c>
      <c r="EV1108" s="426">
        <v>147</v>
      </c>
      <c r="EW1108" s="426">
        <v>148</v>
      </c>
      <c r="EX1108" s="426">
        <v>149</v>
      </c>
      <c r="EY1108" s="426">
        <v>150</v>
      </c>
      <c r="EZ1108" s="426">
        <v>151</v>
      </c>
      <c r="FA1108" s="426">
        <v>152</v>
      </c>
      <c r="FB1108" s="426">
        <v>153</v>
      </c>
      <c r="FC1108" s="426">
        <v>154</v>
      </c>
      <c r="FD1108" s="426">
        <v>155</v>
      </c>
      <c r="FE1108" s="426">
        <v>156</v>
      </c>
      <c r="FF1108" s="426">
        <v>157</v>
      </c>
      <c r="FG1108" s="426">
        <v>158</v>
      </c>
      <c r="FH1108" s="426">
        <v>159</v>
      </c>
      <c r="FI1108" s="426">
        <v>160</v>
      </c>
      <c r="FJ1108" s="426">
        <v>161</v>
      </c>
      <c r="FK1108" s="426">
        <v>162</v>
      </c>
      <c r="FL1108" s="426">
        <v>163</v>
      </c>
      <c r="FM1108" s="426">
        <v>164</v>
      </c>
      <c r="FN1108" s="426">
        <v>165</v>
      </c>
      <c r="FO1108" s="426">
        <v>166</v>
      </c>
      <c r="FP1108" s="426">
        <v>167</v>
      </c>
      <c r="FQ1108" s="426">
        <v>168</v>
      </c>
      <c r="FR1108" s="426">
        <v>169</v>
      </c>
      <c r="FS1108" s="426">
        <v>170</v>
      </c>
      <c r="FT1108" s="426">
        <v>171</v>
      </c>
      <c r="FU1108" s="426">
        <v>172</v>
      </c>
      <c r="FV1108" s="426">
        <v>173</v>
      </c>
      <c r="FW1108" s="426">
        <v>174</v>
      </c>
      <c r="FX1108" s="426">
        <v>175</v>
      </c>
      <c r="FY1108" s="426">
        <v>176</v>
      </c>
      <c r="FZ1108" s="426">
        <v>177</v>
      </c>
      <c r="GA1108" s="426">
        <v>178</v>
      </c>
      <c r="GB1108" s="426">
        <v>179</v>
      </c>
      <c r="GC1108" s="426">
        <v>180</v>
      </c>
      <c r="GD1108" s="426">
        <v>181</v>
      </c>
      <c r="GE1108" s="426">
        <v>182</v>
      </c>
      <c r="GF1108" s="426">
        <v>183</v>
      </c>
      <c r="GG1108" s="426">
        <v>184</v>
      </c>
      <c r="GH1108" s="426">
        <v>185</v>
      </c>
      <c r="GI1108" s="426">
        <v>186</v>
      </c>
      <c r="GJ1108" s="426">
        <v>187</v>
      </c>
      <c r="GK1108" s="426">
        <v>188</v>
      </c>
      <c r="GL1108" s="426">
        <v>189</v>
      </c>
      <c r="GM1108" s="426">
        <v>190</v>
      </c>
      <c r="GN1108" s="426">
        <v>191</v>
      </c>
      <c r="GO1108" s="426">
        <v>192</v>
      </c>
      <c r="GP1108" s="426">
        <v>193</v>
      </c>
      <c r="GQ1108" s="426">
        <v>194</v>
      </c>
      <c r="GR1108" s="426">
        <v>195</v>
      </c>
      <c r="GS1108" s="426">
        <v>196</v>
      </c>
      <c r="GT1108" s="426">
        <v>197</v>
      </c>
      <c r="GU1108" s="426">
        <v>198</v>
      </c>
      <c r="GV1108" s="426">
        <v>199</v>
      </c>
      <c r="GW1108" s="426">
        <v>200</v>
      </c>
      <c r="GX1108" s="426">
        <v>201</v>
      </c>
      <c r="GY1108" s="426">
        <v>202</v>
      </c>
      <c r="GZ1108" s="426">
        <v>203</v>
      </c>
      <c r="HA1108" s="426">
        <v>204</v>
      </c>
      <c r="HB1108" s="426">
        <v>205</v>
      </c>
      <c r="HC1108" s="426">
        <v>206</v>
      </c>
      <c r="HD1108" s="426">
        <v>207</v>
      </c>
      <c r="HE1108" s="426">
        <v>208</v>
      </c>
      <c r="HF1108" s="426">
        <v>209</v>
      </c>
      <c r="HG1108" s="426">
        <v>210</v>
      </c>
      <c r="HH1108" s="426">
        <v>211</v>
      </c>
      <c r="HI1108" s="426">
        <v>212</v>
      </c>
      <c r="HJ1108" s="426">
        <v>213</v>
      </c>
      <c r="HK1108" s="426">
        <v>214</v>
      </c>
      <c r="HL1108" s="426">
        <v>215</v>
      </c>
      <c r="HM1108" s="426">
        <v>216</v>
      </c>
      <c r="HN1108" s="426">
        <v>217</v>
      </c>
      <c r="HO1108" s="426">
        <v>218</v>
      </c>
      <c r="HP1108" s="426">
        <v>219</v>
      </c>
      <c r="HQ1108" s="426">
        <v>220</v>
      </c>
      <c r="HR1108" s="426">
        <v>221</v>
      </c>
      <c r="HS1108" s="426">
        <v>222</v>
      </c>
      <c r="HT1108" s="426">
        <v>223</v>
      </c>
      <c r="HU1108" s="426">
        <v>224</v>
      </c>
    </row>
    <row r="1109" spans="4:234" x14ac:dyDescent="0.2">
      <c r="E1109" s="428" t="s">
        <v>157</v>
      </c>
      <c r="F1109" s="426">
        <v>158</v>
      </c>
      <c r="G1109" s="426">
        <v>169</v>
      </c>
      <c r="H1109" s="426">
        <v>97</v>
      </c>
      <c r="I1109" s="426">
        <v>7</v>
      </c>
      <c r="J1109" s="426">
        <v>31</v>
      </c>
      <c r="K1109" s="426">
        <v>143</v>
      </c>
      <c r="L1109" s="426">
        <v>170</v>
      </c>
      <c r="M1109" s="426">
        <v>25</v>
      </c>
      <c r="N1109" s="426">
        <v>188</v>
      </c>
      <c r="O1109" s="426">
        <v>102</v>
      </c>
      <c r="P1109" s="426">
        <v>24</v>
      </c>
      <c r="Q1109" s="426">
        <v>99</v>
      </c>
      <c r="R1109" s="426">
        <v>174</v>
      </c>
      <c r="S1109" s="426">
        <v>206</v>
      </c>
      <c r="T1109" s="426">
        <v>68</v>
      </c>
      <c r="U1109" s="426">
        <v>20</v>
      </c>
      <c r="V1109" s="426">
        <v>121</v>
      </c>
      <c r="W1109" s="426">
        <v>51</v>
      </c>
      <c r="X1109" s="426">
        <v>5</v>
      </c>
      <c r="Y1109" s="426">
        <v>201</v>
      </c>
      <c r="Z1109" s="426">
        <v>45</v>
      </c>
      <c r="AA1109" s="426">
        <v>128</v>
      </c>
      <c r="AB1109" s="426">
        <v>21</v>
      </c>
      <c r="AC1109" s="426">
        <v>212</v>
      </c>
      <c r="AD1109" s="426">
        <v>72</v>
      </c>
      <c r="AE1109" s="426">
        <v>44</v>
      </c>
      <c r="AF1109" s="426">
        <v>199</v>
      </c>
      <c r="AG1109" s="426">
        <v>154</v>
      </c>
      <c r="AH1109" s="426">
        <v>141</v>
      </c>
      <c r="AI1109" s="426">
        <v>71</v>
      </c>
      <c r="AJ1109" s="426">
        <v>190</v>
      </c>
      <c r="AK1109" s="426">
        <v>41</v>
      </c>
      <c r="AL1109" s="426">
        <v>139</v>
      </c>
      <c r="AM1109" s="426">
        <v>38</v>
      </c>
      <c r="AN1109" s="426">
        <v>81</v>
      </c>
      <c r="AO1109" s="426">
        <v>152</v>
      </c>
      <c r="AP1109" s="426">
        <v>166</v>
      </c>
      <c r="AQ1109" s="426">
        <v>134</v>
      </c>
      <c r="AR1109" s="426">
        <v>175</v>
      </c>
      <c r="AS1109" s="426">
        <v>76</v>
      </c>
      <c r="AT1109" s="426">
        <v>200</v>
      </c>
      <c r="AU1109" s="426">
        <v>78</v>
      </c>
      <c r="AV1109" s="426">
        <v>90</v>
      </c>
      <c r="AW1109" s="426">
        <v>11</v>
      </c>
      <c r="AX1109" s="426">
        <v>157</v>
      </c>
      <c r="AY1109" s="426">
        <v>113</v>
      </c>
      <c r="AZ1109" s="426">
        <v>140</v>
      </c>
      <c r="BA1109" s="426">
        <v>192</v>
      </c>
      <c r="BB1109" s="426">
        <v>118</v>
      </c>
      <c r="BC1109" s="426">
        <v>32</v>
      </c>
      <c r="BD1109" s="426">
        <v>60</v>
      </c>
      <c r="BE1109" s="426">
        <v>10</v>
      </c>
      <c r="BF1109" s="426">
        <v>209</v>
      </c>
      <c r="BG1109" s="426">
        <v>106</v>
      </c>
      <c r="BH1109" s="426">
        <v>126</v>
      </c>
      <c r="BI1109" s="426">
        <v>185</v>
      </c>
      <c r="BJ1109" s="426">
        <v>224</v>
      </c>
      <c r="BK1109" s="426">
        <v>66</v>
      </c>
      <c r="BL1109" s="426">
        <v>216</v>
      </c>
      <c r="BM1109" s="426">
        <v>204</v>
      </c>
      <c r="BN1109" s="426">
        <v>87</v>
      </c>
      <c r="BO1109" s="426">
        <v>114</v>
      </c>
      <c r="BP1109" s="426">
        <v>12</v>
      </c>
      <c r="BQ1109" s="426">
        <v>136</v>
      </c>
      <c r="BR1109" s="426">
        <v>197</v>
      </c>
      <c r="BS1109" s="426">
        <v>130</v>
      </c>
      <c r="BT1109" s="426">
        <v>108</v>
      </c>
      <c r="BU1109" s="426">
        <v>187</v>
      </c>
      <c r="BV1109" s="426">
        <v>27</v>
      </c>
      <c r="BW1109" s="426">
        <v>67</v>
      </c>
      <c r="BX1109" s="426">
        <v>133</v>
      </c>
      <c r="BY1109" s="426">
        <v>13</v>
      </c>
      <c r="BZ1109" s="426">
        <v>16</v>
      </c>
      <c r="CA1109" s="426">
        <v>111</v>
      </c>
      <c r="CB1109" s="426">
        <v>162</v>
      </c>
      <c r="CC1109" s="426">
        <v>30</v>
      </c>
      <c r="CD1109" s="426">
        <v>191</v>
      </c>
      <c r="CE1109" s="426">
        <v>42</v>
      </c>
      <c r="CF1109" s="426">
        <v>47</v>
      </c>
      <c r="CG1109" s="426">
        <v>131</v>
      </c>
      <c r="CH1109" s="426">
        <v>193</v>
      </c>
      <c r="CI1109" s="426">
        <v>125</v>
      </c>
      <c r="CJ1109" s="426">
        <v>86</v>
      </c>
      <c r="CK1109" s="426">
        <v>137</v>
      </c>
      <c r="CL1109" s="426">
        <v>177</v>
      </c>
      <c r="CM1109" s="426">
        <v>84</v>
      </c>
      <c r="CN1109" s="426">
        <v>43</v>
      </c>
      <c r="CO1109" s="426">
        <v>50</v>
      </c>
      <c r="CP1109" s="426">
        <v>171</v>
      </c>
      <c r="CQ1109" s="426">
        <v>101</v>
      </c>
      <c r="CR1109" s="426">
        <v>75</v>
      </c>
      <c r="CS1109" s="426">
        <v>220</v>
      </c>
      <c r="CT1109" s="426">
        <v>91</v>
      </c>
      <c r="CU1109" s="426">
        <v>145</v>
      </c>
      <c r="CV1109" s="426">
        <v>53</v>
      </c>
      <c r="CW1109" s="426">
        <v>219</v>
      </c>
      <c r="CX1109" s="426">
        <v>89</v>
      </c>
      <c r="CY1109" s="426">
        <v>46</v>
      </c>
      <c r="CZ1109" s="426">
        <v>18</v>
      </c>
      <c r="DA1109" s="426">
        <v>8</v>
      </c>
      <c r="DB1109" s="426">
        <v>115</v>
      </c>
      <c r="DC1109" s="426">
        <v>119</v>
      </c>
      <c r="DD1109" s="426">
        <v>95</v>
      </c>
      <c r="DE1109" s="426">
        <v>26</v>
      </c>
      <c r="DF1109" s="426">
        <v>186</v>
      </c>
      <c r="DG1109" s="426">
        <v>142</v>
      </c>
      <c r="DH1109" s="426">
        <v>34</v>
      </c>
      <c r="DI1109" s="426">
        <v>40</v>
      </c>
      <c r="DJ1109" s="426">
        <v>138</v>
      </c>
      <c r="DK1109" s="426">
        <v>3</v>
      </c>
      <c r="DL1109" s="426">
        <v>214</v>
      </c>
      <c r="DM1109" s="426">
        <v>70</v>
      </c>
      <c r="DN1109" s="426">
        <v>217</v>
      </c>
      <c r="DO1109" s="426">
        <v>147</v>
      </c>
      <c r="DP1109" s="426">
        <v>189</v>
      </c>
      <c r="DQ1109" s="426">
        <v>198</v>
      </c>
      <c r="DR1109" s="426">
        <v>124</v>
      </c>
      <c r="DS1109" s="426">
        <v>207</v>
      </c>
      <c r="DT1109" s="426">
        <v>107</v>
      </c>
      <c r="DU1109" s="426">
        <v>23</v>
      </c>
      <c r="DV1109" s="426">
        <v>15</v>
      </c>
      <c r="DW1109" s="426">
        <v>98</v>
      </c>
      <c r="DX1109" s="426">
        <v>179</v>
      </c>
      <c r="DY1109" s="426">
        <v>150</v>
      </c>
      <c r="DZ1109" s="426">
        <v>17</v>
      </c>
      <c r="EA1109" s="426">
        <v>215</v>
      </c>
      <c r="EB1109" s="426">
        <v>144</v>
      </c>
      <c r="EC1109" s="426">
        <v>49</v>
      </c>
      <c r="ED1109" s="426">
        <v>116</v>
      </c>
      <c r="EE1109" s="426">
        <v>6</v>
      </c>
      <c r="EF1109" s="426">
        <v>64</v>
      </c>
      <c r="EG1109" s="426">
        <v>9</v>
      </c>
      <c r="EH1109" s="426">
        <v>149</v>
      </c>
      <c r="EI1109" s="426">
        <v>123</v>
      </c>
      <c r="EJ1109" s="426">
        <v>56</v>
      </c>
      <c r="EK1109" s="426">
        <v>104</v>
      </c>
      <c r="EL1109" s="426">
        <v>178</v>
      </c>
      <c r="EM1109" s="426">
        <v>109</v>
      </c>
      <c r="EN1109" s="426">
        <v>82</v>
      </c>
      <c r="EO1109" s="426">
        <v>213</v>
      </c>
      <c r="EP1109" s="426">
        <v>165</v>
      </c>
      <c r="EQ1109" s="426">
        <v>183</v>
      </c>
      <c r="ER1109" s="426">
        <v>96</v>
      </c>
      <c r="ES1109" s="426">
        <v>62</v>
      </c>
      <c r="ET1109" s="426">
        <v>122</v>
      </c>
      <c r="EU1109" s="426">
        <v>110</v>
      </c>
      <c r="EV1109" s="426">
        <v>146</v>
      </c>
      <c r="EW1109" s="426">
        <v>160</v>
      </c>
      <c r="EX1109" s="426">
        <v>57</v>
      </c>
      <c r="EY1109" s="426">
        <v>29</v>
      </c>
      <c r="EZ1109" s="426">
        <v>77</v>
      </c>
      <c r="FA1109" s="426">
        <v>155</v>
      </c>
      <c r="FB1109" s="426">
        <v>205</v>
      </c>
      <c r="FC1109" s="426">
        <v>222</v>
      </c>
      <c r="FD1109" s="426">
        <v>196</v>
      </c>
      <c r="FE1109" s="426">
        <v>55</v>
      </c>
      <c r="FF1109" s="426">
        <v>195</v>
      </c>
      <c r="FG1109" s="426">
        <v>22</v>
      </c>
      <c r="FH1109" s="426">
        <v>48</v>
      </c>
      <c r="FI1109" s="426">
        <v>211</v>
      </c>
      <c r="FJ1109" s="426">
        <v>208</v>
      </c>
      <c r="FK1109" s="426">
        <v>163</v>
      </c>
      <c r="FL1109" s="426">
        <v>4</v>
      </c>
      <c r="FM1109" s="426">
        <v>148</v>
      </c>
      <c r="FN1109" s="426">
        <v>156</v>
      </c>
      <c r="FO1109" s="426">
        <v>35</v>
      </c>
      <c r="FP1109" s="426">
        <v>194</v>
      </c>
      <c r="FQ1109" s="426">
        <v>151</v>
      </c>
      <c r="FR1109" s="426">
        <v>83</v>
      </c>
      <c r="FS1109" s="426">
        <v>161</v>
      </c>
      <c r="FT1109" s="426">
        <v>19</v>
      </c>
      <c r="FU1109" s="426">
        <v>173</v>
      </c>
      <c r="FV1109" s="426">
        <v>39</v>
      </c>
      <c r="FW1109" s="426">
        <v>176</v>
      </c>
      <c r="FX1109" s="426">
        <v>159</v>
      </c>
      <c r="FY1109" s="426">
        <v>73</v>
      </c>
      <c r="FZ1109" s="426">
        <v>54</v>
      </c>
      <c r="GA1109" s="426">
        <v>129</v>
      </c>
      <c r="GB1109" s="426">
        <v>120</v>
      </c>
      <c r="GC1109" s="426">
        <v>63</v>
      </c>
      <c r="GD1109" s="426">
        <v>79</v>
      </c>
      <c r="GE1109" s="426">
        <v>218</v>
      </c>
      <c r="GF1109" s="426">
        <v>181</v>
      </c>
      <c r="GG1109" s="426">
        <v>167</v>
      </c>
      <c r="GH1109" s="426">
        <v>172</v>
      </c>
      <c r="GI1109" s="426">
        <v>184</v>
      </c>
      <c r="GJ1109" s="426">
        <v>221</v>
      </c>
      <c r="GK1109" s="426">
        <v>117</v>
      </c>
      <c r="GL1109" s="426">
        <v>202</v>
      </c>
      <c r="GM1109" s="426">
        <v>58</v>
      </c>
      <c r="GN1109" s="426">
        <v>65</v>
      </c>
      <c r="GO1109" s="426">
        <v>210</v>
      </c>
      <c r="GP1109" s="426">
        <v>100</v>
      </c>
      <c r="GQ1109" s="426">
        <v>180</v>
      </c>
      <c r="GR1109" s="426">
        <v>203</v>
      </c>
      <c r="GS1109" s="426">
        <v>164</v>
      </c>
      <c r="GT1109" s="426">
        <v>93</v>
      </c>
      <c r="GU1109" s="426">
        <v>1</v>
      </c>
      <c r="GV1109" s="426">
        <v>168</v>
      </c>
      <c r="GW1109" s="426">
        <v>59</v>
      </c>
      <c r="GX1109" s="426">
        <v>85</v>
      </c>
      <c r="GY1109" s="426">
        <v>88</v>
      </c>
      <c r="GZ1109" s="426">
        <v>14</v>
      </c>
      <c r="HA1109" s="426">
        <v>153</v>
      </c>
      <c r="HB1109" s="426">
        <v>69</v>
      </c>
      <c r="HC1109" s="426">
        <v>132</v>
      </c>
      <c r="HD1109" s="426">
        <v>105</v>
      </c>
      <c r="HE1109" s="426">
        <v>112</v>
      </c>
      <c r="HF1109" s="426">
        <v>182</v>
      </c>
      <c r="HG1109" s="426">
        <v>74</v>
      </c>
      <c r="HH1109" s="426">
        <v>33</v>
      </c>
      <c r="HI1109" s="426">
        <v>103</v>
      </c>
      <c r="HJ1109" s="426">
        <v>94</v>
      </c>
      <c r="HK1109" s="426">
        <v>127</v>
      </c>
      <c r="HL1109" s="426">
        <v>37</v>
      </c>
      <c r="HM1109" s="426">
        <v>52</v>
      </c>
      <c r="HN1109" s="426">
        <v>36</v>
      </c>
      <c r="HO1109" s="426">
        <v>80</v>
      </c>
      <c r="HP1109" s="426">
        <v>92</v>
      </c>
      <c r="HQ1109" s="426">
        <v>223</v>
      </c>
      <c r="HR1109" s="426">
        <v>135</v>
      </c>
      <c r="HS1109" s="426">
        <v>28</v>
      </c>
      <c r="HT1109" s="426">
        <v>2</v>
      </c>
      <c r="HU1109" s="426">
        <v>61</v>
      </c>
    </row>
    <row r="1110" spans="4:234" x14ac:dyDescent="0.2">
      <c r="E1110" s="428" t="s">
        <v>159</v>
      </c>
      <c r="F1110" s="426">
        <v>174</v>
      </c>
      <c r="G1110" s="426">
        <v>123</v>
      </c>
      <c r="H1110" s="426">
        <v>81</v>
      </c>
      <c r="I1110" s="426">
        <v>60</v>
      </c>
      <c r="J1110" s="426">
        <v>87</v>
      </c>
      <c r="K1110" s="426">
        <v>120</v>
      </c>
      <c r="L1110" s="426">
        <v>79</v>
      </c>
      <c r="M1110" s="426">
        <v>122</v>
      </c>
      <c r="N1110" s="426">
        <v>13</v>
      </c>
      <c r="O1110" s="426">
        <v>36</v>
      </c>
      <c r="P1110" s="426">
        <v>69</v>
      </c>
      <c r="Q1110" s="426">
        <v>100</v>
      </c>
      <c r="R1110" s="426">
        <v>200</v>
      </c>
      <c r="S1110" s="426">
        <v>146</v>
      </c>
      <c r="T1110" s="426">
        <v>51</v>
      </c>
      <c r="U1110" s="426">
        <v>202</v>
      </c>
      <c r="V1110" s="426">
        <v>179</v>
      </c>
      <c r="W1110" s="426">
        <v>156</v>
      </c>
      <c r="X1110" s="426">
        <v>152</v>
      </c>
      <c r="Y1110" s="426">
        <v>207</v>
      </c>
      <c r="Z1110" s="426">
        <v>189</v>
      </c>
      <c r="AA1110" s="426">
        <v>185</v>
      </c>
      <c r="AB1110" s="426">
        <v>124</v>
      </c>
      <c r="AC1110" s="426">
        <v>142</v>
      </c>
      <c r="AD1110" s="426">
        <v>97</v>
      </c>
      <c r="AE1110" s="426">
        <v>82</v>
      </c>
      <c r="AF1110" s="426">
        <v>68</v>
      </c>
      <c r="AG1110" s="426">
        <v>65</v>
      </c>
      <c r="AH1110" s="426">
        <v>181</v>
      </c>
      <c r="AI1110" s="426">
        <v>176</v>
      </c>
      <c r="AJ1110" s="426">
        <v>197</v>
      </c>
      <c r="AK1110" s="426">
        <v>80</v>
      </c>
      <c r="AL1110" s="426">
        <v>57</v>
      </c>
      <c r="AM1110" s="426">
        <v>43</v>
      </c>
      <c r="AN1110" s="426">
        <v>166</v>
      </c>
      <c r="AO1110" s="426">
        <v>180</v>
      </c>
      <c r="AP1110" s="426">
        <v>26</v>
      </c>
      <c r="AQ1110" s="426">
        <v>127</v>
      </c>
      <c r="AR1110" s="426">
        <v>55</v>
      </c>
      <c r="AS1110" s="426">
        <v>64</v>
      </c>
      <c r="AT1110" s="426">
        <v>63</v>
      </c>
      <c r="AU1110" s="426">
        <v>39</v>
      </c>
      <c r="AV1110" s="426">
        <v>165</v>
      </c>
      <c r="AW1110" s="426">
        <v>21</v>
      </c>
      <c r="AX1110" s="426">
        <v>218</v>
      </c>
      <c r="AY1110" s="426">
        <v>210</v>
      </c>
      <c r="AZ1110" s="426">
        <v>136</v>
      </c>
      <c r="BA1110" s="426">
        <v>182</v>
      </c>
      <c r="BB1110" s="426">
        <v>56</v>
      </c>
      <c r="BC1110" s="426">
        <v>107</v>
      </c>
      <c r="BD1110" s="426">
        <v>5</v>
      </c>
      <c r="BE1110" s="426">
        <v>150</v>
      </c>
      <c r="BF1110" s="426">
        <v>45</v>
      </c>
      <c r="BG1110" s="426">
        <v>86</v>
      </c>
      <c r="BH1110" s="426">
        <v>192</v>
      </c>
      <c r="BI1110" s="426">
        <v>175</v>
      </c>
      <c r="BJ1110" s="426">
        <v>18</v>
      </c>
      <c r="BK1110" s="426">
        <v>99</v>
      </c>
      <c r="BL1110" s="426">
        <v>6</v>
      </c>
      <c r="BM1110" s="426">
        <v>66</v>
      </c>
      <c r="BN1110" s="426">
        <v>29</v>
      </c>
      <c r="BO1110" s="426">
        <v>31</v>
      </c>
      <c r="BP1110" s="426">
        <v>54</v>
      </c>
      <c r="BQ1110" s="426">
        <v>85</v>
      </c>
      <c r="BR1110" s="426">
        <v>112</v>
      </c>
      <c r="BS1110" s="426">
        <v>199</v>
      </c>
      <c r="BT1110" s="426">
        <v>95</v>
      </c>
      <c r="BU1110" s="426">
        <v>171</v>
      </c>
      <c r="BV1110" s="426">
        <v>215</v>
      </c>
      <c r="BW1110" s="426">
        <v>147</v>
      </c>
      <c r="BX1110" s="426">
        <v>62</v>
      </c>
      <c r="BY1110" s="426">
        <v>139</v>
      </c>
      <c r="BZ1110" s="426">
        <v>47</v>
      </c>
      <c r="CA1110" s="426">
        <v>22</v>
      </c>
      <c r="CB1110" s="426">
        <v>103</v>
      </c>
      <c r="CC1110" s="426">
        <v>37</v>
      </c>
      <c r="CD1110" s="426">
        <v>134</v>
      </c>
      <c r="CE1110" s="426">
        <v>89</v>
      </c>
      <c r="CF1110" s="426">
        <v>198</v>
      </c>
      <c r="CG1110" s="426">
        <v>141</v>
      </c>
      <c r="CH1110" s="426">
        <v>145</v>
      </c>
      <c r="CI1110" s="426">
        <v>14</v>
      </c>
      <c r="CJ1110" s="426">
        <v>102</v>
      </c>
      <c r="CK1110" s="426">
        <v>117</v>
      </c>
      <c r="CL1110" s="426">
        <v>73</v>
      </c>
      <c r="CM1110" s="426">
        <v>159</v>
      </c>
      <c r="CN1110" s="426">
        <v>201</v>
      </c>
      <c r="CO1110" s="426">
        <v>162</v>
      </c>
      <c r="CP1110" s="426">
        <v>187</v>
      </c>
      <c r="CQ1110" s="426">
        <v>84</v>
      </c>
      <c r="CR1110" s="426">
        <v>10</v>
      </c>
      <c r="CS1110" s="426">
        <v>205</v>
      </c>
      <c r="CT1110" s="426">
        <v>184</v>
      </c>
      <c r="CU1110" s="426">
        <v>46</v>
      </c>
      <c r="CV1110" s="426">
        <v>128</v>
      </c>
      <c r="CW1110" s="426">
        <v>9</v>
      </c>
      <c r="CX1110" s="426">
        <v>223</v>
      </c>
      <c r="CY1110" s="426">
        <v>32</v>
      </c>
      <c r="CZ1110" s="426">
        <v>186</v>
      </c>
      <c r="DA1110" s="426">
        <v>91</v>
      </c>
      <c r="DB1110" s="426">
        <v>8</v>
      </c>
      <c r="DC1110" s="426">
        <v>209</v>
      </c>
      <c r="DD1110" s="426">
        <v>169</v>
      </c>
      <c r="DE1110" s="426">
        <v>183</v>
      </c>
      <c r="DF1110" s="426">
        <v>151</v>
      </c>
      <c r="DG1110" s="426">
        <v>74</v>
      </c>
      <c r="DH1110" s="426">
        <v>101</v>
      </c>
      <c r="DI1110" s="426">
        <v>167</v>
      </c>
      <c r="DJ1110" s="426">
        <v>20</v>
      </c>
      <c r="DK1110" s="426">
        <v>173</v>
      </c>
      <c r="DL1110" s="426">
        <v>188</v>
      </c>
      <c r="DM1110" s="426">
        <v>149</v>
      </c>
      <c r="DN1110" s="426">
        <v>131</v>
      </c>
      <c r="DO1110" s="426">
        <v>75</v>
      </c>
      <c r="DP1110" s="426">
        <v>1</v>
      </c>
      <c r="DQ1110" s="426">
        <v>53</v>
      </c>
      <c r="DR1110" s="426">
        <v>30</v>
      </c>
      <c r="DS1110" s="426">
        <v>170</v>
      </c>
      <c r="DT1110" s="426">
        <v>121</v>
      </c>
      <c r="DU1110" s="426">
        <v>104</v>
      </c>
      <c r="DV1110" s="426">
        <v>172</v>
      </c>
      <c r="DW1110" s="426">
        <v>153</v>
      </c>
      <c r="DX1110" s="426">
        <v>161</v>
      </c>
      <c r="DY1110" s="426">
        <v>98</v>
      </c>
      <c r="DZ1110" s="426">
        <v>41</v>
      </c>
      <c r="EA1110" s="426">
        <v>194</v>
      </c>
      <c r="EB1110" s="426">
        <v>138</v>
      </c>
      <c r="EC1110" s="426">
        <v>114</v>
      </c>
      <c r="ED1110" s="426">
        <v>33</v>
      </c>
      <c r="EE1110" s="426">
        <v>132</v>
      </c>
      <c r="EF1110" s="426">
        <v>125</v>
      </c>
      <c r="EG1110" s="426">
        <v>50</v>
      </c>
      <c r="EH1110" s="426">
        <v>17</v>
      </c>
      <c r="EI1110" s="426">
        <v>108</v>
      </c>
      <c r="EJ1110" s="426">
        <v>178</v>
      </c>
      <c r="EK1110" s="426">
        <v>195</v>
      </c>
      <c r="EL1110" s="426">
        <v>203</v>
      </c>
      <c r="EM1110" s="426">
        <v>155</v>
      </c>
      <c r="EN1110" s="426">
        <v>93</v>
      </c>
      <c r="EO1110" s="426">
        <v>221</v>
      </c>
      <c r="EP1110" s="426">
        <v>220</v>
      </c>
      <c r="EQ1110" s="426">
        <v>24</v>
      </c>
      <c r="ER1110" s="426">
        <v>27</v>
      </c>
      <c r="ES1110" s="426">
        <v>126</v>
      </c>
      <c r="ET1110" s="426">
        <v>2</v>
      </c>
      <c r="EU1110" s="426">
        <v>92</v>
      </c>
      <c r="EV1110" s="426">
        <v>196</v>
      </c>
      <c r="EW1110" s="426">
        <v>11</v>
      </c>
      <c r="EX1110" s="426">
        <v>113</v>
      </c>
      <c r="EY1110" s="426">
        <v>96</v>
      </c>
      <c r="EZ1110" s="426">
        <v>48</v>
      </c>
      <c r="FA1110" s="426">
        <v>154</v>
      </c>
      <c r="FB1110" s="426">
        <v>190</v>
      </c>
      <c r="FC1110" s="426">
        <v>77</v>
      </c>
      <c r="FD1110" s="426">
        <v>193</v>
      </c>
      <c r="FE1110" s="426">
        <v>140</v>
      </c>
      <c r="FF1110" s="426">
        <v>4</v>
      </c>
      <c r="FG1110" s="426">
        <v>116</v>
      </c>
      <c r="FH1110" s="426">
        <v>130</v>
      </c>
      <c r="FI1110" s="426">
        <v>88</v>
      </c>
      <c r="FJ1110" s="426">
        <v>94</v>
      </c>
      <c r="FK1110" s="426">
        <v>164</v>
      </c>
      <c r="FL1110" s="426">
        <v>137</v>
      </c>
      <c r="FM1110" s="426">
        <v>135</v>
      </c>
      <c r="FN1110" s="426">
        <v>143</v>
      </c>
      <c r="FO1110" s="426">
        <v>105</v>
      </c>
      <c r="FP1110" s="426">
        <v>38</v>
      </c>
      <c r="FQ1110" s="426">
        <v>222</v>
      </c>
      <c r="FR1110" s="426">
        <v>157</v>
      </c>
      <c r="FS1110" s="426">
        <v>217</v>
      </c>
      <c r="FT1110" s="426">
        <v>59</v>
      </c>
      <c r="FU1110" s="426">
        <v>49</v>
      </c>
      <c r="FV1110" s="426">
        <v>224</v>
      </c>
      <c r="FW1110" s="426">
        <v>42</v>
      </c>
      <c r="FX1110" s="426">
        <v>7</v>
      </c>
      <c r="FY1110" s="426">
        <v>109</v>
      </c>
      <c r="FZ1110" s="426">
        <v>61</v>
      </c>
      <c r="GA1110" s="426">
        <v>214</v>
      </c>
      <c r="GB1110" s="426">
        <v>163</v>
      </c>
      <c r="GC1110" s="426">
        <v>12</v>
      </c>
      <c r="GD1110" s="426">
        <v>3</v>
      </c>
      <c r="GE1110" s="426">
        <v>213</v>
      </c>
      <c r="GF1110" s="426">
        <v>111</v>
      </c>
      <c r="GG1110" s="426">
        <v>76</v>
      </c>
      <c r="GH1110" s="426">
        <v>19</v>
      </c>
      <c r="GI1110" s="426">
        <v>58</v>
      </c>
      <c r="GJ1110" s="426">
        <v>118</v>
      </c>
      <c r="GK1110" s="426">
        <v>177</v>
      </c>
      <c r="GL1110" s="426">
        <v>115</v>
      </c>
      <c r="GM1110" s="426">
        <v>106</v>
      </c>
      <c r="GN1110" s="426">
        <v>67</v>
      </c>
      <c r="GO1110" s="426">
        <v>168</v>
      </c>
      <c r="GP1110" s="426">
        <v>212</v>
      </c>
      <c r="GQ1110" s="426">
        <v>110</v>
      </c>
      <c r="GR1110" s="426">
        <v>208</v>
      </c>
      <c r="GS1110" s="426">
        <v>23</v>
      </c>
      <c r="GT1110" s="426">
        <v>148</v>
      </c>
      <c r="GU1110" s="426">
        <v>34</v>
      </c>
      <c r="GV1110" s="426">
        <v>191</v>
      </c>
      <c r="GW1110" s="426">
        <v>158</v>
      </c>
      <c r="GX1110" s="426">
        <v>90</v>
      </c>
      <c r="GY1110" s="426">
        <v>40</v>
      </c>
      <c r="GZ1110" s="426">
        <v>206</v>
      </c>
      <c r="HA1110" s="426">
        <v>28</v>
      </c>
      <c r="HB1110" s="426">
        <v>144</v>
      </c>
      <c r="HC1110" s="426">
        <v>83</v>
      </c>
      <c r="HD1110" s="426">
        <v>129</v>
      </c>
      <c r="HE1110" s="426">
        <v>71</v>
      </c>
      <c r="HF1110" s="426">
        <v>16</v>
      </c>
      <c r="HG1110" s="426">
        <v>219</v>
      </c>
      <c r="HH1110" s="426">
        <v>160</v>
      </c>
      <c r="HI1110" s="426">
        <v>15</v>
      </c>
      <c r="HJ1110" s="426">
        <v>211</v>
      </c>
      <c r="HK1110" s="426">
        <v>78</v>
      </c>
      <c r="HL1110" s="426">
        <v>216</v>
      </c>
      <c r="HM1110" s="426">
        <v>72</v>
      </c>
      <c r="HN1110" s="426">
        <v>44</v>
      </c>
      <c r="HO1110" s="426">
        <v>70</v>
      </c>
      <c r="HP1110" s="426">
        <v>35</v>
      </c>
      <c r="HQ1110" s="426">
        <v>52</v>
      </c>
      <c r="HR1110" s="426">
        <v>204</v>
      </c>
      <c r="HS1110" s="426">
        <v>25</v>
      </c>
      <c r="HT1110" s="426">
        <v>119</v>
      </c>
      <c r="HU1110" s="426">
        <v>133</v>
      </c>
    </row>
    <row r="1112" spans="4:234" x14ac:dyDescent="0.2">
      <c r="D1112" s="429">
        <v>225</v>
      </c>
      <c r="E1112" s="429" t="s">
        <v>179</v>
      </c>
    </row>
    <row r="1113" spans="4:234" x14ac:dyDescent="0.2">
      <c r="E1113" s="428" t="s">
        <v>130</v>
      </c>
      <c r="F1113" s="426">
        <v>1</v>
      </c>
      <c r="G1113" s="426">
        <v>2</v>
      </c>
      <c r="H1113" s="426">
        <v>3</v>
      </c>
      <c r="I1113" s="426">
        <v>4</v>
      </c>
      <c r="J1113" s="426">
        <v>5</v>
      </c>
      <c r="K1113" s="426">
        <v>6</v>
      </c>
      <c r="L1113" s="426">
        <v>7</v>
      </c>
      <c r="M1113" s="426">
        <v>8</v>
      </c>
      <c r="N1113" s="426">
        <v>9</v>
      </c>
      <c r="O1113" s="426">
        <v>10</v>
      </c>
      <c r="P1113" s="426">
        <v>11</v>
      </c>
      <c r="Q1113" s="426">
        <v>12</v>
      </c>
      <c r="R1113" s="426">
        <v>13</v>
      </c>
      <c r="S1113" s="426">
        <v>14</v>
      </c>
      <c r="T1113" s="426">
        <v>15</v>
      </c>
      <c r="U1113" s="426">
        <v>16</v>
      </c>
      <c r="V1113" s="426">
        <v>17</v>
      </c>
      <c r="W1113" s="426">
        <v>18</v>
      </c>
      <c r="X1113" s="426">
        <v>19</v>
      </c>
      <c r="Y1113" s="426">
        <v>20</v>
      </c>
      <c r="Z1113" s="426">
        <v>21</v>
      </c>
      <c r="AA1113" s="426">
        <v>22</v>
      </c>
      <c r="AB1113" s="426">
        <v>23</v>
      </c>
      <c r="AC1113" s="426">
        <v>24</v>
      </c>
      <c r="AD1113" s="426">
        <v>25</v>
      </c>
      <c r="AE1113" s="426">
        <v>26</v>
      </c>
      <c r="AF1113" s="426">
        <v>27</v>
      </c>
      <c r="AG1113" s="426">
        <v>28</v>
      </c>
      <c r="AH1113" s="426">
        <v>29</v>
      </c>
      <c r="AI1113" s="426">
        <v>30</v>
      </c>
      <c r="AJ1113" s="426">
        <v>31</v>
      </c>
      <c r="AK1113" s="426">
        <v>32</v>
      </c>
      <c r="AL1113" s="426">
        <v>33</v>
      </c>
      <c r="AM1113" s="426">
        <v>34</v>
      </c>
      <c r="AN1113" s="426">
        <v>35</v>
      </c>
      <c r="AO1113" s="426">
        <v>36</v>
      </c>
      <c r="AP1113" s="426">
        <v>37</v>
      </c>
      <c r="AQ1113" s="426">
        <v>38</v>
      </c>
      <c r="AR1113" s="426">
        <v>39</v>
      </c>
      <c r="AS1113" s="426">
        <v>40</v>
      </c>
      <c r="AT1113" s="426">
        <v>41</v>
      </c>
      <c r="AU1113" s="426">
        <v>42</v>
      </c>
      <c r="AV1113" s="426">
        <v>43</v>
      </c>
      <c r="AW1113" s="426">
        <v>44</v>
      </c>
      <c r="AX1113" s="426">
        <v>45</v>
      </c>
      <c r="AY1113" s="426">
        <v>46</v>
      </c>
      <c r="AZ1113" s="426">
        <v>47</v>
      </c>
      <c r="BA1113" s="426">
        <v>48</v>
      </c>
      <c r="BB1113" s="426">
        <v>49</v>
      </c>
      <c r="BC1113" s="426">
        <v>50</v>
      </c>
      <c r="BD1113" s="426">
        <v>51</v>
      </c>
      <c r="BE1113" s="426">
        <v>52</v>
      </c>
      <c r="BF1113" s="426">
        <v>53</v>
      </c>
      <c r="BG1113" s="426">
        <v>54</v>
      </c>
      <c r="BH1113" s="426">
        <v>55</v>
      </c>
      <c r="BI1113" s="426">
        <v>56</v>
      </c>
      <c r="BJ1113" s="426">
        <v>57</v>
      </c>
      <c r="BK1113" s="426">
        <v>58</v>
      </c>
      <c r="BL1113" s="426">
        <v>59</v>
      </c>
      <c r="BM1113" s="426">
        <v>60</v>
      </c>
      <c r="BN1113" s="426">
        <v>61</v>
      </c>
      <c r="BO1113" s="426">
        <v>62</v>
      </c>
      <c r="BP1113" s="426">
        <v>63</v>
      </c>
      <c r="BQ1113" s="426">
        <v>64</v>
      </c>
      <c r="BR1113" s="426">
        <v>65</v>
      </c>
      <c r="BS1113" s="426">
        <v>66</v>
      </c>
      <c r="BT1113" s="426">
        <v>67</v>
      </c>
      <c r="BU1113" s="426">
        <v>68</v>
      </c>
      <c r="BV1113" s="426">
        <v>69</v>
      </c>
      <c r="BW1113" s="426">
        <v>70</v>
      </c>
      <c r="BX1113" s="426">
        <v>71</v>
      </c>
      <c r="BY1113" s="426">
        <v>72</v>
      </c>
      <c r="BZ1113" s="426">
        <v>73</v>
      </c>
      <c r="CA1113" s="426">
        <v>74</v>
      </c>
      <c r="CB1113" s="426">
        <v>75</v>
      </c>
      <c r="CC1113" s="426">
        <v>76</v>
      </c>
      <c r="CD1113" s="426">
        <v>77</v>
      </c>
      <c r="CE1113" s="426">
        <v>78</v>
      </c>
      <c r="CF1113" s="426">
        <v>79</v>
      </c>
      <c r="CG1113" s="426">
        <v>80</v>
      </c>
      <c r="CH1113" s="426">
        <v>81</v>
      </c>
      <c r="CI1113" s="426">
        <v>82</v>
      </c>
      <c r="CJ1113" s="426">
        <v>83</v>
      </c>
      <c r="CK1113" s="426">
        <v>84</v>
      </c>
      <c r="CL1113" s="426">
        <v>85</v>
      </c>
      <c r="CM1113" s="426">
        <v>86</v>
      </c>
      <c r="CN1113" s="426">
        <v>87</v>
      </c>
      <c r="CO1113" s="426">
        <v>88</v>
      </c>
      <c r="CP1113" s="426">
        <v>89</v>
      </c>
      <c r="CQ1113" s="426">
        <v>90</v>
      </c>
      <c r="CR1113" s="426">
        <v>91</v>
      </c>
      <c r="CS1113" s="426">
        <v>92</v>
      </c>
      <c r="CT1113" s="426">
        <v>93</v>
      </c>
      <c r="CU1113" s="426">
        <v>94</v>
      </c>
      <c r="CV1113" s="426">
        <v>95</v>
      </c>
      <c r="CW1113" s="426">
        <v>96</v>
      </c>
      <c r="CX1113" s="426">
        <v>97</v>
      </c>
      <c r="CY1113" s="426">
        <v>98</v>
      </c>
      <c r="CZ1113" s="426">
        <v>99</v>
      </c>
      <c r="DA1113" s="426">
        <v>100</v>
      </c>
      <c r="DB1113" s="426">
        <v>101</v>
      </c>
      <c r="DC1113" s="426">
        <v>102</v>
      </c>
      <c r="DD1113" s="426">
        <v>103</v>
      </c>
      <c r="DE1113" s="426">
        <v>104</v>
      </c>
      <c r="DF1113" s="426">
        <v>105</v>
      </c>
      <c r="DG1113" s="426">
        <v>106</v>
      </c>
      <c r="DH1113" s="426">
        <v>107</v>
      </c>
      <c r="DI1113" s="426">
        <v>108</v>
      </c>
      <c r="DJ1113" s="426">
        <v>109</v>
      </c>
      <c r="DK1113" s="426">
        <v>110</v>
      </c>
      <c r="DL1113" s="426">
        <v>111</v>
      </c>
      <c r="DM1113" s="426">
        <v>112</v>
      </c>
      <c r="DN1113" s="426">
        <v>113</v>
      </c>
      <c r="DO1113" s="426">
        <v>114</v>
      </c>
      <c r="DP1113" s="426">
        <v>115</v>
      </c>
      <c r="DQ1113" s="426">
        <v>116</v>
      </c>
      <c r="DR1113" s="426">
        <v>117</v>
      </c>
      <c r="DS1113" s="426">
        <v>118</v>
      </c>
      <c r="DT1113" s="426">
        <v>119</v>
      </c>
      <c r="DU1113" s="426">
        <v>120</v>
      </c>
      <c r="DV1113" s="426">
        <v>121</v>
      </c>
      <c r="DW1113" s="426">
        <v>122</v>
      </c>
      <c r="DX1113" s="426">
        <v>123</v>
      </c>
      <c r="DY1113" s="426">
        <v>124</v>
      </c>
      <c r="DZ1113" s="426">
        <v>125</v>
      </c>
      <c r="EA1113" s="426">
        <v>126</v>
      </c>
      <c r="EB1113" s="426">
        <v>127</v>
      </c>
      <c r="EC1113" s="426">
        <v>128</v>
      </c>
      <c r="ED1113" s="426">
        <v>129</v>
      </c>
      <c r="EE1113" s="426">
        <v>130</v>
      </c>
      <c r="EF1113" s="426">
        <v>131</v>
      </c>
      <c r="EG1113" s="426">
        <v>132</v>
      </c>
      <c r="EH1113" s="426">
        <v>133</v>
      </c>
      <c r="EI1113" s="426">
        <v>134</v>
      </c>
      <c r="EJ1113" s="426">
        <v>135</v>
      </c>
      <c r="EK1113" s="426">
        <v>136</v>
      </c>
      <c r="EL1113" s="426">
        <v>137</v>
      </c>
      <c r="EM1113" s="426">
        <v>138</v>
      </c>
      <c r="EN1113" s="426">
        <v>139</v>
      </c>
      <c r="EO1113" s="426">
        <v>140</v>
      </c>
      <c r="EP1113" s="426">
        <v>141</v>
      </c>
      <c r="EQ1113" s="426">
        <v>142</v>
      </c>
      <c r="ER1113" s="426">
        <v>143</v>
      </c>
      <c r="ES1113" s="426">
        <v>144</v>
      </c>
      <c r="ET1113" s="426">
        <v>145</v>
      </c>
      <c r="EU1113" s="426">
        <v>146</v>
      </c>
      <c r="EV1113" s="426">
        <v>147</v>
      </c>
      <c r="EW1113" s="426">
        <v>148</v>
      </c>
      <c r="EX1113" s="426">
        <v>149</v>
      </c>
      <c r="EY1113" s="426">
        <v>150</v>
      </c>
      <c r="EZ1113" s="426">
        <v>151</v>
      </c>
      <c r="FA1113" s="426">
        <v>152</v>
      </c>
      <c r="FB1113" s="426">
        <v>153</v>
      </c>
      <c r="FC1113" s="426">
        <v>154</v>
      </c>
      <c r="FD1113" s="426">
        <v>155</v>
      </c>
      <c r="FE1113" s="426">
        <v>156</v>
      </c>
      <c r="FF1113" s="426">
        <v>157</v>
      </c>
      <c r="FG1113" s="426">
        <v>158</v>
      </c>
      <c r="FH1113" s="426">
        <v>159</v>
      </c>
      <c r="FI1113" s="426">
        <v>160</v>
      </c>
      <c r="FJ1113" s="426">
        <v>161</v>
      </c>
      <c r="FK1113" s="426">
        <v>162</v>
      </c>
      <c r="FL1113" s="426">
        <v>163</v>
      </c>
      <c r="FM1113" s="426">
        <v>164</v>
      </c>
      <c r="FN1113" s="426">
        <v>165</v>
      </c>
      <c r="FO1113" s="426">
        <v>166</v>
      </c>
      <c r="FP1113" s="426">
        <v>167</v>
      </c>
      <c r="FQ1113" s="426">
        <v>168</v>
      </c>
      <c r="FR1113" s="426">
        <v>169</v>
      </c>
      <c r="FS1113" s="426">
        <v>170</v>
      </c>
      <c r="FT1113" s="426">
        <v>171</v>
      </c>
      <c r="FU1113" s="426">
        <v>172</v>
      </c>
      <c r="FV1113" s="426">
        <v>173</v>
      </c>
      <c r="FW1113" s="426">
        <v>174</v>
      </c>
      <c r="FX1113" s="426">
        <v>175</v>
      </c>
      <c r="FY1113" s="426">
        <v>176</v>
      </c>
      <c r="FZ1113" s="426">
        <v>177</v>
      </c>
      <c r="GA1113" s="426">
        <v>178</v>
      </c>
      <c r="GB1113" s="426">
        <v>179</v>
      </c>
      <c r="GC1113" s="426">
        <v>180</v>
      </c>
      <c r="GD1113" s="426">
        <v>181</v>
      </c>
      <c r="GE1113" s="426">
        <v>182</v>
      </c>
      <c r="GF1113" s="426">
        <v>183</v>
      </c>
      <c r="GG1113" s="426">
        <v>184</v>
      </c>
      <c r="GH1113" s="426">
        <v>185</v>
      </c>
      <c r="GI1113" s="426">
        <v>186</v>
      </c>
      <c r="GJ1113" s="426">
        <v>187</v>
      </c>
      <c r="GK1113" s="426">
        <v>188</v>
      </c>
      <c r="GL1113" s="426">
        <v>189</v>
      </c>
      <c r="GM1113" s="426">
        <v>190</v>
      </c>
      <c r="GN1113" s="426">
        <v>191</v>
      </c>
      <c r="GO1113" s="426">
        <v>192</v>
      </c>
      <c r="GP1113" s="426">
        <v>193</v>
      </c>
      <c r="GQ1113" s="426">
        <v>194</v>
      </c>
      <c r="GR1113" s="426">
        <v>195</v>
      </c>
      <c r="GS1113" s="426">
        <v>196</v>
      </c>
      <c r="GT1113" s="426">
        <v>197</v>
      </c>
      <c r="GU1113" s="426">
        <v>198</v>
      </c>
      <c r="GV1113" s="426">
        <v>199</v>
      </c>
      <c r="GW1113" s="426">
        <v>200</v>
      </c>
      <c r="GX1113" s="426">
        <v>201</v>
      </c>
      <c r="GY1113" s="426">
        <v>202</v>
      </c>
      <c r="GZ1113" s="426">
        <v>203</v>
      </c>
      <c r="HA1113" s="426">
        <v>204</v>
      </c>
      <c r="HB1113" s="426">
        <v>205</v>
      </c>
      <c r="HC1113" s="426">
        <v>206</v>
      </c>
      <c r="HD1113" s="426">
        <v>207</v>
      </c>
      <c r="HE1113" s="426">
        <v>208</v>
      </c>
      <c r="HF1113" s="426">
        <v>209</v>
      </c>
      <c r="HG1113" s="426">
        <v>210</v>
      </c>
      <c r="HH1113" s="426">
        <v>211</v>
      </c>
      <c r="HI1113" s="426">
        <v>212</v>
      </c>
      <c r="HJ1113" s="426">
        <v>213</v>
      </c>
      <c r="HK1113" s="426">
        <v>214</v>
      </c>
      <c r="HL1113" s="426">
        <v>215</v>
      </c>
      <c r="HM1113" s="426">
        <v>216</v>
      </c>
      <c r="HN1113" s="426">
        <v>217</v>
      </c>
      <c r="HO1113" s="426">
        <v>218</v>
      </c>
      <c r="HP1113" s="426">
        <v>219</v>
      </c>
      <c r="HQ1113" s="426">
        <v>220</v>
      </c>
      <c r="HR1113" s="426">
        <v>221</v>
      </c>
      <c r="HS1113" s="426">
        <v>222</v>
      </c>
      <c r="HT1113" s="426">
        <v>223</v>
      </c>
      <c r="HU1113" s="426">
        <v>224</v>
      </c>
      <c r="HV1113" s="426">
        <v>225</v>
      </c>
    </row>
    <row r="1114" spans="4:234" x14ac:dyDescent="0.2">
      <c r="E1114" s="428" t="s">
        <v>157</v>
      </c>
      <c r="F1114" s="426">
        <v>164</v>
      </c>
      <c r="G1114" s="426">
        <v>79</v>
      </c>
      <c r="H1114" s="426">
        <v>135</v>
      </c>
      <c r="I1114" s="426">
        <v>41</v>
      </c>
      <c r="J1114" s="426">
        <v>168</v>
      </c>
      <c r="K1114" s="426">
        <v>214</v>
      </c>
      <c r="L1114" s="426">
        <v>29</v>
      </c>
      <c r="M1114" s="426">
        <v>85</v>
      </c>
      <c r="N1114" s="426">
        <v>130</v>
      </c>
      <c r="O1114" s="426">
        <v>62</v>
      </c>
      <c r="P1114" s="426">
        <v>128</v>
      </c>
      <c r="Q1114" s="426">
        <v>201</v>
      </c>
      <c r="R1114" s="426">
        <v>221</v>
      </c>
      <c r="S1114" s="426">
        <v>142</v>
      </c>
      <c r="T1114" s="426">
        <v>2</v>
      </c>
      <c r="U1114" s="426">
        <v>182</v>
      </c>
      <c r="V1114" s="426">
        <v>56</v>
      </c>
      <c r="W1114" s="426">
        <v>31</v>
      </c>
      <c r="X1114" s="426">
        <v>197</v>
      </c>
      <c r="Y1114" s="426">
        <v>192</v>
      </c>
      <c r="Z1114" s="426">
        <v>103</v>
      </c>
      <c r="AA1114" s="426">
        <v>100</v>
      </c>
      <c r="AB1114" s="426">
        <v>81</v>
      </c>
      <c r="AC1114" s="426">
        <v>188</v>
      </c>
      <c r="AD1114" s="426">
        <v>86</v>
      </c>
      <c r="AE1114" s="426">
        <v>75</v>
      </c>
      <c r="AF1114" s="426">
        <v>50</v>
      </c>
      <c r="AG1114" s="426">
        <v>220</v>
      </c>
      <c r="AH1114" s="426">
        <v>68</v>
      </c>
      <c r="AI1114" s="426">
        <v>179</v>
      </c>
      <c r="AJ1114" s="426">
        <v>99</v>
      </c>
      <c r="AK1114" s="426">
        <v>203</v>
      </c>
      <c r="AL1114" s="426">
        <v>172</v>
      </c>
      <c r="AM1114" s="426">
        <v>61</v>
      </c>
      <c r="AN1114" s="426">
        <v>186</v>
      </c>
      <c r="AO1114" s="426">
        <v>119</v>
      </c>
      <c r="AP1114" s="426">
        <v>58</v>
      </c>
      <c r="AQ1114" s="426">
        <v>204</v>
      </c>
      <c r="AR1114" s="426">
        <v>178</v>
      </c>
      <c r="AS1114" s="426">
        <v>131</v>
      </c>
      <c r="AT1114" s="426">
        <v>162</v>
      </c>
      <c r="AU1114" s="426">
        <v>149</v>
      </c>
      <c r="AV1114" s="426">
        <v>136</v>
      </c>
      <c r="AW1114" s="426">
        <v>126</v>
      </c>
      <c r="AX1114" s="426">
        <v>123</v>
      </c>
      <c r="AY1114" s="426">
        <v>139</v>
      </c>
      <c r="AZ1114" s="426">
        <v>114</v>
      </c>
      <c r="BA1114" s="426">
        <v>25</v>
      </c>
      <c r="BB1114" s="426">
        <v>28</v>
      </c>
      <c r="BC1114" s="426">
        <v>97</v>
      </c>
      <c r="BD1114" s="426">
        <v>219</v>
      </c>
      <c r="BE1114" s="426">
        <v>91</v>
      </c>
      <c r="BF1114" s="426">
        <v>202</v>
      </c>
      <c r="BG1114" s="426">
        <v>176</v>
      </c>
      <c r="BH1114" s="426">
        <v>224</v>
      </c>
      <c r="BI1114" s="426">
        <v>20</v>
      </c>
      <c r="BJ1114" s="426">
        <v>73</v>
      </c>
      <c r="BK1114" s="426">
        <v>96</v>
      </c>
      <c r="BL1114" s="426">
        <v>7</v>
      </c>
      <c r="BM1114" s="426">
        <v>167</v>
      </c>
      <c r="BN1114" s="426">
        <v>223</v>
      </c>
      <c r="BO1114" s="426">
        <v>206</v>
      </c>
      <c r="BP1114" s="426">
        <v>124</v>
      </c>
      <c r="BQ1114" s="426">
        <v>218</v>
      </c>
      <c r="BR1114" s="426">
        <v>118</v>
      </c>
      <c r="BS1114" s="426">
        <v>148</v>
      </c>
      <c r="BT1114" s="426">
        <v>190</v>
      </c>
      <c r="BU1114" s="426">
        <v>104</v>
      </c>
      <c r="BV1114" s="426">
        <v>153</v>
      </c>
      <c r="BW1114" s="426">
        <v>122</v>
      </c>
      <c r="BX1114" s="426">
        <v>80</v>
      </c>
      <c r="BY1114" s="426">
        <v>173</v>
      </c>
      <c r="BZ1114" s="426">
        <v>127</v>
      </c>
      <c r="CA1114" s="426">
        <v>147</v>
      </c>
      <c r="CB1114" s="426">
        <v>18</v>
      </c>
      <c r="CC1114" s="426">
        <v>150</v>
      </c>
      <c r="CD1114" s="426">
        <v>59</v>
      </c>
      <c r="CE1114" s="426">
        <v>161</v>
      </c>
      <c r="CF1114" s="426">
        <v>166</v>
      </c>
      <c r="CG1114" s="426">
        <v>26</v>
      </c>
      <c r="CH1114" s="426">
        <v>125</v>
      </c>
      <c r="CI1114" s="426">
        <v>98</v>
      </c>
      <c r="CJ1114" s="426">
        <v>199</v>
      </c>
      <c r="CK1114" s="426">
        <v>12</v>
      </c>
      <c r="CL1114" s="426">
        <v>33</v>
      </c>
      <c r="CM1114" s="426">
        <v>40</v>
      </c>
      <c r="CN1114" s="426">
        <v>159</v>
      </c>
      <c r="CO1114" s="426">
        <v>144</v>
      </c>
      <c r="CP1114" s="426">
        <v>5</v>
      </c>
      <c r="CQ1114" s="426">
        <v>77</v>
      </c>
      <c r="CR1114" s="426">
        <v>107</v>
      </c>
      <c r="CS1114" s="426">
        <v>3</v>
      </c>
      <c r="CT1114" s="426">
        <v>170</v>
      </c>
      <c r="CU1114" s="426">
        <v>45</v>
      </c>
      <c r="CV1114" s="426">
        <v>212</v>
      </c>
      <c r="CW1114" s="426">
        <v>169</v>
      </c>
      <c r="CX1114" s="426">
        <v>110</v>
      </c>
      <c r="CY1114" s="426">
        <v>82</v>
      </c>
      <c r="CZ1114" s="426">
        <v>217</v>
      </c>
      <c r="DA1114" s="426">
        <v>14</v>
      </c>
      <c r="DB1114" s="426">
        <v>92</v>
      </c>
      <c r="DC1114" s="426">
        <v>155</v>
      </c>
      <c r="DD1114" s="426">
        <v>207</v>
      </c>
      <c r="DE1114" s="426">
        <v>43</v>
      </c>
      <c r="DF1114" s="426">
        <v>66</v>
      </c>
      <c r="DG1114" s="426">
        <v>94</v>
      </c>
      <c r="DH1114" s="426">
        <v>225</v>
      </c>
      <c r="DI1114" s="426">
        <v>10</v>
      </c>
      <c r="DJ1114" s="426">
        <v>193</v>
      </c>
      <c r="DK1114" s="426">
        <v>171</v>
      </c>
      <c r="DL1114" s="426">
        <v>132</v>
      </c>
      <c r="DM1114" s="426">
        <v>90</v>
      </c>
      <c r="DN1114" s="426">
        <v>105</v>
      </c>
      <c r="DO1114" s="426">
        <v>187</v>
      </c>
      <c r="DP1114" s="426">
        <v>83</v>
      </c>
      <c r="DQ1114" s="426">
        <v>129</v>
      </c>
      <c r="DR1114" s="426">
        <v>175</v>
      </c>
      <c r="DS1114" s="426">
        <v>67</v>
      </c>
      <c r="DT1114" s="426">
        <v>210</v>
      </c>
      <c r="DU1114" s="426">
        <v>213</v>
      </c>
      <c r="DV1114" s="426">
        <v>55</v>
      </c>
      <c r="DW1114" s="426">
        <v>174</v>
      </c>
      <c r="DX1114" s="426">
        <v>37</v>
      </c>
      <c r="DY1114" s="426">
        <v>13</v>
      </c>
      <c r="DZ1114" s="426">
        <v>64</v>
      </c>
      <c r="EA1114" s="426">
        <v>49</v>
      </c>
      <c r="EB1114" s="426">
        <v>163</v>
      </c>
      <c r="EC1114" s="426">
        <v>184</v>
      </c>
      <c r="ED1114" s="426">
        <v>72</v>
      </c>
      <c r="EE1114" s="426">
        <v>116</v>
      </c>
      <c r="EF1114" s="426">
        <v>108</v>
      </c>
      <c r="EG1114" s="426">
        <v>63</v>
      </c>
      <c r="EH1114" s="426">
        <v>181</v>
      </c>
      <c r="EI1114" s="426">
        <v>93</v>
      </c>
      <c r="EJ1114" s="426">
        <v>47</v>
      </c>
      <c r="EK1114" s="426">
        <v>9</v>
      </c>
      <c r="EL1114" s="426">
        <v>4</v>
      </c>
      <c r="EM1114" s="426">
        <v>11</v>
      </c>
      <c r="EN1114" s="426">
        <v>113</v>
      </c>
      <c r="EO1114" s="426">
        <v>51</v>
      </c>
      <c r="EP1114" s="426">
        <v>54</v>
      </c>
      <c r="EQ1114" s="426">
        <v>196</v>
      </c>
      <c r="ER1114" s="426">
        <v>35</v>
      </c>
      <c r="ES1114" s="426">
        <v>17</v>
      </c>
      <c r="ET1114" s="426">
        <v>57</v>
      </c>
      <c r="EU1114" s="426">
        <v>109</v>
      </c>
      <c r="EV1114" s="426">
        <v>211</v>
      </c>
      <c r="EW1114" s="426">
        <v>200</v>
      </c>
      <c r="EX1114" s="426">
        <v>42</v>
      </c>
      <c r="EY1114" s="426">
        <v>157</v>
      </c>
      <c r="EZ1114" s="426">
        <v>39</v>
      </c>
      <c r="FA1114" s="426">
        <v>1</v>
      </c>
      <c r="FB1114" s="426">
        <v>70</v>
      </c>
      <c r="FC1114" s="426">
        <v>151</v>
      </c>
      <c r="FD1114" s="426">
        <v>6</v>
      </c>
      <c r="FE1114" s="426">
        <v>160</v>
      </c>
      <c r="FF1114" s="426">
        <v>140</v>
      </c>
      <c r="FG1114" s="426">
        <v>165</v>
      </c>
      <c r="FH1114" s="426">
        <v>53</v>
      </c>
      <c r="FI1114" s="426">
        <v>69</v>
      </c>
      <c r="FJ1114" s="426">
        <v>120</v>
      </c>
      <c r="FK1114" s="426">
        <v>215</v>
      </c>
      <c r="FL1114" s="426">
        <v>189</v>
      </c>
      <c r="FM1114" s="426">
        <v>88</v>
      </c>
      <c r="FN1114" s="426">
        <v>146</v>
      </c>
      <c r="FO1114" s="426">
        <v>38</v>
      </c>
      <c r="FP1114" s="426">
        <v>34</v>
      </c>
      <c r="FQ1114" s="426">
        <v>27</v>
      </c>
      <c r="FR1114" s="426">
        <v>101</v>
      </c>
      <c r="FS1114" s="426">
        <v>183</v>
      </c>
      <c r="FT1114" s="426">
        <v>133</v>
      </c>
      <c r="FU1114" s="426">
        <v>141</v>
      </c>
      <c r="FV1114" s="426">
        <v>24</v>
      </c>
      <c r="FW1114" s="426">
        <v>111</v>
      </c>
      <c r="FX1114" s="426">
        <v>209</v>
      </c>
      <c r="FY1114" s="426">
        <v>95</v>
      </c>
      <c r="FZ1114" s="426">
        <v>143</v>
      </c>
      <c r="GA1114" s="426">
        <v>222</v>
      </c>
      <c r="GB1114" s="426">
        <v>21</v>
      </c>
      <c r="GC1114" s="426">
        <v>71</v>
      </c>
      <c r="GD1114" s="426">
        <v>185</v>
      </c>
      <c r="GE1114" s="426">
        <v>134</v>
      </c>
      <c r="GF1114" s="426">
        <v>152</v>
      </c>
      <c r="GG1114" s="426">
        <v>106</v>
      </c>
      <c r="GH1114" s="426">
        <v>137</v>
      </c>
      <c r="GI1114" s="426">
        <v>78</v>
      </c>
      <c r="GJ1114" s="426">
        <v>65</v>
      </c>
      <c r="GK1114" s="426">
        <v>191</v>
      </c>
      <c r="GL1114" s="426">
        <v>216</v>
      </c>
      <c r="GM1114" s="426">
        <v>158</v>
      </c>
      <c r="GN1114" s="426">
        <v>205</v>
      </c>
      <c r="GO1114" s="426">
        <v>30</v>
      </c>
      <c r="GP1114" s="426">
        <v>115</v>
      </c>
      <c r="GQ1114" s="426">
        <v>46</v>
      </c>
      <c r="GR1114" s="426">
        <v>74</v>
      </c>
      <c r="GS1114" s="426">
        <v>22</v>
      </c>
      <c r="GT1114" s="426">
        <v>44</v>
      </c>
      <c r="GU1114" s="426">
        <v>177</v>
      </c>
      <c r="GV1114" s="426">
        <v>195</v>
      </c>
      <c r="GW1114" s="426">
        <v>52</v>
      </c>
      <c r="GX1114" s="426">
        <v>208</v>
      </c>
      <c r="GY1114" s="426">
        <v>194</v>
      </c>
      <c r="GZ1114" s="426">
        <v>16</v>
      </c>
      <c r="HA1114" s="426">
        <v>112</v>
      </c>
      <c r="HB1114" s="426">
        <v>117</v>
      </c>
      <c r="HC1114" s="426">
        <v>8</v>
      </c>
      <c r="HD1114" s="426">
        <v>15</v>
      </c>
      <c r="HE1114" s="426">
        <v>87</v>
      </c>
      <c r="HF1114" s="426">
        <v>198</v>
      </c>
      <c r="HG1114" s="426">
        <v>36</v>
      </c>
      <c r="HH1114" s="426">
        <v>84</v>
      </c>
      <c r="HI1114" s="426">
        <v>138</v>
      </c>
      <c r="HJ1114" s="426">
        <v>121</v>
      </c>
      <c r="HK1114" s="426">
        <v>145</v>
      </c>
      <c r="HL1114" s="426">
        <v>32</v>
      </c>
      <c r="HM1114" s="426">
        <v>48</v>
      </c>
      <c r="HN1114" s="426">
        <v>180</v>
      </c>
      <c r="HO1114" s="426">
        <v>19</v>
      </c>
      <c r="HP1114" s="426">
        <v>102</v>
      </c>
      <c r="HQ1114" s="426">
        <v>154</v>
      </c>
      <c r="HR1114" s="426">
        <v>60</v>
      </c>
      <c r="HS1114" s="426">
        <v>23</v>
      </c>
      <c r="HT1114" s="426">
        <v>89</v>
      </c>
      <c r="HU1114" s="426">
        <v>156</v>
      </c>
      <c r="HV1114" s="426">
        <v>76</v>
      </c>
    </row>
    <row r="1115" spans="4:234" x14ac:dyDescent="0.2">
      <c r="E1115" s="428" t="s">
        <v>159</v>
      </c>
      <c r="F1115" s="426">
        <v>14</v>
      </c>
      <c r="G1115" s="426">
        <v>170</v>
      </c>
      <c r="H1115" s="426">
        <v>174</v>
      </c>
      <c r="I1115" s="426">
        <v>185</v>
      </c>
      <c r="J1115" s="426">
        <v>108</v>
      </c>
      <c r="K1115" s="426">
        <v>70</v>
      </c>
      <c r="L1115" s="426">
        <v>83</v>
      </c>
      <c r="M1115" s="426">
        <v>34</v>
      </c>
      <c r="N1115" s="426">
        <v>175</v>
      </c>
      <c r="O1115" s="426">
        <v>99</v>
      </c>
      <c r="P1115" s="426">
        <v>64</v>
      </c>
      <c r="Q1115" s="426">
        <v>213</v>
      </c>
      <c r="R1115" s="426">
        <v>112</v>
      </c>
      <c r="S1115" s="426">
        <v>27</v>
      </c>
      <c r="T1115" s="426">
        <v>201</v>
      </c>
      <c r="U1115" s="426">
        <v>110</v>
      </c>
      <c r="V1115" s="426">
        <v>25</v>
      </c>
      <c r="W1115" s="426">
        <v>159</v>
      </c>
      <c r="X1115" s="426">
        <v>78</v>
      </c>
      <c r="Y1115" s="426">
        <v>181</v>
      </c>
      <c r="Z1115" s="426">
        <v>188</v>
      </c>
      <c r="AA1115" s="426">
        <v>19</v>
      </c>
      <c r="AB1115" s="426">
        <v>79</v>
      </c>
      <c r="AC1115" s="426">
        <v>73</v>
      </c>
      <c r="AD1115" s="426">
        <v>22</v>
      </c>
      <c r="AE1115" s="426">
        <v>122</v>
      </c>
      <c r="AF1115" s="426">
        <v>93</v>
      </c>
      <c r="AG1115" s="426">
        <v>59</v>
      </c>
      <c r="AH1115" s="426">
        <v>207</v>
      </c>
      <c r="AI1115" s="426">
        <v>48</v>
      </c>
      <c r="AJ1115" s="426">
        <v>179</v>
      </c>
      <c r="AK1115" s="426">
        <v>24</v>
      </c>
      <c r="AL1115" s="426">
        <v>49</v>
      </c>
      <c r="AM1115" s="426">
        <v>80</v>
      </c>
      <c r="AN1115" s="426">
        <v>214</v>
      </c>
      <c r="AO1115" s="426">
        <v>118</v>
      </c>
      <c r="AP1115" s="426">
        <v>151</v>
      </c>
      <c r="AQ1115" s="426">
        <v>50</v>
      </c>
      <c r="AR1115" s="426">
        <v>96</v>
      </c>
      <c r="AS1115" s="426">
        <v>132</v>
      </c>
      <c r="AT1115" s="426">
        <v>209</v>
      </c>
      <c r="AU1115" s="426">
        <v>86</v>
      </c>
      <c r="AV1115" s="426">
        <v>76</v>
      </c>
      <c r="AW1115" s="426">
        <v>152</v>
      </c>
      <c r="AX1115" s="426">
        <v>136</v>
      </c>
      <c r="AY1115" s="426">
        <v>189</v>
      </c>
      <c r="AZ1115" s="426">
        <v>41</v>
      </c>
      <c r="BA1115" s="426">
        <v>46</v>
      </c>
      <c r="BB1115" s="426">
        <v>203</v>
      </c>
      <c r="BC1115" s="426">
        <v>161</v>
      </c>
      <c r="BD1115" s="426">
        <v>192</v>
      </c>
      <c r="BE1115" s="426">
        <v>116</v>
      </c>
      <c r="BF1115" s="426">
        <v>129</v>
      </c>
      <c r="BG1115" s="426">
        <v>92</v>
      </c>
      <c r="BH1115" s="426">
        <v>1</v>
      </c>
      <c r="BI1115" s="426">
        <v>195</v>
      </c>
      <c r="BJ1115" s="426">
        <v>10</v>
      </c>
      <c r="BK1115" s="426">
        <v>119</v>
      </c>
      <c r="BL1115" s="426">
        <v>100</v>
      </c>
      <c r="BM1115" s="426">
        <v>37</v>
      </c>
      <c r="BN1115" s="426">
        <v>198</v>
      </c>
      <c r="BO1115" s="426">
        <v>144</v>
      </c>
      <c r="BP1115" s="426">
        <v>167</v>
      </c>
      <c r="BQ1115" s="426">
        <v>150</v>
      </c>
      <c r="BR1115" s="426">
        <v>11</v>
      </c>
      <c r="BS1115" s="426">
        <v>153</v>
      </c>
      <c r="BT1115" s="426">
        <v>199</v>
      </c>
      <c r="BU1115" s="426">
        <v>142</v>
      </c>
      <c r="BV1115" s="426">
        <v>82</v>
      </c>
      <c r="BW1115" s="426">
        <v>138</v>
      </c>
      <c r="BX1115" s="426">
        <v>123</v>
      </c>
      <c r="BY1115" s="426">
        <v>168</v>
      </c>
      <c r="BZ1115" s="426">
        <v>42</v>
      </c>
      <c r="CA1115" s="426">
        <v>221</v>
      </c>
      <c r="CB1115" s="426">
        <v>141</v>
      </c>
      <c r="CC1115" s="426">
        <v>158</v>
      </c>
      <c r="CD1115" s="426">
        <v>131</v>
      </c>
      <c r="CE1115" s="426">
        <v>149</v>
      </c>
      <c r="CF1115" s="426">
        <v>143</v>
      </c>
      <c r="CG1115" s="426">
        <v>106</v>
      </c>
      <c r="CH1115" s="426">
        <v>45</v>
      </c>
      <c r="CI1115" s="426">
        <v>184</v>
      </c>
      <c r="CJ1115" s="426">
        <v>4</v>
      </c>
      <c r="CK1115" s="426">
        <v>222</v>
      </c>
      <c r="CL1115" s="426">
        <v>81</v>
      </c>
      <c r="CM1115" s="426">
        <v>68</v>
      </c>
      <c r="CN1115" s="426">
        <v>120</v>
      </c>
      <c r="CO1115" s="426">
        <v>57</v>
      </c>
      <c r="CP1115" s="426">
        <v>26</v>
      </c>
      <c r="CQ1115" s="426">
        <v>211</v>
      </c>
      <c r="CR1115" s="426">
        <v>145</v>
      </c>
      <c r="CS1115" s="426">
        <v>135</v>
      </c>
      <c r="CT1115" s="426">
        <v>65</v>
      </c>
      <c r="CU1115" s="426">
        <v>171</v>
      </c>
      <c r="CV1115" s="426">
        <v>156</v>
      </c>
      <c r="CW1115" s="426">
        <v>69</v>
      </c>
      <c r="CX1115" s="426">
        <v>186</v>
      </c>
      <c r="CY1115" s="426">
        <v>29</v>
      </c>
      <c r="CZ1115" s="426">
        <v>202</v>
      </c>
      <c r="DA1115" s="426">
        <v>182</v>
      </c>
      <c r="DB1115" s="426">
        <v>210</v>
      </c>
      <c r="DC1115" s="426">
        <v>28</v>
      </c>
      <c r="DD1115" s="426">
        <v>20</v>
      </c>
      <c r="DE1115" s="426">
        <v>223</v>
      </c>
      <c r="DF1115" s="426">
        <v>58</v>
      </c>
      <c r="DG1115" s="426">
        <v>113</v>
      </c>
      <c r="DH1115" s="426">
        <v>104</v>
      </c>
      <c r="DI1115" s="426">
        <v>32</v>
      </c>
      <c r="DJ1115" s="426">
        <v>177</v>
      </c>
      <c r="DK1115" s="426">
        <v>196</v>
      </c>
      <c r="DL1115" s="426">
        <v>7</v>
      </c>
      <c r="DM1115" s="426">
        <v>204</v>
      </c>
      <c r="DN1115" s="426">
        <v>15</v>
      </c>
      <c r="DO1115" s="426">
        <v>62</v>
      </c>
      <c r="DP1115" s="426">
        <v>109</v>
      </c>
      <c r="DQ1115" s="426">
        <v>130</v>
      </c>
      <c r="DR1115" s="426">
        <v>13</v>
      </c>
      <c r="DS1115" s="426">
        <v>140</v>
      </c>
      <c r="DT1115" s="426">
        <v>38</v>
      </c>
      <c r="DU1115" s="426">
        <v>87</v>
      </c>
      <c r="DV1115" s="426">
        <v>217</v>
      </c>
      <c r="DW1115" s="426">
        <v>101</v>
      </c>
      <c r="DX1115" s="426">
        <v>71</v>
      </c>
      <c r="DY1115" s="426">
        <v>91</v>
      </c>
      <c r="DZ1115" s="426">
        <v>164</v>
      </c>
      <c r="EA1115" s="426">
        <v>52</v>
      </c>
      <c r="EB1115" s="426">
        <v>115</v>
      </c>
      <c r="EC1115" s="426">
        <v>77</v>
      </c>
      <c r="ED1115" s="426">
        <v>125</v>
      </c>
      <c r="EE1115" s="426">
        <v>16</v>
      </c>
      <c r="EF1115" s="426">
        <v>2</v>
      </c>
      <c r="EG1115" s="426">
        <v>124</v>
      </c>
      <c r="EH1115" s="426">
        <v>147</v>
      </c>
      <c r="EI1115" s="426">
        <v>63</v>
      </c>
      <c r="EJ1115" s="426">
        <v>219</v>
      </c>
      <c r="EK1115" s="426">
        <v>43</v>
      </c>
      <c r="EL1115" s="426">
        <v>183</v>
      </c>
      <c r="EM1115" s="426">
        <v>137</v>
      </c>
      <c r="EN1115" s="426">
        <v>56</v>
      </c>
      <c r="EO1115" s="426">
        <v>173</v>
      </c>
      <c r="EP1115" s="426">
        <v>33</v>
      </c>
      <c r="EQ1115" s="426">
        <v>200</v>
      </c>
      <c r="ER1115" s="426">
        <v>225</v>
      </c>
      <c r="ES1115" s="426">
        <v>162</v>
      </c>
      <c r="ET1115" s="426">
        <v>133</v>
      </c>
      <c r="EU1115" s="426">
        <v>180</v>
      </c>
      <c r="EV1115" s="426">
        <v>60</v>
      </c>
      <c r="EW1115" s="426">
        <v>90</v>
      </c>
      <c r="EX1115" s="426">
        <v>155</v>
      </c>
      <c r="EY1115" s="426">
        <v>148</v>
      </c>
      <c r="EZ1115" s="426">
        <v>35</v>
      </c>
      <c r="FA1115" s="426">
        <v>36</v>
      </c>
      <c r="FB1115" s="426">
        <v>72</v>
      </c>
      <c r="FC1115" s="426">
        <v>107</v>
      </c>
      <c r="FD1115" s="426">
        <v>166</v>
      </c>
      <c r="FE1115" s="426">
        <v>17</v>
      </c>
      <c r="FF1115" s="426">
        <v>21</v>
      </c>
      <c r="FG1115" s="426">
        <v>114</v>
      </c>
      <c r="FH1115" s="426">
        <v>121</v>
      </c>
      <c r="FI1115" s="426">
        <v>191</v>
      </c>
      <c r="FJ1115" s="426">
        <v>165</v>
      </c>
      <c r="FK1115" s="426">
        <v>51</v>
      </c>
      <c r="FL1115" s="426">
        <v>117</v>
      </c>
      <c r="FM1115" s="426">
        <v>98</v>
      </c>
      <c r="FN1115" s="426">
        <v>8</v>
      </c>
      <c r="FO1115" s="426">
        <v>74</v>
      </c>
      <c r="FP1115" s="426">
        <v>85</v>
      </c>
      <c r="FQ1115" s="426">
        <v>157</v>
      </c>
      <c r="FR1115" s="426">
        <v>66</v>
      </c>
      <c r="FS1115" s="426">
        <v>139</v>
      </c>
      <c r="FT1115" s="426">
        <v>190</v>
      </c>
      <c r="FU1115" s="426">
        <v>220</v>
      </c>
      <c r="FV1115" s="426">
        <v>146</v>
      </c>
      <c r="FW1115" s="426">
        <v>208</v>
      </c>
      <c r="FX1115" s="426">
        <v>169</v>
      </c>
      <c r="FY1115" s="426">
        <v>88</v>
      </c>
      <c r="FZ1115" s="426">
        <v>160</v>
      </c>
      <c r="GA1115" s="426">
        <v>61</v>
      </c>
      <c r="GB1115" s="426">
        <v>95</v>
      </c>
      <c r="GC1115" s="426">
        <v>176</v>
      </c>
      <c r="GD1115" s="426">
        <v>154</v>
      </c>
      <c r="GE1115" s="426">
        <v>89</v>
      </c>
      <c r="GF1115" s="426">
        <v>97</v>
      </c>
      <c r="GG1115" s="426">
        <v>67</v>
      </c>
      <c r="GH1115" s="426">
        <v>31</v>
      </c>
      <c r="GI1115" s="426">
        <v>224</v>
      </c>
      <c r="GJ1115" s="426">
        <v>6</v>
      </c>
      <c r="GK1115" s="426">
        <v>194</v>
      </c>
      <c r="GL1115" s="426">
        <v>127</v>
      </c>
      <c r="GM1115" s="426">
        <v>163</v>
      </c>
      <c r="GN1115" s="426">
        <v>178</v>
      </c>
      <c r="GO1115" s="426">
        <v>55</v>
      </c>
      <c r="GP1115" s="426">
        <v>94</v>
      </c>
      <c r="GQ1115" s="426">
        <v>205</v>
      </c>
      <c r="GR1115" s="426">
        <v>44</v>
      </c>
      <c r="GS1115" s="426">
        <v>5</v>
      </c>
      <c r="GT1115" s="426">
        <v>39</v>
      </c>
      <c r="GU1115" s="426">
        <v>197</v>
      </c>
      <c r="GV1115" s="426">
        <v>103</v>
      </c>
      <c r="GW1115" s="426">
        <v>126</v>
      </c>
      <c r="GX1115" s="426">
        <v>12</v>
      </c>
      <c r="GY1115" s="426">
        <v>75</v>
      </c>
      <c r="GZ1115" s="426">
        <v>102</v>
      </c>
      <c r="HA1115" s="426">
        <v>40</v>
      </c>
      <c r="HB1115" s="426">
        <v>216</v>
      </c>
      <c r="HC1115" s="426">
        <v>105</v>
      </c>
      <c r="HD1115" s="426">
        <v>9</v>
      </c>
      <c r="HE1115" s="426">
        <v>54</v>
      </c>
      <c r="HF1115" s="426">
        <v>215</v>
      </c>
      <c r="HG1115" s="426">
        <v>3</v>
      </c>
      <c r="HH1115" s="426">
        <v>134</v>
      </c>
      <c r="HI1115" s="426">
        <v>53</v>
      </c>
      <c r="HJ1115" s="426">
        <v>30</v>
      </c>
      <c r="HK1115" s="426">
        <v>23</v>
      </c>
      <c r="HL1115" s="426">
        <v>111</v>
      </c>
      <c r="HM1115" s="426">
        <v>187</v>
      </c>
      <c r="HN1115" s="426">
        <v>218</v>
      </c>
      <c r="HO1115" s="426">
        <v>47</v>
      </c>
      <c r="HP1115" s="426">
        <v>172</v>
      </c>
      <c r="HQ1115" s="426">
        <v>84</v>
      </c>
      <c r="HR1115" s="426">
        <v>193</v>
      </c>
      <c r="HS1115" s="426">
        <v>18</v>
      </c>
      <c r="HT1115" s="426">
        <v>212</v>
      </c>
      <c r="HU1115" s="426">
        <v>128</v>
      </c>
      <c r="HV1115" s="426">
        <v>206</v>
      </c>
    </row>
    <row r="1117" spans="4:234" x14ac:dyDescent="0.2">
      <c r="D1117" s="429">
        <v>226</v>
      </c>
      <c r="E1117" s="429" t="s">
        <v>179</v>
      </c>
    </row>
    <row r="1118" spans="4:234" x14ac:dyDescent="0.2">
      <c r="E1118" s="428" t="s">
        <v>130</v>
      </c>
      <c r="F1118" s="426">
        <v>1</v>
      </c>
      <c r="G1118" s="426">
        <v>2</v>
      </c>
      <c r="H1118" s="426">
        <v>3</v>
      </c>
      <c r="I1118" s="426">
        <v>4</v>
      </c>
      <c r="J1118" s="426">
        <v>5</v>
      </c>
      <c r="K1118" s="426">
        <v>6</v>
      </c>
      <c r="L1118" s="426">
        <v>7</v>
      </c>
      <c r="M1118" s="426">
        <v>8</v>
      </c>
      <c r="N1118" s="426">
        <v>9</v>
      </c>
      <c r="O1118" s="426">
        <v>10</v>
      </c>
      <c r="P1118" s="426">
        <v>11</v>
      </c>
      <c r="Q1118" s="426">
        <v>12</v>
      </c>
      <c r="R1118" s="426">
        <v>13</v>
      </c>
      <c r="S1118" s="426">
        <v>14</v>
      </c>
      <c r="T1118" s="426">
        <v>15</v>
      </c>
      <c r="U1118" s="426">
        <v>16</v>
      </c>
      <c r="V1118" s="426">
        <v>17</v>
      </c>
      <c r="W1118" s="426">
        <v>18</v>
      </c>
      <c r="X1118" s="426">
        <v>19</v>
      </c>
      <c r="Y1118" s="426">
        <v>20</v>
      </c>
      <c r="Z1118" s="426">
        <v>21</v>
      </c>
      <c r="AA1118" s="426">
        <v>22</v>
      </c>
      <c r="AB1118" s="426">
        <v>23</v>
      </c>
      <c r="AC1118" s="426">
        <v>24</v>
      </c>
      <c r="AD1118" s="426">
        <v>25</v>
      </c>
      <c r="AE1118" s="426">
        <v>26</v>
      </c>
      <c r="AF1118" s="426">
        <v>27</v>
      </c>
      <c r="AG1118" s="426">
        <v>28</v>
      </c>
      <c r="AH1118" s="426">
        <v>29</v>
      </c>
      <c r="AI1118" s="426">
        <v>30</v>
      </c>
      <c r="AJ1118" s="426">
        <v>31</v>
      </c>
      <c r="AK1118" s="426">
        <v>32</v>
      </c>
      <c r="AL1118" s="426">
        <v>33</v>
      </c>
      <c r="AM1118" s="426">
        <v>34</v>
      </c>
      <c r="AN1118" s="426">
        <v>35</v>
      </c>
      <c r="AO1118" s="426">
        <v>36</v>
      </c>
      <c r="AP1118" s="426">
        <v>37</v>
      </c>
      <c r="AQ1118" s="426">
        <v>38</v>
      </c>
      <c r="AR1118" s="426">
        <v>39</v>
      </c>
      <c r="AS1118" s="426">
        <v>40</v>
      </c>
      <c r="AT1118" s="426">
        <v>41</v>
      </c>
      <c r="AU1118" s="426">
        <v>42</v>
      </c>
      <c r="AV1118" s="426">
        <v>43</v>
      </c>
      <c r="AW1118" s="426">
        <v>44</v>
      </c>
      <c r="AX1118" s="426">
        <v>45</v>
      </c>
      <c r="AY1118" s="426">
        <v>46</v>
      </c>
      <c r="AZ1118" s="426">
        <v>47</v>
      </c>
      <c r="BA1118" s="426">
        <v>48</v>
      </c>
      <c r="BB1118" s="426">
        <v>49</v>
      </c>
      <c r="BC1118" s="426">
        <v>50</v>
      </c>
      <c r="BD1118" s="426">
        <v>51</v>
      </c>
      <c r="BE1118" s="426">
        <v>52</v>
      </c>
      <c r="BF1118" s="426">
        <v>53</v>
      </c>
      <c r="BG1118" s="426">
        <v>54</v>
      </c>
      <c r="BH1118" s="426">
        <v>55</v>
      </c>
      <c r="BI1118" s="426">
        <v>56</v>
      </c>
      <c r="BJ1118" s="426">
        <v>57</v>
      </c>
      <c r="BK1118" s="426">
        <v>58</v>
      </c>
      <c r="BL1118" s="426">
        <v>59</v>
      </c>
      <c r="BM1118" s="426">
        <v>60</v>
      </c>
      <c r="BN1118" s="426">
        <v>61</v>
      </c>
      <c r="BO1118" s="426">
        <v>62</v>
      </c>
      <c r="BP1118" s="426">
        <v>63</v>
      </c>
      <c r="BQ1118" s="426">
        <v>64</v>
      </c>
      <c r="BR1118" s="426">
        <v>65</v>
      </c>
      <c r="BS1118" s="426">
        <v>66</v>
      </c>
      <c r="BT1118" s="426">
        <v>67</v>
      </c>
      <c r="BU1118" s="426">
        <v>68</v>
      </c>
      <c r="BV1118" s="426">
        <v>69</v>
      </c>
      <c r="BW1118" s="426">
        <v>70</v>
      </c>
      <c r="BX1118" s="426">
        <v>71</v>
      </c>
      <c r="BY1118" s="426">
        <v>72</v>
      </c>
      <c r="BZ1118" s="426">
        <v>73</v>
      </c>
      <c r="CA1118" s="426">
        <v>74</v>
      </c>
      <c r="CB1118" s="426">
        <v>75</v>
      </c>
      <c r="CC1118" s="426">
        <v>76</v>
      </c>
      <c r="CD1118" s="426">
        <v>77</v>
      </c>
      <c r="CE1118" s="426">
        <v>78</v>
      </c>
      <c r="CF1118" s="426">
        <v>79</v>
      </c>
      <c r="CG1118" s="426">
        <v>80</v>
      </c>
      <c r="CH1118" s="426">
        <v>81</v>
      </c>
      <c r="CI1118" s="426">
        <v>82</v>
      </c>
      <c r="CJ1118" s="426">
        <v>83</v>
      </c>
      <c r="CK1118" s="426">
        <v>84</v>
      </c>
      <c r="CL1118" s="426">
        <v>85</v>
      </c>
      <c r="CM1118" s="426">
        <v>86</v>
      </c>
      <c r="CN1118" s="426">
        <v>87</v>
      </c>
      <c r="CO1118" s="426">
        <v>88</v>
      </c>
      <c r="CP1118" s="426">
        <v>89</v>
      </c>
      <c r="CQ1118" s="426">
        <v>90</v>
      </c>
      <c r="CR1118" s="426">
        <v>91</v>
      </c>
      <c r="CS1118" s="426">
        <v>92</v>
      </c>
      <c r="CT1118" s="426">
        <v>93</v>
      </c>
      <c r="CU1118" s="426">
        <v>94</v>
      </c>
      <c r="CV1118" s="426">
        <v>95</v>
      </c>
      <c r="CW1118" s="426">
        <v>96</v>
      </c>
      <c r="CX1118" s="426">
        <v>97</v>
      </c>
      <c r="CY1118" s="426">
        <v>98</v>
      </c>
      <c r="CZ1118" s="426">
        <v>99</v>
      </c>
      <c r="DA1118" s="426">
        <v>100</v>
      </c>
      <c r="DB1118" s="426">
        <v>101</v>
      </c>
      <c r="DC1118" s="426">
        <v>102</v>
      </c>
      <c r="DD1118" s="426">
        <v>103</v>
      </c>
      <c r="DE1118" s="426">
        <v>104</v>
      </c>
      <c r="DF1118" s="426">
        <v>105</v>
      </c>
      <c r="DG1118" s="426">
        <v>106</v>
      </c>
      <c r="DH1118" s="426">
        <v>107</v>
      </c>
      <c r="DI1118" s="426">
        <v>108</v>
      </c>
      <c r="DJ1118" s="426">
        <v>109</v>
      </c>
      <c r="DK1118" s="426">
        <v>110</v>
      </c>
      <c r="DL1118" s="426">
        <v>111</v>
      </c>
      <c r="DM1118" s="426">
        <v>112</v>
      </c>
      <c r="DN1118" s="426">
        <v>113</v>
      </c>
      <c r="DO1118" s="426">
        <v>114</v>
      </c>
      <c r="DP1118" s="426">
        <v>115</v>
      </c>
      <c r="DQ1118" s="426">
        <v>116</v>
      </c>
      <c r="DR1118" s="426">
        <v>117</v>
      </c>
      <c r="DS1118" s="426">
        <v>118</v>
      </c>
      <c r="DT1118" s="426">
        <v>119</v>
      </c>
      <c r="DU1118" s="426">
        <v>120</v>
      </c>
      <c r="DV1118" s="426">
        <v>121</v>
      </c>
      <c r="DW1118" s="426">
        <v>122</v>
      </c>
      <c r="DX1118" s="426">
        <v>123</v>
      </c>
      <c r="DY1118" s="426">
        <v>124</v>
      </c>
      <c r="DZ1118" s="426">
        <v>125</v>
      </c>
      <c r="EA1118" s="426">
        <v>126</v>
      </c>
      <c r="EB1118" s="426">
        <v>127</v>
      </c>
      <c r="EC1118" s="426">
        <v>128</v>
      </c>
      <c r="ED1118" s="426">
        <v>129</v>
      </c>
      <c r="EE1118" s="426">
        <v>130</v>
      </c>
      <c r="EF1118" s="426">
        <v>131</v>
      </c>
      <c r="EG1118" s="426">
        <v>132</v>
      </c>
      <c r="EH1118" s="426">
        <v>133</v>
      </c>
      <c r="EI1118" s="426">
        <v>134</v>
      </c>
      <c r="EJ1118" s="426">
        <v>135</v>
      </c>
      <c r="EK1118" s="426">
        <v>136</v>
      </c>
      <c r="EL1118" s="426">
        <v>137</v>
      </c>
      <c r="EM1118" s="426">
        <v>138</v>
      </c>
      <c r="EN1118" s="426">
        <v>139</v>
      </c>
      <c r="EO1118" s="426">
        <v>140</v>
      </c>
      <c r="EP1118" s="426">
        <v>141</v>
      </c>
      <c r="EQ1118" s="426">
        <v>142</v>
      </c>
      <c r="ER1118" s="426">
        <v>143</v>
      </c>
      <c r="ES1118" s="426">
        <v>144</v>
      </c>
      <c r="ET1118" s="426">
        <v>145</v>
      </c>
      <c r="EU1118" s="426">
        <v>146</v>
      </c>
      <c r="EV1118" s="426">
        <v>147</v>
      </c>
      <c r="EW1118" s="426">
        <v>148</v>
      </c>
      <c r="EX1118" s="426">
        <v>149</v>
      </c>
      <c r="EY1118" s="426">
        <v>150</v>
      </c>
      <c r="EZ1118" s="426">
        <v>151</v>
      </c>
      <c r="FA1118" s="426">
        <v>152</v>
      </c>
      <c r="FB1118" s="426">
        <v>153</v>
      </c>
      <c r="FC1118" s="426">
        <v>154</v>
      </c>
      <c r="FD1118" s="426">
        <v>155</v>
      </c>
      <c r="FE1118" s="426">
        <v>156</v>
      </c>
      <c r="FF1118" s="426">
        <v>157</v>
      </c>
      <c r="FG1118" s="426">
        <v>158</v>
      </c>
      <c r="FH1118" s="426">
        <v>159</v>
      </c>
      <c r="FI1118" s="426">
        <v>160</v>
      </c>
      <c r="FJ1118" s="426">
        <v>161</v>
      </c>
      <c r="FK1118" s="426">
        <v>162</v>
      </c>
      <c r="FL1118" s="426">
        <v>163</v>
      </c>
      <c r="FM1118" s="426">
        <v>164</v>
      </c>
      <c r="FN1118" s="426">
        <v>165</v>
      </c>
      <c r="FO1118" s="426">
        <v>166</v>
      </c>
      <c r="FP1118" s="426">
        <v>167</v>
      </c>
      <c r="FQ1118" s="426">
        <v>168</v>
      </c>
      <c r="FR1118" s="426">
        <v>169</v>
      </c>
      <c r="FS1118" s="426">
        <v>170</v>
      </c>
      <c r="FT1118" s="426">
        <v>171</v>
      </c>
      <c r="FU1118" s="426">
        <v>172</v>
      </c>
      <c r="FV1118" s="426">
        <v>173</v>
      </c>
      <c r="FW1118" s="426">
        <v>174</v>
      </c>
      <c r="FX1118" s="426">
        <v>175</v>
      </c>
      <c r="FY1118" s="426">
        <v>176</v>
      </c>
      <c r="FZ1118" s="426">
        <v>177</v>
      </c>
      <c r="GA1118" s="426">
        <v>178</v>
      </c>
      <c r="GB1118" s="426">
        <v>179</v>
      </c>
      <c r="GC1118" s="426">
        <v>180</v>
      </c>
      <c r="GD1118" s="426">
        <v>181</v>
      </c>
      <c r="GE1118" s="426">
        <v>182</v>
      </c>
      <c r="GF1118" s="426">
        <v>183</v>
      </c>
      <c r="GG1118" s="426">
        <v>184</v>
      </c>
      <c r="GH1118" s="426">
        <v>185</v>
      </c>
      <c r="GI1118" s="426">
        <v>186</v>
      </c>
      <c r="GJ1118" s="426">
        <v>187</v>
      </c>
      <c r="GK1118" s="426">
        <v>188</v>
      </c>
      <c r="GL1118" s="426">
        <v>189</v>
      </c>
      <c r="GM1118" s="426">
        <v>190</v>
      </c>
      <c r="GN1118" s="426">
        <v>191</v>
      </c>
      <c r="GO1118" s="426">
        <v>192</v>
      </c>
      <c r="GP1118" s="426">
        <v>193</v>
      </c>
      <c r="GQ1118" s="426">
        <v>194</v>
      </c>
      <c r="GR1118" s="426">
        <v>195</v>
      </c>
      <c r="GS1118" s="426">
        <v>196</v>
      </c>
      <c r="GT1118" s="426">
        <v>197</v>
      </c>
      <c r="GU1118" s="426">
        <v>198</v>
      </c>
      <c r="GV1118" s="426">
        <v>199</v>
      </c>
      <c r="GW1118" s="426">
        <v>200</v>
      </c>
      <c r="GX1118" s="426">
        <v>201</v>
      </c>
      <c r="GY1118" s="426">
        <v>202</v>
      </c>
      <c r="GZ1118" s="426">
        <v>203</v>
      </c>
      <c r="HA1118" s="426">
        <v>204</v>
      </c>
      <c r="HB1118" s="426">
        <v>205</v>
      </c>
      <c r="HC1118" s="426">
        <v>206</v>
      </c>
      <c r="HD1118" s="426">
        <v>207</v>
      </c>
      <c r="HE1118" s="426">
        <v>208</v>
      </c>
      <c r="HF1118" s="426">
        <v>209</v>
      </c>
      <c r="HG1118" s="426">
        <v>210</v>
      </c>
      <c r="HH1118" s="426">
        <v>211</v>
      </c>
      <c r="HI1118" s="426">
        <v>212</v>
      </c>
      <c r="HJ1118" s="426">
        <v>213</v>
      </c>
      <c r="HK1118" s="426">
        <v>214</v>
      </c>
      <c r="HM1118" s="426">
        <v>215</v>
      </c>
      <c r="HN1118" s="426">
        <v>216</v>
      </c>
      <c r="HO1118" s="426">
        <v>217</v>
      </c>
      <c r="HP1118" s="426">
        <v>218</v>
      </c>
      <c r="HR1118" s="426">
        <v>219</v>
      </c>
      <c r="HS1118" s="426">
        <v>220</v>
      </c>
      <c r="HT1118" s="426">
        <v>221</v>
      </c>
      <c r="HU1118" s="426">
        <v>222</v>
      </c>
      <c r="HW1118" s="426">
        <v>223</v>
      </c>
      <c r="HX1118" s="426">
        <v>224</v>
      </c>
      <c r="HY1118" s="426">
        <v>225</v>
      </c>
      <c r="HZ1118" s="426">
        <v>226</v>
      </c>
    </row>
    <row r="1119" spans="4:234" x14ac:dyDescent="0.2">
      <c r="E1119" s="428" t="s">
        <v>157</v>
      </c>
      <c r="F1119" s="426">
        <v>115</v>
      </c>
      <c r="G1119" s="426">
        <v>169</v>
      </c>
      <c r="H1119" s="426">
        <v>109</v>
      </c>
      <c r="I1119" s="426">
        <v>57</v>
      </c>
      <c r="J1119" s="426">
        <v>42</v>
      </c>
      <c r="K1119" s="426">
        <v>164</v>
      </c>
      <c r="L1119" s="426">
        <v>130</v>
      </c>
      <c r="M1119" s="426">
        <v>49</v>
      </c>
      <c r="N1119" s="426">
        <v>155</v>
      </c>
      <c r="O1119" s="426">
        <v>59</v>
      </c>
      <c r="P1119" s="426">
        <v>167</v>
      </c>
      <c r="Q1119" s="426">
        <v>154</v>
      </c>
      <c r="R1119" s="426">
        <v>85</v>
      </c>
      <c r="S1119" s="426">
        <v>77</v>
      </c>
      <c r="T1119" s="426">
        <v>13</v>
      </c>
      <c r="U1119" s="426">
        <v>110</v>
      </c>
      <c r="V1119" s="426">
        <v>84</v>
      </c>
      <c r="W1119" s="426">
        <v>120</v>
      </c>
      <c r="X1119" s="426">
        <v>22</v>
      </c>
      <c r="Y1119" s="426">
        <v>51</v>
      </c>
      <c r="Z1119" s="426">
        <v>124</v>
      </c>
      <c r="AA1119" s="426">
        <v>165</v>
      </c>
      <c r="AB1119" s="426">
        <v>205</v>
      </c>
      <c r="AC1119" s="426">
        <v>18</v>
      </c>
      <c r="AD1119" s="426">
        <v>152</v>
      </c>
      <c r="AE1119" s="426">
        <v>198</v>
      </c>
      <c r="AF1119" s="426">
        <v>128</v>
      </c>
      <c r="AG1119" s="426">
        <v>220</v>
      </c>
      <c r="AH1119" s="426">
        <v>133</v>
      </c>
      <c r="AI1119" s="426">
        <v>187</v>
      </c>
      <c r="AJ1119" s="426">
        <v>184</v>
      </c>
      <c r="AK1119" s="426">
        <v>25</v>
      </c>
      <c r="AL1119" s="426">
        <v>37</v>
      </c>
      <c r="AM1119" s="426">
        <v>43</v>
      </c>
      <c r="AN1119" s="426">
        <v>16</v>
      </c>
      <c r="AO1119" s="426">
        <v>157</v>
      </c>
      <c r="AP1119" s="426">
        <v>108</v>
      </c>
      <c r="AQ1119" s="426">
        <v>207</v>
      </c>
      <c r="AR1119" s="426">
        <v>88</v>
      </c>
      <c r="AS1119" s="426">
        <v>27</v>
      </c>
      <c r="AT1119" s="426">
        <v>8</v>
      </c>
      <c r="AU1119" s="426">
        <v>75</v>
      </c>
      <c r="AV1119" s="426">
        <v>149</v>
      </c>
      <c r="AW1119" s="426">
        <v>113</v>
      </c>
      <c r="AX1119" s="426">
        <v>21</v>
      </c>
      <c r="AY1119" s="426">
        <v>214</v>
      </c>
      <c r="AZ1119" s="426">
        <v>104</v>
      </c>
      <c r="BA1119" s="426">
        <v>94</v>
      </c>
      <c r="BB1119" s="426">
        <v>193</v>
      </c>
      <c r="BC1119" s="426">
        <v>53</v>
      </c>
      <c r="BD1119" s="426">
        <v>83</v>
      </c>
      <c r="BE1119" s="426">
        <v>111</v>
      </c>
      <c r="BF1119" s="426">
        <v>52</v>
      </c>
      <c r="BG1119" s="426">
        <v>191</v>
      </c>
      <c r="BH1119" s="426">
        <v>151</v>
      </c>
      <c r="BI1119" s="426">
        <v>80</v>
      </c>
      <c r="BJ1119" s="426">
        <v>26</v>
      </c>
      <c r="BK1119" s="426">
        <v>24</v>
      </c>
      <c r="BL1119" s="426">
        <v>107</v>
      </c>
      <c r="BM1119" s="426">
        <v>134</v>
      </c>
      <c r="BN1119" s="426">
        <v>170</v>
      </c>
      <c r="BO1119" s="426">
        <v>10</v>
      </c>
      <c r="BP1119" s="426">
        <v>212</v>
      </c>
      <c r="BQ1119" s="426">
        <v>200</v>
      </c>
      <c r="BR1119" s="426">
        <v>122</v>
      </c>
      <c r="BS1119" s="426">
        <v>34</v>
      </c>
      <c r="BT1119" s="426">
        <v>135</v>
      </c>
      <c r="BU1119" s="426">
        <v>87</v>
      </c>
      <c r="BV1119" s="426">
        <v>76</v>
      </c>
      <c r="BW1119" s="426">
        <v>66</v>
      </c>
      <c r="BX1119" s="426">
        <v>89</v>
      </c>
      <c r="BY1119" s="426">
        <v>203</v>
      </c>
      <c r="BZ1119" s="426">
        <v>102</v>
      </c>
      <c r="CA1119" s="426">
        <v>65</v>
      </c>
      <c r="CB1119" s="426">
        <v>141</v>
      </c>
      <c r="CC1119" s="426">
        <v>216</v>
      </c>
      <c r="CD1119" s="426">
        <v>91</v>
      </c>
      <c r="CE1119" s="426">
        <v>172</v>
      </c>
      <c r="CF1119" s="426">
        <v>50</v>
      </c>
      <c r="CG1119" s="426">
        <v>74</v>
      </c>
      <c r="CH1119" s="426">
        <v>82</v>
      </c>
      <c r="CI1119" s="426">
        <v>41</v>
      </c>
      <c r="CJ1119" s="426">
        <v>196</v>
      </c>
      <c r="CK1119" s="426">
        <v>72</v>
      </c>
      <c r="CL1119" s="426">
        <v>112</v>
      </c>
      <c r="CM1119" s="426">
        <v>9</v>
      </c>
      <c r="CN1119" s="426">
        <v>215</v>
      </c>
      <c r="CO1119" s="426">
        <v>11</v>
      </c>
      <c r="CP1119" s="426">
        <v>185</v>
      </c>
      <c r="CQ1119" s="426">
        <v>211</v>
      </c>
      <c r="CR1119" s="426">
        <v>150</v>
      </c>
      <c r="CS1119" s="426">
        <v>123</v>
      </c>
      <c r="CT1119" s="426">
        <v>92</v>
      </c>
      <c r="CU1119" s="426">
        <v>197</v>
      </c>
      <c r="CV1119" s="426">
        <v>156</v>
      </c>
      <c r="CW1119" s="426">
        <v>29</v>
      </c>
      <c r="CX1119" s="426">
        <v>3</v>
      </c>
      <c r="CY1119" s="426">
        <v>189</v>
      </c>
      <c r="CZ1119" s="426">
        <v>145</v>
      </c>
      <c r="DA1119" s="426">
        <v>14</v>
      </c>
      <c r="DB1119" s="426">
        <v>143</v>
      </c>
      <c r="DC1119" s="426">
        <v>213</v>
      </c>
      <c r="DD1119" s="426">
        <v>67</v>
      </c>
      <c r="DE1119" s="426">
        <v>176</v>
      </c>
      <c r="DF1119" s="426">
        <v>116</v>
      </c>
      <c r="DG1119" s="426">
        <v>195</v>
      </c>
      <c r="DH1119" s="426">
        <v>95</v>
      </c>
      <c r="DI1119" s="426">
        <v>55</v>
      </c>
      <c r="DJ1119" s="426">
        <v>137</v>
      </c>
      <c r="DK1119" s="426">
        <v>219</v>
      </c>
      <c r="DL1119" s="426">
        <v>114</v>
      </c>
      <c r="DM1119" s="426">
        <v>46</v>
      </c>
      <c r="DN1119" s="426">
        <v>126</v>
      </c>
      <c r="DO1119" s="426">
        <v>56</v>
      </c>
      <c r="DP1119" s="426">
        <v>98</v>
      </c>
      <c r="DQ1119" s="426">
        <v>103</v>
      </c>
      <c r="DR1119" s="426">
        <v>178</v>
      </c>
      <c r="DS1119" s="426">
        <v>175</v>
      </c>
      <c r="DT1119" s="426">
        <v>48</v>
      </c>
      <c r="DU1119" s="426">
        <v>138</v>
      </c>
      <c r="DV1119" s="426">
        <v>40</v>
      </c>
      <c r="DW1119" s="426">
        <v>153</v>
      </c>
      <c r="DX1119" s="426">
        <v>17</v>
      </c>
      <c r="DY1119" s="426">
        <v>58</v>
      </c>
      <c r="DZ1119" s="426">
        <v>61</v>
      </c>
      <c r="EA1119" s="426">
        <v>226</v>
      </c>
      <c r="EB1119" s="426">
        <v>68</v>
      </c>
      <c r="EC1119" s="426">
        <v>171</v>
      </c>
      <c r="ED1119" s="426">
        <v>62</v>
      </c>
      <c r="EE1119" s="426">
        <v>39</v>
      </c>
      <c r="EF1119" s="426">
        <v>44</v>
      </c>
      <c r="EG1119" s="426">
        <v>93</v>
      </c>
      <c r="EH1119" s="426">
        <v>79</v>
      </c>
      <c r="EI1119" s="426">
        <v>161</v>
      </c>
      <c r="EJ1119" s="426">
        <v>202</v>
      </c>
      <c r="EK1119" s="426">
        <v>100</v>
      </c>
      <c r="EL1119" s="426">
        <v>144</v>
      </c>
      <c r="EM1119" s="426">
        <v>64</v>
      </c>
      <c r="EN1119" s="426">
        <v>71</v>
      </c>
      <c r="EO1119" s="426">
        <v>206</v>
      </c>
      <c r="EP1119" s="426">
        <v>209</v>
      </c>
      <c r="EQ1119" s="426">
        <v>38</v>
      </c>
      <c r="ER1119" s="426">
        <v>32</v>
      </c>
      <c r="ES1119" s="426">
        <v>96</v>
      </c>
      <c r="ET1119" s="426">
        <v>217</v>
      </c>
      <c r="EU1119" s="426">
        <v>99</v>
      </c>
      <c r="EV1119" s="426">
        <v>23</v>
      </c>
      <c r="EW1119" s="426">
        <v>194</v>
      </c>
      <c r="EX1119" s="426">
        <v>5</v>
      </c>
      <c r="EY1119" s="426">
        <v>218</v>
      </c>
      <c r="EZ1119" s="426">
        <v>174</v>
      </c>
      <c r="FA1119" s="426">
        <v>221</v>
      </c>
      <c r="FB1119" s="426">
        <v>20</v>
      </c>
      <c r="FC1119" s="426">
        <v>127</v>
      </c>
      <c r="FD1119" s="426">
        <v>86</v>
      </c>
      <c r="FE1119" s="426">
        <v>224</v>
      </c>
      <c r="FF1119" s="426">
        <v>222</v>
      </c>
      <c r="FG1119" s="426">
        <v>6</v>
      </c>
      <c r="FH1119" s="426">
        <v>28</v>
      </c>
      <c r="FI1119" s="426">
        <v>186</v>
      </c>
      <c r="FJ1119" s="426">
        <v>4</v>
      </c>
      <c r="FK1119" s="426">
        <v>63</v>
      </c>
      <c r="FL1119" s="426">
        <v>60</v>
      </c>
      <c r="FM1119" s="426">
        <v>182</v>
      </c>
      <c r="FN1119" s="426">
        <v>117</v>
      </c>
      <c r="FO1119" s="426">
        <v>158</v>
      </c>
      <c r="FP1119" s="426">
        <v>139</v>
      </c>
      <c r="FQ1119" s="426">
        <v>179</v>
      </c>
      <c r="FR1119" s="426">
        <v>208</v>
      </c>
      <c r="FS1119" s="426">
        <v>47</v>
      </c>
      <c r="FT1119" s="426">
        <v>210</v>
      </c>
      <c r="FU1119" s="426">
        <v>70</v>
      </c>
      <c r="FV1119" s="426">
        <v>160</v>
      </c>
      <c r="FW1119" s="426">
        <v>12</v>
      </c>
      <c r="FX1119" s="426">
        <v>132</v>
      </c>
      <c r="FY1119" s="426">
        <v>225</v>
      </c>
      <c r="FZ1119" s="426">
        <v>136</v>
      </c>
      <c r="GA1119" s="426">
        <v>45</v>
      </c>
      <c r="GB1119" s="426">
        <v>90</v>
      </c>
      <c r="GC1119" s="426">
        <v>131</v>
      </c>
      <c r="GD1119" s="426">
        <v>30</v>
      </c>
      <c r="GE1119" s="426">
        <v>73</v>
      </c>
      <c r="GF1119" s="426">
        <v>159</v>
      </c>
      <c r="GG1119" s="426">
        <v>148</v>
      </c>
      <c r="GH1119" s="426">
        <v>7</v>
      </c>
      <c r="GI1119" s="426">
        <v>192</v>
      </c>
      <c r="GJ1119" s="426">
        <v>105</v>
      </c>
      <c r="GK1119" s="426">
        <v>177</v>
      </c>
      <c r="GL1119" s="426">
        <v>188</v>
      </c>
      <c r="GM1119" s="426">
        <v>81</v>
      </c>
      <c r="GN1119" s="426">
        <v>35</v>
      </c>
      <c r="GO1119" s="426">
        <v>183</v>
      </c>
      <c r="GP1119" s="426">
        <v>106</v>
      </c>
      <c r="GQ1119" s="426">
        <v>223</v>
      </c>
      <c r="GR1119" s="426">
        <v>78</v>
      </c>
      <c r="GS1119" s="426">
        <v>190</v>
      </c>
      <c r="GT1119" s="426">
        <v>180</v>
      </c>
      <c r="GU1119" s="426">
        <v>142</v>
      </c>
      <c r="GV1119" s="426">
        <v>121</v>
      </c>
      <c r="GW1119" s="426">
        <v>163</v>
      </c>
      <c r="GX1119" s="426">
        <v>69</v>
      </c>
      <c r="GY1119" s="426">
        <v>199</v>
      </c>
      <c r="GZ1119" s="426">
        <v>119</v>
      </c>
      <c r="HA1119" s="426">
        <v>101</v>
      </c>
      <c r="HB1119" s="426">
        <v>166</v>
      </c>
      <c r="HC1119" s="426">
        <v>118</v>
      </c>
      <c r="HD1119" s="426">
        <v>15</v>
      </c>
      <c r="HE1119" s="426">
        <v>204</v>
      </c>
      <c r="HF1119" s="426">
        <v>147</v>
      </c>
      <c r="HG1119" s="426">
        <v>168</v>
      </c>
      <c r="HH1119" s="426">
        <v>97</v>
      </c>
      <c r="HI1119" s="426">
        <v>146</v>
      </c>
      <c r="HJ1119" s="426">
        <v>31</v>
      </c>
      <c r="HK1119" s="426">
        <v>36</v>
      </c>
      <c r="HM1119" s="426">
        <v>129</v>
      </c>
      <c r="HN1119" s="426">
        <v>19</v>
      </c>
      <c r="HO1119" s="426">
        <v>201</v>
      </c>
      <c r="HP1119" s="426">
        <v>173</v>
      </c>
      <c r="HR1119" s="426">
        <v>140</v>
      </c>
      <c r="HS1119" s="426">
        <v>54</v>
      </c>
      <c r="HT1119" s="426">
        <v>2</v>
      </c>
      <c r="HU1119" s="426">
        <v>181</v>
      </c>
      <c r="HW1119" s="426">
        <v>125</v>
      </c>
      <c r="HX1119" s="426">
        <v>33</v>
      </c>
      <c r="HY1119" s="426">
        <v>1</v>
      </c>
      <c r="HZ1119" s="426">
        <v>162</v>
      </c>
    </row>
    <row r="1120" spans="4:234" x14ac:dyDescent="0.2">
      <c r="E1120" s="428" t="s">
        <v>159</v>
      </c>
      <c r="F1120" s="426">
        <v>187</v>
      </c>
      <c r="G1120" s="426">
        <v>173</v>
      </c>
      <c r="H1120" s="426">
        <v>184</v>
      </c>
      <c r="I1120" s="426">
        <v>63</v>
      </c>
      <c r="J1120" s="426">
        <v>82</v>
      </c>
      <c r="K1120" s="426">
        <v>120</v>
      </c>
      <c r="L1120" s="426">
        <v>28</v>
      </c>
      <c r="M1120" s="426">
        <v>95</v>
      </c>
      <c r="N1120" s="426">
        <v>15</v>
      </c>
      <c r="O1120" s="426">
        <v>167</v>
      </c>
      <c r="P1120" s="426">
        <v>59</v>
      </c>
      <c r="Q1120" s="426">
        <v>159</v>
      </c>
      <c r="R1120" s="426">
        <v>219</v>
      </c>
      <c r="S1120" s="426">
        <v>126</v>
      </c>
      <c r="T1120" s="426">
        <v>143</v>
      </c>
      <c r="U1120" s="426">
        <v>19</v>
      </c>
      <c r="V1120" s="426">
        <v>24</v>
      </c>
      <c r="W1120" s="426">
        <v>100</v>
      </c>
      <c r="X1120" s="426">
        <v>146</v>
      </c>
      <c r="Y1120" s="426">
        <v>203</v>
      </c>
      <c r="Z1120" s="426">
        <v>5</v>
      </c>
      <c r="AA1120" s="426">
        <v>176</v>
      </c>
      <c r="AB1120" s="426">
        <v>69</v>
      </c>
      <c r="AC1120" s="426">
        <v>40</v>
      </c>
      <c r="AD1120" s="426">
        <v>8</v>
      </c>
      <c r="AE1120" s="426">
        <v>205</v>
      </c>
      <c r="AF1120" s="426">
        <v>101</v>
      </c>
      <c r="AG1120" s="426">
        <v>222</v>
      </c>
      <c r="AH1120" s="426">
        <v>108</v>
      </c>
      <c r="AI1120" s="426">
        <v>158</v>
      </c>
      <c r="AJ1120" s="426">
        <v>43</v>
      </c>
      <c r="AK1120" s="426">
        <v>160</v>
      </c>
      <c r="AL1120" s="426">
        <v>30</v>
      </c>
      <c r="AM1120" s="426">
        <v>118</v>
      </c>
      <c r="AN1120" s="426">
        <v>221</v>
      </c>
      <c r="AO1120" s="426">
        <v>134</v>
      </c>
      <c r="AP1120" s="426">
        <v>163</v>
      </c>
      <c r="AQ1120" s="426">
        <v>81</v>
      </c>
      <c r="AR1120" s="426">
        <v>220</v>
      </c>
      <c r="AS1120" s="426">
        <v>183</v>
      </c>
      <c r="AT1120" s="426">
        <v>90</v>
      </c>
      <c r="AU1120" s="426">
        <v>21</v>
      </c>
      <c r="AV1120" s="426">
        <v>206</v>
      </c>
      <c r="AW1120" s="426">
        <v>201</v>
      </c>
      <c r="AX1120" s="426">
        <v>153</v>
      </c>
      <c r="AY1120" s="426">
        <v>197</v>
      </c>
      <c r="AZ1120" s="426">
        <v>133</v>
      </c>
      <c r="BA1120" s="426">
        <v>129</v>
      </c>
      <c r="BB1120" s="426">
        <v>106</v>
      </c>
      <c r="BC1120" s="426">
        <v>84</v>
      </c>
      <c r="BD1120" s="426">
        <v>17</v>
      </c>
      <c r="BE1120" s="426">
        <v>189</v>
      </c>
      <c r="BF1120" s="426">
        <v>72</v>
      </c>
      <c r="BG1120" s="426">
        <v>38</v>
      </c>
      <c r="BH1120" s="426">
        <v>123</v>
      </c>
      <c r="BI1120" s="426">
        <v>117</v>
      </c>
      <c r="BJ1120" s="426">
        <v>64</v>
      </c>
      <c r="BK1120" s="426">
        <v>169</v>
      </c>
      <c r="BL1120" s="426">
        <v>102</v>
      </c>
      <c r="BM1120" s="426">
        <v>73</v>
      </c>
      <c r="BN1120" s="426">
        <v>145</v>
      </c>
      <c r="BO1120" s="426">
        <v>218</v>
      </c>
      <c r="BP1120" s="426">
        <v>132</v>
      </c>
      <c r="BQ1120" s="426">
        <v>46</v>
      </c>
      <c r="BR1120" s="426">
        <v>34</v>
      </c>
      <c r="BS1120" s="426">
        <v>42</v>
      </c>
      <c r="BT1120" s="426">
        <v>58</v>
      </c>
      <c r="BU1120" s="426">
        <v>47</v>
      </c>
      <c r="BV1120" s="426">
        <v>37</v>
      </c>
      <c r="BW1120" s="426">
        <v>214</v>
      </c>
      <c r="BX1120" s="426">
        <v>152</v>
      </c>
      <c r="BY1120" s="426">
        <v>204</v>
      </c>
      <c r="BZ1120" s="426">
        <v>211</v>
      </c>
      <c r="CA1120" s="426">
        <v>26</v>
      </c>
      <c r="CB1120" s="426">
        <v>209</v>
      </c>
      <c r="CC1120" s="426">
        <v>65</v>
      </c>
      <c r="CD1120" s="426">
        <v>194</v>
      </c>
      <c r="CE1120" s="426">
        <v>22</v>
      </c>
      <c r="CF1120" s="426">
        <v>66</v>
      </c>
      <c r="CG1120" s="426">
        <v>92</v>
      </c>
      <c r="CH1120" s="426">
        <v>147</v>
      </c>
      <c r="CI1120" s="426">
        <v>188</v>
      </c>
      <c r="CJ1120" s="426">
        <v>137</v>
      </c>
      <c r="CK1120" s="426">
        <v>2</v>
      </c>
      <c r="CL1120" s="426">
        <v>198</v>
      </c>
      <c r="CM1120" s="426">
        <v>162</v>
      </c>
      <c r="CN1120" s="426">
        <v>119</v>
      </c>
      <c r="CO1120" s="426">
        <v>16</v>
      </c>
      <c r="CP1120" s="426">
        <v>83</v>
      </c>
      <c r="CQ1120" s="426">
        <v>91</v>
      </c>
      <c r="CR1120" s="426">
        <v>10</v>
      </c>
      <c r="CS1120" s="426">
        <v>18</v>
      </c>
      <c r="CT1120" s="426">
        <v>62</v>
      </c>
      <c r="CU1120" s="426">
        <v>140</v>
      </c>
      <c r="CV1120" s="426">
        <v>103</v>
      </c>
      <c r="CW1120" s="426">
        <v>14</v>
      </c>
      <c r="CX1120" s="426">
        <v>35</v>
      </c>
      <c r="CY1120" s="426">
        <v>77</v>
      </c>
      <c r="CZ1120" s="426">
        <v>150</v>
      </c>
      <c r="DA1120" s="426">
        <v>139</v>
      </c>
      <c r="DB1120" s="426">
        <v>112</v>
      </c>
      <c r="DC1120" s="426">
        <v>217</v>
      </c>
      <c r="DD1120" s="426">
        <v>57</v>
      </c>
      <c r="DE1120" s="426">
        <v>110</v>
      </c>
      <c r="DF1120" s="426">
        <v>225</v>
      </c>
      <c r="DG1120" s="426">
        <v>148</v>
      </c>
      <c r="DH1120" s="426">
        <v>168</v>
      </c>
      <c r="DI1120" s="426">
        <v>127</v>
      </c>
      <c r="DJ1120" s="426">
        <v>210</v>
      </c>
      <c r="DK1120" s="426">
        <v>111</v>
      </c>
      <c r="DL1120" s="426">
        <v>154</v>
      </c>
      <c r="DM1120" s="426">
        <v>99</v>
      </c>
      <c r="DN1120" s="426">
        <v>71</v>
      </c>
      <c r="DO1120" s="426">
        <v>195</v>
      </c>
      <c r="DP1120" s="426">
        <v>87</v>
      </c>
      <c r="DQ1120" s="426">
        <v>39</v>
      </c>
      <c r="DR1120" s="426">
        <v>61</v>
      </c>
      <c r="DS1120" s="426">
        <v>54</v>
      </c>
      <c r="DT1120" s="426">
        <v>216</v>
      </c>
      <c r="DU1120" s="426">
        <v>191</v>
      </c>
      <c r="DV1120" s="426">
        <v>98</v>
      </c>
      <c r="DW1120" s="426">
        <v>186</v>
      </c>
      <c r="DX1120" s="426">
        <v>223</v>
      </c>
      <c r="DY1120" s="426">
        <v>141</v>
      </c>
      <c r="DZ1120" s="426">
        <v>104</v>
      </c>
      <c r="EA1120" s="426">
        <v>49</v>
      </c>
      <c r="EB1120" s="426">
        <v>149</v>
      </c>
      <c r="EC1120" s="426">
        <v>124</v>
      </c>
      <c r="ED1120" s="426">
        <v>142</v>
      </c>
      <c r="EE1120" s="426">
        <v>56</v>
      </c>
      <c r="EF1120" s="426">
        <v>208</v>
      </c>
      <c r="EG1120" s="426">
        <v>164</v>
      </c>
      <c r="EH1120" s="426">
        <v>202</v>
      </c>
      <c r="EI1120" s="426">
        <v>68</v>
      </c>
      <c r="EJ1120" s="426">
        <v>172</v>
      </c>
      <c r="EK1120" s="426">
        <v>74</v>
      </c>
      <c r="EL1120" s="426">
        <v>226</v>
      </c>
      <c r="EM1120" s="426">
        <v>9</v>
      </c>
      <c r="EN1120" s="426">
        <v>156</v>
      </c>
      <c r="EO1120" s="426">
        <v>32</v>
      </c>
      <c r="EP1120" s="426">
        <v>88</v>
      </c>
      <c r="EQ1120" s="426">
        <v>193</v>
      </c>
      <c r="ER1120" s="426">
        <v>151</v>
      </c>
      <c r="ES1120" s="426">
        <v>131</v>
      </c>
      <c r="ET1120" s="426">
        <v>178</v>
      </c>
      <c r="EU1120" s="426">
        <v>179</v>
      </c>
      <c r="EV1120" s="426">
        <v>45</v>
      </c>
      <c r="EW1120" s="426">
        <v>107</v>
      </c>
      <c r="EX1120" s="426">
        <v>122</v>
      </c>
      <c r="EY1120" s="426">
        <v>89</v>
      </c>
      <c r="EZ1120" s="426">
        <v>109</v>
      </c>
      <c r="FA1120" s="426">
        <v>190</v>
      </c>
      <c r="FB1120" s="426">
        <v>135</v>
      </c>
      <c r="FC1120" s="426">
        <v>136</v>
      </c>
      <c r="FD1120" s="426">
        <v>44</v>
      </c>
      <c r="FE1120" s="426">
        <v>200</v>
      </c>
      <c r="FF1120" s="426">
        <v>96</v>
      </c>
      <c r="FG1120" s="426">
        <v>166</v>
      </c>
      <c r="FH1120" s="426">
        <v>31</v>
      </c>
      <c r="FI1120" s="426">
        <v>215</v>
      </c>
      <c r="FJ1120" s="426">
        <v>130</v>
      </c>
      <c r="FK1120" s="426">
        <v>4</v>
      </c>
      <c r="FL1120" s="426">
        <v>170</v>
      </c>
      <c r="FM1120" s="426">
        <v>11</v>
      </c>
      <c r="FN1120" s="426">
        <v>181</v>
      </c>
      <c r="FO1120" s="426">
        <v>138</v>
      </c>
      <c r="FP1120" s="426">
        <v>13</v>
      </c>
      <c r="FQ1120" s="426">
        <v>114</v>
      </c>
      <c r="FR1120" s="426">
        <v>52</v>
      </c>
      <c r="FS1120" s="426">
        <v>67</v>
      </c>
      <c r="FT1120" s="426">
        <v>185</v>
      </c>
      <c r="FU1120" s="426">
        <v>113</v>
      </c>
      <c r="FV1120" s="426">
        <v>125</v>
      </c>
      <c r="FW1120" s="426">
        <v>207</v>
      </c>
      <c r="FX1120" s="426">
        <v>212</v>
      </c>
      <c r="FY1120" s="426">
        <v>155</v>
      </c>
      <c r="FZ1120" s="426">
        <v>36</v>
      </c>
      <c r="GA1120" s="426">
        <v>76</v>
      </c>
      <c r="GB1120" s="426">
        <v>177</v>
      </c>
      <c r="GC1120" s="426">
        <v>196</v>
      </c>
      <c r="GD1120" s="426">
        <v>53</v>
      </c>
      <c r="GE1120" s="426">
        <v>175</v>
      </c>
      <c r="GF1120" s="426">
        <v>182</v>
      </c>
      <c r="GG1120" s="426">
        <v>80</v>
      </c>
      <c r="GH1120" s="426">
        <v>33</v>
      </c>
      <c r="GI1120" s="426">
        <v>105</v>
      </c>
      <c r="GJ1120" s="426">
        <v>55</v>
      </c>
      <c r="GK1120" s="426">
        <v>27</v>
      </c>
      <c r="GL1120" s="426">
        <v>128</v>
      </c>
      <c r="GM1120" s="426">
        <v>93</v>
      </c>
      <c r="GN1120" s="426">
        <v>199</v>
      </c>
      <c r="GO1120" s="426">
        <v>51</v>
      </c>
      <c r="GP1120" s="426">
        <v>165</v>
      </c>
      <c r="GQ1120" s="426">
        <v>97</v>
      </c>
      <c r="GR1120" s="426">
        <v>121</v>
      </c>
      <c r="GS1120" s="426">
        <v>7</v>
      </c>
      <c r="GT1120" s="426">
        <v>60</v>
      </c>
      <c r="GU1120" s="426">
        <v>161</v>
      </c>
      <c r="GV1120" s="426">
        <v>224</v>
      </c>
      <c r="GW1120" s="426">
        <v>171</v>
      </c>
      <c r="GX1120" s="426">
        <v>70</v>
      </c>
      <c r="GY1120" s="426">
        <v>85</v>
      </c>
      <c r="GZ1120" s="426">
        <v>75</v>
      </c>
      <c r="HA1120" s="426">
        <v>6</v>
      </c>
      <c r="HB1120" s="426">
        <v>41</v>
      </c>
      <c r="HC1120" s="426">
        <v>78</v>
      </c>
      <c r="HD1120" s="426">
        <v>94</v>
      </c>
      <c r="HE1120" s="426">
        <v>174</v>
      </c>
      <c r="HF1120" s="426">
        <v>213</v>
      </c>
      <c r="HG1120" s="426">
        <v>1</v>
      </c>
      <c r="HH1120" s="426">
        <v>180</v>
      </c>
      <c r="HI1120" s="426">
        <v>115</v>
      </c>
      <c r="HJ1120" s="426">
        <v>86</v>
      </c>
      <c r="HK1120" s="426">
        <v>3</v>
      </c>
      <c r="HM1120" s="426">
        <v>48</v>
      </c>
      <c r="HN1120" s="426">
        <v>20</v>
      </c>
      <c r="HO1120" s="426">
        <v>144</v>
      </c>
      <c r="HP1120" s="426">
        <v>23</v>
      </c>
      <c r="HR1120" s="426">
        <v>25</v>
      </c>
      <c r="HS1120" s="426">
        <v>29</v>
      </c>
      <c r="HT1120" s="426">
        <v>116</v>
      </c>
      <c r="HU1120" s="426">
        <v>192</v>
      </c>
      <c r="HW1120" s="426">
        <v>50</v>
      </c>
      <c r="HX1120" s="426">
        <v>79</v>
      </c>
      <c r="HY1120" s="426">
        <v>12</v>
      </c>
      <c r="HZ1120" s="426">
        <v>157</v>
      </c>
    </row>
    <row r="1122" spans="4:234" x14ac:dyDescent="0.2">
      <c r="D1122" s="429">
        <v>227</v>
      </c>
      <c r="E1122" s="429" t="s">
        <v>179</v>
      </c>
    </row>
    <row r="1123" spans="4:234" x14ac:dyDescent="0.2">
      <c r="E1123" s="428" t="s">
        <v>130</v>
      </c>
      <c r="F1123" s="426">
        <v>1</v>
      </c>
      <c r="G1123" s="426">
        <v>2</v>
      </c>
      <c r="H1123" s="426">
        <v>3</v>
      </c>
      <c r="I1123" s="426">
        <v>4</v>
      </c>
      <c r="J1123" s="426">
        <v>5</v>
      </c>
      <c r="K1123" s="426">
        <v>6</v>
      </c>
      <c r="L1123" s="426">
        <v>7</v>
      </c>
      <c r="M1123" s="426">
        <v>8</v>
      </c>
      <c r="N1123" s="426">
        <v>9</v>
      </c>
      <c r="O1123" s="426">
        <v>10</v>
      </c>
      <c r="P1123" s="426">
        <v>11</v>
      </c>
      <c r="Q1123" s="426">
        <v>12</v>
      </c>
      <c r="R1123" s="426">
        <v>13</v>
      </c>
      <c r="S1123" s="426">
        <v>14</v>
      </c>
      <c r="T1123" s="426">
        <v>15</v>
      </c>
      <c r="U1123" s="426">
        <v>16</v>
      </c>
      <c r="V1123" s="426">
        <v>17</v>
      </c>
      <c r="W1123" s="426">
        <v>18</v>
      </c>
      <c r="X1123" s="426">
        <v>19</v>
      </c>
      <c r="Y1123" s="426">
        <v>20</v>
      </c>
      <c r="Z1123" s="426">
        <v>21</v>
      </c>
      <c r="AA1123" s="426">
        <v>22</v>
      </c>
      <c r="AB1123" s="426">
        <v>23</v>
      </c>
      <c r="AC1123" s="426">
        <v>24</v>
      </c>
      <c r="AD1123" s="426">
        <v>25</v>
      </c>
      <c r="AE1123" s="426">
        <v>26</v>
      </c>
      <c r="AF1123" s="426">
        <v>27</v>
      </c>
      <c r="AG1123" s="426">
        <v>28</v>
      </c>
      <c r="AH1123" s="426">
        <v>29</v>
      </c>
      <c r="AI1123" s="426">
        <v>30</v>
      </c>
      <c r="AJ1123" s="426">
        <v>31</v>
      </c>
      <c r="AK1123" s="426">
        <v>32</v>
      </c>
      <c r="AL1123" s="426">
        <v>33</v>
      </c>
      <c r="AM1123" s="426">
        <v>34</v>
      </c>
      <c r="AN1123" s="426">
        <v>35</v>
      </c>
      <c r="AO1123" s="426">
        <v>36</v>
      </c>
      <c r="AP1123" s="426">
        <v>37</v>
      </c>
      <c r="AQ1123" s="426">
        <v>38</v>
      </c>
      <c r="AR1123" s="426">
        <v>39</v>
      </c>
      <c r="AS1123" s="426">
        <v>40</v>
      </c>
      <c r="AT1123" s="426">
        <v>41</v>
      </c>
      <c r="AU1123" s="426">
        <v>42</v>
      </c>
      <c r="AV1123" s="426">
        <v>43</v>
      </c>
      <c r="AW1123" s="426">
        <v>44</v>
      </c>
      <c r="AX1123" s="426">
        <v>45</v>
      </c>
      <c r="AY1123" s="426">
        <v>46</v>
      </c>
      <c r="AZ1123" s="426">
        <v>47</v>
      </c>
      <c r="BA1123" s="426">
        <v>48</v>
      </c>
      <c r="BB1123" s="426">
        <v>49</v>
      </c>
      <c r="BC1123" s="426">
        <v>50</v>
      </c>
      <c r="BD1123" s="426">
        <v>51</v>
      </c>
      <c r="BE1123" s="426">
        <v>52</v>
      </c>
      <c r="BF1123" s="426">
        <v>53</v>
      </c>
      <c r="BG1123" s="426">
        <v>54</v>
      </c>
      <c r="BH1123" s="426">
        <v>55</v>
      </c>
      <c r="BI1123" s="426">
        <v>56</v>
      </c>
      <c r="BJ1123" s="426">
        <v>57</v>
      </c>
      <c r="BK1123" s="426">
        <v>58</v>
      </c>
      <c r="BL1123" s="426">
        <v>59</v>
      </c>
      <c r="BM1123" s="426">
        <v>60</v>
      </c>
      <c r="BN1123" s="426">
        <v>61</v>
      </c>
      <c r="BO1123" s="426">
        <v>62</v>
      </c>
      <c r="BP1123" s="426">
        <v>63</v>
      </c>
      <c r="BQ1123" s="426">
        <v>64</v>
      </c>
      <c r="BR1123" s="426">
        <v>65</v>
      </c>
      <c r="BS1123" s="426">
        <v>66</v>
      </c>
      <c r="BT1123" s="426">
        <v>67</v>
      </c>
      <c r="BU1123" s="426">
        <v>68</v>
      </c>
      <c r="BV1123" s="426">
        <v>69</v>
      </c>
      <c r="BW1123" s="426">
        <v>70</v>
      </c>
      <c r="BX1123" s="426">
        <v>71</v>
      </c>
      <c r="BY1123" s="426">
        <v>72</v>
      </c>
      <c r="BZ1123" s="426">
        <v>73</v>
      </c>
      <c r="CA1123" s="426">
        <v>74</v>
      </c>
      <c r="CB1123" s="426">
        <v>75</v>
      </c>
      <c r="CC1123" s="426">
        <v>76</v>
      </c>
      <c r="CD1123" s="426">
        <v>77</v>
      </c>
      <c r="CE1123" s="426">
        <v>78</v>
      </c>
      <c r="CF1123" s="426">
        <v>79</v>
      </c>
      <c r="CG1123" s="426">
        <v>80</v>
      </c>
      <c r="CH1123" s="426">
        <v>81</v>
      </c>
      <c r="CI1123" s="426">
        <v>82</v>
      </c>
      <c r="CJ1123" s="426">
        <v>83</v>
      </c>
      <c r="CK1123" s="426">
        <v>84</v>
      </c>
      <c r="CL1123" s="426">
        <v>85</v>
      </c>
      <c r="CM1123" s="426">
        <v>86</v>
      </c>
      <c r="CN1123" s="426">
        <v>87</v>
      </c>
      <c r="CO1123" s="426">
        <v>88</v>
      </c>
      <c r="CP1123" s="426">
        <v>89</v>
      </c>
      <c r="CQ1123" s="426">
        <v>90</v>
      </c>
      <c r="CR1123" s="426">
        <v>91</v>
      </c>
      <c r="CS1123" s="426">
        <v>92</v>
      </c>
      <c r="CT1123" s="426">
        <v>93</v>
      </c>
      <c r="CU1123" s="426">
        <v>94</v>
      </c>
      <c r="CV1123" s="426">
        <v>95</v>
      </c>
      <c r="CW1123" s="426">
        <v>96</v>
      </c>
      <c r="CX1123" s="426">
        <v>97</v>
      </c>
      <c r="CY1123" s="426">
        <v>98</v>
      </c>
      <c r="CZ1123" s="426">
        <v>99</v>
      </c>
      <c r="DA1123" s="426">
        <v>100</v>
      </c>
      <c r="DB1123" s="426">
        <v>101</v>
      </c>
      <c r="DC1123" s="426">
        <v>102</v>
      </c>
      <c r="DD1123" s="426">
        <v>103</v>
      </c>
      <c r="DE1123" s="426">
        <v>104</v>
      </c>
      <c r="DF1123" s="426">
        <v>105</v>
      </c>
      <c r="DG1123" s="426">
        <v>106</v>
      </c>
      <c r="DH1123" s="426">
        <v>107</v>
      </c>
      <c r="DI1123" s="426">
        <v>108</v>
      </c>
      <c r="DJ1123" s="426">
        <v>109</v>
      </c>
      <c r="DK1123" s="426">
        <v>110</v>
      </c>
      <c r="DL1123" s="426">
        <v>111</v>
      </c>
      <c r="DM1123" s="426">
        <v>112</v>
      </c>
      <c r="DN1123" s="426">
        <v>113</v>
      </c>
      <c r="DO1123" s="426">
        <v>114</v>
      </c>
      <c r="DP1123" s="426">
        <v>115</v>
      </c>
      <c r="DQ1123" s="426">
        <v>116</v>
      </c>
      <c r="DR1123" s="426">
        <v>117</v>
      </c>
      <c r="DS1123" s="426">
        <v>118</v>
      </c>
      <c r="DT1123" s="426">
        <v>119</v>
      </c>
      <c r="DU1123" s="426">
        <v>120</v>
      </c>
      <c r="DV1123" s="426">
        <v>121</v>
      </c>
      <c r="DW1123" s="426">
        <v>122</v>
      </c>
      <c r="DX1123" s="426">
        <v>123</v>
      </c>
      <c r="DY1123" s="426">
        <v>124</v>
      </c>
      <c r="DZ1123" s="426">
        <v>125</v>
      </c>
      <c r="EA1123" s="426">
        <v>126</v>
      </c>
      <c r="EB1123" s="426">
        <v>127</v>
      </c>
      <c r="EC1123" s="426">
        <v>128</v>
      </c>
      <c r="ED1123" s="426">
        <v>129</v>
      </c>
      <c r="EE1123" s="426">
        <v>130</v>
      </c>
      <c r="EF1123" s="426">
        <v>131</v>
      </c>
      <c r="EG1123" s="426">
        <v>132</v>
      </c>
      <c r="EH1123" s="426">
        <v>133</v>
      </c>
      <c r="EI1123" s="426">
        <v>134</v>
      </c>
      <c r="EJ1123" s="426">
        <v>135</v>
      </c>
      <c r="EK1123" s="426">
        <v>136</v>
      </c>
      <c r="EL1123" s="426">
        <v>137</v>
      </c>
      <c r="EM1123" s="426">
        <v>138</v>
      </c>
      <c r="EN1123" s="426">
        <v>139</v>
      </c>
      <c r="EO1123" s="426">
        <v>140</v>
      </c>
      <c r="EP1123" s="426">
        <v>141</v>
      </c>
      <c r="EQ1123" s="426">
        <v>142</v>
      </c>
      <c r="ER1123" s="426">
        <v>143</v>
      </c>
      <c r="ES1123" s="426">
        <v>144</v>
      </c>
      <c r="ET1123" s="426">
        <v>145</v>
      </c>
      <c r="EU1123" s="426">
        <v>146</v>
      </c>
      <c r="EV1123" s="426">
        <v>147</v>
      </c>
      <c r="EW1123" s="426">
        <v>148</v>
      </c>
      <c r="EX1123" s="426">
        <v>149</v>
      </c>
      <c r="EY1123" s="426">
        <v>150</v>
      </c>
      <c r="EZ1123" s="426">
        <v>151</v>
      </c>
      <c r="FA1123" s="426">
        <v>152</v>
      </c>
      <c r="FB1123" s="426">
        <v>153</v>
      </c>
      <c r="FC1123" s="426">
        <v>154</v>
      </c>
      <c r="FD1123" s="426">
        <v>155</v>
      </c>
      <c r="FE1123" s="426">
        <v>156</v>
      </c>
      <c r="FF1123" s="426">
        <v>157</v>
      </c>
      <c r="FG1123" s="426">
        <v>158</v>
      </c>
      <c r="FH1123" s="426">
        <v>159</v>
      </c>
      <c r="FI1123" s="426">
        <v>160</v>
      </c>
      <c r="FJ1123" s="426">
        <v>161</v>
      </c>
      <c r="FK1123" s="426">
        <v>162</v>
      </c>
      <c r="FL1123" s="426">
        <v>163</v>
      </c>
      <c r="FM1123" s="426">
        <v>164</v>
      </c>
      <c r="FN1123" s="426">
        <v>165</v>
      </c>
      <c r="FO1123" s="426">
        <v>166</v>
      </c>
      <c r="FP1123" s="426">
        <v>167</v>
      </c>
      <c r="FQ1123" s="426">
        <v>168</v>
      </c>
      <c r="FR1123" s="426">
        <v>169</v>
      </c>
      <c r="FS1123" s="426">
        <v>170</v>
      </c>
      <c r="FT1123" s="426">
        <v>171</v>
      </c>
      <c r="FU1123" s="426">
        <v>172</v>
      </c>
      <c r="FV1123" s="426">
        <v>173</v>
      </c>
      <c r="FW1123" s="426">
        <v>174</v>
      </c>
      <c r="FX1123" s="426">
        <v>175</v>
      </c>
      <c r="FY1123" s="426">
        <v>176</v>
      </c>
      <c r="FZ1123" s="426">
        <v>177</v>
      </c>
      <c r="GA1123" s="426">
        <v>178</v>
      </c>
      <c r="GB1123" s="426">
        <v>179</v>
      </c>
      <c r="GC1123" s="426">
        <v>180</v>
      </c>
      <c r="GD1123" s="426">
        <v>181</v>
      </c>
      <c r="GE1123" s="426">
        <v>182</v>
      </c>
      <c r="GF1123" s="426">
        <v>183</v>
      </c>
      <c r="GG1123" s="426">
        <v>184</v>
      </c>
      <c r="GH1123" s="426">
        <v>185</v>
      </c>
      <c r="GI1123" s="426">
        <v>186</v>
      </c>
      <c r="GJ1123" s="426">
        <v>187</v>
      </c>
      <c r="GK1123" s="426">
        <v>188</v>
      </c>
      <c r="GL1123" s="426">
        <v>189</v>
      </c>
      <c r="GM1123" s="426">
        <v>190</v>
      </c>
      <c r="GN1123" s="426">
        <v>191</v>
      </c>
      <c r="GO1123" s="426">
        <v>192</v>
      </c>
      <c r="GP1123" s="426">
        <v>193</v>
      </c>
      <c r="GQ1123" s="426">
        <v>194</v>
      </c>
      <c r="GR1123" s="426">
        <v>195</v>
      </c>
      <c r="GS1123" s="426">
        <v>196</v>
      </c>
      <c r="GT1123" s="426">
        <v>197</v>
      </c>
      <c r="GU1123" s="426">
        <v>198</v>
      </c>
      <c r="GV1123" s="426">
        <v>199</v>
      </c>
      <c r="GW1123" s="426">
        <v>200</v>
      </c>
      <c r="GX1123" s="426">
        <v>201</v>
      </c>
      <c r="GY1123" s="426">
        <v>202</v>
      </c>
      <c r="GZ1123" s="426">
        <v>203</v>
      </c>
      <c r="HA1123" s="426">
        <v>204</v>
      </c>
      <c r="HB1123" s="426">
        <v>205</v>
      </c>
      <c r="HC1123" s="426">
        <v>206</v>
      </c>
      <c r="HD1123" s="426">
        <v>207</v>
      </c>
      <c r="HE1123" s="426">
        <v>208</v>
      </c>
      <c r="HF1123" s="426">
        <v>209</v>
      </c>
      <c r="HG1123" s="426">
        <v>210</v>
      </c>
      <c r="HH1123" s="426">
        <v>211</v>
      </c>
      <c r="HI1123" s="426">
        <v>212</v>
      </c>
      <c r="HJ1123" s="426">
        <v>213</v>
      </c>
      <c r="HK1123" s="426">
        <v>214</v>
      </c>
      <c r="HL1123" s="426">
        <v>215</v>
      </c>
      <c r="HM1123" s="426">
        <v>216</v>
      </c>
      <c r="HN1123" s="426">
        <v>217</v>
      </c>
      <c r="HO1123" s="426">
        <v>218</v>
      </c>
      <c r="HP1123" s="426">
        <v>219</v>
      </c>
      <c r="HR1123" s="426">
        <v>220</v>
      </c>
      <c r="HS1123" s="426">
        <v>221</v>
      </c>
      <c r="HT1123" s="426">
        <v>222</v>
      </c>
      <c r="HU1123" s="426">
        <v>223</v>
      </c>
      <c r="HW1123" s="426">
        <v>224</v>
      </c>
      <c r="HX1123" s="426">
        <v>225</v>
      </c>
      <c r="HY1123" s="426">
        <v>226</v>
      </c>
      <c r="HZ1123" s="426">
        <v>227</v>
      </c>
    </row>
    <row r="1124" spans="4:234" x14ac:dyDescent="0.2">
      <c r="E1124" s="428" t="s">
        <v>157</v>
      </c>
      <c r="F1124" s="426">
        <v>102</v>
      </c>
      <c r="G1124" s="426">
        <v>14</v>
      </c>
      <c r="H1124" s="426">
        <v>49</v>
      </c>
      <c r="I1124" s="426">
        <v>28</v>
      </c>
      <c r="J1124" s="426">
        <v>166</v>
      </c>
      <c r="K1124" s="426">
        <v>173</v>
      </c>
      <c r="L1124" s="426">
        <v>105</v>
      </c>
      <c r="M1124" s="426">
        <v>205</v>
      </c>
      <c r="N1124" s="426">
        <v>87</v>
      </c>
      <c r="O1124" s="426">
        <v>51</v>
      </c>
      <c r="P1124" s="426">
        <v>190</v>
      </c>
      <c r="Q1124" s="426">
        <v>159</v>
      </c>
      <c r="R1124" s="426">
        <v>82</v>
      </c>
      <c r="S1124" s="426">
        <v>108</v>
      </c>
      <c r="T1124" s="426">
        <v>131</v>
      </c>
      <c r="U1124" s="426">
        <v>134</v>
      </c>
      <c r="V1124" s="426">
        <v>208</v>
      </c>
      <c r="W1124" s="426">
        <v>129</v>
      </c>
      <c r="X1124" s="426">
        <v>200</v>
      </c>
      <c r="Y1124" s="426">
        <v>97</v>
      </c>
      <c r="Z1124" s="426">
        <v>117</v>
      </c>
      <c r="AA1124" s="426">
        <v>31</v>
      </c>
      <c r="AB1124" s="426">
        <v>25</v>
      </c>
      <c r="AC1124" s="426">
        <v>98</v>
      </c>
      <c r="AD1124" s="426">
        <v>186</v>
      </c>
      <c r="AE1124" s="426">
        <v>75</v>
      </c>
      <c r="AF1124" s="426">
        <v>199</v>
      </c>
      <c r="AG1124" s="426">
        <v>202</v>
      </c>
      <c r="AH1124" s="426">
        <v>40</v>
      </c>
      <c r="AI1124" s="426">
        <v>187</v>
      </c>
      <c r="AJ1124" s="426">
        <v>165</v>
      </c>
      <c r="AK1124" s="426">
        <v>104</v>
      </c>
      <c r="AL1124" s="426">
        <v>36</v>
      </c>
      <c r="AM1124" s="426">
        <v>191</v>
      </c>
      <c r="AN1124" s="426">
        <v>61</v>
      </c>
      <c r="AO1124" s="426">
        <v>107</v>
      </c>
      <c r="AP1124" s="426">
        <v>18</v>
      </c>
      <c r="AQ1124" s="426">
        <v>180</v>
      </c>
      <c r="AR1124" s="426">
        <v>10</v>
      </c>
      <c r="AS1124" s="426">
        <v>182</v>
      </c>
      <c r="AT1124" s="426">
        <v>48</v>
      </c>
      <c r="AU1124" s="426">
        <v>93</v>
      </c>
      <c r="AV1124" s="426">
        <v>17</v>
      </c>
      <c r="AW1124" s="426">
        <v>32</v>
      </c>
      <c r="AX1124" s="426">
        <v>161</v>
      </c>
      <c r="AY1124" s="426">
        <v>80</v>
      </c>
      <c r="AZ1124" s="426">
        <v>1</v>
      </c>
      <c r="BA1124" s="426">
        <v>201</v>
      </c>
      <c r="BB1124" s="426">
        <v>177</v>
      </c>
      <c r="BC1124" s="426">
        <v>22</v>
      </c>
      <c r="BD1124" s="426">
        <v>168</v>
      </c>
      <c r="BE1124" s="426">
        <v>114</v>
      </c>
      <c r="BF1124" s="426">
        <v>50</v>
      </c>
      <c r="BG1124" s="426">
        <v>3</v>
      </c>
      <c r="BH1124" s="426">
        <v>86</v>
      </c>
      <c r="BI1124" s="426">
        <v>214</v>
      </c>
      <c r="BJ1124" s="426">
        <v>113</v>
      </c>
      <c r="BK1124" s="426">
        <v>137</v>
      </c>
      <c r="BL1124" s="426">
        <v>142</v>
      </c>
      <c r="BM1124" s="426">
        <v>16</v>
      </c>
      <c r="BN1124" s="426">
        <v>170</v>
      </c>
      <c r="BO1124" s="426">
        <v>120</v>
      </c>
      <c r="BP1124" s="426">
        <v>84</v>
      </c>
      <c r="BQ1124" s="426">
        <v>78</v>
      </c>
      <c r="BR1124" s="426">
        <v>197</v>
      </c>
      <c r="BS1124" s="426">
        <v>39</v>
      </c>
      <c r="BT1124" s="426">
        <v>63</v>
      </c>
      <c r="BU1124" s="426">
        <v>122</v>
      </c>
      <c r="BV1124" s="426">
        <v>224</v>
      </c>
      <c r="BW1124" s="426">
        <v>158</v>
      </c>
      <c r="BX1124" s="426">
        <v>218</v>
      </c>
      <c r="BY1124" s="426">
        <v>74</v>
      </c>
      <c r="BZ1124" s="426">
        <v>15</v>
      </c>
      <c r="CA1124" s="426">
        <v>26</v>
      </c>
      <c r="CB1124" s="426">
        <v>171</v>
      </c>
      <c r="CC1124" s="426">
        <v>45</v>
      </c>
      <c r="CD1124" s="426">
        <v>153</v>
      </c>
      <c r="CE1124" s="426">
        <v>54</v>
      </c>
      <c r="CF1124" s="426">
        <v>188</v>
      </c>
      <c r="CG1124" s="426">
        <v>193</v>
      </c>
      <c r="CH1124" s="426">
        <v>160</v>
      </c>
      <c r="CI1124" s="426">
        <v>216</v>
      </c>
      <c r="CJ1124" s="426">
        <v>184</v>
      </c>
      <c r="CK1124" s="426">
        <v>220</v>
      </c>
      <c r="CL1124" s="426">
        <v>76</v>
      </c>
      <c r="CM1124" s="426">
        <v>55</v>
      </c>
      <c r="CN1124" s="426">
        <v>56</v>
      </c>
      <c r="CO1124" s="426">
        <v>90</v>
      </c>
      <c r="CP1124" s="426">
        <v>163</v>
      </c>
      <c r="CQ1124" s="426">
        <v>119</v>
      </c>
      <c r="CR1124" s="426">
        <v>20</v>
      </c>
      <c r="CS1124" s="426">
        <v>60</v>
      </c>
      <c r="CT1124" s="426">
        <v>30</v>
      </c>
      <c r="CU1124" s="426">
        <v>71</v>
      </c>
      <c r="CV1124" s="426">
        <v>213</v>
      </c>
      <c r="CW1124" s="426">
        <v>149</v>
      </c>
      <c r="CX1124" s="426">
        <v>223</v>
      </c>
      <c r="CY1124" s="426">
        <v>127</v>
      </c>
      <c r="CZ1124" s="426">
        <v>211</v>
      </c>
      <c r="DA1124" s="426">
        <v>176</v>
      </c>
      <c r="DB1124" s="426">
        <v>2</v>
      </c>
      <c r="DC1124" s="426">
        <v>29</v>
      </c>
      <c r="DD1124" s="426">
        <v>155</v>
      </c>
      <c r="DE1124" s="426">
        <v>132</v>
      </c>
      <c r="DF1124" s="426">
        <v>196</v>
      </c>
      <c r="DG1124" s="426">
        <v>23</v>
      </c>
      <c r="DH1124" s="426">
        <v>106</v>
      </c>
      <c r="DI1124" s="426">
        <v>59</v>
      </c>
      <c r="DJ1124" s="426">
        <v>121</v>
      </c>
      <c r="DK1124" s="426">
        <v>33</v>
      </c>
      <c r="DL1124" s="426">
        <v>99</v>
      </c>
      <c r="DM1124" s="426">
        <v>185</v>
      </c>
      <c r="DN1124" s="426">
        <v>195</v>
      </c>
      <c r="DO1124" s="426">
        <v>156</v>
      </c>
      <c r="DP1124" s="426">
        <v>73</v>
      </c>
      <c r="DQ1124" s="426">
        <v>77</v>
      </c>
      <c r="DR1124" s="426">
        <v>194</v>
      </c>
      <c r="DS1124" s="426">
        <v>227</v>
      </c>
      <c r="DT1124" s="426">
        <v>118</v>
      </c>
      <c r="DU1124" s="426">
        <v>144</v>
      </c>
      <c r="DV1124" s="426">
        <v>12</v>
      </c>
      <c r="DW1124" s="426">
        <v>130</v>
      </c>
      <c r="DX1124" s="426">
        <v>189</v>
      </c>
      <c r="DY1124" s="426">
        <v>206</v>
      </c>
      <c r="DZ1124" s="426">
        <v>111</v>
      </c>
      <c r="EA1124" s="426">
        <v>69</v>
      </c>
      <c r="EB1124" s="426">
        <v>169</v>
      </c>
      <c r="EC1124" s="426">
        <v>217</v>
      </c>
      <c r="ED1124" s="426">
        <v>41</v>
      </c>
      <c r="EE1124" s="426">
        <v>136</v>
      </c>
      <c r="EF1124" s="426">
        <v>9</v>
      </c>
      <c r="EG1124" s="426">
        <v>141</v>
      </c>
      <c r="EH1124" s="426">
        <v>150</v>
      </c>
      <c r="EI1124" s="426">
        <v>225</v>
      </c>
      <c r="EJ1124" s="426">
        <v>109</v>
      </c>
      <c r="EK1124" s="426">
        <v>38</v>
      </c>
      <c r="EL1124" s="426">
        <v>123</v>
      </c>
      <c r="EM1124" s="426">
        <v>66</v>
      </c>
      <c r="EN1124" s="426">
        <v>147</v>
      </c>
      <c r="EO1124" s="426">
        <v>101</v>
      </c>
      <c r="EP1124" s="426">
        <v>83</v>
      </c>
      <c r="EQ1124" s="426">
        <v>139</v>
      </c>
      <c r="ER1124" s="426">
        <v>94</v>
      </c>
      <c r="ES1124" s="426">
        <v>72</v>
      </c>
      <c r="ET1124" s="426">
        <v>146</v>
      </c>
      <c r="EU1124" s="426">
        <v>125</v>
      </c>
      <c r="EV1124" s="426">
        <v>219</v>
      </c>
      <c r="EW1124" s="426">
        <v>215</v>
      </c>
      <c r="EX1124" s="426">
        <v>70</v>
      </c>
      <c r="EY1124" s="426">
        <v>4</v>
      </c>
      <c r="EZ1124" s="426">
        <v>175</v>
      </c>
      <c r="FA1124" s="426">
        <v>58</v>
      </c>
      <c r="FB1124" s="426">
        <v>209</v>
      </c>
      <c r="FC1124" s="426">
        <v>11</v>
      </c>
      <c r="FD1124" s="426">
        <v>68</v>
      </c>
      <c r="FE1124" s="426">
        <v>148</v>
      </c>
      <c r="FF1124" s="426">
        <v>81</v>
      </c>
      <c r="FG1124" s="426">
        <v>67</v>
      </c>
      <c r="FH1124" s="426">
        <v>43</v>
      </c>
      <c r="FI1124" s="426">
        <v>6</v>
      </c>
      <c r="FJ1124" s="426">
        <v>178</v>
      </c>
      <c r="FK1124" s="426">
        <v>204</v>
      </c>
      <c r="FL1124" s="426">
        <v>192</v>
      </c>
      <c r="FM1124" s="426">
        <v>151</v>
      </c>
      <c r="FN1124" s="426">
        <v>53</v>
      </c>
      <c r="FO1124" s="426">
        <v>44</v>
      </c>
      <c r="FP1124" s="426">
        <v>138</v>
      </c>
      <c r="FQ1124" s="426">
        <v>116</v>
      </c>
      <c r="FR1124" s="426">
        <v>167</v>
      </c>
      <c r="FS1124" s="426">
        <v>154</v>
      </c>
      <c r="FT1124" s="426">
        <v>100</v>
      </c>
      <c r="FU1124" s="426">
        <v>79</v>
      </c>
      <c r="FV1124" s="426">
        <v>27</v>
      </c>
      <c r="FW1124" s="426">
        <v>162</v>
      </c>
      <c r="FX1124" s="426">
        <v>207</v>
      </c>
      <c r="FY1124" s="426">
        <v>88</v>
      </c>
      <c r="FZ1124" s="426">
        <v>128</v>
      </c>
      <c r="GA1124" s="426">
        <v>65</v>
      </c>
      <c r="GB1124" s="426">
        <v>152</v>
      </c>
      <c r="GC1124" s="426">
        <v>34</v>
      </c>
      <c r="GD1124" s="426">
        <v>135</v>
      </c>
      <c r="GE1124" s="426">
        <v>95</v>
      </c>
      <c r="GF1124" s="426">
        <v>181</v>
      </c>
      <c r="GG1124" s="426">
        <v>7</v>
      </c>
      <c r="GH1124" s="426">
        <v>13</v>
      </c>
      <c r="GI1124" s="426">
        <v>64</v>
      </c>
      <c r="GJ1124" s="426">
        <v>19</v>
      </c>
      <c r="GK1124" s="426">
        <v>140</v>
      </c>
      <c r="GL1124" s="426">
        <v>92</v>
      </c>
      <c r="GM1124" s="426">
        <v>226</v>
      </c>
      <c r="GN1124" s="426">
        <v>179</v>
      </c>
      <c r="GO1124" s="426">
        <v>85</v>
      </c>
      <c r="GP1124" s="426">
        <v>124</v>
      </c>
      <c r="GQ1124" s="426">
        <v>110</v>
      </c>
      <c r="GR1124" s="426">
        <v>183</v>
      </c>
      <c r="GS1124" s="426">
        <v>198</v>
      </c>
      <c r="GT1124" s="426">
        <v>24</v>
      </c>
      <c r="GU1124" s="426">
        <v>164</v>
      </c>
      <c r="GV1124" s="426">
        <v>145</v>
      </c>
      <c r="GW1124" s="426">
        <v>96</v>
      </c>
      <c r="GX1124" s="426">
        <v>47</v>
      </c>
      <c r="GY1124" s="426">
        <v>222</v>
      </c>
      <c r="GZ1124" s="426">
        <v>157</v>
      </c>
      <c r="HA1124" s="426">
        <v>62</v>
      </c>
      <c r="HB1124" s="426">
        <v>126</v>
      </c>
      <c r="HC1124" s="426">
        <v>89</v>
      </c>
      <c r="HD1124" s="426">
        <v>133</v>
      </c>
      <c r="HE1124" s="426">
        <v>57</v>
      </c>
      <c r="HF1124" s="426">
        <v>8</v>
      </c>
      <c r="HG1124" s="426">
        <v>46</v>
      </c>
      <c r="HH1124" s="426">
        <v>203</v>
      </c>
      <c r="HI1124" s="426">
        <v>115</v>
      </c>
      <c r="HJ1124" s="426">
        <v>172</v>
      </c>
      <c r="HK1124" s="426">
        <v>221</v>
      </c>
      <c r="HL1124" s="426">
        <v>212</v>
      </c>
      <c r="HM1124" s="426">
        <v>42</v>
      </c>
      <c r="HN1124" s="426">
        <v>143</v>
      </c>
      <c r="HO1124" s="426">
        <v>91</v>
      </c>
      <c r="HP1124" s="426">
        <v>52</v>
      </c>
      <c r="HR1124" s="426">
        <v>112</v>
      </c>
      <c r="HS1124" s="426">
        <v>5</v>
      </c>
      <c r="HT1124" s="426">
        <v>210</v>
      </c>
      <c r="HU1124" s="426">
        <v>21</v>
      </c>
      <c r="HW1124" s="426">
        <v>37</v>
      </c>
      <c r="HX1124" s="426">
        <v>103</v>
      </c>
      <c r="HY1124" s="426">
        <v>174</v>
      </c>
      <c r="HZ1124" s="426">
        <v>35</v>
      </c>
    </row>
    <row r="1125" spans="4:234" x14ac:dyDescent="0.2">
      <c r="E1125" s="428" t="s">
        <v>159</v>
      </c>
      <c r="F1125" s="426">
        <v>104</v>
      </c>
      <c r="G1125" s="426">
        <v>154</v>
      </c>
      <c r="H1125" s="426">
        <v>126</v>
      </c>
      <c r="I1125" s="426">
        <v>66</v>
      </c>
      <c r="J1125" s="426">
        <v>48</v>
      </c>
      <c r="K1125" s="426">
        <v>49</v>
      </c>
      <c r="L1125" s="426">
        <v>184</v>
      </c>
      <c r="M1125" s="426">
        <v>159</v>
      </c>
      <c r="N1125" s="426">
        <v>17</v>
      </c>
      <c r="O1125" s="426">
        <v>88</v>
      </c>
      <c r="P1125" s="426">
        <v>97</v>
      </c>
      <c r="Q1125" s="426">
        <v>109</v>
      </c>
      <c r="R1125" s="426">
        <v>6</v>
      </c>
      <c r="S1125" s="426">
        <v>166</v>
      </c>
      <c r="T1125" s="426">
        <v>71</v>
      </c>
      <c r="U1125" s="426">
        <v>52</v>
      </c>
      <c r="V1125" s="426">
        <v>41</v>
      </c>
      <c r="W1125" s="426">
        <v>125</v>
      </c>
      <c r="X1125" s="426">
        <v>208</v>
      </c>
      <c r="Y1125" s="426">
        <v>168</v>
      </c>
      <c r="Z1125" s="426">
        <v>15</v>
      </c>
      <c r="AA1125" s="426">
        <v>84</v>
      </c>
      <c r="AB1125" s="426">
        <v>136</v>
      </c>
      <c r="AC1125" s="426">
        <v>165</v>
      </c>
      <c r="AD1125" s="426">
        <v>39</v>
      </c>
      <c r="AE1125" s="426">
        <v>132</v>
      </c>
      <c r="AF1125" s="426">
        <v>53</v>
      </c>
      <c r="AG1125" s="426">
        <v>223</v>
      </c>
      <c r="AH1125" s="426">
        <v>116</v>
      </c>
      <c r="AI1125" s="426">
        <v>224</v>
      </c>
      <c r="AJ1125" s="426">
        <v>50</v>
      </c>
      <c r="AK1125" s="426">
        <v>78</v>
      </c>
      <c r="AL1125" s="426">
        <v>16</v>
      </c>
      <c r="AM1125" s="426">
        <v>131</v>
      </c>
      <c r="AN1125" s="426">
        <v>58</v>
      </c>
      <c r="AO1125" s="426">
        <v>145</v>
      </c>
      <c r="AP1125" s="426">
        <v>189</v>
      </c>
      <c r="AQ1125" s="426">
        <v>9</v>
      </c>
      <c r="AR1125" s="426">
        <v>115</v>
      </c>
      <c r="AS1125" s="426">
        <v>44</v>
      </c>
      <c r="AT1125" s="426">
        <v>204</v>
      </c>
      <c r="AU1125" s="426">
        <v>215</v>
      </c>
      <c r="AV1125" s="426">
        <v>142</v>
      </c>
      <c r="AW1125" s="426">
        <v>18</v>
      </c>
      <c r="AX1125" s="426">
        <v>198</v>
      </c>
      <c r="AY1125" s="426">
        <v>119</v>
      </c>
      <c r="AZ1125" s="426">
        <v>211</v>
      </c>
      <c r="BA1125" s="426">
        <v>85</v>
      </c>
      <c r="BB1125" s="426">
        <v>207</v>
      </c>
      <c r="BC1125" s="426">
        <v>63</v>
      </c>
      <c r="BD1125" s="426">
        <v>4</v>
      </c>
      <c r="BE1125" s="426">
        <v>129</v>
      </c>
      <c r="BF1125" s="426">
        <v>7</v>
      </c>
      <c r="BG1125" s="426">
        <v>20</v>
      </c>
      <c r="BH1125" s="426">
        <v>152</v>
      </c>
      <c r="BI1125" s="426">
        <v>182</v>
      </c>
      <c r="BJ1125" s="426">
        <v>30</v>
      </c>
      <c r="BK1125" s="426">
        <v>194</v>
      </c>
      <c r="BL1125" s="426">
        <v>91</v>
      </c>
      <c r="BM1125" s="426">
        <v>37</v>
      </c>
      <c r="BN1125" s="426">
        <v>94</v>
      </c>
      <c r="BO1125" s="426">
        <v>196</v>
      </c>
      <c r="BP1125" s="426">
        <v>69</v>
      </c>
      <c r="BQ1125" s="426">
        <v>137</v>
      </c>
      <c r="BR1125" s="426">
        <v>201</v>
      </c>
      <c r="BS1125" s="426">
        <v>147</v>
      </c>
      <c r="BT1125" s="426">
        <v>186</v>
      </c>
      <c r="BU1125" s="426">
        <v>176</v>
      </c>
      <c r="BV1125" s="426">
        <v>82</v>
      </c>
      <c r="BW1125" s="426">
        <v>139</v>
      </c>
      <c r="BX1125" s="426">
        <v>35</v>
      </c>
      <c r="BY1125" s="426">
        <v>65</v>
      </c>
      <c r="BZ1125" s="426">
        <v>11</v>
      </c>
      <c r="CA1125" s="426">
        <v>55</v>
      </c>
      <c r="CB1125" s="426">
        <v>222</v>
      </c>
      <c r="CC1125" s="426">
        <v>43</v>
      </c>
      <c r="CD1125" s="426">
        <v>163</v>
      </c>
      <c r="CE1125" s="426">
        <v>160</v>
      </c>
      <c r="CF1125" s="426">
        <v>27</v>
      </c>
      <c r="CG1125" s="426">
        <v>102</v>
      </c>
      <c r="CH1125" s="426">
        <v>10</v>
      </c>
      <c r="CI1125" s="426">
        <v>33</v>
      </c>
      <c r="CJ1125" s="426">
        <v>191</v>
      </c>
      <c r="CK1125" s="426">
        <v>103</v>
      </c>
      <c r="CL1125" s="426">
        <v>138</v>
      </c>
      <c r="CM1125" s="426">
        <v>29</v>
      </c>
      <c r="CN1125" s="426">
        <v>3</v>
      </c>
      <c r="CO1125" s="426">
        <v>177</v>
      </c>
      <c r="CP1125" s="426">
        <v>112</v>
      </c>
      <c r="CQ1125" s="426">
        <v>99</v>
      </c>
      <c r="CR1125" s="426">
        <v>140</v>
      </c>
      <c r="CS1125" s="426">
        <v>46</v>
      </c>
      <c r="CT1125" s="426">
        <v>162</v>
      </c>
      <c r="CU1125" s="426">
        <v>178</v>
      </c>
      <c r="CV1125" s="426">
        <v>56</v>
      </c>
      <c r="CW1125" s="426">
        <v>226</v>
      </c>
      <c r="CX1125" s="426">
        <v>75</v>
      </c>
      <c r="CY1125" s="426">
        <v>121</v>
      </c>
      <c r="CZ1125" s="426">
        <v>1</v>
      </c>
      <c r="DA1125" s="426">
        <v>216</v>
      </c>
      <c r="DB1125" s="426">
        <v>14</v>
      </c>
      <c r="DC1125" s="426">
        <v>70</v>
      </c>
      <c r="DD1125" s="426">
        <v>197</v>
      </c>
      <c r="DE1125" s="426">
        <v>36</v>
      </c>
      <c r="DF1125" s="426">
        <v>149</v>
      </c>
      <c r="DG1125" s="426">
        <v>167</v>
      </c>
      <c r="DH1125" s="426">
        <v>158</v>
      </c>
      <c r="DI1125" s="426">
        <v>32</v>
      </c>
      <c r="DJ1125" s="426">
        <v>23</v>
      </c>
      <c r="DK1125" s="426">
        <v>113</v>
      </c>
      <c r="DL1125" s="426">
        <v>98</v>
      </c>
      <c r="DM1125" s="426">
        <v>21</v>
      </c>
      <c r="DN1125" s="426">
        <v>199</v>
      </c>
      <c r="DO1125" s="426">
        <v>170</v>
      </c>
      <c r="DP1125" s="426">
        <v>127</v>
      </c>
      <c r="DQ1125" s="426">
        <v>205</v>
      </c>
      <c r="DR1125" s="426">
        <v>45</v>
      </c>
      <c r="DS1125" s="426">
        <v>5</v>
      </c>
      <c r="DT1125" s="426">
        <v>76</v>
      </c>
      <c r="DU1125" s="426">
        <v>217</v>
      </c>
      <c r="DV1125" s="426">
        <v>25</v>
      </c>
      <c r="DW1125" s="426">
        <v>190</v>
      </c>
      <c r="DX1125" s="426">
        <v>87</v>
      </c>
      <c r="DY1125" s="426">
        <v>77</v>
      </c>
      <c r="DZ1125" s="426">
        <v>12</v>
      </c>
      <c r="EA1125" s="426">
        <v>95</v>
      </c>
      <c r="EB1125" s="426">
        <v>134</v>
      </c>
      <c r="EC1125" s="426">
        <v>26</v>
      </c>
      <c r="ED1125" s="426">
        <v>81</v>
      </c>
      <c r="EE1125" s="426">
        <v>114</v>
      </c>
      <c r="EF1125" s="426">
        <v>195</v>
      </c>
      <c r="EG1125" s="426">
        <v>54</v>
      </c>
      <c r="EH1125" s="426">
        <v>74</v>
      </c>
      <c r="EI1125" s="426">
        <v>141</v>
      </c>
      <c r="EJ1125" s="426">
        <v>57</v>
      </c>
      <c r="EK1125" s="426">
        <v>59</v>
      </c>
      <c r="EL1125" s="426">
        <v>206</v>
      </c>
      <c r="EM1125" s="426">
        <v>100</v>
      </c>
      <c r="EN1125" s="426">
        <v>67</v>
      </c>
      <c r="EO1125" s="426">
        <v>220</v>
      </c>
      <c r="EP1125" s="426">
        <v>169</v>
      </c>
      <c r="EQ1125" s="426">
        <v>209</v>
      </c>
      <c r="ER1125" s="426">
        <v>171</v>
      </c>
      <c r="ES1125" s="426">
        <v>157</v>
      </c>
      <c r="ET1125" s="426">
        <v>83</v>
      </c>
      <c r="EU1125" s="426">
        <v>110</v>
      </c>
      <c r="EV1125" s="426">
        <v>118</v>
      </c>
      <c r="EW1125" s="426">
        <v>130</v>
      </c>
      <c r="EX1125" s="426">
        <v>2</v>
      </c>
      <c r="EY1125" s="426">
        <v>153</v>
      </c>
      <c r="EZ1125" s="426">
        <v>120</v>
      </c>
      <c r="FA1125" s="426">
        <v>214</v>
      </c>
      <c r="FB1125" s="426">
        <v>92</v>
      </c>
      <c r="FC1125" s="426">
        <v>203</v>
      </c>
      <c r="FD1125" s="426">
        <v>42</v>
      </c>
      <c r="FE1125" s="426">
        <v>144</v>
      </c>
      <c r="FF1125" s="426">
        <v>86</v>
      </c>
      <c r="FG1125" s="426">
        <v>79</v>
      </c>
      <c r="FH1125" s="426">
        <v>107</v>
      </c>
      <c r="FI1125" s="426">
        <v>128</v>
      </c>
      <c r="FJ1125" s="426">
        <v>193</v>
      </c>
      <c r="FK1125" s="426">
        <v>96</v>
      </c>
      <c r="FL1125" s="426">
        <v>19</v>
      </c>
      <c r="FM1125" s="426">
        <v>202</v>
      </c>
      <c r="FN1125" s="426">
        <v>122</v>
      </c>
      <c r="FO1125" s="426">
        <v>180</v>
      </c>
      <c r="FP1125" s="426">
        <v>183</v>
      </c>
      <c r="FQ1125" s="426">
        <v>212</v>
      </c>
      <c r="FR1125" s="426">
        <v>175</v>
      </c>
      <c r="FS1125" s="426">
        <v>89</v>
      </c>
      <c r="FT1125" s="426">
        <v>34</v>
      </c>
      <c r="FU1125" s="426">
        <v>68</v>
      </c>
      <c r="FV1125" s="426">
        <v>22</v>
      </c>
      <c r="FW1125" s="426">
        <v>38</v>
      </c>
      <c r="FX1125" s="426">
        <v>148</v>
      </c>
      <c r="FY1125" s="426">
        <v>187</v>
      </c>
      <c r="FZ1125" s="426">
        <v>150</v>
      </c>
      <c r="GA1125" s="426">
        <v>64</v>
      </c>
      <c r="GB1125" s="426">
        <v>117</v>
      </c>
      <c r="GC1125" s="426">
        <v>123</v>
      </c>
      <c r="GD1125" s="426">
        <v>24</v>
      </c>
      <c r="GE1125" s="426">
        <v>174</v>
      </c>
      <c r="GF1125" s="426">
        <v>225</v>
      </c>
      <c r="GG1125" s="426">
        <v>218</v>
      </c>
      <c r="GH1125" s="426">
        <v>221</v>
      </c>
      <c r="GI1125" s="426">
        <v>164</v>
      </c>
      <c r="GJ1125" s="426">
        <v>28</v>
      </c>
      <c r="GK1125" s="426">
        <v>111</v>
      </c>
      <c r="GL1125" s="426">
        <v>135</v>
      </c>
      <c r="GM1125" s="426">
        <v>93</v>
      </c>
      <c r="GN1125" s="426">
        <v>210</v>
      </c>
      <c r="GO1125" s="426">
        <v>227</v>
      </c>
      <c r="GP1125" s="426">
        <v>151</v>
      </c>
      <c r="GQ1125" s="426">
        <v>181</v>
      </c>
      <c r="GR1125" s="426">
        <v>106</v>
      </c>
      <c r="GS1125" s="426">
        <v>105</v>
      </c>
      <c r="GT1125" s="426">
        <v>161</v>
      </c>
      <c r="GU1125" s="426">
        <v>60</v>
      </c>
      <c r="GV1125" s="426">
        <v>133</v>
      </c>
      <c r="GW1125" s="426">
        <v>192</v>
      </c>
      <c r="GX1125" s="426">
        <v>155</v>
      </c>
      <c r="GY1125" s="426">
        <v>213</v>
      </c>
      <c r="GZ1125" s="426">
        <v>72</v>
      </c>
      <c r="HA1125" s="426">
        <v>31</v>
      </c>
      <c r="HB1125" s="426">
        <v>219</v>
      </c>
      <c r="HC1125" s="426">
        <v>108</v>
      </c>
      <c r="HD1125" s="426">
        <v>73</v>
      </c>
      <c r="HE1125" s="426">
        <v>61</v>
      </c>
      <c r="HF1125" s="426">
        <v>143</v>
      </c>
      <c r="HG1125" s="426">
        <v>47</v>
      </c>
      <c r="HH1125" s="426">
        <v>188</v>
      </c>
      <c r="HI1125" s="426">
        <v>13</v>
      </c>
      <c r="HJ1125" s="426">
        <v>156</v>
      </c>
      <c r="HK1125" s="426">
        <v>51</v>
      </c>
      <c r="HL1125" s="426">
        <v>172</v>
      </c>
      <c r="HM1125" s="426">
        <v>8</v>
      </c>
      <c r="HN1125" s="426">
        <v>179</v>
      </c>
      <c r="HO1125" s="426">
        <v>185</v>
      </c>
      <c r="HP1125" s="426">
        <v>80</v>
      </c>
      <c r="HR1125" s="426">
        <v>200</v>
      </c>
      <c r="HS1125" s="426">
        <v>124</v>
      </c>
      <c r="HT1125" s="426">
        <v>62</v>
      </c>
      <c r="HU1125" s="426">
        <v>173</v>
      </c>
      <c r="HW1125" s="426">
        <v>40</v>
      </c>
      <c r="HX1125" s="426">
        <v>90</v>
      </c>
      <c r="HY1125" s="426">
        <v>101</v>
      </c>
      <c r="HZ1125" s="426">
        <v>146</v>
      </c>
    </row>
    <row r="1127" spans="4:234" x14ac:dyDescent="0.2">
      <c r="D1127" s="429">
        <v>228</v>
      </c>
      <c r="E1127" s="429" t="s">
        <v>179</v>
      </c>
    </row>
    <row r="1128" spans="4:234" x14ac:dyDescent="0.2">
      <c r="E1128" s="428" t="s">
        <v>130</v>
      </c>
      <c r="F1128" s="426">
        <v>1</v>
      </c>
      <c r="G1128" s="426">
        <v>2</v>
      </c>
      <c r="H1128" s="426">
        <v>3</v>
      </c>
      <c r="I1128" s="426">
        <v>4</v>
      </c>
      <c r="J1128" s="426">
        <v>5</v>
      </c>
      <c r="K1128" s="426">
        <v>6</v>
      </c>
      <c r="L1128" s="426">
        <v>7</v>
      </c>
      <c r="M1128" s="426">
        <v>8</v>
      </c>
      <c r="N1128" s="426">
        <v>9</v>
      </c>
      <c r="O1128" s="426">
        <v>10</v>
      </c>
      <c r="P1128" s="426">
        <v>11</v>
      </c>
      <c r="Q1128" s="426">
        <v>12</v>
      </c>
      <c r="R1128" s="426">
        <v>13</v>
      </c>
      <c r="S1128" s="426">
        <v>14</v>
      </c>
      <c r="T1128" s="426">
        <v>15</v>
      </c>
      <c r="U1128" s="426">
        <v>16</v>
      </c>
      <c r="V1128" s="426">
        <v>17</v>
      </c>
      <c r="W1128" s="426">
        <v>18</v>
      </c>
      <c r="X1128" s="426">
        <v>19</v>
      </c>
      <c r="Y1128" s="426">
        <v>20</v>
      </c>
      <c r="Z1128" s="426">
        <v>21</v>
      </c>
      <c r="AA1128" s="426">
        <v>22</v>
      </c>
      <c r="AB1128" s="426">
        <v>23</v>
      </c>
      <c r="AC1128" s="426">
        <v>24</v>
      </c>
      <c r="AD1128" s="426">
        <v>25</v>
      </c>
      <c r="AE1128" s="426">
        <v>26</v>
      </c>
      <c r="AF1128" s="426">
        <v>27</v>
      </c>
      <c r="AG1128" s="426">
        <v>28</v>
      </c>
      <c r="AH1128" s="426">
        <v>29</v>
      </c>
      <c r="AI1128" s="426">
        <v>30</v>
      </c>
      <c r="AJ1128" s="426">
        <v>31</v>
      </c>
      <c r="AK1128" s="426">
        <v>32</v>
      </c>
      <c r="AL1128" s="426">
        <v>33</v>
      </c>
      <c r="AM1128" s="426">
        <v>34</v>
      </c>
      <c r="AN1128" s="426">
        <v>35</v>
      </c>
      <c r="AO1128" s="426">
        <v>36</v>
      </c>
      <c r="AP1128" s="426">
        <v>37</v>
      </c>
      <c r="AQ1128" s="426">
        <v>38</v>
      </c>
      <c r="AR1128" s="426">
        <v>39</v>
      </c>
      <c r="AS1128" s="426">
        <v>40</v>
      </c>
      <c r="AT1128" s="426">
        <v>41</v>
      </c>
      <c r="AU1128" s="426">
        <v>42</v>
      </c>
      <c r="AV1128" s="426">
        <v>43</v>
      </c>
      <c r="AW1128" s="426">
        <v>44</v>
      </c>
      <c r="AX1128" s="426">
        <v>45</v>
      </c>
      <c r="AY1128" s="426">
        <v>46</v>
      </c>
      <c r="AZ1128" s="426">
        <v>47</v>
      </c>
      <c r="BA1128" s="426">
        <v>48</v>
      </c>
      <c r="BB1128" s="426">
        <v>49</v>
      </c>
      <c r="BC1128" s="426">
        <v>50</v>
      </c>
      <c r="BD1128" s="426">
        <v>51</v>
      </c>
      <c r="BE1128" s="426">
        <v>52</v>
      </c>
      <c r="BF1128" s="426">
        <v>53</v>
      </c>
      <c r="BG1128" s="426">
        <v>54</v>
      </c>
      <c r="BH1128" s="426">
        <v>55</v>
      </c>
      <c r="BI1128" s="426">
        <v>56</v>
      </c>
      <c r="BJ1128" s="426">
        <v>57</v>
      </c>
      <c r="BK1128" s="426">
        <v>58</v>
      </c>
      <c r="BL1128" s="426">
        <v>59</v>
      </c>
      <c r="BM1128" s="426">
        <v>60</v>
      </c>
      <c r="BN1128" s="426">
        <v>61</v>
      </c>
      <c r="BO1128" s="426">
        <v>62</v>
      </c>
      <c r="BP1128" s="426">
        <v>63</v>
      </c>
      <c r="BQ1128" s="426">
        <v>64</v>
      </c>
      <c r="BR1128" s="426">
        <v>65</v>
      </c>
      <c r="BS1128" s="426">
        <v>66</v>
      </c>
      <c r="BT1128" s="426">
        <v>67</v>
      </c>
      <c r="BU1128" s="426">
        <v>68</v>
      </c>
      <c r="BV1128" s="426">
        <v>69</v>
      </c>
      <c r="BW1128" s="426">
        <v>70</v>
      </c>
      <c r="BX1128" s="426">
        <v>71</v>
      </c>
      <c r="BY1128" s="426">
        <v>72</v>
      </c>
      <c r="BZ1128" s="426">
        <v>73</v>
      </c>
      <c r="CA1128" s="426">
        <v>74</v>
      </c>
      <c r="CB1128" s="426">
        <v>75</v>
      </c>
      <c r="CC1128" s="426">
        <v>76</v>
      </c>
      <c r="CD1128" s="426">
        <v>77</v>
      </c>
      <c r="CE1128" s="426">
        <v>78</v>
      </c>
      <c r="CF1128" s="426">
        <v>79</v>
      </c>
      <c r="CG1128" s="426">
        <v>80</v>
      </c>
      <c r="CH1128" s="426">
        <v>81</v>
      </c>
      <c r="CI1128" s="426">
        <v>82</v>
      </c>
      <c r="CJ1128" s="426">
        <v>83</v>
      </c>
      <c r="CK1128" s="426">
        <v>84</v>
      </c>
      <c r="CL1128" s="426">
        <v>85</v>
      </c>
      <c r="CM1128" s="426">
        <v>86</v>
      </c>
      <c r="CN1128" s="426">
        <v>87</v>
      </c>
      <c r="CO1128" s="426">
        <v>88</v>
      </c>
      <c r="CP1128" s="426">
        <v>89</v>
      </c>
      <c r="CQ1128" s="426">
        <v>90</v>
      </c>
      <c r="CR1128" s="426">
        <v>91</v>
      </c>
      <c r="CS1128" s="426">
        <v>92</v>
      </c>
      <c r="CT1128" s="426">
        <v>93</v>
      </c>
      <c r="CU1128" s="426">
        <v>94</v>
      </c>
      <c r="CV1128" s="426">
        <v>95</v>
      </c>
      <c r="CW1128" s="426">
        <v>96</v>
      </c>
      <c r="CX1128" s="426">
        <v>97</v>
      </c>
      <c r="CY1128" s="426">
        <v>98</v>
      </c>
      <c r="CZ1128" s="426">
        <v>99</v>
      </c>
      <c r="DA1128" s="426">
        <v>100</v>
      </c>
      <c r="DB1128" s="426">
        <v>101</v>
      </c>
      <c r="DC1128" s="426">
        <v>102</v>
      </c>
      <c r="DD1128" s="426">
        <v>103</v>
      </c>
      <c r="DE1128" s="426">
        <v>104</v>
      </c>
      <c r="DF1128" s="426">
        <v>105</v>
      </c>
      <c r="DG1128" s="426">
        <v>106</v>
      </c>
      <c r="DH1128" s="426">
        <v>107</v>
      </c>
      <c r="DI1128" s="426">
        <v>108</v>
      </c>
      <c r="DJ1128" s="426">
        <v>109</v>
      </c>
      <c r="DK1128" s="426">
        <v>110</v>
      </c>
      <c r="DL1128" s="426">
        <v>111</v>
      </c>
      <c r="DM1128" s="426">
        <v>112</v>
      </c>
      <c r="DN1128" s="426">
        <v>113</v>
      </c>
      <c r="DO1128" s="426">
        <v>114</v>
      </c>
      <c r="DP1128" s="426">
        <v>115</v>
      </c>
      <c r="DQ1128" s="426">
        <v>116</v>
      </c>
      <c r="DR1128" s="426">
        <v>117</v>
      </c>
      <c r="DS1128" s="426">
        <v>118</v>
      </c>
      <c r="DT1128" s="426">
        <v>119</v>
      </c>
      <c r="DU1128" s="426">
        <v>120</v>
      </c>
      <c r="DV1128" s="426">
        <v>121</v>
      </c>
      <c r="DW1128" s="426">
        <v>122</v>
      </c>
      <c r="DX1128" s="426">
        <v>123</v>
      </c>
      <c r="DY1128" s="426">
        <v>124</v>
      </c>
      <c r="DZ1128" s="426">
        <v>125</v>
      </c>
      <c r="EA1128" s="426">
        <v>126</v>
      </c>
      <c r="EB1128" s="426">
        <v>127</v>
      </c>
      <c r="EC1128" s="426">
        <v>128</v>
      </c>
      <c r="ED1128" s="426">
        <v>129</v>
      </c>
      <c r="EE1128" s="426">
        <v>130</v>
      </c>
      <c r="EF1128" s="426">
        <v>131</v>
      </c>
      <c r="EG1128" s="426">
        <v>132</v>
      </c>
      <c r="EH1128" s="426">
        <v>133</v>
      </c>
      <c r="EI1128" s="426">
        <v>134</v>
      </c>
      <c r="EJ1128" s="426">
        <v>135</v>
      </c>
      <c r="EK1128" s="426">
        <v>136</v>
      </c>
      <c r="EL1128" s="426">
        <v>137</v>
      </c>
      <c r="EM1128" s="426">
        <v>138</v>
      </c>
      <c r="EN1128" s="426">
        <v>139</v>
      </c>
      <c r="EO1128" s="426">
        <v>140</v>
      </c>
      <c r="EP1128" s="426">
        <v>141</v>
      </c>
      <c r="EQ1128" s="426">
        <v>142</v>
      </c>
      <c r="ER1128" s="426">
        <v>143</v>
      </c>
      <c r="ES1128" s="426">
        <v>144</v>
      </c>
      <c r="ET1128" s="426">
        <v>145</v>
      </c>
      <c r="EU1128" s="426">
        <v>146</v>
      </c>
      <c r="EV1128" s="426">
        <v>147</v>
      </c>
      <c r="EW1128" s="426">
        <v>148</v>
      </c>
      <c r="EX1128" s="426">
        <v>149</v>
      </c>
      <c r="EY1128" s="426">
        <v>150</v>
      </c>
      <c r="EZ1128" s="426">
        <v>151</v>
      </c>
      <c r="FA1128" s="426">
        <v>152</v>
      </c>
      <c r="FB1128" s="426">
        <v>153</v>
      </c>
      <c r="FC1128" s="426">
        <v>154</v>
      </c>
      <c r="FD1128" s="426">
        <v>155</v>
      </c>
      <c r="FE1128" s="426">
        <v>156</v>
      </c>
      <c r="FF1128" s="426">
        <v>157</v>
      </c>
      <c r="FG1128" s="426">
        <v>158</v>
      </c>
      <c r="FH1128" s="426">
        <v>159</v>
      </c>
      <c r="FI1128" s="426">
        <v>160</v>
      </c>
      <c r="FJ1128" s="426">
        <v>161</v>
      </c>
      <c r="FK1128" s="426">
        <v>162</v>
      </c>
      <c r="FL1128" s="426">
        <v>163</v>
      </c>
      <c r="FM1128" s="426">
        <v>164</v>
      </c>
      <c r="FN1128" s="426">
        <v>165</v>
      </c>
      <c r="FO1128" s="426">
        <v>166</v>
      </c>
      <c r="FP1128" s="426">
        <v>167</v>
      </c>
      <c r="FQ1128" s="426">
        <v>168</v>
      </c>
      <c r="FR1128" s="426">
        <v>169</v>
      </c>
      <c r="FS1128" s="426">
        <v>170</v>
      </c>
      <c r="FT1128" s="426">
        <v>171</v>
      </c>
      <c r="FU1128" s="426">
        <v>172</v>
      </c>
      <c r="FV1128" s="426">
        <v>173</v>
      </c>
      <c r="FW1128" s="426">
        <v>174</v>
      </c>
      <c r="FX1128" s="426">
        <v>175</v>
      </c>
      <c r="FY1128" s="426">
        <v>176</v>
      </c>
      <c r="FZ1128" s="426">
        <v>177</v>
      </c>
      <c r="GA1128" s="426">
        <v>178</v>
      </c>
      <c r="GB1128" s="426">
        <v>179</v>
      </c>
      <c r="GC1128" s="426">
        <v>180</v>
      </c>
      <c r="GD1128" s="426">
        <v>181</v>
      </c>
      <c r="GE1128" s="426">
        <v>182</v>
      </c>
      <c r="GF1128" s="426">
        <v>183</v>
      </c>
      <c r="GG1128" s="426">
        <v>184</v>
      </c>
      <c r="GH1128" s="426">
        <v>185</v>
      </c>
      <c r="GI1128" s="426">
        <v>186</v>
      </c>
      <c r="GJ1128" s="426">
        <v>187</v>
      </c>
      <c r="GK1128" s="426">
        <v>188</v>
      </c>
      <c r="GL1128" s="426">
        <v>189</v>
      </c>
      <c r="GM1128" s="426">
        <v>190</v>
      </c>
      <c r="GN1128" s="426">
        <v>191</v>
      </c>
      <c r="GO1128" s="426">
        <v>192</v>
      </c>
      <c r="GP1128" s="426">
        <v>193</v>
      </c>
      <c r="GQ1128" s="426">
        <v>194</v>
      </c>
      <c r="GR1128" s="426">
        <v>195</v>
      </c>
      <c r="GS1128" s="426">
        <v>196</v>
      </c>
      <c r="GT1128" s="426">
        <v>197</v>
      </c>
      <c r="GU1128" s="426">
        <v>198</v>
      </c>
      <c r="GV1128" s="426">
        <v>199</v>
      </c>
      <c r="GW1128" s="426">
        <v>200</v>
      </c>
      <c r="GX1128" s="426">
        <v>201</v>
      </c>
      <c r="GY1128" s="426">
        <v>202</v>
      </c>
      <c r="GZ1128" s="426">
        <v>203</v>
      </c>
      <c r="HA1128" s="426">
        <v>204</v>
      </c>
      <c r="HB1128" s="426">
        <v>205</v>
      </c>
      <c r="HC1128" s="426">
        <v>206</v>
      </c>
      <c r="HD1128" s="426">
        <v>207</v>
      </c>
      <c r="HE1128" s="426">
        <v>208</v>
      </c>
      <c r="HF1128" s="426">
        <v>209</v>
      </c>
      <c r="HG1128" s="426">
        <v>210</v>
      </c>
      <c r="HH1128" s="426">
        <v>211</v>
      </c>
      <c r="HI1128" s="426">
        <v>212</v>
      </c>
      <c r="HJ1128" s="426">
        <v>213</v>
      </c>
      <c r="HK1128" s="426">
        <v>214</v>
      </c>
      <c r="HL1128" s="426">
        <v>215</v>
      </c>
      <c r="HM1128" s="426">
        <v>216</v>
      </c>
      <c r="HN1128" s="426">
        <v>217</v>
      </c>
      <c r="HO1128" s="426">
        <v>218</v>
      </c>
      <c r="HP1128" s="426">
        <v>219</v>
      </c>
      <c r="HQ1128" s="426">
        <v>220</v>
      </c>
      <c r="HR1128" s="426">
        <v>221</v>
      </c>
      <c r="HS1128" s="426">
        <v>222</v>
      </c>
      <c r="HT1128" s="426">
        <v>223</v>
      </c>
      <c r="HU1128" s="426">
        <v>224</v>
      </c>
      <c r="HW1128" s="426">
        <v>225</v>
      </c>
      <c r="HX1128" s="426">
        <v>226</v>
      </c>
      <c r="HY1128" s="426">
        <v>227</v>
      </c>
      <c r="HZ1128" s="426">
        <v>228</v>
      </c>
    </row>
    <row r="1129" spans="4:234" x14ac:dyDescent="0.2">
      <c r="E1129" s="428" t="s">
        <v>157</v>
      </c>
      <c r="F1129" s="426">
        <v>110</v>
      </c>
      <c r="G1129" s="426">
        <v>160</v>
      </c>
      <c r="H1129" s="426">
        <v>126</v>
      </c>
      <c r="I1129" s="426">
        <v>216</v>
      </c>
      <c r="J1129" s="426">
        <v>57</v>
      </c>
      <c r="K1129" s="426">
        <v>150</v>
      </c>
      <c r="L1129" s="426">
        <v>88</v>
      </c>
      <c r="M1129" s="426">
        <v>46</v>
      </c>
      <c r="N1129" s="426">
        <v>40</v>
      </c>
      <c r="O1129" s="426">
        <v>156</v>
      </c>
      <c r="P1129" s="426">
        <v>123</v>
      </c>
      <c r="Q1129" s="426">
        <v>34</v>
      </c>
      <c r="R1129" s="426">
        <v>15</v>
      </c>
      <c r="S1129" s="426">
        <v>66</v>
      </c>
      <c r="T1129" s="426">
        <v>61</v>
      </c>
      <c r="U1129" s="426">
        <v>35</v>
      </c>
      <c r="V1129" s="426">
        <v>6</v>
      </c>
      <c r="W1129" s="426">
        <v>137</v>
      </c>
      <c r="X1129" s="426">
        <v>205</v>
      </c>
      <c r="Y1129" s="426">
        <v>148</v>
      </c>
      <c r="Z1129" s="426">
        <v>138</v>
      </c>
      <c r="AA1129" s="426">
        <v>68</v>
      </c>
      <c r="AB1129" s="426">
        <v>36</v>
      </c>
      <c r="AC1129" s="426">
        <v>165</v>
      </c>
      <c r="AD1129" s="426">
        <v>59</v>
      </c>
      <c r="AE1129" s="426">
        <v>79</v>
      </c>
      <c r="AF1129" s="426">
        <v>153</v>
      </c>
      <c r="AG1129" s="426">
        <v>47</v>
      </c>
      <c r="AH1129" s="426">
        <v>141</v>
      </c>
      <c r="AI1129" s="426">
        <v>89</v>
      </c>
      <c r="AJ1129" s="426">
        <v>208</v>
      </c>
      <c r="AK1129" s="426">
        <v>199</v>
      </c>
      <c r="AL1129" s="426">
        <v>111</v>
      </c>
      <c r="AM1129" s="426">
        <v>178</v>
      </c>
      <c r="AN1129" s="426">
        <v>149</v>
      </c>
      <c r="AO1129" s="426">
        <v>20</v>
      </c>
      <c r="AP1129" s="426">
        <v>91</v>
      </c>
      <c r="AQ1129" s="426">
        <v>50</v>
      </c>
      <c r="AR1129" s="426">
        <v>113</v>
      </c>
      <c r="AS1129" s="426">
        <v>118</v>
      </c>
      <c r="AT1129" s="426">
        <v>172</v>
      </c>
      <c r="AU1129" s="426">
        <v>136</v>
      </c>
      <c r="AV1129" s="426">
        <v>217</v>
      </c>
      <c r="AW1129" s="426">
        <v>90</v>
      </c>
      <c r="AX1129" s="426">
        <v>143</v>
      </c>
      <c r="AY1129" s="426">
        <v>180</v>
      </c>
      <c r="AZ1129" s="426">
        <v>94</v>
      </c>
      <c r="BA1129" s="426">
        <v>212</v>
      </c>
      <c r="BB1129" s="426">
        <v>201</v>
      </c>
      <c r="BC1129" s="426">
        <v>121</v>
      </c>
      <c r="BD1129" s="426">
        <v>125</v>
      </c>
      <c r="BE1129" s="426">
        <v>145</v>
      </c>
      <c r="BF1129" s="426">
        <v>167</v>
      </c>
      <c r="BG1129" s="426">
        <v>163</v>
      </c>
      <c r="BH1129" s="426">
        <v>38</v>
      </c>
      <c r="BI1129" s="426">
        <v>80</v>
      </c>
      <c r="BJ1129" s="426">
        <v>31</v>
      </c>
      <c r="BK1129" s="426">
        <v>157</v>
      </c>
      <c r="BL1129" s="426">
        <v>171</v>
      </c>
      <c r="BM1129" s="426">
        <v>71</v>
      </c>
      <c r="BN1129" s="426">
        <v>28</v>
      </c>
      <c r="BO1129" s="426">
        <v>213</v>
      </c>
      <c r="BP1129" s="426">
        <v>60</v>
      </c>
      <c r="BQ1129" s="426">
        <v>83</v>
      </c>
      <c r="BR1129" s="426">
        <v>99</v>
      </c>
      <c r="BS1129" s="426">
        <v>29</v>
      </c>
      <c r="BT1129" s="426">
        <v>190</v>
      </c>
      <c r="BU1129" s="426">
        <v>106</v>
      </c>
      <c r="BV1129" s="426">
        <v>158</v>
      </c>
      <c r="BW1129" s="426">
        <v>33</v>
      </c>
      <c r="BX1129" s="426">
        <v>194</v>
      </c>
      <c r="BY1129" s="426">
        <v>116</v>
      </c>
      <c r="BZ1129" s="426">
        <v>16</v>
      </c>
      <c r="CA1129" s="426">
        <v>135</v>
      </c>
      <c r="CB1129" s="426">
        <v>74</v>
      </c>
      <c r="CC1129" s="426">
        <v>98</v>
      </c>
      <c r="CD1129" s="426">
        <v>181</v>
      </c>
      <c r="CE1129" s="426">
        <v>154</v>
      </c>
      <c r="CF1129" s="426">
        <v>108</v>
      </c>
      <c r="CG1129" s="426">
        <v>86</v>
      </c>
      <c r="CH1129" s="426">
        <v>17</v>
      </c>
      <c r="CI1129" s="426">
        <v>3</v>
      </c>
      <c r="CJ1129" s="426">
        <v>7</v>
      </c>
      <c r="CK1129" s="426">
        <v>32</v>
      </c>
      <c r="CL1129" s="426">
        <v>192</v>
      </c>
      <c r="CM1129" s="426">
        <v>102</v>
      </c>
      <c r="CN1129" s="426">
        <v>183</v>
      </c>
      <c r="CO1129" s="426">
        <v>87</v>
      </c>
      <c r="CP1129" s="426">
        <v>92</v>
      </c>
      <c r="CQ1129" s="426">
        <v>219</v>
      </c>
      <c r="CR1129" s="426">
        <v>164</v>
      </c>
      <c r="CS1129" s="426">
        <v>196</v>
      </c>
      <c r="CT1129" s="426">
        <v>104</v>
      </c>
      <c r="CU1129" s="426">
        <v>193</v>
      </c>
      <c r="CV1129" s="426">
        <v>187</v>
      </c>
      <c r="CW1129" s="426">
        <v>9</v>
      </c>
      <c r="CX1129" s="426">
        <v>48</v>
      </c>
      <c r="CY1129" s="426">
        <v>4</v>
      </c>
      <c r="CZ1129" s="426">
        <v>132</v>
      </c>
      <c r="DA1129" s="426">
        <v>114</v>
      </c>
      <c r="DB1129" s="426">
        <v>177</v>
      </c>
      <c r="DC1129" s="426">
        <v>63</v>
      </c>
      <c r="DD1129" s="426">
        <v>112</v>
      </c>
      <c r="DE1129" s="426">
        <v>67</v>
      </c>
      <c r="DF1129" s="426">
        <v>14</v>
      </c>
      <c r="DG1129" s="426">
        <v>134</v>
      </c>
      <c r="DH1129" s="426">
        <v>8</v>
      </c>
      <c r="DI1129" s="426">
        <v>54</v>
      </c>
      <c r="DJ1129" s="426">
        <v>37</v>
      </c>
      <c r="DK1129" s="426">
        <v>128</v>
      </c>
      <c r="DL1129" s="426">
        <v>169</v>
      </c>
      <c r="DM1129" s="426">
        <v>119</v>
      </c>
      <c r="DN1129" s="426">
        <v>214</v>
      </c>
      <c r="DO1129" s="426">
        <v>51</v>
      </c>
      <c r="DP1129" s="426">
        <v>184</v>
      </c>
      <c r="DQ1129" s="426">
        <v>100</v>
      </c>
      <c r="DR1129" s="426">
        <v>69</v>
      </c>
      <c r="DS1129" s="426">
        <v>221</v>
      </c>
      <c r="DT1129" s="426">
        <v>18</v>
      </c>
      <c r="DU1129" s="426">
        <v>43</v>
      </c>
      <c r="DV1129" s="426">
        <v>182</v>
      </c>
      <c r="DW1129" s="426">
        <v>103</v>
      </c>
      <c r="DX1129" s="426">
        <v>129</v>
      </c>
      <c r="DY1129" s="426">
        <v>203</v>
      </c>
      <c r="DZ1129" s="426">
        <v>133</v>
      </c>
      <c r="EA1129" s="426">
        <v>174</v>
      </c>
      <c r="EB1129" s="426">
        <v>120</v>
      </c>
      <c r="EC1129" s="426">
        <v>197</v>
      </c>
      <c r="ED1129" s="426">
        <v>56</v>
      </c>
      <c r="EE1129" s="426">
        <v>13</v>
      </c>
      <c r="EF1129" s="426">
        <v>58</v>
      </c>
      <c r="EG1129" s="426">
        <v>1</v>
      </c>
      <c r="EH1129" s="426">
        <v>195</v>
      </c>
      <c r="EI1129" s="426">
        <v>142</v>
      </c>
      <c r="EJ1129" s="426">
        <v>226</v>
      </c>
      <c r="EK1129" s="426">
        <v>5</v>
      </c>
      <c r="EL1129" s="426">
        <v>75</v>
      </c>
      <c r="EM1129" s="426">
        <v>62</v>
      </c>
      <c r="EN1129" s="426">
        <v>207</v>
      </c>
      <c r="EO1129" s="426">
        <v>21</v>
      </c>
      <c r="EP1129" s="426">
        <v>105</v>
      </c>
      <c r="EQ1129" s="426">
        <v>211</v>
      </c>
      <c r="ER1129" s="426">
        <v>115</v>
      </c>
      <c r="ES1129" s="426">
        <v>82</v>
      </c>
      <c r="ET1129" s="426">
        <v>49</v>
      </c>
      <c r="EU1129" s="426">
        <v>144</v>
      </c>
      <c r="EV1129" s="426">
        <v>39</v>
      </c>
      <c r="EW1129" s="426">
        <v>25</v>
      </c>
      <c r="EX1129" s="426">
        <v>186</v>
      </c>
      <c r="EY1129" s="426">
        <v>41</v>
      </c>
      <c r="EZ1129" s="426">
        <v>23</v>
      </c>
      <c r="FA1129" s="426">
        <v>45</v>
      </c>
      <c r="FB1129" s="426">
        <v>209</v>
      </c>
      <c r="FC1129" s="426">
        <v>107</v>
      </c>
      <c r="FD1129" s="426">
        <v>162</v>
      </c>
      <c r="FE1129" s="426">
        <v>140</v>
      </c>
      <c r="FF1129" s="426">
        <v>146</v>
      </c>
      <c r="FG1129" s="426">
        <v>76</v>
      </c>
      <c r="FH1129" s="426">
        <v>202</v>
      </c>
      <c r="FI1129" s="426">
        <v>198</v>
      </c>
      <c r="FJ1129" s="426">
        <v>30</v>
      </c>
      <c r="FK1129" s="426">
        <v>215</v>
      </c>
      <c r="FL1129" s="426">
        <v>124</v>
      </c>
      <c r="FM1129" s="426">
        <v>218</v>
      </c>
      <c r="FN1129" s="426">
        <v>223</v>
      </c>
      <c r="FO1129" s="426">
        <v>189</v>
      </c>
      <c r="FP1129" s="426">
        <v>166</v>
      </c>
      <c r="FQ1129" s="426">
        <v>204</v>
      </c>
      <c r="FR1129" s="426">
        <v>77</v>
      </c>
      <c r="FS1129" s="426">
        <v>152</v>
      </c>
      <c r="FT1129" s="426">
        <v>185</v>
      </c>
      <c r="FU1129" s="426">
        <v>206</v>
      </c>
      <c r="FV1129" s="426">
        <v>139</v>
      </c>
      <c r="FW1129" s="426">
        <v>42</v>
      </c>
      <c r="FX1129" s="426">
        <v>191</v>
      </c>
      <c r="FY1129" s="426">
        <v>52</v>
      </c>
      <c r="FZ1129" s="426">
        <v>11</v>
      </c>
      <c r="GA1129" s="426">
        <v>147</v>
      </c>
      <c r="GB1129" s="426">
        <v>22</v>
      </c>
      <c r="GC1129" s="426">
        <v>159</v>
      </c>
      <c r="GD1129" s="426">
        <v>109</v>
      </c>
      <c r="GE1129" s="426">
        <v>24</v>
      </c>
      <c r="GF1129" s="426">
        <v>228</v>
      </c>
      <c r="GG1129" s="426">
        <v>96</v>
      </c>
      <c r="GH1129" s="426">
        <v>2</v>
      </c>
      <c r="GI1129" s="426">
        <v>55</v>
      </c>
      <c r="GJ1129" s="426">
        <v>168</v>
      </c>
      <c r="GK1129" s="426">
        <v>161</v>
      </c>
      <c r="GL1129" s="426">
        <v>27</v>
      </c>
      <c r="GM1129" s="426">
        <v>84</v>
      </c>
      <c r="GN1129" s="426">
        <v>188</v>
      </c>
      <c r="GO1129" s="426">
        <v>179</v>
      </c>
      <c r="GP1129" s="426">
        <v>122</v>
      </c>
      <c r="GQ1129" s="426">
        <v>97</v>
      </c>
      <c r="GR1129" s="426">
        <v>127</v>
      </c>
      <c r="GS1129" s="426">
        <v>227</v>
      </c>
      <c r="GT1129" s="426">
        <v>85</v>
      </c>
      <c r="GU1129" s="426">
        <v>220</v>
      </c>
      <c r="GV1129" s="426">
        <v>222</v>
      </c>
      <c r="GW1129" s="426">
        <v>78</v>
      </c>
      <c r="GX1129" s="426">
        <v>73</v>
      </c>
      <c r="GY1129" s="426">
        <v>200</v>
      </c>
      <c r="GZ1129" s="426">
        <v>70</v>
      </c>
      <c r="HA1129" s="426">
        <v>170</v>
      </c>
      <c r="HB1129" s="426">
        <v>26</v>
      </c>
      <c r="HC1129" s="426">
        <v>224</v>
      </c>
      <c r="HD1129" s="426">
        <v>65</v>
      </c>
      <c r="HE1129" s="426">
        <v>210</v>
      </c>
      <c r="HF1129" s="426">
        <v>95</v>
      </c>
      <c r="HG1129" s="426">
        <v>72</v>
      </c>
      <c r="HH1129" s="426">
        <v>12</v>
      </c>
      <c r="HI1129" s="426">
        <v>173</v>
      </c>
      <c r="HJ1129" s="426">
        <v>151</v>
      </c>
      <c r="HK1129" s="426">
        <v>117</v>
      </c>
      <c r="HL1129" s="426">
        <v>101</v>
      </c>
      <c r="HM1129" s="426">
        <v>44</v>
      </c>
      <c r="HN1129" s="426">
        <v>10</v>
      </c>
      <c r="HO1129" s="426">
        <v>19</v>
      </c>
      <c r="HP1129" s="426">
        <v>131</v>
      </c>
      <c r="HQ1129" s="426">
        <v>225</v>
      </c>
      <c r="HR1129" s="426">
        <v>155</v>
      </c>
      <c r="HS1129" s="426">
        <v>176</v>
      </c>
      <c r="HT1129" s="426">
        <v>81</v>
      </c>
      <c r="HU1129" s="426">
        <v>93</v>
      </c>
      <c r="HW1129" s="426">
        <v>64</v>
      </c>
      <c r="HX1129" s="426">
        <v>130</v>
      </c>
      <c r="HY1129" s="426">
        <v>175</v>
      </c>
      <c r="HZ1129" s="426">
        <v>53</v>
      </c>
    </row>
    <row r="1130" spans="4:234" x14ac:dyDescent="0.2">
      <c r="E1130" s="428" t="s">
        <v>159</v>
      </c>
      <c r="F1130" s="426">
        <v>72</v>
      </c>
      <c r="G1130" s="426">
        <v>184</v>
      </c>
      <c r="H1130" s="426">
        <v>80</v>
      </c>
      <c r="I1130" s="426">
        <v>197</v>
      </c>
      <c r="J1130" s="426">
        <v>172</v>
      </c>
      <c r="K1130" s="426">
        <v>159</v>
      </c>
      <c r="L1130" s="426">
        <v>18</v>
      </c>
      <c r="M1130" s="426">
        <v>142</v>
      </c>
      <c r="N1130" s="426">
        <v>183</v>
      </c>
      <c r="O1130" s="426">
        <v>68</v>
      </c>
      <c r="P1130" s="426">
        <v>114</v>
      </c>
      <c r="Q1130" s="426">
        <v>180</v>
      </c>
      <c r="R1130" s="426">
        <v>34</v>
      </c>
      <c r="S1130" s="426">
        <v>140</v>
      </c>
      <c r="T1130" s="426">
        <v>29</v>
      </c>
      <c r="U1130" s="426">
        <v>42</v>
      </c>
      <c r="V1130" s="426">
        <v>70</v>
      </c>
      <c r="W1130" s="426">
        <v>27</v>
      </c>
      <c r="X1130" s="426">
        <v>221</v>
      </c>
      <c r="Y1130" s="426">
        <v>63</v>
      </c>
      <c r="Z1130" s="426">
        <v>192</v>
      </c>
      <c r="AA1130" s="426">
        <v>9</v>
      </c>
      <c r="AB1130" s="426">
        <v>51</v>
      </c>
      <c r="AC1130" s="426">
        <v>147</v>
      </c>
      <c r="AD1130" s="426">
        <v>206</v>
      </c>
      <c r="AE1130" s="426">
        <v>22</v>
      </c>
      <c r="AF1130" s="426">
        <v>4</v>
      </c>
      <c r="AG1130" s="426">
        <v>77</v>
      </c>
      <c r="AH1130" s="426">
        <v>137</v>
      </c>
      <c r="AI1130" s="426">
        <v>47</v>
      </c>
      <c r="AJ1130" s="426">
        <v>129</v>
      </c>
      <c r="AK1130" s="426">
        <v>158</v>
      </c>
      <c r="AL1130" s="426">
        <v>75</v>
      </c>
      <c r="AM1130" s="426">
        <v>191</v>
      </c>
      <c r="AN1130" s="426">
        <v>167</v>
      </c>
      <c r="AO1130" s="426">
        <v>163</v>
      </c>
      <c r="AP1130" s="426">
        <v>105</v>
      </c>
      <c r="AQ1130" s="426">
        <v>66</v>
      </c>
      <c r="AR1130" s="426">
        <v>71</v>
      </c>
      <c r="AS1130" s="426">
        <v>112</v>
      </c>
      <c r="AT1130" s="426">
        <v>198</v>
      </c>
      <c r="AU1130" s="426">
        <v>96</v>
      </c>
      <c r="AV1130" s="426">
        <v>57</v>
      </c>
      <c r="AW1130" s="426">
        <v>111</v>
      </c>
      <c r="AX1130" s="426">
        <v>8</v>
      </c>
      <c r="AY1130" s="426">
        <v>14</v>
      </c>
      <c r="AZ1130" s="426">
        <v>19</v>
      </c>
      <c r="BA1130" s="426">
        <v>132</v>
      </c>
      <c r="BB1130" s="426">
        <v>36</v>
      </c>
      <c r="BC1130" s="426">
        <v>79</v>
      </c>
      <c r="BD1130" s="426">
        <v>39</v>
      </c>
      <c r="BE1130" s="426">
        <v>189</v>
      </c>
      <c r="BF1130" s="426">
        <v>65</v>
      </c>
      <c r="BG1130" s="426">
        <v>58</v>
      </c>
      <c r="BH1130" s="426">
        <v>131</v>
      </c>
      <c r="BI1130" s="426">
        <v>226</v>
      </c>
      <c r="BJ1130" s="426">
        <v>78</v>
      </c>
      <c r="BK1130" s="426">
        <v>171</v>
      </c>
      <c r="BL1130" s="426">
        <v>12</v>
      </c>
      <c r="BM1130" s="426">
        <v>188</v>
      </c>
      <c r="BN1130" s="426">
        <v>59</v>
      </c>
      <c r="BO1130" s="426">
        <v>148</v>
      </c>
      <c r="BP1130" s="426">
        <v>20</v>
      </c>
      <c r="BQ1130" s="426">
        <v>23</v>
      </c>
      <c r="BR1130" s="426">
        <v>31</v>
      </c>
      <c r="BS1130" s="426">
        <v>89</v>
      </c>
      <c r="BT1130" s="426">
        <v>194</v>
      </c>
      <c r="BU1130" s="426">
        <v>117</v>
      </c>
      <c r="BV1130" s="426">
        <v>55</v>
      </c>
      <c r="BW1130" s="426">
        <v>62</v>
      </c>
      <c r="BX1130" s="426">
        <v>127</v>
      </c>
      <c r="BY1130" s="426">
        <v>175</v>
      </c>
      <c r="BZ1130" s="426">
        <v>187</v>
      </c>
      <c r="CA1130" s="426">
        <v>161</v>
      </c>
      <c r="CB1130" s="426">
        <v>217</v>
      </c>
      <c r="CC1130" s="426">
        <v>199</v>
      </c>
      <c r="CD1130" s="426">
        <v>38</v>
      </c>
      <c r="CE1130" s="426">
        <v>120</v>
      </c>
      <c r="CF1130" s="426">
        <v>81</v>
      </c>
      <c r="CG1130" s="426">
        <v>227</v>
      </c>
      <c r="CH1130" s="426">
        <v>85</v>
      </c>
      <c r="CI1130" s="426">
        <v>125</v>
      </c>
      <c r="CJ1130" s="426">
        <v>110</v>
      </c>
      <c r="CK1130" s="426">
        <v>213</v>
      </c>
      <c r="CL1130" s="426">
        <v>186</v>
      </c>
      <c r="CM1130" s="426">
        <v>25</v>
      </c>
      <c r="CN1130" s="426">
        <v>13</v>
      </c>
      <c r="CO1130" s="426">
        <v>145</v>
      </c>
      <c r="CP1130" s="426">
        <v>176</v>
      </c>
      <c r="CQ1130" s="426">
        <v>64</v>
      </c>
      <c r="CR1130" s="426">
        <v>219</v>
      </c>
      <c r="CS1130" s="426">
        <v>128</v>
      </c>
      <c r="CT1130" s="426">
        <v>2</v>
      </c>
      <c r="CU1130" s="426">
        <v>48</v>
      </c>
      <c r="CV1130" s="426">
        <v>201</v>
      </c>
      <c r="CW1130" s="426">
        <v>190</v>
      </c>
      <c r="CX1130" s="426">
        <v>228</v>
      </c>
      <c r="CY1130" s="426">
        <v>160</v>
      </c>
      <c r="CZ1130" s="426">
        <v>6</v>
      </c>
      <c r="DA1130" s="426">
        <v>224</v>
      </c>
      <c r="DB1130" s="426">
        <v>205</v>
      </c>
      <c r="DC1130" s="426">
        <v>104</v>
      </c>
      <c r="DD1130" s="426">
        <v>26</v>
      </c>
      <c r="DE1130" s="426">
        <v>151</v>
      </c>
      <c r="DF1130" s="426">
        <v>106</v>
      </c>
      <c r="DG1130" s="426">
        <v>49</v>
      </c>
      <c r="DH1130" s="426">
        <v>93</v>
      </c>
      <c r="DI1130" s="426">
        <v>69</v>
      </c>
      <c r="DJ1130" s="426">
        <v>17</v>
      </c>
      <c r="DK1130" s="426">
        <v>123</v>
      </c>
      <c r="DL1130" s="426">
        <v>40</v>
      </c>
      <c r="DM1130" s="426">
        <v>203</v>
      </c>
      <c r="DN1130" s="426">
        <v>97</v>
      </c>
      <c r="DO1130" s="426">
        <v>215</v>
      </c>
      <c r="DP1130" s="426">
        <v>3</v>
      </c>
      <c r="DQ1130" s="426">
        <v>32</v>
      </c>
      <c r="DR1130" s="426">
        <v>139</v>
      </c>
      <c r="DS1130" s="426">
        <v>216</v>
      </c>
      <c r="DT1130" s="426">
        <v>52</v>
      </c>
      <c r="DU1130" s="426">
        <v>94</v>
      </c>
      <c r="DV1130" s="426">
        <v>124</v>
      </c>
      <c r="DW1130" s="426">
        <v>35</v>
      </c>
      <c r="DX1130" s="426">
        <v>222</v>
      </c>
      <c r="DY1130" s="426">
        <v>173</v>
      </c>
      <c r="DZ1130" s="426">
        <v>141</v>
      </c>
      <c r="EA1130" s="426">
        <v>195</v>
      </c>
      <c r="EB1130" s="426">
        <v>60</v>
      </c>
      <c r="EC1130" s="426">
        <v>86</v>
      </c>
      <c r="ED1130" s="426">
        <v>126</v>
      </c>
      <c r="EE1130" s="426">
        <v>168</v>
      </c>
      <c r="EF1130" s="426">
        <v>50</v>
      </c>
      <c r="EG1130" s="426">
        <v>174</v>
      </c>
      <c r="EH1130" s="426">
        <v>37</v>
      </c>
      <c r="EI1130" s="426">
        <v>1</v>
      </c>
      <c r="EJ1130" s="426">
        <v>166</v>
      </c>
      <c r="EK1130" s="426">
        <v>95</v>
      </c>
      <c r="EL1130" s="426">
        <v>143</v>
      </c>
      <c r="EM1130" s="426">
        <v>119</v>
      </c>
      <c r="EN1130" s="426">
        <v>21</v>
      </c>
      <c r="EO1130" s="426">
        <v>76</v>
      </c>
      <c r="EP1130" s="426">
        <v>154</v>
      </c>
      <c r="EQ1130" s="426">
        <v>43</v>
      </c>
      <c r="ER1130" s="426">
        <v>169</v>
      </c>
      <c r="ES1130" s="426">
        <v>28</v>
      </c>
      <c r="ET1130" s="426">
        <v>92</v>
      </c>
      <c r="EU1130" s="426">
        <v>204</v>
      </c>
      <c r="EV1130" s="426">
        <v>108</v>
      </c>
      <c r="EW1130" s="426">
        <v>155</v>
      </c>
      <c r="EX1130" s="426">
        <v>157</v>
      </c>
      <c r="EY1130" s="426">
        <v>136</v>
      </c>
      <c r="EZ1130" s="426">
        <v>53</v>
      </c>
      <c r="FA1130" s="426">
        <v>156</v>
      </c>
      <c r="FB1130" s="426">
        <v>67</v>
      </c>
      <c r="FC1130" s="426">
        <v>181</v>
      </c>
      <c r="FD1130" s="426">
        <v>164</v>
      </c>
      <c r="FE1130" s="426">
        <v>153</v>
      </c>
      <c r="FF1130" s="426">
        <v>44</v>
      </c>
      <c r="FG1130" s="426">
        <v>100</v>
      </c>
      <c r="FH1130" s="426">
        <v>196</v>
      </c>
      <c r="FI1130" s="426">
        <v>82</v>
      </c>
      <c r="FJ1130" s="426">
        <v>149</v>
      </c>
      <c r="FK1130" s="426">
        <v>209</v>
      </c>
      <c r="FL1130" s="426">
        <v>130</v>
      </c>
      <c r="FM1130" s="426">
        <v>87</v>
      </c>
      <c r="FN1130" s="426">
        <v>134</v>
      </c>
      <c r="FO1130" s="426">
        <v>165</v>
      </c>
      <c r="FP1130" s="426">
        <v>56</v>
      </c>
      <c r="FQ1130" s="426">
        <v>225</v>
      </c>
      <c r="FR1130" s="426">
        <v>150</v>
      </c>
      <c r="FS1130" s="426">
        <v>98</v>
      </c>
      <c r="FT1130" s="426">
        <v>170</v>
      </c>
      <c r="FU1130" s="426">
        <v>61</v>
      </c>
      <c r="FV1130" s="426">
        <v>207</v>
      </c>
      <c r="FW1130" s="426">
        <v>11</v>
      </c>
      <c r="FX1130" s="426">
        <v>102</v>
      </c>
      <c r="FY1130" s="426">
        <v>84</v>
      </c>
      <c r="FZ1130" s="426">
        <v>15</v>
      </c>
      <c r="GA1130" s="426">
        <v>152</v>
      </c>
      <c r="GB1130" s="426">
        <v>185</v>
      </c>
      <c r="GC1130" s="426">
        <v>177</v>
      </c>
      <c r="GD1130" s="426">
        <v>193</v>
      </c>
      <c r="GE1130" s="426">
        <v>115</v>
      </c>
      <c r="GF1130" s="426">
        <v>107</v>
      </c>
      <c r="GG1130" s="426">
        <v>16</v>
      </c>
      <c r="GH1130" s="426">
        <v>91</v>
      </c>
      <c r="GI1130" s="426">
        <v>74</v>
      </c>
      <c r="GJ1130" s="426">
        <v>218</v>
      </c>
      <c r="GK1130" s="426">
        <v>101</v>
      </c>
      <c r="GL1130" s="426">
        <v>208</v>
      </c>
      <c r="GM1130" s="426">
        <v>146</v>
      </c>
      <c r="GN1130" s="426">
        <v>135</v>
      </c>
      <c r="GO1130" s="426">
        <v>54</v>
      </c>
      <c r="GP1130" s="426">
        <v>179</v>
      </c>
      <c r="GQ1130" s="426">
        <v>211</v>
      </c>
      <c r="GR1130" s="426">
        <v>73</v>
      </c>
      <c r="GS1130" s="426">
        <v>33</v>
      </c>
      <c r="GT1130" s="426">
        <v>113</v>
      </c>
      <c r="GU1130" s="426">
        <v>202</v>
      </c>
      <c r="GV1130" s="426">
        <v>30</v>
      </c>
      <c r="GW1130" s="426">
        <v>103</v>
      </c>
      <c r="GX1130" s="426">
        <v>220</v>
      </c>
      <c r="GY1130" s="426">
        <v>178</v>
      </c>
      <c r="GZ1130" s="426">
        <v>45</v>
      </c>
      <c r="HA1130" s="426">
        <v>122</v>
      </c>
      <c r="HB1130" s="426">
        <v>144</v>
      </c>
      <c r="HC1130" s="426">
        <v>90</v>
      </c>
      <c r="HD1130" s="426">
        <v>41</v>
      </c>
      <c r="HE1130" s="426">
        <v>200</v>
      </c>
      <c r="HF1130" s="426">
        <v>138</v>
      </c>
      <c r="HG1130" s="426">
        <v>7</v>
      </c>
      <c r="HH1130" s="426">
        <v>99</v>
      </c>
      <c r="HI1130" s="426">
        <v>223</v>
      </c>
      <c r="HJ1130" s="426">
        <v>5</v>
      </c>
      <c r="HK1130" s="426">
        <v>88</v>
      </c>
      <c r="HL1130" s="426">
        <v>109</v>
      </c>
      <c r="HM1130" s="426">
        <v>24</v>
      </c>
      <c r="HN1130" s="426">
        <v>214</v>
      </c>
      <c r="HO1130" s="426">
        <v>121</v>
      </c>
      <c r="HP1130" s="426">
        <v>46</v>
      </c>
      <c r="HQ1130" s="426">
        <v>116</v>
      </c>
      <c r="HR1130" s="426">
        <v>118</v>
      </c>
      <c r="HS1130" s="426">
        <v>83</v>
      </c>
      <c r="HT1130" s="426">
        <v>10</v>
      </c>
      <c r="HU1130" s="426">
        <v>182</v>
      </c>
      <c r="HW1130" s="426">
        <v>210</v>
      </c>
      <c r="HX1130" s="426">
        <v>133</v>
      </c>
      <c r="HY1130" s="426">
        <v>162</v>
      </c>
      <c r="HZ1130" s="426">
        <v>212</v>
      </c>
    </row>
    <row r="1132" spans="4:234" x14ac:dyDescent="0.2">
      <c r="D1132" s="429">
        <v>229</v>
      </c>
      <c r="E1132" s="429" t="s">
        <v>179</v>
      </c>
    </row>
    <row r="1133" spans="4:234" x14ac:dyDescent="0.2">
      <c r="E1133" s="428" t="s">
        <v>130</v>
      </c>
      <c r="F1133" s="426">
        <v>1</v>
      </c>
      <c r="G1133" s="426">
        <v>2</v>
      </c>
      <c r="H1133" s="426">
        <v>3</v>
      </c>
      <c r="I1133" s="426">
        <v>4</v>
      </c>
      <c r="J1133" s="426">
        <v>5</v>
      </c>
      <c r="K1133" s="426">
        <v>6</v>
      </c>
      <c r="L1133" s="426">
        <v>7</v>
      </c>
      <c r="M1133" s="426">
        <v>8</v>
      </c>
      <c r="N1133" s="426">
        <v>9</v>
      </c>
      <c r="O1133" s="426">
        <v>10</v>
      </c>
      <c r="P1133" s="426">
        <v>11</v>
      </c>
      <c r="Q1133" s="426">
        <v>12</v>
      </c>
      <c r="R1133" s="426">
        <v>13</v>
      </c>
      <c r="S1133" s="426">
        <v>14</v>
      </c>
      <c r="T1133" s="426">
        <v>15</v>
      </c>
      <c r="U1133" s="426">
        <v>16</v>
      </c>
      <c r="V1133" s="426">
        <v>17</v>
      </c>
      <c r="W1133" s="426">
        <v>18</v>
      </c>
      <c r="X1133" s="426">
        <v>19</v>
      </c>
      <c r="Y1133" s="426">
        <v>20</v>
      </c>
      <c r="Z1133" s="426">
        <v>21</v>
      </c>
      <c r="AA1133" s="426">
        <v>22</v>
      </c>
      <c r="AB1133" s="426">
        <v>23</v>
      </c>
      <c r="AC1133" s="426">
        <v>24</v>
      </c>
      <c r="AD1133" s="426">
        <v>25</v>
      </c>
      <c r="AE1133" s="426">
        <v>26</v>
      </c>
      <c r="AF1133" s="426">
        <v>27</v>
      </c>
      <c r="AG1133" s="426">
        <v>28</v>
      </c>
      <c r="AH1133" s="426">
        <v>29</v>
      </c>
      <c r="AI1133" s="426">
        <v>30</v>
      </c>
      <c r="AJ1133" s="426">
        <v>31</v>
      </c>
      <c r="AK1133" s="426">
        <v>32</v>
      </c>
      <c r="AL1133" s="426">
        <v>33</v>
      </c>
      <c r="AM1133" s="426">
        <v>34</v>
      </c>
      <c r="AN1133" s="426">
        <v>35</v>
      </c>
      <c r="AO1133" s="426">
        <v>36</v>
      </c>
      <c r="AP1133" s="426">
        <v>37</v>
      </c>
      <c r="AQ1133" s="426">
        <v>38</v>
      </c>
      <c r="AR1133" s="426">
        <v>39</v>
      </c>
      <c r="AS1133" s="426">
        <v>40</v>
      </c>
      <c r="AT1133" s="426">
        <v>41</v>
      </c>
      <c r="AU1133" s="426">
        <v>42</v>
      </c>
      <c r="AV1133" s="426">
        <v>43</v>
      </c>
      <c r="AW1133" s="426">
        <v>44</v>
      </c>
      <c r="AX1133" s="426">
        <v>45</v>
      </c>
      <c r="AY1133" s="426">
        <v>46</v>
      </c>
      <c r="AZ1133" s="426">
        <v>47</v>
      </c>
      <c r="BA1133" s="426">
        <v>48</v>
      </c>
      <c r="BB1133" s="426">
        <v>49</v>
      </c>
      <c r="BC1133" s="426">
        <v>50</v>
      </c>
      <c r="BD1133" s="426">
        <v>51</v>
      </c>
      <c r="BE1133" s="426">
        <v>52</v>
      </c>
      <c r="BF1133" s="426">
        <v>53</v>
      </c>
      <c r="BG1133" s="426">
        <v>54</v>
      </c>
      <c r="BH1133" s="426">
        <v>55</v>
      </c>
      <c r="BI1133" s="426">
        <v>56</v>
      </c>
      <c r="BJ1133" s="426">
        <v>57</v>
      </c>
      <c r="BK1133" s="426">
        <v>58</v>
      </c>
      <c r="BL1133" s="426">
        <v>59</v>
      </c>
      <c r="BM1133" s="426">
        <v>60</v>
      </c>
      <c r="BN1133" s="426">
        <v>61</v>
      </c>
      <c r="BO1133" s="426">
        <v>62</v>
      </c>
      <c r="BP1133" s="426">
        <v>63</v>
      </c>
      <c r="BQ1133" s="426">
        <v>64</v>
      </c>
      <c r="BR1133" s="426">
        <v>65</v>
      </c>
      <c r="BS1133" s="426">
        <v>66</v>
      </c>
      <c r="BT1133" s="426">
        <v>67</v>
      </c>
      <c r="BU1133" s="426">
        <v>68</v>
      </c>
      <c r="BV1133" s="426">
        <v>69</v>
      </c>
      <c r="BW1133" s="426">
        <v>70</v>
      </c>
      <c r="BX1133" s="426">
        <v>71</v>
      </c>
      <c r="BY1133" s="426">
        <v>72</v>
      </c>
      <c r="BZ1133" s="426">
        <v>73</v>
      </c>
      <c r="CA1133" s="426">
        <v>74</v>
      </c>
      <c r="CB1133" s="426">
        <v>75</v>
      </c>
      <c r="CC1133" s="426">
        <v>76</v>
      </c>
      <c r="CD1133" s="426">
        <v>77</v>
      </c>
      <c r="CE1133" s="426">
        <v>78</v>
      </c>
      <c r="CF1133" s="426">
        <v>79</v>
      </c>
      <c r="CG1133" s="426">
        <v>80</v>
      </c>
      <c r="CH1133" s="426">
        <v>81</v>
      </c>
      <c r="CI1133" s="426">
        <v>82</v>
      </c>
      <c r="CJ1133" s="426">
        <v>83</v>
      </c>
      <c r="CK1133" s="426">
        <v>84</v>
      </c>
      <c r="CL1133" s="426">
        <v>85</v>
      </c>
      <c r="CM1133" s="426">
        <v>86</v>
      </c>
      <c r="CN1133" s="426">
        <v>87</v>
      </c>
      <c r="CO1133" s="426">
        <v>88</v>
      </c>
      <c r="CP1133" s="426">
        <v>89</v>
      </c>
      <c r="CQ1133" s="426">
        <v>90</v>
      </c>
      <c r="CR1133" s="426">
        <v>91</v>
      </c>
      <c r="CS1133" s="426">
        <v>92</v>
      </c>
      <c r="CT1133" s="426">
        <v>93</v>
      </c>
      <c r="CU1133" s="426">
        <v>94</v>
      </c>
      <c r="CV1133" s="426">
        <v>95</v>
      </c>
      <c r="CW1133" s="426">
        <v>96</v>
      </c>
      <c r="CX1133" s="426">
        <v>97</v>
      </c>
      <c r="CY1133" s="426">
        <v>98</v>
      </c>
      <c r="CZ1133" s="426">
        <v>99</v>
      </c>
      <c r="DA1133" s="426">
        <v>100</v>
      </c>
      <c r="DB1133" s="426">
        <v>101</v>
      </c>
      <c r="DC1133" s="426">
        <v>102</v>
      </c>
      <c r="DD1133" s="426">
        <v>103</v>
      </c>
      <c r="DE1133" s="426">
        <v>104</v>
      </c>
      <c r="DF1133" s="426">
        <v>105</v>
      </c>
      <c r="DG1133" s="426">
        <v>106</v>
      </c>
      <c r="DH1133" s="426">
        <v>107</v>
      </c>
      <c r="DI1133" s="426">
        <v>108</v>
      </c>
      <c r="DJ1133" s="426">
        <v>109</v>
      </c>
      <c r="DK1133" s="426">
        <v>110</v>
      </c>
      <c r="DL1133" s="426">
        <v>111</v>
      </c>
      <c r="DM1133" s="426">
        <v>112</v>
      </c>
      <c r="DN1133" s="426">
        <v>113</v>
      </c>
      <c r="DO1133" s="426">
        <v>114</v>
      </c>
      <c r="DP1133" s="426">
        <v>115</v>
      </c>
      <c r="DQ1133" s="426">
        <v>116</v>
      </c>
      <c r="DR1133" s="426">
        <v>117</v>
      </c>
      <c r="DS1133" s="426">
        <v>118</v>
      </c>
      <c r="DT1133" s="426">
        <v>119</v>
      </c>
      <c r="DU1133" s="426">
        <v>120</v>
      </c>
      <c r="DV1133" s="426">
        <v>121</v>
      </c>
      <c r="DW1133" s="426">
        <v>122</v>
      </c>
      <c r="DX1133" s="426">
        <v>123</v>
      </c>
      <c r="DY1133" s="426">
        <v>124</v>
      </c>
      <c r="DZ1133" s="426">
        <v>125</v>
      </c>
      <c r="EA1133" s="426">
        <v>126</v>
      </c>
      <c r="EB1133" s="426">
        <v>127</v>
      </c>
      <c r="EC1133" s="426">
        <v>128</v>
      </c>
      <c r="ED1133" s="426">
        <v>129</v>
      </c>
      <c r="EE1133" s="426">
        <v>130</v>
      </c>
      <c r="EF1133" s="426">
        <v>131</v>
      </c>
      <c r="EG1133" s="426">
        <v>132</v>
      </c>
      <c r="EH1133" s="426">
        <v>133</v>
      </c>
      <c r="EI1133" s="426">
        <v>134</v>
      </c>
      <c r="EJ1133" s="426">
        <v>135</v>
      </c>
      <c r="EK1133" s="426">
        <v>136</v>
      </c>
      <c r="EL1133" s="426">
        <v>137</v>
      </c>
      <c r="EM1133" s="426">
        <v>138</v>
      </c>
      <c r="EN1133" s="426">
        <v>139</v>
      </c>
      <c r="EO1133" s="426">
        <v>140</v>
      </c>
      <c r="EP1133" s="426">
        <v>141</v>
      </c>
      <c r="EQ1133" s="426">
        <v>142</v>
      </c>
      <c r="ER1133" s="426">
        <v>143</v>
      </c>
      <c r="ES1133" s="426">
        <v>144</v>
      </c>
      <c r="ET1133" s="426">
        <v>145</v>
      </c>
      <c r="EU1133" s="426">
        <v>146</v>
      </c>
      <c r="EV1133" s="426">
        <v>147</v>
      </c>
      <c r="EW1133" s="426">
        <v>148</v>
      </c>
      <c r="EX1133" s="426">
        <v>149</v>
      </c>
      <c r="EY1133" s="426">
        <v>150</v>
      </c>
      <c r="EZ1133" s="426">
        <v>151</v>
      </c>
      <c r="FA1133" s="426">
        <v>152</v>
      </c>
      <c r="FB1133" s="426">
        <v>153</v>
      </c>
      <c r="FC1133" s="426">
        <v>154</v>
      </c>
      <c r="FD1133" s="426">
        <v>155</v>
      </c>
      <c r="FE1133" s="426">
        <v>156</v>
      </c>
      <c r="FF1133" s="426">
        <v>157</v>
      </c>
      <c r="FG1133" s="426">
        <v>158</v>
      </c>
      <c r="FH1133" s="426">
        <v>159</v>
      </c>
      <c r="FI1133" s="426">
        <v>160</v>
      </c>
      <c r="FJ1133" s="426">
        <v>161</v>
      </c>
      <c r="FK1133" s="426">
        <v>162</v>
      </c>
      <c r="FL1133" s="426">
        <v>163</v>
      </c>
      <c r="FM1133" s="426">
        <v>164</v>
      </c>
      <c r="FN1133" s="426">
        <v>165</v>
      </c>
      <c r="FO1133" s="426">
        <v>166</v>
      </c>
      <c r="FP1133" s="426">
        <v>167</v>
      </c>
      <c r="FQ1133" s="426">
        <v>168</v>
      </c>
      <c r="FR1133" s="426">
        <v>169</v>
      </c>
      <c r="FS1133" s="426">
        <v>170</v>
      </c>
      <c r="FT1133" s="426">
        <v>171</v>
      </c>
      <c r="FU1133" s="426">
        <v>172</v>
      </c>
      <c r="FV1133" s="426">
        <v>173</v>
      </c>
      <c r="FW1133" s="426">
        <v>174</v>
      </c>
      <c r="FX1133" s="426">
        <v>175</v>
      </c>
      <c r="FY1133" s="426">
        <v>176</v>
      </c>
      <c r="FZ1133" s="426">
        <v>177</v>
      </c>
      <c r="GA1133" s="426">
        <v>178</v>
      </c>
      <c r="GB1133" s="426">
        <v>179</v>
      </c>
      <c r="GC1133" s="426">
        <v>180</v>
      </c>
      <c r="GD1133" s="426">
        <v>181</v>
      </c>
      <c r="GE1133" s="426">
        <v>182</v>
      </c>
      <c r="GF1133" s="426">
        <v>183</v>
      </c>
      <c r="GG1133" s="426">
        <v>184</v>
      </c>
      <c r="GH1133" s="426">
        <v>185</v>
      </c>
      <c r="GI1133" s="426">
        <v>186</v>
      </c>
      <c r="GJ1133" s="426">
        <v>187</v>
      </c>
      <c r="GK1133" s="426">
        <v>188</v>
      </c>
      <c r="GL1133" s="426">
        <v>189</v>
      </c>
      <c r="GM1133" s="426">
        <v>190</v>
      </c>
      <c r="GN1133" s="426">
        <v>191</v>
      </c>
      <c r="GO1133" s="426">
        <v>192</v>
      </c>
      <c r="GP1133" s="426">
        <v>193</v>
      </c>
      <c r="GQ1133" s="426">
        <v>194</v>
      </c>
      <c r="GR1133" s="426">
        <v>195</v>
      </c>
      <c r="GS1133" s="426">
        <v>196</v>
      </c>
      <c r="GT1133" s="426">
        <v>197</v>
      </c>
      <c r="GU1133" s="426">
        <v>198</v>
      </c>
      <c r="GV1133" s="426">
        <v>199</v>
      </c>
      <c r="GW1133" s="426">
        <v>200</v>
      </c>
      <c r="GX1133" s="426">
        <v>201</v>
      </c>
      <c r="GY1133" s="426">
        <v>202</v>
      </c>
      <c r="GZ1133" s="426">
        <v>203</v>
      </c>
      <c r="HA1133" s="426">
        <v>204</v>
      </c>
      <c r="HB1133" s="426">
        <v>205</v>
      </c>
      <c r="HC1133" s="426">
        <v>206</v>
      </c>
      <c r="HD1133" s="426">
        <v>207</v>
      </c>
      <c r="HE1133" s="426">
        <v>208</v>
      </c>
      <c r="HF1133" s="426">
        <v>209</v>
      </c>
      <c r="HG1133" s="426">
        <v>210</v>
      </c>
      <c r="HH1133" s="426">
        <v>211</v>
      </c>
      <c r="HI1133" s="426">
        <v>212</v>
      </c>
      <c r="HJ1133" s="426">
        <v>213</v>
      </c>
      <c r="HK1133" s="426">
        <v>214</v>
      </c>
      <c r="HL1133" s="426">
        <v>215</v>
      </c>
      <c r="HM1133" s="426">
        <v>216</v>
      </c>
      <c r="HN1133" s="426">
        <v>217</v>
      </c>
      <c r="HO1133" s="426">
        <v>218</v>
      </c>
      <c r="HP1133" s="426">
        <v>219</v>
      </c>
      <c r="HQ1133" s="426">
        <v>220</v>
      </c>
      <c r="HR1133" s="426">
        <v>221</v>
      </c>
      <c r="HS1133" s="426">
        <v>222</v>
      </c>
      <c r="HT1133" s="426">
        <v>223</v>
      </c>
      <c r="HU1133" s="426">
        <v>224</v>
      </c>
      <c r="HV1133" s="426">
        <v>225</v>
      </c>
      <c r="HW1133" s="426">
        <v>226</v>
      </c>
      <c r="HX1133" s="426">
        <v>227</v>
      </c>
      <c r="HY1133" s="426">
        <v>228</v>
      </c>
      <c r="HZ1133" s="426">
        <v>229</v>
      </c>
    </row>
    <row r="1134" spans="4:234" x14ac:dyDescent="0.2">
      <c r="E1134" s="428" t="s">
        <v>157</v>
      </c>
      <c r="F1134" s="426">
        <v>88</v>
      </c>
      <c r="G1134" s="426">
        <v>98</v>
      </c>
      <c r="H1134" s="426">
        <v>95</v>
      </c>
      <c r="I1134" s="426">
        <v>133</v>
      </c>
      <c r="J1134" s="426">
        <v>78</v>
      </c>
      <c r="K1134" s="426">
        <v>150</v>
      </c>
      <c r="L1134" s="426">
        <v>19</v>
      </c>
      <c r="M1134" s="426">
        <v>176</v>
      </c>
      <c r="N1134" s="426">
        <v>106</v>
      </c>
      <c r="O1134" s="426">
        <v>9</v>
      </c>
      <c r="P1134" s="426">
        <v>79</v>
      </c>
      <c r="Q1134" s="426">
        <v>204</v>
      </c>
      <c r="R1134" s="426">
        <v>22</v>
      </c>
      <c r="S1134" s="426">
        <v>81</v>
      </c>
      <c r="T1134" s="426">
        <v>139</v>
      </c>
      <c r="U1134" s="426">
        <v>43</v>
      </c>
      <c r="V1134" s="426">
        <v>210</v>
      </c>
      <c r="W1134" s="426">
        <v>187</v>
      </c>
      <c r="X1134" s="426">
        <v>18</v>
      </c>
      <c r="Y1134" s="426">
        <v>63</v>
      </c>
      <c r="Z1134" s="426">
        <v>69</v>
      </c>
      <c r="AA1134" s="426">
        <v>138</v>
      </c>
      <c r="AB1134" s="426">
        <v>27</v>
      </c>
      <c r="AC1134" s="426">
        <v>158</v>
      </c>
      <c r="AD1134" s="426">
        <v>7</v>
      </c>
      <c r="AE1134" s="426">
        <v>59</v>
      </c>
      <c r="AF1134" s="426">
        <v>70</v>
      </c>
      <c r="AG1134" s="426">
        <v>2</v>
      </c>
      <c r="AH1134" s="426">
        <v>123</v>
      </c>
      <c r="AI1134" s="426">
        <v>129</v>
      </c>
      <c r="AJ1134" s="426">
        <v>147</v>
      </c>
      <c r="AK1134" s="426">
        <v>114</v>
      </c>
      <c r="AL1134" s="426">
        <v>192</v>
      </c>
      <c r="AM1134" s="426">
        <v>226</v>
      </c>
      <c r="AN1134" s="426">
        <v>86</v>
      </c>
      <c r="AO1134" s="426">
        <v>8</v>
      </c>
      <c r="AP1134" s="426">
        <v>14</v>
      </c>
      <c r="AQ1134" s="426">
        <v>184</v>
      </c>
      <c r="AR1134" s="426">
        <v>31</v>
      </c>
      <c r="AS1134" s="426">
        <v>103</v>
      </c>
      <c r="AT1134" s="426">
        <v>125</v>
      </c>
      <c r="AU1134" s="426">
        <v>118</v>
      </c>
      <c r="AV1134" s="426">
        <v>89</v>
      </c>
      <c r="AW1134" s="426">
        <v>217</v>
      </c>
      <c r="AX1134" s="426">
        <v>143</v>
      </c>
      <c r="AY1134" s="426">
        <v>212</v>
      </c>
      <c r="AZ1134" s="426">
        <v>54</v>
      </c>
      <c r="BA1134" s="426">
        <v>201</v>
      </c>
      <c r="BB1134" s="426">
        <v>32</v>
      </c>
      <c r="BC1134" s="426">
        <v>191</v>
      </c>
      <c r="BD1134" s="426">
        <v>182</v>
      </c>
      <c r="BE1134" s="426">
        <v>51</v>
      </c>
      <c r="BF1134" s="426">
        <v>127</v>
      </c>
      <c r="BG1134" s="426">
        <v>75</v>
      </c>
      <c r="BH1134" s="426">
        <v>12</v>
      </c>
      <c r="BI1134" s="426">
        <v>67</v>
      </c>
      <c r="BJ1134" s="426">
        <v>180</v>
      </c>
      <c r="BK1134" s="426">
        <v>60</v>
      </c>
      <c r="BL1134" s="426">
        <v>202</v>
      </c>
      <c r="BM1134" s="426">
        <v>221</v>
      </c>
      <c r="BN1134" s="426">
        <v>87</v>
      </c>
      <c r="BO1134" s="426">
        <v>130</v>
      </c>
      <c r="BP1134" s="426">
        <v>77</v>
      </c>
      <c r="BQ1134" s="426">
        <v>96</v>
      </c>
      <c r="BR1134" s="426">
        <v>206</v>
      </c>
      <c r="BS1134" s="426">
        <v>225</v>
      </c>
      <c r="BT1134" s="426">
        <v>23</v>
      </c>
      <c r="BU1134" s="426">
        <v>227</v>
      </c>
      <c r="BV1134" s="426">
        <v>162</v>
      </c>
      <c r="BW1134" s="426">
        <v>119</v>
      </c>
      <c r="BX1134" s="426">
        <v>220</v>
      </c>
      <c r="BY1134" s="426">
        <v>45</v>
      </c>
      <c r="BZ1134" s="426">
        <v>194</v>
      </c>
      <c r="CA1134" s="426">
        <v>163</v>
      </c>
      <c r="CB1134" s="426">
        <v>1</v>
      </c>
      <c r="CC1134" s="426">
        <v>29</v>
      </c>
      <c r="CD1134" s="426">
        <v>146</v>
      </c>
      <c r="CE1134" s="426">
        <v>186</v>
      </c>
      <c r="CF1134" s="426">
        <v>205</v>
      </c>
      <c r="CG1134" s="426">
        <v>151</v>
      </c>
      <c r="CH1134" s="426">
        <v>4</v>
      </c>
      <c r="CI1134" s="426">
        <v>229</v>
      </c>
      <c r="CJ1134" s="426">
        <v>179</v>
      </c>
      <c r="CK1134" s="426">
        <v>137</v>
      </c>
      <c r="CL1134" s="426">
        <v>198</v>
      </c>
      <c r="CM1134" s="426">
        <v>90</v>
      </c>
      <c r="CN1134" s="426">
        <v>159</v>
      </c>
      <c r="CO1134" s="426">
        <v>71</v>
      </c>
      <c r="CP1134" s="426">
        <v>42</v>
      </c>
      <c r="CQ1134" s="426">
        <v>207</v>
      </c>
      <c r="CR1134" s="426">
        <v>109</v>
      </c>
      <c r="CS1134" s="426">
        <v>115</v>
      </c>
      <c r="CT1134" s="426">
        <v>116</v>
      </c>
      <c r="CU1134" s="426">
        <v>211</v>
      </c>
      <c r="CV1134" s="426">
        <v>189</v>
      </c>
      <c r="CW1134" s="426">
        <v>74</v>
      </c>
      <c r="CX1134" s="426">
        <v>41</v>
      </c>
      <c r="CY1134" s="426">
        <v>142</v>
      </c>
      <c r="CZ1134" s="426">
        <v>28</v>
      </c>
      <c r="DA1134" s="426">
        <v>91</v>
      </c>
      <c r="DB1134" s="426">
        <v>154</v>
      </c>
      <c r="DC1134" s="426">
        <v>36</v>
      </c>
      <c r="DD1134" s="426">
        <v>185</v>
      </c>
      <c r="DE1134" s="426">
        <v>65</v>
      </c>
      <c r="DF1134" s="426">
        <v>72</v>
      </c>
      <c r="DG1134" s="426">
        <v>112</v>
      </c>
      <c r="DH1134" s="426">
        <v>6</v>
      </c>
      <c r="DI1134" s="426">
        <v>30</v>
      </c>
      <c r="DJ1134" s="426">
        <v>21</v>
      </c>
      <c r="DK1134" s="426">
        <v>11</v>
      </c>
      <c r="DL1134" s="426">
        <v>5</v>
      </c>
      <c r="DM1134" s="426">
        <v>93</v>
      </c>
      <c r="DN1134" s="426">
        <v>219</v>
      </c>
      <c r="DO1134" s="426">
        <v>17</v>
      </c>
      <c r="DP1134" s="426">
        <v>126</v>
      </c>
      <c r="DQ1134" s="426">
        <v>223</v>
      </c>
      <c r="DR1134" s="426">
        <v>183</v>
      </c>
      <c r="DS1134" s="426">
        <v>149</v>
      </c>
      <c r="DT1134" s="426">
        <v>101</v>
      </c>
      <c r="DU1134" s="426">
        <v>92</v>
      </c>
      <c r="DV1134" s="426">
        <v>44</v>
      </c>
      <c r="DW1134" s="426">
        <v>13</v>
      </c>
      <c r="DX1134" s="426">
        <v>52</v>
      </c>
      <c r="DY1134" s="426">
        <v>222</v>
      </c>
      <c r="DZ1134" s="426">
        <v>76</v>
      </c>
      <c r="EA1134" s="426">
        <v>80</v>
      </c>
      <c r="EB1134" s="426">
        <v>16</v>
      </c>
      <c r="EC1134" s="426">
        <v>145</v>
      </c>
      <c r="ED1134" s="426">
        <v>117</v>
      </c>
      <c r="EE1134" s="426">
        <v>102</v>
      </c>
      <c r="EF1134" s="426">
        <v>49</v>
      </c>
      <c r="EG1134" s="426">
        <v>3</v>
      </c>
      <c r="EH1134" s="426">
        <v>164</v>
      </c>
      <c r="EI1134" s="426">
        <v>53</v>
      </c>
      <c r="EJ1134" s="426">
        <v>169</v>
      </c>
      <c r="EK1134" s="426">
        <v>35</v>
      </c>
      <c r="EL1134" s="426">
        <v>153</v>
      </c>
      <c r="EM1134" s="426">
        <v>224</v>
      </c>
      <c r="EN1134" s="426">
        <v>68</v>
      </c>
      <c r="EO1134" s="426">
        <v>168</v>
      </c>
      <c r="EP1134" s="426">
        <v>134</v>
      </c>
      <c r="EQ1134" s="426">
        <v>196</v>
      </c>
      <c r="ER1134" s="426">
        <v>177</v>
      </c>
      <c r="ES1134" s="426">
        <v>166</v>
      </c>
      <c r="ET1134" s="426">
        <v>174</v>
      </c>
      <c r="EU1134" s="426">
        <v>124</v>
      </c>
      <c r="EV1134" s="426">
        <v>105</v>
      </c>
      <c r="EW1134" s="426">
        <v>214</v>
      </c>
      <c r="EX1134" s="426">
        <v>111</v>
      </c>
      <c r="EY1134" s="426">
        <v>218</v>
      </c>
      <c r="EZ1134" s="426">
        <v>165</v>
      </c>
      <c r="FA1134" s="426">
        <v>110</v>
      </c>
      <c r="FB1134" s="426">
        <v>122</v>
      </c>
      <c r="FC1134" s="426">
        <v>38</v>
      </c>
      <c r="FD1134" s="426">
        <v>99</v>
      </c>
      <c r="FE1134" s="426">
        <v>25</v>
      </c>
      <c r="FF1134" s="426">
        <v>113</v>
      </c>
      <c r="FG1134" s="426">
        <v>140</v>
      </c>
      <c r="FH1134" s="426">
        <v>66</v>
      </c>
      <c r="FI1134" s="426">
        <v>157</v>
      </c>
      <c r="FJ1134" s="426">
        <v>64</v>
      </c>
      <c r="FK1134" s="426">
        <v>48</v>
      </c>
      <c r="FL1134" s="426">
        <v>197</v>
      </c>
      <c r="FM1134" s="426">
        <v>213</v>
      </c>
      <c r="FN1134" s="426">
        <v>161</v>
      </c>
      <c r="FO1134" s="426">
        <v>94</v>
      </c>
      <c r="FP1134" s="426">
        <v>209</v>
      </c>
      <c r="FQ1134" s="426">
        <v>144</v>
      </c>
      <c r="FR1134" s="426">
        <v>128</v>
      </c>
      <c r="FS1134" s="426">
        <v>46</v>
      </c>
      <c r="FT1134" s="426">
        <v>208</v>
      </c>
      <c r="FU1134" s="426">
        <v>50</v>
      </c>
      <c r="FV1134" s="426">
        <v>200</v>
      </c>
      <c r="FW1134" s="426">
        <v>100</v>
      </c>
      <c r="FX1134" s="426">
        <v>181</v>
      </c>
      <c r="FY1134" s="426">
        <v>97</v>
      </c>
      <c r="FZ1134" s="426">
        <v>15</v>
      </c>
      <c r="GA1134" s="426">
        <v>39</v>
      </c>
      <c r="GB1134" s="426">
        <v>108</v>
      </c>
      <c r="GC1134" s="426">
        <v>82</v>
      </c>
      <c r="GD1134" s="426">
        <v>228</v>
      </c>
      <c r="GE1134" s="426">
        <v>56</v>
      </c>
      <c r="GF1134" s="426">
        <v>175</v>
      </c>
      <c r="GG1134" s="426">
        <v>148</v>
      </c>
      <c r="GH1134" s="426">
        <v>37</v>
      </c>
      <c r="GI1134" s="426">
        <v>85</v>
      </c>
      <c r="GJ1134" s="426">
        <v>199</v>
      </c>
      <c r="GK1134" s="426">
        <v>62</v>
      </c>
      <c r="GL1134" s="426">
        <v>141</v>
      </c>
      <c r="GM1134" s="426">
        <v>107</v>
      </c>
      <c r="GN1134" s="426">
        <v>132</v>
      </c>
      <c r="GO1134" s="426">
        <v>58</v>
      </c>
      <c r="GP1134" s="426">
        <v>171</v>
      </c>
      <c r="GQ1134" s="426">
        <v>195</v>
      </c>
      <c r="GR1134" s="426">
        <v>47</v>
      </c>
      <c r="GS1134" s="426">
        <v>167</v>
      </c>
      <c r="GT1134" s="426">
        <v>73</v>
      </c>
      <c r="GU1134" s="426">
        <v>84</v>
      </c>
      <c r="GV1134" s="426">
        <v>193</v>
      </c>
      <c r="GW1134" s="426">
        <v>216</v>
      </c>
      <c r="GX1134" s="426">
        <v>178</v>
      </c>
      <c r="GY1134" s="426">
        <v>135</v>
      </c>
      <c r="GZ1134" s="426">
        <v>26</v>
      </c>
      <c r="HA1134" s="426">
        <v>156</v>
      </c>
      <c r="HB1134" s="426">
        <v>152</v>
      </c>
      <c r="HC1134" s="426">
        <v>33</v>
      </c>
      <c r="HD1134" s="426">
        <v>61</v>
      </c>
      <c r="HE1134" s="426">
        <v>155</v>
      </c>
      <c r="HF1134" s="426">
        <v>215</v>
      </c>
      <c r="HG1134" s="426">
        <v>24</v>
      </c>
      <c r="HH1134" s="426">
        <v>83</v>
      </c>
      <c r="HI1134" s="426">
        <v>203</v>
      </c>
      <c r="HJ1134" s="426">
        <v>120</v>
      </c>
      <c r="HK1134" s="426">
        <v>190</v>
      </c>
      <c r="HL1134" s="426">
        <v>121</v>
      </c>
      <c r="HM1134" s="426">
        <v>40</v>
      </c>
      <c r="HN1134" s="426">
        <v>170</v>
      </c>
      <c r="HO1134" s="426">
        <v>172</v>
      </c>
      <c r="HP1134" s="426">
        <v>20</v>
      </c>
      <c r="HQ1134" s="426">
        <v>136</v>
      </c>
      <c r="HR1134" s="426">
        <v>104</v>
      </c>
      <c r="HS1134" s="426">
        <v>160</v>
      </c>
      <c r="HT1134" s="426">
        <v>34</v>
      </c>
      <c r="HU1134" s="426">
        <v>10</v>
      </c>
      <c r="HV1134" s="426">
        <v>57</v>
      </c>
      <c r="HW1134" s="426">
        <v>173</v>
      </c>
      <c r="HX1134" s="426">
        <v>188</v>
      </c>
      <c r="HY1134" s="426">
        <v>55</v>
      </c>
      <c r="HZ1134" s="426">
        <v>131</v>
      </c>
    </row>
    <row r="1135" spans="4:234" x14ac:dyDescent="0.2">
      <c r="E1135" s="428" t="s">
        <v>159</v>
      </c>
      <c r="F1135" s="426">
        <v>63</v>
      </c>
      <c r="G1135" s="426">
        <v>104</v>
      </c>
      <c r="H1135" s="426">
        <v>17</v>
      </c>
      <c r="I1135" s="426">
        <v>167</v>
      </c>
      <c r="J1135" s="426">
        <v>106</v>
      </c>
      <c r="K1135" s="426">
        <v>200</v>
      </c>
      <c r="L1135" s="426">
        <v>49</v>
      </c>
      <c r="M1135" s="426">
        <v>137</v>
      </c>
      <c r="N1135" s="426">
        <v>52</v>
      </c>
      <c r="O1135" s="426">
        <v>62</v>
      </c>
      <c r="P1135" s="426">
        <v>174</v>
      </c>
      <c r="Q1135" s="426">
        <v>218</v>
      </c>
      <c r="R1135" s="426">
        <v>229</v>
      </c>
      <c r="S1135" s="426">
        <v>6</v>
      </c>
      <c r="T1135" s="426">
        <v>93</v>
      </c>
      <c r="U1135" s="426">
        <v>18</v>
      </c>
      <c r="V1135" s="426">
        <v>89</v>
      </c>
      <c r="W1135" s="426">
        <v>114</v>
      </c>
      <c r="X1135" s="426">
        <v>172</v>
      </c>
      <c r="Y1135" s="426">
        <v>227</v>
      </c>
      <c r="Z1135" s="426">
        <v>129</v>
      </c>
      <c r="AA1135" s="426">
        <v>55</v>
      </c>
      <c r="AB1135" s="426">
        <v>202</v>
      </c>
      <c r="AC1135" s="426">
        <v>71</v>
      </c>
      <c r="AD1135" s="426">
        <v>13</v>
      </c>
      <c r="AE1135" s="426">
        <v>157</v>
      </c>
      <c r="AF1135" s="426">
        <v>68</v>
      </c>
      <c r="AG1135" s="426">
        <v>211</v>
      </c>
      <c r="AH1135" s="426">
        <v>26</v>
      </c>
      <c r="AI1135" s="426">
        <v>176</v>
      </c>
      <c r="AJ1135" s="426">
        <v>107</v>
      </c>
      <c r="AK1135" s="426">
        <v>140</v>
      </c>
      <c r="AL1135" s="426">
        <v>72</v>
      </c>
      <c r="AM1135" s="426">
        <v>153</v>
      </c>
      <c r="AN1135" s="426">
        <v>132</v>
      </c>
      <c r="AO1135" s="426">
        <v>24</v>
      </c>
      <c r="AP1135" s="426">
        <v>128</v>
      </c>
      <c r="AQ1135" s="426">
        <v>92</v>
      </c>
      <c r="AR1135" s="426">
        <v>228</v>
      </c>
      <c r="AS1135" s="426">
        <v>74</v>
      </c>
      <c r="AT1135" s="426">
        <v>110</v>
      </c>
      <c r="AU1135" s="426">
        <v>76</v>
      </c>
      <c r="AV1135" s="426">
        <v>161</v>
      </c>
      <c r="AW1135" s="426">
        <v>121</v>
      </c>
      <c r="AX1135" s="426">
        <v>98</v>
      </c>
      <c r="AY1135" s="426">
        <v>164</v>
      </c>
      <c r="AZ1135" s="426">
        <v>149</v>
      </c>
      <c r="BA1135" s="426">
        <v>91</v>
      </c>
      <c r="BB1135" s="426">
        <v>122</v>
      </c>
      <c r="BC1135" s="426">
        <v>111</v>
      </c>
      <c r="BD1135" s="426">
        <v>65</v>
      </c>
      <c r="BE1135" s="426">
        <v>84</v>
      </c>
      <c r="BF1135" s="426">
        <v>162</v>
      </c>
      <c r="BG1135" s="426">
        <v>16</v>
      </c>
      <c r="BH1135" s="426">
        <v>4</v>
      </c>
      <c r="BI1135" s="426">
        <v>10</v>
      </c>
      <c r="BJ1135" s="426">
        <v>198</v>
      </c>
      <c r="BK1135" s="426">
        <v>42</v>
      </c>
      <c r="BL1135" s="426">
        <v>2</v>
      </c>
      <c r="BM1135" s="426">
        <v>31</v>
      </c>
      <c r="BN1135" s="426">
        <v>215</v>
      </c>
      <c r="BO1135" s="426">
        <v>185</v>
      </c>
      <c r="BP1135" s="426">
        <v>96</v>
      </c>
      <c r="BQ1135" s="426">
        <v>223</v>
      </c>
      <c r="BR1135" s="426">
        <v>187</v>
      </c>
      <c r="BS1135" s="426">
        <v>37</v>
      </c>
      <c r="BT1135" s="426">
        <v>184</v>
      </c>
      <c r="BU1135" s="426">
        <v>101</v>
      </c>
      <c r="BV1135" s="426">
        <v>97</v>
      </c>
      <c r="BW1135" s="426">
        <v>43</v>
      </c>
      <c r="BX1135" s="426">
        <v>95</v>
      </c>
      <c r="BY1135" s="426">
        <v>141</v>
      </c>
      <c r="BZ1135" s="426">
        <v>86</v>
      </c>
      <c r="CA1135" s="426">
        <v>27</v>
      </c>
      <c r="CB1135" s="426">
        <v>156</v>
      </c>
      <c r="CC1135" s="426">
        <v>207</v>
      </c>
      <c r="CD1135" s="426">
        <v>168</v>
      </c>
      <c r="CE1135" s="426">
        <v>12</v>
      </c>
      <c r="CF1135" s="426">
        <v>221</v>
      </c>
      <c r="CG1135" s="426">
        <v>8</v>
      </c>
      <c r="CH1135" s="426">
        <v>152</v>
      </c>
      <c r="CI1135" s="426">
        <v>78</v>
      </c>
      <c r="CJ1135" s="426">
        <v>191</v>
      </c>
      <c r="CK1135" s="426">
        <v>35</v>
      </c>
      <c r="CL1135" s="426">
        <v>204</v>
      </c>
      <c r="CM1135" s="426">
        <v>39</v>
      </c>
      <c r="CN1135" s="426">
        <v>9</v>
      </c>
      <c r="CO1135" s="426">
        <v>64</v>
      </c>
      <c r="CP1135" s="426">
        <v>113</v>
      </c>
      <c r="CQ1135" s="426">
        <v>203</v>
      </c>
      <c r="CR1135" s="426">
        <v>180</v>
      </c>
      <c r="CS1135" s="426">
        <v>144</v>
      </c>
      <c r="CT1135" s="426">
        <v>170</v>
      </c>
      <c r="CU1135" s="426">
        <v>36</v>
      </c>
      <c r="CV1135" s="426">
        <v>201</v>
      </c>
      <c r="CW1135" s="426">
        <v>179</v>
      </c>
      <c r="CX1135" s="426">
        <v>190</v>
      </c>
      <c r="CY1135" s="426">
        <v>1</v>
      </c>
      <c r="CZ1135" s="426">
        <v>196</v>
      </c>
      <c r="DA1135" s="426">
        <v>209</v>
      </c>
      <c r="DB1135" s="426">
        <v>117</v>
      </c>
      <c r="DC1135" s="426">
        <v>123</v>
      </c>
      <c r="DD1135" s="426">
        <v>115</v>
      </c>
      <c r="DE1135" s="426">
        <v>5</v>
      </c>
      <c r="DF1135" s="426">
        <v>48</v>
      </c>
      <c r="DG1135" s="426">
        <v>120</v>
      </c>
      <c r="DH1135" s="426">
        <v>214</v>
      </c>
      <c r="DI1135" s="426">
        <v>82</v>
      </c>
      <c r="DJ1135" s="426">
        <v>51</v>
      </c>
      <c r="DK1135" s="426">
        <v>21</v>
      </c>
      <c r="DL1135" s="426">
        <v>19</v>
      </c>
      <c r="DM1135" s="426">
        <v>59</v>
      </c>
      <c r="DN1135" s="426">
        <v>130</v>
      </c>
      <c r="DO1135" s="426">
        <v>33</v>
      </c>
      <c r="DP1135" s="426">
        <v>94</v>
      </c>
      <c r="DQ1135" s="426">
        <v>135</v>
      </c>
      <c r="DR1135" s="426">
        <v>193</v>
      </c>
      <c r="DS1135" s="426">
        <v>66</v>
      </c>
      <c r="DT1135" s="426">
        <v>83</v>
      </c>
      <c r="DU1135" s="426">
        <v>23</v>
      </c>
      <c r="DV1135" s="426">
        <v>213</v>
      </c>
      <c r="DW1135" s="426">
        <v>133</v>
      </c>
      <c r="DX1135" s="426">
        <v>7</v>
      </c>
      <c r="DY1135" s="426">
        <v>188</v>
      </c>
      <c r="DZ1135" s="426">
        <v>171</v>
      </c>
      <c r="EA1135" s="426">
        <v>195</v>
      </c>
      <c r="EB1135" s="426">
        <v>143</v>
      </c>
      <c r="EC1135" s="426">
        <v>46</v>
      </c>
      <c r="ED1135" s="426">
        <v>186</v>
      </c>
      <c r="EE1135" s="426">
        <v>166</v>
      </c>
      <c r="EF1135" s="426">
        <v>163</v>
      </c>
      <c r="EG1135" s="426">
        <v>154</v>
      </c>
      <c r="EH1135" s="426">
        <v>54</v>
      </c>
      <c r="EI1135" s="426">
        <v>73</v>
      </c>
      <c r="EJ1135" s="426">
        <v>3</v>
      </c>
      <c r="EK1135" s="426">
        <v>99</v>
      </c>
      <c r="EL1135" s="426">
        <v>126</v>
      </c>
      <c r="EM1135" s="426">
        <v>151</v>
      </c>
      <c r="EN1135" s="426">
        <v>220</v>
      </c>
      <c r="EO1135" s="426">
        <v>226</v>
      </c>
      <c r="EP1135" s="426">
        <v>219</v>
      </c>
      <c r="EQ1135" s="426">
        <v>34</v>
      </c>
      <c r="ER1135" s="426">
        <v>29</v>
      </c>
      <c r="ES1135" s="426">
        <v>125</v>
      </c>
      <c r="ET1135" s="426">
        <v>58</v>
      </c>
      <c r="EU1135" s="426">
        <v>108</v>
      </c>
      <c r="EV1135" s="426">
        <v>216</v>
      </c>
      <c r="EW1135" s="426">
        <v>79</v>
      </c>
      <c r="EX1135" s="426">
        <v>182</v>
      </c>
      <c r="EY1135" s="426">
        <v>44</v>
      </c>
      <c r="EZ1135" s="426">
        <v>32</v>
      </c>
      <c r="FA1135" s="426">
        <v>194</v>
      </c>
      <c r="FB1135" s="426">
        <v>47</v>
      </c>
      <c r="FC1135" s="426">
        <v>40</v>
      </c>
      <c r="FD1135" s="426">
        <v>127</v>
      </c>
      <c r="FE1135" s="426">
        <v>28</v>
      </c>
      <c r="FF1135" s="426">
        <v>80</v>
      </c>
      <c r="FG1135" s="426">
        <v>45</v>
      </c>
      <c r="FH1135" s="426">
        <v>181</v>
      </c>
      <c r="FI1135" s="426">
        <v>173</v>
      </c>
      <c r="FJ1135" s="426">
        <v>145</v>
      </c>
      <c r="FK1135" s="426">
        <v>124</v>
      </c>
      <c r="FL1135" s="426">
        <v>210</v>
      </c>
      <c r="FM1135" s="426">
        <v>225</v>
      </c>
      <c r="FN1135" s="426">
        <v>197</v>
      </c>
      <c r="FO1135" s="426">
        <v>160</v>
      </c>
      <c r="FP1135" s="426">
        <v>20</v>
      </c>
      <c r="FQ1135" s="426">
        <v>147</v>
      </c>
      <c r="FR1135" s="426">
        <v>142</v>
      </c>
      <c r="FS1135" s="426">
        <v>116</v>
      </c>
      <c r="FT1135" s="426">
        <v>199</v>
      </c>
      <c r="FU1135" s="426">
        <v>158</v>
      </c>
      <c r="FV1135" s="426">
        <v>50</v>
      </c>
      <c r="FW1135" s="426">
        <v>118</v>
      </c>
      <c r="FX1135" s="426">
        <v>183</v>
      </c>
      <c r="FY1135" s="426">
        <v>205</v>
      </c>
      <c r="FZ1135" s="426">
        <v>30</v>
      </c>
      <c r="GA1135" s="426">
        <v>90</v>
      </c>
      <c r="GB1135" s="426">
        <v>67</v>
      </c>
      <c r="GC1135" s="426">
        <v>192</v>
      </c>
      <c r="GD1135" s="426">
        <v>75</v>
      </c>
      <c r="GE1135" s="426">
        <v>189</v>
      </c>
      <c r="GF1135" s="426">
        <v>159</v>
      </c>
      <c r="GG1135" s="426">
        <v>146</v>
      </c>
      <c r="GH1135" s="426">
        <v>212</v>
      </c>
      <c r="GI1135" s="426">
        <v>119</v>
      </c>
      <c r="GJ1135" s="426">
        <v>60</v>
      </c>
      <c r="GK1135" s="426">
        <v>206</v>
      </c>
      <c r="GL1135" s="426">
        <v>41</v>
      </c>
      <c r="GM1135" s="426">
        <v>138</v>
      </c>
      <c r="GN1135" s="426">
        <v>169</v>
      </c>
      <c r="GO1135" s="426">
        <v>103</v>
      </c>
      <c r="GP1135" s="426">
        <v>217</v>
      </c>
      <c r="GQ1135" s="426">
        <v>177</v>
      </c>
      <c r="GR1135" s="426">
        <v>112</v>
      </c>
      <c r="GS1135" s="426">
        <v>38</v>
      </c>
      <c r="GT1135" s="426">
        <v>131</v>
      </c>
      <c r="GU1135" s="426">
        <v>102</v>
      </c>
      <c r="GV1135" s="426">
        <v>11</v>
      </c>
      <c r="GW1135" s="426">
        <v>208</v>
      </c>
      <c r="GX1135" s="426">
        <v>57</v>
      </c>
      <c r="GY1135" s="426">
        <v>148</v>
      </c>
      <c r="GZ1135" s="426">
        <v>69</v>
      </c>
      <c r="HA1135" s="426">
        <v>22</v>
      </c>
      <c r="HB1135" s="426">
        <v>134</v>
      </c>
      <c r="HC1135" s="426">
        <v>139</v>
      </c>
      <c r="HD1135" s="426">
        <v>25</v>
      </c>
      <c r="HE1135" s="426">
        <v>15</v>
      </c>
      <c r="HF1135" s="426">
        <v>85</v>
      </c>
      <c r="HG1135" s="426">
        <v>61</v>
      </c>
      <c r="HH1135" s="426">
        <v>100</v>
      </c>
      <c r="HI1135" s="426">
        <v>109</v>
      </c>
      <c r="HJ1135" s="426">
        <v>14</v>
      </c>
      <c r="HK1135" s="426">
        <v>56</v>
      </c>
      <c r="HL1135" s="426">
        <v>87</v>
      </c>
      <c r="HM1135" s="426">
        <v>70</v>
      </c>
      <c r="HN1135" s="426">
        <v>150</v>
      </c>
      <c r="HO1135" s="426">
        <v>136</v>
      </c>
      <c r="HP1135" s="426">
        <v>165</v>
      </c>
      <c r="HQ1135" s="426">
        <v>81</v>
      </c>
      <c r="HR1135" s="426">
        <v>224</v>
      </c>
      <c r="HS1135" s="426">
        <v>155</v>
      </c>
      <c r="HT1135" s="426">
        <v>105</v>
      </c>
      <c r="HU1135" s="426">
        <v>88</v>
      </c>
      <c r="HV1135" s="426">
        <v>178</v>
      </c>
      <c r="HW1135" s="426">
        <v>53</v>
      </c>
      <c r="HX1135" s="426">
        <v>175</v>
      </c>
      <c r="HY1135" s="426">
        <v>222</v>
      </c>
      <c r="HZ1135" s="426">
        <v>77</v>
      </c>
    </row>
    <row r="1137" spans="4:239" x14ac:dyDescent="0.2">
      <c r="D1137" s="429">
        <v>230</v>
      </c>
      <c r="E1137" s="429" t="s">
        <v>179</v>
      </c>
    </row>
    <row r="1138" spans="4:239" x14ac:dyDescent="0.2">
      <c r="E1138" s="428" t="s">
        <v>130</v>
      </c>
      <c r="F1138" s="426">
        <v>1</v>
      </c>
      <c r="G1138" s="426">
        <v>2</v>
      </c>
      <c r="H1138" s="426">
        <v>3</v>
      </c>
      <c r="I1138" s="426">
        <v>4</v>
      </c>
      <c r="J1138" s="426">
        <v>5</v>
      </c>
      <c r="K1138" s="426">
        <v>6</v>
      </c>
      <c r="L1138" s="426">
        <v>7</v>
      </c>
      <c r="M1138" s="426">
        <v>8</v>
      </c>
      <c r="N1138" s="426">
        <v>9</v>
      </c>
      <c r="O1138" s="426">
        <v>10</v>
      </c>
      <c r="P1138" s="426">
        <v>11</v>
      </c>
      <c r="Q1138" s="426">
        <v>12</v>
      </c>
      <c r="R1138" s="426">
        <v>13</v>
      </c>
      <c r="S1138" s="426">
        <v>14</v>
      </c>
      <c r="T1138" s="426">
        <v>15</v>
      </c>
      <c r="U1138" s="426">
        <v>16</v>
      </c>
      <c r="V1138" s="426">
        <v>17</v>
      </c>
      <c r="W1138" s="426">
        <v>18</v>
      </c>
      <c r="X1138" s="426">
        <v>19</v>
      </c>
      <c r="Y1138" s="426">
        <v>20</v>
      </c>
      <c r="Z1138" s="426">
        <v>21</v>
      </c>
      <c r="AA1138" s="426">
        <v>22</v>
      </c>
      <c r="AB1138" s="426">
        <v>23</v>
      </c>
      <c r="AC1138" s="426">
        <v>24</v>
      </c>
      <c r="AD1138" s="426">
        <v>25</v>
      </c>
      <c r="AE1138" s="426">
        <v>26</v>
      </c>
      <c r="AF1138" s="426">
        <v>27</v>
      </c>
      <c r="AG1138" s="426">
        <v>28</v>
      </c>
      <c r="AH1138" s="426">
        <v>29</v>
      </c>
      <c r="AI1138" s="426">
        <v>30</v>
      </c>
      <c r="AJ1138" s="426">
        <v>31</v>
      </c>
      <c r="AK1138" s="426">
        <v>32</v>
      </c>
      <c r="AL1138" s="426">
        <v>33</v>
      </c>
      <c r="AM1138" s="426">
        <v>34</v>
      </c>
      <c r="AN1138" s="426">
        <v>35</v>
      </c>
      <c r="AO1138" s="426">
        <v>36</v>
      </c>
      <c r="AP1138" s="426">
        <v>37</v>
      </c>
      <c r="AQ1138" s="426">
        <v>38</v>
      </c>
      <c r="AR1138" s="426">
        <v>39</v>
      </c>
      <c r="AS1138" s="426">
        <v>40</v>
      </c>
      <c r="AT1138" s="426">
        <v>41</v>
      </c>
      <c r="AU1138" s="426">
        <v>42</v>
      </c>
      <c r="AV1138" s="426">
        <v>43</v>
      </c>
      <c r="AW1138" s="426">
        <v>44</v>
      </c>
      <c r="AX1138" s="426">
        <v>45</v>
      </c>
      <c r="AY1138" s="426">
        <v>46</v>
      </c>
      <c r="AZ1138" s="426">
        <v>47</v>
      </c>
      <c r="BA1138" s="426">
        <v>48</v>
      </c>
      <c r="BB1138" s="426">
        <v>49</v>
      </c>
      <c r="BC1138" s="426">
        <v>50</v>
      </c>
      <c r="BD1138" s="426">
        <v>51</v>
      </c>
      <c r="BE1138" s="426">
        <v>52</v>
      </c>
      <c r="BF1138" s="426">
        <v>53</v>
      </c>
      <c r="BG1138" s="426">
        <v>54</v>
      </c>
      <c r="BH1138" s="426">
        <v>55</v>
      </c>
      <c r="BI1138" s="426">
        <v>56</v>
      </c>
      <c r="BJ1138" s="426">
        <v>57</v>
      </c>
      <c r="BK1138" s="426">
        <v>58</v>
      </c>
      <c r="BL1138" s="426">
        <v>59</v>
      </c>
      <c r="BM1138" s="426">
        <v>60</v>
      </c>
      <c r="BN1138" s="426">
        <v>61</v>
      </c>
      <c r="BO1138" s="426">
        <v>62</v>
      </c>
      <c r="BP1138" s="426">
        <v>63</v>
      </c>
      <c r="BQ1138" s="426">
        <v>64</v>
      </c>
      <c r="BR1138" s="426">
        <v>65</v>
      </c>
      <c r="BS1138" s="426">
        <v>66</v>
      </c>
      <c r="BT1138" s="426">
        <v>67</v>
      </c>
      <c r="BU1138" s="426">
        <v>68</v>
      </c>
      <c r="BV1138" s="426">
        <v>69</v>
      </c>
      <c r="BW1138" s="426">
        <v>70</v>
      </c>
      <c r="BX1138" s="426">
        <v>71</v>
      </c>
      <c r="BY1138" s="426">
        <v>72</v>
      </c>
      <c r="BZ1138" s="426">
        <v>73</v>
      </c>
      <c r="CA1138" s="426">
        <v>74</v>
      </c>
      <c r="CB1138" s="426">
        <v>75</v>
      </c>
      <c r="CC1138" s="426">
        <v>76</v>
      </c>
      <c r="CD1138" s="426">
        <v>77</v>
      </c>
      <c r="CE1138" s="426">
        <v>78</v>
      </c>
      <c r="CF1138" s="426">
        <v>79</v>
      </c>
      <c r="CG1138" s="426">
        <v>80</v>
      </c>
      <c r="CH1138" s="426">
        <v>81</v>
      </c>
      <c r="CI1138" s="426">
        <v>82</v>
      </c>
      <c r="CJ1138" s="426">
        <v>83</v>
      </c>
      <c r="CK1138" s="426">
        <v>84</v>
      </c>
      <c r="CL1138" s="426">
        <v>85</v>
      </c>
      <c r="CM1138" s="426">
        <v>86</v>
      </c>
      <c r="CN1138" s="426">
        <v>87</v>
      </c>
      <c r="CO1138" s="426">
        <v>88</v>
      </c>
      <c r="CP1138" s="426">
        <v>89</v>
      </c>
      <c r="CQ1138" s="426">
        <v>90</v>
      </c>
      <c r="CR1138" s="426">
        <v>91</v>
      </c>
      <c r="CS1138" s="426">
        <v>92</v>
      </c>
      <c r="CT1138" s="426">
        <v>93</v>
      </c>
      <c r="CU1138" s="426">
        <v>94</v>
      </c>
      <c r="CV1138" s="426">
        <v>95</v>
      </c>
      <c r="CW1138" s="426">
        <v>96</v>
      </c>
      <c r="CX1138" s="426">
        <v>97</v>
      </c>
      <c r="CY1138" s="426">
        <v>98</v>
      </c>
      <c r="CZ1138" s="426">
        <v>99</v>
      </c>
      <c r="DA1138" s="426">
        <v>100</v>
      </c>
      <c r="DB1138" s="426">
        <v>101</v>
      </c>
      <c r="DC1138" s="426">
        <v>102</v>
      </c>
      <c r="DD1138" s="426">
        <v>103</v>
      </c>
      <c r="DE1138" s="426">
        <v>104</v>
      </c>
      <c r="DF1138" s="426">
        <v>105</v>
      </c>
      <c r="DG1138" s="426">
        <v>106</v>
      </c>
      <c r="DH1138" s="426">
        <v>107</v>
      </c>
      <c r="DI1138" s="426">
        <v>108</v>
      </c>
      <c r="DJ1138" s="426">
        <v>109</v>
      </c>
      <c r="DK1138" s="426">
        <v>110</v>
      </c>
      <c r="DL1138" s="426">
        <v>111</v>
      </c>
      <c r="DM1138" s="426">
        <v>112</v>
      </c>
      <c r="DN1138" s="426">
        <v>113</v>
      </c>
      <c r="DO1138" s="426">
        <v>114</v>
      </c>
      <c r="DP1138" s="426">
        <v>115</v>
      </c>
      <c r="DQ1138" s="426">
        <v>116</v>
      </c>
      <c r="DR1138" s="426">
        <v>117</v>
      </c>
      <c r="DS1138" s="426">
        <v>118</v>
      </c>
      <c r="DT1138" s="426">
        <v>119</v>
      </c>
      <c r="DU1138" s="426">
        <v>120</v>
      </c>
      <c r="DV1138" s="426">
        <v>121</v>
      </c>
      <c r="DW1138" s="426">
        <v>122</v>
      </c>
      <c r="DX1138" s="426">
        <v>123</v>
      </c>
      <c r="DY1138" s="426">
        <v>124</v>
      </c>
      <c r="DZ1138" s="426">
        <v>125</v>
      </c>
      <c r="EA1138" s="426">
        <v>126</v>
      </c>
      <c r="EB1138" s="426">
        <v>127</v>
      </c>
      <c r="EC1138" s="426">
        <v>128</v>
      </c>
      <c r="ED1138" s="426">
        <v>129</v>
      </c>
      <c r="EE1138" s="426">
        <v>130</v>
      </c>
      <c r="EF1138" s="426">
        <v>131</v>
      </c>
      <c r="EG1138" s="426">
        <v>132</v>
      </c>
      <c r="EH1138" s="426">
        <v>133</v>
      </c>
      <c r="EI1138" s="426">
        <v>134</v>
      </c>
      <c r="EJ1138" s="426">
        <v>135</v>
      </c>
      <c r="EK1138" s="426">
        <v>136</v>
      </c>
      <c r="EL1138" s="426">
        <v>137</v>
      </c>
      <c r="EM1138" s="426">
        <v>138</v>
      </c>
      <c r="EN1138" s="426">
        <v>139</v>
      </c>
      <c r="EO1138" s="426">
        <v>140</v>
      </c>
      <c r="EP1138" s="426">
        <v>141</v>
      </c>
      <c r="EQ1138" s="426">
        <v>142</v>
      </c>
      <c r="ER1138" s="426">
        <v>143</v>
      </c>
      <c r="ES1138" s="426">
        <v>144</v>
      </c>
      <c r="ET1138" s="426">
        <v>145</v>
      </c>
      <c r="EU1138" s="426">
        <v>146</v>
      </c>
      <c r="EV1138" s="426">
        <v>147</v>
      </c>
      <c r="EW1138" s="426">
        <v>148</v>
      </c>
      <c r="EX1138" s="426">
        <v>149</v>
      </c>
      <c r="EY1138" s="426">
        <v>150</v>
      </c>
      <c r="EZ1138" s="426">
        <v>151</v>
      </c>
      <c r="FA1138" s="426">
        <v>152</v>
      </c>
      <c r="FB1138" s="426">
        <v>153</v>
      </c>
      <c r="FC1138" s="426">
        <v>154</v>
      </c>
      <c r="FD1138" s="426">
        <v>155</v>
      </c>
      <c r="FE1138" s="426">
        <v>156</v>
      </c>
      <c r="FF1138" s="426">
        <v>157</v>
      </c>
      <c r="FG1138" s="426">
        <v>158</v>
      </c>
      <c r="FH1138" s="426">
        <v>159</v>
      </c>
      <c r="FI1138" s="426">
        <v>160</v>
      </c>
      <c r="FJ1138" s="426">
        <v>161</v>
      </c>
      <c r="FK1138" s="426">
        <v>162</v>
      </c>
      <c r="FL1138" s="426">
        <v>163</v>
      </c>
      <c r="FM1138" s="426">
        <v>164</v>
      </c>
      <c r="FN1138" s="426">
        <v>165</v>
      </c>
      <c r="FO1138" s="426">
        <v>166</v>
      </c>
      <c r="FP1138" s="426">
        <v>167</v>
      </c>
      <c r="FQ1138" s="426">
        <v>168</v>
      </c>
      <c r="FR1138" s="426">
        <v>169</v>
      </c>
      <c r="FS1138" s="426">
        <v>170</v>
      </c>
      <c r="FT1138" s="426">
        <v>171</v>
      </c>
      <c r="FU1138" s="426">
        <v>172</v>
      </c>
      <c r="FV1138" s="426">
        <v>173</v>
      </c>
      <c r="FW1138" s="426">
        <v>174</v>
      </c>
      <c r="FX1138" s="426">
        <v>175</v>
      </c>
      <c r="FY1138" s="426">
        <v>176</v>
      </c>
      <c r="FZ1138" s="426">
        <v>177</v>
      </c>
      <c r="GA1138" s="426">
        <v>178</v>
      </c>
      <c r="GB1138" s="426">
        <v>179</v>
      </c>
      <c r="GC1138" s="426">
        <v>180</v>
      </c>
      <c r="GD1138" s="426">
        <v>181</v>
      </c>
      <c r="GE1138" s="426">
        <v>182</v>
      </c>
      <c r="GF1138" s="426">
        <v>183</v>
      </c>
      <c r="GG1138" s="426">
        <v>184</v>
      </c>
      <c r="GH1138" s="426">
        <v>185</v>
      </c>
      <c r="GI1138" s="426">
        <v>186</v>
      </c>
      <c r="GJ1138" s="426">
        <v>187</v>
      </c>
      <c r="GK1138" s="426">
        <v>188</v>
      </c>
      <c r="GL1138" s="426">
        <v>189</v>
      </c>
      <c r="GM1138" s="426">
        <v>190</v>
      </c>
      <c r="GN1138" s="426">
        <v>191</v>
      </c>
      <c r="GO1138" s="426">
        <v>192</v>
      </c>
      <c r="GP1138" s="426">
        <v>193</v>
      </c>
      <c r="GQ1138" s="426">
        <v>194</v>
      </c>
      <c r="GR1138" s="426">
        <v>195</v>
      </c>
      <c r="GS1138" s="426">
        <v>196</v>
      </c>
      <c r="GT1138" s="426">
        <v>197</v>
      </c>
      <c r="GU1138" s="426">
        <v>198</v>
      </c>
      <c r="GV1138" s="426">
        <v>199</v>
      </c>
      <c r="GW1138" s="426">
        <v>200</v>
      </c>
      <c r="GX1138" s="426">
        <v>201</v>
      </c>
      <c r="GY1138" s="426">
        <v>202</v>
      </c>
      <c r="GZ1138" s="426">
        <v>203</v>
      </c>
      <c r="HA1138" s="426">
        <v>204</v>
      </c>
      <c r="HB1138" s="426">
        <v>205</v>
      </c>
      <c r="HC1138" s="426">
        <v>206</v>
      </c>
      <c r="HD1138" s="426">
        <v>207</v>
      </c>
      <c r="HE1138" s="426">
        <v>208</v>
      </c>
      <c r="HF1138" s="426">
        <v>209</v>
      </c>
      <c r="HG1138" s="426">
        <v>210</v>
      </c>
      <c r="HH1138" s="426">
        <v>211</v>
      </c>
      <c r="HI1138" s="426">
        <v>212</v>
      </c>
      <c r="HJ1138" s="426">
        <v>213</v>
      </c>
      <c r="HK1138" s="426">
        <v>214</v>
      </c>
      <c r="HL1138" s="426">
        <v>215</v>
      </c>
      <c r="HM1138" s="426">
        <v>216</v>
      </c>
      <c r="HN1138" s="426">
        <v>217</v>
      </c>
      <c r="HO1138" s="426">
        <v>218</v>
      </c>
      <c r="HP1138" s="426">
        <v>219</v>
      </c>
      <c r="HQ1138" s="426">
        <v>220</v>
      </c>
      <c r="HR1138" s="426">
        <v>221</v>
      </c>
      <c r="HS1138" s="426">
        <v>222</v>
      </c>
      <c r="HT1138" s="426">
        <v>223</v>
      </c>
      <c r="HU1138" s="426">
        <v>224</v>
      </c>
      <c r="HV1138" s="426">
        <v>225</v>
      </c>
      <c r="HW1138" s="426">
        <v>226</v>
      </c>
      <c r="HX1138" s="426">
        <v>227</v>
      </c>
      <c r="HY1138" s="426">
        <v>228</v>
      </c>
      <c r="HZ1138" s="426">
        <v>229</v>
      </c>
      <c r="IA1138" s="426">
        <v>230</v>
      </c>
    </row>
    <row r="1139" spans="4:239" x14ac:dyDescent="0.2">
      <c r="E1139" s="428" t="s">
        <v>157</v>
      </c>
      <c r="F1139" s="426">
        <v>15</v>
      </c>
      <c r="G1139" s="426">
        <v>86</v>
      </c>
      <c r="H1139" s="426">
        <v>4</v>
      </c>
      <c r="I1139" s="426">
        <v>181</v>
      </c>
      <c r="J1139" s="426">
        <v>203</v>
      </c>
      <c r="K1139" s="426">
        <v>109</v>
      </c>
      <c r="L1139" s="426">
        <v>143</v>
      </c>
      <c r="M1139" s="426">
        <v>230</v>
      </c>
      <c r="N1139" s="426">
        <v>78</v>
      </c>
      <c r="O1139" s="426">
        <v>207</v>
      </c>
      <c r="P1139" s="426">
        <v>225</v>
      </c>
      <c r="Q1139" s="426">
        <v>9</v>
      </c>
      <c r="R1139" s="426">
        <v>66</v>
      </c>
      <c r="S1139" s="426">
        <v>227</v>
      </c>
      <c r="T1139" s="426">
        <v>17</v>
      </c>
      <c r="U1139" s="426">
        <v>164</v>
      </c>
      <c r="V1139" s="426">
        <v>40</v>
      </c>
      <c r="W1139" s="426">
        <v>32</v>
      </c>
      <c r="X1139" s="426">
        <v>195</v>
      </c>
      <c r="Y1139" s="426">
        <v>126</v>
      </c>
      <c r="Z1139" s="426">
        <v>194</v>
      </c>
      <c r="AA1139" s="426">
        <v>21</v>
      </c>
      <c r="AB1139" s="426">
        <v>215</v>
      </c>
      <c r="AC1139" s="426">
        <v>26</v>
      </c>
      <c r="AD1139" s="426">
        <v>107</v>
      </c>
      <c r="AE1139" s="426">
        <v>95</v>
      </c>
      <c r="AF1139" s="426">
        <v>103</v>
      </c>
      <c r="AG1139" s="426">
        <v>97</v>
      </c>
      <c r="AH1139" s="426">
        <v>138</v>
      </c>
      <c r="AI1139" s="426">
        <v>82</v>
      </c>
      <c r="AJ1139" s="426">
        <v>144</v>
      </c>
      <c r="AK1139" s="426">
        <v>90</v>
      </c>
      <c r="AL1139" s="426">
        <v>200</v>
      </c>
      <c r="AM1139" s="426">
        <v>150</v>
      </c>
      <c r="AN1139" s="426">
        <v>56</v>
      </c>
      <c r="AO1139" s="426">
        <v>80</v>
      </c>
      <c r="AP1139" s="426">
        <v>46</v>
      </c>
      <c r="AQ1139" s="426">
        <v>20</v>
      </c>
      <c r="AR1139" s="426">
        <v>23</v>
      </c>
      <c r="AS1139" s="426">
        <v>2</v>
      </c>
      <c r="AT1139" s="426">
        <v>172</v>
      </c>
      <c r="AU1139" s="426">
        <v>214</v>
      </c>
      <c r="AV1139" s="426">
        <v>39</v>
      </c>
      <c r="AW1139" s="426">
        <v>71</v>
      </c>
      <c r="AX1139" s="426">
        <v>51</v>
      </c>
      <c r="AY1139" s="426">
        <v>5</v>
      </c>
      <c r="AZ1139" s="426">
        <v>93</v>
      </c>
      <c r="BA1139" s="426">
        <v>14</v>
      </c>
      <c r="BB1139" s="426">
        <v>192</v>
      </c>
      <c r="BC1139" s="426">
        <v>124</v>
      </c>
      <c r="BD1139" s="426">
        <v>58</v>
      </c>
      <c r="BE1139" s="426">
        <v>160</v>
      </c>
      <c r="BF1139" s="426">
        <v>6</v>
      </c>
      <c r="BG1139" s="426">
        <v>63</v>
      </c>
      <c r="BH1139" s="426">
        <v>131</v>
      </c>
      <c r="BI1139" s="426">
        <v>199</v>
      </c>
      <c r="BJ1139" s="426">
        <v>96</v>
      </c>
      <c r="BK1139" s="426">
        <v>34</v>
      </c>
      <c r="BL1139" s="426">
        <v>105</v>
      </c>
      <c r="BM1139" s="426">
        <v>166</v>
      </c>
      <c r="BN1139" s="426">
        <v>155</v>
      </c>
      <c r="BO1139" s="426">
        <v>19</v>
      </c>
      <c r="BP1139" s="426">
        <v>94</v>
      </c>
      <c r="BQ1139" s="426">
        <v>50</v>
      </c>
      <c r="BR1139" s="426">
        <v>7</v>
      </c>
      <c r="BS1139" s="426">
        <v>163</v>
      </c>
      <c r="BT1139" s="426">
        <v>125</v>
      </c>
      <c r="BU1139" s="426">
        <v>104</v>
      </c>
      <c r="BV1139" s="426">
        <v>180</v>
      </c>
      <c r="BW1139" s="426">
        <v>48</v>
      </c>
      <c r="BX1139" s="426">
        <v>158</v>
      </c>
      <c r="BY1139" s="426">
        <v>209</v>
      </c>
      <c r="BZ1139" s="426">
        <v>87</v>
      </c>
      <c r="CA1139" s="426">
        <v>123</v>
      </c>
      <c r="CB1139" s="426">
        <v>49</v>
      </c>
      <c r="CC1139" s="426">
        <v>193</v>
      </c>
      <c r="CD1139" s="426">
        <v>151</v>
      </c>
      <c r="CE1139" s="426">
        <v>189</v>
      </c>
      <c r="CF1139" s="426">
        <v>106</v>
      </c>
      <c r="CG1139" s="426">
        <v>116</v>
      </c>
      <c r="CH1139" s="426">
        <v>167</v>
      </c>
      <c r="CI1139" s="426">
        <v>218</v>
      </c>
      <c r="CJ1139" s="426">
        <v>42</v>
      </c>
      <c r="CK1139" s="426">
        <v>173</v>
      </c>
      <c r="CL1139" s="426">
        <v>1</v>
      </c>
      <c r="CM1139" s="426">
        <v>54</v>
      </c>
      <c r="CN1139" s="426">
        <v>196</v>
      </c>
      <c r="CO1139" s="426">
        <v>115</v>
      </c>
      <c r="CP1139" s="426">
        <v>18</v>
      </c>
      <c r="CQ1139" s="426">
        <v>83</v>
      </c>
      <c r="CR1139" s="426">
        <v>79</v>
      </c>
      <c r="CS1139" s="426">
        <v>221</v>
      </c>
      <c r="CT1139" s="426">
        <v>134</v>
      </c>
      <c r="CU1139" s="426">
        <v>110</v>
      </c>
      <c r="CV1139" s="426">
        <v>98</v>
      </c>
      <c r="CW1139" s="426">
        <v>100</v>
      </c>
      <c r="CX1139" s="426">
        <v>118</v>
      </c>
      <c r="CY1139" s="426">
        <v>190</v>
      </c>
      <c r="CZ1139" s="426">
        <v>205</v>
      </c>
      <c r="DA1139" s="426">
        <v>101</v>
      </c>
      <c r="DB1139" s="426">
        <v>30</v>
      </c>
      <c r="DC1139" s="426">
        <v>68</v>
      </c>
      <c r="DD1139" s="426">
        <v>112</v>
      </c>
      <c r="DE1139" s="426">
        <v>210</v>
      </c>
      <c r="DF1139" s="426">
        <v>157</v>
      </c>
      <c r="DG1139" s="426">
        <v>175</v>
      </c>
      <c r="DH1139" s="426">
        <v>41</v>
      </c>
      <c r="DI1139" s="426">
        <v>152</v>
      </c>
      <c r="DJ1139" s="426">
        <v>202</v>
      </c>
      <c r="DK1139" s="426">
        <v>61</v>
      </c>
      <c r="DL1139" s="426">
        <v>188</v>
      </c>
      <c r="DM1139" s="426">
        <v>171</v>
      </c>
      <c r="DN1139" s="426">
        <v>206</v>
      </c>
      <c r="DO1139" s="426">
        <v>226</v>
      </c>
      <c r="DP1139" s="426">
        <v>8</v>
      </c>
      <c r="DQ1139" s="426">
        <v>145</v>
      </c>
      <c r="DR1139" s="426">
        <v>73</v>
      </c>
      <c r="DS1139" s="426">
        <v>67</v>
      </c>
      <c r="DT1139" s="426">
        <v>133</v>
      </c>
      <c r="DU1139" s="426">
        <v>191</v>
      </c>
      <c r="DV1139" s="426">
        <v>85</v>
      </c>
      <c r="DW1139" s="426">
        <v>59</v>
      </c>
      <c r="DX1139" s="426">
        <v>132</v>
      </c>
      <c r="DY1139" s="426">
        <v>217</v>
      </c>
      <c r="DZ1139" s="426">
        <v>12</v>
      </c>
      <c r="EA1139" s="426">
        <v>142</v>
      </c>
      <c r="EB1139" s="426">
        <v>219</v>
      </c>
      <c r="EC1139" s="426">
        <v>92</v>
      </c>
      <c r="ED1139" s="426">
        <v>88</v>
      </c>
      <c r="EE1139" s="426">
        <v>148</v>
      </c>
      <c r="EF1139" s="426">
        <v>198</v>
      </c>
      <c r="EG1139" s="426">
        <v>220</v>
      </c>
      <c r="EH1139" s="426">
        <v>149</v>
      </c>
      <c r="EI1139" s="426">
        <v>108</v>
      </c>
      <c r="EJ1139" s="426">
        <v>11</v>
      </c>
      <c r="EK1139" s="426">
        <v>187</v>
      </c>
      <c r="EL1139" s="426">
        <v>24</v>
      </c>
      <c r="EM1139" s="426">
        <v>72</v>
      </c>
      <c r="EN1139" s="426">
        <v>170</v>
      </c>
      <c r="EO1139" s="426">
        <v>174</v>
      </c>
      <c r="EP1139" s="426">
        <v>223</v>
      </c>
      <c r="EQ1139" s="426">
        <v>183</v>
      </c>
      <c r="ER1139" s="426">
        <v>141</v>
      </c>
      <c r="ES1139" s="426">
        <v>153</v>
      </c>
      <c r="ET1139" s="426">
        <v>211</v>
      </c>
      <c r="EU1139" s="426">
        <v>204</v>
      </c>
      <c r="EV1139" s="426">
        <v>169</v>
      </c>
      <c r="EW1139" s="426">
        <v>185</v>
      </c>
      <c r="EX1139" s="426">
        <v>77</v>
      </c>
      <c r="EY1139" s="426">
        <v>74</v>
      </c>
      <c r="EZ1139" s="426">
        <v>35</v>
      </c>
      <c r="FA1139" s="426">
        <v>25</v>
      </c>
      <c r="FB1139" s="426">
        <v>69</v>
      </c>
      <c r="FC1139" s="426">
        <v>120</v>
      </c>
      <c r="FD1139" s="426">
        <v>168</v>
      </c>
      <c r="FE1139" s="426">
        <v>10</v>
      </c>
      <c r="FF1139" s="426">
        <v>178</v>
      </c>
      <c r="FG1139" s="426">
        <v>186</v>
      </c>
      <c r="FH1139" s="426">
        <v>156</v>
      </c>
      <c r="FI1139" s="426">
        <v>62</v>
      </c>
      <c r="FJ1139" s="426">
        <v>139</v>
      </c>
      <c r="FK1139" s="426">
        <v>31</v>
      </c>
      <c r="FL1139" s="426">
        <v>182</v>
      </c>
      <c r="FM1139" s="426">
        <v>222</v>
      </c>
      <c r="FN1139" s="426">
        <v>37</v>
      </c>
      <c r="FO1139" s="426">
        <v>208</v>
      </c>
      <c r="FP1139" s="426">
        <v>33</v>
      </c>
      <c r="FQ1139" s="426">
        <v>147</v>
      </c>
      <c r="FR1139" s="426">
        <v>76</v>
      </c>
      <c r="FS1139" s="426">
        <v>111</v>
      </c>
      <c r="FT1139" s="426">
        <v>127</v>
      </c>
      <c r="FU1139" s="426">
        <v>16</v>
      </c>
      <c r="FV1139" s="426">
        <v>114</v>
      </c>
      <c r="FW1139" s="426">
        <v>228</v>
      </c>
      <c r="FX1139" s="426">
        <v>146</v>
      </c>
      <c r="FY1139" s="426">
        <v>137</v>
      </c>
      <c r="FZ1139" s="426">
        <v>128</v>
      </c>
      <c r="GA1139" s="426">
        <v>45</v>
      </c>
      <c r="GB1139" s="426">
        <v>201</v>
      </c>
      <c r="GC1139" s="426">
        <v>159</v>
      </c>
      <c r="GD1139" s="426">
        <v>129</v>
      </c>
      <c r="GE1139" s="426">
        <v>154</v>
      </c>
      <c r="GF1139" s="426">
        <v>216</v>
      </c>
      <c r="GG1139" s="426">
        <v>75</v>
      </c>
      <c r="GH1139" s="426">
        <v>28</v>
      </c>
      <c r="GI1139" s="426">
        <v>212</v>
      </c>
      <c r="GJ1139" s="426">
        <v>99</v>
      </c>
      <c r="GK1139" s="426">
        <v>165</v>
      </c>
      <c r="GL1139" s="426">
        <v>121</v>
      </c>
      <c r="GM1139" s="426">
        <v>177</v>
      </c>
      <c r="GN1139" s="426">
        <v>29</v>
      </c>
      <c r="GO1139" s="426">
        <v>130</v>
      </c>
      <c r="GP1139" s="426">
        <v>47</v>
      </c>
      <c r="GQ1139" s="426">
        <v>81</v>
      </c>
      <c r="GR1139" s="426">
        <v>179</v>
      </c>
      <c r="GS1139" s="426">
        <v>229</v>
      </c>
      <c r="GT1139" s="426">
        <v>36</v>
      </c>
      <c r="GU1139" s="426">
        <v>117</v>
      </c>
      <c r="GV1139" s="426">
        <v>136</v>
      </c>
      <c r="GW1139" s="426">
        <v>84</v>
      </c>
      <c r="GX1139" s="426">
        <v>89</v>
      </c>
      <c r="GY1139" s="426">
        <v>161</v>
      </c>
      <c r="GZ1139" s="426">
        <v>44</v>
      </c>
      <c r="HA1139" s="426">
        <v>57</v>
      </c>
      <c r="HB1139" s="426">
        <v>119</v>
      </c>
      <c r="HC1139" s="426">
        <v>135</v>
      </c>
      <c r="HD1139" s="426">
        <v>70</v>
      </c>
      <c r="HE1139" s="426">
        <v>184</v>
      </c>
      <c r="HF1139" s="426">
        <v>52</v>
      </c>
      <c r="HG1139" s="426">
        <v>162</v>
      </c>
      <c r="HH1139" s="426">
        <v>64</v>
      </c>
      <c r="HI1139" s="426">
        <v>176</v>
      </c>
      <c r="HJ1139" s="426">
        <v>22</v>
      </c>
      <c r="HK1139" s="426">
        <v>55</v>
      </c>
      <c r="HL1139" s="426">
        <v>91</v>
      </c>
      <c r="HM1139" s="426">
        <v>113</v>
      </c>
      <c r="HN1139" s="426">
        <v>60</v>
      </c>
      <c r="HO1139" s="426">
        <v>140</v>
      </c>
      <c r="HP1139" s="426">
        <v>38</v>
      </c>
      <c r="HQ1139" s="426">
        <v>53</v>
      </c>
      <c r="HR1139" s="426">
        <v>43</v>
      </c>
      <c r="HS1139" s="426">
        <v>3</v>
      </c>
      <c r="HT1139" s="426">
        <v>197</v>
      </c>
      <c r="HU1139" s="426">
        <v>102</v>
      </c>
      <c r="HV1139" s="426">
        <v>213</v>
      </c>
      <c r="HW1139" s="426">
        <v>122</v>
      </c>
      <c r="HX1139" s="426">
        <v>13</v>
      </c>
      <c r="HY1139" s="426">
        <v>224</v>
      </c>
      <c r="HZ1139" s="426">
        <v>65</v>
      </c>
      <c r="IA1139" s="426">
        <v>27</v>
      </c>
    </row>
    <row r="1140" spans="4:239" x14ac:dyDescent="0.2">
      <c r="E1140" s="428" t="s">
        <v>159</v>
      </c>
      <c r="F1140" s="426">
        <v>123</v>
      </c>
      <c r="G1140" s="426">
        <v>14</v>
      </c>
      <c r="H1140" s="426">
        <v>60</v>
      </c>
      <c r="I1140" s="426">
        <v>6</v>
      </c>
      <c r="J1140" s="426">
        <v>97</v>
      </c>
      <c r="K1140" s="426">
        <v>180</v>
      </c>
      <c r="L1140" s="426">
        <v>38</v>
      </c>
      <c r="M1140" s="426">
        <v>52</v>
      </c>
      <c r="N1140" s="426">
        <v>127</v>
      </c>
      <c r="O1140" s="426">
        <v>182</v>
      </c>
      <c r="P1140" s="426">
        <v>55</v>
      </c>
      <c r="Q1140" s="426">
        <v>88</v>
      </c>
      <c r="R1140" s="426">
        <v>80</v>
      </c>
      <c r="S1140" s="426">
        <v>41</v>
      </c>
      <c r="T1140" s="426">
        <v>103</v>
      </c>
      <c r="U1140" s="426">
        <v>202</v>
      </c>
      <c r="V1140" s="426">
        <v>81</v>
      </c>
      <c r="W1140" s="426">
        <v>116</v>
      </c>
      <c r="X1140" s="426">
        <v>101</v>
      </c>
      <c r="Y1140" s="426">
        <v>21</v>
      </c>
      <c r="Z1140" s="426">
        <v>39</v>
      </c>
      <c r="AA1140" s="426">
        <v>168</v>
      </c>
      <c r="AB1140" s="426">
        <v>82</v>
      </c>
      <c r="AC1140" s="426">
        <v>67</v>
      </c>
      <c r="AD1140" s="426">
        <v>171</v>
      </c>
      <c r="AE1140" s="426">
        <v>83</v>
      </c>
      <c r="AF1140" s="426">
        <v>145</v>
      </c>
      <c r="AG1140" s="426">
        <v>121</v>
      </c>
      <c r="AH1140" s="426">
        <v>98</v>
      </c>
      <c r="AI1140" s="426">
        <v>137</v>
      </c>
      <c r="AJ1140" s="426">
        <v>48</v>
      </c>
      <c r="AK1140" s="426">
        <v>15</v>
      </c>
      <c r="AL1140" s="426">
        <v>169</v>
      </c>
      <c r="AM1140" s="426">
        <v>193</v>
      </c>
      <c r="AN1140" s="426">
        <v>178</v>
      </c>
      <c r="AO1140" s="426">
        <v>74</v>
      </c>
      <c r="AP1140" s="426">
        <v>30</v>
      </c>
      <c r="AQ1140" s="426">
        <v>155</v>
      </c>
      <c r="AR1140" s="426">
        <v>22</v>
      </c>
      <c r="AS1140" s="426">
        <v>188</v>
      </c>
      <c r="AT1140" s="426">
        <v>104</v>
      </c>
      <c r="AU1140" s="426">
        <v>28</v>
      </c>
      <c r="AV1140" s="426">
        <v>207</v>
      </c>
      <c r="AW1140" s="426">
        <v>96</v>
      </c>
      <c r="AX1140" s="426">
        <v>186</v>
      </c>
      <c r="AY1140" s="426">
        <v>192</v>
      </c>
      <c r="AZ1140" s="426">
        <v>23</v>
      </c>
      <c r="BA1140" s="426">
        <v>54</v>
      </c>
      <c r="BB1140" s="426">
        <v>197</v>
      </c>
      <c r="BC1140" s="426">
        <v>222</v>
      </c>
      <c r="BD1140" s="426">
        <v>65</v>
      </c>
      <c r="BE1140" s="426">
        <v>100</v>
      </c>
      <c r="BF1140" s="426">
        <v>154</v>
      </c>
      <c r="BG1140" s="426">
        <v>31</v>
      </c>
      <c r="BH1140" s="426">
        <v>47</v>
      </c>
      <c r="BI1140" s="426">
        <v>134</v>
      </c>
      <c r="BJ1140" s="426">
        <v>230</v>
      </c>
      <c r="BK1140" s="426">
        <v>220</v>
      </c>
      <c r="BL1140" s="426">
        <v>183</v>
      </c>
      <c r="BM1140" s="426">
        <v>118</v>
      </c>
      <c r="BN1140" s="426">
        <v>210</v>
      </c>
      <c r="BO1140" s="426">
        <v>200</v>
      </c>
      <c r="BP1140" s="426">
        <v>214</v>
      </c>
      <c r="BQ1140" s="426">
        <v>1</v>
      </c>
      <c r="BR1140" s="426">
        <v>142</v>
      </c>
      <c r="BS1140" s="426">
        <v>94</v>
      </c>
      <c r="BT1140" s="426">
        <v>78</v>
      </c>
      <c r="BU1140" s="426">
        <v>146</v>
      </c>
      <c r="BV1140" s="426">
        <v>163</v>
      </c>
      <c r="BW1140" s="426">
        <v>141</v>
      </c>
      <c r="BX1140" s="426">
        <v>4</v>
      </c>
      <c r="BY1140" s="426">
        <v>10</v>
      </c>
      <c r="BZ1140" s="426">
        <v>26</v>
      </c>
      <c r="CA1140" s="426">
        <v>223</v>
      </c>
      <c r="CB1140" s="426">
        <v>58</v>
      </c>
      <c r="CC1140" s="426">
        <v>140</v>
      </c>
      <c r="CD1140" s="426">
        <v>156</v>
      </c>
      <c r="CE1140" s="426">
        <v>217</v>
      </c>
      <c r="CF1140" s="426">
        <v>86</v>
      </c>
      <c r="CG1140" s="426">
        <v>194</v>
      </c>
      <c r="CH1140" s="426">
        <v>45</v>
      </c>
      <c r="CI1140" s="426">
        <v>18</v>
      </c>
      <c r="CJ1140" s="426">
        <v>162</v>
      </c>
      <c r="CK1140" s="426">
        <v>11</v>
      </c>
      <c r="CL1140" s="426">
        <v>66</v>
      </c>
      <c r="CM1140" s="426">
        <v>205</v>
      </c>
      <c r="CN1140" s="426">
        <v>85</v>
      </c>
      <c r="CO1140" s="426">
        <v>25</v>
      </c>
      <c r="CP1140" s="426">
        <v>95</v>
      </c>
      <c r="CQ1140" s="426">
        <v>87</v>
      </c>
      <c r="CR1140" s="426">
        <v>148</v>
      </c>
      <c r="CS1140" s="426">
        <v>164</v>
      </c>
      <c r="CT1140" s="426">
        <v>24</v>
      </c>
      <c r="CU1140" s="426">
        <v>122</v>
      </c>
      <c r="CV1140" s="426">
        <v>128</v>
      </c>
      <c r="CW1140" s="426">
        <v>75</v>
      </c>
      <c r="CX1140" s="426">
        <v>44</v>
      </c>
      <c r="CY1140" s="426">
        <v>27</v>
      </c>
      <c r="CZ1140" s="426">
        <v>92</v>
      </c>
      <c r="DA1140" s="426">
        <v>46</v>
      </c>
      <c r="DB1140" s="426">
        <v>173</v>
      </c>
      <c r="DC1140" s="426">
        <v>133</v>
      </c>
      <c r="DD1140" s="426">
        <v>130</v>
      </c>
      <c r="DE1140" s="426">
        <v>113</v>
      </c>
      <c r="DF1140" s="426">
        <v>204</v>
      </c>
      <c r="DG1140" s="426">
        <v>125</v>
      </c>
      <c r="DH1140" s="426">
        <v>108</v>
      </c>
      <c r="DI1140" s="426">
        <v>177</v>
      </c>
      <c r="DJ1140" s="426">
        <v>196</v>
      </c>
      <c r="DK1140" s="426">
        <v>68</v>
      </c>
      <c r="DL1140" s="426">
        <v>190</v>
      </c>
      <c r="DM1140" s="426">
        <v>174</v>
      </c>
      <c r="DN1140" s="426">
        <v>106</v>
      </c>
      <c r="DO1140" s="426">
        <v>216</v>
      </c>
      <c r="DP1140" s="426">
        <v>161</v>
      </c>
      <c r="DQ1140" s="426">
        <v>49</v>
      </c>
      <c r="DR1140" s="426">
        <v>224</v>
      </c>
      <c r="DS1140" s="426">
        <v>37</v>
      </c>
      <c r="DT1140" s="426">
        <v>131</v>
      </c>
      <c r="DU1140" s="426">
        <v>71</v>
      </c>
      <c r="DV1140" s="426">
        <v>170</v>
      </c>
      <c r="DW1140" s="426">
        <v>191</v>
      </c>
      <c r="DX1140" s="426">
        <v>136</v>
      </c>
      <c r="DY1140" s="426">
        <v>70</v>
      </c>
      <c r="DZ1140" s="426">
        <v>201</v>
      </c>
      <c r="EA1140" s="426">
        <v>179</v>
      </c>
      <c r="EB1140" s="426">
        <v>153</v>
      </c>
      <c r="EC1140" s="426">
        <v>57</v>
      </c>
      <c r="ED1140" s="426">
        <v>187</v>
      </c>
      <c r="EE1140" s="426">
        <v>218</v>
      </c>
      <c r="EF1140" s="426">
        <v>119</v>
      </c>
      <c r="EG1140" s="426">
        <v>69</v>
      </c>
      <c r="EH1140" s="426">
        <v>64</v>
      </c>
      <c r="EI1140" s="426">
        <v>42</v>
      </c>
      <c r="EJ1140" s="426">
        <v>33</v>
      </c>
      <c r="EK1140" s="426">
        <v>228</v>
      </c>
      <c r="EL1140" s="426">
        <v>53</v>
      </c>
      <c r="EM1140" s="426">
        <v>29</v>
      </c>
      <c r="EN1140" s="426">
        <v>12</v>
      </c>
      <c r="EO1140" s="426">
        <v>212</v>
      </c>
      <c r="EP1140" s="426">
        <v>213</v>
      </c>
      <c r="EQ1140" s="426">
        <v>165</v>
      </c>
      <c r="ER1140" s="426">
        <v>2</v>
      </c>
      <c r="ES1140" s="426">
        <v>16</v>
      </c>
      <c r="ET1140" s="426">
        <v>132</v>
      </c>
      <c r="EU1140" s="426">
        <v>90</v>
      </c>
      <c r="EV1140" s="426">
        <v>8</v>
      </c>
      <c r="EW1140" s="426">
        <v>129</v>
      </c>
      <c r="EX1140" s="426">
        <v>43</v>
      </c>
      <c r="EY1140" s="426">
        <v>176</v>
      </c>
      <c r="EZ1140" s="426">
        <v>195</v>
      </c>
      <c r="FA1140" s="426">
        <v>34</v>
      </c>
      <c r="FB1140" s="426">
        <v>226</v>
      </c>
      <c r="FC1140" s="426">
        <v>152</v>
      </c>
      <c r="FD1140" s="426">
        <v>147</v>
      </c>
      <c r="FE1140" s="426">
        <v>124</v>
      </c>
      <c r="FF1140" s="426">
        <v>135</v>
      </c>
      <c r="FG1140" s="426">
        <v>77</v>
      </c>
      <c r="FH1140" s="426">
        <v>221</v>
      </c>
      <c r="FI1140" s="426">
        <v>72</v>
      </c>
      <c r="FJ1140" s="426">
        <v>189</v>
      </c>
      <c r="FK1140" s="426">
        <v>114</v>
      </c>
      <c r="FL1140" s="426">
        <v>59</v>
      </c>
      <c r="FM1140" s="426">
        <v>91</v>
      </c>
      <c r="FN1140" s="426">
        <v>144</v>
      </c>
      <c r="FO1140" s="426">
        <v>150</v>
      </c>
      <c r="FP1140" s="426">
        <v>79</v>
      </c>
      <c r="FQ1140" s="426">
        <v>160</v>
      </c>
      <c r="FR1140" s="426">
        <v>172</v>
      </c>
      <c r="FS1140" s="426">
        <v>229</v>
      </c>
      <c r="FT1140" s="426">
        <v>185</v>
      </c>
      <c r="FU1140" s="426">
        <v>110</v>
      </c>
      <c r="FV1140" s="426">
        <v>17</v>
      </c>
      <c r="FW1140" s="426">
        <v>13</v>
      </c>
      <c r="FX1140" s="426">
        <v>139</v>
      </c>
      <c r="FY1140" s="426">
        <v>115</v>
      </c>
      <c r="FZ1140" s="426">
        <v>61</v>
      </c>
      <c r="GA1140" s="426">
        <v>107</v>
      </c>
      <c r="GB1140" s="426">
        <v>126</v>
      </c>
      <c r="GC1140" s="426">
        <v>143</v>
      </c>
      <c r="GD1140" s="426">
        <v>50</v>
      </c>
      <c r="GE1140" s="426">
        <v>51</v>
      </c>
      <c r="GF1140" s="426">
        <v>89</v>
      </c>
      <c r="GG1140" s="426">
        <v>151</v>
      </c>
      <c r="GH1140" s="426">
        <v>93</v>
      </c>
      <c r="GI1140" s="426">
        <v>84</v>
      </c>
      <c r="GJ1140" s="426">
        <v>5</v>
      </c>
      <c r="GK1140" s="426">
        <v>9</v>
      </c>
      <c r="GL1140" s="426">
        <v>62</v>
      </c>
      <c r="GM1140" s="426">
        <v>76</v>
      </c>
      <c r="GN1140" s="426">
        <v>20</v>
      </c>
      <c r="GO1140" s="426">
        <v>184</v>
      </c>
      <c r="GP1140" s="426">
        <v>227</v>
      </c>
      <c r="GQ1140" s="426">
        <v>40</v>
      </c>
      <c r="GR1140" s="426">
        <v>208</v>
      </c>
      <c r="GS1140" s="426">
        <v>102</v>
      </c>
      <c r="GT1140" s="426">
        <v>63</v>
      </c>
      <c r="GU1140" s="426">
        <v>157</v>
      </c>
      <c r="GV1140" s="426">
        <v>117</v>
      </c>
      <c r="GW1140" s="426">
        <v>73</v>
      </c>
      <c r="GX1140" s="426">
        <v>209</v>
      </c>
      <c r="GY1140" s="426">
        <v>181</v>
      </c>
      <c r="GZ1140" s="426">
        <v>35</v>
      </c>
      <c r="HA1140" s="426">
        <v>166</v>
      </c>
      <c r="HB1140" s="426">
        <v>3</v>
      </c>
      <c r="HC1140" s="426">
        <v>120</v>
      </c>
      <c r="HD1140" s="426">
        <v>56</v>
      </c>
      <c r="HE1140" s="426">
        <v>19</v>
      </c>
      <c r="HF1140" s="426">
        <v>158</v>
      </c>
      <c r="HG1140" s="426">
        <v>198</v>
      </c>
      <c r="HH1140" s="426">
        <v>105</v>
      </c>
      <c r="HI1140" s="426">
        <v>211</v>
      </c>
      <c r="HJ1140" s="426">
        <v>99</v>
      </c>
      <c r="HK1140" s="426">
        <v>111</v>
      </c>
      <c r="HL1140" s="426">
        <v>167</v>
      </c>
      <c r="HM1140" s="426">
        <v>138</v>
      </c>
      <c r="HN1140" s="426">
        <v>215</v>
      </c>
      <c r="HO1140" s="426">
        <v>109</v>
      </c>
      <c r="HP1140" s="426">
        <v>206</v>
      </c>
      <c r="HQ1140" s="426">
        <v>36</v>
      </c>
      <c r="HR1140" s="426">
        <v>7</v>
      </c>
      <c r="HS1140" s="426">
        <v>149</v>
      </c>
      <c r="HT1140" s="426">
        <v>225</v>
      </c>
      <c r="HU1140" s="426">
        <v>175</v>
      </c>
      <c r="HV1140" s="426">
        <v>199</v>
      </c>
      <c r="HW1140" s="426">
        <v>159</v>
      </c>
      <c r="HX1140" s="426">
        <v>203</v>
      </c>
      <c r="HY1140" s="426">
        <v>219</v>
      </c>
      <c r="HZ1140" s="426">
        <v>32</v>
      </c>
      <c r="IA1140" s="426">
        <v>112</v>
      </c>
    </row>
    <row r="1142" spans="4:239" x14ac:dyDescent="0.2">
      <c r="D1142" s="429">
        <v>231</v>
      </c>
      <c r="E1142" s="429" t="s">
        <v>179</v>
      </c>
    </row>
    <row r="1143" spans="4:239" x14ac:dyDescent="0.2">
      <c r="E1143" s="428" t="s">
        <v>130</v>
      </c>
      <c r="F1143" s="426">
        <v>1</v>
      </c>
      <c r="G1143" s="426">
        <v>2</v>
      </c>
      <c r="H1143" s="426">
        <v>3</v>
      </c>
      <c r="I1143" s="426">
        <v>4</v>
      </c>
      <c r="J1143" s="426">
        <v>5</v>
      </c>
      <c r="K1143" s="426">
        <v>6</v>
      </c>
      <c r="L1143" s="426">
        <v>7</v>
      </c>
      <c r="M1143" s="426">
        <v>8</v>
      </c>
      <c r="N1143" s="426">
        <v>9</v>
      </c>
      <c r="O1143" s="426">
        <v>10</v>
      </c>
      <c r="P1143" s="426">
        <v>11</v>
      </c>
      <c r="Q1143" s="426">
        <v>12</v>
      </c>
      <c r="R1143" s="426">
        <v>13</v>
      </c>
      <c r="S1143" s="426">
        <v>14</v>
      </c>
      <c r="T1143" s="426">
        <v>15</v>
      </c>
      <c r="U1143" s="426">
        <v>16</v>
      </c>
      <c r="V1143" s="426">
        <v>17</v>
      </c>
      <c r="W1143" s="426">
        <v>18</v>
      </c>
      <c r="X1143" s="426">
        <v>19</v>
      </c>
      <c r="Y1143" s="426">
        <v>20</v>
      </c>
      <c r="Z1143" s="426">
        <v>21</v>
      </c>
      <c r="AA1143" s="426">
        <v>22</v>
      </c>
      <c r="AB1143" s="426">
        <v>23</v>
      </c>
      <c r="AC1143" s="426">
        <v>24</v>
      </c>
      <c r="AD1143" s="426">
        <v>25</v>
      </c>
      <c r="AE1143" s="426">
        <v>26</v>
      </c>
      <c r="AF1143" s="426">
        <v>27</v>
      </c>
      <c r="AG1143" s="426">
        <v>28</v>
      </c>
      <c r="AH1143" s="426">
        <v>29</v>
      </c>
      <c r="AI1143" s="426">
        <v>30</v>
      </c>
      <c r="AJ1143" s="426">
        <v>31</v>
      </c>
      <c r="AK1143" s="426">
        <v>32</v>
      </c>
      <c r="AL1143" s="426">
        <v>33</v>
      </c>
      <c r="AM1143" s="426">
        <v>34</v>
      </c>
      <c r="AN1143" s="426">
        <v>35</v>
      </c>
      <c r="AO1143" s="426">
        <v>36</v>
      </c>
      <c r="AP1143" s="426">
        <v>37</v>
      </c>
      <c r="AQ1143" s="426">
        <v>38</v>
      </c>
      <c r="AR1143" s="426">
        <v>39</v>
      </c>
      <c r="AS1143" s="426">
        <v>40</v>
      </c>
      <c r="AT1143" s="426">
        <v>41</v>
      </c>
      <c r="AU1143" s="426">
        <v>42</v>
      </c>
      <c r="AV1143" s="426">
        <v>43</v>
      </c>
      <c r="AW1143" s="426">
        <v>44</v>
      </c>
      <c r="AX1143" s="426">
        <v>45</v>
      </c>
      <c r="AY1143" s="426">
        <v>46</v>
      </c>
      <c r="AZ1143" s="426">
        <v>47</v>
      </c>
      <c r="BA1143" s="426">
        <v>48</v>
      </c>
      <c r="BB1143" s="426">
        <v>49</v>
      </c>
      <c r="BC1143" s="426">
        <v>50</v>
      </c>
      <c r="BD1143" s="426">
        <v>51</v>
      </c>
      <c r="BE1143" s="426">
        <v>52</v>
      </c>
      <c r="BF1143" s="426">
        <v>53</v>
      </c>
      <c r="BG1143" s="426">
        <v>54</v>
      </c>
      <c r="BH1143" s="426">
        <v>55</v>
      </c>
      <c r="BI1143" s="426">
        <v>56</v>
      </c>
      <c r="BJ1143" s="426">
        <v>57</v>
      </c>
      <c r="BK1143" s="426">
        <v>58</v>
      </c>
      <c r="BL1143" s="426">
        <v>59</v>
      </c>
      <c r="BM1143" s="426">
        <v>60</v>
      </c>
      <c r="BN1143" s="426">
        <v>61</v>
      </c>
      <c r="BO1143" s="426">
        <v>62</v>
      </c>
      <c r="BP1143" s="426">
        <v>63</v>
      </c>
      <c r="BQ1143" s="426">
        <v>64</v>
      </c>
      <c r="BR1143" s="426">
        <v>65</v>
      </c>
      <c r="BS1143" s="426">
        <v>66</v>
      </c>
      <c r="BT1143" s="426">
        <v>67</v>
      </c>
      <c r="BU1143" s="426">
        <v>68</v>
      </c>
      <c r="BV1143" s="426">
        <v>69</v>
      </c>
      <c r="BW1143" s="426">
        <v>70</v>
      </c>
      <c r="BX1143" s="426">
        <v>71</v>
      </c>
      <c r="BY1143" s="426">
        <v>72</v>
      </c>
      <c r="BZ1143" s="426">
        <v>73</v>
      </c>
      <c r="CA1143" s="426">
        <v>74</v>
      </c>
      <c r="CB1143" s="426">
        <v>75</v>
      </c>
      <c r="CC1143" s="426">
        <v>76</v>
      </c>
      <c r="CD1143" s="426">
        <v>77</v>
      </c>
      <c r="CE1143" s="426">
        <v>78</v>
      </c>
      <c r="CF1143" s="426">
        <v>79</v>
      </c>
      <c r="CG1143" s="426">
        <v>80</v>
      </c>
      <c r="CH1143" s="426">
        <v>81</v>
      </c>
      <c r="CI1143" s="426">
        <v>82</v>
      </c>
      <c r="CJ1143" s="426">
        <v>83</v>
      </c>
      <c r="CK1143" s="426">
        <v>84</v>
      </c>
      <c r="CL1143" s="426">
        <v>85</v>
      </c>
      <c r="CM1143" s="426">
        <v>86</v>
      </c>
      <c r="CN1143" s="426">
        <v>87</v>
      </c>
      <c r="CO1143" s="426">
        <v>88</v>
      </c>
      <c r="CP1143" s="426">
        <v>89</v>
      </c>
      <c r="CQ1143" s="426">
        <v>90</v>
      </c>
      <c r="CR1143" s="426">
        <v>91</v>
      </c>
      <c r="CS1143" s="426">
        <v>92</v>
      </c>
      <c r="CT1143" s="426">
        <v>93</v>
      </c>
      <c r="CU1143" s="426">
        <v>94</v>
      </c>
      <c r="CV1143" s="426">
        <v>95</v>
      </c>
      <c r="CW1143" s="426">
        <v>96</v>
      </c>
      <c r="CX1143" s="426">
        <v>97</v>
      </c>
      <c r="CY1143" s="426">
        <v>98</v>
      </c>
      <c r="CZ1143" s="426">
        <v>99</v>
      </c>
      <c r="DA1143" s="426">
        <v>100</v>
      </c>
      <c r="DB1143" s="426">
        <v>101</v>
      </c>
      <c r="DC1143" s="426">
        <v>102</v>
      </c>
      <c r="DD1143" s="426">
        <v>103</v>
      </c>
      <c r="DE1143" s="426">
        <v>104</v>
      </c>
      <c r="DF1143" s="426">
        <v>105</v>
      </c>
      <c r="DG1143" s="426">
        <v>106</v>
      </c>
      <c r="DH1143" s="426">
        <v>107</v>
      </c>
      <c r="DI1143" s="426">
        <v>108</v>
      </c>
      <c r="DJ1143" s="426">
        <v>109</v>
      </c>
      <c r="DK1143" s="426">
        <v>110</v>
      </c>
      <c r="DL1143" s="426">
        <v>111</v>
      </c>
      <c r="DM1143" s="426">
        <v>112</v>
      </c>
      <c r="DN1143" s="426">
        <v>113</v>
      </c>
      <c r="DO1143" s="426">
        <v>114</v>
      </c>
      <c r="DP1143" s="426">
        <v>115</v>
      </c>
      <c r="DQ1143" s="426">
        <v>116</v>
      </c>
      <c r="DR1143" s="426">
        <v>117</v>
      </c>
      <c r="DS1143" s="426">
        <v>118</v>
      </c>
      <c r="DT1143" s="426">
        <v>119</v>
      </c>
      <c r="DU1143" s="426">
        <v>120</v>
      </c>
      <c r="DV1143" s="426">
        <v>121</v>
      </c>
      <c r="DW1143" s="426">
        <v>122</v>
      </c>
      <c r="DX1143" s="426">
        <v>123</v>
      </c>
      <c r="DY1143" s="426">
        <v>124</v>
      </c>
      <c r="DZ1143" s="426">
        <v>125</v>
      </c>
      <c r="EA1143" s="426">
        <v>126</v>
      </c>
      <c r="EB1143" s="426">
        <v>127</v>
      </c>
      <c r="EC1143" s="426">
        <v>128</v>
      </c>
      <c r="ED1143" s="426">
        <v>129</v>
      </c>
      <c r="EE1143" s="426">
        <v>130</v>
      </c>
      <c r="EF1143" s="426">
        <v>131</v>
      </c>
      <c r="EG1143" s="426">
        <v>132</v>
      </c>
      <c r="EH1143" s="426">
        <v>133</v>
      </c>
      <c r="EI1143" s="426">
        <v>134</v>
      </c>
      <c r="EJ1143" s="426">
        <v>135</v>
      </c>
      <c r="EK1143" s="426">
        <v>136</v>
      </c>
      <c r="EL1143" s="426">
        <v>137</v>
      </c>
      <c r="EM1143" s="426">
        <v>138</v>
      </c>
      <c r="EN1143" s="426">
        <v>139</v>
      </c>
      <c r="EO1143" s="426">
        <v>140</v>
      </c>
      <c r="EP1143" s="426">
        <v>141</v>
      </c>
      <c r="EQ1143" s="426">
        <v>142</v>
      </c>
      <c r="ER1143" s="426">
        <v>143</v>
      </c>
      <c r="ES1143" s="426">
        <v>144</v>
      </c>
      <c r="ET1143" s="426">
        <v>145</v>
      </c>
      <c r="EU1143" s="426">
        <v>146</v>
      </c>
      <c r="EV1143" s="426">
        <v>147</v>
      </c>
      <c r="EW1143" s="426">
        <v>148</v>
      </c>
      <c r="EX1143" s="426">
        <v>149</v>
      </c>
      <c r="EY1143" s="426">
        <v>150</v>
      </c>
      <c r="EZ1143" s="426">
        <v>151</v>
      </c>
      <c r="FA1143" s="426">
        <v>152</v>
      </c>
      <c r="FB1143" s="426">
        <v>153</v>
      </c>
      <c r="FC1143" s="426">
        <v>154</v>
      </c>
      <c r="FD1143" s="426">
        <v>155</v>
      </c>
      <c r="FE1143" s="426">
        <v>156</v>
      </c>
      <c r="FF1143" s="426">
        <v>157</v>
      </c>
      <c r="FG1143" s="426">
        <v>158</v>
      </c>
      <c r="FH1143" s="426">
        <v>159</v>
      </c>
      <c r="FI1143" s="426">
        <v>160</v>
      </c>
      <c r="FJ1143" s="426">
        <v>161</v>
      </c>
      <c r="FK1143" s="426">
        <v>162</v>
      </c>
      <c r="FL1143" s="426">
        <v>163</v>
      </c>
      <c r="FM1143" s="426">
        <v>164</v>
      </c>
      <c r="FN1143" s="426">
        <v>165</v>
      </c>
      <c r="FO1143" s="426">
        <v>166</v>
      </c>
      <c r="FP1143" s="426">
        <v>167</v>
      </c>
      <c r="FQ1143" s="426">
        <v>168</v>
      </c>
      <c r="FR1143" s="426">
        <v>169</v>
      </c>
      <c r="FS1143" s="426">
        <v>170</v>
      </c>
      <c r="FT1143" s="426">
        <v>171</v>
      </c>
      <c r="FU1143" s="426">
        <v>172</v>
      </c>
      <c r="FV1143" s="426">
        <v>173</v>
      </c>
      <c r="FW1143" s="426">
        <v>174</v>
      </c>
      <c r="FX1143" s="426">
        <v>175</v>
      </c>
      <c r="FY1143" s="426">
        <v>176</v>
      </c>
      <c r="FZ1143" s="426">
        <v>177</v>
      </c>
      <c r="GA1143" s="426">
        <v>178</v>
      </c>
      <c r="GB1143" s="426">
        <v>179</v>
      </c>
      <c r="GC1143" s="426">
        <v>180</v>
      </c>
      <c r="GD1143" s="426">
        <v>181</v>
      </c>
      <c r="GE1143" s="426">
        <v>182</v>
      </c>
      <c r="GF1143" s="426">
        <v>183</v>
      </c>
      <c r="GG1143" s="426">
        <v>184</v>
      </c>
      <c r="GH1143" s="426">
        <v>185</v>
      </c>
      <c r="GI1143" s="426">
        <v>186</v>
      </c>
      <c r="GJ1143" s="426">
        <v>187</v>
      </c>
      <c r="GK1143" s="426">
        <v>188</v>
      </c>
      <c r="GL1143" s="426">
        <v>189</v>
      </c>
      <c r="GM1143" s="426">
        <v>190</v>
      </c>
      <c r="GN1143" s="426">
        <v>191</v>
      </c>
      <c r="GO1143" s="426">
        <v>192</v>
      </c>
      <c r="GP1143" s="426">
        <v>193</v>
      </c>
      <c r="GQ1143" s="426">
        <v>194</v>
      </c>
      <c r="GR1143" s="426">
        <v>195</v>
      </c>
      <c r="GS1143" s="426">
        <v>196</v>
      </c>
      <c r="GT1143" s="426">
        <v>197</v>
      </c>
      <c r="GU1143" s="426">
        <v>198</v>
      </c>
      <c r="GV1143" s="426">
        <v>199</v>
      </c>
      <c r="GW1143" s="426">
        <v>200</v>
      </c>
      <c r="GX1143" s="426">
        <v>201</v>
      </c>
      <c r="GY1143" s="426">
        <v>202</v>
      </c>
      <c r="GZ1143" s="426">
        <v>203</v>
      </c>
      <c r="HA1143" s="426">
        <v>204</v>
      </c>
      <c r="HB1143" s="426">
        <v>205</v>
      </c>
      <c r="HC1143" s="426">
        <v>206</v>
      </c>
      <c r="HD1143" s="426">
        <v>207</v>
      </c>
      <c r="HE1143" s="426">
        <v>208</v>
      </c>
      <c r="HF1143" s="426">
        <v>209</v>
      </c>
      <c r="HG1143" s="426">
        <v>210</v>
      </c>
      <c r="HH1143" s="426">
        <v>211</v>
      </c>
      <c r="HI1143" s="426">
        <v>212</v>
      </c>
      <c r="HJ1143" s="426">
        <v>213</v>
      </c>
      <c r="HK1143" s="426">
        <v>214</v>
      </c>
      <c r="HL1143" s="426">
        <v>215</v>
      </c>
      <c r="HM1143" s="426">
        <v>216</v>
      </c>
      <c r="HN1143" s="426">
        <v>217</v>
      </c>
      <c r="HO1143" s="426">
        <v>218</v>
      </c>
      <c r="HP1143" s="426">
        <v>219</v>
      </c>
      <c r="HR1143" s="426">
        <v>220</v>
      </c>
      <c r="HS1143" s="426">
        <v>221</v>
      </c>
      <c r="HT1143" s="426">
        <v>222</v>
      </c>
      <c r="HU1143" s="426">
        <v>223</v>
      </c>
      <c r="HW1143" s="426">
        <v>224</v>
      </c>
      <c r="HX1143" s="426">
        <v>225</v>
      </c>
      <c r="HY1143" s="426">
        <v>226</v>
      </c>
      <c r="HZ1143" s="426">
        <v>227</v>
      </c>
      <c r="IB1143" s="426">
        <v>228</v>
      </c>
      <c r="IC1143" s="426">
        <v>229</v>
      </c>
      <c r="ID1143" s="426">
        <v>230</v>
      </c>
      <c r="IE1143" s="426">
        <v>231</v>
      </c>
    </row>
    <row r="1144" spans="4:239" x14ac:dyDescent="0.2">
      <c r="E1144" s="428" t="s">
        <v>157</v>
      </c>
      <c r="F1144" s="426">
        <v>27</v>
      </c>
      <c r="G1144" s="426">
        <v>222</v>
      </c>
      <c r="H1144" s="426">
        <v>89</v>
      </c>
      <c r="I1144" s="426">
        <v>63</v>
      </c>
      <c r="J1144" s="426">
        <v>99</v>
      </c>
      <c r="K1144" s="426">
        <v>123</v>
      </c>
      <c r="L1144" s="426">
        <v>106</v>
      </c>
      <c r="M1144" s="426">
        <v>131</v>
      </c>
      <c r="N1144" s="426">
        <v>136</v>
      </c>
      <c r="O1144" s="426">
        <v>1</v>
      </c>
      <c r="P1144" s="426">
        <v>120</v>
      </c>
      <c r="Q1144" s="426">
        <v>96</v>
      </c>
      <c r="R1144" s="426">
        <v>20</v>
      </c>
      <c r="S1144" s="426">
        <v>26</v>
      </c>
      <c r="T1144" s="426">
        <v>203</v>
      </c>
      <c r="U1144" s="426">
        <v>54</v>
      </c>
      <c r="V1144" s="426">
        <v>10</v>
      </c>
      <c r="W1144" s="426">
        <v>214</v>
      </c>
      <c r="X1144" s="426">
        <v>218</v>
      </c>
      <c r="Y1144" s="426">
        <v>168</v>
      </c>
      <c r="Z1144" s="426">
        <v>145</v>
      </c>
      <c r="AA1144" s="426">
        <v>189</v>
      </c>
      <c r="AB1144" s="426">
        <v>155</v>
      </c>
      <c r="AC1144" s="426">
        <v>71</v>
      </c>
      <c r="AD1144" s="426">
        <v>109</v>
      </c>
      <c r="AE1144" s="426">
        <v>90</v>
      </c>
      <c r="AF1144" s="426">
        <v>231</v>
      </c>
      <c r="AG1144" s="426">
        <v>102</v>
      </c>
      <c r="AH1144" s="426">
        <v>100</v>
      </c>
      <c r="AI1144" s="426">
        <v>57</v>
      </c>
      <c r="AJ1144" s="426">
        <v>40</v>
      </c>
      <c r="AK1144" s="426">
        <v>115</v>
      </c>
      <c r="AL1144" s="426">
        <v>62</v>
      </c>
      <c r="AM1144" s="426">
        <v>117</v>
      </c>
      <c r="AN1144" s="426">
        <v>94</v>
      </c>
      <c r="AO1144" s="426">
        <v>153</v>
      </c>
      <c r="AP1144" s="426">
        <v>19</v>
      </c>
      <c r="AQ1144" s="426">
        <v>30</v>
      </c>
      <c r="AR1144" s="426">
        <v>207</v>
      </c>
      <c r="AS1144" s="426">
        <v>230</v>
      </c>
      <c r="AT1144" s="426">
        <v>37</v>
      </c>
      <c r="AU1144" s="426">
        <v>165</v>
      </c>
      <c r="AV1144" s="426">
        <v>7</v>
      </c>
      <c r="AW1144" s="426">
        <v>17</v>
      </c>
      <c r="AX1144" s="426">
        <v>173</v>
      </c>
      <c r="AY1144" s="426">
        <v>75</v>
      </c>
      <c r="AZ1144" s="426">
        <v>45</v>
      </c>
      <c r="BA1144" s="426">
        <v>211</v>
      </c>
      <c r="BB1144" s="426">
        <v>81</v>
      </c>
      <c r="BC1144" s="426">
        <v>143</v>
      </c>
      <c r="BD1144" s="426">
        <v>178</v>
      </c>
      <c r="BE1144" s="426">
        <v>124</v>
      </c>
      <c r="BF1144" s="426">
        <v>151</v>
      </c>
      <c r="BG1144" s="426">
        <v>182</v>
      </c>
      <c r="BH1144" s="426">
        <v>188</v>
      </c>
      <c r="BI1144" s="426">
        <v>65</v>
      </c>
      <c r="BJ1144" s="426">
        <v>220</v>
      </c>
      <c r="BK1144" s="426">
        <v>174</v>
      </c>
      <c r="BL1144" s="426">
        <v>195</v>
      </c>
      <c r="BM1144" s="426">
        <v>133</v>
      </c>
      <c r="BN1144" s="426">
        <v>35</v>
      </c>
      <c r="BO1144" s="426">
        <v>24</v>
      </c>
      <c r="BP1144" s="426">
        <v>152</v>
      </c>
      <c r="BQ1144" s="426">
        <v>146</v>
      </c>
      <c r="BR1144" s="426">
        <v>16</v>
      </c>
      <c r="BS1144" s="426">
        <v>98</v>
      </c>
      <c r="BT1144" s="426">
        <v>55</v>
      </c>
      <c r="BU1144" s="426">
        <v>92</v>
      </c>
      <c r="BV1144" s="426">
        <v>66</v>
      </c>
      <c r="BW1144" s="426">
        <v>204</v>
      </c>
      <c r="BX1144" s="426">
        <v>33</v>
      </c>
      <c r="BY1144" s="426">
        <v>150</v>
      </c>
      <c r="BZ1144" s="426">
        <v>225</v>
      </c>
      <c r="CA1144" s="426">
        <v>3</v>
      </c>
      <c r="CB1144" s="426">
        <v>108</v>
      </c>
      <c r="CC1144" s="426">
        <v>39</v>
      </c>
      <c r="CD1144" s="426">
        <v>141</v>
      </c>
      <c r="CE1144" s="426">
        <v>9</v>
      </c>
      <c r="CF1144" s="426">
        <v>181</v>
      </c>
      <c r="CG1144" s="426">
        <v>52</v>
      </c>
      <c r="CH1144" s="426">
        <v>129</v>
      </c>
      <c r="CI1144" s="426">
        <v>180</v>
      </c>
      <c r="CJ1144" s="426">
        <v>210</v>
      </c>
      <c r="CK1144" s="426">
        <v>22</v>
      </c>
      <c r="CL1144" s="426">
        <v>112</v>
      </c>
      <c r="CM1144" s="426">
        <v>44</v>
      </c>
      <c r="CN1144" s="426">
        <v>51</v>
      </c>
      <c r="CO1144" s="426">
        <v>14</v>
      </c>
      <c r="CP1144" s="426">
        <v>167</v>
      </c>
      <c r="CQ1144" s="426">
        <v>82</v>
      </c>
      <c r="CR1144" s="426">
        <v>223</v>
      </c>
      <c r="CS1144" s="426">
        <v>154</v>
      </c>
      <c r="CT1144" s="426">
        <v>122</v>
      </c>
      <c r="CU1144" s="426">
        <v>132</v>
      </c>
      <c r="CV1144" s="426">
        <v>56</v>
      </c>
      <c r="CW1144" s="426">
        <v>221</v>
      </c>
      <c r="CX1144" s="426">
        <v>170</v>
      </c>
      <c r="CY1144" s="426">
        <v>162</v>
      </c>
      <c r="CZ1144" s="426">
        <v>224</v>
      </c>
      <c r="DA1144" s="426">
        <v>59</v>
      </c>
      <c r="DB1144" s="426">
        <v>104</v>
      </c>
      <c r="DC1144" s="426">
        <v>68</v>
      </c>
      <c r="DD1144" s="426">
        <v>212</v>
      </c>
      <c r="DE1144" s="426">
        <v>72</v>
      </c>
      <c r="DF1144" s="426">
        <v>86</v>
      </c>
      <c r="DG1144" s="426">
        <v>84</v>
      </c>
      <c r="DH1144" s="426">
        <v>111</v>
      </c>
      <c r="DI1144" s="426">
        <v>228</v>
      </c>
      <c r="DJ1144" s="426">
        <v>171</v>
      </c>
      <c r="DK1144" s="426">
        <v>213</v>
      </c>
      <c r="DL1144" s="426">
        <v>69</v>
      </c>
      <c r="DM1144" s="426">
        <v>164</v>
      </c>
      <c r="DN1144" s="426">
        <v>101</v>
      </c>
      <c r="DO1144" s="426">
        <v>77</v>
      </c>
      <c r="DP1144" s="426">
        <v>156</v>
      </c>
      <c r="DQ1144" s="426">
        <v>95</v>
      </c>
      <c r="DR1144" s="426">
        <v>158</v>
      </c>
      <c r="DS1144" s="426">
        <v>142</v>
      </c>
      <c r="DT1144" s="426">
        <v>118</v>
      </c>
      <c r="DU1144" s="426">
        <v>226</v>
      </c>
      <c r="DV1144" s="426">
        <v>159</v>
      </c>
      <c r="DW1144" s="426">
        <v>105</v>
      </c>
      <c r="DX1144" s="426">
        <v>144</v>
      </c>
      <c r="DY1144" s="426">
        <v>107</v>
      </c>
      <c r="DZ1144" s="426">
        <v>187</v>
      </c>
      <c r="EA1144" s="426">
        <v>185</v>
      </c>
      <c r="EB1144" s="426">
        <v>161</v>
      </c>
      <c r="EC1144" s="426">
        <v>91</v>
      </c>
      <c r="ED1144" s="426">
        <v>186</v>
      </c>
      <c r="EE1144" s="426">
        <v>208</v>
      </c>
      <c r="EF1144" s="426">
        <v>149</v>
      </c>
      <c r="EG1144" s="426">
        <v>128</v>
      </c>
      <c r="EH1144" s="426">
        <v>190</v>
      </c>
      <c r="EI1144" s="426">
        <v>41</v>
      </c>
      <c r="EJ1144" s="426">
        <v>61</v>
      </c>
      <c r="EK1144" s="426">
        <v>29</v>
      </c>
      <c r="EL1144" s="426">
        <v>126</v>
      </c>
      <c r="EM1144" s="426">
        <v>205</v>
      </c>
      <c r="EN1144" s="426">
        <v>83</v>
      </c>
      <c r="EO1144" s="426">
        <v>192</v>
      </c>
      <c r="EP1144" s="426">
        <v>49</v>
      </c>
      <c r="EQ1144" s="426">
        <v>79</v>
      </c>
      <c r="ER1144" s="426">
        <v>157</v>
      </c>
      <c r="ES1144" s="426">
        <v>25</v>
      </c>
      <c r="ET1144" s="426">
        <v>217</v>
      </c>
      <c r="EU1144" s="426">
        <v>184</v>
      </c>
      <c r="EV1144" s="426">
        <v>60</v>
      </c>
      <c r="EW1144" s="426">
        <v>196</v>
      </c>
      <c r="EX1144" s="426">
        <v>12</v>
      </c>
      <c r="EY1144" s="426">
        <v>202</v>
      </c>
      <c r="EZ1144" s="426">
        <v>42</v>
      </c>
      <c r="FA1144" s="426">
        <v>139</v>
      </c>
      <c r="FB1144" s="426">
        <v>134</v>
      </c>
      <c r="FC1144" s="426">
        <v>191</v>
      </c>
      <c r="FD1144" s="426">
        <v>31</v>
      </c>
      <c r="FE1144" s="426">
        <v>28</v>
      </c>
      <c r="FF1144" s="426">
        <v>206</v>
      </c>
      <c r="FG1144" s="426">
        <v>67</v>
      </c>
      <c r="FH1144" s="426">
        <v>80</v>
      </c>
      <c r="FI1144" s="426">
        <v>97</v>
      </c>
      <c r="FJ1144" s="426">
        <v>193</v>
      </c>
      <c r="FK1144" s="426">
        <v>18</v>
      </c>
      <c r="FL1144" s="426">
        <v>179</v>
      </c>
      <c r="FM1144" s="426">
        <v>103</v>
      </c>
      <c r="FN1144" s="426">
        <v>73</v>
      </c>
      <c r="FO1144" s="426">
        <v>43</v>
      </c>
      <c r="FP1144" s="426">
        <v>166</v>
      </c>
      <c r="FQ1144" s="426">
        <v>64</v>
      </c>
      <c r="FR1144" s="426">
        <v>46</v>
      </c>
      <c r="FS1144" s="426">
        <v>219</v>
      </c>
      <c r="FT1144" s="426">
        <v>34</v>
      </c>
      <c r="FU1144" s="426">
        <v>23</v>
      </c>
      <c r="FV1144" s="426">
        <v>70</v>
      </c>
      <c r="FW1144" s="426">
        <v>177</v>
      </c>
      <c r="FX1144" s="426">
        <v>38</v>
      </c>
      <c r="FY1144" s="426">
        <v>197</v>
      </c>
      <c r="FZ1144" s="426">
        <v>58</v>
      </c>
      <c r="GA1144" s="426">
        <v>2</v>
      </c>
      <c r="GB1144" s="426">
        <v>6</v>
      </c>
      <c r="GC1144" s="426">
        <v>13</v>
      </c>
      <c r="GD1144" s="426">
        <v>113</v>
      </c>
      <c r="GE1144" s="426">
        <v>74</v>
      </c>
      <c r="GF1144" s="426">
        <v>172</v>
      </c>
      <c r="GG1144" s="426">
        <v>85</v>
      </c>
      <c r="GH1144" s="426">
        <v>199</v>
      </c>
      <c r="GI1144" s="426">
        <v>227</v>
      </c>
      <c r="GJ1144" s="426">
        <v>130</v>
      </c>
      <c r="GK1144" s="426">
        <v>229</v>
      </c>
      <c r="GL1144" s="426">
        <v>125</v>
      </c>
      <c r="GM1144" s="426">
        <v>11</v>
      </c>
      <c r="GN1144" s="426">
        <v>209</v>
      </c>
      <c r="GO1144" s="426">
        <v>160</v>
      </c>
      <c r="GP1144" s="426">
        <v>169</v>
      </c>
      <c r="GQ1144" s="426">
        <v>47</v>
      </c>
      <c r="GR1144" s="426">
        <v>114</v>
      </c>
      <c r="GS1144" s="426">
        <v>53</v>
      </c>
      <c r="GT1144" s="426">
        <v>198</v>
      </c>
      <c r="GU1144" s="426">
        <v>194</v>
      </c>
      <c r="GV1144" s="426">
        <v>21</v>
      </c>
      <c r="GW1144" s="426">
        <v>8</v>
      </c>
      <c r="GX1144" s="426">
        <v>15</v>
      </c>
      <c r="GY1144" s="426">
        <v>163</v>
      </c>
      <c r="GZ1144" s="426">
        <v>116</v>
      </c>
      <c r="HA1144" s="426">
        <v>36</v>
      </c>
      <c r="HB1144" s="426">
        <v>76</v>
      </c>
      <c r="HC1144" s="426">
        <v>140</v>
      </c>
      <c r="HD1144" s="426">
        <v>88</v>
      </c>
      <c r="HE1144" s="426">
        <v>200</v>
      </c>
      <c r="HF1144" s="426">
        <v>216</v>
      </c>
      <c r="HG1144" s="426">
        <v>147</v>
      </c>
      <c r="HH1144" s="426">
        <v>4</v>
      </c>
      <c r="HI1144" s="426">
        <v>176</v>
      </c>
      <c r="HJ1144" s="426">
        <v>119</v>
      </c>
      <c r="HK1144" s="426">
        <v>138</v>
      </c>
      <c r="HL1144" s="426">
        <v>87</v>
      </c>
      <c r="HM1144" s="426">
        <v>32</v>
      </c>
      <c r="HN1144" s="426">
        <v>183</v>
      </c>
      <c r="HO1144" s="426">
        <v>5</v>
      </c>
      <c r="HP1144" s="426">
        <v>135</v>
      </c>
      <c r="HR1144" s="426">
        <v>215</v>
      </c>
      <c r="HS1144" s="426">
        <v>93</v>
      </c>
      <c r="HT1144" s="426">
        <v>127</v>
      </c>
      <c r="HU1144" s="426">
        <v>137</v>
      </c>
      <c r="HW1144" s="426">
        <v>78</v>
      </c>
      <c r="HX1144" s="426">
        <v>148</v>
      </c>
      <c r="HY1144" s="426">
        <v>110</v>
      </c>
      <c r="HZ1144" s="426">
        <v>48</v>
      </c>
      <c r="IB1144" s="426">
        <v>50</v>
      </c>
      <c r="IC1144" s="426">
        <v>121</v>
      </c>
      <c r="ID1144" s="426">
        <v>201</v>
      </c>
      <c r="IE1144" s="426">
        <v>175</v>
      </c>
    </row>
    <row r="1145" spans="4:239" x14ac:dyDescent="0.2">
      <c r="E1145" s="428" t="s">
        <v>159</v>
      </c>
      <c r="F1145" s="426">
        <v>38</v>
      </c>
      <c r="G1145" s="426">
        <v>110</v>
      </c>
      <c r="H1145" s="426">
        <v>189</v>
      </c>
      <c r="I1145" s="426">
        <v>158</v>
      </c>
      <c r="J1145" s="426">
        <v>209</v>
      </c>
      <c r="K1145" s="426">
        <v>119</v>
      </c>
      <c r="L1145" s="426">
        <v>203</v>
      </c>
      <c r="M1145" s="426">
        <v>104</v>
      </c>
      <c r="N1145" s="426">
        <v>161</v>
      </c>
      <c r="O1145" s="426">
        <v>129</v>
      </c>
      <c r="P1145" s="426">
        <v>204</v>
      </c>
      <c r="Q1145" s="426">
        <v>108</v>
      </c>
      <c r="R1145" s="426">
        <v>117</v>
      </c>
      <c r="S1145" s="426">
        <v>192</v>
      </c>
      <c r="T1145" s="426">
        <v>229</v>
      </c>
      <c r="U1145" s="426">
        <v>213</v>
      </c>
      <c r="V1145" s="426">
        <v>64</v>
      </c>
      <c r="W1145" s="426">
        <v>41</v>
      </c>
      <c r="X1145" s="426">
        <v>23</v>
      </c>
      <c r="Y1145" s="426">
        <v>78</v>
      </c>
      <c r="Z1145" s="426">
        <v>138</v>
      </c>
      <c r="AA1145" s="426">
        <v>149</v>
      </c>
      <c r="AB1145" s="426">
        <v>12</v>
      </c>
      <c r="AC1145" s="426">
        <v>220</v>
      </c>
      <c r="AD1145" s="426">
        <v>54</v>
      </c>
      <c r="AE1145" s="426">
        <v>99</v>
      </c>
      <c r="AF1145" s="426">
        <v>218</v>
      </c>
      <c r="AG1145" s="426">
        <v>167</v>
      </c>
      <c r="AH1145" s="426">
        <v>88</v>
      </c>
      <c r="AI1145" s="426">
        <v>62</v>
      </c>
      <c r="AJ1145" s="426">
        <v>85</v>
      </c>
      <c r="AK1145" s="426">
        <v>136</v>
      </c>
      <c r="AL1145" s="426">
        <v>21</v>
      </c>
      <c r="AM1145" s="426">
        <v>166</v>
      </c>
      <c r="AN1145" s="426">
        <v>193</v>
      </c>
      <c r="AO1145" s="426">
        <v>97</v>
      </c>
      <c r="AP1145" s="426">
        <v>214</v>
      </c>
      <c r="AQ1145" s="426">
        <v>115</v>
      </c>
      <c r="AR1145" s="426">
        <v>50</v>
      </c>
      <c r="AS1145" s="426">
        <v>172</v>
      </c>
      <c r="AT1145" s="426">
        <v>83</v>
      </c>
      <c r="AU1145" s="426">
        <v>40</v>
      </c>
      <c r="AV1145" s="426">
        <v>46</v>
      </c>
      <c r="AW1145" s="426">
        <v>142</v>
      </c>
      <c r="AX1145" s="426">
        <v>122</v>
      </c>
      <c r="AY1145" s="426">
        <v>94</v>
      </c>
      <c r="AZ1145" s="426">
        <v>70</v>
      </c>
      <c r="BA1145" s="426">
        <v>164</v>
      </c>
      <c r="BB1145" s="426">
        <v>215</v>
      </c>
      <c r="BC1145" s="426">
        <v>42</v>
      </c>
      <c r="BD1145" s="426">
        <v>118</v>
      </c>
      <c r="BE1145" s="426">
        <v>5</v>
      </c>
      <c r="BF1145" s="426">
        <v>74</v>
      </c>
      <c r="BG1145" s="426">
        <v>197</v>
      </c>
      <c r="BH1145" s="426">
        <v>151</v>
      </c>
      <c r="BI1145" s="426">
        <v>135</v>
      </c>
      <c r="BJ1145" s="426">
        <v>61</v>
      </c>
      <c r="BK1145" s="426">
        <v>39</v>
      </c>
      <c r="BL1145" s="426">
        <v>58</v>
      </c>
      <c r="BM1145" s="426">
        <v>106</v>
      </c>
      <c r="BN1145" s="426">
        <v>77</v>
      </c>
      <c r="BO1145" s="426">
        <v>8</v>
      </c>
      <c r="BP1145" s="426">
        <v>137</v>
      </c>
      <c r="BQ1145" s="426">
        <v>92</v>
      </c>
      <c r="BR1145" s="426">
        <v>148</v>
      </c>
      <c r="BS1145" s="426">
        <v>3</v>
      </c>
      <c r="BT1145" s="426">
        <v>174</v>
      </c>
      <c r="BU1145" s="426">
        <v>231</v>
      </c>
      <c r="BV1145" s="426">
        <v>222</v>
      </c>
      <c r="BW1145" s="426">
        <v>18</v>
      </c>
      <c r="BX1145" s="426">
        <v>195</v>
      </c>
      <c r="BY1145" s="426">
        <v>1</v>
      </c>
      <c r="BZ1145" s="426">
        <v>81</v>
      </c>
      <c r="CA1145" s="426">
        <v>185</v>
      </c>
      <c r="CB1145" s="426">
        <v>128</v>
      </c>
      <c r="CC1145" s="426">
        <v>100</v>
      </c>
      <c r="CD1145" s="426">
        <v>173</v>
      </c>
      <c r="CE1145" s="426">
        <v>207</v>
      </c>
      <c r="CF1145" s="426">
        <v>152</v>
      </c>
      <c r="CG1145" s="426">
        <v>198</v>
      </c>
      <c r="CH1145" s="426">
        <v>170</v>
      </c>
      <c r="CI1145" s="426">
        <v>16</v>
      </c>
      <c r="CJ1145" s="426">
        <v>71</v>
      </c>
      <c r="CK1145" s="426">
        <v>201</v>
      </c>
      <c r="CL1145" s="426">
        <v>186</v>
      </c>
      <c r="CM1145" s="426">
        <v>112</v>
      </c>
      <c r="CN1145" s="426">
        <v>140</v>
      </c>
      <c r="CO1145" s="426">
        <v>35</v>
      </c>
      <c r="CP1145" s="426">
        <v>176</v>
      </c>
      <c r="CQ1145" s="426">
        <v>154</v>
      </c>
      <c r="CR1145" s="426">
        <v>48</v>
      </c>
      <c r="CS1145" s="426">
        <v>208</v>
      </c>
      <c r="CT1145" s="426">
        <v>181</v>
      </c>
      <c r="CU1145" s="426">
        <v>86</v>
      </c>
      <c r="CV1145" s="426">
        <v>224</v>
      </c>
      <c r="CW1145" s="426">
        <v>187</v>
      </c>
      <c r="CX1145" s="426">
        <v>169</v>
      </c>
      <c r="CY1145" s="426">
        <v>124</v>
      </c>
      <c r="CZ1145" s="426">
        <v>7</v>
      </c>
      <c r="DA1145" s="426">
        <v>34</v>
      </c>
      <c r="DB1145" s="426">
        <v>139</v>
      </c>
      <c r="DC1145" s="426">
        <v>131</v>
      </c>
      <c r="DD1145" s="426">
        <v>150</v>
      </c>
      <c r="DE1145" s="426">
        <v>68</v>
      </c>
      <c r="DF1145" s="426">
        <v>121</v>
      </c>
      <c r="DG1145" s="426">
        <v>182</v>
      </c>
      <c r="DH1145" s="426">
        <v>143</v>
      </c>
      <c r="DI1145" s="426">
        <v>90</v>
      </c>
      <c r="DJ1145" s="426">
        <v>15</v>
      </c>
      <c r="DK1145" s="426">
        <v>228</v>
      </c>
      <c r="DL1145" s="426">
        <v>89</v>
      </c>
      <c r="DM1145" s="426">
        <v>31</v>
      </c>
      <c r="DN1145" s="426">
        <v>52</v>
      </c>
      <c r="DO1145" s="426">
        <v>211</v>
      </c>
      <c r="DP1145" s="426">
        <v>225</v>
      </c>
      <c r="DQ1145" s="426">
        <v>45</v>
      </c>
      <c r="DR1145" s="426">
        <v>194</v>
      </c>
      <c r="DS1145" s="426">
        <v>84</v>
      </c>
      <c r="DT1145" s="426">
        <v>102</v>
      </c>
      <c r="DU1145" s="426">
        <v>93</v>
      </c>
      <c r="DV1145" s="426">
        <v>175</v>
      </c>
      <c r="DW1145" s="426">
        <v>134</v>
      </c>
      <c r="DX1145" s="426">
        <v>65</v>
      </c>
      <c r="DY1145" s="426">
        <v>28</v>
      </c>
      <c r="DZ1145" s="426">
        <v>96</v>
      </c>
      <c r="EA1145" s="426">
        <v>199</v>
      </c>
      <c r="EB1145" s="426">
        <v>73</v>
      </c>
      <c r="EC1145" s="426">
        <v>19</v>
      </c>
      <c r="ED1145" s="426">
        <v>127</v>
      </c>
      <c r="EE1145" s="426">
        <v>227</v>
      </c>
      <c r="EF1145" s="426">
        <v>132</v>
      </c>
      <c r="EG1145" s="426">
        <v>20</v>
      </c>
      <c r="EH1145" s="426">
        <v>11</v>
      </c>
      <c r="EI1145" s="426">
        <v>2</v>
      </c>
      <c r="EJ1145" s="426">
        <v>146</v>
      </c>
      <c r="EK1145" s="426">
        <v>155</v>
      </c>
      <c r="EL1145" s="426">
        <v>210</v>
      </c>
      <c r="EM1145" s="426">
        <v>6</v>
      </c>
      <c r="EN1145" s="426">
        <v>126</v>
      </c>
      <c r="EO1145" s="426">
        <v>111</v>
      </c>
      <c r="EP1145" s="426">
        <v>13</v>
      </c>
      <c r="EQ1145" s="426">
        <v>9</v>
      </c>
      <c r="ER1145" s="426">
        <v>24</v>
      </c>
      <c r="ES1145" s="426">
        <v>196</v>
      </c>
      <c r="ET1145" s="426">
        <v>32</v>
      </c>
      <c r="EU1145" s="426">
        <v>165</v>
      </c>
      <c r="EV1145" s="426">
        <v>44</v>
      </c>
      <c r="EW1145" s="426">
        <v>177</v>
      </c>
      <c r="EX1145" s="426">
        <v>123</v>
      </c>
      <c r="EY1145" s="426">
        <v>113</v>
      </c>
      <c r="EZ1145" s="426">
        <v>30</v>
      </c>
      <c r="FA1145" s="426">
        <v>144</v>
      </c>
      <c r="FB1145" s="426">
        <v>147</v>
      </c>
      <c r="FC1145" s="426">
        <v>53</v>
      </c>
      <c r="FD1145" s="426">
        <v>101</v>
      </c>
      <c r="FE1145" s="426">
        <v>57</v>
      </c>
      <c r="FF1145" s="426">
        <v>216</v>
      </c>
      <c r="FG1145" s="426">
        <v>49</v>
      </c>
      <c r="FH1145" s="426">
        <v>51</v>
      </c>
      <c r="FI1145" s="426">
        <v>206</v>
      </c>
      <c r="FJ1145" s="426">
        <v>60</v>
      </c>
      <c r="FK1145" s="426">
        <v>168</v>
      </c>
      <c r="FL1145" s="426">
        <v>72</v>
      </c>
      <c r="FM1145" s="426">
        <v>178</v>
      </c>
      <c r="FN1145" s="426">
        <v>91</v>
      </c>
      <c r="FO1145" s="426">
        <v>219</v>
      </c>
      <c r="FP1145" s="426">
        <v>226</v>
      </c>
      <c r="FQ1145" s="426">
        <v>55</v>
      </c>
      <c r="FR1145" s="426">
        <v>116</v>
      </c>
      <c r="FS1145" s="426">
        <v>33</v>
      </c>
      <c r="FT1145" s="426">
        <v>79</v>
      </c>
      <c r="FU1145" s="426">
        <v>230</v>
      </c>
      <c r="FV1145" s="426">
        <v>156</v>
      </c>
      <c r="FW1145" s="426">
        <v>37</v>
      </c>
      <c r="FX1145" s="426">
        <v>26</v>
      </c>
      <c r="FY1145" s="426">
        <v>59</v>
      </c>
      <c r="FZ1145" s="426">
        <v>120</v>
      </c>
      <c r="GA1145" s="426">
        <v>130</v>
      </c>
      <c r="GB1145" s="426">
        <v>157</v>
      </c>
      <c r="GC1145" s="426">
        <v>191</v>
      </c>
      <c r="GD1145" s="426">
        <v>217</v>
      </c>
      <c r="GE1145" s="426">
        <v>190</v>
      </c>
      <c r="GF1145" s="426">
        <v>180</v>
      </c>
      <c r="GG1145" s="426">
        <v>27</v>
      </c>
      <c r="GH1145" s="426">
        <v>223</v>
      </c>
      <c r="GI1145" s="426">
        <v>63</v>
      </c>
      <c r="GJ1145" s="426">
        <v>103</v>
      </c>
      <c r="GK1145" s="426">
        <v>184</v>
      </c>
      <c r="GL1145" s="426">
        <v>163</v>
      </c>
      <c r="GM1145" s="426">
        <v>141</v>
      </c>
      <c r="GN1145" s="426">
        <v>114</v>
      </c>
      <c r="GO1145" s="426">
        <v>80</v>
      </c>
      <c r="GP1145" s="426">
        <v>107</v>
      </c>
      <c r="GQ1145" s="426">
        <v>221</v>
      </c>
      <c r="GR1145" s="426">
        <v>22</v>
      </c>
      <c r="GS1145" s="426">
        <v>25</v>
      </c>
      <c r="GT1145" s="426">
        <v>133</v>
      </c>
      <c r="GU1145" s="426">
        <v>87</v>
      </c>
      <c r="GV1145" s="426">
        <v>98</v>
      </c>
      <c r="GW1145" s="426">
        <v>183</v>
      </c>
      <c r="GX1145" s="426">
        <v>14</v>
      </c>
      <c r="GY1145" s="426">
        <v>179</v>
      </c>
      <c r="GZ1145" s="426">
        <v>36</v>
      </c>
      <c r="HA1145" s="426">
        <v>67</v>
      </c>
      <c r="HB1145" s="426">
        <v>212</v>
      </c>
      <c r="HC1145" s="426">
        <v>105</v>
      </c>
      <c r="HD1145" s="426">
        <v>145</v>
      </c>
      <c r="HE1145" s="426">
        <v>17</v>
      </c>
      <c r="HF1145" s="426">
        <v>56</v>
      </c>
      <c r="HG1145" s="426">
        <v>4</v>
      </c>
      <c r="HH1145" s="426">
        <v>125</v>
      </c>
      <c r="HI1145" s="426">
        <v>200</v>
      </c>
      <c r="HJ1145" s="426">
        <v>69</v>
      </c>
      <c r="HK1145" s="426">
        <v>153</v>
      </c>
      <c r="HL1145" s="426">
        <v>162</v>
      </c>
      <c r="HM1145" s="426">
        <v>160</v>
      </c>
      <c r="HN1145" s="426">
        <v>205</v>
      </c>
      <c r="HO1145" s="426">
        <v>82</v>
      </c>
      <c r="HP1145" s="426">
        <v>95</v>
      </c>
      <c r="HR1145" s="426">
        <v>47</v>
      </c>
      <c r="HS1145" s="426">
        <v>159</v>
      </c>
      <c r="HT1145" s="426">
        <v>171</v>
      </c>
      <c r="HU1145" s="426">
        <v>75</v>
      </c>
      <c r="HW1145" s="426">
        <v>109</v>
      </c>
      <c r="HX1145" s="426">
        <v>76</v>
      </c>
      <c r="HY1145" s="426">
        <v>10</v>
      </c>
      <c r="HZ1145" s="426">
        <v>43</v>
      </c>
      <c r="IB1145" s="426">
        <v>188</v>
      </c>
      <c r="IC1145" s="426">
        <v>66</v>
      </c>
      <c r="ID1145" s="426">
        <v>29</v>
      </c>
      <c r="IE1145" s="426">
        <v>202</v>
      </c>
    </row>
    <row r="1147" spans="4:239" x14ac:dyDescent="0.2">
      <c r="D1147" s="429">
        <v>232</v>
      </c>
      <c r="E1147" s="429" t="s">
        <v>179</v>
      </c>
    </row>
    <row r="1148" spans="4:239" x14ac:dyDescent="0.2">
      <c r="E1148" s="428" t="s">
        <v>130</v>
      </c>
      <c r="F1148" s="426">
        <v>1</v>
      </c>
      <c r="G1148" s="426">
        <v>2</v>
      </c>
      <c r="H1148" s="426">
        <v>3</v>
      </c>
      <c r="I1148" s="426">
        <v>4</v>
      </c>
      <c r="J1148" s="426">
        <v>5</v>
      </c>
      <c r="K1148" s="426">
        <v>6</v>
      </c>
      <c r="L1148" s="426">
        <v>7</v>
      </c>
      <c r="M1148" s="426">
        <v>8</v>
      </c>
      <c r="N1148" s="426">
        <v>9</v>
      </c>
      <c r="O1148" s="426">
        <v>10</v>
      </c>
      <c r="P1148" s="426">
        <v>11</v>
      </c>
      <c r="Q1148" s="426">
        <v>12</v>
      </c>
      <c r="R1148" s="426">
        <v>13</v>
      </c>
      <c r="S1148" s="426">
        <v>14</v>
      </c>
      <c r="T1148" s="426">
        <v>15</v>
      </c>
      <c r="U1148" s="426">
        <v>16</v>
      </c>
      <c r="V1148" s="426">
        <v>17</v>
      </c>
      <c r="W1148" s="426">
        <v>18</v>
      </c>
      <c r="X1148" s="426">
        <v>19</v>
      </c>
      <c r="Y1148" s="426">
        <v>20</v>
      </c>
      <c r="Z1148" s="426">
        <v>21</v>
      </c>
      <c r="AA1148" s="426">
        <v>22</v>
      </c>
      <c r="AB1148" s="426">
        <v>23</v>
      </c>
      <c r="AC1148" s="426">
        <v>24</v>
      </c>
      <c r="AD1148" s="426">
        <v>25</v>
      </c>
      <c r="AE1148" s="426">
        <v>26</v>
      </c>
      <c r="AF1148" s="426">
        <v>27</v>
      </c>
      <c r="AG1148" s="426">
        <v>28</v>
      </c>
      <c r="AH1148" s="426">
        <v>29</v>
      </c>
      <c r="AI1148" s="426">
        <v>30</v>
      </c>
      <c r="AJ1148" s="426">
        <v>31</v>
      </c>
      <c r="AK1148" s="426">
        <v>32</v>
      </c>
      <c r="AL1148" s="426">
        <v>33</v>
      </c>
      <c r="AM1148" s="426">
        <v>34</v>
      </c>
      <c r="AN1148" s="426">
        <v>35</v>
      </c>
      <c r="AO1148" s="426">
        <v>36</v>
      </c>
      <c r="AP1148" s="426">
        <v>37</v>
      </c>
      <c r="AQ1148" s="426">
        <v>38</v>
      </c>
      <c r="AR1148" s="426">
        <v>39</v>
      </c>
      <c r="AS1148" s="426">
        <v>40</v>
      </c>
      <c r="AT1148" s="426">
        <v>41</v>
      </c>
      <c r="AU1148" s="426">
        <v>42</v>
      </c>
      <c r="AV1148" s="426">
        <v>43</v>
      </c>
      <c r="AW1148" s="426">
        <v>44</v>
      </c>
      <c r="AX1148" s="426">
        <v>45</v>
      </c>
      <c r="AY1148" s="426">
        <v>46</v>
      </c>
      <c r="AZ1148" s="426">
        <v>47</v>
      </c>
      <c r="BA1148" s="426">
        <v>48</v>
      </c>
      <c r="BB1148" s="426">
        <v>49</v>
      </c>
      <c r="BC1148" s="426">
        <v>50</v>
      </c>
      <c r="BD1148" s="426">
        <v>51</v>
      </c>
      <c r="BE1148" s="426">
        <v>52</v>
      </c>
      <c r="BF1148" s="426">
        <v>53</v>
      </c>
      <c r="BG1148" s="426">
        <v>54</v>
      </c>
      <c r="BH1148" s="426">
        <v>55</v>
      </c>
      <c r="BI1148" s="426">
        <v>56</v>
      </c>
      <c r="BJ1148" s="426">
        <v>57</v>
      </c>
      <c r="BK1148" s="426">
        <v>58</v>
      </c>
      <c r="BL1148" s="426">
        <v>59</v>
      </c>
      <c r="BM1148" s="426">
        <v>60</v>
      </c>
      <c r="BN1148" s="426">
        <v>61</v>
      </c>
      <c r="BO1148" s="426">
        <v>62</v>
      </c>
      <c r="BP1148" s="426">
        <v>63</v>
      </c>
      <c r="BQ1148" s="426">
        <v>64</v>
      </c>
      <c r="BR1148" s="426">
        <v>65</v>
      </c>
      <c r="BS1148" s="426">
        <v>66</v>
      </c>
      <c r="BT1148" s="426">
        <v>67</v>
      </c>
      <c r="BU1148" s="426">
        <v>68</v>
      </c>
      <c r="BV1148" s="426">
        <v>69</v>
      </c>
      <c r="BW1148" s="426">
        <v>70</v>
      </c>
      <c r="BX1148" s="426">
        <v>71</v>
      </c>
      <c r="BY1148" s="426">
        <v>72</v>
      </c>
      <c r="BZ1148" s="426">
        <v>73</v>
      </c>
      <c r="CA1148" s="426">
        <v>74</v>
      </c>
      <c r="CB1148" s="426">
        <v>75</v>
      </c>
      <c r="CC1148" s="426">
        <v>76</v>
      </c>
      <c r="CD1148" s="426">
        <v>77</v>
      </c>
      <c r="CE1148" s="426">
        <v>78</v>
      </c>
      <c r="CF1148" s="426">
        <v>79</v>
      </c>
      <c r="CG1148" s="426">
        <v>80</v>
      </c>
      <c r="CH1148" s="426">
        <v>81</v>
      </c>
      <c r="CI1148" s="426">
        <v>82</v>
      </c>
      <c r="CJ1148" s="426">
        <v>83</v>
      </c>
      <c r="CK1148" s="426">
        <v>84</v>
      </c>
      <c r="CL1148" s="426">
        <v>85</v>
      </c>
      <c r="CM1148" s="426">
        <v>86</v>
      </c>
      <c r="CN1148" s="426">
        <v>87</v>
      </c>
      <c r="CO1148" s="426">
        <v>88</v>
      </c>
      <c r="CP1148" s="426">
        <v>89</v>
      </c>
      <c r="CQ1148" s="426">
        <v>90</v>
      </c>
      <c r="CR1148" s="426">
        <v>91</v>
      </c>
      <c r="CS1148" s="426">
        <v>92</v>
      </c>
      <c r="CT1148" s="426">
        <v>93</v>
      </c>
      <c r="CU1148" s="426">
        <v>94</v>
      </c>
      <c r="CV1148" s="426">
        <v>95</v>
      </c>
      <c r="CW1148" s="426">
        <v>96</v>
      </c>
      <c r="CX1148" s="426">
        <v>97</v>
      </c>
      <c r="CY1148" s="426">
        <v>98</v>
      </c>
      <c r="CZ1148" s="426">
        <v>99</v>
      </c>
      <c r="DA1148" s="426">
        <v>100</v>
      </c>
      <c r="DB1148" s="426">
        <v>101</v>
      </c>
      <c r="DC1148" s="426">
        <v>102</v>
      </c>
      <c r="DD1148" s="426">
        <v>103</v>
      </c>
      <c r="DE1148" s="426">
        <v>104</v>
      </c>
      <c r="DF1148" s="426">
        <v>105</v>
      </c>
      <c r="DG1148" s="426">
        <v>106</v>
      </c>
      <c r="DH1148" s="426">
        <v>107</v>
      </c>
      <c r="DI1148" s="426">
        <v>108</v>
      </c>
      <c r="DJ1148" s="426">
        <v>109</v>
      </c>
      <c r="DK1148" s="426">
        <v>110</v>
      </c>
      <c r="DL1148" s="426">
        <v>111</v>
      </c>
      <c r="DM1148" s="426">
        <v>112</v>
      </c>
      <c r="DN1148" s="426">
        <v>113</v>
      </c>
      <c r="DO1148" s="426">
        <v>114</v>
      </c>
      <c r="DP1148" s="426">
        <v>115</v>
      </c>
      <c r="DQ1148" s="426">
        <v>116</v>
      </c>
      <c r="DR1148" s="426">
        <v>117</v>
      </c>
      <c r="DS1148" s="426">
        <v>118</v>
      </c>
      <c r="DT1148" s="426">
        <v>119</v>
      </c>
      <c r="DU1148" s="426">
        <v>120</v>
      </c>
      <c r="DV1148" s="426">
        <v>121</v>
      </c>
      <c r="DW1148" s="426">
        <v>122</v>
      </c>
      <c r="DX1148" s="426">
        <v>123</v>
      </c>
      <c r="DY1148" s="426">
        <v>124</v>
      </c>
      <c r="DZ1148" s="426">
        <v>125</v>
      </c>
      <c r="EA1148" s="426">
        <v>126</v>
      </c>
      <c r="EB1148" s="426">
        <v>127</v>
      </c>
      <c r="EC1148" s="426">
        <v>128</v>
      </c>
      <c r="ED1148" s="426">
        <v>129</v>
      </c>
      <c r="EE1148" s="426">
        <v>130</v>
      </c>
      <c r="EF1148" s="426">
        <v>131</v>
      </c>
      <c r="EG1148" s="426">
        <v>132</v>
      </c>
      <c r="EH1148" s="426">
        <v>133</v>
      </c>
      <c r="EI1148" s="426">
        <v>134</v>
      </c>
      <c r="EJ1148" s="426">
        <v>135</v>
      </c>
      <c r="EK1148" s="426">
        <v>136</v>
      </c>
      <c r="EL1148" s="426">
        <v>137</v>
      </c>
      <c r="EM1148" s="426">
        <v>138</v>
      </c>
      <c r="EN1148" s="426">
        <v>139</v>
      </c>
      <c r="EO1148" s="426">
        <v>140</v>
      </c>
      <c r="EP1148" s="426">
        <v>141</v>
      </c>
      <c r="EQ1148" s="426">
        <v>142</v>
      </c>
      <c r="ER1148" s="426">
        <v>143</v>
      </c>
      <c r="ES1148" s="426">
        <v>144</v>
      </c>
      <c r="ET1148" s="426">
        <v>145</v>
      </c>
      <c r="EU1148" s="426">
        <v>146</v>
      </c>
      <c r="EV1148" s="426">
        <v>147</v>
      </c>
      <c r="EW1148" s="426">
        <v>148</v>
      </c>
      <c r="EX1148" s="426">
        <v>149</v>
      </c>
      <c r="EY1148" s="426">
        <v>150</v>
      </c>
      <c r="EZ1148" s="426">
        <v>151</v>
      </c>
      <c r="FA1148" s="426">
        <v>152</v>
      </c>
      <c r="FB1148" s="426">
        <v>153</v>
      </c>
      <c r="FC1148" s="426">
        <v>154</v>
      </c>
      <c r="FD1148" s="426">
        <v>155</v>
      </c>
      <c r="FE1148" s="426">
        <v>156</v>
      </c>
      <c r="FF1148" s="426">
        <v>157</v>
      </c>
      <c r="FG1148" s="426">
        <v>158</v>
      </c>
      <c r="FH1148" s="426">
        <v>159</v>
      </c>
      <c r="FI1148" s="426">
        <v>160</v>
      </c>
      <c r="FJ1148" s="426">
        <v>161</v>
      </c>
      <c r="FK1148" s="426">
        <v>162</v>
      </c>
      <c r="FL1148" s="426">
        <v>163</v>
      </c>
      <c r="FM1148" s="426">
        <v>164</v>
      </c>
      <c r="FN1148" s="426">
        <v>165</v>
      </c>
      <c r="FO1148" s="426">
        <v>166</v>
      </c>
      <c r="FP1148" s="426">
        <v>167</v>
      </c>
      <c r="FQ1148" s="426">
        <v>168</v>
      </c>
      <c r="FR1148" s="426">
        <v>169</v>
      </c>
      <c r="FS1148" s="426">
        <v>170</v>
      </c>
      <c r="FT1148" s="426">
        <v>171</v>
      </c>
      <c r="FU1148" s="426">
        <v>172</v>
      </c>
      <c r="FV1148" s="426">
        <v>173</v>
      </c>
      <c r="FW1148" s="426">
        <v>174</v>
      </c>
      <c r="FX1148" s="426">
        <v>175</v>
      </c>
      <c r="FY1148" s="426">
        <v>176</v>
      </c>
      <c r="FZ1148" s="426">
        <v>177</v>
      </c>
      <c r="GA1148" s="426">
        <v>178</v>
      </c>
      <c r="GB1148" s="426">
        <v>179</v>
      </c>
      <c r="GC1148" s="426">
        <v>180</v>
      </c>
      <c r="GD1148" s="426">
        <v>181</v>
      </c>
      <c r="GE1148" s="426">
        <v>182</v>
      </c>
      <c r="GF1148" s="426">
        <v>183</v>
      </c>
      <c r="GG1148" s="426">
        <v>184</v>
      </c>
      <c r="GH1148" s="426">
        <v>185</v>
      </c>
      <c r="GI1148" s="426">
        <v>186</v>
      </c>
      <c r="GJ1148" s="426">
        <v>187</v>
      </c>
      <c r="GK1148" s="426">
        <v>188</v>
      </c>
      <c r="GL1148" s="426">
        <v>189</v>
      </c>
      <c r="GM1148" s="426">
        <v>190</v>
      </c>
      <c r="GN1148" s="426">
        <v>191</v>
      </c>
      <c r="GO1148" s="426">
        <v>192</v>
      </c>
      <c r="GP1148" s="426">
        <v>193</v>
      </c>
      <c r="GQ1148" s="426">
        <v>194</v>
      </c>
      <c r="GR1148" s="426">
        <v>195</v>
      </c>
      <c r="GS1148" s="426">
        <v>196</v>
      </c>
      <c r="GT1148" s="426">
        <v>197</v>
      </c>
      <c r="GU1148" s="426">
        <v>198</v>
      </c>
      <c r="GV1148" s="426">
        <v>199</v>
      </c>
      <c r="GW1148" s="426">
        <v>200</v>
      </c>
      <c r="GX1148" s="426">
        <v>201</v>
      </c>
      <c r="GY1148" s="426">
        <v>202</v>
      </c>
      <c r="GZ1148" s="426">
        <v>203</v>
      </c>
      <c r="HA1148" s="426">
        <v>204</v>
      </c>
      <c r="HB1148" s="426">
        <v>205</v>
      </c>
      <c r="HC1148" s="426">
        <v>206</v>
      </c>
      <c r="HD1148" s="426">
        <v>207</v>
      </c>
      <c r="HE1148" s="426">
        <v>208</v>
      </c>
      <c r="HF1148" s="426">
        <v>209</v>
      </c>
      <c r="HG1148" s="426">
        <v>210</v>
      </c>
      <c r="HH1148" s="426">
        <v>211</v>
      </c>
      <c r="HI1148" s="426">
        <v>212</v>
      </c>
      <c r="HJ1148" s="426">
        <v>213</v>
      </c>
      <c r="HK1148" s="426">
        <v>214</v>
      </c>
      <c r="HL1148" s="426">
        <v>215</v>
      </c>
      <c r="HM1148" s="426">
        <v>216</v>
      </c>
      <c r="HN1148" s="426">
        <v>217</v>
      </c>
      <c r="HO1148" s="426">
        <v>218</v>
      </c>
      <c r="HP1148" s="426">
        <v>219</v>
      </c>
      <c r="HQ1148" s="426">
        <v>220</v>
      </c>
      <c r="HR1148" s="426">
        <v>221</v>
      </c>
      <c r="HS1148" s="426">
        <v>222</v>
      </c>
      <c r="HT1148" s="426">
        <v>223</v>
      </c>
      <c r="HU1148" s="426">
        <v>224</v>
      </c>
      <c r="HW1148" s="426">
        <v>225</v>
      </c>
      <c r="HX1148" s="426">
        <v>226</v>
      </c>
      <c r="HY1148" s="426">
        <v>227</v>
      </c>
      <c r="HZ1148" s="426">
        <v>228</v>
      </c>
      <c r="IB1148" s="426">
        <v>229</v>
      </c>
      <c r="IC1148" s="426">
        <v>230</v>
      </c>
      <c r="ID1148" s="426">
        <v>231</v>
      </c>
      <c r="IE1148" s="426">
        <v>232</v>
      </c>
    </row>
    <row r="1149" spans="4:239" x14ac:dyDescent="0.2">
      <c r="E1149" s="428" t="s">
        <v>157</v>
      </c>
      <c r="F1149" s="426">
        <v>119</v>
      </c>
      <c r="G1149" s="426">
        <v>91</v>
      </c>
      <c r="H1149" s="426">
        <v>44</v>
      </c>
      <c r="I1149" s="426">
        <v>197</v>
      </c>
      <c r="J1149" s="426">
        <v>86</v>
      </c>
      <c r="K1149" s="426">
        <v>204</v>
      </c>
      <c r="L1149" s="426">
        <v>143</v>
      </c>
      <c r="M1149" s="426">
        <v>12</v>
      </c>
      <c r="N1149" s="426">
        <v>23</v>
      </c>
      <c r="O1149" s="426">
        <v>118</v>
      </c>
      <c r="P1149" s="426">
        <v>169</v>
      </c>
      <c r="Q1149" s="426">
        <v>171</v>
      </c>
      <c r="R1149" s="426">
        <v>125</v>
      </c>
      <c r="S1149" s="426">
        <v>7</v>
      </c>
      <c r="T1149" s="426">
        <v>129</v>
      </c>
      <c r="U1149" s="426">
        <v>20</v>
      </c>
      <c r="V1149" s="426">
        <v>106</v>
      </c>
      <c r="W1149" s="426">
        <v>160</v>
      </c>
      <c r="X1149" s="426">
        <v>67</v>
      </c>
      <c r="Y1149" s="426">
        <v>222</v>
      </c>
      <c r="Z1149" s="426">
        <v>174</v>
      </c>
      <c r="AA1149" s="426">
        <v>139</v>
      </c>
      <c r="AB1149" s="426">
        <v>72</v>
      </c>
      <c r="AC1149" s="426">
        <v>50</v>
      </c>
      <c r="AD1149" s="426">
        <v>58</v>
      </c>
      <c r="AE1149" s="426">
        <v>43</v>
      </c>
      <c r="AF1149" s="426">
        <v>190</v>
      </c>
      <c r="AG1149" s="426">
        <v>10</v>
      </c>
      <c r="AH1149" s="426">
        <v>205</v>
      </c>
      <c r="AI1149" s="426">
        <v>141</v>
      </c>
      <c r="AJ1149" s="426">
        <v>193</v>
      </c>
      <c r="AK1149" s="426">
        <v>130</v>
      </c>
      <c r="AL1149" s="426">
        <v>59</v>
      </c>
      <c r="AM1149" s="426">
        <v>133</v>
      </c>
      <c r="AN1149" s="426">
        <v>26</v>
      </c>
      <c r="AO1149" s="426">
        <v>162</v>
      </c>
      <c r="AP1149" s="426">
        <v>3</v>
      </c>
      <c r="AQ1149" s="426">
        <v>49</v>
      </c>
      <c r="AR1149" s="426">
        <v>156</v>
      </c>
      <c r="AS1149" s="426">
        <v>147</v>
      </c>
      <c r="AT1149" s="426">
        <v>95</v>
      </c>
      <c r="AU1149" s="426">
        <v>103</v>
      </c>
      <c r="AV1149" s="426">
        <v>2</v>
      </c>
      <c r="AW1149" s="426">
        <v>76</v>
      </c>
      <c r="AX1149" s="426">
        <v>211</v>
      </c>
      <c r="AY1149" s="426">
        <v>88</v>
      </c>
      <c r="AZ1149" s="426">
        <v>124</v>
      </c>
      <c r="BA1149" s="426">
        <v>170</v>
      </c>
      <c r="BB1149" s="426">
        <v>112</v>
      </c>
      <c r="BC1149" s="426">
        <v>179</v>
      </c>
      <c r="BD1149" s="426">
        <v>69</v>
      </c>
      <c r="BE1149" s="426">
        <v>71</v>
      </c>
      <c r="BF1149" s="426">
        <v>101</v>
      </c>
      <c r="BG1149" s="426">
        <v>229</v>
      </c>
      <c r="BH1149" s="426">
        <v>181</v>
      </c>
      <c r="BI1149" s="426">
        <v>168</v>
      </c>
      <c r="BJ1149" s="426">
        <v>134</v>
      </c>
      <c r="BK1149" s="426">
        <v>17</v>
      </c>
      <c r="BL1149" s="426">
        <v>230</v>
      </c>
      <c r="BM1149" s="426">
        <v>21</v>
      </c>
      <c r="BN1149" s="426">
        <v>135</v>
      </c>
      <c r="BO1149" s="426">
        <v>64</v>
      </c>
      <c r="BP1149" s="426">
        <v>157</v>
      </c>
      <c r="BQ1149" s="426">
        <v>201</v>
      </c>
      <c r="BR1149" s="426">
        <v>53</v>
      </c>
      <c r="BS1149" s="426">
        <v>199</v>
      </c>
      <c r="BT1149" s="426">
        <v>45</v>
      </c>
      <c r="BU1149" s="426">
        <v>127</v>
      </c>
      <c r="BV1149" s="426">
        <v>100</v>
      </c>
      <c r="BW1149" s="426">
        <v>63</v>
      </c>
      <c r="BX1149" s="426">
        <v>19</v>
      </c>
      <c r="BY1149" s="426">
        <v>80</v>
      </c>
      <c r="BZ1149" s="426">
        <v>61</v>
      </c>
      <c r="CA1149" s="426">
        <v>213</v>
      </c>
      <c r="CB1149" s="426">
        <v>183</v>
      </c>
      <c r="CC1149" s="426">
        <v>79</v>
      </c>
      <c r="CD1149" s="426">
        <v>208</v>
      </c>
      <c r="CE1149" s="426">
        <v>34</v>
      </c>
      <c r="CF1149" s="426">
        <v>36</v>
      </c>
      <c r="CG1149" s="426">
        <v>158</v>
      </c>
      <c r="CH1149" s="426">
        <v>14</v>
      </c>
      <c r="CI1149" s="426">
        <v>128</v>
      </c>
      <c r="CJ1149" s="426">
        <v>25</v>
      </c>
      <c r="CK1149" s="426">
        <v>108</v>
      </c>
      <c r="CL1149" s="426">
        <v>27</v>
      </c>
      <c r="CM1149" s="426">
        <v>177</v>
      </c>
      <c r="CN1149" s="426">
        <v>131</v>
      </c>
      <c r="CO1149" s="426">
        <v>90</v>
      </c>
      <c r="CP1149" s="426">
        <v>98</v>
      </c>
      <c r="CQ1149" s="426">
        <v>225</v>
      </c>
      <c r="CR1149" s="426">
        <v>219</v>
      </c>
      <c r="CS1149" s="426">
        <v>164</v>
      </c>
      <c r="CT1149" s="426">
        <v>207</v>
      </c>
      <c r="CU1149" s="426">
        <v>176</v>
      </c>
      <c r="CV1149" s="426">
        <v>221</v>
      </c>
      <c r="CW1149" s="426">
        <v>18</v>
      </c>
      <c r="CX1149" s="426">
        <v>136</v>
      </c>
      <c r="CY1149" s="426">
        <v>209</v>
      </c>
      <c r="CZ1149" s="426">
        <v>227</v>
      </c>
      <c r="DA1149" s="426">
        <v>97</v>
      </c>
      <c r="DB1149" s="426">
        <v>70</v>
      </c>
      <c r="DC1149" s="426">
        <v>4</v>
      </c>
      <c r="DD1149" s="426">
        <v>191</v>
      </c>
      <c r="DE1149" s="426">
        <v>185</v>
      </c>
      <c r="DF1149" s="426">
        <v>89</v>
      </c>
      <c r="DG1149" s="426">
        <v>94</v>
      </c>
      <c r="DH1149" s="426">
        <v>231</v>
      </c>
      <c r="DI1149" s="426">
        <v>114</v>
      </c>
      <c r="DJ1149" s="426">
        <v>28</v>
      </c>
      <c r="DK1149" s="426">
        <v>223</v>
      </c>
      <c r="DL1149" s="426">
        <v>187</v>
      </c>
      <c r="DM1149" s="426">
        <v>75</v>
      </c>
      <c r="DN1149" s="426">
        <v>16</v>
      </c>
      <c r="DO1149" s="426">
        <v>32</v>
      </c>
      <c r="DP1149" s="426">
        <v>126</v>
      </c>
      <c r="DQ1149" s="426">
        <v>210</v>
      </c>
      <c r="DR1149" s="426">
        <v>184</v>
      </c>
      <c r="DS1149" s="426">
        <v>82</v>
      </c>
      <c r="DT1149" s="426">
        <v>148</v>
      </c>
      <c r="DU1149" s="426">
        <v>122</v>
      </c>
      <c r="DV1149" s="426">
        <v>110</v>
      </c>
      <c r="DW1149" s="426">
        <v>93</v>
      </c>
      <c r="DX1149" s="426">
        <v>120</v>
      </c>
      <c r="DY1149" s="426">
        <v>78</v>
      </c>
      <c r="DZ1149" s="426">
        <v>52</v>
      </c>
      <c r="EA1149" s="426">
        <v>15</v>
      </c>
      <c r="EB1149" s="426">
        <v>83</v>
      </c>
      <c r="EC1149" s="426">
        <v>56</v>
      </c>
      <c r="ED1149" s="426">
        <v>182</v>
      </c>
      <c r="EE1149" s="426">
        <v>216</v>
      </c>
      <c r="EF1149" s="426">
        <v>215</v>
      </c>
      <c r="EG1149" s="426">
        <v>74</v>
      </c>
      <c r="EH1149" s="426">
        <v>195</v>
      </c>
      <c r="EI1149" s="426">
        <v>77</v>
      </c>
      <c r="EJ1149" s="426">
        <v>6</v>
      </c>
      <c r="EK1149" s="426">
        <v>40</v>
      </c>
      <c r="EL1149" s="426">
        <v>161</v>
      </c>
      <c r="EM1149" s="426">
        <v>220</v>
      </c>
      <c r="EN1149" s="426">
        <v>107</v>
      </c>
      <c r="EO1149" s="426">
        <v>51</v>
      </c>
      <c r="EP1149" s="426">
        <v>5</v>
      </c>
      <c r="EQ1149" s="426">
        <v>99</v>
      </c>
      <c r="ER1149" s="426">
        <v>92</v>
      </c>
      <c r="ES1149" s="426">
        <v>151</v>
      </c>
      <c r="ET1149" s="426">
        <v>146</v>
      </c>
      <c r="EU1149" s="426">
        <v>24</v>
      </c>
      <c r="EV1149" s="426">
        <v>163</v>
      </c>
      <c r="EW1149" s="426">
        <v>172</v>
      </c>
      <c r="EX1149" s="426">
        <v>212</v>
      </c>
      <c r="EY1149" s="426">
        <v>96</v>
      </c>
      <c r="EZ1149" s="426">
        <v>167</v>
      </c>
      <c r="FA1149" s="426">
        <v>85</v>
      </c>
      <c r="FB1149" s="426">
        <v>152</v>
      </c>
      <c r="FC1149" s="426">
        <v>42</v>
      </c>
      <c r="FD1149" s="426">
        <v>138</v>
      </c>
      <c r="FE1149" s="426">
        <v>224</v>
      </c>
      <c r="FF1149" s="426">
        <v>232</v>
      </c>
      <c r="FG1149" s="426">
        <v>62</v>
      </c>
      <c r="FH1149" s="426">
        <v>1</v>
      </c>
      <c r="FI1149" s="426">
        <v>178</v>
      </c>
      <c r="FJ1149" s="426">
        <v>109</v>
      </c>
      <c r="FK1149" s="426">
        <v>13</v>
      </c>
      <c r="FL1149" s="426">
        <v>228</v>
      </c>
      <c r="FM1149" s="426">
        <v>46</v>
      </c>
      <c r="FN1149" s="426">
        <v>104</v>
      </c>
      <c r="FO1149" s="426">
        <v>123</v>
      </c>
      <c r="FP1149" s="426">
        <v>144</v>
      </c>
      <c r="FQ1149" s="426">
        <v>189</v>
      </c>
      <c r="FR1149" s="426">
        <v>8</v>
      </c>
      <c r="FS1149" s="426">
        <v>218</v>
      </c>
      <c r="FT1149" s="426">
        <v>217</v>
      </c>
      <c r="FU1149" s="426">
        <v>203</v>
      </c>
      <c r="FV1149" s="426">
        <v>150</v>
      </c>
      <c r="FW1149" s="426">
        <v>198</v>
      </c>
      <c r="FX1149" s="426">
        <v>153</v>
      </c>
      <c r="FY1149" s="426">
        <v>35</v>
      </c>
      <c r="FZ1149" s="426">
        <v>154</v>
      </c>
      <c r="GA1149" s="426">
        <v>140</v>
      </c>
      <c r="GB1149" s="426">
        <v>196</v>
      </c>
      <c r="GC1149" s="426">
        <v>188</v>
      </c>
      <c r="GD1149" s="426">
        <v>175</v>
      </c>
      <c r="GE1149" s="426">
        <v>159</v>
      </c>
      <c r="GF1149" s="426">
        <v>39</v>
      </c>
      <c r="GG1149" s="426">
        <v>57</v>
      </c>
      <c r="GH1149" s="426">
        <v>166</v>
      </c>
      <c r="GI1149" s="426">
        <v>142</v>
      </c>
      <c r="GJ1149" s="426">
        <v>60</v>
      </c>
      <c r="GK1149" s="426">
        <v>47</v>
      </c>
      <c r="GL1149" s="426">
        <v>186</v>
      </c>
      <c r="GM1149" s="426">
        <v>87</v>
      </c>
      <c r="GN1149" s="426">
        <v>145</v>
      </c>
      <c r="GO1149" s="426">
        <v>11</v>
      </c>
      <c r="GP1149" s="426">
        <v>54</v>
      </c>
      <c r="GQ1149" s="426">
        <v>192</v>
      </c>
      <c r="GR1149" s="426">
        <v>116</v>
      </c>
      <c r="GS1149" s="426">
        <v>105</v>
      </c>
      <c r="GT1149" s="426">
        <v>155</v>
      </c>
      <c r="GU1149" s="426">
        <v>65</v>
      </c>
      <c r="GV1149" s="426">
        <v>206</v>
      </c>
      <c r="GW1149" s="426">
        <v>149</v>
      </c>
      <c r="GX1149" s="426">
        <v>194</v>
      </c>
      <c r="GY1149" s="426">
        <v>55</v>
      </c>
      <c r="GZ1149" s="426">
        <v>22</v>
      </c>
      <c r="HA1149" s="426">
        <v>81</v>
      </c>
      <c r="HB1149" s="426">
        <v>137</v>
      </c>
      <c r="HC1149" s="426">
        <v>165</v>
      </c>
      <c r="HD1149" s="426">
        <v>48</v>
      </c>
      <c r="HE1149" s="426">
        <v>31</v>
      </c>
      <c r="HF1149" s="426">
        <v>117</v>
      </c>
      <c r="HG1149" s="426">
        <v>226</v>
      </c>
      <c r="HH1149" s="426">
        <v>115</v>
      </c>
      <c r="HI1149" s="426">
        <v>173</v>
      </c>
      <c r="HJ1149" s="426">
        <v>200</v>
      </c>
      <c r="HK1149" s="426">
        <v>37</v>
      </c>
      <c r="HL1149" s="426">
        <v>66</v>
      </c>
      <c r="HM1149" s="426">
        <v>29</v>
      </c>
      <c r="HN1149" s="426">
        <v>38</v>
      </c>
      <c r="HO1149" s="426">
        <v>132</v>
      </c>
      <c r="HP1149" s="426">
        <v>73</v>
      </c>
      <c r="HQ1149" s="426">
        <v>68</v>
      </c>
      <c r="HR1149" s="426">
        <v>30</v>
      </c>
      <c r="HS1149" s="426">
        <v>41</v>
      </c>
      <c r="HT1149" s="426">
        <v>102</v>
      </c>
      <c r="HU1149" s="426">
        <v>111</v>
      </c>
      <c r="HW1149" s="426">
        <v>202</v>
      </c>
      <c r="HX1149" s="426">
        <v>214</v>
      </c>
      <c r="HY1149" s="426">
        <v>180</v>
      </c>
      <c r="HZ1149" s="426">
        <v>113</v>
      </c>
      <c r="IB1149" s="426">
        <v>84</v>
      </c>
      <c r="IC1149" s="426">
        <v>121</v>
      </c>
      <c r="ID1149" s="426">
        <v>9</v>
      </c>
      <c r="IE1149" s="426">
        <v>33</v>
      </c>
    </row>
    <row r="1150" spans="4:239" x14ac:dyDescent="0.2">
      <c r="E1150" s="428" t="s">
        <v>159</v>
      </c>
      <c r="F1150" s="426">
        <v>192</v>
      </c>
      <c r="G1150" s="426">
        <v>138</v>
      </c>
      <c r="H1150" s="426">
        <v>64</v>
      </c>
      <c r="I1150" s="426">
        <v>22</v>
      </c>
      <c r="J1150" s="426">
        <v>229</v>
      </c>
      <c r="K1150" s="426">
        <v>34</v>
      </c>
      <c r="L1150" s="426">
        <v>180</v>
      </c>
      <c r="M1150" s="426">
        <v>130</v>
      </c>
      <c r="N1150" s="426">
        <v>18</v>
      </c>
      <c r="O1150" s="426">
        <v>101</v>
      </c>
      <c r="P1150" s="426">
        <v>100</v>
      </c>
      <c r="Q1150" s="426">
        <v>223</v>
      </c>
      <c r="R1150" s="426">
        <v>77</v>
      </c>
      <c r="S1150" s="426">
        <v>3</v>
      </c>
      <c r="T1150" s="426">
        <v>121</v>
      </c>
      <c r="U1150" s="426">
        <v>28</v>
      </c>
      <c r="V1150" s="426">
        <v>148</v>
      </c>
      <c r="W1150" s="426">
        <v>20</v>
      </c>
      <c r="X1150" s="426">
        <v>215</v>
      </c>
      <c r="Y1150" s="426">
        <v>14</v>
      </c>
      <c r="Z1150" s="426">
        <v>8</v>
      </c>
      <c r="AA1150" s="426">
        <v>96</v>
      </c>
      <c r="AB1150" s="426">
        <v>109</v>
      </c>
      <c r="AC1150" s="426">
        <v>47</v>
      </c>
      <c r="AD1150" s="426">
        <v>92</v>
      </c>
      <c r="AE1150" s="426">
        <v>153</v>
      </c>
      <c r="AF1150" s="426">
        <v>35</v>
      </c>
      <c r="AG1150" s="426">
        <v>112</v>
      </c>
      <c r="AH1150" s="426">
        <v>187</v>
      </c>
      <c r="AI1150" s="426">
        <v>72</v>
      </c>
      <c r="AJ1150" s="426">
        <v>129</v>
      </c>
      <c r="AK1150" s="426">
        <v>108</v>
      </c>
      <c r="AL1150" s="426">
        <v>219</v>
      </c>
      <c r="AM1150" s="426">
        <v>165</v>
      </c>
      <c r="AN1150" s="426">
        <v>224</v>
      </c>
      <c r="AO1150" s="426">
        <v>60</v>
      </c>
      <c r="AP1150" s="426">
        <v>113</v>
      </c>
      <c r="AQ1150" s="426">
        <v>42</v>
      </c>
      <c r="AR1150" s="426">
        <v>88</v>
      </c>
      <c r="AS1150" s="426">
        <v>201</v>
      </c>
      <c r="AT1150" s="426">
        <v>49</v>
      </c>
      <c r="AU1150" s="426">
        <v>218</v>
      </c>
      <c r="AV1150" s="426">
        <v>122</v>
      </c>
      <c r="AW1150" s="426">
        <v>103</v>
      </c>
      <c r="AX1150" s="426">
        <v>168</v>
      </c>
      <c r="AY1150" s="426">
        <v>33</v>
      </c>
      <c r="AZ1150" s="426">
        <v>115</v>
      </c>
      <c r="BA1150" s="426">
        <v>164</v>
      </c>
      <c r="BB1150" s="426">
        <v>128</v>
      </c>
      <c r="BC1150" s="426">
        <v>93</v>
      </c>
      <c r="BD1150" s="426">
        <v>50</v>
      </c>
      <c r="BE1150" s="426">
        <v>160</v>
      </c>
      <c r="BF1150" s="426">
        <v>210</v>
      </c>
      <c r="BG1150" s="426">
        <v>2</v>
      </c>
      <c r="BH1150" s="426">
        <v>83</v>
      </c>
      <c r="BI1150" s="426">
        <v>220</v>
      </c>
      <c r="BJ1150" s="426">
        <v>196</v>
      </c>
      <c r="BK1150" s="426">
        <v>55</v>
      </c>
      <c r="BL1150" s="426">
        <v>163</v>
      </c>
      <c r="BM1150" s="426">
        <v>79</v>
      </c>
      <c r="BN1150" s="426">
        <v>139</v>
      </c>
      <c r="BO1150" s="426">
        <v>44</v>
      </c>
      <c r="BP1150" s="426">
        <v>74</v>
      </c>
      <c r="BQ1150" s="426">
        <v>5</v>
      </c>
      <c r="BR1150" s="426">
        <v>171</v>
      </c>
      <c r="BS1150" s="426">
        <v>120</v>
      </c>
      <c r="BT1150" s="426">
        <v>204</v>
      </c>
      <c r="BU1150" s="426">
        <v>105</v>
      </c>
      <c r="BV1150" s="426">
        <v>145</v>
      </c>
      <c r="BW1150" s="426">
        <v>43</v>
      </c>
      <c r="BX1150" s="426">
        <v>32</v>
      </c>
      <c r="BY1150" s="426">
        <v>186</v>
      </c>
      <c r="BZ1150" s="426">
        <v>182</v>
      </c>
      <c r="CA1150" s="426">
        <v>62</v>
      </c>
      <c r="CB1150" s="426">
        <v>91</v>
      </c>
      <c r="CC1150" s="426">
        <v>80</v>
      </c>
      <c r="CD1150" s="426">
        <v>25</v>
      </c>
      <c r="CE1150" s="426">
        <v>154</v>
      </c>
      <c r="CF1150" s="426">
        <v>181</v>
      </c>
      <c r="CG1150" s="426">
        <v>131</v>
      </c>
      <c r="CH1150" s="426">
        <v>78</v>
      </c>
      <c r="CI1150" s="426">
        <v>178</v>
      </c>
      <c r="CJ1150" s="426">
        <v>199</v>
      </c>
      <c r="CK1150" s="426">
        <v>123</v>
      </c>
      <c r="CL1150" s="426">
        <v>99</v>
      </c>
      <c r="CM1150" s="426">
        <v>149</v>
      </c>
      <c r="CN1150" s="426">
        <v>200</v>
      </c>
      <c r="CO1150" s="426">
        <v>211</v>
      </c>
      <c r="CP1150" s="426">
        <v>16</v>
      </c>
      <c r="CQ1150" s="426">
        <v>136</v>
      </c>
      <c r="CR1150" s="426">
        <v>124</v>
      </c>
      <c r="CS1150" s="426">
        <v>116</v>
      </c>
      <c r="CT1150" s="426">
        <v>52</v>
      </c>
      <c r="CU1150" s="426">
        <v>162</v>
      </c>
      <c r="CV1150" s="426">
        <v>202</v>
      </c>
      <c r="CW1150" s="426">
        <v>150</v>
      </c>
      <c r="CX1150" s="426">
        <v>140</v>
      </c>
      <c r="CY1150" s="426">
        <v>117</v>
      </c>
      <c r="CZ1150" s="426">
        <v>231</v>
      </c>
      <c r="DA1150" s="426">
        <v>29</v>
      </c>
      <c r="DB1150" s="426">
        <v>159</v>
      </c>
      <c r="DC1150" s="426">
        <v>198</v>
      </c>
      <c r="DD1150" s="426">
        <v>66</v>
      </c>
      <c r="DE1150" s="426">
        <v>135</v>
      </c>
      <c r="DF1150" s="426">
        <v>56</v>
      </c>
      <c r="DG1150" s="426">
        <v>10</v>
      </c>
      <c r="DH1150" s="426">
        <v>189</v>
      </c>
      <c r="DI1150" s="426">
        <v>212</v>
      </c>
      <c r="DJ1150" s="426">
        <v>173</v>
      </c>
      <c r="DK1150" s="426">
        <v>156</v>
      </c>
      <c r="DL1150" s="426">
        <v>57</v>
      </c>
      <c r="DM1150" s="426">
        <v>36</v>
      </c>
      <c r="DN1150" s="426">
        <v>184</v>
      </c>
      <c r="DO1150" s="426">
        <v>71</v>
      </c>
      <c r="DP1150" s="426">
        <v>81</v>
      </c>
      <c r="DQ1150" s="426">
        <v>59</v>
      </c>
      <c r="DR1150" s="426">
        <v>206</v>
      </c>
      <c r="DS1150" s="426">
        <v>232</v>
      </c>
      <c r="DT1150" s="426">
        <v>21</v>
      </c>
      <c r="DU1150" s="426">
        <v>46</v>
      </c>
      <c r="DV1150" s="426">
        <v>87</v>
      </c>
      <c r="DW1150" s="426">
        <v>195</v>
      </c>
      <c r="DX1150" s="426">
        <v>221</v>
      </c>
      <c r="DY1150" s="426">
        <v>12</v>
      </c>
      <c r="DZ1150" s="426">
        <v>84</v>
      </c>
      <c r="EA1150" s="426">
        <v>185</v>
      </c>
      <c r="EB1150" s="426">
        <v>104</v>
      </c>
      <c r="EC1150" s="426">
        <v>67</v>
      </c>
      <c r="ED1150" s="426">
        <v>26</v>
      </c>
      <c r="EE1150" s="426">
        <v>176</v>
      </c>
      <c r="EF1150" s="426">
        <v>179</v>
      </c>
      <c r="EG1150" s="426">
        <v>61</v>
      </c>
      <c r="EH1150" s="426">
        <v>7</v>
      </c>
      <c r="EI1150" s="426">
        <v>127</v>
      </c>
      <c r="EJ1150" s="426">
        <v>37</v>
      </c>
      <c r="EK1150" s="426">
        <v>118</v>
      </c>
      <c r="EL1150" s="426">
        <v>183</v>
      </c>
      <c r="EM1150" s="426">
        <v>75</v>
      </c>
      <c r="EN1150" s="426">
        <v>15</v>
      </c>
      <c r="EO1150" s="426">
        <v>191</v>
      </c>
      <c r="EP1150" s="426">
        <v>9</v>
      </c>
      <c r="EQ1150" s="426">
        <v>54</v>
      </c>
      <c r="ER1150" s="426">
        <v>214</v>
      </c>
      <c r="ES1150" s="426">
        <v>172</v>
      </c>
      <c r="ET1150" s="426">
        <v>76</v>
      </c>
      <c r="EU1150" s="426">
        <v>213</v>
      </c>
      <c r="EV1150" s="426">
        <v>125</v>
      </c>
      <c r="EW1150" s="426">
        <v>147</v>
      </c>
      <c r="EX1150" s="426">
        <v>177</v>
      </c>
      <c r="EY1150" s="426">
        <v>41</v>
      </c>
      <c r="EZ1150" s="426">
        <v>90</v>
      </c>
      <c r="FA1150" s="426">
        <v>170</v>
      </c>
      <c r="FB1150" s="426">
        <v>45</v>
      </c>
      <c r="FC1150" s="426">
        <v>137</v>
      </c>
      <c r="FD1150" s="426">
        <v>119</v>
      </c>
      <c r="FE1150" s="426">
        <v>155</v>
      </c>
      <c r="FF1150" s="426">
        <v>194</v>
      </c>
      <c r="FG1150" s="426">
        <v>95</v>
      </c>
      <c r="FH1150" s="426">
        <v>11</v>
      </c>
      <c r="FI1150" s="426">
        <v>217</v>
      </c>
      <c r="FJ1150" s="426">
        <v>226</v>
      </c>
      <c r="FK1150" s="426">
        <v>158</v>
      </c>
      <c r="FL1150" s="426">
        <v>94</v>
      </c>
      <c r="FM1150" s="426">
        <v>166</v>
      </c>
      <c r="FN1150" s="426">
        <v>193</v>
      </c>
      <c r="FO1150" s="426">
        <v>205</v>
      </c>
      <c r="FP1150" s="426">
        <v>58</v>
      </c>
      <c r="FQ1150" s="426">
        <v>30</v>
      </c>
      <c r="FR1150" s="426">
        <v>225</v>
      </c>
      <c r="FS1150" s="426">
        <v>157</v>
      </c>
      <c r="FT1150" s="426">
        <v>190</v>
      </c>
      <c r="FU1150" s="426">
        <v>65</v>
      </c>
      <c r="FV1150" s="426">
        <v>24</v>
      </c>
      <c r="FW1150" s="426">
        <v>208</v>
      </c>
      <c r="FX1150" s="426">
        <v>111</v>
      </c>
      <c r="FY1150" s="426">
        <v>222</v>
      </c>
      <c r="FZ1150" s="426">
        <v>126</v>
      </c>
      <c r="GA1150" s="426">
        <v>175</v>
      </c>
      <c r="GB1150" s="426">
        <v>132</v>
      </c>
      <c r="GC1150" s="426">
        <v>17</v>
      </c>
      <c r="GD1150" s="426">
        <v>114</v>
      </c>
      <c r="GE1150" s="426">
        <v>146</v>
      </c>
      <c r="GF1150" s="426">
        <v>107</v>
      </c>
      <c r="GG1150" s="426">
        <v>207</v>
      </c>
      <c r="GH1150" s="426">
        <v>174</v>
      </c>
      <c r="GI1150" s="426">
        <v>188</v>
      </c>
      <c r="GJ1150" s="426">
        <v>110</v>
      </c>
      <c r="GK1150" s="426">
        <v>27</v>
      </c>
      <c r="GL1150" s="426">
        <v>102</v>
      </c>
      <c r="GM1150" s="426">
        <v>169</v>
      </c>
      <c r="GN1150" s="426">
        <v>230</v>
      </c>
      <c r="GO1150" s="426">
        <v>39</v>
      </c>
      <c r="GP1150" s="426">
        <v>69</v>
      </c>
      <c r="GQ1150" s="426">
        <v>203</v>
      </c>
      <c r="GR1150" s="426">
        <v>151</v>
      </c>
      <c r="GS1150" s="426">
        <v>4</v>
      </c>
      <c r="GT1150" s="426">
        <v>86</v>
      </c>
      <c r="GU1150" s="426">
        <v>85</v>
      </c>
      <c r="GV1150" s="426">
        <v>161</v>
      </c>
      <c r="GW1150" s="426">
        <v>143</v>
      </c>
      <c r="GX1150" s="426">
        <v>82</v>
      </c>
      <c r="GY1150" s="426">
        <v>51</v>
      </c>
      <c r="GZ1150" s="426">
        <v>144</v>
      </c>
      <c r="HA1150" s="426">
        <v>106</v>
      </c>
      <c r="HB1150" s="426">
        <v>38</v>
      </c>
      <c r="HC1150" s="426">
        <v>227</v>
      </c>
      <c r="HD1150" s="426">
        <v>68</v>
      </c>
      <c r="HE1150" s="426">
        <v>6</v>
      </c>
      <c r="HF1150" s="426">
        <v>167</v>
      </c>
      <c r="HG1150" s="426">
        <v>197</v>
      </c>
      <c r="HH1150" s="426">
        <v>23</v>
      </c>
      <c r="HI1150" s="426">
        <v>63</v>
      </c>
      <c r="HJ1150" s="426">
        <v>19</v>
      </c>
      <c r="HK1150" s="426">
        <v>70</v>
      </c>
      <c r="HL1150" s="426">
        <v>13</v>
      </c>
      <c r="HM1150" s="426">
        <v>134</v>
      </c>
      <c r="HN1150" s="426">
        <v>228</v>
      </c>
      <c r="HO1150" s="426">
        <v>97</v>
      </c>
      <c r="HP1150" s="426">
        <v>142</v>
      </c>
      <c r="HQ1150" s="426">
        <v>48</v>
      </c>
      <c r="HR1150" s="426">
        <v>133</v>
      </c>
      <c r="HS1150" s="426">
        <v>98</v>
      </c>
      <c r="HT1150" s="426">
        <v>216</v>
      </c>
      <c r="HU1150" s="426">
        <v>31</v>
      </c>
      <c r="HW1150" s="426">
        <v>89</v>
      </c>
      <c r="HX1150" s="426">
        <v>73</v>
      </c>
      <c r="HY1150" s="426">
        <v>1</v>
      </c>
      <c r="HZ1150" s="426">
        <v>152</v>
      </c>
      <c r="IB1150" s="426">
        <v>53</v>
      </c>
      <c r="IC1150" s="426">
        <v>209</v>
      </c>
      <c r="ID1150" s="426">
        <v>40</v>
      </c>
      <c r="IE1150" s="426">
        <v>141</v>
      </c>
    </row>
    <row r="1152" spans="4:239" x14ac:dyDescent="0.2">
      <c r="D1152" s="429">
        <v>233</v>
      </c>
      <c r="E1152" s="429" t="s">
        <v>179</v>
      </c>
    </row>
    <row r="1153" spans="4:244" x14ac:dyDescent="0.2">
      <c r="E1153" s="428" t="s">
        <v>130</v>
      </c>
      <c r="F1153" s="426">
        <v>1</v>
      </c>
      <c r="G1153" s="426">
        <v>2</v>
      </c>
      <c r="H1153" s="426">
        <v>3</v>
      </c>
      <c r="I1153" s="426">
        <v>4</v>
      </c>
      <c r="J1153" s="426">
        <v>5</v>
      </c>
      <c r="K1153" s="426">
        <v>6</v>
      </c>
      <c r="L1153" s="426">
        <v>7</v>
      </c>
      <c r="M1153" s="426">
        <v>8</v>
      </c>
      <c r="N1153" s="426">
        <v>9</v>
      </c>
      <c r="O1153" s="426">
        <v>10</v>
      </c>
      <c r="P1153" s="426">
        <v>11</v>
      </c>
      <c r="Q1153" s="426">
        <v>12</v>
      </c>
      <c r="R1153" s="426">
        <v>13</v>
      </c>
      <c r="S1153" s="426">
        <v>14</v>
      </c>
      <c r="T1153" s="426">
        <v>15</v>
      </c>
      <c r="U1153" s="426">
        <v>16</v>
      </c>
      <c r="V1153" s="426">
        <v>17</v>
      </c>
      <c r="W1153" s="426">
        <v>18</v>
      </c>
      <c r="X1153" s="426">
        <v>19</v>
      </c>
      <c r="Y1153" s="426">
        <v>20</v>
      </c>
      <c r="Z1153" s="426">
        <v>21</v>
      </c>
      <c r="AA1153" s="426">
        <v>22</v>
      </c>
      <c r="AB1153" s="426">
        <v>23</v>
      </c>
      <c r="AC1153" s="426">
        <v>24</v>
      </c>
      <c r="AD1153" s="426">
        <v>25</v>
      </c>
      <c r="AE1153" s="426">
        <v>26</v>
      </c>
      <c r="AF1153" s="426">
        <v>27</v>
      </c>
      <c r="AG1153" s="426">
        <v>28</v>
      </c>
      <c r="AH1153" s="426">
        <v>29</v>
      </c>
      <c r="AI1153" s="426">
        <v>30</v>
      </c>
      <c r="AJ1153" s="426">
        <v>31</v>
      </c>
      <c r="AK1153" s="426">
        <v>32</v>
      </c>
      <c r="AL1153" s="426">
        <v>33</v>
      </c>
      <c r="AM1153" s="426">
        <v>34</v>
      </c>
      <c r="AN1153" s="426">
        <v>35</v>
      </c>
      <c r="AO1153" s="426">
        <v>36</v>
      </c>
      <c r="AP1153" s="426">
        <v>37</v>
      </c>
      <c r="AQ1153" s="426">
        <v>38</v>
      </c>
      <c r="AR1153" s="426">
        <v>39</v>
      </c>
      <c r="AS1153" s="426">
        <v>40</v>
      </c>
      <c r="AT1153" s="426">
        <v>41</v>
      </c>
      <c r="AU1153" s="426">
        <v>42</v>
      </c>
      <c r="AV1153" s="426">
        <v>43</v>
      </c>
      <c r="AW1153" s="426">
        <v>44</v>
      </c>
      <c r="AX1153" s="426">
        <v>45</v>
      </c>
      <c r="AY1153" s="426">
        <v>46</v>
      </c>
      <c r="AZ1153" s="426">
        <v>47</v>
      </c>
      <c r="BA1153" s="426">
        <v>48</v>
      </c>
      <c r="BB1153" s="426">
        <v>49</v>
      </c>
      <c r="BC1153" s="426">
        <v>50</v>
      </c>
      <c r="BD1153" s="426">
        <v>51</v>
      </c>
      <c r="BE1153" s="426">
        <v>52</v>
      </c>
      <c r="BF1153" s="426">
        <v>53</v>
      </c>
      <c r="BG1153" s="426">
        <v>54</v>
      </c>
      <c r="BH1153" s="426">
        <v>55</v>
      </c>
      <c r="BI1153" s="426">
        <v>56</v>
      </c>
      <c r="BJ1153" s="426">
        <v>57</v>
      </c>
      <c r="BK1153" s="426">
        <v>58</v>
      </c>
      <c r="BL1153" s="426">
        <v>59</v>
      </c>
      <c r="BM1153" s="426">
        <v>60</v>
      </c>
      <c r="BN1153" s="426">
        <v>61</v>
      </c>
      <c r="BO1153" s="426">
        <v>62</v>
      </c>
      <c r="BP1153" s="426">
        <v>63</v>
      </c>
      <c r="BQ1153" s="426">
        <v>64</v>
      </c>
      <c r="BR1153" s="426">
        <v>65</v>
      </c>
      <c r="BS1153" s="426">
        <v>66</v>
      </c>
      <c r="BT1153" s="426">
        <v>67</v>
      </c>
      <c r="BU1153" s="426">
        <v>68</v>
      </c>
      <c r="BV1153" s="426">
        <v>69</v>
      </c>
      <c r="BW1153" s="426">
        <v>70</v>
      </c>
      <c r="BX1153" s="426">
        <v>71</v>
      </c>
      <c r="BY1153" s="426">
        <v>72</v>
      </c>
      <c r="BZ1153" s="426">
        <v>73</v>
      </c>
      <c r="CA1153" s="426">
        <v>74</v>
      </c>
      <c r="CB1153" s="426">
        <v>75</v>
      </c>
      <c r="CC1153" s="426">
        <v>76</v>
      </c>
      <c r="CD1153" s="426">
        <v>77</v>
      </c>
      <c r="CE1153" s="426">
        <v>78</v>
      </c>
      <c r="CF1153" s="426">
        <v>79</v>
      </c>
      <c r="CG1153" s="426">
        <v>80</v>
      </c>
      <c r="CH1153" s="426">
        <v>81</v>
      </c>
      <c r="CI1153" s="426">
        <v>82</v>
      </c>
      <c r="CJ1153" s="426">
        <v>83</v>
      </c>
      <c r="CK1153" s="426">
        <v>84</v>
      </c>
      <c r="CL1153" s="426">
        <v>85</v>
      </c>
      <c r="CM1153" s="426">
        <v>86</v>
      </c>
      <c r="CN1153" s="426">
        <v>87</v>
      </c>
      <c r="CO1153" s="426">
        <v>88</v>
      </c>
      <c r="CP1153" s="426">
        <v>89</v>
      </c>
      <c r="CQ1153" s="426">
        <v>90</v>
      </c>
      <c r="CR1153" s="426">
        <v>91</v>
      </c>
      <c r="CS1153" s="426">
        <v>92</v>
      </c>
      <c r="CT1153" s="426">
        <v>93</v>
      </c>
      <c r="CU1153" s="426">
        <v>94</v>
      </c>
      <c r="CV1153" s="426">
        <v>95</v>
      </c>
      <c r="CW1153" s="426">
        <v>96</v>
      </c>
      <c r="CX1153" s="426">
        <v>97</v>
      </c>
      <c r="CY1153" s="426">
        <v>98</v>
      </c>
      <c r="CZ1153" s="426">
        <v>99</v>
      </c>
      <c r="DA1153" s="426">
        <v>100</v>
      </c>
      <c r="DB1153" s="426">
        <v>101</v>
      </c>
      <c r="DC1153" s="426">
        <v>102</v>
      </c>
      <c r="DD1153" s="426">
        <v>103</v>
      </c>
      <c r="DE1153" s="426">
        <v>104</v>
      </c>
      <c r="DF1153" s="426">
        <v>105</v>
      </c>
      <c r="DG1153" s="426">
        <v>106</v>
      </c>
      <c r="DH1153" s="426">
        <v>107</v>
      </c>
      <c r="DI1153" s="426">
        <v>108</v>
      </c>
      <c r="DJ1153" s="426">
        <v>109</v>
      </c>
      <c r="DK1153" s="426">
        <v>110</v>
      </c>
      <c r="DL1153" s="426">
        <v>111</v>
      </c>
      <c r="DM1153" s="426">
        <v>112</v>
      </c>
      <c r="DN1153" s="426">
        <v>113</v>
      </c>
      <c r="DO1153" s="426">
        <v>114</v>
      </c>
      <c r="DP1153" s="426">
        <v>115</v>
      </c>
      <c r="DQ1153" s="426">
        <v>116</v>
      </c>
      <c r="DR1153" s="426">
        <v>117</v>
      </c>
      <c r="DS1153" s="426">
        <v>118</v>
      </c>
      <c r="DT1153" s="426">
        <v>119</v>
      </c>
      <c r="DU1153" s="426">
        <v>120</v>
      </c>
      <c r="DV1153" s="426">
        <v>121</v>
      </c>
      <c r="DW1153" s="426">
        <v>122</v>
      </c>
      <c r="DX1153" s="426">
        <v>123</v>
      </c>
      <c r="DY1153" s="426">
        <v>124</v>
      </c>
      <c r="DZ1153" s="426">
        <v>125</v>
      </c>
      <c r="EA1153" s="426">
        <v>126</v>
      </c>
      <c r="EB1153" s="426">
        <v>127</v>
      </c>
      <c r="EC1153" s="426">
        <v>128</v>
      </c>
      <c r="ED1153" s="426">
        <v>129</v>
      </c>
      <c r="EE1153" s="426">
        <v>130</v>
      </c>
      <c r="EF1153" s="426">
        <v>131</v>
      </c>
      <c r="EG1153" s="426">
        <v>132</v>
      </c>
      <c r="EH1153" s="426">
        <v>133</v>
      </c>
      <c r="EI1153" s="426">
        <v>134</v>
      </c>
      <c r="EJ1153" s="426">
        <v>135</v>
      </c>
      <c r="EK1153" s="426">
        <v>136</v>
      </c>
      <c r="EL1153" s="426">
        <v>137</v>
      </c>
      <c r="EM1153" s="426">
        <v>138</v>
      </c>
      <c r="EN1153" s="426">
        <v>139</v>
      </c>
      <c r="EO1153" s="426">
        <v>140</v>
      </c>
      <c r="EP1153" s="426">
        <v>141</v>
      </c>
      <c r="EQ1153" s="426">
        <v>142</v>
      </c>
      <c r="ER1153" s="426">
        <v>143</v>
      </c>
      <c r="ES1153" s="426">
        <v>144</v>
      </c>
      <c r="ET1153" s="426">
        <v>145</v>
      </c>
      <c r="EU1153" s="426">
        <v>146</v>
      </c>
      <c r="EV1153" s="426">
        <v>147</v>
      </c>
      <c r="EW1153" s="426">
        <v>148</v>
      </c>
      <c r="EX1153" s="426">
        <v>149</v>
      </c>
      <c r="EY1153" s="426">
        <v>150</v>
      </c>
      <c r="EZ1153" s="426">
        <v>151</v>
      </c>
      <c r="FA1153" s="426">
        <v>152</v>
      </c>
      <c r="FB1153" s="426">
        <v>153</v>
      </c>
      <c r="FC1153" s="426">
        <v>154</v>
      </c>
      <c r="FD1153" s="426">
        <v>155</v>
      </c>
      <c r="FE1153" s="426">
        <v>156</v>
      </c>
      <c r="FF1153" s="426">
        <v>157</v>
      </c>
      <c r="FG1153" s="426">
        <v>158</v>
      </c>
      <c r="FH1153" s="426">
        <v>159</v>
      </c>
      <c r="FI1153" s="426">
        <v>160</v>
      </c>
      <c r="FJ1153" s="426">
        <v>161</v>
      </c>
      <c r="FK1153" s="426">
        <v>162</v>
      </c>
      <c r="FL1153" s="426">
        <v>163</v>
      </c>
      <c r="FM1153" s="426">
        <v>164</v>
      </c>
      <c r="FN1153" s="426">
        <v>165</v>
      </c>
      <c r="FO1153" s="426">
        <v>166</v>
      </c>
      <c r="FP1153" s="426">
        <v>167</v>
      </c>
      <c r="FQ1153" s="426">
        <v>168</v>
      </c>
      <c r="FR1153" s="426">
        <v>169</v>
      </c>
      <c r="FS1153" s="426">
        <v>170</v>
      </c>
      <c r="FT1153" s="426">
        <v>171</v>
      </c>
      <c r="FU1153" s="426">
        <v>172</v>
      </c>
      <c r="FV1153" s="426">
        <v>173</v>
      </c>
      <c r="FW1153" s="426">
        <v>174</v>
      </c>
      <c r="FX1153" s="426">
        <v>175</v>
      </c>
      <c r="FY1153" s="426">
        <v>176</v>
      </c>
      <c r="FZ1153" s="426">
        <v>177</v>
      </c>
      <c r="GA1153" s="426">
        <v>178</v>
      </c>
      <c r="GB1153" s="426">
        <v>179</v>
      </c>
      <c r="GC1153" s="426">
        <v>180</v>
      </c>
      <c r="GD1153" s="426">
        <v>181</v>
      </c>
      <c r="GE1153" s="426">
        <v>182</v>
      </c>
      <c r="GF1153" s="426">
        <v>183</v>
      </c>
      <c r="GG1153" s="426">
        <v>184</v>
      </c>
      <c r="GH1153" s="426">
        <v>185</v>
      </c>
      <c r="GI1153" s="426">
        <v>186</v>
      </c>
      <c r="GJ1153" s="426">
        <v>187</v>
      </c>
      <c r="GK1153" s="426">
        <v>188</v>
      </c>
      <c r="GL1153" s="426">
        <v>189</v>
      </c>
      <c r="GM1153" s="426">
        <v>190</v>
      </c>
      <c r="GN1153" s="426">
        <v>191</v>
      </c>
      <c r="GO1153" s="426">
        <v>192</v>
      </c>
      <c r="GP1153" s="426">
        <v>193</v>
      </c>
      <c r="GQ1153" s="426">
        <v>194</v>
      </c>
      <c r="GR1153" s="426">
        <v>195</v>
      </c>
      <c r="GS1153" s="426">
        <v>196</v>
      </c>
      <c r="GT1153" s="426">
        <v>197</v>
      </c>
      <c r="GU1153" s="426">
        <v>198</v>
      </c>
      <c r="GV1153" s="426">
        <v>199</v>
      </c>
      <c r="GW1153" s="426">
        <v>200</v>
      </c>
      <c r="GX1153" s="426">
        <v>201</v>
      </c>
      <c r="GY1153" s="426">
        <v>202</v>
      </c>
      <c r="GZ1153" s="426">
        <v>203</v>
      </c>
      <c r="HA1153" s="426">
        <v>204</v>
      </c>
      <c r="HB1153" s="426">
        <v>205</v>
      </c>
      <c r="HC1153" s="426">
        <v>206</v>
      </c>
      <c r="HD1153" s="426">
        <v>207</v>
      </c>
      <c r="HE1153" s="426">
        <v>208</v>
      </c>
      <c r="HF1153" s="426">
        <v>209</v>
      </c>
      <c r="HG1153" s="426">
        <v>210</v>
      </c>
      <c r="HH1153" s="426">
        <v>211</v>
      </c>
      <c r="HI1153" s="426">
        <v>212</v>
      </c>
      <c r="HJ1153" s="426">
        <v>213</v>
      </c>
      <c r="HK1153" s="426">
        <v>214</v>
      </c>
      <c r="HL1153" s="426">
        <v>215</v>
      </c>
      <c r="HM1153" s="426">
        <v>216</v>
      </c>
      <c r="HN1153" s="426">
        <v>217</v>
      </c>
      <c r="HO1153" s="426">
        <v>218</v>
      </c>
      <c r="HP1153" s="426">
        <v>219</v>
      </c>
      <c r="HQ1153" s="426">
        <v>220</v>
      </c>
      <c r="HR1153" s="426">
        <v>221</v>
      </c>
      <c r="HS1153" s="426">
        <v>222</v>
      </c>
      <c r="HT1153" s="426">
        <v>223</v>
      </c>
      <c r="HU1153" s="426">
        <v>224</v>
      </c>
      <c r="HV1153" s="426">
        <v>225</v>
      </c>
      <c r="HW1153" s="426">
        <v>226</v>
      </c>
      <c r="HX1153" s="426">
        <v>227</v>
      </c>
      <c r="HY1153" s="426">
        <v>228</v>
      </c>
      <c r="HZ1153" s="426">
        <v>229</v>
      </c>
      <c r="IB1153" s="426">
        <v>230</v>
      </c>
      <c r="IC1153" s="426">
        <v>231</v>
      </c>
      <c r="ID1153" s="426">
        <v>232</v>
      </c>
      <c r="IE1153" s="426">
        <v>233</v>
      </c>
    </row>
    <row r="1154" spans="4:244" x14ac:dyDescent="0.2">
      <c r="E1154" s="428" t="s">
        <v>157</v>
      </c>
      <c r="F1154" s="426">
        <v>215</v>
      </c>
      <c r="G1154" s="426">
        <v>76</v>
      </c>
      <c r="H1154" s="426">
        <v>46</v>
      </c>
      <c r="I1154" s="426">
        <v>113</v>
      </c>
      <c r="J1154" s="426">
        <v>2</v>
      </c>
      <c r="K1154" s="426">
        <v>33</v>
      </c>
      <c r="L1154" s="426">
        <v>90</v>
      </c>
      <c r="M1154" s="426">
        <v>214</v>
      </c>
      <c r="N1154" s="426">
        <v>77</v>
      </c>
      <c r="O1154" s="426">
        <v>11</v>
      </c>
      <c r="P1154" s="426">
        <v>125</v>
      </c>
      <c r="Q1154" s="426">
        <v>156</v>
      </c>
      <c r="R1154" s="426">
        <v>171</v>
      </c>
      <c r="S1154" s="426">
        <v>186</v>
      </c>
      <c r="T1154" s="426">
        <v>6</v>
      </c>
      <c r="U1154" s="426">
        <v>190</v>
      </c>
      <c r="V1154" s="426">
        <v>20</v>
      </c>
      <c r="W1154" s="426">
        <v>80</v>
      </c>
      <c r="X1154" s="426">
        <v>178</v>
      </c>
      <c r="Y1154" s="426">
        <v>36</v>
      </c>
      <c r="Z1154" s="426">
        <v>53</v>
      </c>
      <c r="AA1154" s="426">
        <v>91</v>
      </c>
      <c r="AB1154" s="426">
        <v>49</v>
      </c>
      <c r="AC1154" s="426">
        <v>22</v>
      </c>
      <c r="AD1154" s="426">
        <v>188</v>
      </c>
      <c r="AE1154" s="426">
        <v>58</v>
      </c>
      <c r="AF1154" s="426">
        <v>75</v>
      </c>
      <c r="AG1154" s="426">
        <v>70</v>
      </c>
      <c r="AH1154" s="426">
        <v>181</v>
      </c>
      <c r="AI1154" s="426">
        <v>152</v>
      </c>
      <c r="AJ1154" s="426">
        <v>29</v>
      </c>
      <c r="AK1154" s="426">
        <v>118</v>
      </c>
      <c r="AL1154" s="426">
        <v>206</v>
      </c>
      <c r="AM1154" s="426">
        <v>108</v>
      </c>
      <c r="AN1154" s="426">
        <v>146</v>
      </c>
      <c r="AO1154" s="426">
        <v>129</v>
      </c>
      <c r="AP1154" s="426">
        <v>59</v>
      </c>
      <c r="AQ1154" s="426">
        <v>47</v>
      </c>
      <c r="AR1154" s="426">
        <v>101</v>
      </c>
      <c r="AS1154" s="426">
        <v>226</v>
      </c>
      <c r="AT1154" s="426">
        <v>138</v>
      </c>
      <c r="AU1154" s="426">
        <v>173</v>
      </c>
      <c r="AV1154" s="426">
        <v>17</v>
      </c>
      <c r="AW1154" s="426">
        <v>26</v>
      </c>
      <c r="AX1154" s="426">
        <v>81</v>
      </c>
      <c r="AY1154" s="426">
        <v>154</v>
      </c>
      <c r="AZ1154" s="426">
        <v>10</v>
      </c>
      <c r="BA1154" s="426">
        <v>195</v>
      </c>
      <c r="BB1154" s="426">
        <v>62</v>
      </c>
      <c r="BC1154" s="426">
        <v>141</v>
      </c>
      <c r="BD1154" s="426">
        <v>65</v>
      </c>
      <c r="BE1154" s="426">
        <v>5</v>
      </c>
      <c r="BF1154" s="426">
        <v>124</v>
      </c>
      <c r="BG1154" s="426">
        <v>93</v>
      </c>
      <c r="BH1154" s="426">
        <v>24</v>
      </c>
      <c r="BI1154" s="426">
        <v>198</v>
      </c>
      <c r="BJ1154" s="426">
        <v>110</v>
      </c>
      <c r="BK1154" s="426">
        <v>209</v>
      </c>
      <c r="BL1154" s="426">
        <v>83</v>
      </c>
      <c r="BM1154" s="426">
        <v>18</v>
      </c>
      <c r="BN1154" s="426">
        <v>182</v>
      </c>
      <c r="BO1154" s="426">
        <v>168</v>
      </c>
      <c r="BP1154" s="426">
        <v>137</v>
      </c>
      <c r="BQ1154" s="426">
        <v>92</v>
      </c>
      <c r="BR1154" s="426">
        <v>37</v>
      </c>
      <c r="BS1154" s="426">
        <v>32</v>
      </c>
      <c r="BT1154" s="426">
        <v>71</v>
      </c>
      <c r="BU1154" s="426">
        <v>139</v>
      </c>
      <c r="BV1154" s="426">
        <v>230</v>
      </c>
      <c r="BW1154" s="426">
        <v>184</v>
      </c>
      <c r="BX1154" s="426">
        <v>105</v>
      </c>
      <c r="BY1154" s="426">
        <v>158</v>
      </c>
      <c r="BZ1154" s="426">
        <v>205</v>
      </c>
      <c r="CA1154" s="426">
        <v>42</v>
      </c>
      <c r="CB1154" s="426">
        <v>153</v>
      </c>
      <c r="CC1154" s="426">
        <v>57</v>
      </c>
      <c r="CD1154" s="426">
        <v>151</v>
      </c>
      <c r="CE1154" s="426">
        <v>117</v>
      </c>
      <c r="CF1154" s="426">
        <v>165</v>
      </c>
      <c r="CG1154" s="426">
        <v>128</v>
      </c>
      <c r="CH1154" s="426">
        <v>179</v>
      </c>
      <c r="CI1154" s="426">
        <v>120</v>
      </c>
      <c r="CJ1154" s="426">
        <v>126</v>
      </c>
      <c r="CK1154" s="426">
        <v>143</v>
      </c>
      <c r="CL1154" s="426">
        <v>136</v>
      </c>
      <c r="CM1154" s="426">
        <v>54</v>
      </c>
      <c r="CN1154" s="426">
        <v>23</v>
      </c>
      <c r="CO1154" s="426">
        <v>96</v>
      </c>
      <c r="CP1154" s="426">
        <v>43</v>
      </c>
      <c r="CQ1154" s="426">
        <v>202</v>
      </c>
      <c r="CR1154" s="426">
        <v>84</v>
      </c>
      <c r="CS1154" s="426">
        <v>60</v>
      </c>
      <c r="CT1154" s="426">
        <v>140</v>
      </c>
      <c r="CU1154" s="426">
        <v>147</v>
      </c>
      <c r="CV1154" s="426">
        <v>111</v>
      </c>
      <c r="CW1154" s="426">
        <v>35</v>
      </c>
      <c r="CX1154" s="426">
        <v>225</v>
      </c>
      <c r="CY1154" s="426">
        <v>227</v>
      </c>
      <c r="CZ1154" s="426">
        <v>15</v>
      </c>
      <c r="DA1154" s="426">
        <v>167</v>
      </c>
      <c r="DB1154" s="426">
        <v>25</v>
      </c>
      <c r="DC1154" s="426">
        <v>94</v>
      </c>
      <c r="DD1154" s="426">
        <v>40</v>
      </c>
      <c r="DE1154" s="426">
        <v>131</v>
      </c>
      <c r="DF1154" s="426">
        <v>183</v>
      </c>
      <c r="DG1154" s="426">
        <v>48</v>
      </c>
      <c r="DH1154" s="426">
        <v>69</v>
      </c>
      <c r="DI1154" s="426">
        <v>7</v>
      </c>
      <c r="DJ1154" s="426">
        <v>106</v>
      </c>
      <c r="DK1154" s="426">
        <v>197</v>
      </c>
      <c r="DL1154" s="426">
        <v>177</v>
      </c>
      <c r="DM1154" s="426">
        <v>170</v>
      </c>
      <c r="DN1154" s="426">
        <v>41</v>
      </c>
      <c r="DO1154" s="426">
        <v>28</v>
      </c>
      <c r="DP1154" s="426">
        <v>211</v>
      </c>
      <c r="DQ1154" s="426">
        <v>104</v>
      </c>
      <c r="DR1154" s="426">
        <v>161</v>
      </c>
      <c r="DS1154" s="426">
        <v>56</v>
      </c>
      <c r="DT1154" s="426">
        <v>187</v>
      </c>
      <c r="DU1154" s="426">
        <v>223</v>
      </c>
      <c r="DV1154" s="426">
        <v>55</v>
      </c>
      <c r="DW1154" s="426">
        <v>193</v>
      </c>
      <c r="DX1154" s="426">
        <v>1</v>
      </c>
      <c r="DY1154" s="426">
        <v>103</v>
      </c>
      <c r="DZ1154" s="426">
        <v>39</v>
      </c>
      <c r="EA1154" s="426">
        <v>64</v>
      </c>
      <c r="EB1154" s="426">
        <v>21</v>
      </c>
      <c r="EC1154" s="426">
        <v>222</v>
      </c>
      <c r="ED1154" s="426">
        <v>150</v>
      </c>
      <c r="EE1154" s="426">
        <v>157</v>
      </c>
      <c r="EF1154" s="426">
        <v>194</v>
      </c>
      <c r="EG1154" s="426">
        <v>116</v>
      </c>
      <c r="EH1154" s="426">
        <v>99</v>
      </c>
      <c r="EI1154" s="426">
        <v>163</v>
      </c>
      <c r="EJ1154" s="426">
        <v>61</v>
      </c>
      <c r="EK1154" s="426">
        <v>52</v>
      </c>
      <c r="EL1154" s="426">
        <v>34</v>
      </c>
      <c r="EM1154" s="426">
        <v>142</v>
      </c>
      <c r="EN1154" s="426">
        <v>107</v>
      </c>
      <c r="EO1154" s="426">
        <v>27</v>
      </c>
      <c r="EP1154" s="426">
        <v>95</v>
      </c>
      <c r="EQ1154" s="426">
        <v>199</v>
      </c>
      <c r="ER1154" s="426">
        <v>67</v>
      </c>
      <c r="ES1154" s="426">
        <v>72</v>
      </c>
      <c r="ET1154" s="426">
        <v>164</v>
      </c>
      <c r="EU1154" s="426">
        <v>73</v>
      </c>
      <c r="EV1154" s="426">
        <v>155</v>
      </c>
      <c r="EW1154" s="426">
        <v>102</v>
      </c>
      <c r="EX1154" s="426">
        <v>221</v>
      </c>
      <c r="EY1154" s="426">
        <v>12</v>
      </c>
      <c r="EZ1154" s="426">
        <v>185</v>
      </c>
      <c r="FA1154" s="426">
        <v>85</v>
      </c>
      <c r="FB1154" s="426">
        <v>176</v>
      </c>
      <c r="FC1154" s="426">
        <v>213</v>
      </c>
      <c r="FD1154" s="426">
        <v>169</v>
      </c>
      <c r="FE1154" s="426">
        <v>204</v>
      </c>
      <c r="FF1154" s="426">
        <v>144</v>
      </c>
      <c r="FG1154" s="426">
        <v>172</v>
      </c>
      <c r="FH1154" s="426">
        <v>30</v>
      </c>
      <c r="FI1154" s="426">
        <v>114</v>
      </c>
      <c r="FJ1154" s="426">
        <v>44</v>
      </c>
      <c r="FK1154" s="426">
        <v>63</v>
      </c>
      <c r="FL1154" s="426">
        <v>19</v>
      </c>
      <c r="FM1154" s="426">
        <v>87</v>
      </c>
      <c r="FN1154" s="426">
        <v>98</v>
      </c>
      <c r="FO1154" s="426">
        <v>162</v>
      </c>
      <c r="FP1154" s="426">
        <v>38</v>
      </c>
      <c r="FQ1154" s="426">
        <v>100</v>
      </c>
      <c r="FR1154" s="426">
        <v>231</v>
      </c>
      <c r="FS1154" s="426">
        <v>216</v>
      </c>
      <c r="FT1154" s="426">
        <v>127</v>
      </c>
      <c r="FU1154" s="426">
        <v>66</v>
      </c>
      <c r="FV1154" s="426">
        <v>50</v>
      </c>
      <c r="FW1154" s="426">
        <v>78</v>
      </c>
      <c r="FX1154" s="426">
        <v>4</v>
      </c>
      <c r="FY1154" s="426">
        <v>218</v>
      </c>
      <c r="FZ1154" s="426">
        <v>200</v>
      </c>
      <c r="GA1154" s="426">
        <v>201</v>
      </c>
      <c r="GB1154" s="426">
        <v>51</v>
      </c>
      <c r="GC1154" s="426">
        <v>14</v>
      </c>
      <c r="GD1154" s="426">
        <v>130</v>
      </c>
      <c r="GE1154" s="426">
        <v>8</v>
      </c>
      <c r="GF1154" s="426">
        <v>191</v>
      </c>
      <c r="GG1154" s="426">
        <v>132</v>
      </c>
      <c r="GH1154" s="426">
        <v>122</v>
      </c>
      <c r="GI1154" s="426">
        <v>159</v>
      </c>
      <c r="GJ1154" s="426">
        <v>133</v>
      </c>
      <c r="GK1154" s="426">
        <v>233</v>
      </c>
      <c r="GL1154" s="426">
        <v>217</v>
      </c>
      <c r="GM1154" s="426">
        <v>192</v>
      </c>
      <c r="GN1154" s="426">
        <v>174</v>
      </c>
      <c r="GO1154" s="426">
        <v>180</v>
      </c>
      <c r="GP1154" s="426">
        <v>212</v>
      </c>
      <c r="GQ1154" s="426">
        <v>13</v>
      </c>
      <c r="GR1154" s="426">
        <v>68</v>
      </c>
      <c r="GS1154" s="426">
        <v>160</v>
      </c>
      <c r="GT1154" s="426">
        <v>145</v>
      </c>
      <c r="GU1154" s="426">
        <v>210</v>
      </c>
      <c r="GV1154" s="426">
        <v>88</v>
      </c>
      <c r="GW1154" s="426">
        <v>232</v>
      </c>
      <c r="GX1154" s="426">
        <v>119</v>
      </c>
      <c r="GY1154" s="426">
        <v>134</v>
      </c>
      <c r="GZ1154" s="426">
        <v>112</v>
      </c>
      <c r="HA1154" s="426">
        <v>97</v>
      </c>
      <c r="HB1154" s="426">
        <v>207</v>
      </c>
      <c r="HC1154" s="426">
        <v>189</v>
      </c>
      <c r="HD1154" s="426">
        <v>228</v>
      </c>
      <c r="HE1154" s="426">
        <v>9</v>
      </c>
      <c r="HF1154" s="426">
        <v>121</v>
      </c>
      <c r="HG1154" s="426">
        <v>219</v>
      </c>
      <c r="HH1154" s="426">
        <v>229</v>
      </c>
      <c r="HI1154" s="426">
        <v>208</v>
      </c>
      <c r="HJ1154" s="426">
        <v>135</v>
      </c>
      <c r="HK1154" s="426">
        <v>3</v>
      </c>
      <c r="HL1154" s="426">
        <v>74</v>
      </c>
      <c r="HM1154" s="426">
        <v>123</v>
      </c>
      <c r="HN1154" s="426">
        <v>89</v>
      </c>
      <c r="HO1154" s="426">
        <v>31</v>
      </c>
      <c r="HP1154" s="426">
        <v>115</v>
      </c>
      <c r="HQ1154" s="426">
        <v>166</v>
      </c>
      <c r="HR1154" s="426">
        <v>148</v>
      </c>
      <c r="HS1154" s="426">
        <v>79</v>
      </c>
      <c r="HT1154" s="426">
        <v>175</v>
      </c>
      <c r="HU1154" s="426">
        <v>86</v>
      </c>
      <c r="HV1154" s="426">
        <v>16</v>
      </c>
      <c r="HW1154" s="426">
        <v>224</v>
      </c>
      <c r="HX1154" s="426">
        <v>196</v>
      </c>
      <c r="HY1154" s="426">
        <v>109</v>
      </c>
      <c r="HZ1154" s="426">
        <v>82</v>
      </c>
      <c r="IB1154" s="426">
        <v>45</v>
      </c>
      <c r="IC1154" s="426">
        <v>203</v>
      </c>
      <c r="ID1154" s="426">
        <v>149</v>
      </c>
      <c r="IE1154" s="426">
        <v>220</v>
      </c>
    </row>
    <row r="1155" spans="4:244" x14ac:dyDescent="0.2">
      <c r="E1155" s="428" t="s">
        <v>159</v>
      </c>
      <c r="F1155" s="426">
        <v>220</v>
      </c>
      <c r="G1155" s="426">
        <v>129</v>
      </c>
      <c r="H1155" s="426">
        <v>180</v>
      </c>
      <c r="I1155" s="426">
        <v>168</v>
      </c>
      <c r="J1155" s="426">
        <v>171</v>
      </c>
      <c r="K1155" s="426">
        <v>225</v>
      </c>
      <c r="L1155" s="426">
        <v>226</v>
      </c>
      <c r="M1155" s="426">
        <v>29</v>
      </c>
      <c r="N1155" s="426">
        <v>156</v>
      </c>
      <c r="O1155" s="426">
        <v>123</v>
      </c>
      <c r="P1155" s="426">
        <v>144</v>
      </c>
      <c r="Q1155" s="426">
        <v>49</v>
      </c>
      <c r="R1155" s="426">
        <v>155</v>
      </c>
      <c r="S1155" s="426">
        <v>66</v>
      </c>
      <c r="T1155" s="426">
        <v>181</v>
      </c>
      <c r="U1155" s="426">
        <v>5</v>
      </c>
      <c r="V1155" s="426">
        <v>149</v>
      </c>
      <c r="W1155" s="426">
        <v>81</v>
      </c>
      <c r="X1155" s="426">
        <v>141</v>
      </c>
      <c r="Y1155" s="426">
        <v>204</v>
      </c>
      <c r="Z1155" s="426">
        <v>20</v>
      </c>
      <c r="AA1155" s="426">
        <v>189</v>
      </c>
      <c r="AB1155" s="426">
        <v>101</v>
      </c>
      <c r="AC1155" s="426">
        <v>46</v>
      </c>
      <c r="AD1155" s="426">
        <v>96</v>
      </c>
      <c r="AE1155" s="426">
        <v>94</v>
      </c>
      <c r="AF1155" s="426">
        <v>163</v>
      </c>
      <c r="AG1155" s="426">
        <v>110</v>
      </c>
      <c r="AH1155" s="426">
        <v>7</v>
      </c>
      <c r="AI1155" s="426">
        <v>47</v>
      </c>
      <c r="AJ1155" s="426">
        <v>37</v>
      </c>
      <c r="AK1155" s="426">
        <v>28</v>
      </c>
      <c r="AL1155" s="426">
        <v>59</v>
      </c>
      <c r="AM1155" s="426">
        <v>117</v>
      </c>
      <c r="AN1155" s="426">
        <v>131</v>
      </c>
      <c r="AO1155" s="426">
        <v>169</v>
      </c>
      <c r="AP1155" s="426">
        <v>78</v>
      </c>
      <c r="AQ1155" s="426">
        <v>104</v>
      </c>
      <c r="AR1155" s="426">
        <v>177</v>
      </c>
      <c r="AS1155" s="426">
        <v>44</v>
      </c>
      <c r="AT1155" s="426">
        <v>74</v>
      </c>
      <c r="AU1155" s="426">
        <v>25</v>
      </c>
      <c r="AV1155" s="426">
        <v>12</v>
      </c>
      <c r="AW1155" s="426">
        <v>116</v>
      </c>
      <c r="AX1155" s="426">
        <v>159</v>
      </c>
      <c r="AY1155" s="426">
        <v>143</v>
      </c>
      <c r="AZ1155" s="426">
        <v>188</v>
      </c>
      <c r="BA1155" s="426">
        <v>85</v>
      </c>
      <c r="BB1155" s="426">
        <v>130</v>
      </c>
      <c r="BC1155" s="426">
        <v>1</v>
      </c>
      <c r="BD1155" s="426">
        <v>39</v>
      </c>
      <c r="BE1155" s="426">
        <v>124</v>
      </c>
      <c r="BF1155" s="426">
        <v>77</v>
      </c>
      <c r="BG1155" s="426">
        <v>32</v>
      </c>
      <c r="BH1155" s="426">
        <v>58</v>
      </c>
      <c r="BI1155" s="426">
        <v>164</v>
      </c>
      <c r="BJ1155" s="426">
        <v>136</v>
      </c>
      <c r="BK1155" s="426">
        <v>202</v>
      </c>
      <c r="BL1155" s="426">
        <v>118</v>
      </c>
      <c r="BM1155" s="426">
        <v>142</v>
      </c>
      <c r="BN1155" s="426">
        <v>30</v>
      </c>
      <c r="BO1155" s="426">
        <v>3</v>
      </c>
      <c r="BP1155" s="426">
        <v>34</v>
      </c>
      <c r="BQ1155" s="426">
        <v>127</v>
      </c>
      <c r="BR1155" s="426">
        <v>151</v>
      </c>
      <c r="BS1155" s="426">
        <v>89</v>
      </c>
      <c r="BT1155" s="426">
        <v>185</v>
      </c>
      <c r="BU1155" s="426">
        <v>72</v>
      </c>
      <c r="BV1155" s="426">
        <v>61</v>
      </c>
      <c r="BW1155" s="426">
        <v>21</v>
      </c>
      <c r="BX1155" s="426">
        <v>219</v>
      </c>
      <c r="BY1155" s="426">
        <v>70</v>
      </c>
      <c r="BZ1155" s="426">
        <v>86</v>
      </c>
      <c r="CA1155" s="426">
        <v>166</v>
      </c>
      <c r="CB1155" s="426">
        <v>193</v>
      </c>
      <c r="CC1155" s="426">
        <v>97</v>
      </c>
      <c r="CD1155" s="426">
        <v>45</v>
      </c>
      <c r="CE1155" s="426">
        <v>87</v>
      </c>
      <c r="CF1155" s="426">
        <v>198</v>
      </c>
      <c r="CG1155" s="426">
        <v>176</v>
      </c>
      <c r="CH1155" s="426">
        <v>217</v>
      </c>
      <c r="CI1155" s="426">
        <v>135</v>
      </c>
      <c r="CJ1155" s="426">
        <v>120</v>
      </c>
      <c r="CK1155" s="426">
        <v>215</v>
      </c>
      <c r="CL1155" s="426">
        <v>41</v>
      </c>
      <c r="CM1155" s="426">
        <v>223</v>
      </c>
      <c r="CN1155" s="426">
        <v>113</v>
      </c>
      <c r="CO1155" s="426">
        <v>134</v>
      </c>
      <c r="CP1155" s="426">
        <v>208</v>
      </c>
      <c r="CQ1155" s="426">
        <v>26</v>
      </c>
      <c r="CR1155" s="426">
        <v>115</v>
      </c>
      <c r="CS1155" s="426">
        <v>140</v>
      </c>
      <c r="CT1155" s="426">
        <v>170</v>
      </c>
      <c r="CU1155" s="426">
        <v>105</v>
      </c>
      <c r="CV1155" s="426">
        <v>206</v>
      </c>
      <c r="CW1155" s="426">
        <v>15</v>
      </c>
      <c r="CX1155" s="426">
        <v>119</v>
      </c>
      <c r="CY1155" s="426">
        <v>65</v>
      </c>
      <c r="CZ1155" s="426">
        <v>75</v>
      </c>
      <c r="DA1155" s="426">
        <v>174</v>
      </c>
      <c r="DB1155" s="426">
        <v>187</v>
      </c>
      <c r="DC1155" s="426">
        <v>100</v>
      </c>
      <c r="DD1155" s="426">
        <v>2</v>
      </c>
      <c r="DE1155" s="426">
        <v>53</v>
      </c>
      <c r="DF1155" s="426">
        <v>222</v>
      </c>
      <c r="DG1155" s="426">
        <v>184</v>
      </c>
      <c r="DH1155" s="426">
        <v>154</v>
      </c>
      <c r="DI1155" s="426">
        <v>221</v>
      </c>
      <c r="DJ1155" s="426">
        <v>146</v>
      </c>
      <c r="DK1155" s="426">
        <v>76</v>
      </c>
      <c r="DL1155" s="426">
        <v>88</v>
      </c>
      <c r="DM1155" s="426">
        <v>16</v>
      </c>
      <c r="DN1155" s="426">
        <v>192</v>
      </c>
      <c r="DO1155" s="426">
        <v>11</v>
      </c>
      <c r="DP1155" s="426">
        <v>106</v>
      </c>
      <c r="DQ1155" s="426">
        <v>40</v>
      </c>
      <c r="DR1155" s="426">
        <v>230</v>
      </c>
      <c r="DS1155" s="426">
        <v>190</v>
      </c>
      <c r="DT1155" s="426">
        <v>122</v>
      </c>
      <c r="DU1155" s="426">
        <v>158</v>
      </c>
      <c r="DV1155" s="426">
        <v>9</v>
      </c>
      <c r="DW1155" s="426">
        <v>99</v>
      </c>
      <c r="DX1155" s="426">
        <v>79</v>
      </c>
      <c r="DY1155" s="426">
        <v>160</v>
      </c>
      <c r="DZ1155" s="426">
        <v>201</v>
      </c>
      <c r="EA1155" s="426">
        <v>90</v>
      </c>
      <c r="EB1155" s="426">
        <v>80</v>
      </c>
      <c r="EC1155" s="426">
        <v>27</v>
      </c>
      <c r="ED1155" s="426">
        <v>228</v>
      </c>
      <c r="EE1155" s="426">
        <v>179</v>
      </c>
      <c r="EF1155" s="426">
        <v>165</v>
      </c>
      <c r="EG1155" s="426">
        <v>54</v>
      </c>
      <c r="EH1155" s="426">
        <v>167</v>
      </c>
      <c r="EI1155" s="426">
        <v>125</v>
      </c>
      <c r="EJ1155" s="426">
        <v>224</v>
      </c>
      <c r="EK1155" s="426">
        <v>205</v>
      </c>
      <c r="EL1155" s="426">
        <v>175</v>
      </c>
      <c r="EM1155" s="426">
        <v>207</v>
      </c>
      <c r="EN1155" s="426">
        <v>71</v>
      </c>
      <c r="EO1155" s="426">
        <v>102</v>
      </c>
      <c r="EP1155" s="426">
        <v>114</v>
      </c>
      <c r="EQ1155" s="426">
        <v>233</v>
      </c>
      <c r="ER1155" s="426">
        <v>199</v>
      </c>
      <c r="ES1155" s="426">
        <v>148</v>
      </c>
      <c r="ET1155" s="426">
        <v>91</v>
      </c>
      <c r="EU1155" s="426">
        <v>178</v>
      </c>
      <c r="EV1155" s="426">
        <v>14</v>
      </c>
      <c r="EW1155" s="426">
        <v>231</v>
      </c>
      <c r="EX1155" s="426">
        <v>196</v>
      </c>
      <c r="EY1155" s="426">
        <v>133</v>
      </c>
      <c r="EZ1155" s="426">
        <v>213</v>
      </c>
      <c r="FA1155" s="426">
        <v>210</v>
      </c>
      <c r="FB1155" s="426">
        <v>10</v>
      </c>
      <c r="FC1155" s="426">
        <v>203</v>
      </c>
      <c r="FD1155" s="426">
        <v>57</v>
      </c>
      <c r="FE1155" s="426">
        <v>103</v>
      </c>
      <c r="FF1155" s="426">
        <v>121</v>
      </c>
      <c r="FG1155" s="426">
        <v>200</v>
      </c>
      <c r="FH1155" s="426">
        <v>35</v>
      </c>
      <c r="FI1155" s="426">
        <v>126</v>
      </c>
      <c r="FJ1155" s="426">
        <v>150</v>
      </c>
      <c r="FK1155" s="426">
        <v>18</v>
      </c>
      <c r="FL1155" s="426">
        <v>92</v>
      </c>
      <c r="FM1155" s="426">
        <v>173</v>
      </c>
      <c r="FN1155" s="426">
        <v>38</v>
      </c>
      <c r="FO1155" s="426">
        <v>107</v>
      </c>
      <c r="FP1155" s="426">
        <v>214</v>
      </c>
      <c r="FQ1155" s="426">
        <v>22</v>
      </c>
      <c r="FR1155" s="426">
        <v>63</v>
      </c>
      <c r="FS1155" s="426">
        <v>84</v>
      </c>
      <c r="FT1155" s="426">
        <v>62</v>
      </c>
      <c r="FU1155" s="426">
        <v>95</v>
      </c>
      <c r="FV1155" s="426">
        <v>157</v>
      </c>
      <c r="FW1155" s="426">
        <v>55</v>
      </c>
      <c r="FX1155" s="426">
        <v>194</v>
      </c>
      <c r="FY1155" s="426">
        <v>109</v>
      </c>
      <c r="FZ1155" s="426">
        <v>128</v>
      </c>
      <c r="GA1155" s="426">
        <v>197</v>
      </c>
      <c r="GB1155" s="426">
        <v>6</v>
      </c>
      <c r="GC1155" s="426">
        <v>161</v>
      </c>
      <c r="GD1155" s="426">
        <v>145</v>
      </c>
      <c r="GE1155" s="426">
        <v>13</v>
      </c>
      <c r="GF1155" s="426">
        <v>64</v>
      </c>
      <c r="GG1155" s="426">
        <v>17</v>
      </c>
      <c r="GH1155" s="426">
        <v>218</v>
      </c>
      <c r="GI1155" s="426">
        <v>98</v>
      </c>
      <c r="GJ1155" s="426">
        <v>209</v>
      </c>
      <c r="GK1155" s="426">
        <v>42</v>
      </c>
      <c r="GL1155" s="426">
        <v>216</v>
      </c>
      <c r="GM1155" s="426">
        <v>182</v>
      </c>
      <c r="GN1155" s="426">
        <v>19</v>
      </c>
      <c r="GO1155" s="426">
        <v>93</v>
      </c>
      <c r="GP1155" s="426">
        <v>229</v>
      </c>
      <c r="GQ1155" s="426">
        <v>67</v>
      </c>
      <c r="GR1155" s="426">
        <v>172</v>
      </c>
      <c r="GS1155" s="426">
        <v>139</v>
      </c>
      <c r="GT1155" s="426">
        <v>211</v>
      </c>
      <c r="GU1155" s="426">
        <v>132</v>
      </c>
      <c r="GV1155" s="426">
        <v>56</v>
      </c>
      <c r="GW1155" s="426">
        <v>33</v>
      </c>
      <c r="GX1155" s="426">
        <v>50</v>
      </c>
      <c r="GY1155" s="426">
        <v>108</v>
      </c>
      <c r="GZ1155" s="426">
        <v>82</v>
      </c>
      <c r="HA1155" s="426">
        <v>112</v>
      </c>
      <c r="HB1155" s="426">
        <v>52</v>
      </c>
      <c r="HC1155" s="426">
        <v>4</v>
      </c>
      <c r="HD1155" s="426">
        <v>43</v>
      </c>
      <c r="HE1155" s="426">
        <v>36</v>
      </c>
      <c r="HF1155" s="426">
        <v>8</v>
      </c>
      <c r="HG1155" s="426">
        <v>212</v>
      </c>
      <c r="HH1155" s="426">
        <v>60</v>
      </c>
      <c r="HI1155" s="426">
        <v>68</v>
      </c>
      <c r="HJ1155" s="426">
        <v>186</v>
      </c>
      <c r="HK1155" s="426">
        <v>227</v>
      </c>
      <c r="HL1155" s="426">
        <v>73</v>
      </c>
      <c r="HM1155" s="426">
        <v>153</v>
      </c>
      <c r="HN1155" s="426">
        <v>111</v>
      </c>
      <c r="HO1155" s="426">
        <v>69</v>
      </c>
      <c r="HP1155" s="426">
        <v>191</v>
      </c>
      <c r="HQ1155" s="426">
        <v>23</v>
      </c>
      <c r="HR1155" s="426">
        <v>232</v>
      </c>
      <c r="HS1155" s="426">
        <v>183</v>
      </c>
      <c r="HT1155" s="426">
        <v>51</v>
      </c>
      <c r="HU1155" s="426">
        <v>152</v>
      </c>
      <c r="HV1155" s="426">
        <v>137</v>
      </c>
      <c r="HW1155" s="426">
        <v>195</v>
      </c>
      <c r="HX1155" s="426">
        <v>83</v>
      </c>
      <c r="HY1155" s="426">
        <v>147</v>
      </c>
      <c r="HZ1155" s="426">
        <v>48</v>
      </c>
      <c r="IB1155" s="426">
        <v>24</v>
      </c>
      <c r="IC1155" s="426">
        <v>138</v>
      </c>
      <c r="ID1155" s="426">
        <v>162</v>
      </c>
      <c r="IE1155" s="426">
        <v>31</v>
      </c>
    </row>
    <row r="1157" spans="4:244" x14ac:dyDescent="0.2">
      <c r="D1157" s="429">
        <v>234</v>
      </c>
      <c r="E1157" s="429" t="s">
        <v>179</v>
      </c>
    </row>
    <row r="1158" spans="4:244" x14ac:dyDescent="0.2">
      <c r="E1158" s="428" t="s">
        <v>130</v>
      </c>
      <c r="F1158" s="426">
        <v>1</v>
      </c>
      <c r="G1158" s="426">
        <v>2</v>
      </c>
      <c r="H1158" s="426">
        <v>3</v>
      </c>
      <c r="I1158" s="426">
        <v>4</v>
      </c>
      <c r="J1158" s="426">
        <v>5</v>
      </c>
      <c r="K1158" s="426">
        <v>6</v>
      </c>
      <c r="L1158" s="426">
        <v>7</v>
      </c>
      <c r="M1158" s="426">
        <v>8</v>
      </c>
      <c r="N1158" s="426">
        <v>9</v>
      </c>
      <c r="O1158" s="426">
        <v>10</v>
      </c>
      <c r="P1158" s="426">
        <v>11</v>
      </c>
      <c r="Q1158" s="426">
        <v>12</v>
      </c>
      <c r="R1158" s="426">
        <v>13</v>
      </c>
      <c r="S1158" s="426">
        <v>14</v>
      </c>
      <c r="T1158" s="426">
        <v>15</v>
      </c>
      <c r="U1158" s="426">
        <v>16</v>
      </c>
      <c r="V1158" s="426">
        <v>17</v>
      </c>
      <c r="W1158" s="426">
        <v>18</v>
      </c>
      <c r="X1158" s="426">
        <v>19</v>
      </c>
      <c r="Y1158" s="426">
        <v>20</v>
      </c>
      <c r="Z1158" s="426">
        <v>21</v>
      </c>
      <c r="AA1158" s="426">
        <v>22</v>
      </c>
      <c r="AB1158" s="426">
        <v>23</v>
      </c>
      <c r="AC1158" s="426">
        <v>24</v>
      </c>
      <c r="AD1158" s="426">
        <v>25</v>
      </c>
      <c r="AE1158" s="426">
        <v>26</v>
      </c>
      <c r="AF1158" s="426">
        <v>27</v>
      </c>
      <c r="AG1158" s="426">
        <v>28</v>
      </c>
      <c r="AH1158" s="426">
        <v>29</v>
      </c>
      <c r="AI1158" s="426">
        <v>30</v>
      </c>
      <c r="AJ1158" s="426">
        <v>31</v>
      </c>
      <c r="AK1158" s="426">
        <v>32</v>
      </c>
      <c r="AL1158" s="426">
        <v>33</v>
      </c>
      <c r="AM1158" s="426">
        <v>34</v>
      </c>
      <c r="AN1158" s="426">
        <v>35</v>
      </c>
      <c r="AO1158" s="426">
        <v>36</v>
      </c>
      <c r="AP1158" s="426">
        <v>37</v>
      </c>
      <c r="AQ1158" s="426">
        <v>38</v>
      </c>
      <c r="AR1158" s="426">
        <v>39</v>
      </c>
      <c r="AS1158" s="426">
        <v>40</v>
      </c>
      <c r="AT1158" s="426">
        <v>41</v>
      </c>
      <c r="AU1158" s="426">
        <v>42</v>
      </c>
      <c r="AV1158" s="426">
        <v>43</v>
      </c>
      <c r="AW1158" s="426">
        <v>44</v>
      </c>
      <c r="AX1158" s="426">
        <v>45</v>
      </c>
      <c r="AY1158" s="426">
        <v>46</v>
      </c>
      <c r="AZ1158" s="426">
        <v>47</v>
      </c>
      <c r="BA1158" s="426">
        <v>48</v>
      </c>
      <c r="BB1158" s="426">
        <v>49</v>
      </c>
      <c r="BC1158" s="426">
        <v>50</v>
      </c>
      <c r="BD1158" s="426">
        <v>51</v>
      </c>
      <c r="BE1158" s="426">
        <v>52</v>
      </c>
      <c r="BF1158" s="426">
        <v>53</v>
      </c>
      <c r="BG1158" s="426">
        <v>54</v>
      </c>
      <c r="BH1158" s="426">
        <v>55</v>
      </c>
      <c r="BI1158" s="426">
        <v>56</v>
      </c>
      <c r="BJ1158" s="426">
        <v>57</v>
      </c>
      <c r="BK1158" s="426">
        <v>58</v>
      </c>
      <c r="BL1158" s="426">
        <v>59</v>
      </c>
      <c r="BM1158" s="426">
        <v>60</v>
      </c>
      <c r="BN1158" s="426">
        <v>61</v>
      </c>
      <c r="BO1158" s="426">
        <v>62</v>
      </c>
      <c r="BP1158" s="426">
        <v>63</v>
      </c>
      <c r="BQ1158" s="426">
        <v>64</v>
      </c>
      <c r="BR1158" s="426">
        <v>65</v>
      </c>
      <c r="BS1158" s="426">
        <v>66</v>
      </c>
      <c r="BT1158" s="426">
        <v>67</v>
      </c>
      <c r="BU1158" s="426">
        <v>68</v>
      </c>
      <c r="BV1158" s="426">
        <v>69</v>
      </c>
      <c r="BW1158" s="426">
        <v>70</v>
      </c>
      <c r="BX1158" s="426">
        <v>71</v>
      </c>
      <c r="BY1158" s="426">
        <v>72</v>
      </c>
      <c r="BZ1158" s="426">
        <v>73</v>
      </c>
      <c r="CA1158" s="426">
        <v>74</v>
      </c>
      <c r="CB1158" s="426">
        <v>75</v>
      </c>
      <c r="CC1158" s="426">
        <v>76</v>
      </c>
      <c r="CD1158" s="426">
        <v>77</v>
      </c>
      <c r="CE1158" s="426">
        <v>78</v>
      </c>
      <c r="CF1158" s="426">
        <v>79</v>
      </c>
      <c r="CG1158" s="426">
        <v>80</v>
      </c>
      <c r="CH1158" s="426">
        <v>81</v>
      </c>
      <c r="CI1158" s="426">
        <v>82</v>
      </c>
      <c r="CJ1158" s="426">
        <v>83</v>
      </c>
      <c r="CK1158" s="426">
        <v>84</v>
      </c>
      <c r="CL1158" s="426">
        <v>85</v>
      </c>
      <c r="CM1158" s="426">
        <v>86</v>
      </c>
      <c r="CN1158" s="426">
        <v>87</v>
      </c>
      <c r="CO1158" s="426">
        <v>88</v>
      </c>
      <c r="CP1158" s="426">
        <v>89</v>
      </c>
      <c r="CQ1158" s="426">
        <v>90</v>
      </c>
      <c r="CR1158" s="426">
        <v>91</v>
      </c>
      <c r="CS1158" s="426">
        <v>92</v>
      </c>
      <c r="CT1158" s="426">
        <v>93</v>
      </c>
      <c r="CU1158" s="426">
        <v>94</v>
      </c>
      <c r="CV1158" s="426">
        <v>95</v>
      </c>
      <c r="CW1158" s="426">
        <v>96</v>
      </c>
      <c r="CX1158" s="426">
        <v>97</v>
      </c>
      <c r="CY1158" s="426">
        <v>98</v>
      </c>
      <c r="CZ1158" s="426">
        <v>99</v>
      </c>
      <c r="DA1158" s="426">
        <v>100</v>
      </c>
      <c r="DB1158" s="426">
        <v>101</v>
      </c>
      <c r="DC1158" s="426">
        <v>102</v>
      </c>
      <c r="DD1158" s="426">
        <v>103</v>
      </c>
      <c r="DE1158" s="426">
        <v>104</v>
      </c>
      <c r="DF1158" s="426">
        <v>105</v>
      </c>
      <c r="DG1158" s="426">
        <v>106</v>
      </c>
      <c r="DH1158" s="426">
        <v>107</v>
      </c>
      <c r="DI1158" s="426">
        <v>108</v>
      </c>
      <c r="DJ1158" s="426">
        <v>109</v>
      </c>
      <c r="DK1158" s="426">
        <v>110</v>
      </c>
      <c r="DL1158" s="426">
        <v>111</v>
      </c>
      <c r="DM1158" s="426">
        <v>112</v>
      </c>
      <c r="DN1158" s="426">
        <v>113</v>
      </c>
      <c r="DO1158" s="426">
        <v>114</v>
      </c>
      <c r="DP1158" s="426">
        <v>115</v>
      </c>
      <c r="DQ1158" s="426">
        <v>116</v>
      </c>
      <c r="DR1158" s="426">
        <v>117</v>
      </c>
      <c r="DS1158" s="426">
        <v>118</v>
      </c>
      <c r="DT1158" s="426">
        <v>119</v>
      </c>
      <c r="DU1158" s="426">
        <v>120</v>
      </c>
      <c r="DV1158" s="426">
        <v>121</v>
      </c>
      <c r="DW1158" s="426">
        <v>122</v>
      </c>
      <c r="DX1158" s="426">
        <v>123</v>
      </c>
      <c r="DY1158" s="426">
        <v>124</v>
      </c>
      <c r="DZ1158" s="426">
        <v>125</v>
      </c>
      <c r="EA1158" s="426">
        <v>126</v>
      </c>
      <c r="EB1158" s="426">
        <v>127</v>
      </c>
      <c r="EC1158" s="426">
        <v>128</v>
      </c>
      <c r="ED1158" s="426">
        <v>129</v>
      </c>
      <c r="EE1158" s="426">
        <v>130</v>
      </c>
      <c r="EF1158" s="426">
        <v>131</v>
      </c>
      <c r="EG1158" s="426">
        <v>132</v>
      </c>
      <c r="EH1158" s="426">
        <v>133</v>
      </c>
      <c r="EI1158" s="426">
        <v>134</v>
      </c>
      <c r="EJ1158" s="426">
        <v>135</v>
      </c>
      <c r="EK1158" s="426">
        <v>136</v>
      </c>
      <c r="EL1158" s="426">
        <v>137</v>
      </c>
      <c r="EM1158" s="426">
        <v>138</v>
      </c>
      <c r="EN1158" s="426">
        <v>139</v>
      </c>
      <c r="EO1158" s="426">
        <v>140</v>
      </c>
      <c r="EP1158" s="426">
        <v>141</v>
      </c>
      <c r="EQ1158" s="426">
        <v>142</v>
      </c>
      <c r="ER1158" s="426">
        <v>143</v>
      </c>
      <c r="ES1158" s="426">
        <v>144</v>
      </c>
      <c r="ET1158" s="426">
        <v>145</v>
      </c>
      <c r="EU1158" s="426">
        <v>146</v>
      </c>
      <c r="EV1158" s="426">
        <v>147</v>
      </c>
      <c r="EW1158" s="426">
        <v>148</v>
      </c>
      <c r="EX1158" s="426">
        <v>149</v>
      </c>
      <c r="EY1158" s="426">
        <v>150</v>
      </c>
      <c r="EZ1158" s="426">
        <v>151</v>
      </c>
      <c r="FA1158" s="426">
        <v>152</v>
      </c>
      <c r="FB1158" s="426">
        <v>153</v>
      </c>
      <c r="FC1158" s="426">
        <v>154</v>
      </c>
      <c r="FD1158" s="426">
        <v>155</v>
      </c>
      <c r="FE1158" s="426">
        <v>156</v>
      </c>
      <c r="FF1158" s="426">
        <v>157</v>
      </c>
      <c r="FG1158" s="426">
        <v>158</v>
      </c>
      <c r="FH1158" s="426">
        <v>159</v>
      </c>
      <c r="FI1158" s="426">
        <v>160</v>
      </c>
      <c r="FJ1158" s="426">
        <v>161</v>
      </c>
      <c r="FK1158" s="426">
        <v>162</v>
      </c>
      <c r="FL1158" s="426">
        <v>163</v>
      </c>
      <c r="FM1158" s="426">
        <v>164</v>
      </c>
      <c r="FN1158" s="426">
        <v>165</v>
      </c>
      <c r="FO1158" s="426">
        <v>166</v>
      </c>
      <c r="FP1158" s="426">
        <v>167</v>
      </c>
      <c r="FQ1158" s="426">
        <v>168</v>
      </c>
      <c r="FR1158" s="426">
        <v>169</v>
      </c>
      <c r="FS1158" s="426">
        <v>170</v>
      </c>
      <c r="FT1158" s="426">
        <v>171</v>
      </c>
      <c r="FU1158" s="426">
        <v>172</v>
      </c>
      <c r="FV1158" s="426">
        <v>173</v>
      </c>
      <c r="FW1158" s="426">
        <v>174</v>
      </c>
      <c r="FX1158" s="426">
        <v>175</v>
      </c>
      <c r="FY1158" s="426">
        <v>176</v>
      </c>
      <c r="FZ1158" s="426">
        <v>177</v>
      </c>
      <c r="GA1158" s="426">
        <v>178</v>
      </c>
      <c r="GB1158" s="426">
        <v>179</v>
      </c>
      <c r="GC1158" s="426">
        <v>180</v>
      </c>
      <c r="GD1158" s="426">
        <v>181</v>
      </c>
      <c r="GE1158" s="426">
        <v>182</v>
      </c>
      <c r="GF1158" s="426">
        <v>183</v>
      </c>
      <c r="GG1158" s="426">
        <v>184</v>
      </c>
      <c r="GH1158" s="426">
        <v>185</v>
      </c>
      <c r="GI1158" s="426">
        <v>186</v>
      </c>
      <c r="GJ1158" s="426">
        <v>187</v>
      </c>
      <c r="GK1158" s="426">
        <v>188</v>
      </c>
      <c r="GL1158" s="426">
        <v>189</v>
      </c>
      <c r="GM1158" s="426">
        <v>190</v>
      </c>
      <c r="GN1158" s="426">
        <v>191</v>
      </c>
      <c r="GO1158" s="426">
        <v>192</v>
      </c>
      <c r="GP1158" s="426">
        <v>193</v>
      </c>
      <c r="GQ1158" s="426">
        <v>194</v>
      </c>
      <c r="GR1158" s="426">
        <v>195</v>
      </c>
      <c r="GS1158" s="426">
        <v>196</v>
      </c>
      <c r="GT1158" s="426">
        <v>197</v>
      </c>
      <c r="GU1158" s="426">
        <v>198</v>
      </c>
      <c r="GV1158" s="426">
        <v>199</v>
      </c>
      <c r="GW1158" s="426">
        <v>200</v>
      </c>
      <c r="GX1158" s="426">
        <v>201</v>
      </c>
      <c r="GY1158" s="426">
        <v>202</v>
      </c>
      <c r="GZ1158" s="426">
        <v>203</v>
      </c>
      <c r="HA1158" s="426">
        <v>204</v>
      </c>
      <c r="HB1158" s="426">
        <v>205</v>
      </c>
      <c r="HC1158" s="426">
        <v>206</v>
      </c>
      <c r="HD1158" s="426">
        <v>207</v>
      </c>
      <c r="HE1158" s="426">
        <v>208</v>
      </c>
      <c r="HF1158" s="426">
        <v>209</v>
      </c>
      <c r="HG1158" s="426">
        <v>210</v>
      </c>
      <c r="HH1158" s="426">
        <v>211</v>
      </c>
      <c r="HI1158" s="426">
        <v>212</v>
      </c>
      <c r="HJ1158" s="426">
        <v>213</v>
      </c>
      <c r="HK1158" s="426">
        <v>214</v>
      </c>
      <c r="HL1158" s="426">
        <v>215</v>
      </c>
      <c r="HM1158" s="426">
        <v>216</v>
      </c>
      <c r="HN1158" s="426">
        <v>217</v>
      </c>
      <c r="HO1158" s="426">
        <v>218</v>
      </c>
      <c r="HP1158" s="426">
        <v>219</v>
      </c>
      <c r="HQ1158" s="426">
        <v>220</v>
      </c>
      <c r="HR1158" s="426">
        <v>221</v>
      </c>
      <c r="HS1158" s="426">
        <v>222</v>
      </c>
      <c r="HT1158" s="426">
        <v>223</v>
      </c>
      <c r="HU1158" s="426">
        <v>224</v>
      </c>
      <c r="HV1158" s="426">
        <v>225</v>
      </c>
      <c r="HW1158" s="426">
        <v>226</v>
      </c>
      <c r="HX1158" s="426">
        <v>227</v>
      </c>
      <c r="HY1158" s="426">
        <v>228</v>
      </c>
      <c r="HZ1158" s="426">
        <v>229</v>
      </c>
      <c r="IA1158" s="426">
        <v>230</v>
      </c>
      <c r="IB1158" s="426">
        <v>231</v>
      </c>
      <c r="IC1158" s="426">
        <v>232</v>
      </c>
      <c r="ID1158" s="426">
        <v>233</v>
      </c>
      <c r="IE1158" s="426">
        <v>234</v>
      </c>
    </row>
    <row r="1159" spans="4:244" x14ac:dyDescent="0.2">
      <c r="E1159" s="428" t="s">
        <v>157</v>
      </c>
      <c r="F1159" s="426">
        <v>119</v>
      </c>
      <c r="G1159" s="426">
        <v>211</v>
      </c>
      <c r="H1159" s="426">
        <v>102</v>
      </c>
      <c r="I1159" s="426">
        <v>40</v>
      </c>
      <c r="J1159" s="426">
        <v>227</v>
      </c>
      <c r="K1159" s="426">
        <v>193</v>
      </c>
      <c r="L1159" s="426">
        <v>8</v>
      </c>
      <c r="M1159" s="426">
        <v>104</v>
      </c>
      <c r="N1159" s="426">
        <v>58</v>
      </c>
      <c r="O1159" s="426">
        <v>69</v>
      </c>
      <c r="P1159" s="426">
        <v>93</v>
      </c>
      <c r="Q1159" s="426">
        <v>53</v>
      </c>
      <c r="R1159" s="426">
        <v>2</v>
      </c>
      <c r="S1159" s="426">
        <v>41</v>
      </c>
      <c r="T1159" s="426">
        <v>71</v>
      </c>
      <c r="U1159" s="426">
        <v>197</v>
      </c>
      <c r="V1159" s="426">
        <v>13</v>
      </c>
      <c r="W1159" s="426">
        <v>80</v>
      </c>
      <c r="X1159" s="426">
        <v>127</v>
      </c>
      <c r="Y1159" s="426">
        <v>94</v>
      </c>
      <c r="Z1159" s="426">
        <v>137</v>
      </c>
      <c r="AA1159" s="426">
        <v>99</v>
      </c>
      <c r="AB1159" s="426">
        <v>9</v>
      </c>
      <c r="AC1159" s="426">
        <v>91</v>
      </c>
      <c r="AD1159" s="426">
        <v>212</v>
      </c>
      <c r="AE1159" s="426">
        <v>184</v>
      </c>
      <c r="AF1159" s="426">
        <v>88</v>
      </c>
      <c r="AG1159" s="426">
        <v>159</v>
      </c>
      <c r="AH1159" s="426">
        <v>106</v>
      </c>
      <c r="AI1159" s="426">
        <v>192</v>
      </c>
      <c r="AJ1159" s="426">
        <v>15</v>
      </c>
      <c r="AK1159" s="426">
        <v>205</v>
      </c>
      <c r="AL1159" s="426">
        <v>216</v>
      </c>
      <c r="AM1159" s="426">
        <v>162</v>
      </c>
      <c r="AN1159" s="426">
        <v>186</v>
      </c>
      <c r="AO1159" s="426">
        <v>112</v>
      </c>
      <c r="AP1159" s="426">
        <v>66</v>
      </c>
      <c r="AQ1159" s="426">
        <v>84</v>
      </c>
      <c r="AR1159" s="426">
        <v>38</v>
      </c>
      <c r="AS1159" s="426">
        <v>148</v>
      </c>
      <c r="AT1159" s="426">
        <v>165</v>
      </c>
      <c r="AU1159" s="426">
        <v>10</v>
      </c>
      <c r="AV1159" s="426">
        <v>229</v>
      </c>
      <c r="AW1159" s="426">
        <v>147</v>
      </c>
      <c r="AX1159" s="426">
        <v>22</v>
      </c>
      <c r="AY1159" s="426">
        <v>30</v>
      </c>
      <c r="AZ1159" s="426">
        <v>149</v>
      </c>
      <c r="BA1159" s="426">
        <v>185</v>
      </c>
      <c r="BB1159" s="426">
        <v>168</v>
      </c>
      <c r="BC1159" s="426">
        <v>124</v>
      </c>
      <c r="BD1159" s="426">
        <v>174</v>
      </c>
      <c r="BE1159" s="426">
        <v>219</v>
      </c>
      <c r="BF1159" s="426">
        <v>74</v>
      </c>
      <c r="BG1159" s="426">
        <v>42</v>
      </c>
      <c r="BH1159" s="426">
        <v>23</v>
      </c>
      <c r="BI1159" s="426">
        <v>182</v>
      </c>
      <c r="BJ1159" s="426">
        <v>29</v>
      </c>
      <c r="BK1159" s="426">
        <v>217</v>
      </c>
      <c r="BL1159" s="426">
        <v>228</v>
      </c>
      <c r="BM1159" s="426">
        <v>222</v>
      </c>
      <c r="BN1159" s="426">
        <v>47</v>
      </c>
      <c r="BO1159" s="426">
        <v>163</v>
      </c>
      <c r="BP1159" s="426">
        <v>65</v>
      </c>
      <c r="BQ1159" s="426">
        <v>82</v>
      </c>
      <c r="BR1159" s="426">
        <v>118</v>
      </c>
      <c r="BS1159" s="426">
        <v>153</v>
      </c>
      <c r="BT1159" s="426">
        <v>143</v>
      </c>
      <c r="BU1159" s="426">
        <v>175</v>
      </c>
      <c r="BV1159" s="426">
        <v>52</v>
      </c>
      <c r="BW1159" s="426">
        <v>17</v>
      </c>
      <c r="BX1159" s="426">
        <v>155</v>
      </c>
      <c r="BY1159" s="426">
        <v>170</v>
      </c>
      <c r="BZ1159" s="426">
        <v>140</v>
      </c>
      <c r="CA1159" s="426">
        <v>32</v>
      </c>
      <c r="CB1159" s="426">
        <v>121</v>
      </c>
      <c r="CC1159" s="426">
        <v>75</v>
      </c>
      <c r="CD1159" s="426">
        <v>101</v>
      </c>
      <c r="CE1159" s="426">
        <v>49</v>
      </c>
      <c r="CF1159" s="426">
        <v>230</v>
      </c>
      <c r="CG1159" s="426">
        <v>156</v>
      </c>
      <c r="CH1159" s="426">
        <v>89</v>
      </c>
      <c r="CI1159" s="426">
        <v>223</v>
      </c>
      <c r="CJ1159" s="426">
        <v>152</v>
      </c>
      <c r="CK1159" s="426">
        <v>37</v>
      </c>
      <c r="CL1159" s="426">
        <v>202</v>
      </c>
      <c r="CM1159" s="426">
        <v>60</v>
      </c>
      <c r="CN1159" s="426">
        <v>129</v>
      </c>
      <c r="CO1159" s="426">
        <v>161</v>
      </c>
      <c r="CP1159" s="426">
        <v>221</v>
      </c>
      <c r="CQ1159" s="426">
        <v>173</v>
      </c>
      <c r="CR1159" s="426">
        <v>178</v>
      </c>
      <c r="CS1159" s="426">
        <v>226</v>
      </c>
      <c r="CT1159" s="426">
        <v>110</v>
      </c>
      <c r="CU1159" s="426">
        <v>151</v>
      </c>
      <c r="CV1159" s="426">
        <v>78</v>
      </c>
      <c r="CW1159" s="426">
        <v>154</v>
      </c>
      <c r="CX1159" s="426">
        <v>114</v>
      </c>
      <c r="CY1159" s="426">
        <v>146</v>
      </c>
      <c r="CZ1159" s="426">
        <v>56</v>
      </c>
      <c r="DA1159" s="426">
        <v>36</v>
      </c>
      <c r="DB1159" s="426">
        <v>79</v>
      </c>
      <c r="DC1159" s="426">
        <v>213</v>
      </c>
      <c r="DD1159" s="426">
        <v>5</v>
      </c>
      <c r="DE1159" s="426">
        <v>132</v>
      </c>
      <c r="DF1159" s="426">
        <v>208</v>
      </c>
      <c r="DG1159" s="426">
        <v>14</v>
      </c>
      <c r="DH1159" s="426">
        <v>234</v>
      </c>
      <c r="DI1159" s="426">
        <v>187</v>
      </c>
      <c r="DJ1159" s="426">
        <v>27</v>
      </c>
      <c r="DK1159" s="426">
        <v>138</v>
      </c>
      <c r="DL1159" s="426">
        <v>67</v>
      </c>
      <c r="DM1159" s="426">
        <v>90</v>
      </c>
      <c r="DN1159" s="426">
        <v>7</v>
      </c>
      <c r="DO1159" s="426">
        <v>95</v>
      </c>
      <c r="DP1159" s="426">
        <v>123</v>
      </c>
      <c r="DQ1159" s="426">
        <v>120</v>
      </c>
      <c r="DR1159" s="426">
        <v>160</v>
      </c>
      <c r="DS1159" s="426">
        <v>191</v>
      </c>
      <c r="DT1159" s="426">
        <v>231</v>
      </c>
      <c r="DU1159" s="426">
        <v>97</v>
      </c>
      <c r="DV1159" s="426">
        <v>164</v>
      </c>
      <c r="DW1159" s="426">
        <v>73</v>
      </c>
      <c r="DX1159" s="426">
        <v>176</v>
      </c>
      <c r="DY1159" s="426">
        <v>85</v>
      </c>
      <c r="DZ1159" s="426">
        <v>116</v>
      </c>
      <c r="EA1159" s="426">
        <v>19</v>
      </c>
      <c r="EB1159" s="426">
        <v>115</v>
      </c>
      <c r="EC1159" s="426">
        <v>122</v>
      </c>
      <c r="ED1159" s="426">
        <v>86</v>
      </c>
      <c r="EE1159" s="426">
        <v>28</v>
      </c>
      <c r="EF1159" s="426">
        <v>45</v>
      </c>
      <c r="EG1159" s="426">
        <v>183</v>
      </c>
      <c r="EH1159" s="426">
        <v>16</v>
      </c>
      <c r="EI1159" s="426">
        <v>77</v>
      </c>
      <c r="EJ1159" s="426">
        <v>207</v>
      </c>
      <c r="EK1159" s="426">
        <v>20</v>
      </c>
      <c r="EL1159" s="426">
        <v>189</v>
      </c>
      <c r="EM1159" s="426">
        <v>157</v>
      </c>
      <c r="EN1159" s="426">
        <v>61</v>
      </c>
      <c r="EO1159" s="426">
        <v>83</v>
      </c>
      <c r="EP1159" s="426">
        <v>3</v>
      </c>
      <c r="EQ1159" s="426">
        <v>44</v>
      </c>
      <c r="ER1159" s="426">
        <v>51</v>
      </c>
      <c r="ES1159" s="426">
        <v>98</v>
      </c>
      <c r="ET1159" s="426">
        <v>26</v>
      </c>
      <c r="EU1159" s="426">
        <v>179</v>
      </c>
      <c r="EV1159" s="426">
        <v>105</v>
      </c>
      <c r="EW1159" s="426">
        <v>126</v>
      </c>
      <c r="EX1159" s="426">
        <v>76</v>
      </c>
      <c r="EY1159" s="426">
        <v>139</v>
      </c>
      <c r="EZ1159" s="426">
        <v>108</v>
      </c>
      <c r="FA1159" s="426">
        <v>150</v>
      </c>
      <c r="FB1159" s="426">
        <v>167</v>
      </c>
      <c r="FC1159" s="426">
        <v>111</v>
      </c>
      <c r="FD1159" s="426">
        <v>201</v>
      </c>
      <c r="FE1159" s="426">
        <v>134</v>
      </c>
      <c r="FF1159" s="426">
        <v>215</v>
      </c>
      <c r="FG1159" s="426">
        <v>196</v>
      </c>
      <c r="FH1159" s="426">
        <v>181</v>
      </c>
      <c r="FI1159" s="426">
        <v>136</v>
      </c>
      <c r="FJ1159" s="426">
        <v>103</v>
      </c>
      <c r="FK1159" s="426">
        <v>180</v>
      </c>
      <c r="FL1159" s="426">
        <v>171</v>
      </c>
      <c r="FM1159" s="426">
        <v>70</v>
      </c>
      <c r="FN1159" s="426">
        <v>199</v>
      </c>
      <c r="FO1159" s="426">
        <v>55</v>
      </c>
      <c r="FP1159" s="426">
        <v>225</v>
      </c>
      <c r="FQ1159" s="426">
        <v>24</v>
      </c>
      <c r="FR1159" s="426">
        <v>57</v>
      </c>
      <c r="FS1159" s="426">
        <v>133</v>
      </c>
      <c r="FT1159" s="426">
        <v>220</v>
      </c>
      <c r="FU1159" s="426">
        <v>68</v>
      </c>
      <c r="FV1159" s="426">
        <v>209</v>
      </c>
      <c r="FW1159" s="426">
        <v>96</v>
      </c>
      <c r="FX1159" s="426">
        <v>63</v>
      </c>
      <c r="FY1159" s="426">
        <v>62</v>
      </c>
      <c r="FZ1159" s="426">
        <v>21</v>
      </c>
      <c r="GA1159" s="426">
        <v>190</v>
      </c>
      <c r="GB1159" s="426">
        <v>43</v>
      </c>
      <c r="GC1159" s="426">
        <v>11</v>
      </c>
      <c r="GD1159" s="426">
        <v>195</v>
      </c>
      <c r="GE1159" s="426">
        <v>25</v>
      </c>
      <c r="GF1159" s="426">
        <v>87</v>
      </c>
      <c r="GG1159" s="426">
        <v>188</v>
      </c>
      <c r="GH1159" s="426">
        <v>72</v>
      </c>
      <c r="GI1159" s="426">
        <v>194</v>
      </c>
      <c r="GJ1159" s="426">
        <v>200</v>
      </c>
      <c r="GK1159" s="426">
        <v>177</v>
      </c>
      <c r="GL1159" s="426">
        <v>158</v>
      </c>
      <c r="GM1159" s="426">
        <v>81</v>
      </c>
      <c r="GN1159" s="426">
        <v>218</v>
      </c>
      <c r="GO1159" s="426">
        <v>125</v>
      </c>
      <c r="GP1159" s="426">
        <v>109</v>
      </c>
      <c r="GQ1159" s="426">
        <v>233</v>
      </c>
      <c r="GR1159" s="426">
        <v>39</v>
      </c>
      <c r="GS1159" s="426">
        <v>203</v>
      </c>
      <c r="GT1159" s="426">
        <v>100</v>
      </c>
      <c r="GU1159" s="426">
        <v>92</v>
      </c>
      <c r="GV1159" s="426">
        <v>206</v>
      </c>
      <c r="GW1159" s="426">
        <v>142</v>
      </c>
      <c r="GX1159" s="426">
        <v>113</v>
      </c>
      <c r="GY1159" s="426">
        <v>64</v>
      </c>
      <c r="GZ1159" s="426">
        <v>232</v>
      </c>
      <c r="HA1159" s="426">
        <v>1</v>
      </c>
      <c r="HB1159" s="426">
        <v>224</v>
      </c>
      <c r="HC1159" s="426">
        <v>172</v>
      </c>
      <c r="HD1159" s="426">
        <v>144</v>
      </c>
      <c r="HE1159" s="426">
        <v>130</v>
      </c>
      <c r="HF1159" s="426">
        <v>117</v>
      </c>
      <c r="HG1159" s="426">
        <v>59</v>
      </c>
      <c r="HH1159" s="426">
        <v>48</v>
      </c>
      <c r="HI1159" s="426">
        <v>135</v>
      </c>
      <c r="HJ1159" s="426">
        <v>210</v>
      </c>
      <c r="HK1159" s="426">
        <v>12</v>
      </c>
      <c r="HL1159" s="426">
        <v>34</v>
      </c>
      <c r="HM1159" s="426">
        <v>145</v>
      </c>
      <c r="HN1159" s="426">
        <v>166</v>
      </c>
      <c r="HO1159" s="426">
        <v>214</v>
      </c>
      <c r="HP1159" s="426">
        <v>6</v>
      </c>
      <c r="HQ1159" s="426">
        <v>131</v>
      </c>
      <c r="HR1159" s="426">
        <v>204</v>
      </c>
      <c r="HS1159" s="426">
        <v>33</v>
      </c>
      <c r="HT1159" s="426">
        <v>54</v>
      </c>
      <c r="HU1159" s="426">
        <v>128</v>
      </c>
      <c r="HV1159" s="426">
        <v>107</v>
      </c>
      <c r="HW1159" s="426">
        <v>169</v>
      </c>
      <c r="HX1159" s="426">
        <v>198</v>
      </c>
      <c r="HY1159" s="426">
        <v>141</v>
      </c>
      <c r="HZ1159" s="426">
        <v>50</v>
      </c>
      <c r="IA1159" s="426">
        <v>31</v>
      </c>
      <c r="IB1159" s="426">
        <v>35</v>
      </c>
      <c r="IC1159" s="426">
        <v>4</v>
      </c>
      <c r="ID1159" s="426">
        <v>46</v>
      </c>
      <c r="IE1159" s="426">
        <v>18</v>
      </c>
    </row>
    <row r="1160" spans="4:244" x14ac:dyDescent="0.2">
      <c r="E1160" s="428" t="s">
        <v>159</v>
      </c>
      <c r="F1160" s="426">
        <v>85</v>
      </c>
      <c r="G1160" s="426">
        <v>155</v>
      </c>
      <c r="H1160" s="426">
        <v>114</v>
      </c>
      <c r="I1160" s="426">
        <v>92</v>
      </c>
      <c r="J1160" s="426">
        <v>167</v>
      </c>
      <c r="K1160" s="426">
        <v>234</v>
      </c>
      <c r="L1160" s="426">
        <v>31</v>
      </c>
      <c r="M1160" s="426">
        <v>15</v>
      </c>
      <c r="N1160" s="426">
        <v>121</v>
      </c>
      <c r="O1160" s="426">
        <v>204</v>
      </c>
      <c r="P1160" s="426">
        <v>42</v>
      </c>
      <c r="Q1160" s="426">
        <v>191</v>
      </c>
      <c r="R1160" s="426">
        <v>90</v>
      </c>
      <c r="S1160" s="426">
        <v>216</v>
      </c>
      <c r="T1160" s="426">
        <v>61</v>
      </c>
      <c r="U1160" s="426">
        <v>58</v>
      </c>
      <c r="V1160" s="426">
        <v>210</v>
      </c>
      <c r="W1160" s="426">
        <v>4</v>
      </c>
      <c r="X1160" s="426">
        <v>211</v>
      </c>
      <c r="Y1160" s="426">
        <v>231</v>
      </c>
      <c r="Z1160" s="426">
        <v>100</v>
      </c>
      <c r="AA1160" s="426">
        <v>81</v>
      </c>
      <c r="AB1160" s="426">
        <v>144</v>
      </c>
      <c r="AC1160" s="426">
        <v>73</v>
      </c>
      <c r="AD1160" s="426">
        <v>33</v>
      </c>
      <c r="AE1160" s="426">
        <v>70</v>
      </c>
      <c r="AF1160" s="426">
        <v>89</v>
      </c>
      <c r="AG1160" s="426">
        <v>82</v>
      </c>
      <c r="AH1160" s="426">
        <v>101</v>
      </c>
      <c r="AI1160" s="426">
        <v>1</v>
      </c>
      <c r="AJ1160" s="426">
        <v>65</v>
      </c>
      <c r="AK1160" s="426">
        <v>130</v>
      </c>
      <c r="AL1160" s="426">
        <v>215</v>
      </c>
      <c r="AM1160" s="426">
        <v>48</v>
      </c>
      <c r="AN1160" s="426">
        <v>157</v>
      </c>
      <c r="AO1160" s="426">
        <v>159</v>
      </c>
      <c r="AP1160" s="426">
        <v>209</v>
      </c>
      <c r="AQ1160" s="426">
        <v>150</v>
      </c>
      <c r="AR1160" s="426">
        <v>177</v>
      </c>
      <c r="AS1160" s="426">
        <v>164</v>
      </c>
      <c r="AT1160" s="426">
        <v>224</v>
      </c>
      <c r="AU1160" s="426">
        <v>110</v>
      </c>
      <c r="AV1160" s="426">
        <v>192</v>
      </c>
      <c r="AW1160" s="426">
        <v>30</v>
      </c>
      <c r="AX1160" s="426">
        <v>37</v>
      </c>
      <c r="AY1160" s="426">
        <v>40</v>
      </c>
      <c r="AZ1160" s="426">
        <v>54</v>
      </c>
      <c r="BA1160" s="426">
        <v>125</v>
      </c>
      <c r="BB1160" s="426">
        <v>193</v>
      </c>
      <c r="BC1160" s="426">
        <v>172</v>
      </c>
      <c r="BD1160" s="426">
        <v>64</v>
      </c>
      <c r="BE1160" s="426">
        <v>84</v>
      </c>
      <c r="BF1160" s="426">
        <v>19</v>
      </c>
      <c r="BG1160" s="426">
        <v>213</v>
      </c>
      <c r="BH1160" s="426">
        <v>68</v>
      </c>
      <c r="BI1160" s="426">
        <v>227</v>
      </c>
      <c r="BJ1160" s="426">
        <v>80</v>
      </c>
      <c r="BK1160" s="426">
        <v>117</v>
      </c>
      <c r="BL1160" s="426">
        <v>71</v>
      </c>
      <c r="BM1160" s="426">
        <v>87</v>
      </c>
      <c r="BN1160" s="426">
        <v>94</v>
      </c>
      <c r="BO1160" s="426">
        <v>118</v>
      </c>
      <c r="BP1160" s="426">
        <v>205</v>
      </c>
      <c r="BQ1160" s="426">
        <v>153</v>
      </c>
      <c r="BR1160" s="426">
        <v>226</v>
      </c>
      <c r="BS1160" s="426">
        <v>50</v>
      </c>
      <c r="BT1160" s="426">
        <v>9</v>
      </c>
      <c r="BU1160" s="426">
        <v>225</v>
      </c>
      <c r="BV1160" s="426">
        <v>75</v>
      </c>
      <c r="BW1160" s="426">
        <v>187</v>
      </c>
      <c r="BX1160" s="426">
        <v>28</v>
      </c>
      <c r="BY1160" s="426">
        <v>6</v>
      </c>
      <c r="BZ1160" s="426">
        <v>174</v>
      </c>
      <c r="CA1160" s="426">
        <v>203</v>
      </c>
      <c r="CB1160" s="426">
        <v>51</v>
      </c>
      <c r="CC1160" s="426">
        <v>173</v>
      </c>
      <c r="CD1160" s="426">
        <v>23</v>
      </c>
      <c r="CE1160" s="426">
        <v>200</v>
      </c>
      <c r="CF1160" s="426">
        <v>122</v>
      </c>
      <c r="CG1160" s="426">
        <v>13</v>
      </c>
      <c r="CH1160" s="426">
        <v>52</v>
      </c>
      <c r="CI1160" s="426">
        <v>158</v>
      </c>
      <c r="CJ1160" s="426">
        <v>222</v>
      </c>
      <c r="CK1160" s="426">
        <v>20</v>
      </c>
      <c r="CL1160" s="426">
        <v>146</v>
      </c>
      <c r="CM1160" s="426">
        <v>59</v>
      </c>
      <c r="CN1160" s="426">
        <v>148</v>
      </c>
      <c r="CO1160" s="426">
        <v>207</v>
      </c>
      <c r="CP1160" s="426">
        <v>62</v>
      </c>
      <c r="CQ1160" s="426">
        <v>102</v>
      </c>
      <c r="CR1160" s="426">
        <v>34</v>
      </c>
      <c r="CS1160" s="426">
        <v>168</v>
      </c>
      <c r="CT1160" s="426">
        <v>97</v>
      </c>
      <c r="CU1160" s="426">
        <v>53</v>
      </c>
      <c r="CV1160" s="426">
        <v>126</v>
      </c>
      <c r="CW1160" s="426">
        <v>99</v>
      </c>
      <c r="CX1160" s="426">
        <v>18</v>
      </c>
      <c r="CY1160" s="426">
        <v>105</v>
      </c>
      <c r="CZ1160" s="426">
        <v>88</v>
      </c>
      <c r="DA1160" s="426">
        <v>93</v>
      </c>
      <c r="DB1160" s="426">
        <v>229</v>
      </c>
      <c r="DC1160" s="426">
        <v>136</v>
      </c>
      <c r="DD1160" s="426">
        <v>55</v>
      </c>
      <c r="DE1160" s="426">
        <v>176</v>
      </c>
      <c r="DF1160" s="426">
        <v>27</v>
      </c>
      <c r="DG1160" s="426">
        <v>188</v>
      </c>
      <c r="DH1160" s="426">
        <v>45</v>
      </c>
      <c r="DI1160" s="426">
        <v>127</v>
      </c>
      <c r="DJ1160" s="426">
        <v>131</v>
      </c>
      <c r="DK1160" s="426">
        <v>141</v>
      </c>
      <c r="DL1160" s="426">
        <v>138</v>
      </c>
      <c r="DM1160" s="426">
        <v>214</v>
      </c>
      <c r="DN1160" s="426">
        <v>219</v>
      </c>
      <c r="DO1160" s="426">
        <v>165</v>
      </c>
      <c r="DP1160" s="426">
        <v>181</v>
      </c>
      <c r="DQ1160" s="426">
        <v>109</v>
      </c>
      <c r="DR1160" s="426">
        <v>194</v>
      </c>
      <c r="DS1160" s="426">
        <v>116</v>
      </c>
      <c r="DT1160" s="426">
        <v>196</v>
      </c>
      <c r="DU1160" s="426">
        <v>46</v>
      </c>
      <c r="DV1160" s="426">
        <v>104</v>
      </c>
      <c r="DW1160" s="426">
        <v>128</v>
      </c>
      <c r="DX1160" s="426">
        <v>132</v>
      </c>
      <c r="DY1160" s="426">
        <v>16</v>
      </c>
      <c r="DZ1160" s="426">
        <v>66</v>
      </c>
      <c r="EA1160" s="426">
        <v>29</v>
      </c>
      <c r="EB1160" s="426">
        <v>190</v>
      </c>
      <c r="EC1160" s="426">
        <v>25</v>
      </c>
      <c r="ED1160" s="426">
        <v>201</v>
      </c>
      <c r="EE1160" s="426">
        <v>184</v>
      </c>
      <c r="EF1160" s="426">
        <v>43</v>
      </c>
      <c r="EG1160" s="426">
        <v>78</v>
      </c>
      <c r="EH1160" s="426">
        <v>195</v>
      </c>
      <c r="EI1160" s="426">
        <v>137</v>
      </c>
      <c r="EJ1160" s="426">
        <v>119</v>
      </c>
      <c r="EK1160" s="426">
        <v>139</v>
      </c>
      <c r="EL1160" s="426">
        <v>91</v>
      </c>
      <c r="EM1160" s="426">
        <v>35</v>
      </c>
      <c r="EN1160" s="426">
        <v>60</v>
      </c>
      <c r="EO1160" s="426">
        <v>151</v>
      </c>
      <c r="EP1160" s="426">
        <v>135</v>
      </c>
      <c r="EQ1160" s="426">
        <v>96</v>
      </c>
      <c r="ER1160" s="426">
        <v>17</v>
      </c>
      <c r="ES1160" s="426">
        <v>183</v>
      </c>
      <c r="ET1160" s="426">
        <v>8</v>
      </c>
      <c r="EU1160" s="426">
        <v>63</v>
      </c>
      <c r="EV1160" s="426">
        <v>74</v>
      </c>
      <c r="EW1160" s="426">
        <v>10</v>
      </c>
      <c r="EX1160" s="426">
        <v>143</v>
      </c>
      <c r="EY1160" s="426">
        <v>152</v>
      </c>
      <c r="EZ1160" s="426">
        <v>72</v>
      </c>
      <c r="FA1160" s="426">
        <v>178</v>
      </c>
      <c r="FB1160" s="426">
        <v>156</v>
      </c>
      <c r="FC1160" s="426">
        <v>36</v>
      </c>
      <c r="FD1160" s="426">
        <v>14</v>
      </c>
      <c r="FE1160" s="426">
        <v>163</v>
      </c>
      <c r="FF1160" s="426">
        <v>185</v>
      </c>
      <c r="FG1160" s="426">
        <v>111</v>
      </c>
      <c r="FH1160" s="426">
        <v>67</v>
      </c>
      <c r="FI1160" s="426">
        <v>76</v>
      </c>
      <c r="FJ1160" s="426">
        <v>199</v>
      </c>
      <c r="FK1160" s="426">
        <v>179</v>
      </c>
      <c r="FL1160" s="426">
        <v>170</v>
      </c>
      <c r="FM1160" s="426">
        <v>26</v>
      </c>
      <c r="FN1160" s="426">
        <v>86</v>
      </c>
      <c r="FO1160" s="426">
        <v>162</v>
      </c>
      <c r="FP1160" s="426">
        <v>5</v>
      </c>
      <c r="FQ1160" s="426">
        <v>44</v>
      </c>
      <c r="FR1160" s="426">
        <v>113</v>
      </c>
      <c r="FS1160" s="426">
        <v>134</v>
      </c>
      <c r="FT1160" s="426">
        <v>180</v>
      </c>
      <c r="FU1160" s="426">
        <v>228</v>
      </c>
      <c r="FV1160" s="426">
        <v>22</v>
      </c>
      <c r="FW1160" s="426">
        <v>145</v>
      </c>
      <c r="FX1160" s="426">
        <v>197</v>
      </c>
      <c r="FY1160" s="426">
        <v>12</v>
      </c>
      <c r="FZ1160" s="426">
        <v>140</v>
      </c>
      <c r="GA1160" s="426">
        <v>129</v>
      </c>
      <c r="GB1160" s="426">
        <v>220</v>
      </c>
      <c r="GC1160" s="426">
        <v>112</v>
      </c>
      <c r="GD1160" s="426">
        <v>124</v>
      </c>
      <c r="GE1160" s="426">
        <v>49</v>
      </c>
      <c r="GF1160" s="426">
        <v>147</v>
      </c>
      <c r="GG1160" s="426">
        <v>161</v>
      </c>
      <c r="GH1160" s="426">
        <v>206</v>
      </c>
      <c r="GI1160" s="426">
        <v>115</v>
      </c>
      <c r="GJ1160" s="426">
        <v>120</v>
      </c>
      <c r="GK1160" s="426">
        <v>142</v>
      </c>
      <c r="GL1160" s="426">
        <v>103</v>
      </c>
      <c r="GM1160" s="426">
        <v>108</v>
      </c>
      <c r="GN1160" s="426">
        <v>107</v>
      </c>
      <c r="GO1160" s="426">
        <v>175</v>
      </c>
      <c r="GP1160" s="426">
        <v>41</v>
      </c>
      <c r="GQ1160" s="426">
        <v>7</v>
      </c>
      <c r="GR1160" s="426">
        <v>56</v>
      </c>
      <c r="GS1160" s="426">
        <v>133</v>
      </c>
      <c r="GT1160" s="426">
        <v>186</v>
      </c>
      <c r="GU1160" s="426">
        <v>202</v>
      </c>
      <c r="GV1160" s="426">
        <v>166</v>
      </c>
      <c r="GW1160" s="426">
        <v>21</v>
      </c>
      <c r="GX1160" s="426">
        <v>98</v>
      </c>
      <c r="GY1160" s="426">
        <v>38</v>
      </c>
      <c r="GZ1160" s="426">
        <v>57</v>
      </c>
      <c r="HA1160" s="426">
        <v>160</v>
      </c>
      <c r="HB1160" s="426">
        <v>232</v>
      </c>
      <c r="HC1160" s="426">
        <v>123</v>
      </c>
      <c r="HD1160" s="426">
        <v>79</v>
      </c>
      <c r="HE1160" s="426">
        <v>212</v>
      </c>
      <c r="HF1160" s="426">
        <v>47</v>
      </c>
      <c r="HG1160" s="426">
        <v>218</v>
      </c>
      <c r="HH1160" s="426">
        <v>233</v>
      </c>
      <c r="HI1160" s="426">
        <v>208</v>
      </c>
      <c r="HJ1160" s="426">
        <v>169</v>
      </c>
      <c r="HK1160" s="426">
        <v>171</v>
      </c>
      <c r="HL1160" s="426">
        <v>217</v>
      </c>
      <c r="HM1160" s="426">
        <v>69</v>
      </c>
      <c r="HN1160" s="426">
        <v>39</v>
      </c>
      <c r="HO1160" s="426">
        <v>32</v>
      </c>
      <c r="HP1160" s="426">
        <v>223</v>
      </c>
      <c r="HQ1160" s="426">
        <v>198</v>
      </c>
      <c r="HR1160" s="426">
        <v>83</v>
      </c>
      <c r="HS1160" s="426">
        <v>221</v>
      </c>
      <c r="HT1160" s="426">
        <v>149</v>
      </c>
      <c r="HU1160" s="426">
        <v>11</v>
      </c>
      <c r="HV1160" s="426">
        <v>3</v>
      </c>
      <c r="HW1160" s="426">
        <v>95</v>
      </c>
      <c r="HX1160" s="426">
        <v>154</v>
      </c>
      <c r="HY1160" s="426">
        <v>189</v>
      </c>
      <c r="HZ1160" s="426">
        <v>182</v>
      </c>
      <c r="IA1160" s="426">
        <v>106</v>
      </c>
      <c r="IB1160" s="426">
        <v>230</v>
      </c>
      <c r="IC1160" s="426">
        <v>24</v>
      </c>
      <c r="ID1160" s="426">
        <v>77</v>
      </c>
      <c r="IE1160" s="426">
        <v>2</v>
      </c>
    </row>
    <row r="1162" spans="4:244" x14ac:dyDescent="0.2">
      <c r="D1162" s="429">
        <v>235</v>
      </c>
      <c r="E1162" s="429" t="s">
        <v>179</v>
      </c>
    </row>
    <row r="1163" spans="4:244" x14ac:dyDescent="0.2">
      <c r="E1163" s="428" t="s">
        <v>130</v>
      </c>
      <c r="F1163" s="426">
        <v>1</v>
      </c>
      <c r="G1163" s="426">
        <v>2</v>
      </c>
      <c r="H1163" s="426">
        <v>3</v>
      </c>
      <c r="I1163" s="426">
        <v>4</v>
      </c>
      <c r="J1163" s="426">
        <v>5</v>
      </c>
      <c r="K1163" s="426">
        <v>6</v>
      </c>
      <c r="L1163" s="426">
        <v>7</v>
      </c>
      <c r="M1163" s="426">
        <v>8</v>
      </c>
      <c r="N1163" s="426">
        <v>9</v>
      </c>
      <c r="O1163" s="426">
        <v>10</v>
      </c>
      <c r="P1163" s="426">
        <v>11</v>
      </c>
      <c r="Q1163" s="426">
        <v>12</v>
      </c>
      <c r="R1163" s="426">
        <v>13</v>
      </c>
      <c r="S1163" s="426">
        <v>14</v>
      </c>
      <c r="T1163" s="426">
        <v>15</v>
      </c>
      <c r="U1163" s="426">
        <v>16</v>
      </c>
      <c r="V1163" s="426">
        <v>17</v>
      </c>
      <c r="W1163" s="426">
        <v>18</v>
      </c>
      <c r="X1163" s="426">
        <v>19</v>
      </c>
      <c r="Y1163" s="426">
        <v>20</v>
      </c>
      <c r="Z1163" s="426">
        <v>21</v>
      </c>
      <c r="AA1163" s="426">
        <v>22</v>
      </c>
      <c r="AB1163" s="426">
        <v>23</v>
      </c>
      <c r="AC1163" s="426">
        <v>24</v>
      </c>
      <c r="AD1163" s="426">
        <v>25</v>
      </c>
      <c r="AE1163" s="426">
        <v>26</v>
      </c>
      <c r="AF1163" s="426">
        <v>27</v>
      </c>
      <c r="AG1163" s="426">
        <v>28</v>
      </c>
      <c r="AH1163" s="426">
        <v>29</v>
      </c>
      <c r="AI1163" s="426">
        <v>30</v>
      </c>
      <c r="AJ1163" s="426">
        <v>31</v>
      </c>
      <c r="AK1163" s="426">
        <v>32</v>
      </c>
      <c r="AL1163" s="426">
        <v>33</v>
      </c>
      <c r="AM1163" s="426">
        <v>34</v>
      </c>
      <c r="AN1163" s="426">
        <v>35</v>
      </c>
      <c r="AO1163" s="426">
        <v>36</v>
      </c>
      <c r="AP1163" s="426">
        <v>37</v>
      </c>
      <c r="AQ1163" s="426">
        <v>38</v>
      </c>
      <c r="AR1163" s="426">
        <v>39</v>
      </c>
      <c r="AS1163" s="426">
        <v>40</v>
      </c>
      <c r="AT1163" s="426">
        <v>41</v>
      </c>
      <c r="AU1163" s="426">
        <v>42</v>
      </c>
      <c r="AV1163" s="426">
        <v>43</v>
      </c>
      <c r="AW1163" s="426">
        <v>44</v>
      </c>
      <c r="AX1163" s="426">
        <v>45</v>
      </c>
      <c r="AY1163" s="426">
        <v>46</v>
      </c>
      <c r="AZ1163" s="426">
        <v>47</v>
      </c>
      <c r="BA1163" s="426">
        <v>48</v>
      </c>
      <c r="BB1163" s="426">
        <v>49</v>
      </c>
      <c r="BC1163" s="426">
        <v>50</v>
      </c>
      <c r="BD1163" s="426">
        <v>51</v>
      </c>
      <c r="BE1163" s="426">
        <v>52</v>
      </c>
      <c r="BF1163" s="426">
        <v>53</v>
      </c>
      <c r="BG1163" s="426">
        <v>54</v>
      </c>
      <c r="BH1163" s="426">
        <v>55</v>
      </c>
      <c r="BI1163" s="426">
        <v>56</v>
      </c>
      <c r="BJ1163" s="426">
        <v>57</v>
      </c>
      <c r="BK1163" s="426">
        <v>58</v>
      </c>
      <c r="BL1163" s="426">
        <v>59</v>
      </c>
      <c r="BM1163" s="426">
        <v>60</v>
      </c>
      <c r="BN1163" s="426">
        <v>61</v>
      </c>
      <c r="BO1163" s="426">
        <v>62</v>
      </c>
      <c r="BP1163" s="426">
        <v>63</v>
      </c>
      <c r="BQ1163" s="426">
        <v>64</v>
      </c>
      <c r="BR1163" s="426">
        <v>65</v>
      </c>
      <c r="BS1163" s="426">
        <v>66</v>
      </c>
      <c r="BT1163" s="426">
        <v>67</v>
      </c>
      <c r="BU1163" s="426">
        <v>68</v>
      </c>
      <c r="BV1163" s="426">
        <v>69</v>
      </c>
      <c r="BW1163" s="426">
        <v>70</v>
      </c>
      <c r="BX1163" s="426">
        <v>71</v>
      </c>
      <c r="BY1163" s="426">
        <v>72</v>
      </c>
      <c r="BZ1163" s="426">
        <v>73</v>
      </c>
      <c r="CA1163" s="426">
        <v>74</v>
      </c>
      <c r="CB1163" s="426">
        <v>75</v>
      </c>
      <c r="CC1163" s="426">
        <v>76</v>
      </c>
      <c r="CD1163" s="426">
        <v>77</v>
      </c>
      <c r="CE1163" s="426">
        <v>78</v>
      </c>
      <c r="CF1163" s="426">
        <v>79</v>
      </c>
      <c r="CG1163" s="426">
        <v>80</v>
      </c>
      <c r="CH1163" s="426">
        <v>81</v>
      </c>
      <c r="CI1163" s="426">
        <v>82</v>
      </c>
      <c r="CJ1163" s="426">
        <v>83</v>
      </c>
      <c r="CK1163" s="426">
        <v>84</v>
      </c>
      <c r="CL1163" s="426">
        <v>85</v>
      </c>
      <c r="CM1163" s="426">
        <v>86</v>
      </c>
      <c r="CN1163" s="426">
        <v>87</v>
      </c>
      <c r="CO1163" s="426">
        <v>88</v>
      </c>
      <c r="CP1163" s="426">
        <v>89</v>
      </c>
      <c r="CQ1163" s="426">
        <v>90</v>
      </c>
      <c r="CR1163" s="426">
        <v>91</v>
      </c>
      <c r="CS1163" s="426">
        <v>92</v>
      </c>
      <c r="CT1163" s="426">
        <v>93</v>
      </c>
      <c r="CU1163" s="426">
        <v>94</v>
      </c>
      <c r="CV1163" s="426">
        <v>95</v>
      </c>
      <c r="CW1163" s="426">
        <v>96</v>
      </c>
      <c r="CX1163" s="426">
        <v>97</v>
      </c>
      <c r="CY1163" s="426">
        <v>98</v>
      </c>
      <c r="CZ1163" s="426">
        <v>99</v>
      </c>
      <c r="DA1163" s="426">
        <v>100</v>
      </c>
      <c r="DB1163" s="426">
        <v>101</v>
      </c>
      <c r="DC1163" s="426">
        <v>102</v>
      </c>
      <c r="DD1163" s="426">
        <v>103</v>
      </c>
      <c r="DE1163" s="426">
        <v>104</v>
      </c>
      <c r="DF1163" s="426">
        <v>105</v>
      </c>
      <c r="DG1163" s="426">
        <v>106</v>
      </c>
      <c r="DH1163" s="426">
        <v>107</v>
      </c>
      <c r="DI1163" s="426">
        <v>108</v>
      </c>
      <c r="DJ1163" s="426">
        <v>109</v>
      </c>
      <c r="DK1163" s="426">
        <v>110</v>
      </c>
      <c r="DL1163" s="426">
        <v>111</v>
      </c>
      <c r="DM1163" s="426">
        <v>112</v>
      </c>
      <c r="DN1163" s="426">
        <v>113</v>
      </c>
      <c r="DO1163" s="426">
        <v>114</v>
      </c>
      <c r="DP1163" s="426">
        <v>115</v>
      </c>
      <c r="DQ1163" s="426">
        <v>116</v>
      </c>
      <c r="DR1163" s="426">
        <v>117</v>
      </c>
      <c r="DS1163" s="426">
        <v>118</v>
      </c>
      <c r="DT1163" s="426">
        <v>119</v>
      </c>
      <c r="DU1163" s="426">
        <v>120</v>
      </c>
      <c r="DV1163" s="426">
        <v>121</v>
      </c>
      <c r="DW1163" s="426">
        <v>122</v>
      </c>
      <c r="DX1163" s="426">
        <v>123</v>
      </c>
      <c r="DY1163" s="426">
        <v>124</v>
      </c>
      <c r="DZ1163" s="426">
        <v>125</v>
      </c>
      <c r="EA1163" s="426">
        <v>126</v>
      </c>
      <c r="EB1163" s="426">
        <v>127</v>
      </c>
      <c r="EC1163" s="426">
        <v>128</v>
      </c>
      <c r="ED1163" s="426">
        <v>129</v>
      </c>
      <c r="EE1163" s="426">
        <v>130</v>
      </c>
      <c r="EF1163" s="426">
        <v>131</v>
      </c>
      <c r="EG1163" s="426">
        <v>132</v>
      </c>
      <c r="EH1163" s="426">
        <v>133</v>
      </c>
      <c r="EI1163" s="426">
        <v>134</v>
      </c>
      <c r="EJ1163" s="426">
        <v>135</v>
      </c>
      <c r="EK1163" s="426">
        <v>136</v>
      </c>
      <c r="EL1163" s="426">
        <v>137</v>
      </c>
      <c r="EM1163" s="426">
        <v>138</v>
      </c>
      <c r="EN1163" s="426">
        <v>139</v>
      </c>
      <c r="EO1163" s="426">
        <v>140</v>
      </c>
      <c r="EP1163" s="426">
        <v>141</v>
      </c>
      <c r="EQ1163" s="426">
        <v>142</v>
      </c>
      <c r="ER1163" s="426">
        <v>143</v>
      </c>
      <c r="ES1163" s="426">
        <v>144</v>
      </c>
      <c r="ET1163" s="426">
        <v>145</v>
      </c>
      <c r="EU1163" s="426">
        <v>146</v>
      </c>
      <c r="EV1163" s="426">
        <v>147</v>
      </c>
      <c r="EW1163" s="426">
        <v>148</v>
      </c>
      <c r="EX1163" s="426">
        <v>149</v>
      </c>
      <c r="EY1163" s="426">
        <v>150</v>
      </c>
      <c r="EZ1163" s="426">
        <v>151</v>
      </c>
      <c r="FA1163" s="426">
        <v>152</v>
      </c>
      <c r="FB1163" s="426">
        <v>153</v>
      </c>
      <c r="FC1163" s="426">
        <v>154</v>
      </c>
      <c r="FD1163" s="426">
        <v>155</v>
      </c>
      <c r="FE1163" s="426">
        <v>156</v>
      </c>
      <c r="FF1163" s="426">
        <v>157</v>
      </c>
      <c r="FG1163" s="426">
        <v>158</v>
      </c>
      <c r="FH1163" s="426">
        <v>159</v>
      </c>
      <c r="FI1163" s="426">
        <v>160</v>
      </c>
      <c r="FJ1163" s="426">
        <v>161</v>
      </c>
      <c r="FK1163" s="426">
        <v>162</v>
      </c>
      <c r="FL1163" s="426">
        <v>163</v>
      </c>
      <c r="FM1163" s="426">
        <v>164</v>
      </c>
      <c r="FN1163" s="426">
        <v>165</v>
      </c>
      <c r="FO1163" s="426">
        <v>166</v>
      </c>
      <c r="FP1163" s="426">
        <v>167</v>
      </c>
      <c r="FQ1163" s="426">
        <v>168</v>
      </c>
      <c r="FR1163" s="426">
        <v>169</v>
      </c>
      <c r="FS1163" s="426">
        <v>170</v>
      </c>
      <c r="FT1163" s="426">
        <v>171</v>
      </c>
      <c r="FU1163" s="426">
        <v>172</v>
      </c>
      <c r="FV1163" s="426">
        <v>173</v>
      </c>
      <c r="FW1163" s="426">
        <v>174</v>
      </c>
      <c r="FX1163" s="426">
        <v>175</v>
      </c>
      <c r="FY1163" s="426">
        <v>176</v>
      </c>
      <c r="FZ1163" s="426">
        <v>177</v>
      </c>
      <c r="GA1163" s="426">
        <v>178</v>
      </c>
      <c r="GB1163" s="426">
        <v>179</v>
      </c>
      <c r="GC1163" s="426">
        <v>180</v>
      </c>
      <c r="GD1163" s="426">
        <v>181</v>
      </c>
      <c r="GE1163" s="426">
        <v>182</v>
      </c>
      <c r="GF1163" s="426">
        <v>183</v>
      </c>
      <c r="GG1163" s="426">
        <v>184</v>
      </c>
      <c r="GH1163" s="426">
        <v>185</v>
      </c>
      <c r="GI1163" s="426">
        <v>186</v>
      </c>
      <c r="GJ1163" s="426">
        <v>187</v>
      </c>
      <c r="GK1163" s="426">
        <v>188</v>
      </c>
      <c r="GL1163" s="426">
        <v>189</v>
      </c>
      <c r="GM1163" s="426">
        <v>190</v>
      </c>
      <c r="GN1163" s="426">
        <v>191</v>
      </c>
      <c r="GO1163" s="426">
        <v>192</v>
      </c>
      <c r="GP1163" s="426">
        <v>193</v>
      </c>
      <c r="GQ1163" s="426">
        <v>194</v>
      </c>
      <c r="GR1163" s="426">
        <v>195</v>
      </c>
      <c r="GS1163" s="426">
        <v>196</v>
      </c>
      <c r="GT1163" s="426">
        <v>197</v>
      </c>
      <c r="GU1163" s="426">
        <v>198</v>
      </c>
      <c r="GV1163" s="426">
        <v>199</v>
      </c>
      <c r="GW1163" s="426">
        <v>200</v>
      </c>
      <c r="GX1163" s="426">
        <v>201</v>
      </c>
      <c r="GY1163" s="426">
        <v>202</v>
      </c>
      <c r="GZ1163" s="426">
        <v>203</v>
      </c>
      <c r="HA1163" s="426">
        <v>204</v>
      </c>
      <c r="HB1163" s="426">
        <v>205</v>
      </c>
      <c r="HC1163" s="426">
        <v>206</v>
      </c>
      <c r="HD1163" s="426">
        <v>207</v>
      </c>
      <c r="HE1163" s="426">
        <v>208</v>
      </c>
      <c r="HF1163" s="426">
        <v>209</v>
      </c>
      <c r="HG1163" s="426">
        <v>210</v>
      </c>
      <c r="HH1163" s="426">
        <v>211</v>
      </c>
      <c r="HI1163" s="426">
        <v>212</v>
      </c>
      <c r="HJ1163" s="426">
        <v>213</v>
      </c>
      <c r="HK1163" s="426">
        <v>214</v>
      </c>
      <c r="HL1163" s="426">
        <v>215</v>
      </c>
      <c r="HM1163" s="426">
        <v>216</v>
      </c>
      <c r="HN1163" s="426">
        <v>217</v>
      </c>
      <c r="HO1163" s="426">
        <v>218</v>
      </c>
      <c r="HP1163" s="426">
        <v>219</v>
      </c>
      <c r="HQ1163" s="426">
        <v>220</v>
      </c>
      <c r="HR1163" s="426">
        <v>221</v>
      </c>
      <c r="HS1163" s="426">
        <v>222</v>
      </c>
      <c r="HT1163" s="426">
        <v>223</v>
      </c>
      <c r="HU1163" s="426">
        <v>224</v>
      </c>
      <c r="HV1163" s="426">
        <v>225</v>
      </c>
      <c r="HW1163" s="426">
        <v>226</v>
      </c>
      <c r="HX1163" s="426">
        <v>227</v>
      </c>
      <c r="HY1163" s="426">
        <v>228</v>
      </c>
      <c r="HZ1163" s="426">
        <v>229</v>
      </c>
      <c r="IA1163" s="426">
        <v>230</v>
      </c>
      <c r="IB1163" s="426">
        <v>231</v>
      </c>
      <c r="IC1163" s="426">
        <v>232</v>
      </c>
      <c r="ID1163" s="426">
        <v>233</v>
      </c>
      <c r="IE1163" s="426">
        <v>234</v>
      </c>
      <c r="IF1163" s="426">
        <v>235</v>
      </c>
    </row>
    <row r="1164" spans="4:244" x14ac:dyDescent="0.2">
      <c r="E1164" s="428" t="s">
        <v>157</v>
      </c>
      <c r="F1164" s="426">
        <v>48</v>
      </c>
      <c r="G1164" s="426">
        <v>79</v>
      </c>
      <c r="H1164" s="426">
        <v>137</v>
      </c>
      <c r="I1164" s="426">
        <v>161</v>
      </c>
      <c r="J1164" s="426">
        <v>72</v>
      </c>
      <c r="K1164" s="426">
        <v>39</v>
      </c>
      <c r="L1164" s="426">
        <v>148</v>
      </c>
      <c r="M1164" s="426">
        <v>157</v>
      </c>
      <c r="N1164" s="426">
        <v>73</v>
      </c>
      <c r="O1164" s="426">
        <v>78</v>
      </c>
      <c r="P1164" s="426">
        <v>83</v>
      </c>
      <c r="Q1164" s="426">
        <v>93</v>
      </c>
      <c r="R1164" s="426">
        <v>207</v>
      </c>
      <c r="S1164" s="426">
        <v>126</v>
      </c>
      <c r="T1164" s="426">
        <v>176</v>
      </c>
      <c r="U1164" s="426">
        <v>19</v>
      </c>
      <c r="V1164" s="426">
        <v>23</v>
      </c>
      <c r="W1164" s="426">
        <v>146</v>
      </c>
      <c r="X1164" s="426">
        <v>67</v>
      </c>
      <c r="Y1164" s="426">
        <v>41</v>
      </c>
      <c r="Z1164" s="426">
        <v>160</v>
      </c>
      <c r="AA1164" s="426">
        <v>63</v>
      </c>
      <c r="AB1164" s="426">
        <v>54</v>
      </c>
      <c r="AC1164" s="426">
        <v>60</v>
      </c>
      <c r="AD1164" s="426">
        <v>224</v>
      </c>
      <c r="AE1164" s="426">
        <v>220</v>
      </c>
      <c r="AF1164" s="426">
        <v>103</v>
      </c>
      <c r="AG1164" s="426">
        <v>234</v>
      </c>
      <c r="AH1164" s="426">
        <v>128</v>
      </c>
      <c r="AI1164" s="426">
        <v>51</v>
      </c>
      <c r="AJ1164" s="426">
        <v>30</v>
      </c>
      <c r="AK1164" s="426">
        <v>201</v>
      </c>
      <c r="AL1164" s="426">
        <v>121</v>
      </c>
      <c r="AM1164" s="426">
        <v>168</v>
      </c>
      <c r="AN1164" s="426">
        <v>3</v>
      </c>
      <c r="AO1164" s="426">
        <v>98</v>
      </c>
      <c r="AP1164" s="426">
        <v>38</v>
      </c>
      <c r="AQ1164" s="426">
        <v>110</v>
      </c>
      <c r="AR1164" s="426">
        <v>221</v>
      </c>
      <c r="AS1164" s="426">
        <v>156</v>
      </c>
      <c r="AT1164" s="426">
        <v>74</v>
      </c>
      <c r="AU1164" s="426">
        <v>219</v>
      </c>
      <c r="AV1164" s="426">
        <v>122</v>
      </c>
      <c r="AW1164" s="426">
        <v>36</v>
      </c>
      <c r="AX1164" s="426">
        <v>47</v>
      </c>
      <c r="AY1164" s="426">
        <v>17</v>
      </c>
      <c r="AZ1164" s="426">
        <v>34</v>
      </c>
      <c r="BA1164" s="426">
        <v>100</v>
      </c>
      <c r="BB1164" s="426">
        <v>111</v>
      </c>
      <c r="BC1164" s="426">
        <v>107</v>
      </c>
      <c r="BD1164" s="426">
        <v>113</v>
      </c>
      <c r="BE1164" s="426">
        <v>119</v>
      </c>
      <c r="BF1164" s="426">
        <v>197</v>
      </c>
      <c r="BG1164" s="426">
        <v>16</v>
      </c>
      <c r="BH1164" s="426">
        <v>12</v>
      </c>
      <c r="BI1164" s="426">
        <v>222</v>
      </c>
      <c r="BJ1164" s="426">
        <v>134</v>
      </c>
      <c r="BK1164" s="426">
        <v>75</v>
      </c>
      <c r="BL1164" s="426">
        <v>233</v>
      </c>
      <c r="BM1164" s="426">
        <v>191</v>
      </c>
      <c r="BN1164" s="426">
        <v>64</v>
      </c>
      <c r="BO1164" s="426">
        <v>166</v>
      </c>
      <c r="BP1164" s="426">
        <v>232</v>
      </c>
      <c r="BQ1164" s="426">
        <v>25</v>
      </c>
      <c r="BR1164" s="426">
        <v>142</v>
      </c>
      <c r="BS1164" s="426">
        <v>112</v>
      </c>
      <c r="BT1164" s="426">
        <v>214</v>
      </c>
      <c r="BU1164" s="426">
        <v>116</v>
      </c>
      <c r="BV1164" s="426">
        <v>216</v>
      </c>
      <c r="BW1164" s="426">
        <v>32</v>
      </c>
      <c r="BX1164" s="426">
        <v>117</v>
      </c>
      <c r="BY1164" s="426">
        <v>169</v>
      </c>
      <c r="BZ1164" s="426">
        <v>94</v>
      </c>
      <c r="CA1164" s="426">
        <v>81</v>
      </c>
      <c r="CB1164" s="426">
        <v>8</v>
      </c>
      <c r="CC1164" s="426">
        <v>59</v>
      </c>
      <c r="CD1164" s="426">
        <v>65</v>
      </c>
      <c r="CE1164" s="426">
        <v>52</v>
      </c>
      <c r="CF1164" s="426">
        <v>208</v>
      </c>
      <c r="CG1164" s="426">
        <v>28</v>
      </c>
      <c r="CH1164" s="426">
        <v>199</v>
      </c>
      <c r="CI1164" s="426">
        <v>95</v>
      </c>
      <c r="CJ1164" s="426">
        <v>24</v>
      </c>
      <c r="CK1164" s="426">
        <v>135</v>
      </c>
      <c r="CL1164" s="426">
        <v>209</v>
      </c>
      <c r="CM1164" s="426">
        <v>55</v>
      </c>
      <c r="CN1164" s="426">
        <v>96</v>
      </c>
      <c r="CO1164" s="426">
        <v>132</v>
      </c>
      <c r="CP1164" s="426">
        <v>2</v>
      </c>
      <c r="CQ1164" s="426">
        <v>196</v>
      </c>
      <c r="CR1164" s="426">
        <v>193</v>
      </c>
      <c r="CS1164" s="426">
        <v>44</v>
      </c>
      <c r="CT1164" s="426">
        <v>7</v>
      </c>
      <c r="CU1164" s="426">
        <v>46</v>
      </c>
      <c r="CV1164" s="426">
        <v>133</v>
      </c>
      <c r="CW1164" s="426">
        <v>45</v>
      </c>
      <c r="CX1164" s="426">
        <v>155</v>
      </c>
      <c r="CY1164" s="426">
        <v>227</v>
      </c>
      <c r="CZ1164" s="426">
        <v>143</v>
      </c>
      <c r="DA1164" s="426">
        <v>223</v>
      </c>
      <c r="DB1164" s="426">
        <v>43</v>
      </c>
      <c r="DC1164" s="426">
        <v>35</v>
      </c>
      <c r="DD1164" s="426">
        <v>62</v>
      </c>
      <c r="DE1164" s="426">
        <v>228</v>
      </c>
      <c r="DF1164" s="426">
        <v>162</v>
      </c>
      <c r="DG1164" s="426">
        <v>173</v>
      </c>
      <c r="DH1164" s="426">
        <v>139</v>
      </c>
      <c r="DI1164" s="426">
        <v>147</v>
      </c>
      <c r="DJ1164" s="426">
        <v>42</v>
      </c>
      <c r="DK1164" s="426">
        <v>101</v>
      </c>
      <c r="DL1164" s="426">
        <v>230</v>
      </c>
      <c r="DM1164" s="426">
        <v>31</v>
      </c>
      <c r="DN1164" s="426">
        <v>174</v>
      </c>
      <c r="DO1164" s="426">
        <v>61</v>
      </c>
      <c r="DP1164" s="426">
        <v>66</v>
      </c>
      <c r="DQ1164" s="426">
        <v>204</v>
      </c>
      <c r="DR1164" s="426">
        <v>170</v>
      </c>
      <c r="DS1164" s="426">
        <v>90</v>
      </c>
      <c r="DT1164" s="426">
        <v>120</v>
      </c>
      <c r="DU1164" s="426">
        <v>141</v>
      </c>
      <c r="DV1164" s="426">
        <v>124</v>
      </c>
      <c r="DW1164" s="426">
        <v>179</v>
      </c>
      <c r="DX1164" s="426">
        <v>70</v>
      </c>
      <c r="DY1164" s="426">
        <v>205</v>
      </c>
      <c r="DZ1164" s="426">
        <v>27</v>
      </c>
      <c r="EA1164" s="426">
        <v>145</v>
      </c>
      <c r="EB1164" s="426">
        <v>6</v>
      </c>
      <c r="EC1164" s="426">
        <v>187</v>
      </c>
      <c r="ED1164" s="426">
        <v>71</v>
      </c>
      <c r="EE1164" s="426">
        <v>131</v>
      </c>
      <c r="EF1164" s="426">
        <v>144</v>
      </c>
      <c r="EG1164" s="426">
        <v>140</v>
      </c>
      <c r="EH1164" s="426">
        <v>182</v>
      </c>
      <c r="EI1164" s="426">
        <v>226</v>
      </c>
      <c r="EJ1164" s="426">
        <v>68</v>
      </c>
      <c r="EK1164" s="426">
        <v>77</v>
      </c>
      <c r="EL1164" s="426">
        <v>49</v>
      </c>
      <c r="EM1164" s="426">
        <v>150</v>
      </c>
      <c r="EN1164" s="426">
        <v>91</v>
      </c>
      <c r="EO1164" s="426">
        <v>89</v>
      </c>
      <c r="EP1164" s="426">
        <v>152</v>
      </c>
      <c r="EQ1164" s="426">
        <v>58</v>
      </c>
      <c r="ER1164" s="426">
        <v>26</v>
      </c>
      <c r="ES1164" s="426">
        <v>105</v>
      </c>
      <c r="ET1164" s="426">
        <v>183</v>
      </c>
      <c r="EU1164" s="426">
        <v>192</v>
      </c>
      <c r="EV1164" s="426">
        <v>123</v>
      </c>
      <c r="EW1164" s="426">
        <v>92</v>
      </c>
      <c r="EX1164" s="426">
        <v>53</v>
      </c>
      <c r="EY1164" s="426">
        <v>163</v>
      </c>
      <c r="EZ1164" s="426">
        <v>80</v>
      </c>
      <c r="FA1164" s="426">
        <v>108</v>
      </c>
      <c r="FB1164" s="426">
        <v>202</v>
      </c>
      <c r="FC1164" s="426">
        <v>97</v>
      </c>
      <c r="FD1164" s="426">
        <v>87</v>
      </c>
      <c r="FE1164" s="426">
        <v>164</v>
      </c>
      <c r="FF1164" s="426">
        <v>84</v>
      </c>
      <c r="FG1164" s="426">
        <v>217</v>
      </c>
      <c r="FH1164" s="426">
        <v>188</v>
      </c>
      <c r="FI1164" s="426">
        <v>167</v>
      </c>
      <c r="FJ1164" s="426">
        <v>190</v>
      </c>
      <c r="FK1164" s="426">
        <v>215</v>
      </c>
      <c r="FL1164" s="426">
        <v>104</v>
      </c>
      <c r="FM1164" s="426">
        <v>18</v>
      </c>
      <c r="FN1164" s="426">
        <v>114</v>
      </c>
      <c r="FO1164" s="426">
        <v>20</v>
      </c>
      <c r="FP1164" s="426">
        <v>178</v>
      </c>
      <c r="FQ1164" s="426">
        <v>186</v>
      </c>
      <c r="FR1164" s="426">
        <v>211</v>
      </c>
      <c r="FS1164" s="426">
        <v>33</v>
      </c>
      <c r="FT1164" s="426">
        <v>40</v>
      </c>
      <c r="FU1164" s="426">
        <v>109</v>
      </c>
      <c r="FV1164" s="426">
        <v>102</v>
      </c>
      <c r="FW1164" s="426">
        <v>88</v>
      </c>
      <c r="FX1164" s="426">
        <v>171</v>
      </c>
      <c r="FY1164" s="426">
        <v>195</v>
      </c>
      <c r="FZ1164" s="426">
        <v>229</v>
      </c>
      <c r="GA1164" s="426">
        <v>37</v>
      </c>
      <c r="GB1164" s="426">
        <v>158</v>
      </c>
      <c r="GC1164" s="426">
        <v>13</v>
      </c>
      <c r="GD1164" s="426">
        <v>118</v>
      </c>
      <c r="GE1164" s="426">
        <v>50</v>
      </c>
      <c r="GF1164" s="426">
        <v>127</v>
      </c>
      <c r="GG1164" s="426">
        <v>86</v>
      </c>
      <c r="GH1164" s="426">
        <v>203</v>
      </c>
      <c r="GI1164" s="426">
        <v>22</v>
      </c>
      <c r="GJ1164" s="426">
        <v>69</v>
      </c>
      <c r="GK1164" s="426">
        <v>177</v>
      </c>
      <c r="GL1164" s="426">
        <v>225</v>
      </c>
      <c r="GM1164" s="426">
        <v>9</v>
      </c>
      <c r="GN1164" s="426">
        <v>165</v>
      </c>
      <c r="GO1164" s="426">
        <v>151</v>
      </c>
      <c r="GP1164" s="426">
        <v>136</v>
      </c>
      <c r="GQ1164" s="426">
        <v>56</v>
      </c>
      <c r="GR1164" s="426">
        <v>29</v>
      </c>
      <c r="GS1164" s="426">
        <v>210</v>
      </c>
      <c r="GT1164" s="426">
        <v>189</v>
      </c>
      <c r="GU1164" s="426">
        <v>10</v>
      </c>
      <c r="GV1164" s="426">
        <v>180</v>
      </c>
      <c r="GW1164" s="426">
        <v>82</v>
      </c>
      <c r="GX1164" s="426">
        <v>129</v>
      </c>
      <c r="GY1164" s="426">
        <v>149</v>
      </c>
      <c r="GZ1164" s="426">
        <v>185</v>
      </c>
      <c r="HA1164" s="426">
        <v>5</v>
      </c>
      <c r="HB1164" s="426">
        <v>231</v>
      </c>
      <c r="HC1164" s="426">
        <v>175</v>
      </c>
      <c r="HD1164" s="426">
        <v>218</v>
      </c>
      <c r="HE1164" s="426">
        <v>21</v>
      </c>
      <c r="HF1164" s="426">
        <v>213</v>
      </c>
      <c r="HG1164" s="426">
        <v>76</v>
      </c>
      <c r="HH1164" s="426">
        <v>200</v>
      </c>
      <c r="HI1164" s="426">
        <v>15</v>
      </c>
      <c r="HJ1164" s="426">
        <v>130</v>
      </c>
      <c r="HK1164" s="426">
        <v>172</v>
      </c>
      <c r="HL1164" s="426">
        <v>212</v>
      </c>
      <c r="HM1164" s="426">
        <v>184</v>
      </c>
      <c r="HN1164" s="426">
        <v>138</v>
      </c>
      <c r="HO1164" s="426">
        <v>154</v>
      </c>
      <c r="HP1164" s="426">
        <v>1</v>
      </c>
      <c r="HQ1164" s="426">
        <v>14</v>
      </c>
      <c r="HR1164" s="426">
        <v>159</v>
      </c>
      <c r="HS1164" s="426">
        <v>194</v>
      </c>
      <c r="HT1164" s="426">
        <v>4</v>
      </c>
      <c r="HU1164" s="426">
        <v>85</v>
      </c>
      <c r="HV1164" s="426">
        <v>106</v>
      </c>
      <c r="HW1164" s="426">
        <v>115</v>
      </c>
      <c r="HX1164" s="426">
        <v>99</v>
      </c>
      <c r="HY1164" s="426">
        <v>11</v>
      </c>
      <c r="HZ1164" s="426">
        <v>57</v>
      </c>
      <c r="IA1164" s="426">
        <v>198</v>
      </c>
      <c r="IB1164" s="426">
        <v>153</v>
      </c>
      <c r="IC1164" s="426">
        <v>125</v>
      </c>
      <c r="ID1164" s="426">
        <v>206</v>
      </c>
      <c r="IE1164" s="426">
        <v>235</v>
      </c>
      <c r="IF1164" s="426">
        <v>181</v>
      </c>
    </row>
    <row r="1165" spans="4:244" x14ac:dyDescent="0.2">
      <c r="E1165" s="428" t="s">
        <v>159</v>
      </c>
      <c r="F1165" s="426">
        <v>189</v>
      </c>
      <c r="G1165" s="426">
        <v>94</v>
      </c>
      <c r="H1165" s="426">
        <v>50</v>
      </c>
      <c r="I1165" s="426">
        <v>31</v>
      </c>
      <c r="J1165" s="426">
        <v>227</v>
      </c>
      <c r="K1165" s="426">
        <v>205</v>
      </c>
      <c r="L1165" s="426">
        <v>158</v>
      </c>
      <c r="M1165" s="426">
        <v>47</v>
      </c>
      <c r="N1165" s="426">
        <v>11</v>
      </c>
      <c r="O1165" s="426">
        <v>151</v>
      </c>
      <c r="P1165" s="426">
        <v>60</v>
      </c>
      <c r="Q1165" s="426">
        <v>195</v>
      </c>
      <c r="R1165" s="426">
        <v>145</v>
      </c>
      <c r="S1165" s="426">
        <v>45</v>
      </c>
      <c r="T1165" s="426">
        <v>38</v>
      </c>
      <c r="U1165" s="426">
        <v>114</v>
      </c>
      <c r="V1165" s="426">
        <v>25</v>
      </c>
      <c r="W1165" s="426">
        <v>59</v>
      </c>
      <c r="X1165" s="426">
        <v>77</v>
      </c>
      <c r="Y1165" s="426">
        <v>186</v>
      </c>
      <c r="Z1165" s="426">
        <v>212</v>
      </c>
      <c r="AA1165" s="426">
        <v>133</v>
      </c>
      <c r="AB1165" s="426">
        <v>39</v>
      </c>
      <c r="AC1165" s="426">
        <v>160</v>
      </c>
      <c r="AD1165" s="426">
        <v>137</v>
      </c>
      <c r="AE1165" s="426">
        <v>219</v>
      </c>
      <c r="AF1165" s="426">
        <v>4</v>
      </c>
      <c r="AG1165" s="426">
        <v>129</v>
      </c>
      <c r="AH1165" s="426">
        <v>156</v>
      </c>
      <c r="AI1165" s="426">
        <v>64</v>
      </c>
      <c r="AJ1165" s="426">
        <v>14</v>
      </c>
      <c r="AK1165" s="426">
        <v>159</v>
      </c>
      <c r="AL1165" s="426">
        <v>179</v>
      </c>
      <c r="AM1165" s="426">
        <v>115</v>
      </c>
      <c r="AN1165" s="426">
        <v>139</v>
      </c>
      <c r="AO1165" s="426">
        <v>10</v>
      </c>
      <c r="AP1165" s="426">
        <v>100</v>
      </c>
      <c r="AQ1165" s="426">
        <v>69</v>
      </c>
      <c r="AR1165" s="426">
        <v>123</v>
      </c>
      <c r="AS1165" s="426">
        <v>23</v>
      </c>
      <c r="AT1165" s="426">
        <v>223</v>
      </c>
      <c r="AU1165" s="426">
        <v>235</v>
      </c>
      <c r="AV1165" s="426">
        <v>134</v>
      </c>
      <c r="AW1165" s="426">
        <v>178</v>
      </c>
      <c r="AX1165" s="426">
        <v>173</v>
      </c>
      <c r="AY1165" s="426">
        <v>120</v>
      </c>
      <c r="AZ1165" s="426">
        <v>161</v>
      </c>
      <c r="BA1165" s="426">
        <v>191</v>
      </c>
      <c r="BB1165" s="426">
        <v>201</v>
      </c>
      <c r="BC1165" s="426">
        <v>83</v>
      </c>
      <c r="BD1165" s="426">
        <v>27</v>
      </c>
      <c r="BE1165" s="426">
        <v>234</v>
      </c>
      <c r="BF1165" s="426">
        <v>155</v>
      </c>
      <c r="BG1165" s="426">
        <v>166</v>
      </c>
      <c r="BH1165" s="426">
        <v>207</v>
      </c>
      <c r="BI1165" s="426">
        <v>224</v>
      </c>
      <c r="BJ1165" s="426">
        <v>106</v>
      </c>
      <c r="BK1165" s="426">
        <v>40</v>
      </c>
      <c r="BL1165" s="426">
        <v>200</v>
      </c>
      <c r="BM1165" s="426">
        <v>113</v>
      </c>
      <c r="BN1165" s="426">
        <v>110</v>
      </c>
      <c r="BO1165" s="426">
        <v>228</v>
      </c>
      <c r="BP1165" s="426">
        <v>142</v>
      </c>
      <c r="BQ1165" s="426">
        <v>176</v>
      </c>
      <c r="BR1165" s="426">
        <v>48</v>
      </c>
      <c r="BS1165" s="426">
        <v>208</v>
      </c>
      <c r="BT1165" s="426">
        <v>70</v>
      </c>
      <c r="BU1165" s="426">
        <v>126</v>
      </c>
      <c r="BV1165" s="426">
        <v>30</v>
      </c>
      <c r="BW1165" s="426">
        <v>118</v>
      </c>
      <c r="BX1165" s="426">
        <v>185</v>
      </c>
      <c r="BY1165" s="426">
        <v>54</v>
      </c>
      <c r="BZ1165" s="426">
        <v>170</v>
      </c>
      <c r="CA1165" s="426">
        <v>138</v>
      </c>
      <c r="CB1165" s="426">
        <v>148</v>
      </c>
      <c r="CC1165" s="426">
        <v>209</v>
      </c>
      <c r="CD1165" s="426">
        <v>216</v>
      </c>
      <c r="CE1165" s="426">
        <v>211</v>
      </c>
      <c r="CF1165" s="426">
        <v>76</v>
      </c>
      <c r="CG1165" s="426">
        <v>1</v>
      </c>
      <c r="CH1165" s="426">
        <v>128</v>
      </c>
      <c r="CI1165" s="426">
        <v>3</v>
      </c>
      <c r="CJ1165" s="426">
        <v>172</v>
      </c>
      <c r="CK1165" s="426">
        <v>193</v>
      </c>
      <c r="CL1165" s="426">
        <v>63</v>
      </c>
      <c r="CM1165" s="426">
        <v>104</v>
      </c>
      <c r="CN1165" s="426">
        <v>9</v>
      </c>
      <c r="CO1165" s="426">
        <v>82</v>
      </c>
      <c r="CP1165" s="426">
        <v>55</v>
      </c>
      <c r="CQ1165" s="426">
        <v>21</v>
      </c>
      <c r="CR1165" s="426">
        <v>5</v>
      </c>
      <c r="CS1165" s="426">
        <v>203</v>
      </c>
      <c r="CT1165" s="426">
        <v>35</v>
      </c>
      <c r="CU1165" s="426">
        <v>190</v>
      </c>
      <c r="CV1165" s="426">
        <v>7</v>
      </c>
      <c r="CW1165" s="426">
        <v>32</v>
      </c>
      <c r="CX1165" s="426">
        <v>78</v>
      </c>
      <c r="CY1165" s="426">
        <v>167</v>
      </c>
      <c r="CZ1165" s="426">
        <v>153</v>
      </c>
      <c r="DA1165" s="426">
        <v>92</v>
      </c>
      <c r="DB1165" s="426">
        <v>233</v>
      </c>
      <c r="DC1165" s="426">
        <v>204</v>
      </c>
      <c r="DD1165" s="426">
        <v>16</v>
      </c>
      <c r="DE1165" s="426">
        <v>132</v>
      </c>
      <c r="DF1165" s="426">
        <v>74</v>
      </c>
      <c r="DG1165" s="426">
        <v>105</v>
      </c>
      <c r="DH1165" s="426">
        <v>24</v>
      </c>
      <c r="DI1165" s="426">
        <v>119</v>
      </c>
      <c r="DJ1165" s="426">
        <v>187</v>
      </c>
      <c r="DK1165" s="426">
        <v>111</v>
      </c>
      <c r="DL1165" s="426">
        <v>109</v>
      </c>
      <c r="DM1165" s="426">
        <v>184</v>
      </c>
      <c r="DN1165" s="426">
        <v>49</v>
      </c>
      <c r="DO1165" s="426">
        <v>177</v>
      </c>
      <c r="DP1165" s="426">
        <v>43</v>
      </c>
      <c r="DQ1165" s="426">
        <v>154</v>
      </c>
      <c r="DR1165" s="426">
        <v>86</v>
      </c>
      <c r="DS1165" s="426">
        <v>67</v>
      </c>
      <c r="DT1165" s="426">
        <v>108</v>
      </c>
      <c r="DU1165" s="426">
        <v>124</v>
      </c>
      <c r="DV1165" s="426">
        <v>85</v>
      </c>
      <c r="DW1165" s="426">
        <v>53</v>
      </c>
      <c r="DX1165" s="426">
        <v>80</v>
      </c>
      <c r="DY1165" s="426">
        <v>147</v>
      </c>
      <c r="DZ1165" s="426">
        <v>61</v>
      </c>
      <c r="EA1165" s="426">
        <v>89</v>
      </c>
      <c r="EB1165" s="426">
        <v>196</v>
      </c>
      <c r="EC1165" s="426">
        <v>107</v>
      </c>
      <c r="ED1165" s="426">
        <v>202</v>
      </c>
      <c r="EE1165" s="426">
        <v>136</v>
      </c>
      <c r="EF1165" s="426">
        <v>88</v>
      </c>
      <c r="EG1165" s="426">
        <v>18</v>
      </c>
      <c r="EH1165" s="426">
        <v>79</v>
      </c>
      <c r="EI1165" s="426">
        <v>141</v>
      </c>
      <c r="EJ1165" s="426">
        <v>116</v>
      </c>
      <c r="EK1165" s="426">
        <v>135</v>
      </c>
      <c r="EL1165" s="426">
        <v>13</v>
      </c>
      <c r="EM1165" s="426">
        <v>214</v>
      </c>
      <c r="EN1165" s="426">
        <v>93</v>
      </c>
      <c r="EO1165" s="426">
        <v>146</v>
      </c>
      <c r="EP1165" s="426">
        <v>72</v>
      </c>
      <c r="EQ1165" s="426">
        <v>181</v>
      </c>
      <c r="ER1165" s="426">
        <v>221</v>
      </c>
      <c r="ES1165" s="426">
        <v>102</v>
      </c>
      <c r="ET1165" s="426">
        <v>121</v>
      </c>
      <c r="EU1165" s="426">
        <v>28</v>
      </c>
      <c r="EV1165" s="426">
        <v>225</v>
      </c>
      <c r="EW1165" s="426">
        <v>97</v>
      </c>
      <c r="EX1165" s="426">
        <v>231</v>
      </c>
      <c r="EY1165" s="426">
        <v>229</v>
      </c>
      <c r="EZ1165" s="426">
        <v>90</v>
      </c>
      <c r="FA1165" s="426">
        <v>33</v>
      </c>
      <c r="FB1165" s="426">
        <v>131</v>
      </c>
      <c r="FC1165" s="426">
        <v>103</v>
      </c>
      <c r="FD1165" s="426">
        <v>122</v>
      </c>
      <c r="FE1165" s="426">
        <v>162</v>
      </c>
      <c r="FF1165" s="426">
        <v>66</v>
      </c>
      <c r="FG1165" s="426">
        <v>84</v>
      </c>
      <c r="FH1165" s="426">
        <v>101</v>
      </c>
      <c r="FI1165" s="426">
        <v>144</v>
      </c>
      <c r="FJ1165" s="426">
        <v>149</v>
      </c>
      <c r="FK1165" s="426">
        <v>230</v>
      </c>
      <c r="FL1165" s="426">
        <v>194</v>
      </c>
      <c r="FM1165" s="426">
        <v>206</v>
      </c>
      <c r="FN1165" s="426">
        <v>197</v>
      </c>
      <c r="FO1165" s="426">
        <v>174</v>
      </c>
      <c r="FP1165" s="426">
        <v>213</v>
      </c>
      <c r="FQ1165" s="426">
        <v>42</v>
      </c>
      <c r="FR1165" s="426">
        <v>98</v>
      </c>
      <c r="FS1165" s="426">
        <v>112</v>
      </c>
      <c r="FT1165" s="426">
        <v>180</v>
      </c>
      <c r="FU1165" s="426">
        <v>75</v>
      </c>
      <c r="FV1165" s="426">
        <v>175</v>
      </c>
      <c r="FW1165" s="426">
        <v>87</v>
      </c>
      <c r="FX1165" s="426">
        <v>19</v>
      </c>
      <c r="FY1165" s="426">
        <v>58</v>
      </c>
      <c r="FZ1165" s="426">
        <v>20</v>
      </c>
      <c r="GA1165" s="426">
        <v>44</v>
      </c>
      <c r="GB1165" s="426">
        <v>62</v>
      </c>
      <c r="GC1165" s="426">
        <v>127</v>
      </c>
      <c r="GD1165" s="426">
        <v>183</v>
      </c>
      <c r="GE1165" s="426">
        <v>81</v>
      </c>
      <c r="GF1165" s="426">
        <v>171</v>
      </c>
      <c r="GG1165" s="426">
        <v>192</v>
      </c>
      <c r="GH1165" s="426">
        <v>52</v>
      </c>
      <c r="GI1165" s="426">
        <v>29</v>
      </c>
      <c r="GJ1165" s="426">
        <v>150</v>
      </c>
      <c r="GK1165" s="426">
        <v>140</v>
      </c>
      <c r="GL1165" s="426">
        <v>210</v>
      </c>
      <c r="GM1165" s="426">
        <v>71</v>
      </c>
      <c r="GN1165" s="426">
        <v>125</v>
      </c>
      <c r="GO1165" s="426">
        <v>163</v>
      </c>
      <c r="GP1165" s="426">
        <v>2</v>
      </c>
      <c r="GQ1165" s="426">
        <v>218</v>
      </c>
      <c r="GR1165" s="426">
        <v>222</v>
      </c>
      <c r="GS1165" s="426">
        <v>130</v>
      </c>
      <c r="GT1165" s="426">
        <v>91</v>
      </c>
      <c r="GU1165" s="426">
        <v>169</v>
      </c>
      <c r="GV1165" s="426">
        <v>26</v>
      </c>
      <c r="GW1165" s="426">
        <v>22</v>
      </c>
      <c r="GX1165" s="426">
        <v>143</v>
      </c>
      <c r="GY1165" s="426">
        <v>226</v>
      </c>
      <c r="GZ1165" s="426">
        <v>15</v>
      </c>
      <c r="HA1165" s="426">
        <v>232</v>
      </c>
      <c r="HB1165" s="426">
        <v>152</v>
      </c>
      <c r="HC1165" s="426">
        <v>57</v>
      </c>
      <c r="HD1165" s="426">
        <v>165</v>
      </c>
      <c r="HE1165" s="426">
        <v>199</v>
      </c>
      <c r="HF1165" s="426">
        <v>51</v>
      </c>
      <c r="HG1165" s="426">
        <v>157</v>
      </c>
      <c r="HH1165" s="426">
        <v>188</v>
      </c>
      <c r="HI1165" s="426">
        <v>73</v>
      </c>
      <c r="HJ1165" s="426">
        <v>46</v>
      </c>
      <c r="HK1165" s="426">
        <v>6</v>
      </c>
      <c r="HL1165" s="426">
        <v>37</v>
      </c>
      <c r="HM1165" s="426">
        <v>99</v>
      </c>
      <c r="HN1165" s="426">
        <v>68</v>
      </c>
      <c r="HO1165" s="426">
        <v>164</v>
      </c>
      <c r="HP1165" s="426">
        <v>220</v>
      </c>
      <c r="HQ1165" s="426">
        <v>117</v>
      </c>
      <c r="HR1165" s="426">
        <v>198</v>
      </c>
      <c r="HS1165" s="426">
        <v>56</v>
      </c>
      <c r="HT1165" s="426">
        <v>34</v>
      </c>
      <c r="HU1165" s="426">
        <v>41</v>
      </c>
      <c r="HV1165" s="426">
        <v>36</v>
      </c>
      <c r="HW1165" s="426">
        <v>95</v>
      </c>
      <c r="HX1165" s="426">
        <v>8</v>
      </c>
      <c r="HY1165" s="426">
        <v>215</v>
      </c>
      <c r="HZ1165" s="426">
        <v>17</v>
      </c>
      <c r="IA1165" s="426">
        <v>182</v>
      </c>
      <c r="IB1165" s="426">
        <v>12</v>
      </c>
      <c r="IC1165" s="426">
        <v>168</v>
      </c>
      <c r="ID1165" s="426">
        <v>65</v>
      </c>
      <c r="IE1165" s="426">
        <v>217</v>
      </c>
      <c r="IF1165" s="426">
        <v>96</v>
      </c>
    </row>
    <row r="1167" spans="4:244" x14ac:dyDescent="0.2">
      <c r="D1167" s="429">
        <v>236</v>
      </c>
      <c r="E1167" s="429" t="s">
        <v>179</v>
      </c>
    </row>
    <row r="1168" spans="4:244" x14ac:dyDescent="0.2">
      <c r="E1168" s="428" t="s">
        <v>130</v>
      </c>
      <c r="F1168" s="426">
        <v>1</v>
      </c>
      <c r="G1168" s="426">
        <v>2</v>
      </c>
      <c r="H1168" s="426">
        <v>3</v>
      </c>
      <c r="I1168" s="426">
        <v>4</v>
      </c>
      <c r="J1168" s="426">
        <v>5</v>
      </c>
      <c r="K1168" s="426">
        <v>6</v>
      </c>
      <c r="L1168" s="426">
        <v>7</v>
      </c>
      <c r="M1168" s="426">
        <v>8</v>
      </c>
      <c r="N1168" s="426">
        <v>9</v>
      </c>
      <c r="O1168" s="426">
        <v>10</v>
      </c>
      <c r="P1168" s="426">
        <v>11</v>
      </c>
      <c r="Q1168" s="426">
        <v>12</v>
      </c>
      <c r="R1168" s="426">
        <v>13</v>
      </c>
      <c r="S1168" s="426">
        <v>14</v>
      </c>
      <c r="T1168" s="426">
        <v>15</v>
      </c>
      <c r="U1168" s="426">
        <v>16</v>
      </c>
      <c r="V1168" s="426">
        <v>17</v>
      </c>
      <c r="W1168" s="426">
        <v>18</v>
      </c>
      <c r="X1168" s="426">
        <v>19</v>
      </c>
      <c r="Y1168" s="426">
        <v>20</v>
      </c>
      <c r="Z1168" s="426">
        <v>21</v>
      </c>
      <c r="AA1168" s="426">
        <v>22</v>
      </c>
      <c r="AB1168" s="426">
        <v>23</v>
      </c>
      <c r="AC1168" s="426">
        <v>24</v>
      </c>
      <c r="AD1168" s="426">
        <v>25</v>
      </c>
      <c r="AE1168" s="426">
        <v>26</v>
      </c>
      <c r="AF1168" s="426">
        <v>27</v>
      </c>
      <c r="AG1168" s="426">
        <v>28</v>
      </c>
      <c r="AH1168" s="426">
        <v>29</v>
      </c>
      <c r="AI1168" s="426">
        <v>30</v>
      </c>
      <c r="AJ1168" s="426">
        <v>31</v>
      </c>
      <c r="AK1168" s="426">
        <v>32</v>
      </c>
      <c r="AL1168" s="426">
        <v>33</v>
      </c>
      <c r="AM1168" s="426">
        <v>34</v>
      </c>
      <c r="AN1168" s="426">
        <v>35</v>
      </c>
      <c r="AO1168" s="426">
        <v>36</v>
      </c>
      <c r="AP1168" s="426">
        <v>37</v>
      </c>
      <c r="AQ1168" s="426">
        <v>38</v>
      </c>
      <c r="AR1168" s="426">
        <v>39</v>
      </c>
      <c r="AS1168" s="426">
        <v>40</v>
      </c>
      <c r="AT1168" s="426">
        <v>41</v>
      </c>
      <c r="AU1168" s="426">
        <v>42</v>
      </c>
      <c r="AV1168" s="426">
        <v>43</v>
      </c>
      <c r="AW1168" s="426">
        <v>44</v>
      </c>
      <c r="AX1168" s="426">
        <v>45</v>
      </c>
      <c r="AY1168" s="426">
        <v>46</v>
      </c>
      <c r="AZ1168" s="426">
        <v>47</v>
      </c>
      <c r="BA1168" s="426">
        <v>48</v>
      </c>
      <c r="BB1168" s="426">
        <v>49</v>
      </c>
      <c r="BC1168" s="426">
        <v>50</v>
      </c>
      <c r="BD1168" s="426">
        <v>51</v>
      </c>
      <c r="BE1168" s="426">
        <v>52</v>
      </c>
      <c r="BF1168" s="426">
        <v>53</v>
      </c>
      <c r="BG1168" s="426">
        <v>54</v>
      </c>
      <c r="BH1168" s="426">
        <v>55</v>
      </c>
      <c r="BI1168" s="426">
        <v>56</v>
      </c>
      <c r="BJ1168" s="426">
        <v>57</v>
      </c>
      <c r="BK1168" s="426">
        <v>58</v>
      </c>
      <c r="BL1168" s="426">
        <v>59</v>
      </c>
      <c r="BM1168" s="426">
        <v>60</v>
      </c>
      <c r="BN1168" s="426">
        <v>61</v>
      </c>
      <c r="BO1168" s="426">
        <v>62</v>
      </c>
      <c r="BP1168" s="426">
        <v>63</v>
      </c>
      <c r="BQ1168" s="426">
        <v>64</v>
      </c>
      <c r="BR1168" s="426">
        <v>65</v>
      </c>
      <c r="BS1168" s="426">
        <v>66</v>
      </c>
      <c r="BT1168" s="426">
        <v>67</v>
      </c>
      <c r="BU1168" s="426">
        <v>68</v>
      </c>
      <c r="BV1168" s="426">
        <v>69</v>
      </c>
      <c r="BW1168" s="426">
        <v>70</v>
      </c>
      <c r="BX1168" s="426">
        <v>71</v>
      </c>
      <c r="BY1168" s="426">
        <v>72</v>
      </c>
      <c r="BZ1168" s="426">
        <v>73</v>
      </c>
      <c r="CA1168" s="426">
        <v>74</v>
      </c>
      <c r="CB1168" s="426">
        <v>75</v>
      </c>
      <c r="CC1168" s="426">
        <v>76</v>
      </c>
      <c r="CD1168" s="426">
        <v>77</v>
      </c>
      <c r="CE1168" s="426">
        <v>78</v>
      </c>
      <c r="CF1168" s="426">
        <v>79</v>
      </c>
      <c r="CG1168" s="426">
        <v>80</v>
      </c>
      <c r="CH1168" s="426">
        <v>81</v>
      </c>
      <c r="CI1168" s="426">
        <v>82</v>
      </c>
      <c r="CJ1168" s="426">
        <v>83</v>
      </c>
      <c r="CK1168" s="426">
        <v>84</v>
      </c>
      <c r="CL1168" s="426">
        <v>85</v>
      </c>
      <c r="CM1168" s="426">
        <v>86</v>
      </c>
      <c r="CN1168" s="426">
        <v>87</v>
      </c>
      <c r="CO1168" s="426">
        <v>88</v>
      </c>
      <c r="CP1168" s="426">
        <v>89</v>
      </c>
      <c r="CQ1168" s="426">
        <v>90</v>
      </c>
      <c r="CR1168" s="426">
        <v>91</v>
      </c>
      <c r="CS1168" s="426">
        <v>92</v>
      </c>
      <c r="CT1168" s="426">
        <v>93</v>
      </c>
      <c r="CU1168" s="426">
        <v>94</v>
      </c>
      <c r="CV1168" s="426">
        <v>95</v>
      </c>
      <c r="CW1168" s="426">
        <v>96</v>
      </c>
      <c r="CX1168" s="426">
        <v>97</v>
      </c>
      <c r="CY1168" s="426">
        <v>98</v>
      </c>
      <c r="CZ1168" s="426">
        <v>99</v>
      </c>
      <c r="DA1168" s="426">
        <v>100</v>
      </c>
      <c r="DB1168" s="426">
        <v>101</v>
      </c>
      <c r="DC1168" s="426">
        <v>102</v>
      </c>
      <c r="DD1168" s="426">
        <v>103</v>
      </c>
      <c r="DE1168" s="426">
        <v>104</v>
      </c>
      <c r="DF1168" s="426">
        <v>105</v>
      </c>
      <c r="DG1168" s="426">
        <v>106</v>
      </c>
      <c r="DH1168" s="426">
        <v>107</v>
      </c>
      <c r="DI1168" s="426">
        <v>108</v>
      </c>
      <c r="DJ1168" s="426">
        <v>109</v>
      </c>
      <c r="DK1168" s="426">
        <v>110</v>
      </c>
      <c r="DL1168" s="426">
        <v>111</v>
      </c>
      <c r="DM1168" s="426">
        <v>112</v>
      </c>
      <c r="DN1168" s="426">
        <v>113</v>
      </c>
      <c r="DO1168" s="426">
        <v>114</v>
      </c>
      <c r="DP1168" s="426">
        <v>115</v>
      </c>
      <c r="DQ1168" s="426">
        <v>116</v>
      </c>
      <c r="DR1168" s="426">
        <v>117</v>
      </c>
      <c r="DS1168" s="426">
        <v>118</v>
      </c>
      <c r="DT1168" s="426">
        <v>119</v>
      </c>
      <c r="DU1168" s="426">
        <v>120</v>
      </c>
      <c r="DV1168" s="426">
        <v>121</v>
      </c>
      <c r="DW1168" s="426">
        <v>122</v>
      </c>
      <c r="DX1168" s="426">
        <v>123</v>
      </c>
      <c r="DY1168" s="426">
        <v>124</v>
      </c>
      <c r="DZ1168" s="426">
        <v>125</v>
      </c>
      <c r="EA1168" s="426">
        <v>126</v>
      </c>
      <c r="EB1168" s="426">
        <v>127</v>
      </c>
      <c r="EC1168" s="426">
        <v>128</v>
      </c>
      <c r="ED1168" s="426">
        <v>129</v>
      </c>
      <c r="EE1168" s="426">
        <v>130</v>
      </c>
      <c r="EF1168" s="426">
        <v>131</v>
      </c>
      <c r="EG1168" s="426">
        <v>132</v>
      </c>
      <c r="EH1168" s="426">
        <v>133</v>
      </c>
      <c r="EI1168" s="426">
        <v>134</v>
      </c>
      <c r="EJ1168" s="426">
        <v>135</v>
      </c>
      <c r="EK1168" s="426">
        <v>136</v>
      </c>
      <c r="EL1168" s="426">
        <v>137</v>
      </c>
      <c r="EM1168" s="426">
        <v>138</v>
      </c>
      <c r="EN1168" s="426">
        <v>139</v>
      </c>
      <c r="EO1168" s="426">
        <v>140</v>
      </c>
      <c r="EP1168" s="426">
        <v>141</v>
      </c>
      <c r="EQ1168" s="426">
        <v>142</v>
      </c>
      <c r="ER1168" s="426">
        <v>143</v>
      </c>
      <c r="ES1168" s="426">
        <v>144</v>
      </c>
      <c r="ET1168" s="426">
        <v>145</v>
      </c>
      <c r="EU1168" s="426">
        <v>146</v>
      </c>
      <c r="EV1168" s="426">
        <v>147</v>
      </c>
      <c r="EW1168" s="426">
        <v>148</v>
      </c>
      <c r="EX1168" s="426">
        <v>149</v>
      </c>
      <c r="EY1168" s="426">
        <v>150</v>
      </c>
      <c r="EZ1168" s="426">
        <v>151</v>
      </c>
      <c r="FA1168" s="426">
        <v>152</v>
      </c>
      <c r="FB1168" s="426">
        <v>153</v>
      </c>
      <c r="FC1168" s="426">
        <v>154</v>
      </c>
      <c r="FD1168" s="426">
        <v>155</v>
      </c>
      <c r="FE1168" s="426">
        <v>156</v>
      </c>
      <c r="FF1168" s="426">
        <v>157</v>
      </c>
      <c r="FG1168" s="426">
        <v>158</v>
      </c>
      <c r="FH1168" s="426">
        <v>159</v>
      </c>
      <c r="FI1168" s="426">
        <v>160</v>
      </c>
      <c r="FJ1168" s="426">
        <v>161</v>
      </c>
      <c r="FK1168" s="426">
        <v>162</v>
      </c>
      <c r="FL1168" s="426">
        <v>163</v>
      </c>
      <c r="FM1168" s="426">
        <v>164</v>
      </c>
      <c r="FN1168" s="426">
        <v>165</v>
      </c>
      <c r="FO1168" s="426">
        <v>166</v>
      </c>
      <c r="FP1168" s="426">
        <v>167</v>
      </c>
      <c r="FQ1168" s="426">
        <v>168</v>
      </c>
      <c r="FR1168" s="426">
        <v>169</v>
      </c>
      <c r="FS1168" s="426">
        <v>170</v>
      </c>
      <c r="FT1168" s="426">
        <v>171</v>
      </c>
      <c r="FU1168" s="426">
        <v>172</v>
      </c>
      <c r="FV1168" s="426">
        <v>173</v>
      </c>
      <c r="FW1168" s="426">
        <v>174</v>
      </c>
      <c r="FX1168" s="426">
        <v>175</v>
      </c>
      <c r="FY1168" s="426">
        <v>176</v>
      </c>
      <c r="FZ1168" s="426">
        <v>177</v>
      </c>
      <c r="GA1168" s="426">
        <v>178</v>
      </c>
      <c r="GB1168" s="426">
        <v>179</v>
      </c>
      <c r="GC1168" s="426">
        <v>180</v>
      </c>
      <c r="GD1168" s="426">
        <v>181</v>
      </c>
      <c r="GE1168" s="426">
        <v>182</v>
      </c>
      <c r="GF1168" s="426">
        <v>183</v>
      </c>
      <c r="GG1168" s="426">
        <v>184</v>
      </c>
      <c r="GH1168" s="426">
        <v>185</v>
      </c>
      <c r="GI1168" s="426">
        <v>186</v>
      </c>
      <c r="GJ1168" s="426">
        <v>187</v>
      </c>
      <c r="GK1168" s="426">
        <v>188</v>
      </c>
      <c r="GL1168" s="426">
        <v>189</v>
      </c>
      <c r="GM1168" s="426">
        <v>190</v>
      </c>
      <c r="GN1168" s="426">
        <v>191</v>
      </c>
      <c r="GO1168" s="426">
        <v>192</v>
      </c>
      <c r="GP1168" s="426">
        <v>193</v>
      </c>
      <c r="GQ1168" s="426">
        <v>194</v>
      </c>
      <c r="GR1168" s="426">
        <v>195</v>
      </c>
      <c r="GS1168" s="426">
        <v>196</v>
      </c>
      <c r="GT1168" s="426">
        <v>197</v>
      </c>
      <c r="GU1168" s="426">
        <v>198</v>
      </c>
      <c r="GV1168" s="426">
        <v>199</v>
      </c>
      <c r="GW1168" s="426">
        <v>200</v>
      </c>
      <c r="GX1168" s="426">
        <v>201</v>
      </c>
      <c r="GY1168" s="426">
        <v>202</v>
      </c>
      <c r="GZ1168" s="426">
        <v>203</v>
      </c>
      <c r="HA1168" s="426">
        <v>204</v>
      </c>
      <c r="HB1168" s="426">
        <v>205</v>
      </c>
      <c r="HC1168" s="426">
        <v>206</v>
      </c>
      <c r="HD1168" s="426">
        <v>207</v>
      </c>
      <c r="HE1168" s="426">
        <v>208</v>
      </c>
      <c r="HF1168" s="426">
        <v>209</v>
      </c>
      <c r="HG1168" s="426">
        <v>210</v>
      </c>
      <c r="HH1168" s="426">
        <v>211</v>
      </c>
      <c r="HI1168" s="426">
        <v>212</v>
      </c>
      <c r="HJ1168" s="426">
        <v>213</v>
      </c>
      <c r="HK1168" s="426">
        <v>214</v>
      </c>
      <c r="HL1168" s="426">
        <v>215</v>
      </c>
      <c r="HM1168" s="426">
        <v>216</v>
      </c>
      <c r="HN1168" s="426">
        <v>217</v>
      </c>
      <c r="HO1168" s="426">
        <v>218</v>
      </c>
      <c r="HP1168" s="426">
        <v>219</v>
      </c>
      <c r="HQ1168" s="426">
        <v>220</v>
      </c>
      <c r="HR1168" s="426">
        <v>221</v>
      </c>
      <c r="HS1168" s="426">
        <v>222</v>
      </c>
      <c r="HT1168" s="426">
        <v>223</v>
      </c>
      <c r="HU1168" s="426">
        <v>224</v>
      </c>
      <c r="HW1168" s="426">
        <v>225</v>
      </c>
      <c r="HX1168" s="426">
        <v>226</v>
      </c>
      <c r="HY1168" s="426">
        <v>227</v>
      </c>
      <c r="HZ1168" s="426">
        <v>228</v>
      </c>
      <c r="IB1168" s="426">
        <v>229</v>
      </c>
      <c r="IC1168" s="426">
        <v>230</v>
      </c>
      <c r="ID1168" s="426">
        <v>231</v>
      </c>
      <c r="IE1168" s="426">
        <v>232</v>
      </c>
      <c r="IG1168" s="426">
        <v>233</v>
      </c>
      <c r="IH1168" s="426">
        <v>234</v>
      </c>
      <c r="II1168" s="426">
        <v>235</v>
      </c>
      <c r="IJ1168" s="426">
        <v>236</v>
      </c>
    </row>
    <row r="1169" spans="4:244" x14ac:dyDescent="0.2">
      <c r="E1169" s="428" t="s">
        <v>157</v>
      </c>
      <c r="F1169" s="426">
        <v>177</v>
      </c>
      <c r="G1169" s="426">
        <v>45</v>
      </c>
      <c r="H1169" s="426">
        <v>157</v>
      </c>
      <c r="I1169" s="426">
        <v>53</v>
      </c>
      <c r="J1169" s="426">
        <v>191</v>
      </c>
      <c r="K1169" s="426">
        <v>134</v>
      </c>
      <c r="L1169" s="426">
        <v>146</v>
      </c>
      <c r="M1169" s="426">
        <v>65</v>
      </c>
      <c r="N1169" s="426">
        <v>51</v>
      </c>
      <c r="O1169" s="426">
        <v>203</v>
      </c>
      <c r="P1169" s="426">
        <v>182</v>
      </c>
      <c r="Q1169" s="426">
        <v>195</v>
      </c>
      <c r="R1169" s="426">
        <v>106</v>
      </c>
      <c r="S1169" s="426">
        <v>217</v>
      </c>
      <c r="T1169" s="426">
        <v>187</v>
      </c>
      <c r="U1169" s="426">
        <v>99</v>
      </c>
      <c r="V1169" s="426">
        <v>84</v>
      </c>
      <c r="W1169" s="426">
        <v>225</v>
      </c>
      <c r="X1169" s="426">
        <v>212</v>
      </c>
      <c r="Y1169" s="426">
        <v>18</v>
      </c>
      <c r="Z1169" s="426">
        <v>102</v>
      </c>
      <c r="AA1169" s="426">
        <v>33</v>
      </c>
      <c r="AB1169" s="426">
        <v>20</v>
      </c>
      <c r="AC1169" s="426">
        <v>176</v>
      </c>
      <c r="AD1169" s="426">
        <v>78</v>
      </c>
      <c r="AE1169" s="426">
        <v>89</v>
      </c>
      <c r="AF1169" s="426">
        <v>70</v>
      </c>
      <c r="AG1169" s="426">
        <v>166</v>
      </c>
      <c r="AH1169" s="426">
        <v>101</v>
      </c>
      <c r="AI1169" s="426">
        <v>235</v>
      </c>
      <c r="AJ1169" s="426">
        <v>189</v>
      </c>
      <c r="AK1169" s="426">
        <v>214</v>
      </c>
      <c r="AL1169" s="426">
        <v>120</v>
      </c>
      <c r="AM1169" s="426">
        <v>31</v>
      </c>
      <c r="AN1169" s="426">
        <v>43</v>
      </c>
      <c r="AO1169" s="426">
        <v>173</v>
      </c>
      <c r="AP1169" s="426">
        <v>143</v>
      </c>
      <c r="AQ1169" s="426">
        <v>147</v>
      </c>
      <c r="AR1169" s="426">
        <v>207</v>
      </c>
      <c r="AS1169" s="426">
        <v>169</v>
      </c>
      <c r="AT1169" s="426">
        <v>59</v>
      </c>
      <c r="AU1169" s="426">
        <v>139</v>
      </c>
      <c r="AV1169" s="426">
        <v>121</v>
      </c>
      <c r="AW1169" s="426">
        <v>210</v>
      </c>
      <c r="AX1169" s="426">
        <v>196</v>
      </c>
      <c r="AY1169" s="426">
        <v>49</v>
      </c>
      <c r="AZ1169" s="426">
        <v>109</v>
      </c>
      <c r="BA1169" s="426">
        <v>80</v>
      </c>
      <c r="BB1169" s="426">
        <v>66</v>
      </c>
      <c r="BC1169" s="426">
        <v>26</v>
      </c>
      <c r="BD1169" s="426">
        <v>149</v>
      </c>
      <c r="BE1169" s="426">
        <v>75</v>
      </c>
      <c r="BF1169" s="426">
        <v>81</v>
      </c>
      <c r="BG1169" s="426">
        <v>205</v>
      </c>
      <c r="BH1169" s="426">
        <v>118</v>
      </c>
      <c r="BI1169" s="426">
        <v>50</v>
      </c>
      <c r="BJ1169" s="426">
        <v>209</v>
      </c>
      <c r="BK1169" s="426">
        <v>64</v>
      </c>
      <c r="BL1169" s="426">
        <v>6</v>
      </c>
      <c r="BM1169" s="426">
        <v>24</v>
      </c>
      <c r="BN1169" s="426">
        <v>87</v>
      </c>
      <c r="BO1169" s="426">
        <v>185</v>
      </c>
      <c r="BP1169" s="426">
        <v>165</v>
      </c>
      <c r="BQ1169" s="426">
        <v>36</v>
      </c>
      <c r="BR1169" s="426">
        <v>1</v>
      </c>
      <c r="BS1169" s="426">
        <v>27</v>
      </c>
      <c r="BT1169" s="426">
        <v>200</v>
      </c>
      <c r="BU1169" s="426">
        <v>167</v>
      </c>
      <c r="BV1169" s="426">
        <v>215</v>
      </c>
      <c r="BW1169" s="426">
        <v>91</v>
      </c>
      <c r="BX1169" s="426">
        <v>62</v>
      </c>
      <c r="BY1169" s="426">
        <v>29</v>
      </c>
      <c r="BZ1169" s="426">
        <v>175</v>
      </c>
      <c r="CA1169" s="426">
        <v>138</v>
      </c>
      <c r="CB1169" s="426">
        <v>218</v>
      </c>
      <c r="CC1169" s="426">
        <v>164</v>
      </c>
      <c r="CD1169" s="426">
        <v>46</v>
      </c>
      <c r="CE1169" s="426">
        <v>236</v>
      </c>
      <c r="CF1169" s="426">
        <v>57</v>
      </c>
      <c r="CG1169" s="426">
        <v>178</v>
      </c>
      <c r="CH1169" s="426">
        <v>170</v>
      </c>
      <c r="CI1169" s="426">
        <v>224</v>
      </c>
      <c r="CJ1169" s="426">
        <v>79</v>
      </c>
      <c r="CK1169" s="426">
        <v>160</v>
      </c>
      <c r="CL1169" s="426">
        <v>4</v>
      </c>
      <c r="CM1169" s="426">
        <v>155</v>
      </c>
      <c r="CN1169" s="426">
        <v>3</v>
      </c>
      <c r="CO1169" s="426">
        <v>94</v>
      </c>
      <c r="CP1169" s="426">
        <v>229</v>
      </c>
      <c r="CQ1169" s="426">
        <v>58</v>
      </c>
      <c r="CR1169" s="426">
        <v>188</v>
      </c>
      <c r="CS1169" s="426">
        <v>115</v>
      </c>
      <c r="CT1169" s="426">
        <v>77</v>
      </c>
      <c r="CU1169" s="426">
        <v>92</v>
      </c>
      <c r="CV1169" s="426">
        <v>2</v>
      </c>
      <c r="CW1169" s="426">
        <v>174</v>
      </c>
      <c r="CX1169" s="426">
        <v>141</v>
      </c>
      <c r="CY1169" s="426">
        <v>95</v>
      </c>
      <c r="CZ1169" s="426">
        <v>132</v>
      </c>
      <c r="DA1169" s="426">
        <v>126</v>
      </c>
      <c r="DB1169" s="426">
        <v>55</v>
      </c>
      <c r="DC1169" s="426">
        <v>135</v>
      </c>
      <c r="DD1169" s="426">
        <v>199</v>
      </c>
      <c r="DE1169" s="426">
        <v>63</v>
      </c>
      <c r="DF1169" s="426">
        <v>221</v>
      </c>
      <c r="DG1169" s="426">
        <v>202</v>
      </c>
      <c r="DH1169" s="426">
        <v>35</v>
      </c>
      <c r="DI1169" s="426">
        <v>151</v>
      </c>
      <c r="DJ1169" s="426">
        <v>123</v>
      </c>
      <c r="DK1169" s="426">
        <v>52</v>
      </c>
      <c r="DL1169" s="426">
        <v>197</v>
      </c>
      <c r="DM1169" s="426">
        <v>231</v>
      </c>
      <c r="DN1169" s="426">
        <v>219</v>
      </c>
      <c r="DO1169" s="426">
        <v>85</v>
      </c>
      <c r="DP1169" s="426">
        <v>11</v>
      </c>
      <c r="DQ1169" s="426">
        <v>183</v>
      </c>
      <c r="DR1169" s="426">
        <v>114</v>
      </c>
      <c r="DS1169" s="426">
        <v>15</v>
      </c>
      <c r="DT1169" s="426">
        <v>5</v>
      </c>
      <c r="DU1169" s="426">
        <v>186</v>
      </c>
      <c r="DV1169" s="426">
        <v>226</v>
      </c>
      <c r="DW1169" s="426">
        <v>105</v>
      </c>
      <c r="DX1169" s="426">
        <v>117</v>
      </c>
      <c r="DY1169" s="426">
        <v>111</v>
      </c>
      <c r="DZ1169" s="426">
        <v>16</v>
      </c>
      <c r="EA1169" s="426">
        <v>190</v>
      </c>
      <c r="EB1169" s="426">
        <v>96</v>
      </c>
      <c r="EC1169" s="426">
        <v>82</v>
      </c>
      <c r="ED1169" s="426">
        <v>148</v>
      </c>
      <c r="EE1169" s="426">
        <v>232</v>
      </c>
      <c r="EF1169" s="426">
        <v>172</v>
      </c>
      <c r="EG1169" s="426">
        <v>28</v>
      </c>
      <c r="EH1169" s="426">
        <v>110</v>
      </c>
      <c r="EI1169" s="426">
        <v>112</v>
      </c>
      <c r="EJ1169" s="426">
        <v>213</v>
      </c>
      <c r="EK1169" s="426">
        <v>40</v>
      </c>
      <c r="EL1169" s="426">
        <v>90</v>
      </c>
      <c r="EM1169" s="426">
        <v>220</v>
      </c>
      <c r="EN1169" s="426">
        <v>32</v>
      </c>
      <c r="EO1169" s="426">
        <v>23</v>
      </c>
      <c r="EP1169" s="426">
        <v>73</v>
      </c>
      <c r="EQ1169" s="426">
        <v>88</v>
      </c>
      <c r="ER1169" s="426">
        <v>211</v>
      </c>
      <c r="ES1169" s="426">
        <v>180</v>
      </c>
      <c r="ET1169" s="426">
        <v>127</v>
      </c>
      <c r="EU1169" s="426">
        <v>48</v>
      </c>
      <c r="EV1169" s="426">
        <v>208</v>
      </c>
      <c r="EW1169" s="426">
        <v>74</v>
      </c>
      <c r="EX1169" s="426">
        <v>230</v>
      </c>
      <c r="EY1169" s="426">
        <v>162</v>
      </c>
      <c r="EZ1169" s="426">
        <v>10</v>
      </c>
      <c r="FA1169" s="426">
        <v>116</v>
      </c>
      <c r="FB1169" s="426">
        <v>130</v>
      </c>
      <c r="FC1169" s="426">
        <v>68</v>
      </c>
      <c r="FD1169" s="426">
        <v>181</v>
      </c>
      <c r="FE1169" s="426">
        <v>179</v>
      </c>
      <c r="FF1169" s="426">
        <v>125</v>
      </c>
      <c r="FG1169" s="426">
        <v>100</v>
      </c>
      <c r="FH1169" s="426">
        <v>222</v>
      </c>
      <c r="FI1169" s="426">
        <v>136</v>
      </c>
      <c r="FJ1169" s="426">
        <v>150</v>
      </c>
      <c r="FK1169" s="426">
        <v>38</v>
      </c>
      <c r="FL1169" s="426">
        <v>204</v>
      </c>
      <c r="FM1169" s="426">
        <v>8</v>
      </c>
      <c r="FN1169" s="426">
        <v>72</v>
      </c>
      <c r="FO1169" s="426">
        <v>9</v>
      </c>
      <c r="FP1169" s="426">
        <v>161</v>
      </c>
      <c r="FQ1169" s="426">
        <v>145</v>
      </c>
      <c r="FR1169" s="426">
        <v>30</v>
      </c>
      <c r="FS1169" s="426">
        <v>159</v>
      </c>
      <c r="FT1169" s="426">
        <v>234</v>
      </c>
      <c r="FU1169" s="426">
        <v>103</v>
      </c>
      <c r="FV1169" s="426">
        <v>142</v>
      </c>
      <c r="FW1169" s="426">
        <v>152</v>
      </c>
      <c r="FX1169" s="426">
        <v>228</v>
      </c>
      <c r="FY1169" s="426">
        <v>104</v>
      </c>
      <c r="FZ1169" s="426">
        <v>129</v>
      </c>
      <c r="GA1169" s="426">
        <v>60</v>
      </c>
      <c r="GB1169" s="426">
        <v>42</v>
      </c>
      <c r="GC1169" s="426">
        <v>223</v>
      </c>
      <c r="GD1169" s="426">
        <v>227</v>
      </c>
      <c r="GE1169" s="426">
        <v>34</v>
      </c>
      <c r="GF1169" s="426">
        <v>107</v>
      </c>
      <c r="GG1169" s="426">
        <v>171</v>
      </c>
      <c r="GH1169" s="426">
        <v>21</v>
      </c>
      <c r="GI1169" s="426">
        <v>19</v>
      </c>
      <c r="GJ1169" s="426">
        <v>14</v>
      </c>
      <c r="GK1169" s="426">
        <v>71</v>
      </c>
      <c r="GL1169" s="426">
        <v>201</v>
      </c>
      <c r="GM1169" s="426">
        <v>47</v>
      </c>
      <c r="GN1169" s="426">
        <v>154</v>
      </c>
      <c r="GO1169" s="426">
        <v>83</v>
      </c>
      <c r="GP1169" s="426">
        <v>86</v>
      </c>
      <c r="GQ1169" s="426">
        <v>193</v>
      </c>
      <c r="GR1169" s="426">
        <v>113</v>
      </c>
      <c r="GS1169" s="426">
        <v>108</v>
      </c>
      <c r="GT1169" s="426">
        <v>163</v>
      </c>
      <c r="GU1169" s="426">
        <v>41</v>
      </c>
      <c r="GV1169" s="426">
        <v>216</v>
      </c>
      <c r="GW1169" s="426">
        <v>7</v>
      </c>
      <c r="GX1169" s="426">
        <v>184</v>
      </c>
      <c r="GY1169" s="426">
        <v>54</v>
      </c>
      <c r="GZ1169" s="426">
        <v>39</v>
      </c>
      <c r="HA1169" s="426">
        <v>140</v>
      </c>
      <c r="HB1169" s="426">
        <v>56</v>
      </c>
      <c r="HC1169" s="426">
        <v>122</v>
      </c>
      <c r="HD1169" s="426">
        <v>61</v>
      </c>
      <c r="HE1169" s="426">
        <v>12</v>
      </c>
      <c r="HF1169" s="426">
        <v>233</v>
      </c>
      <c r="HG1169" s="426">
        <v>168</v>
      </c>
      <c r="HH1169" s="426">
        <v>93</v>
      </c>
      <c r="HI1169" s="426">
        <v>144</v>
      </c>
      <c r="HJ1169" s="426">
        <v>22</v>
      </c>
      <c r="HK1169" s="426">
        <v>156</v>
      </c>
      <c r="HL1169" s="426">
        <v>137</v>
      </c>
      <c r="HM1169" s="426">
        <v>44</v>
      </c>
      <c r="HN1169" s="426">
        <v>98</v>
      </c>
      <c r="HO1169" s="426">
        <v>67</v>
      </c>
      <c r="HP1169" s="426">
        <v>128</v>
      </c>
      <c r="HQ1169" s="426">
        <v>158</v>
      </c>
      <c r="HR1169" s="426">
        <v>192</v>
      </c>
      <c r="HS1169" s="426">
        <v>133</v>
      </c>
      <c r="HT1169" s="426">
        <v>76</v>
      </c>
      <c r="HU1169" s="426">
        <v>206</v>
      </c>
      <c r="HW1169" s="426">
        <v>37</v>
      </c>
      <c r="HX1169" s="426">
        <v>69</v>
      </c>
      <c r="HY1169" s="426">
        <v>97</v>
      </c>
      <c r="HZ1169" s="426">
        <v>131</v>
      </c>
      <c r="IB1169" s="426">
        <v>198</v>
      </c>
      <c r="IC1169" s="426">
        <v>194</v>
      </c>
      <c r="ID1169" s="426">
        <v>119</v>
      </c>
      <c r="IE1169" s="426">
        <v>17</v>
      </c>
      <c r="IG1169" s="426">
        <v>124</v>
      </c>
      <c r="IH1169" s="426">
        <v>153</v>
      </c>
      <c r="II1169" s="426">
        <v>25</v>
      </c>
      <c r="IJ1169" s="426">
        <v>13</v>
      </c>
    </row>
    <row r="1170" spans="4:244" x14ac:dyDescent="0.2">
      <c r="E1170" s="428" t="s">
        <v>159</v>
      </c>
      <c r="F1170" s="426">
        <v>24</v>
      </c>
      <c r="G1170" s="426">
        <v>59</v>
      </c>
      <c r="H1170" s="426">
        <v>111</v>
      </c>
      <c r="I1170" s="426">
        <v>190</v>
      </c>
      <c r="J1170" s="426">
        <v>134</v>
      </c>
      <c r="K1170" s="426">
        <v>205</v>
      </c>
      <c r="L1170" s="426">
        <v>68</v>
      </c>
      <c r="M1170" s="426">
        <v>179</v>
      </c>
      <c r="N1170" s="426">
        <v>11</v>
      </c>
      <c r="O1170" s="426">
        <v>51</v>
      </c>
      <c r="P1170" s="426">
        <v>32</v>
      </c>
      <c r="Q1170" s="426">
        <v>15</v>
      </c>
      <c r="R1170" s="426">
        <v>222</v>
      </c>
      <c r="S1170" s="426">
        <v>195</v>
      </c>
      <c r="T1170" s="426">
        <v>161</v>
      </c>
      <c r="U1170" s="426">
        <v>53</v>
      </c>
      <c r="V1170" s="426">
        <v>223</v>
      </c>
      <c r="W1170" s="426">
        <v>31</v>
      </c>
      <c r="X1170" s="426">
        <v>188</v>
      </c>
      <c r="Y1170" s="426">
        <v>44</v>
      </c>
      <c r="Z1170" s="426">
        <v>145</v>
      </c>
      <c r="AA1170" s="426">
        <v>43</v>
      </c>
      <c r="AB1170" s="426">
        <v>75</v>
      </c>
      <c r="AC1170" s="426">
        <v>192</v>
      </c>
      <c r="AD1170" s="426">
        <v>184</v>
      </c>
      <c r="AE1170" s="426">
        <v>152</v>
      </c>
      <c r="AF1170" s="426">
        <v>74</v>
      </c>
      <c r="AG1170" s="426">
        <v>201</v>
      </c>
      <c r="AH1170" s="426">
        <v>62</v>
      </c>
      <c r="AI1170" s="426">
        <v>42</v>
      </c>
      <c r="AJ1170" s="426">
        <v>92</v>
      </c>
      <c r="AK1170" s="426">
        <v>196</v>
      </c>
      <c r="AL1170" s="426">
        <v>135</v>
      </c>
      <c r="AM1170" s="426">
        <v>38</v>
      </c>
      <c r="AN1170" s="426">
        <v>226</v>
      </c>
      <c r="AO1170" s="426">
        <v>58</v>
      </c>
      <c r="AP1170" s="426">
        <v>36</v>
      </c>
      <c r="AQ1170" s="426">
        <v>84</v>
      </c>
      <c r="AR1170" s="426">
        <v>12</v>
      </c>
      <c r="AS1170" s="426">
        <v>107</v>
      </c>
      <c r="AT1170" s="426">
        <v>139</v>
      </c>
      <c r="AU1170" s="426">
        <v>119</v>
      </c>
      <c r="AV1170" s="426">
        <v>212</v>
      </c>
      <c r="AW1170" s="426">
        <v>142</v>
      </c>
      <c r="AX1170" s="426">
        <v>61</v>
      </c>
      <c r="AY1170" s="426">
        <v>5</v>
      </c>
      <c r="AZ1170" s="426">
        <v>113</v>
      </c>
      <c r="BA1170" s="426">
        <v>209</v>
      </c>
      <c r="BB1170" s="426">
        <v>21</v>
      </c>
      <c r="BC1170" s="426">
        <v>102</v>
      </c>
      <c r="BD1170" s="426">
        <v>114</v>
      </c>
      <c r="BE1170" s="426">
        <v>94</v>
      </c>
      <c r="BF1170" s="426">
        <v>54</v>
      </c>
      <c r="BG1170" s="426">
        <v>122</v>
      </c>
      <c r="BH1170" s="426">
        <v>81</v>
      </c>
      <c r="BI1170" s="426">
        <v>130</v>
      </c>
      <c r="BJ1170" s="426">
        <v>80</v>
      </c>
      <c r="BK1170" s="426">
        <v>191</v>
      </c>
      <c r="BL1170" s="426">
        <v>37</v>
      </c>
      <c r="BM1170" s="426">
        <v>88</v>
      </c>
      <c r="BN1170" s="426">
        <v>148</v>
      </c>
      <c r="BO1170" s="426">
        <v>95</v>
      </c>
      <c r="BP1170" s="426">
        <v>170</v>
      </c>
      <c r="BQ1170" s="426">
        <v>103</v>
      </c>
      <c r="BR1170" s="426">
        <v>117</v>
      </c>
      <c r="BS1170" s="426">
        <v>169</v>
      </c>
      <c r="BT1170" s="426">
        <v>100</v>
      </c>
      <c r="BU1170" s="426">
        <v>137</v>
      </c>
      <c r="BV1170" s="426">
        <v>70</v>
      </c>
      <c r="BW1170" s="426">
        <v>77</v>
      </c>
      <c r="BX1170" s="426">
        <v>60</v>
      </c>
      <c r="BY1170" s="426">
        <v>6</v>
      </c>
      <c r="BZ1170" s="426">
        <v>52</v>
      </c>
      <c r="CA1170" s="426">
        <v>121</v>
      </c>
      <c r="CB1170" s="426">
        <v>154</v>
      </c>
      <c r="CC1170" s="426">
        <v>162</v>
      </c>
      <c r="CD1170" s="426">
        <v>13</v>
      </c>
      <c r="CE1170" s="426">
        <v>194</v>
      </c>
      <c r="CF1170" s="426">
        <v>177</v>
      </c>
      <c r="CG1170" s="426">
        <v>28</v>
      </c>
      <c r="CH1170" s="426">
        <v>215</v>
      </c>
      <c r="CI1170" s="426">
        <v>19</v>
      </c>
      <c r="CJ1170" s="426">
        <v>224</v>
      </c>
      <c r="CK1170" s="426">
        <v>87</v>
      </c>
      <c r="CL1170" s="426">
        <v>229</v>
      </c>
      <c r="CM1170" s="426">
        <v>112</v>
      </c>
      <c r="CN1170" s="426">
        <v>118</v>
      </c>
      <c r="CO1170" s="426">
        <v>109</v>
      </c>
      <c r="CP1170" s="426">
        <v>126</v>
      </c>
      <c r="CQ1170" s="426">
        <v>133</v>
      </c>
      <c r="CR1170" s="426">
        <v>220</v>
      </c>
      <c r="CS1170" s="426">
        <v>89</v>
      </c>
      <c r="CT1170" s="426">
        <v>104</v>
      </c>
      <c r="CU1170" s="426">
        <v>83</v>
      </c>
      <c r="CV1170" s="426">
        <v>156</v>
      </c>
      <c r="CW1170" s="426">
        <v>79</v>
      </c>
      <c r="CX1170" s="426">
        <v>155</v>
      </c>
      <c r="CY1170" s="426">
        <v>221</v>
      </c>
      <c r="CZ1170" s="426">
        <v>97</v>
      </c>
      <c r="DA1170" s="426">
        <v>167</v>
      </c>
      <c r="DB1170" s="426">
        <v>213</v>
      </c>
      <c r="DC1170" s="426">
        <v>65</v>
      </c>
      <c r="DD1170" s="426">
        <v>14</v>
      </c>
      <c r="DE1170" s="426">
        <v>27</v>
      </c>
      <c r="DF1170" s="426">
        <v>231</v>
      </c>
      <c r="DG1170" s="426">
        <v>115</v>
      </c>
      <c r="DH1170" s="426">
        <v>40</v>
      </c>
      <c r="DI1170" s="426">
        <v>47</v>
      </c>
      <c r="DJ1170" s="426">
        <v>22</v>
      </c>
      <c r="DK1170" s="426">
        <v>227</v>
      </c>
      <c r="DL1170" s="426">
        <v>236</v>
      </c>
      <c r="DM1170" s="426">
        <v>218</v>
      </c>
      <c r="DN1170" s="426">
        <v>10</v>
      </c>
      <c r="DO1170" s="426">
        <v>211</v>
      </c>
      <c r="DP1170" s="426">
        <v>98</v>
      </c>
      <c r="DQ1170" s="426">
        <v>85</v>
      </c>
      <c r="DR1170" s="426">
        <v>189</v>
      </c>
      <c r="DS1170" s="426">
        <v>69</v>
      </c>
      <c r="DT1170" s="426">
        <v>166</v>
      </c>
      <c r="DU1170" s="426">
        <v>46</v>
      </c>
      <c r="DV1170" s="426">
        <v>140</v>
      </c>
      <c r="DW1170" s="426">
        <v>216</v>
      </c>
      <c r="DX1170" s="426">
        <v>29</v>
      </c>
      <c r="DY1170" s="426">
        <v>151</v>
      </c>
      <c r="DZ1170" s="426">
        <v>131</v>
      </c>
      <c r="EA1170" s="426">
        <v>39</v>
      </c>
      <c r="EB1170" s="426">
        <v>123</v>
      </c>
      <c r="EC1170" s="426">
        <v>136</v>
      </c>
      <c r="ED1170" s="426">
        <v>198</v>
      </c>
      <c r="EE1170" s="426">
        <v>141</v>
      </c>
      <c r="EF1170" s="426">
        <v>72</v>
      </c>
      <c r="EG1170" s="426">
        <v>101</v>
      </c>
      <c r="EH1170" s="426">
        <v>17</v>
      </c>
      <c r="EI1170" s="426">
        <v>50</v>
      </c>
      <c r="EJ1170" s="426">
        <v>206</v>
      </c>
      <c r="EK1170" s="426">
        <v>232</v>
      </c>
      <c r="EL1170" s="426">
        <v>20</v>
      </c>
      <c r="EM1170" s="426">
        <v>34</v>
      </c>
      <c r="EN1170" s="426">
        <v>108</v>
      </c>
      <c r="EO1170" s="426">
        <v>48</v>
      </c>
      <c r="EP1170" s="426">
        <v>63</v>
      </c>
      <c r="EQ1170" s="426">
        <v>203</v>
      </c>
      <c r="ER1170" s="426">
        <v>2</v>
      </c>
      <c r="ES1170" s="426">
        <v>234</v>
      </c>
      <c r="ET1170" s="426">
        <v>153</v>
      </c>
      <c r="EU1170" s="426">
        <v>228</v>
      </c>
      <c r="EV1170" s="426">
        <v>55</v>
      </c>
      <c r="EW1170" s="426">
        <v>26</v>
      </c>
      <c r="EX1170" s="426">
        <v>197</v>
      </c>
      <c r="EY1170" s="426">
        <v>182</v>
      </c>
      <c r="EZ1170" s="426">
        <v>160</v>
      </c>
      <c r="FA1170" s="426">
        <v>165</v>
      </c>
      <c r="FB1170" s="426">
        <v>171</v>
      </c>
      <c r="FC1170" s="426">
        <v>93</v>
      </c>
      <c r="FD1170" s="426">
        <v>202</v>
      </c>
      <c r="FE1170" s="426">
        <v>217</v>
      </c>
      <c r="FF1170" s="426">
        <v>124</v>
      </c>
      <c r="FG1170" s="426">
        <v>90</v>
      </c>
      <c r="FH1170" s="426">
        <v>67</v>
      </c>
      <c r="FI1170" s="426">
        <v>164</v>
      </c>
      <c r="FJ1170" s="426">
        <v>127</v>
      </c>
      <c r="FK1170" s="426">
        <v>8</v>
      </c>
      <c r="FL1170" s="426">
        <v>207</v>
      </c>
      <c r="FM1170" s="426">
        <v>157</v>
      </c>
      <c r="FN1170" s="426">
        <v>41</v>
      </c>
      <c r="FO1170" s="426">
        <v>199</v>
      </c>
      <c r="FP1170" s="426">
        <v>128</v>
      </c>
      <c r="FQ1170" s="426">
        <v>233</v>
      </c>
      <c r="FR1170" s="426">
        <v>71</v>
      </c>
      <c r="FS1170" s="426">
        <v>174</v>
      </c>
      <c r="FT1170" s="426">
        <v>138</v>
      </c>
      <c r="FU1170" s="426">
        <v>235</v>
      </c>
      <c r="FV1170" s="426">
        <v>150</v>
      </c>
      <c r="FW1170" s="426">
        <v>73</v>
      </c>
      <c r="FX1170" s="426">
        <v>33</v>
      </c>
      <c r="FY1170" s="426">
        <v>144</v>
      </c>
      <c r="FZ1170" s="426">
        <v>99</v>
      </c>
      <c r="GA1170" s="426">
        <v>125</v>
      </c>
      <c r="GB1170" s="426">
        <v>181</v>
      </c>
      <c r="GC1170" s="426">
        <v>3</v>
      </c>
      <c r="GD1170" s="426">
        <v>18</v>
      </c>
      <c r="GE1170" s="426">
        <v>78</v>
      </c>
      <c r="GF1170" s="426">
        <v>230</v>
      </c>
      <c r="GG1170" s="426">
        <v>186</v>
      </c>
      <c r="GH1170" s="426">
        <v>96</v>
      </c>
      <c r="GI1170" s="426">
        <v>219</v>
      </c>
      <c r="GJ1170" s="426">
        <v>23</v>
      </c>
      <c r="GK1170" s="426">
        <v>57</v>
      </c>
      <c r="GL1170" s="426">
        <v>173</v>
      </c>
      <c r="GM1170" s="426">
        <v>149</v>
      </c>
      <c r="GN1170" s="426">
        <v>180</v>
      </c>
      <c r="GO1170" s="426">
        <v>120</v>
      </c>
      <c r="GP1170" s="426">
        <v>185</v>
      </c>
      <c r="GQ1170" s="426">
        <v>76</v>
      </c>
      <c r="GR1170" s="426">
        <v>9</v>
      </c>
      <c r="GS1170" s="426">
        <v>210</v>
      </c>
      <c r="GT1170" s="426">
        <v>4</v>
      </c>
      <c r="GU1170" s="426">
        <v>91</v>
      </c>
      <c r="GV1170" s="426">
        <v>147</v>
      </c>
      <c r="GW1170" s="426">
        <v>82</v>
      </c>
      <c r="GX1170" s="426">
        <v>159</v>
      </c>
      <c r="GY1170" s="426">
        <v>175</v>
      </c>
      <c r="GZ1170" s="426">
        <v>45</v>
      </c>
      <c r="HA1170" s="426">
        <v>16</v>
      </c>
      <c r="HB1170" s="426">
        <v>176</v>
      </c>
      <c r="HC1170" s="426">
        <v>25</v>
      </c>
      <c r="HD1170" s="426">
        <v>178</v>
      </c>
      <c r="HE1170" s="426">
        <v>105</v>
      </c>
      <c r="HF1170" s="426">
        <v>225</v>
      </c>
      <c r="HG1170" s="426">
        <v>143</v>
      </c>
      <c r="HH1170" s="426">
        <v>204</v>
      </c>
      <c r="HI1170" s="426">
        <v>168</v>
      </c>
      <c r="HJ1170" s="426">
        <v>1</v>
      </c>
      <c r="HK1170" s="426">
        <v>116</v>
      </c>
      <c r="HL1170" s="426">
        <v>163</v>
      </c>
      <c r="HM1170" s="426">
        <v>200</v>
      </c>
      <c r="HN1170" s="426">
        <v>49</v>
      </c>
      <c r="HO1170" s="426">
        <v>56</v>
      </c>
      <c r="HP1170" s="426">
        <v>208</v>
      </c>
      <c r="HQ1170" s="426">
        <v>183</v>
      </c>
      <c r="HR1170" s="426">
        <v>193</v>
      </c>
      <c r="HS1170" s="426">
        <v>64</v>
      </c>
      <c r="HT1170" s="426">
        <v>214</v>
      </c>
      <c r="HU1170" s="426">
        <v>146</v>
      </c>
      <c r="HW1170" s="426">
        <v>187</v>
      </c>
      <c r="HX1170" s="426">
        <v>110</v>
      </c>
      <c r="HY1170" s="426">
        <v>132</v>
      </c>
      <c r="HZ1170" s="426">
        <v>86</v>
      </c>
      <c r="IB1170" s="426">
        <v>7</v>
      </c>
      <c r="IC1170" s="426">
        <v>66</v>
      </c>
      <c r="ID1170" s="426">
        <v>129</v>
      </c>
      <c r="IE1170" s="426">
        <v>106</v>
      </c>
      <c r="IG1170" s="426">
        <v>30</v>
      </c>
      <c r="IH1170" s="426">
        <v>158</v>
      </c>
      <c r="II1170" s="426">
        <v>35</v>
      </c>
      <c r="IJ1170" s="426">
        <v>172</v>
      </c>
    </row>
    <row r="1172" spans="4:244" x14ac:dyDescent="0.2">
      <c r="D1172" s="429">
        <v>237</v>
      </c>
      <c r="E1172" s="429" t="s">
        <v>179</v>
      </c>
    </row>
    <row r="1173" spans="4:244" x14ac:dyDescent="0.2">
      <c r="E1173" s="428" t="s">
        <v>130</v>
      </c>
      <c r="F1173" s="426">
        <v>1</v>
      </c>
      <c r="G1173" s="426">
        <v>2</v>
      </c>
      <c r="H1173" s="426">
        <v>3</v>
      </c>
      <c r="I1173" s="426">
        <v>4</v>
      </c>
      <c r="J1173" s="426">
        <v>5</v>
      </c>
      <c r="K1173" s="426">
        <v>6</v>
      </c>
      <c r="L1173" s="426">
        <v>7</v>
      </c>
      <c r="M1173" s="426">
        <v>8</v>
      </c>
      <c r="N1173" s="426">
        <v>9</v>
      </c>
      <c r="O1173" s="426">
        <v>10</v>
      </c>
      <c r="P1173" s="426">
        <v>11</v>
      </c>
      <c r="Q1173" s="426">
        <v>12</v>
      </c>
      <c r="R1173" s="426">
        <v>13</v>
      </c>
      <c r="S1173" s="426">
        <v>14</v>
      </c>
      <c r="T1173" s="426">
        <v>15</v>
      </c>
      <c r="U1173" s="426">
        <v>16</v>
      </c>
      <c r="V1173" s="426">
        <v>17</v>
      </c>
      <c r="W1173" s="426">
        <v>18</v>
      </c>
      <c r="X1173" s="426">
        <v>19</v>
      </c>
      <c r="Y1173" s="426">
        <v>20</v>
      </c>
      <c r="Z1173" s="426">
        <v>21</v>
      </c>
      <c r="AA1173" s="426">
        <v>22</v>
      </c>
      <c r="AB1173" s="426">
        <v>23</v>
      </c>
      <c r="AC1173" s="426">
        <v>24</v>
      </c>
      <c r="AD1173" s="426">
        <v>25</v>
      </c>
      <c r="AE1173" s="426">
        <v>26</v>
      </c>
      <c r="AF1173" s="426">
        <v>27</v>
      </c>
      <c r="AG1173" s="426">
        <v>28</v>
      </c>
      <c r="AH1173" s="426">
        <v>29</v>
      </c>
      <c r="AI1173" s="426">
        <v>30</v>
      </c>
      <c r="AJ1173" s="426">
        <v>31</v>
      </c>
      <c r="AK1173" s="426">
        <v>32</v>
      </c>
      <c r="AL1173" s="426">
        <v>33</v>
      </c>
      <c r="AM1173" s="426">
        <v>34</v>
      </c>
      <c r="AN1173" s="426">
        <v>35</v>
      </c>
      <c r="AO1173" s="426">
        <v>36</v>
      </c>
      <c r="AP1173" s="426">
        <v>37</v>
      </c>
      <c r="AQ1173" s="426">
        <v>38</v>
      </c>
      <c r="AR1173" s="426">
        <v>39</v>
      </c>
      <c r="AS1173" s="426">
        <v>40</v>
      </c>
      <c r="AT1173" s="426">
        <v>41</v>
      </c>
      <c r="AU1173" s="426">
        <v>42</v>
      </c>
      <c r="AV1173" s="426">
        <v>43</v>
      </c>
      <c r="AW1173" s="426">
        <v>44</v>
      </c>
      <c r="AX1173" s="426">
        <v>45</v>
      </c>
      <c r="AY1173" s="426">
        <v>46</v>
      </c>
      <c r="AZ1173" s="426">
        <v>47</v>
      </c>
      <c r="BA1173" s="426">
        <v>48</v>
      </c>
      <c r="BB1173" s="426">
        <v>49</v>
      </c>
      <c r="BC1173" s="426">
        <v>50</v>
      </c>
      <c r="BD1173" s="426">
        <v>51</v>
      </c>
      <c r="BE1173" s="426">
        <v>52</v>
      </c>
      <c r="BF1173" s="426">
        <v>53</v>
      </c>
      <c r="BG1173" s="426">
        <v>54</v>
      </c>
      <c r="BH1173" s="426">
        <v>55</v>
      </c>
      <c r="BI1173" s="426">
        <v>56</v>
      </c>
      <c r="BJ1173" s="426">
        <v>57</v>
      </c>
      <c r="BK1173" s="426">
        <v>58</v>
      </c>
      <c r="BL1173" s="426">
        <v>59</v>
      </c>
      <c r="BM1173" s="426">
        <v>60</v>
      </c>
      <c r="BN1173" s="426">
        <v>61</v>
      </c>
      <c r="BO1173" s="426">
        <v>62</v>
      </c>
      <c r="BP1173" s="426">
        <v>63</v>
      </c>
      <c r="BQ1173" s="426">
        <v>64</v>
      </c>
      <c r="BR1173" s="426">
        <v>65</v>
      </c>
      <c r="BS1173" s="426">
        <v>66</v>
      </c>
      <c r="BT1173" s="426">
        <v>67</v>
      </c>
      <c r="BU1173" s="426">
        <v>68</v>
      </c>
      <c r="BV1173" s="426">
        <v>69</v>
      </c>
      <c r="BW1173" s="426">
        <v>70</v>
      </c>
      <c r="BX1173" s="426">
        <v>71</v>
      </c>
      <c r="BY1173" s="426">
        <v>72</v>
      </c>
      <c r="BZ1173" s="426">
        <v>73</v>
      </c>
      <c r="CA1173" s="426">
        <v>74</v>
      </c>
      <c r="CB1173" s="426">
        <v>75</v>
      </c>
      <c r="CC1173" s="426">
        <v>76</v>
      </c>
      <c r="CD1173" s="426">
        <v>77</v>
      </c>
      <c r="CE1173" s="426">
        <v>78</v>
      </c>
      <c r="CF1173" s="426">
        <v>79</v>
      </c>
      <c r="CG1173" s="426">
        <v>80</v>
      </c>
      <c r="CH1173" s="426">
        <v>81</v>
      </c>
      <c r="CI1173" s="426">
        <v>82</v>
      </c>
      <c r="CJ1173" s="426">
        <v>83</v>
      </c>
      <c r="CK1173" s="426">
        <v>84</v>
      </c>
      <c r="CL1173" s="426">
        <v>85</v>
      </c>
      <c r="CM1173" s="426">
        <v>86</v>
      </c>
      <c r="CN1173" s="426">
        <v>87</v>
      </c>
      <c r="CO1173" s="426">
        <v>88</v>
      </c>
      <c r="CP1173" s="426">
        <v>89</v>
      </c>
      <c r="CQ1173" s="426">
        <v>90</v>
      </c>
      <c r="CR1173" s="426">
        <v>91</v>
      </c>
      <c r="CS1173" s="426">
        <v>92</v>
      </c>
      <c r="CT1173" s="426">
        <v>93</v>
      </c>
      <c r="CU1173" s="426">
        <v>94</v>
      </c>
      <c r="CV1173" s="426">
        <v>95</v>
      </c>
      <c r="CW1173" s="426">
        <v>96</v>
      </c>
      <c r="CX1173" s="426">
        <v>97</v>
      </c>
      <c r="CY1173" s="426">
        <v>98</v>
      </c>
      <c r="CZ1173" s="426">
        <v>99</v>
      </c>
      <c r="DA1173" s="426">
        <v>100</v>
      </c>
      <c r="DB1173" s="426">
        <v>101</v>
      </c>
      <c r="DC1173" s="426">
        <v>102</v>
      </c>
      <c r="DD1173" s="426">
        <v>103</v>
      </c>
      <c r="DE1173" s="426">
        <v>104</v>
      </c>
      <c r="DF1173" s="426">
        <v>105</v>
      </c>
      <c r="DG1173" s="426">
        <v>106</v>
      </c>
      <c r="DH1173" s="426">
        <v>107</v>
      </c>
      <c r="DI1173" s="426">
        <v>108</v>
      </c>
      <c r="DJ1173" s="426">
        <v>109</v>
      </c>
      <c r="DK1173" s="426">
        <v>110</v>
      </c>
      <c r="DL1173" s="426">
        <v>111</v>
      </c>
      <c r="DM1173" s="426">
        <v>112</v>
      </c>
      <c r="DN1173" s="426">
        <v>113</v>
      </c>
      <c r="DO1173" s="426">
        <v>114</v>
      </c>
      <c r="DP1173" s="426">
        <v>115</v>
      </c>
      <c r="DQ1173" s="426">
        <v>116</v>
      </c>
      <c r="DR1173" s="426">
        <v>117</v>
      </c>
      <c r="DS1173" s="426">
        <v>118</v>
      </c>
      <c r="DT1173" s="426">
        <v>119</v>
      </c>
      <c r="DU1173" s="426">
        <v>120</v>
      </c>
      <c r="DV1173" s="426">
        <v>121</v>
      </c>
      <c r="DW1173" s="426">
        <v>122</v>
      </c>
      <c r="DX1173" s="426">
        <v>123</v>
      </c>
      <c r="DY1173" s="426">
        <v>124</v>
      </c>
      <c r="DZ1173" s="426">
        <v>125</v>
      </c>
      <c r="EA1173" s="426">
        <v>126</v>
      </c>
      <c r="EB1173" s="426">
        <v>127</v>
      </c>
      <c r="EC1173" s="426">
        <v>128</v>
      </c>
      <c r="ED1173" s="426">
        <v>129</v>
      </c>
      <c r="EE1173" s="426">
        <v>130</v>
      </c>
      <c r="EF1173" s="426">
        <v>131</v>
      </c>
      <c r="EG1173" s="426">
        <v>132</v>
      </c>
      <c r="EH1173" s="426">
        <v>133</v>
      </c>
      <c r="EI1173" s="426">
        <v>134</v>
      </c>
      <c r="EJ1173" s="426">
        <v>135</v>
      </c>
      <c r="EK1173" s="426">
        <v>136</v>
      </c>
      <c r="EL1173" s="426">
        <v>137</v>
      </c>
      <c r="EM1173" s="426">
        <v>138</v>
      </c>
      <c r="EN1173" s="426">
        <v>139</v>
      </c>
      <c r="EO1173" s="426">
        <v>140</v>
      </c>
      <c r="EP1173" s="426">
        <v>141</v>
      </c>
      <c r="EQ1173" s="426">
        <v>142</v>
      </c>
      <c r="ER1173" s="426">
        <v>143</v>
      </c>
      <c r="ES1173" s="426">
        <v>144</v>
      </c>
      <c r="ET1173" s="426">
        <v>145</v>
      </c>
      <c r="EU1173" s="426">
        <v>146</v>
      </c>
      <c r="EV1173" s="426">
        <v>147</v>
      </c>
      <c r="EW1173" s="426">
        <v>148</v>
      </c>
      <c r="EX1173" s="426">
        <v>149</v>
      </c>
      <c r="EY1173" s="426">
        <v>150</v>
      </c>
      <c r="EZ1173" s="426">
        <v>151</v>
      </c>
      <c r="FA1173" s="426">
        <v>152</v>
      </c>
      <c r="FB1173" s="426">
        <v>153</v>
      </c>
      <c r="FC1173" s="426">
        <v>154</v>
      </c>
      <c r="FD1173" s="426">
        <v>155</v>
      </c>
      <c r="FE1173" s="426">
        <v>156</v>
      </c>
      <c r="FF1173" s="426">
        <v>157</v>
      </c>
      <c r="FG1173" s="426">
        <v>158</v>
      </c>
      <c r="FH1173" s="426">
        <v>159</v>
      </c>
      <c r="FI1173" s="426">
        <v>160</v>
      </c>
      <c r="FJ1173" s="426">
        <v>161</v>
      </c>
      <c r="FK1173" s="426">
        <v>162</v>
      </c>
      <c r="FL1173" s="426">
        <v>163</v>
      </c>
      <c r="FM1173" s="426">
        <v>164</v>
      </c>
      <c r="FN1173" s="426">
        <v>165</v>
      </c>
      <c r="FO1173" s="426">
        <v>166</v>
      </c>
      <c r="FP1173" s="426">
        <v>167</v>
      </c>
      <c r="FQ1173" s="426">
        <v>168</v>
      </c>
      <c r="FR1173" s="426">
        <v>169</v>
      </c>
      <c r="FS1173" s="426">
        <v>170</v>
      </c>
      <c r="FT1173" s="426">
        <v>171</v>
      </c>
      <c r="FU1173" s="426">
        <v>172</v>
      </c>
      <c r="FV1173" s="426">
        <v>173</v>
      </c>
      <c r="FW1173" s="426">
        <v>174</v>
      </c>
      <c r="FX1173" s="426">
        <v>175</v>
      </c>
      <c r="FY1173" s="426">
        <v>176</v>
      </c>
      <c r="FZ1173" s="426">
        <v>177</v>
      </c>
      <c r="GA1173" s="426">
        <v>178</v>
      </c>
      <c r="GB1173" s="426">
        <v>179</v>
      </c>
      <c r="GC1173" s="426">
        <v>180</v>
      </c>
      <c r="GD1173" s="426">
        <v>181</v>
      </c>
      <c r="GE1173" s="426">
        <v>182</v>
      </c>
      <c r="GF1173" s="426">
        <v>183</v>
      </c>
      <c r="GG1173" s="426">
        <v>184</v>
      </c>
      <c r="GH1173" s="426">
        <v>185</v>
      </c>
      <c r="GI1173" s="426">
        <v>186</v>
      </c>
      <c r="GJ1173" s="426">
        <v>187</v>
      </c>
      <c r="GK1173" s="426">
        <v>188</v>
      </c>
      <c r="GL1173" s="426">
        <v>189</v>
      </c>
      <c r="GM1173" s="426">
        <v>190</v>
      </c>
      <c r="GN1173" s="426">
        <v>191</v>
      </c>
      <c r="GO1173" s="426">
        <v>192</v>
      </c>
      <c r="GP1173" s="426">
        <v>193</v>
      </c>
      <c r="GQ1173" s="426">
        <v>194</v>
      </c>
      <c r="GR1173" s="426">
        <v>195</v>
      </c>
      <c r="GS1173" s="426">
        <v>196</v>
      </c>
      <c r="GT1173" s="426">
        <v>197</v>
      </c>
      <c r="GU1173" s="426">
        <v>198</v>
      </c>
      <c r="GV1173" s="426">
        <v>199</v>
      </c>
      <c r="GW1173" s="426">
        <v>200</v>
      </c>
      <c r="GX1173" s="426">
        <v>201</v>
      </c>
      <c r="GY1173" s="426">
        <v>202</v>
      </c>
      <c r="GZ1173" s="426">
        <v>203</v>
      </c>
      <c r="HA1173" s="426">
        <v>204</v>
      </c>
      <c r="HB1173" s="426">
        <v>205</v>
      </c>
      <c r="HC1173" s="426">
        <v>206</v>
      </c>
      <c r="HD1173" s="426">
        <v>207</v>
      </c>
      <c r="HE1173" s="426">
        <v>208</v>
      </c>
      <c r="HF1173" s="426">
        <v>209</v>
      </c>
      <c r="HG1173" s="426">
        <v>210</v>
      </c>
      <c r="HH1173" s="426">
        <v>211</v>
      </c>
      <c r="HI1173" s="426">
        <v>212</v>
      </c>
      <c r="HJ1173" s="426">
        <v>213</v>
      </c>
      <c r="HK1173" s="426">
        <v>214</v>
      </c>
      <c r="HL1173" s="426">
        <v>215</v>
      </c>
      <c r="HM1173" s="426">
        <v>216</v>
      </c>
      <c r="HN1173" s="426">
        <v>217</v>
      </c>
      <c r="HO1173" s="426">
        <v>218</v>
      </c>
      <c r="HP1173" s="426">
        <v>219</v>
      </c>
      <c r="HQ1173" s="426">
        <v>220</v>
      </c>
      <c r="HR1173" s="426">
        <v>221</v>
      </c>
      <c r="HS1173" s="426">
        <v>222</v>
      </c>
      <c r="HT1173" s="426">
        <v>223</v>
      </c>
      <c r="HU1173" s="426">
        <v>224</v>
      </c>
      <c r="HV1173" s="426">
        <v>225</v>
      </c>
      <c r="HW1173" s="426">
        <v>226</v>
      </c>
      <c r="HX1173" s="426">
        <v>227</v>
      </c>
      <c r="HY1173" s="426">
        <v>228</v>
      </c>
      <c r="HZ1173" s="426">
        <v>229</v>
      </c>
      <c r="IB1173" s="426">
        <v>230</v>
      </c>
      <c r="IC1173" s="426">
        <v>231</v>
      </c>
      <c r="ID1173" s="426">
        <v>232</v>
      </c>
      <c r="IE1173" s="426">
        <v>233</v>
      </c>
      <c r="IG1173" s="426">
        <v>234</v>
      </c>
      <c r="IH1173" s="426">
        <v>235</v>
      </c>
      <c r="II1173" s="426">
        <v>236</v>
      </c>
      <c r="IJ1173" s="426">
        <v>237</v>
      </c>
    </row>
    <row r="1174" spans="4:244" x14ac:dyDescent="0.2">
      <c r="E1174" s="428" t="s">
        <v>157</v>
      </c>
      <c r="F1174" s="426">
        <v>75</v>
      </c>
      <c r="G1174" s="426">
        <v>69</v>
      </c>
      <c r="H1174" s="426">
        <v>37</v>
      </c>
      <c r="I1174" s="426">
        <v>45</v>
      </c>
      <c r="J1174" s="426">
        <v>182</v>
      </c>
      <c r="K1174" s="426">
        <v>175</v>
      </c>
      <c r="L1174" s="426">
        <v>184</v>
      </c>
      <c r="M1174" s="426">
        <v>49</v>
      </c>
      <c r="N1174" s="426">
        <v>71</v>
      </c>
      <c r="O1174" s="426">
        <v>67</v>
      </c>
      <c r="P1174" s="426">
        <v>14</v>
      </c>
      <c r="Q1174" s="426">
        <v>194</v>
      </c>
      <c r="R1174" s="426">
        <v>186</v>
      </c>
      <c r="S1174" s="426">
        <v>225</v>
      </c>
      <c r="T1174" s="426">
        <v>216</v>
      </c>
      <c r="U1174" s="426">
        <v>165</v>
      </c>
      <c r="V1174" s="426">
        <v>129</v>
      </c>
      <c r="W1174" s="426">
        <v>204</v>
      </c>
      <c r="X1174" s="426">
        <v>108</v>
      </c>
      <c r="Y1174" s="426">
        <v>42</v>
      </c>
      <c r="Z1174" s="426">
        <v>224</v>
      </c>
      <c r="AA1174" s="426">
        <v>206</v>
      </c>
      <c r="AB1174" s="426">
        <v>64</v>
      </c>
      <c r="AC1174" s="426">
        <v>81</v>
      </c>
      <c r="AD1174" s="426">
        <v>146</v>
      </c>
      <c r="AE1174" s="426">
        <v>92</v>
      </c>
      <c r="AF1174" s="426">
        <v>10</v>
      </c>
      <c r="AG1174" s="426">
        <v>31</v>
      </c>
      <c r="AH1174" s="426">
        <v>158</v>
      </c>
      <c r="AI1174" s="426">
        <v>198</v>
      </c>
      <c r="AJ1174" s="426">
        <v>120</v>
      </c>
      <c r="AK1174" s="426">
        <v>148</v>
      </c>
      <c r="AL1174" s="426">
        <v>179</v>
      </c>
      <c r="AM1174" s="426">
        <v>172</v>
      </c>
      <c r="AN1174" s="426">
        <v>77</v>
      </c>
      <c r="AO1174" s="426">
        <v>109</v>
      </c>
      <c r="AP1174" s="426">
        <v>4</v>
      </c>
      <c r="AQ1174" s="426">
        <v>105</v>
      </c>
      <c r="AR1174" s="426">
        <v>156</v>
      </c>
      <c r="AS1174" s="426">
        <v>46</v>
      </c>
      <c r="AT1174" s="426">
        <v>57</v>
      </c>
      <c r="AU1174" s="426">
        <v>68</v>
      </c>
      <c r="AV1174" s="426">
        <v>7</v>
      </c>
      <c r="AW1174" s="426">
        <v>213</v>
      </c>
      <c r="AX1174" s="426">
        <v>228</v>
      </c>
      <c r="AY1174" s="426">
        <v>200</v>
      </c>
      <c r="AZ1174" s="426">
        <v>48</v>
      </c>
      <c r="BA1174" s="426">
        <v>22</v>
      </c>
      <c r="BB1174" s="426">
        <v>193</v>
      </c>
      <c r="BC1174" s="426">
        <v>209</v>
      </c>
      <c r="BD1174" s="426">
        <v>35</v>
      </c>
      <c r="BE1174" s="426">
        <v>128</v>
      </c>
      <c r="BF1174" s="426">
        <v>115</v>
      </c>
      <c r="BG1174" s="426">
        <v>73</v>
      </c>
      <c r="BH1174" s="426">
        <v>192</v>
      </c>
      <c r="BI1174" s="426">
        <v>155</v>
      </c>
      <c r="BJ1174" s="426">
        <v>188</v>
      </c>
      <c r="BK1174" s="426">
        <v>147</v>
      </c>
      <c r="BL1174" s="426">
        <v>127</v>
      </c>
      <c r="BM1174" s="426">
        <v>223</v>
      </c>
      <c r="BN1174" s="426">
        <v>130</v>
      </c>
      <c r="BO1174" s="426">
        <v>70</v>
      </c>
      <c r="BP1174" s="426">
        <v>41</v>
      </c>
      <c r="BQ1174" s="426">
        <v>162</v>
      </c>
      <c r="BR1174" s="426">
        <v>27</v>
      </c>
      <c r="BS1174" s="426">
        <v>12</v>
      </c>
      <c r="BT1174" s="426">
        <v>180</v>
      </c>
      <c r="BU1174" s="426">
        <v>226</v>
      </c>
      <c r="BV1174" s="426">
        <v>234</v>
      </c>
      <c r="BW1174" s="426">
        <v>103</v>
      </c>
      <c r="BX1174" s="426">
        <v>164</v>
      </c>
      <c r="BY1174" s="426">
        <v>210</v>
      </c>
      <c r="BZ1174" s="426">
        <v>124</v>
      </c>
      <c r="CA1174" s="426">
        <v>91</v>
      </c>
      <c r="CB1174" s="426">
        <v>28</v>
      </c>
      <c r="CC1174" s="426">
        <v>217</v>
      </c>
      <c r="CD1174" s="426">
        <v>203</v>
      </c>
      <c r="CE1174" s="426">
        <v>195</v>
      </c>
      <c r="CF1174" s="426">
        <v>151</v>
      </c>
      <c r="CG1174" s="426">
        <v>116</v>
      </c>
      <c r="CH1174" s="426">
        <v>125</v>
      </c>
      <c r="CI1174" s="426">
        <v>65</v>
      </c>
      <c r="CJ1174" s="426">
        <v>84</v>
      </c>
      <c r="CK1174" s="426">
        <v>131</v>
      </c>
      <c r="CL1174" s="426">
        <v>230</v>
      </c>
      <c r="CM1174" s="426">
        <v>15</v>
      </c>
      <c r="CN1174" s="426">
        <v>237</v>
      </c>
      <c r="CO1174" s="426">
        <v>139</v>
      </c>
      <c r="CP1174" s="426">
        <v>177</v>
      </c>
      <c r="CQ1174" s="426">
        <v>133</v>
      </c>
      <c r="CR1174" s="426">
        <v>39</v>
      </c>
      <c r="CS1174" s="426">
        <v>189</v>
      </c>
      <c r="CT1174" s="426">
        <v>154</v>
      </c>
      <c r="CU1174" s="426">
        <v>178</v>
      </c>
      <c r="CV1174" s="426">
        <v>32</v>
      </c>
      <c r="CW1174" s="426">
        <v>190</v>
      </c>
      <c r="CX1174" s="426">
        <v>118</v>
      </c>
      <c r="CY1174" s="426">
        <v>152</v>
      </c>
      <c r="CZ1174" s="426">
        <v>141</v>
      </c>
      <c r="DA1174" s="426">
        <v>19</v>
      </c>
      <c r="DB1174" s="426">
        <v>153</v>
      </c>
      <c r="DC1174" s="426">
        <v>205</v>
      </c>
      <c r="DD1174" s="426">
        <v>17</v>
      </c>
      <c r="DE1174" s="426">
        <v>112</v>
      </c>
      <c r="DF1174" s="426">
        <v>79</v>
      </c>
      <c r="DG1174" s="426">
        <v>102</v>
      </c>
      <c r="DH1174" s="426">
        <v>53</v>
      </c>
      <c r="DI1174" s="426">
        <v>191</v>
      </c>
      <c r="DJ1174" s="426">
        <v>161</v>
      </c>
      <c r="DK1174" s="426">
        <v>66</v>
      </c>
      <c r="DL1174" s="426">
        <v>140</v>
      </c>
      <c r="DM1174" s="426">
        <v>29</v>
      </c>
      <c r="DN1174" s="426">
        <v>157</v>
      </c>
      <c r="DO1174" s="426">
        <v>207</v>
      </c>
      <c r="DP1174" s="426">
        <v>78</v>
      </c>
      <c r="DQ1174" s="426">
        <v>132</v>
      </c>
      <c r="DR1174" s="426">
        <v>168</v>
      </c>
      <c r="DS1174" s="426">
        <v>74</v>
      </c>
      <c r="DT1174" s="426">
        <v>187</v>
      </c>
      <c r="DU1174" s="426">
        <v>107</v>
      </c>
      <c r="DV1174" s="426">
        <v>90</v>
      </c>
      <c r="DW1174" s="426">
        <v>50</v>
      </c>
      <c r="DX1174" s="426">
        <v>21</v>
      </c>
      <c r="DY1174" s="426">
        <v>143</v>
      </c>
      <c r="DZ1174" s="426">
        <v>97</v>
      </c>
      <c r="EA1174" s="426">
        <v>88</v>
      </c>
      <c r="EB1174" s="426">
        <v>236</v>
      </c>
      <c r="EC1174" s="426">
        <v>169</v>
      </c>
      <c r="ED1174" s="426">
        <v>221</v>
      </c>
      <c r="EE1174" s="426">
        <v>212</v>
      </c>
      <c r="EF1174" s="426">
        <v>227</v>
      </c>
      <c r="EG1174" s="426">
        <v>110</v>
      </c>
      <c r="EH1174" s="426">
        <v>16</v>
      </c>
      <c r="EI1174" s="426">
        <v>222</v>
      </c>
      <c r="EJ1174" s="426">
        <v>122</v>
      </c>
      <c r="EK1174" s="426">
        <v>159</v>
      </c>
      <c r="EL1174" s="426">
        <v>63</v>
      </c>
      <c r="EM1174" s="426">
        <v>82</v>
      </c>
      <c r="EN1174" s="426">
        <v>52</v>
      </c>
      <c r="EO1174" s="426">
        <v>235</v>
      </c>
      <c r="EP1174" s="426">
        <v>100</v>
      </c>
      <c r="EQ1174" s="426">
        <v>135</v>
      </c>
      <c r="ER1174" s="426">
        <v>114</v>
      </c>
      <c r="ES1174" s="426">
        <v>136</v>
      </c>
      <c r="ET1174" s="426">
        <v>87</v>
      </c>
      <c r="EU1174" s="426">
        <v>197</v>
      </c>
      <c r="EV1174" s="426">
        <v>89</v>
      </c>
      <c r="EW1174" s="426">
        <v>30</v>
      </c>
      <c r="EX1174" s="426">
        <v>145</v>
      </c>
      <c r="EY1174" s="426">
        <v>218</v>
      </c>
      <c r="EZ1174" s="426">
        <v>170</v>
      </c>
      <c r="FA1174" s="426">
        <v>11</v>
      </c>
      <c r="FB1174" s="426">
        <v>199</v>
      </c>
      <c r="FC1174" s="426">
        <v>18</v>
      </c>
      <c r="FD1174" s="426">
        <v>96</v>
      </c>
      <c r="FE1174" s="426">
        <v>233</v>
      </c>
      <c r="FF1174" s="426">
        <v>144</v>
      </c>
      <c r="FG1174" s="426">
        <v>211</v>
      </c>
      <c r="FH1174" s="426">
        <v>171</v>
      </c>
      <c r="FI1174" s="426">
        <v>126</v>
      </c>
      <c r="FJ1174" s="426">
        <v>220</v>
      </c>
      <c r="FK1174" s="426">
        <v>150</v>
      </c>
      <c r="FL1174" s="426">
        <v>99</v>
      </c>
      <c r="FM1174" s="426">
        <v>117</v>
      </c>
      <c r="FN1174" s="426">
        <v>2</v>
      </c>
      <c r="FO1174" s="426">
        <v>134</v>
      </c>
      <c r="FP1174" s="426">
        <v>160</v>
      </c>
      <c r="FQ1174" s="426">
        <v>44</v>
      </c>
      <c r="FR1174" s="426">
        <v>1</v>
      </c>
      <c r="FS1174" s="426">
        <v>181</v>
      </c>
      <c r="FT1174" s="426">
        <v>149</v>
      </c>
      <c r="FU1174" s="426">
        <v>163</v>
      </c>
      <c r="FV1174" s="426">
        <v>167</v>
      </c>
      <c r="FW1174" s="426">
        <v>185</v>
      </c>
      <c r="FX1174" s="426">
        <v>119</v>
      </c>
      <c r="FY1174" s="426">
        <v>34</v>
      </c>
      <c r="FZ1174" s="426">
        <v>173</v>
      </c>
      <c r="GA1174" s="426">
        <v>166</v>
      </c>
      <c r="GB1174" s="426">
        <v>36</v>
      </c>
      <c r="GC1174" s="426">
        <v>56</v>
      </c>
      <c r="GD1174" s="426">
        <v>23</v>
      </c>
      <c r="GE1174" s="426">
        <v>59</v>
      </c>
      <c r="GF1174" s="426">
        <v>76</v>
      </c>
      <c r="GG1174" s="426">
        <v>95</v>
      </c>
      <c r="GH1174" s="426">
        <v>106</v>
      </c>
      <c r="GI1174" s="426">
        <v>24</v>
      </c>
      <c r="GJ1174" s="426">
        <v>229</v>
      </c>
      <c r="GK1174" s="426">
        <v>215</v>
      </c>
      <c r="GL1174" s="426">
        <v>83</v>
      </c>
      <c r="GM1174" s="426">
        <v>6</v>
      </c>
      <c r="GN1174" s="426">
        <v>123</v>
      </c>
      <c r="GO1174" s="426">
        <v>20</v>
      </c>
      <c r="GP1174" s="426">
        <v>101</v>
      </c>
      <c r="GQ1174" s="426">
        <v>5</v>
      </c>
      <c r="GR1174" s="426">
        <v>61</v>
      </c>
      <c r="GS1174" s="426">
        <v>214</v>
      </c>
      <c r="GT1174" s="426">
        <v>54</v>
      </c>
      <c r="GU1174" s="426">
        <v>174</v>
      </c>
      <c r="GV1174" s="426">
        <v>121</v>
      </c>
      <c r="GW1174" s="426">
        <v>176</v>
      </c>
      <c r="GX1174" s="426">
        <v>9</v>
      </c>
      <c r="GY1174" s="426">
        <v>43</v>
      </c>
      <c r="GZ1174" s="426">
        <v>62</v>
      </c>
      <c r="HA1174" s="426">
        <v>72</v>
      </c>
      <c r="HB1174" s="426">
        <v>58</v>
      </c>
      <c r="HC1174" s="426">
        <v>8</v>
      </c>
      <c r="HD1174" s="426">
        <v>85</v>
      </c>
      <c r="HE1174" s="426">
        <v>51</v>
      </c>
      <c r="HF1174" s="426">
        <v>33</v>
      </c>
      <c r="HG1174" s="426">
        <v>208</v>
      </c>
      <c r="HH1174" s="426">
        <v>137</v>
      </c>
      <c r="HI1174" s="426">
        <v>13</v>
      </c>
      <c r="HJ1174" s="426">
        <v>26</v>
      </c>
      <c r="HK1174" s="426">
        <v>3</v>
      </c>
      <c r="HL1174" s="426">
        <v>98</v>
      </c>
      <c r="HM1174" s="426">
        <v>47</v>
      </c>
      <c r="HN1174" s="426">
        <v>232</v>
      </c>
      <c r="HO1174" s="426">
        <v>86</v>
      </c>
      <c r="HP1174" s="426">
        <v>113</v>
      </c>
      <c r="HQ1174" s="426">
        <v>201</v>
      </c>
      <c r="HR1174" s="426">
        <v>80</v>
      </c>
      <c r="HS1174" s="426">
        <v>104</v>
      </c>
      <c r="HT1174" s="426">
        <v>219</v>
      </c>
      <c r="HU1174" s="426">
        <v>231</v>
      </c>
      <c r="HV1174" s="426">
        <v>111</v>
      </c>
      <c r="HW1174" s="426">
        <v>93</v>
      </c>
      <c r="HX1174" s="426">
        <v>38</v>
      </c>
      <c r="HY1174" s="426">
        <v>60</v>
      </c>
      <c r="HZ1174" s="426">
        <v>138</v>
      </c>
      <c r="IB1174" s="426">
        <v>94</v>
      </c>
      <c r="IC1174" s="426">
        <v>196</v>
      </c>
      <c r="ID1174" s="426">
        <v>40</v>
      </c>
      <c r="IE1174" s="426">
        <v>202</v>
      </c>
      <c r="IG1174" s="426">
        <v>25</v>
      </c>
      <c r="IH1174" s="426">
        <v>183</v>
      </c>
      <c r="II1174" s="426">
        <v>55</v>
      </c>
      <c r="IJ1174" s="426">
        <v>142</v>
      </c>
    </row>
    <row r="1175" spans="4:244" x14ac:dyDescent="0.2">
      <c r="E1175" s="428" t="s">
        <v>159</v>
      </c>
      <c r="F1175" s="426">
        <v>235</v>
      </c>
      <c r="G1175" s="426">
        <v>15</v>
      </c>
      <c r="H1175" s="426">
        <v>109</v>
      </c>
      <c r="I1175" s="426">
        <v>92</v>
      </c>
      <c r="J1175" s="426">
        <v>48</v>
      </c>
      <c r="K1175" s="426">
        <v>231</v>
      </c>
      <c r="L1175" s="426">
        <v>55</v>
      </c>
      <c r="M1175" s="426">
        <v>42</v>
      </c>
      <c r="N1175" s="426">
        <v>148</v>
      </c>
      <c r="O1175" s="426">
        <v>81</v>
      </c>
      <c r="P1175" s="426">
        <v>139</v>
      </c>
      <c r="Q1175" s="426">
        <v>39</v>
      </c>
      <c r="R1175" s="426">
        <v>106</v>
      </c>
      <c r="S1175" s="426">
        <v>77</v>
      </c>
      <c r="T1175" s="426">
        <v>8</v>
      </c>
      <c r="U1175" s="426">
        <v>89</v>
      </c>
      <c r="V1175" s="426">
        <v>40</v>
      </c>
      <c r="W1175" s="426">
        <v>52</v>
      </c>
      <c r="X1175" s="426">
        <v>123</v>
      </c>
      <c r="Y1175" s="426">
        <v>191</v>
      </c>
      <c r="Z1175" s="426">
        <v>27</v>
      </c>
      <c r="AA1175" s="426">
        <v>200</v>
      </c>
      <c r="AB1175" s="426">
        <v>59</v>
      </c>
      <c r="AC1175" s="426">
        <v>220</v>
      </c>
      <c r="AD1175" s="426">
        <v>104</v>
      </c>
      <c r="AE1175" s="426">
        <v>45</v>
      </c>
      <c r="AF1175" s="426">
        <v>225</v>
      </c>
      <c r="AG1175" s="426">
        <v>85</v>
      </c>
      <c r="AH1175" s="426">
        <v>63</v>
      </c>
      <c r="AI1175" s="426">
        <v>152</v>
      </c>
      <c r="AJ1175" s="426">
        <v>185</v>
      </c>
      <c r="AK1175" s="426">
        <v>174</v>
      </c>
      <c r="AL1175" s="426">
        <v>61</v>
      </c>
      <c r="AM1175" s="426">
        <v>22</v>
      </c>
      <c r="AN1175" s="426">
        <v>16</v>
      </c>
      <c r="AO1175" s="426">
        <v>202</v>
      </c>
      <c r="AP1175" s="426">
        <v>170</v>
      </c>
      <c r="AQ1175" s="426">
        <v>181</v>
      </c>
      <c r="AR1175" s="426">
        <v>132</v>
      </c>
      <c r="AS1175" s="426">
        <v>51</v>
      </c>
      <c r="AT1175" s="426">
        <v>229</v>
      </c>
      <c r="AU1175" s="426">
        <v>130</v>
      </c>
      <c r="AV1175" s="426">
        <v>72</v>
      </c>
      <c r="AW1175" s="426">
        <v>146</v>
      </c>
      <c r="AX1175" s="426">
        <v>173</v>
      </c>
      <c r="AY1175" s="426">
        <v>3</v>
      </c>
      <c r="AZ1175" s="426">
        <v>213</v>
      </c>
      <c r="BA1175" s="426">
        <v>66</v>
      </c>
      <c r="BB1175" s="426">
        <v>25</v>
      </c>
      <c r="BC1175" s="426">
        <v>34</v>
      </c>
      <c r="BD1175" s="426">
        <v>222</v>
      </c>
      <c r="BE1175" s="426">
        <v>230</v>
      </c>
      <c r="BF1175" s="426">
        <v>126</v>
      </c>
      <c r="BG1175" s="426">
        <v>90</v>
      </c>
      <c r="BH1175" s="426">
        <v>94</v>
      </c>
      <c r="BI1175" s="426">
        <v>218</v>
      </c>
      <c r="BJ1175" s="426">
        <v>221</v>
      </c>
      <c r="BK1175" s="426">
        <v>205</v>
      </c>
      <c r="BL1175" s="426">
        <v>41</v>
      </c>
      <c r="BM1175" s="426">
        <v>131</v>
      </c>
      <c r="BN1175" s="426">
        <v>78</v>
      </c>
      <c r="BO1175" s="426">
        <v>233</v>
      </c>
      <c r="BP1175" s="426">
        <v>180</v>
      </c>
      <c r="BQ1175" s="426">
        <v>196</v>
      </c>
      <c r="BR1175" s="426">
        <v>121</v>
      </c>
      <c r="BS1175" s="426">
        <v>84</v>
      </c>
      <c r="BT1175" s="426">
        <v>18</v>
      </c>
      <c r="BU1175" s="426">
        <v>67</v>
      </c>
      <c r="BV1175" s="426">
        <v>116</v>
      </c>
      <c r="BW1175" s="426">
        <v>13</v>
      </c>
      <c r="BX1175" s="426">
        <v>79</v>
      </c>
      <c r="BY1175" s="426">
        <v>224</v>
      </c>
      <c r="BZ1175" s="426">
        <v>187</v>
      </c>
      <c r="CA1175" s="426">
        <v>11</v>
      </c>
      <c r="CB1175" s="426">
        <v>68</v>
      </c>
      <c r="CC1175" s="426">
        <v>119</v>
      </c>
      <c r="CD1175" s="426">
        <v>141</v>
      </c>
      <c r="CE1175" s="426">
        <v>91</v>
      </c>
      <c r="CF1175" s="426">
        <v>82</v>
      </c>
      <c r="CG1175" s="426">
        <v>88</v>
      </c>
      <c r="CH1175" s="426">
        <v>143</v>
      </c>
      <c r="CI1175" s="426">
        <v>64</v>
      </c>
      <c r="CJ1175" s="426">
        <v>10</v>
      </c>
      <c r="CK1175" s="426">
        <v>23</v>
      </c>
      <c r="CL1175" s="426">
        <v>93</v>
      </c>
      <c r="CM1175" s="426">
        <v>99</v>
      </c>
      <c r="CN1175" s="426">
        <v>133</v>
      </c>
      <c r="CO1175" s="426">
        <v>29</v>
      </c>
      <c r="CP1175" s="426">
        <v>53</v>
      </c>
      <c r="CQ1175" s="426">
        <v>9</v>
      </c>
      <c r="CR1175" s="426">
        <v>209</v>
      </c>
      <c r="CS1175" s="426">
        <v>111</v>
      </c>
      <c r="CT1175" s="426">
        <v>177</v>
      </c>
      <c r="CU1175" s="426">
        <v>217</v>
      </c>
      <c r="CV1175" s="426">
        <v>12</v>
      </c>
      <c r="CW1175" s="426">
        <v>28</v>
      </c>
      <c r="CX1175" s="426">
        <v>115</v>
      </c>
      <c r="CY1175" s="426">
        <v>70</v>
      </c>
      <c r="CZ1175" s="426">
        <v>201</v>
      </c>
      <c r="DA1175" s="426">
        <v>147</v>
      </c>
      <c r="DB1175" s="426">
        <v>207</v>
      </c>
      <c r="DC1175" s="426">
        <v>169</v>
      </c>
      <c r="DD1175" s="426">
        <v>159</v>
      </c>
      <c r="DE1175" s="426">
        <v>102</v>
      </c>
      <c r="DF1175" s="426">
        <v>21</v>
      </c>
      <c r="DG1175" s="426">
        <v>98</v>
      </c>
      <c r="DH1175" s="426">
        <v>108</v>
      </c>
      <c r="DI1175" s="426">
        <v>136</v>
      </c>
      <c r="DJ1175" s="426">
        <v>226</v>
      </c>
      <c r="DK1175" s="426">
        <v>17</v>
      </c>
      <c r="DL1175" s="426">
        <v>129</v>
      </c>
      <c r="DM1175" s="426">
        <v>44</v>
      </c>
      <c r="DN1175" s="426">
        <v>189</v>
      </c>
      <c r="DO1175" s="426">
        <v>100</v>
      </c>
      <c r="DP1175" s="426">
        <v>31</v>
      </c>
      <c r="DQ1175" s="426">
        <v>4</v>
      </c>
      <c r="DR1175" s="426">
        <v>56</v>
      </c>
      <c r="DS1175" s="426">
        <v>96</v>
      </c>
      <c r="DT1175" s="426">
        <v>153</v>
      </c>
      <c r="DU1175" s="426">
        <v>234</v>
      </c>
      <c r="DV1175" s="426">
        <v>127</v>
      </c>
      <c r="DW1175" s="426">
        <v>199</v>
      </c>
      <c r="DX1175" s="426">
        <v>97</v>
      </c>
      <c r="DY1175" s="426">
        <v>76</v>
      </c>
      <c r="DZ1175" s="426">
        <v>164</v>
      </c>
      <c r="EA1175" s="426">
        <v>172</v>
      </c>
      <c r="EB1175" s="426">
        <v>228</v>
      </c>
      <c r="EC1175" s="426">
        <v>69</v>
      </c>
      <c r="ED1175" s="426">
        <v>216</v>
      </c>
      <c r="EE1175" s="426">
        <v>134</v>
      </c>
      <c r="EF1175" s="426">
        <v>60</v>
      </c>
      <c r="EG1175" s="426">
        <v>198</v>
      </c>
      <c r="EH1175" s="426">
        <v>190</v>
      </c>
      <c r="EI1175" s="426">
        <v>110</v>
      </c>
      <c r="EJ1175" s="426">
        <v>24</v>
      </c>
      <c r="EK1175" s="426">
        <v>223</v>
      </c>
      <c r="EL1175" s="426">
        <v>154</v>
      </c>
      <c r="EM1175" s="426">
        <v>2</v>
      </c>
      <c r="EN1175" s="426">
        <v>168</v>
      </c>
      <c r="EO1175" s="426">
        <v>203</v>
      </c>
      <c r="EP1175" s="426">
        <v>192</v>
      </c>
      <c r="EQ1175" s="426">
        <v>176</v>
      </c>
      <c r="ER1175" s="426">
        <v>75</v>
      </c>
      <c r="ES1175" s="426">
        <v>57</v>
      </c>
      <c r="ET1175" s="426">
        <v>151</v>
      </c>
      <c r="EU1175" s="426">
        <v>138</v>
      </c>
      <c r="EV1175" s="426">
        <v>46</v>
      </c>
      <c r="EW1175" s="426">
        <v>125</v>
      </c>
      <c r="EX1175" s="426">
        <v>165</v>
      </c>
      <c r="EY1175" s="426">
        <v>232</v>
      </c>
      <c r="EZ1175" s="426">
        <v>183</v>
      </c>
      <c r="FA1175" s="426">
        <v>175</v>
      </c>
      <c r="FB1175" s="426">
        <v>150</v>
      </c>
      <c r="FC1175" s="426">
        <v>101</v>
      </c>
      <c r="FD1175" s="426">
        <v>37</v>
      </c>
      <c r="FE1175" s="426">
        <v>117</v>
      </c>
      <c r="FF1175" s="426">
        <v>145</v>
      </c>
      <c r="FG1175" s="426">
        <v>210</v>
      </c>
      <c r="FH1175" s="426">
        <v>47</v>
      </c>
      <c r="FI1175" s="426">
        <v>36</v>
      </c>
      <c r="FJ1175" s="426">
        <v>50</v>
      </c>
      <c r="FK1175" s="426">
        <v>114</v>
      </c>
      <c r="FL1175" s="426">
        <v>65</v>
      </c>
      <c r="FM1175" s="426">
        <v>197</v>
      </c>
      <c r="FN1175" s="426">
        <v>186</v>
      </c>
      <c r="FO1175" s="426">
        <v>19</v>
      </c>
      <c r="FP1175" s="426">
        <v>80</v>
      </c>
      <c r="FQ1175" s="426">
        <v>212</v>
      </c>
      <c r="FR1175" s="426">
        <v>227</v>
      </c>
      <c r="FS1175" s="426">
        <v>162</v>
      </c>
      <c r="FT1175" s="426">
        <v>95</v>
      </c>
      <c r="FU1175" s="426">
        <v>219</v>
      </c>
      <c r="FV1175" s="426">
        <v>87</v>
      </c>
      <c r="FW1175" s="426">
        <v>236</v>
      </c>
      <c r="FX1175" s="426">
        <v>184</v>
      </c>
      <c r="FY1175" s="426">
        <v>20</v>
      </c>
      <c r="FZ1175" s="426">
        <v>113</v>
      </c>
      <c r="GA1175" s="426">
        <v>237</v>
      </c>
      <c r="GB1175" s="426">
        <v>206</v>
      </c>
      <c r="GC1175" s="426">
        <v>54</v>
      </c>
      <c r="GD1175" s="426">
        <v>74</v>
      </c>
      <c r="GE1175" s="426">
        <v>161</v>
      </c>
      <c r="GF1175" s="426">
        <v>122</v>
      </c>
      <c r="GG1175" s="426">
        <v>128</v>
      </c>
      <c r="GH1175" s="426">
        <v>166</v>
      </c>
      <c r="GI1175" s="426">
        <v>5</v>
      </c>
      <c r="GJ1175" s="426">
        <v>195</v>
      </c>
      <c r="GK1175" s="426">
        <v>6</v>
      </c>
      <c r="GL1175" s="426">
        <v>62</v>
      </c>
      <c r="GM1175" s="426">
        <v>156</v>
      </c>
      <c r="GN1175" s="426">
        <v>193</v>
      </c>
      <c r="GO1175" s="426">
        <v>124</v>
      </c>
      <c r="GP1175" s="426">
        <v>112</v>
      </c>
      <c r="GQ1175" s="426">
        <v>43</v>
      </c>
      <c r="GR1175" s="426">
        <v>137</v>
      </c>
      <c r="GS1175" s="426">
        <v>105</v>
      </c>
      <c r="GT1175" s="426">
        <v>158</v>
      </c>
      <c r="GU1175" s="426">
        <v>71</v>
      </c>
      <c r="GV1175" s="426">
        <v>188</v>
      </c>
      <c r="GW1175" s="426">
        <v>26</v>
      </c>
      <c r="GX1175" s="426">
        <v>107</v>
      </c>
      <c r="GY1175" s="426">
        <v>83</v>
      </c>
      <c r="GZ1175" s="426">
        <v>155</v>
      </c>
      <c r="HA1175" s="426">
        <v>120</v>
      </c>
      <c r="HB1175" s="426">
        <v>163</v>
      </c>
      <c r="HC1175" s="426">
        <v>215</v>
      </c>
      <c r="HD1175" s="426">
        <v>103</v>
      </c>
      <c r="HE1175" s="426">
        <v>144</v>
      </c>
      <c r="HF1175" s="426">
        <v>118</v>
      </c>
      <c r="HG1175" s="426">
        <v>157</v>
      </c>
      <c r="HH1175" s="426">
        <v>58</v>
      </c>
      <c r="HI1175" s="426">
        <v>1</v>
      </c>
      <c r="HJ1175" s="426">
        <v>142</v>
      </c>
      <c r="HK1175" s="426">
        <v>167</v>
      </c>
      <c r="HL1175" s="426">
        <v>214</v>
      </c>
      <c r="HM1175" s="426">
        <v>73</v>
      </c>
      <c r="HN1175" s="426">
        <v>179</v>
      </c>
      <c r="HO1175" s="426">
        <v>194</v>
      </c>
      <c r="HP1175" s="426">
        <v>211</v>
      </c>
      <c r="HQ1175" s="426">
        <v>38</v>
      </c>
      <c r="HR1175" s="426">
        <v>30</v>
      </c>
      <c r="HS1175" s="426">
        <v>178</v>
      </c>
      <c r="HT1175" s="426">
        <v>149</v>
      </c>
      <c r="HU1175" s="426">
        <v>86</v>
      </c>
      <c r="HV1175" s="426">
        <v>14</v>
      </c>
      <c r="HW1175" s="426">
        <v>204</v>
      </c>
      <c r="HX1175" s="426">
        <v>33</v>
      </c>
      <c r="HY1175" s="426">
        <v>135</v>
      </c>
      <c r="HZ1175" s="426">
        <v>140</v>
      </c>
      <c r="IB1175" s="426">
        <v>32</v>
      </c>
      <c r="IC1175" s="426">
        <v>49</v>
      </c>
      <c r="ID1175" s="426">
        <v>160</v>
      </c>
      <c r="IE1175" s="426">
        <v>7</v>
      </c>
      <c r="IG1175" s="426">
        <v>208</v>
      </c>
      <c r="IH1175" s="426">
        <v>171</v>
      </c>
      <c r="II1175" s="426">
        <v>182</v>
      </c>
      <c r="IJ1175" s="426">
        <v>35</v>
      </c>
    </row>
    <row r="1177" spans="4:244" x14ac:dyDescent="0.2">
      <c r="D1177" s="429">
        <v>238</v>
      </c>
      <c r="E1177" s="429" t="s">
        <v>179</v>
      </c>
    </row>
    <row r="1178" spans="4:244" x14ac:dyDescent="0.2">
      <c r="E1178" s="428" t="s">
        <v>130</v>
      </c>
      <c r="F1178" s="426">
        <v>1</v>
      </c>
      <c r="G1178" s="426">
        <v>2</v>
      </c>
      <c r="H1178" s="426">
        <v>3</v>
      </c>
      <c r="I1178" s="426">
        <v>4</v>
      </c>
      <c r="J1178" s="426">
        <v>5</v>
      </c>
      <c r="K1178" s="426">
        <v>6</v>
      </c>
      <c r="L1178" s="426">
        <v>7</v>
      </c>
      <c r="M1178" s="426">
        <v>8</v>
      </c>
      <c r="N1178" s="426">
        <v>9</v>
      </c>
      <c r="O1178" s="426">
        <v>10</v>
      </c>
      <c r="P1178" s="426">
        <v>11</v>
      </c>
      <c r="Q1178" s="426">
        <v>12</v>
      </c>
      <c r="R1178" s="426">
        <v>13</v>
      </c>
      <c r="S1178" s="426">
        <v>14</v>
      </c>
      <c r="T1178" s="426">
        <v>15</v>
      </c>
      <c r="U1178" s="426">
        <v>16</v>
      </c>
      <c r="V1178" s="426">
        <v>17</v>
      </c>
      <c r="W1178" s="426">
        <v>18</v>
      </c>
      <c r="X1178" s="426">
        <v>19</v>
      </c>
      <c r="Y1178" s="426">
        <v>20</v>
      </c>
      <c r="Z1178" s="426">
        <v>21</v>
      </c>
      <c r="AA1178" s="426">
        <v>22</v>
      </c>
      <c r="AB1178" s="426">
        <v>23</v>
      </c>
      <c r="AC1178" s="426">
        <v>24</v>
      </c>
      <c r="AD1178" s="426">
        <v>25</v>
      </c>
      <c r="AE1178" s="426">
        <v>26</v>
      </c>
      <c r="AF1178" s="426">
        <v>27</v>
      </c>
      <c r="AG1178" s="426">
        <v>28</v>
      </c>
      <c r="AH1178" s="426">
        <v>29</v>
      </c>
      <c r="AI1178" s="426">
        <v>30</v>
      </c>
      <c r="AJ1178" s="426">
        <v>31</v>
      </c>
      <c r="AK1178" s="426">
        <v>32</v>
      </c>
      <c r="AL1178" s="426">
        <v>33</v>
      </c>
      <c r="AM1178" s="426">
        <v>34</v>
      </c>
      <c r="AN1178" s="426">
        <v>35</v>
      </c>
      <c r="AO1178" s="426">
        <v>36</v>
      </c>
      <c r="AP1178" s="426">
        <v>37</v>
      </c>
      <c r="AQ1178" s="426">
        <v>38</v>
      </c>
      <c r="AR1178" s="426">
        <v>39</v>
      </c>
      <c r="AS1178" s="426">
        <v>40</v>
      </c>
      <c r="AT1178" s="426">
        <v>41</v>
      </c>
      <c r="AU1178" s="426">
        <v>42</v>
      </c>
      <c r="AV1178" s="426">
        <v>43</v>
      </c>
      <c r="AW1178" s="426">
        <v>44</v>
      </c>
      <c r="AX1178" s="426">
        <v>45</v>
      </c>
      <c r="AY1178" s="426">
        <v>46</v>
      </c>
      <c r="AZ1178" s="426">
        <v>47</v>
      </c>
      <c r="BA1178" s="426">
        <v>48</v>
      </c>
      <c r="BB1178" s="426">
        <v>49</v>
      </c>
      <c r="BC1178" s="426">
        <v>50</v>
      </c>
      <c r="BD1178" s="426">
        <v>51</v>
      </c>
      <c r="BE1178" s="426">
        <v>52</v>
      </c>
      <c r="BF1178" s="426">
        <v>53</v>
      </c>
      <c r="BG1178" s="426">
        <v>54</v>
      </c>
      <c r="BH1178" s="426">
        <v>55</v>
      </c>
      <c r="BI1178" s="426">
        <v>56</v>
      </c>
      <c r="BJ1178" s="426">
        <v>57</v>
      </c>
      <c r="BK1178" s="426">
        <v>58</v>
      </c>
      <c r="BL1178" s="426">
        <v>59</v>
      </c>
      <c r="BM1178" s="426">
        <v>60</v>
      </c>
      <c r="BN1178" s="426">
        <v>61</v>
      </c>
      <c r="BO1178" s="426">
        <v>62</v>
      </c>
      <c r="BP1178" s="426">
        <v>63</v>
      </c>
      <c r="BQ1178" s="426">
        <v>64</v>
      </c>
      <c r="BR1178" s="426">
        <v>65</v>
      </c>
      <c r="BS1178" s="426">
        <v>66</v>
      </c>
      <c r="BT1178" s="426">
        <v>67</v>
      </c>
      <c r="BU1178" s="426">
        <v>68</v>
      </c>
      <c r="BV1178" s="426">
        <v>69</v>
      </c>
      <c r="BW1178" s="426">
        <v>70</v>
      </c>
      <c r="BX1178" s="426">
        <v>71</v>
      </c>
      <c r="BY1178" s="426">
        <v>72</v>
      </c>
      <c r="BZ1178" s="426">
        <v>73</v>
      </c>
      <c r="CA1178" s="426">
        <v>74</v>
      </c>
      <c r="CB1178" s="426">
        <v>75</v>
      </c>
      <c r="CC1178" s="426">
        <v>76</v>
      </c>
      <c r="CD1178" s="426">
        <v>77</v>
      </c>
      <c r="CE1178" s="426">
        <v>78</v>
      </c>
      <c r="CF1178" s="426">
        <v>79</v>
      </c>
      <c r="CG1178" s="426">
        <v>80</v>
      </c>
      <c r="CH1178" s="426">
        <v>81</v>
      </c>
      <c r="CI1178" s="426">
        <v>82</v>
      </c>
      <c r="CJ1178" s="426">
        <v>83</v>
      </c>
      <c r="CK1178" s="426">
        <v>84</v>
      </c>
      <c r="CL1178" s="426">
        <v>85</v>
      </c>
      <c r="CM1178" s="426">
        <v>86</v>
      </c>
      <c r="CN1178" s="426">
        <v>87</v>
      </c>
      <c r="CO1178" s="426">
        <v>88</v>
      </c>
      <c r="CP1178" s="426">
        <v>89</v>
      </c>
      <c r="CQ1178" s="426">
        <v>90</v>
      </c>
      <c r="CR1178" s="426">
        <v>91</v>
      </c>
      <c r="CS1178" s="426">
        <v>92</v>
      </c>
      <c r="CT1178" s="426">
        <v>93</v>
      </c>
      <c r="CU1178" s="426">
        <v>94</v>
      </c>
      <c r="CV1178" s="426">
        <v>95</v>
      </c>
      <c r="CW1178" s="426">
        <v>96</v>
      </c>
      <c r="CX1178" s="426">
        <v>97</v>
      </c>
      <c r="CY1178" s="426">
        <v>98</v>
      </c>
      <c r="CZ1178" s="426">
        <v>99</v>
      </c>
      <c r="DA1178" s="426">
        <v>100</v>
      </c>
      <c r="DB1178" s="426">
        <v>101</v>
      </c>
      <c r="DC1178" s="426">
        <v>102</v>
      </c>
      <c r="DD1178" s="426">
        <v>103</v>
      </c>
      <c r="DE1178" s="426">
        <v>104</v>
      </c>
      <c r="DF1178" s="426">
        <v>105</v>
      </c>
      <c r="DG1178" s="426">
        <v>106</v>
      </c>
      <c r="DH1178" s="426">
        <v>107</v>
      </c>
      <c r="DI1178" s="426">
        <v>108</v>
      </c>
      <c r="DJ1178" s="426">
        <v>109</v>
      </c>
      <c r="DK1178" s="426">
        <v>110</v>
      </c>
      <c r="DL1178" s="426">
        <v>111</v>
      </c>
      <c r="DM1178" s="426">
        <v>112</v>
      </c>
      <c r="DN1178" s="426">
        <v>113</v>
      </c>
      <c r="DO1178" s="426">
        <v>114</v>
      </c>
      <c r="DP1178" s="426">
        <v>115</v>
      </c>
      <c r="DQ1178" s="426">
        <v>116</v>
      </c>
      <c r="DR1178" s="426">
        <v>117</v>
      </c>
      <c r="DS1178" s="426">
        <v>118</v>
      </c>
      <c r="DT1178" s="426">
        <v>119</v>
      </c>
      <c r="DU1178" s="426">
        <v>120</v>
      </c>
      <c r="DV1178" s="426">
        <v>121</v>
      </c>
      <c r="DW1178" s="426">
        <v>122</v>
      </c>
      <c r="DX1178" s="426">
        <v>123</v>
      </c>
      <c r="DY1178" s="426">
        <v>124</v>
      </c>
      <c r="DZ1178" s="426">
        <v>125</v>
      </c>
      <c r="EA1178" s="426">
        <v>126</v>
      </c>
      <c r="EB1178" s="426">
        <v>127</v>
      </c>
      <c r="EC1178" s="426">
        <v>128</v>
      </c>
      <c r="ED1178" s="426">
        <v>129</v>
      </c>
      <c r="EE1178" s="426">
        <v>130</v>
      </c>
      <c r="EF1178" s="426">
        <v>131</v>
      </c>
      <c r="EG1178" s="426">
        <v>132</v>
      </c>
      <c r="EH1178" s="426">
        <v>133</v>
      </c>
      <c r="EI1178" s="426">
        <v>134</v>
      </c>
      <c r="EJ1178" s="426">
        <v>135</v>
      </c>
      <c r="EK1178" s="426">
        <v>136</v>
      </c>
      <c r="EL1178" s="426">
        <v>137</v>
      </c>
      <c r="EM1178" s="426">
        <v>138</v>
      </c>
      <c r="EN1178" s="426">
        <v>139</v>
      </c>
      <c r="EO1178" s="426">
        <v>140</v>
      </c>
      <c r="EP1178" s="426">
        <v>141</v>
      </c>
      <c r="EQ1178" s="426">
        <v>142</v>
      </c>
      <c r="ER1178" s="426">
        <v>143</v>
      </c>
      <c r="ES1178" s="426">
        <v>144</v>
      </c>
      <c r="ET1178" s="426">
        <v>145</v>
      </c>
      <c r="EU1178" s="426">
        <v>146</v>
      </c>
      <c r="EV1178" s="426">
        <v>147</v>
      </c>
      <c r="EW1178" s="426">
        <v>148</v>
      </c>
      <c r="EX1178" s="426">
        <v>149</v>
      </c>
      <c r="EY1178" s="426">
        <v>150</v>
      </c>
      <c r="EZ1178" s="426">
        <v>151</v>
      </c>
      <c r="FA1178" s="426">
        <v>152</v>
      </c>
      <c r="FB1178" s="426">
        <v>153</v>
      </c>
      <c r="FC1178" s="426">
        <v>154</v>
      </c>
      <c r="FD1178" s="426">
        <v>155</v>
      </c>
      <c r="FE1178" s="426">
        <v>156</v>
      </c>
      <c r="FF1178" s="426">
        <v>157</v>
      </c>
      <c r="FG1178" s="426">
        <v>158</v>
      </c>
      <c r="FH1178" s="426">
        <v>159</v>
      </c>
      <c r="FI1178" s="426">
        <v>160</v>
      </c>
      <c r="FJ1178" s="426">
        <v>161</v>
      </c>
      <c r="FK1178" s="426">
        <v>162</v>
      </c>
      <c r="FL1178" s="426">
        <v>163</v>
      </c>
      <c r="FM1178" s="426">
        <v>164</v>
      </c>
      <c r="FN1178" s="426">
        <v>165</v>
      </c>
      <c r="FO1178" s="426">
        <v>166</v>
      </c>
      <c r="FP1178" s="426">
        <v>167</v>
      </c>
      <c r="FQ1178" s="426">
        <v>168</v>
      </c>
      <c r="FR1178" s="426">
        <v>169</v>
      </c>
      <c r="FS1178" s="426">
        <v>170</v>
      </c>
      <c r="FT1178" s="426">
        <v>171</v>
      </c>
      <c r="FU1178" s="426">
        <v>172</v>
      </c>
      <c r="FV1178" s="426">
        <v>173</v>
      </c>
      <c r="FW1178" s="426">
        <v>174</v>
      </c>
      <c r="FX1178" s="426">
        <v>175</v>
      </c>
      <c r="FY1178" s="426">
        <v>176</v>
      </c>
      <c r="FZ1178" s="426">
        <v>177</v>
      </c>
      <c r="GA1178" s="426">
        <v>178</v>
      </c>
      <c r="GB1178" s="426">
        <v>179</v>
      </c>
      <c r="GC1178" s="426">
        <v>180</v>
      </c>
      <c r="GD1178" s="426">
        <v>181</v>
      </c>
      <c r="GE1178" s="426">
        <v>182</v>
      </c>
      <c r="GF1178" s="426">
        <v>183</v>
      </c>
      <c r="GG1178" s="426">
        <v>184</v>
      </c>
      <c r="GH1178" s="426">
        <v>185</v>
      </c>
      <c r="GI1178" s="426">
        <v>186</v>
      </c>
      <c r="GJ1178" s="426">
        <v>187</v>
      </c>
      <c r="GK1178" s="426">
        <v>188</v>
      </c>
      <c r="GL1178" s="426">
        <v>189</v>
      </c>
      <c r="GM1178" s="426">
        <v>190</v>
      </c>
      <c r="GN1178" s="426">
        <v>191</v>
      </c>
      <c r="GO1178" s="426">
        <v>192</v>
      </c>
      <c r="GP1178" s="426">
        <v>193</v>
      </c>
      <c r="GQ1178" s="426">
        <v>194</v>
      </c>
      <c r="GR1178" s="426">
        <v>195</v>
      </c>
      <c r="GS1178" s="426">
        <v>196</v>
      </c>
      <c r="GT1178" s="426">
        <v>197</v>
      </c>
      <c r="GU1178" s="426">
        <v>198</v>
      </c>
      <c r="GV1178" s="426">
        <v>199</v>
      </c>
      <c r="GW1178" s="426">
        <v>200</v>
      </c>
      <c r="GX1178" s="426">
        <v>201</v>
      </c>
      <c r="GY1178" s="426">
        <v>202</v>
      </c>
      <c r="GZ1178" s="426">
        <v>203</v>
      </c>
      <c r="HA1178" s="426">
        <v>204</v>
      </c>
      <c r="HB1178" s="426">
        <v>205</v>
      </c>
      <c r="HC1178" s="426">
        <v>206</v>
      </c>
      <c r="HD1178" s="426">
        <v>207</v>
      </c>
      <c r="HE1178" s="426">
        <v>208</v>
      </c>
      <c r="HF1178" s="426">
        <v>209</v>
      </c>
      <c r="HG1178" s="426">
        <v>210</v>
      </c>
      <c r="HH1178" s="426">
        <v>211</v>
      </c>
      <c r="HI1178" s="426">
        <v>212</v>
      </c>
      <c r="HJ1178" s="426">
        <v>213</v>
      </c>
      <c r="HK1178" s="426">
        <v>214</v>
      </c>
      <c r="HL1178" s="426">
        <v>215</v>
      </c>
      <c r="HM1178" s="426">
        <v>216</v>
      </c>
      <c r="HN1178" s="426">
        <v>217</v>
      </c>
      <c r="HO1178" s="426">
        <v>218</v>
      </c>
      <c r="HP1178" s="426">
        <v>219</v>
      </c>
      <c r="HQ1178" s="426">
        <v>220</v>
      </c>
      <c r="HR1178" s="426">
        <v>221</v>
      </c>
      <c r="HS1178" s="426">
        <v>222</v>
      </c>
      <c r="HT1178" s="426">
        <v>223</v>
      </c>
      <c r="HU1178" s="426">
        <v>224</v>
      </c>
      <c r="HV1178" s="426">
        <v>225</v>
      </c>
      <c r="HW1178" s="426">
        <v>226</v>
      </c>
      <c r="HX1178" s="426">
        <v>227</v>
      </c>
      <c r="HY1178" s="426">
        <v>228</v>
      </c>
      <c r="HZ1178" s="426">
        <v>229</v>
      </c>
      <c r="IA1178" s="426">
        <v>230</v>
      </c>
      <c r="IB1178" s="426">
        <v>231</v>
      </c>
      <c r="IC1178" s="426">
        <v>232</v>
      </c>
      <c r="ID1178" s="426">
        <v>233</v>
      </c>
      <c r="IE1178" s="426">
        <v>234</v>
      </c>
      <c r="IG1178" s="426">
        <v>235</v>
      </c>
      <c r="IH1178" s="426">
        <v>236</v>
      </c>
      <c r="II1178" s="426">
        <v>237</v>
      </c>
      <c r="IJ1178" s="426">
        <v>238</v>
      </c>
    </row>
    <row r="1179" spans="4:244" x14ac:dyDescent="0.2">
      <c r="E1179" s="428" t="s">
        <v>157</v>
      </c>
      <c r="F1179" s="426">
        <v>148</v>
      </c>
      <c r="G1179" s="426">
        <v>161</v>
      </c>
      <c r="H1179" s="426">
        <v>81</v>
      </c>
      <c r="I1179" s="426">
        <v>53</v>
      </c>
      <c r="J1179" s="426">
        <v>127</v>
      </c>
      <c r="K1179" s="426">
        <v>217</v>
      </c>
      <c r="L1179" s="426">
        <v>154</v>
      </c>
      <c r="M1179" s="426">
        <v>115</v>
      </c>
      <c r="N1179" s="426">
        <v>42</v>
      </c>
      <c r="O1179" s="426">
        <v>188</v>
      </c>
      <c r="P1179" s="426">
        <v>165</v>
      </c>
      <c r="Q1179" s="426">
        <v>214</v>
      </c>
      <c r="R1179" s="426">
        <v>17</v>
      </c>
      <c r="S1179" s="426">
        <v>66</v>
      </c>
      <c r="T1179" s="426">
        <v>12</v>
      </c>
      <c r="U1179" s="426">
        <v>8</v>
      </c>
      <c r="V1179" s="426">
        <v>156</v>
      </c>
      <c r="W1179" s="426">
        <v>220</v>
      </c>
      <c r="X1179" s="426">
        <v>51</v>
      </c>
      <c r="Y1179" s="426">
        <v>99</v>
      </c>
      <c r="Z1179" s="426">
        <v>77</v>
      </c>
      <c r="AA1179" s="426">
        <v>218</v>
      </c>
      <c r="AB1179" s="426">
        <v>44</v>
      </c>
      <c r="AC1179" s="426">
        <v>193</v>
      </c>
      <c r="AD1179" s="426">
        <v>4</v>
      </c>
      <c r="AE1179" s="426">
        <v>55</v>
      </c>
      <c r="AF1179" s="426">
        <v>150</v>
      </c>
      <c r="AG1179" s="426">
        <v>126</v>
      </c>
      <c r="AH1179" s="426">
        <v>61</v>
      </c>
      <c r="AI1179" s="426">
        <v>23</v>
      </c>
      <c r="AJ1179" s="426">
        <v>204</v>
      </c>
      <c r="AK1179" s="426">
        <v>80</v>
      </c>
      <c r="AL1179" s="426">
        <v>134</v>
      </c>
      <c r="AM1179" s="426">
        <v>151</v>
      </c>
      <c r="AN1179" s="426">
        <v>97</v>
      </c>
      <c r="AO1179" s="426">
        <v>38</v>
      </c>
      <c r="AP1179" s="426">
        <v>198</v>
      </c>
      <c r="AQ1179" s="426">
        <v>41</v>
      </c>
      <c r="AR1179" s="426">
        <v>130</v>
      </c>
      <c r="AS1179" s="426">
        <v>57</v>
      </c>
      <c r="AT1179" s="426">
        <v>113</v>
      </c>
      <c r="AU1179" s="426">
        <v>70</v>
      </c>
      <c r="AV1179" s="426">
        <v>71</v>
      </c>
      <c r="AW1179" s="426">
        <v>236</v>
      </c>
      <c r="AX1179" s="426">
        <v>83</v>
      </c>
      <c r="AY1179" s="426">
        <v>189</v>
      </c>
      <c r="AZ1179" s="426">
        <v>223</v>
      </c>
      <c r="BA1179" s="426">
        <v>91</v>
      </c>
      <c r="BB1179" s="426">
        <v>166</v>
      </c>
      <c r="BC1179" s="426">
        <v>102</v>
      </c>
      <c r="BD1179" s="426">
        <v>54</v>
      </c>
      <c r="BE1179" s="426">
        <v>234</v>
      </c>
      <c r="BF1179" s="426">
        <v>131</v>
      </c>
      <c r="BG1179" s="426">
        <v>221</v>
      </c>
      <c r="BH1179" s="426">
        <v>235</v>
      </c>
      <c r="BI1179" s="426">
        <v>29</v>
      </c>
      <c r="BJ1179" s="426">
        <v>63</v>
      </c>
      <c r="BK1179" s="426">
        <v>84</v>
      </c>
      <c r="BL1179" s="426">
        <v>96</v>
      </c>
      <c r="BM1179" s="426">
        <v>238</v>
      </c>
      <c r="BN1179" s="426">
        <v>95</v>
      </c>
      <c r="BO1179" s="426">
        <v>33</v>
      </c>
      <c r="BP1179" s="426">
        <v>136</v>
      </c>
      <c r="BQ1179" s="426">
        <v>171</v>
      </c>
      <c r="BR1179" s="426">
        <v>152</v>
      </c>
      <c r="BS1179" s="426">
        <v>90</v>
      </c>
      <c r="BT1179" s="426">
        <v>123</v>
      </c>
      <c r="BU1179" s="426">
        <v>155</v>
      </c>
      <c r="BV1179" s="426">
        <v>145</v>
      </c>
      <c r="BW1179" s="426">
        <v>211</v>
      </c>
      <c r="BX1179" s="426">
        <v>48</v>
      </c>
      <c r="BY1179" s="426">
        <v>19</v>
      </c>
      <c r="BZ1179" s="426">
        <v>101</v>
      </c>
      <c r="CA1179" s="426">
        <v>73</v>
      </c>
      <c r="CB1179" s="426">
        <v>201</v>
      </c>
      <c r="CC1179" s="426">
        <v>227</v>
      </c>
      <c r="CD1179" s="426">
        <v>143</v>
      </c>
      <c r="CE1179" s="426">
        <v>129</v>
      </c>
      <c r="CF1179" s="426">
        <v>167</v>
      </c>
      <c r="CG1179" s="426">
        <v>178</v>
      </c>
      <c r="CH1179" s="426">
        <v>210</v>
      </c>
      <c r="CI1179" s="426">
        <v>40</v>
      </c>
      <c r="CJ1179" s="426">
        <v>192</v>
      </c>
      <c r="CK1179" s="426">
        <v>125</v>
      </c>
      <c r="CL1179" s="426">
        <v>93</v>
      </c>
      <c r="CM1179" s="426">
        <v>49</v>
      </c>
      <c r="CN1179" s="426">
        <v>153</v>
      </c>
      <c r="CO1179" s="426">
        <v>82</v>
      </c>
      <c r="CP1179" s="426">
        <v>92</v>
      </c>
      <c r="CQ1179" s="426">
        <v>36</v>
      </c>
      <c r="CR1179" s="426">
        <v>122</v>
      </c>
      <c r="CS1179" s="426">
        <v>98</v>
      </c>
      <c r="CT1179" s="426">
        <v>110</v>
      </c>
      <c r="CU1179" s="426">
        <v>191</v>
      </c>
      <c r="CV1179" s="426">
        <v>212</v>
      </c>
      <c r="CW1179" s="426">
        <v>157</v>
      </c>
      <c r="CX1179" s="426">
        <v>146</v>
      </c>
      <c r="CY1179" s="426">
        <v>10</v>
      </c>
      <c r="CZ1179" s="426">
        <v>202</v>
      </c>
      <c r="DA1179" s="426">
        <v>231</v>
      </c>
      <c r="DB1179" s="426">
        <v>182</v>
      </c>
      <c r="DC1179" s="426">
        <v>86</v>
      </c>
      <c r="DD1179" s="426">
        <v>34</v>
      </c>
      <c r="DE1179" s="426">
        <v>203</v>
      </c>
      <c r="DF1179" s="426">
        <v>64</v>
      </c>
      <c r="DG1179" s="426">
        <v>185</v>
      </c>
      <c r="DH1179" s="426">
        <v>168</v>
      </c>
      <c r="DI1179" s="426">
        <v>117</v>
      </c>
      <c r="DJ1179" s="426">
        <v>132</v>
      </c>
      <c r="DK1179" s="426">
        <v>56</v>
      </c>
      <c r="DL1179" s="426">
        <v>200</v>
      </c>
      <c r="DM1179" s="426">
        <v>69</v>
      </c>
      <c r="DN1179" s="426">
        <v>105</v>
      </c>
      <c r="DO1179" s="426">
        <v>47</v>
      </c>
      <c r="DP1179" s="426">
        <v>2</v>
      </c>
      <c r="DQ1179" s="426">
        <v>149</v>
      </c>
      <c r="DR1179" s="426">
        <v>144</v>
      </c>
      <c r="DS1179" s="426">
        <v>194</v>
      </c>
      <c r="DT1179" s="426">
        <v>128</v>
      </c>
      <c r="DU1179" s="426">
        <v>186</v>
      </c>
      <c r="DV1179" s="426">
        <v>13</v>
      </c>
      <c r="DW1179" s="426">
        <v>24</v>
      </c>
      <c r="DX1179" s="426">
        <v>232</v>
      </c>
      <c r="DY1179" s="426">
        <v>173</v>
      </c>
      <c r="DZ1179" s="426">
        <v>121</v>
      </c>
      <c r="EA1179" s="426">
        <v>158</v>
      </c>
      <c r="EB1179" s="426">
        <v>219</v>
      </c>
      <c r="EC1179" s="426">
        <v>180</v>
      </c>
      <c r="ED1179" s="426">
        <v>208</v>
      </c>
      <c r="EE1179" s="426">
        <v>112</v>
      </c>
      <c r="EF1179" s="426">
        <v>118</v>
      </c>
      <c r="EG1179" s="426">
        <v>183</v>
      </c>
      <c r="EH1179" s="426">
        <v>32</v>
      </c>
      <c r="EI1179" s="426">
        <v>16</v>
      </c>
      <c r="EJ1179" s="426">
        <v>163</v>
      </c>
      <c r="EK1179" s="426">
        <v>175</v>
      </c>
      <c r="EL1179" s="426">
        <v>139</v>
      </c>
      <c r="EM1179" s="426">
        <v>205</v>
      </c>
      <c r="EN1179" s="426">
        <v>215</v>
      </c>
      <c r="EO1179" s="426">
        <v>141</v>
      </c>
      <c r="EP1179" s="426">
        <v>133</v>
      </c>
      <c r="EQ1179" s="426">
        <v>216</v>
      </c>
      <c r="ER1179" s="426">
        <v>229</v>
      </c>
      <c r="ES1179" s="426">
        <v>103</v>
      </c>
      <c r="ET1179" s="426">
        <v>79</v>
      </c>
      <c r="EU1179" s="426">
        <v>52</v>
      </c>
      <c r="EV1179" s="426">
        <v>169</v>
      </c>
      <c r="EW1179" s="426">
        <v>46</v>
      </c>
      <c r="EX1179" s="426">
        <v>181</v>
      </c>
      <c r="EY1179" s="426">
        <v>177</v>
      </c>
      <c r="EZ1179" s="426">
        <v>224</v>
      </c>
      <c r="FA1179" s="426">
        <v>1</v>
      </c>
      <c r="FB1179" s="426">
        <v>197</v>
      </c>
      <c r="FC1179" s="426">
        <v>135</v>
      </c>
      <c r="FD1179" s="426">
        <v>104</v>
      </c>
      <c r="FE1179" s="426">
        <v>114</v>
      </c>
      <c r="FF1179" s="426">
        <v>174</v>
      </c>
      <c r="FG1179" s="426">
        <v>147</v>
      </c>
      <c r="FH1179" s="426">
        <v>76</v>
      </c>
      <c r="FI1179" s="426">
        <v>184</v>
      </c>
      <c r="FJ1179" s="426">
        <v>195</v>
      </c>
      <c r="FK1179" s="426">
        <v>109</v>
      </c>
      <c r="FL1179" s="426">
        <v>5</v>
      </c>
      <c r="FM1179" s="426">
        <v>225</v>
      </c>
      <c r="FN1179" s="426">
        <v>162</v>
      </c>
      <c r="FO1179" s="426">
        <v>124</v>
      </c>
      <c r="FP1179" s="426">
        <v>21</v>
      </c>
      <c r="FQ1179" s="426">
        <v>116</v>
      </c>
      <c r="FR1179" s="426">
        <v>68</v>
      </c>
      <c r="FS1179" s="426">
        <v>59</v>
      </c>
      <c r="FT1179" s="426">
        <v>35</v>
      </c>
      <c r="FU1179" s="426">
        <v>111</v>
      </c>
      <c r="FV1179" s="426">
        <v>11</v>
      </c>
      <c r="FW1179" s="426">
        <v>172</v>
      </c>
      <c r="FX1179" s="426">
        <v>207</v>
      </c>
      <c r="FY1179" s="426">
        <v>170</v>
      </c>
      <c r="FZ1179" s="426">
        <v>75</v>
      </c>
      <c r="GA1179" s="426">
        <v>142</v>
      </c>
      <c r="GB1179" s="426">
        <v>26</v>
      </c>
      <c r="GC1179" s="426">
        <v>176</v>
      </c>
      <c r="GD1179" s="426">
        <v>187</v>
      </c>
      <c r="GE1179" s="426">
        <v>14</v>
      </c>
      <c r="GF1179" s="426">
        <v>94</v>
      </c>
      <c r="GG1179" s="426">
        <v>137</v>
      </c>
      <c r="GH1179" s="426">
        <v>164</v>
      </c>
      <c r="GI1179" s="426">
        <v>237</v>
      </c>
      <c r="GJ1179" s="426">
        <v>3</v>
      </c>
      <c r="GK1179" s="426">
        <v>50</v>
      </c>
      <c r="GL1179" s="426">
        <v>196</v>
      </c>
      <c r="GM1179" s="426">
        <v>179</v>
      </c>
      <c r="GN1179" s="426">
        <v>140</v>
      </c>
      <c r="GO1179" s="426">
        <v>78</v>
      </c>
      <c r="GP1179" s="426">
        <v>7</v>
      </c>
      <c r="GQ1179" s="426">
        <v>107</v>
      </c>
      <c r="GR1179" s="426">
        <v>88</v>
      </c>
      <c r="GS1179" s="426">
        <v>160</v>
      </c>
      <c r="GT1179" s="426">
        <v>43</v>
      </c>
      <c r="GU1179" s="426">
        <v>230</v>
      </c>
      <c r="GV1179" s="426">
        <v>72</v>
      </c>
      <c r="GW1179" s="426">
        <v>6</v>
      </c>
      <c r="GX1179" s="426">
        <v>9</v>
      </c>
      <c r="GY1179" s="426">
        <v>100</v>
      </c>
      <c r="GZ1179" s="426">
        <v>31</v>
      </c>
      <c r="HA1179" s="426">
        <v>222</v>
      </c>
      <c r="HB1179" s="426">
        <v>27</v>
      </c>
      <c r="HC1179" s="426">
        <v>60</v>
      </c>
      <c r="HD1179" s="426">
        <v>15</v>
      </c>
      <c r="HE1179" s="426">
        <v>22</v>
      </c>
      <c r="HF1179" s="426">
        <v>30</v>
      </c>
      <c r="HG1179" s="426">
        <v>199</v>
      </c>
      <c r="HH1179" s="426">
        <v>87</v>
      </c>
      <c r="HI1179" s="426">
        <v>233</v>
      </c>
      <c r="HJ1179" s="426">
        <v>39</v>
      </c>
      <c r="HK1179" s="426">
        <v>206</v>
      </c>
      <c r="HL1179" s="426">
        <v>108</v>
      </c>
      <c r="HM1179" s="426">
        <v>28</v>
      </c>
      <c r="HN1179" s="426">
        <v>138</v>
      </c>
      <c r="HO1179" s="426">
        <v>67</v>
      </c>
      <c r="HP1179" s="426">
        <v>228</v>
      </c>
      <c r="HQ1179" s="426">
        <v>106</v>
      </c>
      <c r="HR1179" s="426">
        <v>85</v>
      </c>
      <c r="HS1179" s="426">
        <v>58</v>
      </c>
      <c r="HT1179" s="426">
        <v>25</v>
      </c>
      <c r="HU1179" s="426">
        <v>226</v>
      </c>
      <c r="HV1179" s="426">
        <v>209</v>
      </c>
      <c r="HW1179" s="426">
        <v>20</v>
      </c>
      <c r="HX1179" s="426">
        <v>120</v>
      </c>
      <c r="HY1179" s="426">
        <v>190</v>
      </c>
      <c r="HZ1179" s="426">
        <v>45</v>
      </c>
      <c r="IA1179" s="426">
        <v>62</v>
      </c>
      <c r="IB1179" s="426">
        <v>74</v>
      </c>
      <c r="IC1179" s="426">
        <v>18</v>
      </c>
      <c r="ID1179" s="426">
        <v>65</v>
      </c>
      <c r="IE1179" s="426">
        <v>37</v>
      </c>
      <c r="IG1179" s="426">
        <v>119</v>
      </c>
      <c r="IH1179" s="426">
        <v>89</v>
      </c>
      <c r="II1179" s="426">
        <v>159</v>
      </c>
      <c r="IJ1179" s="426">
        <v>213</v>
      </c>
    </row>
    <row r="1180" spans="4:244" x14ac:dyDescent="0.2">
      <c r="E1180" s="428" t="s">
        <v>159</v>
      </c>
      <c r="F1180" s="426">
        <v>105</v>
      </c>
      <c r="G1180" s="426">
        <v>110</v>
      </c>
      <c r="H1180" s="426">
        <v>56</v>
      </c>
      <c r="I1180" s="426">
        <v>121</v>
      </c>
      <c r="J1180" s="426">
        <v>182</v>
      </c>
      <c r="K1180" s="426">
        <v>145</v>
      </c>
      <c r="L1180" s="426">
        <v>210</v>
      </c>
      <c r="M1180" s="426">
        <v>9</v>
      </c>
      <c r="N1180" s="426">
        <v>175</v>
      </c>
      <c r="O1180" s="426">
        <v>51</v>
      </c>
      <c r="P1180" s="426">
        <v>14</v>
      </c>
      <c r="Q1180" s="426">
        <v>36</v>
      </c>
      <c r="R1180" s="426">
        <v>181</v>
      </c>
      <c r="S1180" s="426">
        <v>122</v>
      </c>
      <c r="T1180" s="426">
        <v>77</v>
      </c>
      <c r="U1180" s="426">
        <v>214</v>
      </c>
      <c r="V1180" s="426">
        <v>230</v>
      </c>
      <c r="W1180" s="426">
        <v>231</v>
      </c>
      <c r="X1180" s="426">
        <v>62</v>
      </c>
      <c r="Y1180" s="426">
        <v>98</v>
      </c>
      <c r="Z1180" s="426">
        <v>75</v>
      </c>
      <c r="AA1180" s="426">
        <v>196</v>
      </c>
      <c r="AB1180" s="426">
        <v>109</v>
      </c>
      <c r="AC1180" s="426">
        <v>118</v>
      </c>
      <c r="AD1180" s="426">
        <v>123</v>
      </c>
      <c r="AE1180" s="426">
        <v>215</v>
      </c>
      <c r="AF1180" s="426">
        <v>25</v>
      </c>
      <c r="AG1180" s="426">
        <v>154</v>
      </c>
      <c r="AH1180" s="426">
        <v>13</v>
      </c>
      <c r="AI1180" s="426">
        <v>18</v>
      </c>
      <c r="AJ1180" s="426">
        <v>92</v>
      </c>
      <c r="AK1180" s="426">
        <v>224</v>
      </c>
      <c r="AL1180" s="426">
        <v>219</v>
      </c>
      <c r="AM1180" s="426">
        <v>131</v>
      </c>
      <c r="AN1180" s="426">
        <v>156</v>
      </c>
      <c r="AO1180" s="426">
        <v>135</v>
      </c>
      <c r="AP1180" s="426">
        <v>44</v>
      </c>
      <c r="AQ1180" s="426">
        <v>96</v>
      </c>
      <c r="AR1180" s="426">
        <v>21</v>
      </c>
      <c r="AS1180" s="426">
        <v>58</v>
      </c>
      <c r="AT1180" s="426">
        <v>129</v>
      </c>
      <c r="AU1180" s="426">
        <v>73</v>
      </c>
      <c r="AV1180" s="426">
        <v>206</v>
      </c>
      <c r="AW1180" s="426">
        <v>138</v>
      </c>
      <c r="AX1180" s="426">
        <v>218</v>
      </c>
      <c r="AY1180" s="426">
        <v>23</v>
      </c>
      <c r="AZ1180" s="426">
        <v>205</v>
      </c>
      <c r="BA1180" s="426">
        <v>70</v>
      </c>
      <c r="BB1180" s="426">
        <v>165</v>
      </c>
      <c r="BC1180" s="426">
        <v>76</v>
      </c>
      <c r="BD1180" s="426">
        <v>194</v>
      </c>
      <c r="BE1180" s="426">
        <v>176</v>
      </c>
      <c r="BF1180" s="426">
        <v>212</v>
      </c>
      <c r="BG1180" s="426">
        <v>120</v>
      </c>
      <c r="BH1180" s="426">
        <v>63</v>
      </c>
      <c r="BI1180" s="426">
        <v>4</v>
      </c>
      <c r="BJ1180" s="426">
        <v>201</v>
      </c>
      <c r="BK1180" s="426">
        <v>40</v>
      </c>
      <c r="BL1180" s="426">
        <v>17</v>
      </c>
      <c r="BM1180" s="426">
        <v>147</v>
      </c>
      <c r="BN1180" s="426">
        <v>88</v>
      </c>
      <c r="BO1180" s="426">
        <v>195</v>
      </c>
      <c r="BP1180" s="426">
        <v>61</v>
      </c>
      <c r="BQ1180" s="426">
        <v>67</v>
      </c>
      <c r="BR1180" s="426">
        <v>111</v>
      </c>
      <c r="BS1180" s="426">
        <v>222</v>
      </c>
      <c r="BT1180" s="426">
        <v>229</v>
      </c>
      <c r="BU1180" s="426">
        <v>189</v>
      </c>
      <c r="BV1180" s="426">
        <v>198</v>
      </c>
      <c r="BW1180" s="426">
        <v>16</v>
      </c>
      <c r="BX1180" s="426">
        <v>84</v>
      </c>
      <c r="BY1180" s="426">
        <v>115</v>
      </c>
      <c r="BZ1180" s="426">
        <v>26</v>
      </c>
      <c r="CA1180" s="426">
        <v>38</v>
      </c>
      <c r="CB1180" s="426">
        <v>158</v>
      </c>
      <c r="CC1180" s="426">
        <v>79</v>
      </c>
      <c r="CD1180" s="426">
        <v>226</v>
      </c>
      <c r="CE1180" s="426">
        <v>24</v>
      </c>
      <c r="CF1180" s="426">
        <v>187</v>
      </c>
      <c r="CG1180" s="426">
        <v>161</v>
      </c>
      <c r="CH1180" s="426">
        <v>130</v>
      </c>
      <c r="CI1180" s="426">
        <v>159</v>
      </c>
      <c r="CJ1180" s="426">
        <v>150</v>
      </c>
      <c r="CK1180" s="426">
        <v>237</v>
      </c>
      <c r="CL1180" s="426">
        <v>1</v>
      </c>
      <c r="CM1180" s="426">
        <v>80</v>
      </c>
      <c r="CN1180" s="426">
        <v>68</v>
      </c>
      <c r="CO1180" s="426">
        <v>112</v>
      </c>
      <c r="CP1180" s="426">
        <v>143</v>
      </c>
      <c r="CQ1180" s="426">
        <v>8</v>
      </c>
      <c r="CR1180" s="426">
        <v>37</v>
      </c>
      <c r="CS1180" s="426">
        <v>124</v>
      </c>
      <c r="CT1180" s="426">
        <v>221</v>
      </c>
      <c r="CU1180" s="426">
        <v>168</v>
      </c>
      <c r="CV1180" s="426">
        <v>48</v>
      </c>
      <c r="CW1180" s="426">
        <v>179</v>
      </c>
      <c r="CX1180" s="426">
        <v>108</v>
      </c>
      <c r="CY1180" s="426">
        <v>90</v>
      </c>
      <c r="CZ1180" s="426">
        <v>153</v>
      </c>
      <c r="DA1180" s="426">
        <v>29</v>
      </c>
      <c r="DB1180" s="426">
        <v>27</v>
      </c>
      <c r="DC1180" s="426">
        <v>113</v>
      </c>
      <c r="DD1180" s="426">
        <v>151</v>
      </c>
      <c r="DE1180" s="426">
        <v>232</v>
      </c>
      <c r="DF1180" s="426">
        <v>192</v>
      </c>
      <c r="DG1180" s="426">
        <v>64</v>
      </c>
      <c r="DH1180" s="426">
        <v>49</v>
      </c>
      <c r="DI1180" s="426">
        <v>144</v>
      </c>
      <c r="DJ1180" s="426">
        <v>71</v>
      </c>
      <c r="DK1180" s="426">
        <v>81</v>
      </c>
      <c r="DL1180" s="426">
        <v>167</v>
      </c>
      <c r="DM1180" s="426">
        <v>188</v>
      </c>
      <c r="DN1180" s="426">
        <v>74</v>
      </c>
      <c r="DO1180" s="426">
        <v>91</v>
      </c>
      <c r="DP1180" s="426">
        <v>3</v>
      </c>
      <c r="DQ1180" s="426">
        <v>225</v>
      </c>
      <c r="DR1180" s="426">
        <v>53</v>
      </c>
      <c r="DS1180" s="426">
        <v>100</v>
      </c>
      <c r="DT1180" s="426">
        <v>157</v>
      </c>
      <c r="DU1180" s="426">
        <v>136</v>
      </c>
      <c r="DV1180" s="426">
        <v>42</v>
      </c>
      <c r="DW1180" s="426">
        <v>128</v>
      </c>
      <c r="DX1180" s="426">
        <v>235</v>
      </c>
      <c r="DY1180" s="426">
        <v>31</v>
      </c>
      <c r="DZ1180" s="426">
        <v>52</v>
      </c>
      <c r="EA1180" s="426">
        <v>208</v>
      </c>
      <c r="EB1180" s="426">
        <v>125</v>
      </c>
      <c r="EC1180" s="426">
        <v>89</v>
      </c>
      <c r="ED1180" s="426">
        <v>60</v>
      </c>
      <c r="EE1180" s="426">
        <v>66</v>
      </c>
      <c r="EF1180" s="426">
        <v>5</v>
      </c>
      <c r="EG1180" s="426">
        <v>83</v>
      </c>
      <c r="EH1180" s="426">
        <v>102</v>
      </c>
      <c r="EI1180" s="426">
        <v>148</v>
      </c>
      <c r="EJ1180" s="426">
        <v>19</v>
      </c>
      <c r="EK1180" s="426">
        <v>164</v>
      </c>
      <c r="EL1180" s="426">
        <v>228</v>
      </c>
      <c r="EM1180" s="426">
        <v>139</v>
      </c>
      <c r="EN1180" s="426">
        <v>223</v>
      </c>
      <c r="EO1180" s="426">
        <v>43</v>
      </c>
      <c r="EP1180" s="426">
        <v>163</v>
      </c>
      <c r="EQ1180" s="426">
        <v>134</v>
      </c>
      <c r="ER1180" s="426">
        <v>170</v>
      </c>
      <c r="ES1180" s="426">
        <v>6</v>
      </c>
      <c r="ET1180" s="426">
        <v>101</v>
      </c>
      <c r="EU1180" s="426">
        <v>238</v>
      </c>
      <c r="EV1180" s="426">
        <v>50</v>
      </c>
      <c r="EW1180" s="426">
        <v>169</v>
      </c>
      <c r="EX1180" s="426">
        <v>85</v>
      </c>
      <c r="EY1180" s="426">
        <v>114</v>
      </c>
      <c r="EZ1180" s="426">
        <v>193</v>
      </c>
      <c r="FA1180" s="426">
        <v>185</v>
      </c>
      <c r="FB1180" s="426">
        <v>2</v>
      </c>
      <c r="FC1180" s="426">
        <v>197</v>
      </c>
      <c r="FD1180" s="426">
        <v>54</v>
      </c>
      <c r="FE1180" s="426">
        <v>234</v>
      </c>
      <c r="FF1180" s="426">
        <v>103</v>
      </c>
      <c r="FG1180" s="426">
        <v>236</v>
      </c>
      <c r="FH1180" s="426">
        <v>20</v>
      </c>
      <c r="FI1180" s="426">
        <v>227</v>
      </c>
      <c r="FJ1180" s="426">
        <v>172</v>
      </c>
      <c r="FK1180" s="426">
        <v>65</v>
      </c>
      <c r="FL1180" s="426">
        <v>15</v>
      </c>
      <c r="FM1180" s="426">
        <v>28</v>
      </c>
      <c r="FN1180" s="426">
        <v>117</v>
      </c>
      <c r="FO1180" s="426">
        <v>155</v>
      </c>
      <c r="FP1180" s="426">
        <v>184</v>
      </c>
      <c r="FQ1180" s="426">
        <v>166</v>
      </c>
      <c r="FR1180" s="426">
        <v>233</v>
      </c>
      <c r="FS1180" s="426">
        <v>217</v>
      </c>
      <c r="FT1180" s="426">
        <v>47</v>
      </c>
      <c r="FU1180" s="426">
        <v>149</v>
      </c>
      <c r="FV1180" s="426">
        <v>95</v>
      </c>
      <c r="FW1180" s="426">
        <v>127</v>
      </c>
      <c r="FX1180" s="426">
        <v>204</v>
      </c>
      <c r="FY1180" s="426">
        <v>30</v>
      </c>
      <c r="FZ1180" s="426">
        <v>94</v>
      </c>
      <c r="GA1180" s="426">
        <v>191</v>
      </c>
      <c r="GB1180" s="426">
        <v>33</v>
      </c>
      <c r="GC1180" s="426">
        <v>46</v>
      </c>
      <c r="GD1180" s="426">
        <v>10</v>
      </c>
      <c r="GE1180" s="426">
        <v>213</v>
      </c>
      <c r="GF1180" s="426">
        <v>59</v>
      </c>
      <c r="GG1180" s="426">
        <v>126</v>
      </c>
      <c r="GH1180" s="426">
        <v>183</v>
      </c>
      <c r="GI1180" s="426">
        <v>104</v>
      </c>
      <c r="GJ1180" s="426">
        <v>171</v>
      </c>
      <c r="GK1180" s="426">
        <v>107</v>
      </c>
      <c r="GL1180" s="426">
        <v>55</v>
      </c>
      <c r="GM1180" s="426">
        <v>32</v>
      </c>
      <c r="GN1180" s="426">
        <v>178</v>
      </c>
      <c r="GO1180" s="426">
        <v>190</v>
      </c>
      <c r="GP1180" s="426">
        <v>140</v>
      </c>
      <c r="GQ1180" s="426">
        <v>87</v>
      </c>
      <c r="GR1180" s="426">
        <v>82</v>
      </c>
      <c r="GS1180" s="426">
        <v>199</v>
      </c>
      <c r="GT1180" s="426">
        <v>220</v>
      </c>
      <c r="GU1180" s="426">
        <v>97</v>
      </c>
      <c r="GV1180" s="426">
        <v>11</v>
      </c>
      <c r="GW1180" s="426">
        <v>41</v>
      </c>
      <c r="GX1180" s="426">
        <v>45</v>
      </c>
      <c r="GY1180" s="426">
        <v>106</v>
      </c>
      <c r="GZ1180" s="426">
        <v>207</v>
      </c>
      <c r="HA1180" s="426">
        <v>57</v>
      </c>
      <c r="HB1180" s="426">
        <v>142</v>
      </c>
      <c r="HC1180" s="426">
        <v>209</v>
      </c>
      <c r="HD1180" s="426">
        <v>119</v>
      </c>
      <c r="HE1180" s="426">
        <v>200</v>
      </c>
      <c r="HF1180" s="426">
        <v>177</v>
      </c>
      <c r="HG1180" s="426">
        <v>216</v>
      </c>
      <c r="HH1180" s="426">
        <v>99</v>
      </c>
      <c r="HI1180" s="426">
        <v>160</v>
      </c>
      <c r="HJ1180" s="426">
        <v>202</v>
      </c>
      <c r="HK1180" s="426">
        <v>35</v>
      </c>
      <c r="HL1180" s="426">
        <v>132</v>
      </c>
      <c r="HM1180" s="426">
        <v>174</v>
      </c>
      <c r="HN1180" s="426">
        <v>34</v>
      </c>
      <c r="HO1180" s="426">
        <v>72</v>
      </c>
      <c r="HP1180" s="426">
        <v>7</v>
      </c>
      <c r="HQ1180" s="426">
        <v>22</v>
      </c>
      <c r="HR1180" s="426">
        <v>39</v>
      </c>
      <c r="HS1180" s="426">
        <v>211</v>
      </c>
      <c r="HT1180" s="426">
        <v>152</v>
      </c>
      <c r="HU1180" s="426">
        <v>146</v>
      </c>
      <c r="HV1180" s="426">
        <v>86</v>
      </c>
      <c r="HW1180" s="426">
        <v>12</v>
      </c>
      <c r="HX1180" s="426">
        <v>173</v>
      </c>
      <c r="HY1180" s="426">
        <v>162</v>
      </c>
      <c r="HZ1180" s="426">
        <v>133</v>
      </c>
      <c r="IA1180" s="426">
        <v>78</v>
      </c>
      <c r="IB1180" s="426">
        <v>180</v>
      </c>
      <c r="IC1180" s="426">
        <v>93</v>
      </c>
      <c r="ID1180" s="426">
        <v>186</v>
      </c>
      <c r="IE1180" s="426">
        <v>141</v>
      </c>
      <c r="IG1180" s="426">
        <v>137</v>
      </c>
      <c r="IH1180" s="426">
        <v>203</v>
      </c>
      <c r="II1180" s="426">
        <v>69</v>
      </c>
      <c r="IJ1180" s="426">
        <v>116</v>
      </c>
    </row>
    <row r="1182" spans="4:244" x14ac:dyDescent="0.2">
      <c r="D1182" s="429">
        <v>239</v>
      </c>
      <c r="E1182" s="429" t="s">
        <v>179</v>
      </c>
    </row>
    <row r="1183" spans="4:244" x14ac:dyDescent="0.2">
      <c r="E1183" s="428" t="s">
        <v>130</v>
      </c>
      <c r="F1183" s="426">
        <v>1</v>
      </c>
      <c r="G1183" s="426">
        <v>2</v>
      </c>
      <c r="H1183" s="426">
        <v>3</v>
      </c>
      <c r="I1183" s="426">
        <v>4</v>
      </c>
      <c r="J1183" s="426">
        <v>5</v>
      </c>
      <c r="K1183" s="426">
        <v>6</v>
      </c>
      <c r="L1183" s="426">
        <v>7</v>
      </c>
      <c r="M1183" s="426">
        <v>8</v>
      </c>
      <c r="N1183" s="426">
        <v>9</v>
      </c>
      <c r="O1183" s="426">
        <v>10</v>
      </c>
      <c r="P1183" s="426">
        <v>11</v>
      </c>
      <c r="Q1183" s="426">
        <v>12</v>
      </c>
      <c r="R1183" s="426">
        <v>13</v>
      </c>
      <c r="S1183" s="426">
        <v>14</v>
      </c>
      <c r="T1183" s="426">
        <v>15</v>
      </c>
      <c r="U1183" s="426">
        <v>16</v>
      </c>
      <c r="V1183" s="426">
        <v>17</v>
      </c>
      <c r="W1183" s="426">
        <v>18</v>
      </c>
      <c r="X1183" s="426">
        <v>19</v>
      </c>
      <c r="Y1183" s="426">
        <v>20</v>
      </c>
      <c r="Z1183" s="426">
        <v>21</v>
      </c>
      <c r="AA1183" s="426">
        <v>22</v>
      </c>
      <c r="AB1183" s="426">
        <v>23</v>
      </c>
      <c r="AC1183" s="426">
        <v>24</v>
      </c>
      <c r="AD1183" s="426">
        <v>25</v>
      </c>
      <c r="AE1183" s="426">
        <v>26</v>
      </c>
      <c r="AF1183" s="426">
        <v>27</v>
      </c>
      <c r="AG1183" s="426">
        <v>28</v>
      </c>
      <c r="AH1183" s="426">
        <v>29</v>
      </c>
      <c r="AI1183" s="426">
        <v>30</v>
      </c>
      <c r="AJ1183" s="426">
        <v>31</v>
      </c>
      <c r="AK1183" s="426">
        <v>32</v>
      </c>
      <c r="AL1183" s="426">
        <v>33</v>
      </c>
      <c r="AM1183" s="426">
        <v>34</v>
      </c>
      <c r="AN1183" s="426">
        <v>35</v>
      </c>
      <c r="AO1183" s="426">
        <v>36</v>
      </c>
      <c r="AP1183" s="426">
        <v>37</v>
      </c>
      <c r="AQ1183" s="426">
        <v>38</v>
      </c>
      <c r="AR1183" s="426">
        <v>39</v>
      </c>
      <c r="AS1183" s="426">
        <v>40</v>
      </c>
      <c r="AT1183" s="426">
        <v>41</v>
      </c>
      <c r="AU1183" s="426">
        <v>42</v>
      </c>
      <c r="AV1183" s="426">
        <v>43</v>
      </c>
      <c r="AW1183" s="426">
        <v>44</v>
      </c>
      <c r="AX1183" s="426">
        <v>45</v>
      </c>
      <c r="AY1183" s="426">
        <v>46</v>
      </c>
      <c r="AZ1183" s="426">
        <v>47</v>
      </c>
      <c r="BA1183" s="426">
        <v>48</v>
      </c>
      <c r="BB1183" s="426">
        <v>49</v>
      </c>
      <c r="BC1183" s="426">
        <v>50</v>
      </c>
      <c r="BD1183" s="426">
        <v>51</v>
      </c>
      <c r="BE1183" s="426">
        <v>52</v>
      </c>
      <c r="BF1183" s="426">
        <v>53</v>
      </c>
      <c r="BG1183" s="426">
        <v>54</v>
      </c>
      <c r="BH1183" s="426">
        <v>55</v>
      </c>
      <c r="BI1183" s="426">
        <v>56</v>
      </c>
      <c r="BJ1183" s="426">
        <v>57</v>
      </c>
      <c r="BK1183" s="426">
        <v>58</v>
      </c>
      <c r="BL1183" s="426">
        <v>59</v>
      </c>
      <c r="BM1183" s="426">
        <v>60</v>
      </c>
      <c r="BN1183" s="426">
        <v>61</v>
      </c>
      <c r="BO1183" s="426">
        <v>62</v>
      </c>
      <c r="BP1183" s="426">
        <v>63</v>
      </c>
      <c r="BQ1183" s="426">
        <v>64</v>
      </c>
      <c r="BR1183" s="426">
        <v>65</v>
      </c>
      <c r="BS1183" s="426">
        <v>66</v>
      </c>
      <c r="BT1183" s="426">
        <v>67</v>
      </c>
      <c r="BU1183" s="426">
        <v>68</v>
      </c>
      <c r="BV1183" s="426">
        <v>69</v>
      </c>
      <c r="BW1183" s="426">
        <v>70</v>
      </c>
      <c r="BX1183" s="426">
        <v>71</v>
      </c>
      <c r="BY1183" s="426">
        <v>72</v>
      </c>
      <c r="BZ1183" s="426">
        <v>73</v>
      </c>
      <c r="CA1183" s="426">
        <v>74</v>
      </c>
      <c r="CB1183" s="426">
        <v>75</v>
      </c>
      <c r="CC1183" s="426">
        <v>76</v>
      </c>
      <c r="CD1183" s="426">
        <v>77</v>
      </c>
      <c r="CE1183" s="426">
        <v>78</v>
      </c>
      <c r="CF1183" s="426">
        <v>79</v>
      </c>
      <c r="CG1183" s="426">
        <v>80</v>
      </c>
      <c r="CH1183" s="426">
        <v>81</v>
      </c>
      <c r="CI1183" s="426">
        <v>82</v>
      </c>
      <c r="CJ1183" s="426">
        <v>83</v>
      </c>
      <c r="CK1183" s="426">
        <v>84</v>
      </c>
      <c r="CL1183" s="426">
        <v>85</v>
      </c>
      <c r="CM1183" s="426">
        <v>86</v>
      </c>
      <c r="CN1183" s="426">
        <v>87</v>
      </c>
      <c r="CO1183" s="426">
        <v>88</v>
      </c>
      <c r="CP1183" s="426">
        <v>89</v>
      </c>
      <c r="CQ1183" s="426">
        <v>90</v>
      </c>
      <c r="CR1183" s="426">
        <v>91</v>
      </c>
      <c r="CS1183" s="426">
        <v>92</v>
      </c>
      <c r="CT1183" s="426">
        <v>93</v>
      </c>
      <c r="CU1183" s="426">
        <v>94</v>
      </c>
      <c r="CV1183" s="426">
        <v>95</v>
      </c>
      <c r="CW1183" s="426">
        <v>96</v>
      </c>
      <c r="CX1183" s="426">
        <v>97</v>
      </c>
      <c r="CY1183" s="426">
        <v>98</v>
      </c>
      <c r="CZ1183" s="426">
        <v>99</v>
      </c>
      <c r="DA1183" s="426">
        <v>100</v>
      </c>
      <c r="DB1183" s="426">
        <v>101</v>
      </c>
      <c r="DC1183" s="426">
        <v>102</v>
      </c>
      <c r="DD1183" s="426">
        <v>103</v>
      </c>
      <c r="DE1183" s="426">
        <v>104</v>
      </c>
      <c r="DF1183" s="426">
        <v>105</v>
      </c>
      <c r="DG1183" s="426">
        <v>106</v>
      </c>
      <c r="DH1183" s="426">
        <v>107</v>
      </c>
      <c r="DI1183" s="426">
        <v>108</v>
      </c>
      <c r="DJ1183" s="426">
        <v>109</v>
      </c>
      <c r="DK1183" s="426">
        <v>110</v>
      </c>
      <c r="DL1183" s="426">
        <v>111</v>
      </c>
      <c r="DM1183" s="426">
        <v>112</v>
      </c>
      <c r="DN1183" s="426">
        <v>113</v>
      </c>
      <c r="DO1183" s="426">
        <v>114</v>
      </c>
      <c r="DP1183" s="426">
        <v>115</v>
      </c>
      <c r="DQ1183" s="426">
        <v>116</v>
      </c>
      <c r="DR1183" s="426">
        <v>117</v>
      </c>
      <c r="DS1183" s="426">
        <v>118</v>
      </c>
      <c r="DT1183" s="426">
        <v>119</v>
      </c>
      <c r="DU1183" s="426">
        <v>120</v>
      </c>
      <c r="DV1183" s="426">
        <v>121</v>
      </c>
      <c r="DW1183" s="426">
        <v>122</v>
      </c>
      <c r="DX1183" s="426">
        <v>123</v>
      </c>
      <c r="DY1183" s="426">
        <v>124</v>
      </c>
      <c r="DZ1183" s="426">
        <v>125</v>
      </c>
      <c r="EA1183" s="426">
        <v>126</v>
      </c>
      <c r="EB1183" s="426">
        <v>127</v>
      </c>
      <c r="EC1183" s="426">
        <v>128</v>
      </c>
      <c r="ED1183" s="426">
        <v>129</v>
      </c>
      <c r="EE1183" s="426">
        <v>130</v>
      </c>
      <c r="EF1183" s="426">
        <v>131</v>
      </c>
      <c r="EG1183" s="426">
        <v>132</v>
      </c>
      <c r="EH1183" s="426">
        <v>133</v>
      </c>
      <c r="EI1183" s="426">
        <v>134</v>
      </c>
      <c r="EJ1183" s="426">
        <v>135</v>
      </c>
      <c r="EK1183" s="426">
        <v>136</v>
      </c>
      <c r="EL1183" s="426">
        <v>137</v>
      </c>
      <c r="EM1183" s="426">
        <v>138</v>
      </c>
      <c r="EN1183" s="426">
        <v>139</v>
      </c>
      <c r="EO1183" s="426">
        <v>140</v>
      </c>
      <c r="EP1183" s="426">
        <v>141</v>
      </c>
      <c r="EQ1183" s="426">
        <v>142</v>
      </c>
      <c r="ER1183" s="426">
        <v>143</v>
      </c>
      <c r="ES1183" s="426">
        <v>144</v>
      </c>
      <c r="ET1183" s="426">
        <v>145</v>
      </c>
      <c r="EU1183" s="426">
        <v>146</v>
      </c>
      <c r="EV1183" s="426">
        <v>147</v>
      </c>
      <c r="EW1183" s="426">
        <v>148</v>
      </c>
      <c r="EX1183" s="426">
        <v>149</v>
      </c>
      <c r="EY1183" s="426">
        <v>150</v>
      </c>
      <c r="EZ1183" s="426">
        <v>151</v>
      </c>
      <c r="FA1183" s="426">
        <v>152</v>
      </c>
      <c r="FB1183" s="426">
        <v>153</v>
      </c>
      <c r="FC1183" s="426">
        <v>154</v>
      </c>
      <c r="FD1183" s="426">
        <v>155</v>
      </c>
      <c r="FE1183" s="426">
        <v>156</v>
      </c>
      <c r="FF1183" s="426">
        <v>157</v>
      </c>
      <c r="FG1183" s="426">
        <v>158</v>
      </c>
      <c r="FH1183" s="426">
        <v>159</v>
      </c>
      <c r="FI1183" s="426">
        <v>160</v>
      </c>
      <c r="FJ1183" s="426">
        <v>161</v>
      </c>
      <c r="FK1183" s="426">
        <v>162</v>
      </c>
      <c r="FL1183" s="426">
        <v>163</v>
      </c>
      <c r="FM1183" s="426">
        <v>164</v>
      </c>
      <c r="FN1183" s="426">
        <v>165</v>
      </c>
      <c r="FO1183" s="426">
        <v>166</v>
      </c>
      <c r="FP1183" s="426">
        <v>167</v>
      </c>
      <c r="FQ1183" s="426">
        <v>168</v>
      </c>
      <c r="FR1183" s="426">
        <v>169</v>
      </c>
      <c r="FS1183" s="426">
        <v>170</v>
      </c>
      <c r="FT1183" s="426">
        <v>171</v>
      </c>
      <c r="FU1183" s="426">
        <v>172</v>
      </c>
      <c r="FV1183" s="426">
        <v>173</v>
      </c>
      <c r="FW1183" s="426">
        <v>174</v>
      </c>
      <c r="FX1183" s="426">
        <v>175</v>
      </c>
      <c r="FY1183" s="426">
        <v>176</v>
      </c>
      <c r="FZ1183" s="426">
        <v>177</v>
      </c>
      <c r="GA1183" s="426">
        <v>178</v>
      </c>
      <c r="GB1183" s="426">
        <v>179</v>
      </c>
      <c r="GC1183" s="426">
        <v>180</v>
      </c>
      <c r="GD1183" s="426">
        <v>181</v>
      </c>
      <c r="GE1183" s="426">
        <v>182</v>
      </c>
      <c r="GF1183" s="426">
        <v>183</v>
      </c>
      <c r="GG1183" s="426">
        <v>184</v>
      </c>
      <c r="GH1183" s="426">
        <v>185</v>
      </c>
      <c r="GI1183" s="426">
        <v>186</v>
      </c>
      <c r="GJ1183" s="426">
        <v>187</v>
      </c>
      <c r="GK1183" s="426">
        <v>188</v>
      </c>
      <c r="GL1183" s="426">
        <v>189</v>
      </c>
      <c r="GM1183" s="426">
        <v>190</v>
      </c>
      <c r="GN1183" s="426">
        <v>191</v>
      </c>
      <c r="GO1183" s="426">
        <v>192</v>
      </c>
      <c r="GP1183" s="426">
        <v>193</v>
      </c>
      <c r="GQ1183" s="426">
        <v>194</v>
      </c>
      <c r="GR1183" s="426">
        <v>195</v>
      </c>
      <c r="GS1183" s="426">
        <v>196</v>
      </c>
      <c r="GT1183" s="426">
        <v>197</v>
      </c>
      <c r="GU1183" s="426">
        <v>198</v>
      </c>
      <c r="GV1183" s="426">
        <v>199</v>
      </c>
      <c r="GW1183" s="426">
        <v>200</v>
      </c>
      <c r="GX1183" s="426">
        <v>201</v>
      </c>
      <c r="GY1183" s="426">
        <v>202</v>
      </c>
      <c r="GZ1183" s="426">
        <v>203</v>
      </c>
      <c r="HA1183" s="426">
        <v>204</v>
      </c>
      <c r="HB1183" s="426">
        <v>205</v>
      </c>
      <c r="HC1183" s="426">
        <v>206</v>
      </c>
      <c r="HD1183" s="426">
        <v>207</v>
      </c>
      <c r="HE1183" s="426">
        <v>208</v>
      </c>
      <c r="HF1183" s="426">
        <v>209</v>
      </c>
      <c r="HG1183" s="426">
        <v>210</v>
      </c>
      <c r="HH1183" s="426">
        <v>211</v>
      </c>
      <c r="HI1183" s="426">
        <v>212</v>
      </c>
      <c r="HJ1183" s="426">
        <v>213</v>
      </c>
      <c r="HK1183" s="426">
        <v>214</v>
      </c>
      <c r="HL1183" s="426">
        <v>215</v>
      </c>
      <c r="HM1183" s="426">
        <v>216</v>
      </c>
      <c r="HN1183" s="426">
        <v>217</v>
      </c>
      <c r="HO1183" s="426">
        <v>218</v>
      </c>
      <c r="HP1183" s="426">
        <v>219</v>
      </c>
      <c r="HQ1183" s="426">
        <v>220</v>
      </c>
      <c r="HR1183" s="426">
        <v>221</v>
      </c>
      <c r="HS1183" s="426">
        <v>222</v>
      </c>
      <c r="HT1183" s="426">
        <v>223</v>
      </c>
      <c r="HU1183" s="426">
        <v>224</v>
      </c>
      <c r="HV1183" s="426">
        <v>225</v>
      </c>
      <c r="HW1183" s="426">
        <v>226</v>
      </c>
      <c r="HX1183" s="426">
        <v>227</v>
      </c>
      <c r="HY1183" s="426">
        <v>228</v>
      </c>
      <c r="HZ1183" s="426">
        <v>229</v>
      </c>
      <c r="IA1183" s="426">
        <v>230</v>
      </c>
      <c r="IB1183" s="426">
        <v>231</v>
      </c>
      <c r="IC1183" s="426">
        <v>232</v>
      </c>
      <c r="ID1183" s="426">
        <v>233</v>
      </c>
      <c r="IE1183" s="426">
        <v>234</v>
      </c>
      <c r="IF1183" s="426">
        <v>235</v>
      </c>
      <c r="IG1183" s="426">
        <v>236</v>
      </c>
      <c r="IH1183" s="426">
        <v>237</v>
      </c>
      <c r="II1183" s="426">
        <v>238</v>
      </c>
      <c r="IJ1183" s="426">
        <v>239</v>
      </c>
    </row>
    <row r="1184" spans="4:244" x14ac:dyDescent="0.2">
      <c r="E1184" s="428" t="s">
        <v>157</v>
      </c>
      <c r="F1184" s="426">
        <v>114</v>
      </c>
      <c r="G1184" s="426">
        <v>70</v>
      </c>
      <c r="H1184" s="426">
        <v>201</v>
      </c>
      <c r="I1184" s="426">
        <v>233</v>
      </c>
      <c r="J1184" s="426">
        <v>161</v>
      </c>
      <c r="K1184" s="426">
        <v>125</v>
      </c>
      <c r="L1184" s="426">
        <v>46</v>
      </c>
      <c r="M1184" s="426">
        <v>131</v>
      </c>
      <c r="N1184" s="426">
        <v>188</v>
      </c>
      <c r="O1184" s="426">
        <v>141</v>
      </c>
      <c r="P1184" s="426">
        <v>144</v>
      </c>
      <c r="Q1184" s="426">
        <v>18</v>
      </c>
      <c r="R1184" s="426">
        <v>61</v>
      </c>
      <c r="S1184" s="426">
        <v>55</v>
      </c>
      <c r="T1184" s="426">
        <v>172</v>
      </c>
      <c r="U1184" s="426">
        <v>143</v>
      </c>
      <c r="V1184" s="426">
        <v>108</v>
      </c>
      <c r="W1184" s="426">
        <v>181</v>
      </c>
      <c r="X1184" s="426">
        <v>157</v>
      </c>
      <c r="Y1184" s="426">
        <v>123</v>
      </c>
      <c r="Z1184" s="426">
        <v>118</v>
      </c>
      <c r="AA1184" s="426">
        <v>54</v>
      </c>
      <c r="AB1184" s="426">
        <v>235</v>
      </c>
      <c r="AC1184" s="426">
        <v>178</v>
      </c>
      <c r="AD1184" s="426">
        <v>153</v>
      </c>
      <c r="AE1184" s="426">
        <v>160</v>
      </c>
      <c r="AF1184" s="426">
        <v>164</v>
      </c>
      <c r="AG1184" s="426">
        <v>4</v>
      </c>
      <c r="AH1184" s="426">
        <v>168</v>
      </c>
      <c r="AI1184" s="426">
        <v>7</v>
      </c>
      <c r="AJ1184" s="426">
        <v>2</v>
      </c>
      <c r="AK1184" s="426">
        <v>44</v>
      </c>
      <c r="AL1184" s="426">
        <v>122</v>
      </c>
      <c r="AM1184" s="426">
        <v>117</v>
      </c>
      <c r="AN1184" s="426">
        <v>239</v>
      </c>
      <c r="AO1184" s="426">
        <v>50</v>
      </c>
      <c r="AP1184" s="426">
        <v>215</v>
      </c>
      <c r="AQ1184" s="426">
        <v>25</v>
      </c>
      <c r="AR1184" s="426">
        <v>35</v>
      </c>
      <c r="AS1184" s="426">
        <v>151</v>
      </c>
      <c r="AT1184" s="426">
        <v>218</v>
      </c>
      <c r="AU1184" s="426">
        <v>193</v>
      </c>
      <c r="AV1184" s="426">
        <v>112</v>
      </c>
      <c r="AW1184" s="426">
        <v>167</v>
      </c>
      <c r="AX1184" s="426">
        <v>142</v>
      </c>
      <c r="AY1184" s="426">
        <v>228</v>
      </c>
      <c r="AZ1184" s="426">
        <v>59</v>
      </c>
      <c r="BA1184" s="426">
        <v>195</v>
      </c>
      <c r="BB1184" s="426">
        <v>148</v>
      </c>
      <c r="BC1184" s="426">
        <v>236</v>
      </c>
      <c r="BD1184" s="426">
        <v>220</v>
      </c>
      <c r="BE1184" s="426">
        <v>9</v>
      </c>
      <c r="BF1184" s="426">
        <v>140</v>
      </c>
      <c r="BG1184" s="426">
        <v>87</v>
      </c>
      <c r="BH1184" s="426">
        <v>237</v>
      </c>
      <c r="BI1184" s="426">
        <v>210</v>
      </c>
      <c r="BJ1184" s="426">
        <v>88</v>
      </c>
      <c r="BK1184" s="426">
        <v>162</v>
      </c>
      <c r="BL1184" s="426">
        <v>147</v>
      </c>
      <c r="BM1184" s="426">
        <v>1</v>
      </c>
      <c r="BN1184" s="426">
        <v>214</v>
      </c>
      <c r="BO1184" s="426">
        <v>105</v>
      </c>
      <c r="BP1184" s="426">
        <v>176</v>
      </c>
      <c r="BQ1184" s="426">
        <v>12</v>
      </c>
      <c r="BR1184" s="426">
        <v>92</v>
      </c>
      <c r="BS1184" s="426">
        <v>107</v>
      </c>
      <c r="BT1184" s="426">
        <v>14</v>
      </c>
      <c r="BU1184" s="426">
        <v>209</v>
      </c>
      <c r="BV1184" s="426">
        <v>37</v>
      </c>
      <c r="BW1184" s="426">
        <v>216</v>
      </c>
      <c r="BX1184" s="426">
        <v>43</v>
      </c>
      <c r="BY1184" s="426">
        <v>135</v>
      </c>
      <c r="BZ1184" s="426">
        <v>77</v>
      </c>
      <c r="CA1184" s="426">
        <v>208</v>
      </c>
      <c r="CB1184" s="426">
        <v>24</v>
      </c>
      <c r="CC1184" s="426">
        <v>28</v>
      </c>
      <c r="CD1184" s="426">
        <v>13</v>
      </c>
      <c r="CE1184" s="426">
        <v>145</v>
      </c>
      <c r="CF1184" s="426">
        <v>51</v>
      </c>
      <c r="CG1184" s="426">
        <v>211</v>
      </c>
      <c r="CH1184" s="426">
        <v>67</v>
      </c>
      <c r="CI1184" s="426">
        <v>130</v>
      </c>
      <c r="CJ1184" s="426">
        <v>110</v>
      </c>
      <c r="CK1184" s="426">
        <v>222</v>
      </c>
      <c r="CL1184" s="426">
        <v>74</v>
      </c>
      <c r="CM1184" s="426">
        <v>159</v>
      </c>
      <c r="CN1184" s="426">
        <v>225</v>
      </c>
      <c r="CO1184" s="426">
        <v>132</v>
      </c>
      <c r="CP1184" s="426">
        <v>101</v>
      </c>
      <c r="CQ1184" s="426">
        <v>3</v>
      </c>
      <c r="CR1184" s="426">
        <v>119</v>
      </c>
      <c r="CS1184" s="426">
        <v>63</v>
      </c>
      <c r="CT1184" s="426">
        <v>219</v>
      </c>
      <c r="CU1184" s="426">
        <v>57</v>
      </c>
      <c r="CV1184" s="426">
        <v>129</v>
      </c>
      <c r="CW1184" s="426">
        <v>120</v>
      </c>
      <c r="CX1184" s="426">
        <v>115</v>
      </c>
      <c r="CY1184" s="426">
        <v>202</v>
      </c>
      <c r="CZ1184" s="426">
        <v>230</v>
      </c>
      <c r="DA1184" s="426">
        <v>99</v>
      </c>
      <c r="DB1184" s="426">
        <v>152</v>
      </c>
      <c r="DC1184" s="426">
        <v>56</v>
      </c>
      <c r="DD1184" s="426">
        <v>26</v>
      </c>
      <c r="DE1184" s="426">
        <v>238</v>
      </c>
      <c r="DF1184" s="426">
        <v>156</v>
      </c>
      <c r="DG1184" s="426">
        <v>165</v>
      </c>
      <c r="DH1184" s="426">
        <v>116</v>
      </c>
      <c r="DI1184" s="426">
        <v>174</v>
      </c>
      <c r="DJ1184" s="426">
        <v>71</v>
      </c>
      <c r="DK1184" s="426">
        <v>16</v>
      </c>
      <c r="DL1184" s="426">
        <v>32</v>
      </c>
      <c r="DM1184" s="426">
        <v>134</v>
      </c>
      <c r="DN1184" s="426">
        <v>169</v>
      </c>
      <c r="DO1184" s="426">
        <v>91</v>
      </c>
      <c r="DP1184" s="426">
        <v>198</v>
      </c>
      <c r="DQ1184" s="426">
        <v>185</v>
      </c>
      <c r="DR1184" s="426">
        <v>111</v>
      </c>
      <c r="DS1184" s="426">
        <v>69</v>
      </c>
      <c r="DT1184" s="426">
        <v>158</v>
      </c>
      <c r="DU1184" s="426">
        <v>192</v>
      </c>
      <c r="DV1184" s="426">
        <v>73</v>
      </c>
      <c r="DW1184" s="426">
        <v>136</v>
      </c>
      <c r="DX1184" s="426">
        <v>180</v>
      </c>
      <c r="DY1184" s="426">
        <v>20</v>
      </c>
      <c r="DZ1184" s="426">
        <v>8</v>
      </c>
      <c r="EA1184" s="426">
        <v>103</v>
      </c>
      <c r="EB1184" s="426">
        <v>75</v>
      </c>
      <c r="EC1184" s="426">
        <v>39</v>
      </c>
      <c r="ED1184" s="426">
        <v>138</v>
      </c>
      <c r="EE1184" s="426">
        <v>207</v>
      </c>
      <c r="EF1184" s="426">
        <v>33</v>
      </c>
      <c r="EG1184" s="426">
        <v>226</v>
      </c>
      <c r="EH1184" s="426">
        <v>109</v>
      </c>
      <c r="EI1184" s="426">
        <v>221</v>
      </c>
      <c r="EJ1184" s="426">
        <v>66</v>
      </c>
      <c r="EK1184" s="426">
        <v>94</v>
      </c>
      <c r="EL1184" s="426">
        <v>224</v>
      </c>
      <c r="EM1184" s="426">
        <v>200</v>
      </c>
      <c r="EN1184" s="426">
        <v>137</v>
      </c>
      <c r="EO1184" s="426">
        <v>121</v>
      </c>
      <c r="EP1184" s="426">
        <v>184</v>
      </c>
      <c r="EQ1184" s="426">
        <v>98</v>
      </c>
      <c r="ER1184" s="426">
        <v>189</v>
      </c>
      <c r="ES1184" s="426">
        <v>203</v>
      </c>
      <c r="ET1184" s="426">
        <v>78</v>
      </c>
      <c r="EU1184" s="426">
        <v>149</v>
      </c>
      <c r="EV1184" s="426">
        <v>104</v>
      </c>
      <c r="EW1184" s="426">
        <v>127</v>
      </c>
      <c r="EX1184" s="426">
        <v>62</v>
      </c>
      <c r="EY1184" s="426">
        <v>11</v>
      </c>
      <c r="EZ1184" s="426">
        <v>40</v>
      </c>
      <c r="FA1184" s="426">
        <v>204</v>
      </c>
      <c r="FB1184" s="426">
        <v>22</v>
      </c>
      <c r="FC1184" s="426">
        <v>100</v>
      </c>
      <c r="FD1184" s="426">
        <v>177</v>
      </c>
      <c r="FE1184" s="426">
        <v>182</v>
      </c>
      <c r="FF1184" s="426">
        <v>6</v>
      </c>
      <c r="FG1184" s="426">
        <v>81</v>
      </c>
      <c r="FH1184" s="426">
        <v>206</v>
      </c>
      <c r="FI1184" s="426">
        <v>227</v>
      </c>
      <c r="FJ1184" s="426">
        <v>155</v>
      </c>
      <c r="FK1184" s="426">
        <v>150</v>
      </c>
      <c r="FL1184" s="426">
        <v>21</v>
      </c>
      <c r="FM1184" s="426">
        <v>48</v>
      </c>
      <c r="FN1184" s="426">
        <v>231</v>
      </c>
      <c r="FO1184" s="426">
        <v>23</v>
      </c>
      <c r="FP1184" s="426">
        <v>139</v>
      </c>
      <c r="FQ1184" s="426">
        <v>84</v>
      </c>
      <c r="FR1184" s="426">
        <v>171</v>
      </c>
      <c r="FS1184" s="426">
        <v>186</v>
      </c>
      <c r="FT1184" s="426">
        <v>15</v>
      </c>
      <c r="FU1184" s="426">
        <v>194</v>
      </c>
      <c r="FV1184" s="426">
        <v>234</v>
      </c>
      <c r="FW1184" s="426">
        <v>126</v>
      </c>
      <c r="FX1184" s="426">
        <v>213</v>
      </c>
      <c r="FY1184" s="426">
        <v>89</v>
      </c>
      <c r="FZ1184" s="426">
        <v>83</v>
      </c>
      <c r="GA1184" s="426">
        <v>27</v>
      </c>
      <c r="GB1184" s="426">
        <v>128</v>
      </c>
      <c r="GC1184" s="426">
        <v>179</v>
      </c>
      <c r="GD1184" s="426">
        <v>133</v>
      </c>
      <c r="GE1184" s="426">
        <v>45</v>
      </c>
      <c r="GF1184" s="426">
        <v>76</v>
      </c>
      <c r="GG1184" s="426">
        <v>96</v>
      </c>
      <c r="GH1184" s="426">
        <v>197</v>
      </c>
      <c r="GI1184" s="426">
        <v>223</v>
      </c>
      <c r="GJ1184" s="426">
        <v>183</v>
      </c>
      <c r="GK1184" s="426">
        <v>65</v>
      </c>
      <c r="GL1184" s="426">
        <v>85</v>
      </c>
      <c r="GM1184" s="426">
        <v>31</v>
      </c>
      <c r="GN1184" s="426">
        <v>175</v>
      </c>
      <c r="GO1184" s="426">
        <v>170</v>
      </c>
      <c r="GP1184" s="426">
        <v>191</v>
      </c>
      <c r="GQ1184" s="426">
        <v>232</v>
      </c>
      <c r="GR1184" s="426">
        <v>196</v>
      </c>
      <c r="GS1184" s="426">
        <v>199</v>
      </c>
      <c r="GT1184" s="426">
        <v>79</v>
      </c>
      <c r="GU1184" s="426">
        <v>34</v>
      </c>
      <c r="GV1184" s="426">
        <v>17</v>
      </c>
      <c r="GW1184" s="426">
        <v>47</v>
      </c>
      <c r="GX1184" s="426">
        <v>58</v>
      </c>
      <c r="GY1184" s="426">
        <v>36</v>
      </c>
      <c r="GZ1184" s="426">
        <v>205</v>
      </c>
      <c r="HA1184" s="426">
        <v>52</v>
      </c>
      <c r="HB1184" s="426">
        <v>163</v>
      </c>
      <c r="HC1184" s="426">
        <v>82</v>
      </c>
      <c r="HD1184" s="426">
        <v>38</v>
      </c>
      <c r="HE1184" s="426">
        <v>72</v>
      </c>
      <c r="HF1184" s="426">
        <v>102</v>
      </c>
      <c r="HG1184" s="426">
        <v>64</v>
      </c>
      <c r="HH1184" s="426">
        <v>29</v>
      </c>
      <c r="HI1184" s="426">
        <v>173</v>
      </c>
      <c r="HJ1184" s="426">
        <v>154</v>
      </c>
      <c r="HK1184" s="426">
        <v>42</v>
      </c>
      <c r="HL1184" s="426">
        <v>217</v>
      </c>
      <c r="HM1184" s="426">
        <v>187</v>
      </c>
      <c r="HN1184" s="426">
        <v>146</v>
      </c>
      <c r="HO1184" s="426">
        <v>106</v>
      </c>
      <c r="HP1184" s="426">
        <v>60</v>
      </c>
      <c r="HQ1184" s="426">
        <v>93</v>
      </c>
      <c r="HR1184" s="426">
        <v>5</v>
      </c>
      <c r="HS1184" s="426">
        <v>53</v>
      </c>
      <c r="HT1184" s="426">
        <v>124</v>
      </c>
      <c r="HU1184" s="426">
        <v>68</v>
      </c>
      <c r="HV1184" s="426">
        <v>41</v>
      </c>
      <c r="HW1184" s="426">
        <v>113</v>
      </c>
      <c r="HX1184" s="426">
        <v>190</v>
      </c>
      <c r="HY1184" s="426">
        <v>86</v>
      </c>
      <c r="HZ1184" s="426">
        <v>97</v>
      </c>
      <c r="IA1184" s="426">
        <v>212</v>
      </c>
      <c r="IB1184" s="426">
        <v>19</v>
      </c>
      <c r="IC1184" s="426">
        <v>10</v>
      </c>
      <c r="ID1184" s="426">
        <v>80</v>
      </c>
      <c r="IE1184" s="426">
        <v>90</v>
      </c>
      <c r="IF1184" s="426">
        <v>49</v>
      </c>
      <c r="IG1184" s="426">
        <v>30</v>
      </c>
      <c r="IH1184" s="426">
        <v>229</v>
      </c>
      <c r="II1184" s="426">
        <v>166</v>
      </c>
      <c r="IJ1184" s="426">
        <v>95</v>
      </c>
    </row>
    <row r="1185" spans="4:249" x14ac:dyDescent="0.2">
      <c r="E1185" s="428" t="s">
        <v>159</v>
      </c>
      <c r="F1185" s="426">
        <v>225</v>
      </c>
      <c r="G1185" s="426">
        <v>39</v>
      </c>
      <c r="H1185" s="426">
        <v>237</v>
      </c>
      <c r="I1185" s="426">
        <v>228</v>
      </c>
      <c r="J1185" s="426">
        <v>111</v>
      </c>
      <c r="K1185" s="426">
        <v>115</v>
      </c>
      <c r="L1185" s="426">
        <v>40</v>
      </c>
      <c r="M1185" s="426">
        <v>42</v>
      </c>
      <c r="N1185" s="426">
        <v>108</v>
      </c>
      <c r="O1185" s="426">
        <v>206</v>
      </c>
      <c r="P1185" s="426">
        <v>100</v>
      </c>
      <c r="Q1185" s="426">
        <v>69</v>
      </c>
      <c r="R1185" s="426">
        <v>101</v>
      </c>
      <c r="S1185" s="426">
        <v>56</v>
      </c>
      <c r="T1185" s="426">
        <v>72</v>
      </c>
      <c r="U1185" s="426">
        <v>20</v>
      </c>
      <c r="V1185" s="426">
        <v>156</v>
      </c>
      <c r="W1185" s="426">
        <v>12</v>
      </c>
      <c r="X1185" s="426">
        <v>155</v>
      </c>
      <c r="Y1185" s="426">
        <v>71</v>
      </c>
      <c r="Z1185" s="426">
        <v>49</v>
      </c>
      <c r="AA1185" s="426">
        <v>234</v>
      </c>
      <c r="AB1185" s="426">
        <v>160</v>
      </c>
      <c r="AC1185" s="426">
        <v>31</v>
      </c>
      <c r="AD1185" s="426">
        <v>87</v>
      </c>
      <c r="AE1185" s="426">
        <v>142</v>
      </c>
      <c r="AF1185" s="426">
        <v>25</v>
      </c>
      <c r="AG1185" s="426">
        <v>212</v>
      </c>
      <c r="AH1185" s="426">
        <v>43</v>
      </c>
      <c r="AI1185" s="426">
        <v>182</v>
      </c>
      <c r="AJ1185" s="426">
        <v>207</v>
      </c>
      <c r="AK1185" s="426">
        <v>145</v>
      </c>
      <c r="AL1185" s="426">
        <v>19</v>
      </c>
      <c r="AM1185" s="426">
        <v>217</v>
      </c>
      <c r="AN1185" s="426">
        <v>58</v>
      </c>
      <c r="AO1185" s="426">
        <v>178</v>
      </c>
      <c r="AP1185" s="426">
        <v>78</v>
      </c>
      <c r="AQ1185" s="426">
        <v>66</v>
      </c>
      <c r="AR1185" s="426">
        <v>11</v>
      </c>
      <c r="AS1185" s="426">
        <v>63</v>
      </c>
      <c r="AT1185" s="426">
        <v>174</v>
      </c>
      <c r="AU1185" s="426">
        <v>109</v>
      </c>
      <c r="AV1185" s="426">
        <v>130</v>
      </c>
      <c r="AW1185" s="426">
        <v>216</v>
      </c>
      <c r="AX1185" s="426">
        <v>21</v>
      </c>
      <c r="AY1185" s="426">
        <v>117</v>
      </c>
      <c r="AZ1185" s="426">
        <v>128</v>
      </c>
      <c r="BA1185" s="426">
        <v>186</v>
      </c>
      <c r="BB1185" s="426">
        <v>211</v>
      </c>
      <c r="BC1185" s="426">
        <v>62</v>
      </c>
      <c r="BD1185" s="426">
        <v>215</v>
      </c>
      <c r="BE1185" s="426">
        <v>203</v>
      </c>
      <c r="BF1185" s="426">
        <v>177</v>
      </c>
      <c r="BG1185" s="426">
        <v>28</v>
      </c>
      <c r="BH1185" s="426">
        <v>103</v>
      </c>
      <c r="BI1185" s="426">
        <v>129</v>
      </c>
      <c r="BJ1185" s="426">
        <v>4</v>
      </c>
      <c r="BK1185" s="426">
        <v>171</v>
      </c>
      <c r="BL1185" s="426">
        <v>77</v>
      </c>
      <c r="BM1185" s="426">
        <v>166</v>
      </c>
      <c r="BN1185" s="426">
        <v>239</v>
      </c>
      <c r="BO1185" s="426">
        <v>189</v>
      </c>
      <c r="BP1185" s="426">
        <v>10</v>
      </c>
      <c r="BQ1185" s="426">
        <v>73</v>
      </c>
      <c r="BR1185" s="426">
        <v>96</v>
      </c>
      <c r="BS1185" s="426">
        <v>24</v>
      </c>
      <c r="BT1185" s="426">
        <v>219</v>
      </c>
      <c r="BU1185" s="426">
        <v>45</v>
      </c>
      <c r="BV1185" s="426">
        <v>165</v>
      </c>
      <c r="BW1185" s="426">
        <v>183</v>
      </c>
      <c r="BX1185" s="426">
        <v>79</v>
      </c>
      <c r="BY1185" s="426">
        <v>154</v>
      </c>
      <c r="BZ1185" s="426">
        <v>97</v>
      </c>
      <c r="CA1185" s="426">
        <v>46</v>
      </c>
      <c r="CB1185" s="426">
        <v>83</v>
      </c>
      <c r="CC1185" s="426">
        <v>35</v>
      </c>
      <c r="CD1185" s="426">
        <v>209</v>
      </c>
      <c r="CE1185" s="426">
        <v>139</v>
      </c>
      <c r="CF1185" s="426">
        <v>125</v>
      </c>
      <c r="CG1185" s="426">
        <v>191</v>
      </c>
      <c r="CH1185" s="426">
        <v>60</v>
      </c>
      <c r="CI1185" s="426">
        <v>3</v>
      </c>
      <c r="CJ1185" s="426">
        <v>7</v>
      </c>
      <c r="CK1185" s="426">
        <v>23</v>
      </c>
      <c r="CL1185" s="426">
        <v>27</v>
      </c>
      <c r="CM1185" s="426">
        <v>213</v>
      </c>
      <c r="CN1185" s="426">
        <v>205</v>
      </c>
      <c r="CO1185" s="426">
        <v>232</v>
      </c>
      <c r="CP1185" s="426">
        <v>118</v>
      </c>
      <c r="CQ1185" s="426">
        <v>136</v>
      </c>
      <c r="CR1185" s="426">
        <v>104</v>
      </c>
      <c r="CS1185" s="426">
        <v>179</v>
      </c>
      <c r="CT1185" s="426">
        <v>17</v>
      </c>
      <c r="CU1185" s="426">
        <v>231</v>
      </c>
      <c r="CV1185" s="426">
        <v>29</v>
      </c>
      <c r="CW1185" s="426">
        <v>222</v>
      </c>
      <c r="CX1185" s="426">
        <v>50</v>
      </c>
      <c r="CY1185" s="426">
        <v>210</v>
      </c>
      <c r="CZ1185" s="426">
        <v>36</v>
      </c>
      <c r="DA1185" s="426">
        <v>193</v>
      </c>
      <c r="DB1185" s="426">
        <v>55</v>
      </c>
      <c r="DC1185" s="426">
        <v>199</v>
      </c>
      <c r="DD1185" s="426">
        <v>220</v>
      </c>
      <c r="DE1185" s="426">
        <v>105</v>
      </c>
      <c r="DF1185" s="426">
        <v>223</v>
      </c>
      <c r="DG1185" s="426">
        <v>65</v>
      </c>
      <c r="DH1185" s="426">
        <v>233</v>
      </c>
      <c r="DI1185" s="426">
        <v>190</v>
      </c>
      <c r="DJ1185" s="426">
        <v>2</v>
      </c>
      <c r="DK1185" s="426">
        <v>18</v>
      </c>
      <c r="DL1185" s="426">
        <v>84</v>
      </c>
      <c r="DM1185" s="426">
        <v>148</v>
      </c>
      <c r="DN1185" s="426">
        <v>134</v>
      </c>
      <c r="DO1185" s="426">
        <v>226</v>
      </c>
      <c r="DP1185" s="426">
        <v>119</v>
      </c>
      <c r="DQ1185" s="426">
        <v>147</v>
      </c>
      <c r="DR1185" s="426">
        <v>214</v>
      </c>
      <c r="DS1185" s="426">
        <v>151</v>
      </c>
      <c r="DT1185" s="426">
        <v>218</v>
      </c>
      <c r="DU1185" s="426">
        <v>9</v>
      </c>
      <c r="DV1185" s="426">
        <v>157</v>
      </c>
      <c r="DW1185" s="426">
        <v>235</v>
      </c>
      <c r="DX1185" s="426">
        <v>229</v>
      </c>
      <c r="DY1185" s="426">
        <v>33</v>
      </c>
      <c r="DZ1185" s="426">
        <v>201</v>
      </c>
      <c r="EA1185" s="426">
        <v>204</v>
      </c>
      <c r="EB1185" s="426">
        <v>198</v>
      </c>
      <c r="EC1185" s="426">
        <v>144</v>
      </c>
      <c r="ED1185" s="426">
        <v>112</v>
      </c>
      <c r="EE1185" s="426">
        <v>122</v>
      </c>
      <c r="EF1185" s="426">
        <v>90</v>
      </c>
      <c r="EG1185" s="426">
        <v>110</v>
      </c>
      <c r="EH1185" s="426">
        <v>170</v>
      </c>
      <c r="EI1185" s="426">
        <v>38</v>
      </c>
      <c r="EJ1185" s="426">
        <v>202</v>
      </c>
      <c r="EK1185" s="426">
        <v>168</v>
      </c>
      <c r="EL1185" s="426">
        <v>208</v>
      </c>
      <c r="EM1185" s="426">
        <v>92</v>
      </c>
      <c r="EN1185" s="426">
        <v>6</v>
      </c>
      <c r="EO1185" s="426">
        <v>133</v>
      </c>
      <c r="EP1185" s="426">
        <v>70</v>
      </c>
      <c r="EQ1185" s="426">
        <v>1</v>
      </c>
      <c r="ER1185" s="426">
        <v>224</v>
      </c>
      <c r="ES1185" s="426">
        <v>76</v>
      </c>
      <c r="ET1185" s="426">
        <v>131</v>
      </c>
      <c r="EU1185" s="426">
        <v>48</v>
      </c>
      <c r="EV1185" s="426">
        <v>123</v>
      </c>
      <c r="EW1185" s="426">
        <v>137</v>
      </c>
      <c r="EX1185" s="426">
        <v>67</v>
      </c>
      <c r="EY1185" s="426">
        <v>187</v>
      </c>
      <c r="EZ1185" s="426">
        <v>95</v>
      </c>
      <c r="FA1185" s="426">
        <v>124</v>
      </c>
      <c r="FB1185" s="426">
        <v>51</v>
      </c>
      <c r="FC1185" s="426">
        <v>143</v>
      </c>
      <c r="FD1185" s="426">
        <v>127</v>
      </c>
      <c r="FE1185" s="426">
        <v>169</v>
      </c>
      <c r="FF1185" s="426">
        <v>163</v>
      </c>
      <c r="FG1185" s="426">
        <v>120</v>
      </c>
      <c r="FH1185" s="426">
        <v>15</v>
      </c>
      <c r="FI1185" s="426">
        <v>173</v>
      </c>
      <c r="FJ1185" s="426">
        <v>230</v>
      </c>
      <c r="FK1185" s="426">
        <v>184</v>
      </c>
      <c r="FL1185" s="426">
        <v>150</v>
      </c>
      <c r="FM1185" s="426">
        <v>106</v>
      </c>
      <c r="FN1185" s="426">
        <v>132</v>
      </c>
      <c r="FO1185" s="426">
        <v>138</v>
      </c>
      <c r="FP1185" s="426">
        <v>41</v>
      </c>
      <c r="FQ1185" s="426">
        <v>197</v>
      </c>
      <c r="FR1185" s="426">
        <v>162</v>
      </c>
      <c r="FS1185" s="426">
        <v>32</v>
      </c>
      <c r="FT1185" s="426">
        <v>158</v>
      </c>
      <c r="FU1185" s="426">
        <v>126</v>
      </c>
      <c r="FV1185" s="426">
        <v>30</v>
      </c>
      <c r="FW1185" s="426">
        <v>86</v>
      </c>
      <c r="FX1185" s="426">
        <v>52</v>
      </c>
      <c r="FY1185" s="426">
        <v>192</v>
      </c>
      <c r="FZ1185" s="426">
        <v>188</v>
      </c>
      <c r="GA1185" s="426">
        <v>16</v>
      </c>
      <c r="GB1185" s="426">
        <v>107</v>
      </c>
      <c r="GC1185" s="426">
        <v>181</v>
      </c>
      <c r="GD1185" s="426">
        <v>37</v>
      </c>
      <c r="GE1185" s="426">
        <v>200</v>
      </c>
      <c r="GF1185" s="426">
        <v>57</v>
      </c>
      <c r="GG1185" s="426">
        <v>22</v>
      </c>
      <c r="GH1185" s="426">
        <v>114</v>
      </c>
      <c r="GI1185" s="426">
        <v>14</v>
      </c>
      <c r="GJ1185" s="426">
        <v>140</v>
      </c>
      <c r="GK1185" s="426">
        <v>221</v>
      </c>
      <c r="GL1185" s="426">
        <v>116</v>
      </c>
      <c r="GM1185" s="426">
        <v>102</v>
      </c>
      <c r="GN1185" s="426">
        <v>167</v>
      </c>
      <c r="GO1185" s="426">
        <v>196</v>
      </c>
      <c r="GP1185" s="426">
        <v>47</v>
      </c>
      <c r="GQ1185" s="426">
        <v>26</v>
      </c>
      <c r="GR1185" s="426">
        <v>146</v>
      </c>
      <c r="GS1185" s="426">
        <v>8</v>
      </c>
      <c r="GT1185" s="426">
        <v>68</v>
      </c>
      <c r="GU1185" s="426">
        <v>54</v>
      </c>
      <c r="GV1185" s="426">
        <v>172</v>
      </c>
      <c r="GW1185" s="426">
        <v>94</v>
      </c>
      <c r="GX1185" s="426">
        <v>238</v>
      </c>
      <c r="GY1185" s="426">
        <v>85</v>
      </c>
      <c r="GZ1185" s="426">
        <v>141</v>
      </c>
      <c r="HA1185" s="426">
        <v>98</v>
      </c>
      <c r="HB1185" s="426">
        <v>176</v>
      </c>
      <c r="HC1185" s="426">
        <v>44</v>
      </c>
      <c r="HD1185" s="426">
        <v>180</v>
      </c>
      <c r="HE1185" s="426">
        <v>164</v>
      </c>
      <c r="HF1185" s="426">
        <v>61</v>
      </c>
      <c r="HG1185" s="426">
        <v>89</v>
      </c>
      <c r="HH1185" s="426">
        <v>75</v>
      </c>
      <c r="HI1185" s="426">
        <v>91</v>
      </c>
      <c r="HJ1185" s="426">
        <v>185</v>
      </c>
      <c r="HK1185" s="426">
        <v>13</v>
      </c>
      <c r="HL1185" s="426">
        <v>159</v>
      </c>
      <c r="HM1185" s="426">
        <v>93</v>
      </c>
      <c r="HN1185" s="426">
        <v>121</v>
      </c>
      <c r="HO1185" s="426">
        <v>59</v>
      </c>
      <c r="HP1185" s="426">
        <v>53</v>
      </c>
      <c r="HQ1185" s="426">
        <v>113</v>
      </c>
      <c r="HR1185" s="426">
        <v>99</v>
      </c>
      <c r="HS1185" s="426">
        <v>149</v>
      </c>
      <c r="HT1185" s="426">
        <v>194</v>
      </c>
      <c r="HU1185" s="426">
        <v>5</v>
      </c>
      <c r="HV1185" s="426">
        <v>152</v>
      </c>
      <c r="HW1185" s="426">
        <v>153</v>
      </c>
      <c r="HX1185" s="426">
        <v>195</v>
      </c>
      <c r="HY1185" s="426">
        <v>161</v>
      </c>
      <c r="HZ1185" s="426">
        <v>175</v>
      </c>
      <c r="IA1185" s="426">
        <v>81</v>
      </c>
      <c r="IB1185" s="426">
        <v>80</v>
      </c>
      <c r="IC1185" s="426">
        <v>34</v>
      </c>
      <c r="ID1185" s="426">
        <v>227</v>
      </c>
      <c r="IE1185" s="426">
        <v>236</v>
      </c>
      <c r="IF1185" s="426">
        <v>82</v>
      </c>
      <c r="IG1185" s="426">
        <v>64</v>
      </c>
      <c r="IH1185" s="426">
        <v>74</v>
      </c>
      <c r="II1185" s="426">
        <v>135</v>
      </c>
      <c r="IJ1185" s="426">
        <v>88</v>
      </c>
    </row>
    <row r="1187" spans="4:249" x14ac:dyDescent="0.2">
      <c r="D1187" s="429">
        <v>240</v>
      </c>
      <c r="E1187" s="429" t="s">
        <v>179</v>
      </c>
    </row>
    <row r="1188" spans="4:249" x14ac:dyDescent="0.2">
      <c r="E1188" s="428" t="s">
        <v>130</v>
      </c>
      <c r="F1188" s="426">
        <v>1</v>
      </c>
      <c r="G1188" s="426">
        <v>2</v>
      </c>
      <c r="H1188" s="426">
        <v>3</v>
      </c>
      <c r="I1188" s="426">
        <v>4</v>
      </c>
      <c r="J1188" s="426">
        <v>5</v>
      </c>
      <c r="K1188" s="426">
        <v>6</v>
      </c>
      <c r="L1188" s="426">
        <v>7</v>
      </c>
      <c r="M1188" s="426">
        <v>8</v>
      </c>
      <c r="N1188" s="426">
        <v>9</v>
      </c>
      <c r="O1188" s="426">
        <v>10</v>
      </c>
      <c r="P1188" s="426">
        <v>11</v>
      </c>
      <c r="Q1188" s="426">
        <v>12</v>
      </c>
      <c r="R1188" s="426">
        <v>13</v>
      </c>
      <c r="S1188" s="426">
        <v>14</v>
      </c>
      <c r="T1188" s="426">
        <v>15</v>
      </c>
      <c r="U1188" s="426">
        <v>16</v>
      </c>
      <c r="V1188" s="426">
        <v>17</v>
      </c>
      <c r="W1188" s="426">
        <v>18</v>
      </c>
      <c r="X1188" s="426">
        <v>19</v>
      </c>
      <c r="Y1188" s="426">
        <v>20</v>
      </c>
      <c r="Z1188" s="426">
        <v>21</v>
      </c>
      <c r="AA1188" s="426">
        <v>22</v>
      </c>
      <c r="AB1188" s="426">
        <v>23</v>
      </c>
      <c r="AC1188" s="426">
        <v>24</v>
      </c>
      <c r="AD1188" s="426">
        <v>25</v>
      </c>
      <c r="AE1188" s="426">
        <v>26</v>
      </c>
      <c r="AF1188" s="426">
        <v>27</v>
      </c>
      <c r="AG1188" s="426">
        <v>28</v>
      </c>
      <c r="AH1188" s="426">
        <v>29</v>
      </c>
      <c r="AI1188" s="426">
        <v>30</v>
      </c>
      <c r="AJ1188" s="426">
        <v>31</v>
      </c>
      <c r="AK1188" s="426">
        <v>32</v>
      </c>
      <c r="AL1188" s="426">
        <v>33</v>
      </c>
      <c r="AM1188" s="426">
        <v>34</v>
      </c>
      <c r="AN1188" s="426">
        <v>35</v>
      </c>
      <c r="AO1188" s="426">
        <v>36</v>
      </c>
      <c r="AP1188" s="426">
        <v>37</v>
      </c>
      <c r="AQ1188" s="426">
        <v>38</v>
      </c>
      <c r="AR1188" s="426">
        <v>39</v>
      </c>
      <c r="AS1188" s="426">
        <v>40</v>
      </c>
      <c r="AT1188" s="426">
        <v>41</v>
      </c>
      <c r="AU1188" s="426">
        <v>42</v>
      </c>
      <c r="AV1188" s="426">
        <v>43</v>
      </c>
      <c r="AW1188" s="426">
        <v>44</v>
      </c>
      <c r="AX1188" s="426">
        <v>45</v>
      </c>
      <c r="AY1188" s="426">
        <v>46</v>
      </c>
      <c r="AZ1188" s="426">
        <v>47</v>
      </c>
      <c r="BA1188" s="426">
        <v>48</v>
      </c>
      <c r="BB1188" s="426">
        <v>49</v>
      </c>
      <c r="BC1188" s="426">
        <v>50</v>
      </c>
      <c r="BD1188" s="426">
        <v>51</v>
      </c>
      <c r="BE1188" s="426">
        <v>52</v>
      </c>
      <c r="BF1188" s="426">
        <v>53</v>
      </c>
      <c r="BG1188" s="426">
        <v>54</v>
      </c>
      <c r="BH1188" s="426">
        <v>55</v>
      </c>
      <c r="BI1188" s="426">
        <v>56</v>
      </c>
      <c r="BJ1188" s="426">
        <v>57</v>
      </c>
      <c r="BK1188" s="426">
        <v>58</v>
      </c>
      <c r="BL1188" s="426">
        <v>59</v>
      </c>
      <c r="BM1188" s="426">
        <v>60</v>
      </c>
      <c r="BN1188" s="426">
        <v>61</v>
      </c>
      <c r="BO1188" s="426">
        <v>62</v>
      </c>
      <c r="BP1188" s="426">
        <v>63</v>
      </c>
      <c r="BQ1188" s="426">
        <v>64</v>
      </c>
      <c r="BR1188" s="426">
        <v>65</v>
      </c>
      <c r="BS1188" s="426">
        <v>66</v>
      </c>
      <c r="BT1188" s="426">
        <v>67</v>
      </c>
      <c r="BU1188" s="426">
        <v>68</v>
      </c>
      <c r="BV1188" s="426">
        <v>69</v>
      </c>
      <c r="BW1188" s="426">
        <v>70</v>
      </c>
      <c r="BX1188" s="426">
        <v>71</v>
      </c>
      <c r="BY1188" s="426">
        <v>72</v>
      </c>
      <c r="BZ1188" s="426">
        <v>73</v>
      </c>
      <c r="CA1188" s="426">
        <v>74</v>
      </c>
      <c r="CB1188" s="426">
        <v>75</v>
      </c>
      <c r="CC1188" s="426">
        <v>76</v>
      </c>
      <c r="CD1188" s="426">
        <v>77</v>
      </c>
      <c r="CE1188" s="426">
        <v>78</v>
      </c>
      <c r="CF1188" s="426">
        <v>79</v>
      </c>
      <c r="CG1188" s="426">
        <v>80</v>
      </c>
      <c r="CH1188" s="426">
        <v>81</v>
      </c>
      <c r="CI1188" s="426">
        <v>82</v>
      </c>
      <c r="CJ1188" s="426">
        <v>83</v>
      </c>
      <c r="CK1188" s="426">
        <v>84</v>
      </c>
      <c r="CL1188" s="426">
        <v>85</v>
      </c>
      <c r="CM1188" s="426">
        <v>86</v>
      </c>
      <c r="CN1188" s="426">
        <v>87</v>
      </c>
      <c r="CO1188" s="426">
        <v>88</v>
      </c>
      <c r="CP1188" s="426">
        <v>89</v>
      </c>
      <c r="CQ1188" s="426">
        <v>90</v>
      </c>
      <c r="CR1188" s="426">
        <v>91</v>
      </c>
      <c r="CS1188" s="426">
        <v>92</v>
      </c>
      <c r="CT1188" s="426">
        <v>93</v>
      </c>
      <c r="CU1188" s="426">
        <v>94</v>
      </c>
      <c r="CV1188" s="426">
        <v>95</v>
      </c>
      <c r="CW1188" s="426">
        <v>96</v>
      </c>
      <c r="CX1188" s="426">
        <v>97</v>
      </c>
      <c r="CY1188" s="426">
        <v>98</v>
      </c>
      <c r="CZ1188" s="426">
        <v>99</v>
      </c>
      <c r="DA1188" s="426">
        <v>100</v>
      </c>
      <c r="DB1188" s="426">
        <v>101</v>
      </c>
      <c r="DC1188" s="426">
        <v>102</v>
      </c>
      <c r="DD1188" s="426">
        <v>103</v>
      </c>
      <c r="DE1188" s="426">
        <v>104</v>
      </c>
      <c r="DF1188" s="426">
        <v>105</v>
      </c>
      <c r="DG1188" s="426">
        <v>106</v>
      </c>
      <c r="DH1188" s="426">
        <v>107</v>
      </c>
      <c r="DI1188" s="426">
        <v>108</v>
      </c>
      <c r="DJ1188" s="426">
        <v>109</v>
      </c>
      <c r="DK1188" s="426">
        <v>110</v>
      </c>
      <c r="DL1188" s="426">
        <v>111</v>
      </c>
      <c r="DM1188" s="426">
        <v>112</v>
      </c>
      <c r="DN1188" s="426">
        <v>113</v>
      </c>
      <c r="DO1188" s="426">
        <v>114</v>
      </c>
      <c r="DP1188" s="426">
        <v>115</v>
      </c>
      <c r="DQ1188" s="426">
        <v>116</v>
      </c>
      <c r="DR1188" s="426">
        <v>117</v>
      </c>
      <c r="DS1188" s="426">
        <v>118</v>
      </c>
      <c r="DT1188" s="426">
        <v>119</v>
      </c>
      <c r="DU1188" s="426">
        <v>120</v>
      </c>
      <c r="DV1188" s="426">
        <v>121</v>
      </c>
      <c r="DW1188" s="426">
        <v>122</v>
      </c>
      <c r="DX1188" s="426">
        <v>123</v>
      </c>
      <c r="DY1188" s="426">
        <v>124</v>
      </c>
      <c r="DZ1188" s="426">
        <v>125</v>
      </c>
      <c r="EA1188" s="426">
        <v>126</v>
      </c>
      <c r="EB1188" s="426">
        <v>127</v>
      </c>
      <c r="EC1188" s="426">
        <v>128</v>
      </c>
      <c r="ED1188" s="426">
        <v>129</v>
      </c>
      <c r="EE1188" s="426">
        <v>130</v>
      </c>
      <c r="EF1188" s="426">
        <v>131</v>
      </c>
      <c r="EG1188" s="426">
        <v>132</v>
      </c>
      <c r="EH1188" s="426">
        <v>133</v>
      </c>
      <c r="EI1188" s="426">
        <v>134</v>
      </c>
      <c r="EJ1188" s="426">
        <v>135</v>
      </c>
      <c r="EK1188" s="426">
        <v>136</v>
      </c>
      <c r="EL1188" s="426">
        <v>137</v>
      </c>
      <c r="EM1188" s="426">
        <v>138</v>
      </c>
      <c r="EN1188" s="426">
        <v>139</v>
      </c>
      <c r="EO1188" s="426">
        <v>140</v>
      </c>
      <c r="EP1188" s="426">
        <v>141</v>
      </c>
      <c r="EQ1188" s="426">
        <v>142</v>
      </c>
      <c r="ER1188" s="426">
        <v>143</v>
      </c>
      <c r="ES1188" s="426">
        <v>144</v>
      </c>
      <c r="ET1188" s="426">
        <v>145</v>
      </c>
      <c r="EU1188" s="426">
        <v>146</v>
      </c>
      <c r="EV1188" s="426">
        <v>147</v>
      </c>
      <c r="EW1188" s="426">
        <v>148</v>
      </c>
      <c r="EX1188" s="426">
        <v>149</v>
      </c>
      <c r="EY1188" s="426">
        <v>150</v>
      </c>
      <c r="EZ1188" s="426">
        <v>151</v>
      </c>
      <c r="FA1188" s="426">
        <v>152</v>
      </c>
      <c r="FB1188" s="426">
        <v>153</v>
      </c>
      <c r="FC1188" s="426">
        <v>154</v>
      </c>
      <c r="FD1188" s="426">
        <v>155</v>
      </c>
      <c r="FE1188" s="426">
        <v>156</v>
      </c>
      <c r="FF1188" s="426">
        <v>157</v>
      </c>
      <c r="FG1188" s="426">
        <v>158</v>
      </c>
      <c r="FH1188" s="426">
        <v>159</v>
      </c>
      <c r="FI1188" s="426">
        <v>160</v>
      </c>
      <c r="FJ1188" s="426">
        <v>161</v>
      </c>
      <c r="FK1188" s="426">
        <v>162</v>
      </c>
      <c r="FL1188" s="426">
        <v>163</v>
      </c>
      <c r="FM1188" s="426">
        <v>164</v>
      </c>
      <c r="FN1188" s="426">
        <v>165</v>
      </c>
      <c r="FO1188" s="426">
        <v>166</v>
      </c>
      <c r="FP1188" s="426">
        <v>167</v>
      </c>
      <c r="FQ1188" s="426">
        <v>168</v>
      </c>
      <c r="FR1188" s="426">
        <v>169</v>
      </c>
      <c r="FS1188" s="426">
        <v>170</v>
      </c>
      <c r="FT1188" s="426">
        <v>171</v>
      </c>
      <c r="FU1188" s="426">
        <v>172</v>
      </c>
      <c r="FV1188" s="426">
        <v>173</v>
      </c>
      <c r="FW1188" s="426">
        <v>174</v>
      </c>
      <c r="FX1188" s="426">
        <v>175</v>
      </c>
      <c r="FY1188" s="426">
        <v>176</v>
      </c>
      <c r="FZ1188" s="426">
        <v>177</v>
      </c>
      <c r="GA1188" s="426">
        <v>178</v>
      </c>
      <c r="GB1188" s="426">
        <v>179</v>
      </c>
      <c r="GC1188" s="426">
        <v>180</v>
      </c>
      <c r="GD1188" s="426">
        <v>181</v>
      </c>
      <c r="GE1188" s="426">
        <v>182</v>
      </c>
      <c r="GF1188" s="426">
        <v>183</v>
      </c>
      <c r="GG1188" s="426">
        <v>184</v>
      </c>
      <c r="GH1188" s="426">
        <v>185</v>
      </c>
      <c r="GI1188" s="426">
        <v>186</v>
      </c>
      <c r="GJ1188" s="426">
        <v>187</v>
      </c>
      <c r="GK1188" s="426">
        <v>188</v>
      </c>
      <c r="GL1188" s="426">
        <v>189</v>
      </c>
      <c r="GM1188" s="426">
        <v>190</v>
      </c>
      <c r="GN1188" s="426">
        <v>191</v>
      </c>
      <c r="GO1188" s="426">
        <v>192</v>
      </c>
      <c r="GP1188" s="426">
        <v>193</v>
      </c>
      <c r="GQ1188" s="426">
        <v>194</v>
      </c>
      <c r="GR1188" s="426">
        <v>195</v>
      </c>
      <c r="GS1188" s="426">
        <v>196</v>
      </c>
      <c r="GT1188" s="426">
        <v>197</v>
      </c>
      <c r="GU1188" s="426">
        <v>198</v>
      </c>
      <c r="GV1188" s="426">
        <v>199</v>
      </c>
      <c r="GW1188" s="426">
        <v>200</v>
      </c>
      <c r="GX1188" s="426">
        <v>201</v>
      </c>
      <c r="GY1188" s="426">
        <v>202</v>
      </c>
      <c r="GZ1188" s="426">
        <v>203</v>
      </c>
      <c r="HA1188" s="426">
        <v>204</v>
      </c>
      <c r="HB1188" s="426">
        <v>205</v>
      </c>
      <c r="HC1188" s="426">
        <v>206</v>
      </c>
      <c r="HD1188" s="426">
        <v>207</v>
      </c>
      <c r="HE1188" s="426">
        <v>208</v>
      </c>
      <c r="HF1188" s="426">
        <v>209</v>
      </c>
      <c r="HG1188" s="426">
        <v>210</v>
      </c>
      <c r="HH1188" s="426">
        <v>211</v>
      </c>
      <c r="HI1188" s="426">
        <v>212</v>
      </c>
      <c r="HJ1188" s="426">
        <v>213</v>
      </c>
      <c r="HK1188" s="426">
        <v>214</v>
      </c>
      <c r="HL1188" s="426">
        <v>215</v>
      </c>
      <c r="HM1188" s="426">
        <v>216</v>
      </c>
      <c r="HN1188" s="426">
        <v>217</v>
      </c>
      <c r="HO1188" s="426">
        <v>218</v>
      </c>
      <c r="HP1188" s="426">
        <v>219</v>
      </c>
      <c r="HQ1188" s="426">
        <v>220</v>
      </c>
      <c r="HR1188" s="426">
        <v>221</v>
      </c>
      <c r="HS1188" s="426">
        <v>222</v>
      </c>
      <c r="HT1188" s="426">
        <v>223</v>
      </c>
      <c r="HU1188" s="426">
        <v>224</v>
      </c>
      <c r="HV1188" s="426">
        <v>225</v>
      </c>
      <c r="HW1188" s="426">
        <v>226</v>
      </c>
      <c r="HX1188" s="426">
        <v>227</v>
      </c>
      <c r="HY1188" s="426">
        <v>228</v>
      </c>
      <c r="HZ1188" s="426">
        <v>229</v>
      </c>
      <c r="IA1188" s="426">
        <v>230</v>
      </c>
      <c r="IB1188" s="426">
        <v>231</v>
      </c>
      <c r="IC1188" s="426">
        <v>232</v>
      </c>
      <c r="ID1188" s="426">
        <v>233</v>
      </c>
      <c r="IE1188" s="426">
        <v>234</v>
      </c>
      <c r="IF1188" s="426">
        <v>235</v>
      </c>
      <c r="IG1188" s="426">
        <v>236</v>
      </c>
      <c r="IH1188" s="426">
        <v>237</v>
      </c>
      <c r="II1188" s="426">
        <v>238</v>
      </c>
      <c r="IJ1188" s="426">
        <v>239</v>
      </c>
      <c r="IK1188" s="426">
        <v>240</v>
      </c>
    </row>
    <row r="1189" spans="4:249" x14ac:dyDescent="0.2">
      <c r="E1189" s="428" t="s">
        <v>157</v>
      </c>
      <c r="F1189" s="426">
        <v>209</v>
      </c>
      <c r="G1189" s="426">
        <v>234</v>
      </c>
      <c r="H1189" s="426">
        <v>192</v>
      </c>
      <c r="I1189" s="426">
        <v>71</v>
      </c>
      <c r="J1189" s="426">
        <v>227</v>
      </c>
      <c r="K1189" s="426">
        <v>15</v>
      </c>
      <c r="L1189" s="426">
        <v>113</v>
      </c>
      <c r="M1189" s="426">
        <v>137</v>
      </c>
      <c r="N1189" s="426">
        <v>161</v>
      </c>
      <c r="O1189" s="426">
        <v>132</v>
      </c>
      <c r="P1189" s="426">
        <v>222</v>
      </c>
      <c r="Q1189" s="426">
        <v>195</v>
      </c>
      <c r="R1189" s="426">
        <v>85</v>
      </c>
      <c r="S1189" s="426">
        <v>147</v>
      </c>
      <c r="T1189" s="426">
        <v>162</v>
      </c>
      <c r="U1189" s="426">
        <v>178</v>
      </c>
      <c r="V1189" s="426">
        <v>149</v>
      </c>
      <c r="W1189" s="426">
        <v>125</v>
      </c>
      <c r="X1189" s="426">
        <v>166</v>
      </c>
      <c r="Y1189" s="426">
        <v>197</v>
      </c>
      <c r="Z1189" s="426">
        <v>79</v>
      </c>
      <c r="AA1189" s="426">
        <v>128</v>
      </c>
      <c r="AB1189" s="426">
        <v>67</v>
      </c>
      <c r="AC1189" s="426">
        <v>131</v>
      </c>
      <c r="AD1189" s="426">
        <v>99</v>
      </c>
      <c r="AE1189" s="426">
        <v>84</v>
      </c>
      <c r="AF1189" s="426">
        <v>218</v>
      </c>
      <c r="AG1189" s="426">
        <v>64</v>
      </c>
      <c r="AH1189" s="426">
        <v>168</v>
      </c>
      <c r="AI1189" s="426">
        <v>193</v>
      </c>
      <c r="AJ1189" s="426">
        <v>165</v>
      </c>
      <c r="AK1189" s="426">
        <v>235</v>
      </c>
      <c r="AL1189" s="426">
        <v>32</v>
      </c>
      <c r="AM1189" s="426">
        <v>170</v>
      </c>
      <c r="AN1189" s="426">
        <v>88</v>
      </c>
      <c r="AO1189" s="426">
        <v>182</v>
      </c>
      <c r="AP1189" s="426">
        <v>8</v>
      </c>
      <c r="AQ1189" s="426">
        <v>40</v>
      </c>
      <c r="AR1189" s="426">
        <v>221</v>
      </c>
      <c r="AS1189" s="426">
        <v>189</v>
      </c>
      <c r="AT1189" s="426">
        <v>223</v>
      </c>
      <c r="AU1189" s="426">
        <v>109</v>
      </c>
      <c r="AV1189" s="426">
        <v>200</v>
      </c>
      <c r="AW1189" s="426">
        <v>47</v>
      </c>
      <c r="AX1189" s="426">
        <v>238</v>
      </c>
      <c r="AY1189" s="426">
        <v>144</v>
      </c>
      <c r="AZ1189" s="426">
        <v>34</v>
      </c>
      <c r="BA1189" s="426">
        <v>51</v>
      </c>
      <c r="BB1189" s="426">
        <v>82</v>
      </c>
      <c r="BC1189" s="426">
        <v>173</v>
      </c>
      <c r="BD1189" s="426">
        <v>154</v>
      </c>
      <c r="BE1189" s="426">
        <v>78</v>
      </c>
      <c r="BF1189" s="426">
        <v>232</v>
      </c>
      <c r="BG1189" s="426">
        <v>108</v>
      </c>
      <c r="BH1189" s="426">
        <v>6</v>
      </c>
      <c r="BI1189" s="426">
        <v>152</v>
      </c>
      <c r="BJ1189" s="426">
        <v>53</v>
      </c>
      <c r="BK1189" s="426">
        <v>20</v>
      </c>
      <c r="BL1189" s="426">
        <v>33</v>
      </c>
      <c r="BM1189" s="426">
        <v>194</v>
      </c>
      <c r="BN1189" s="426">
        <v>30</v>
      </c>
      <c r="BO1189" s="426">
        <v>240</v>
      </c>
      <c r="BP1189" s="426">
        <v>169</v>
      </c>
      <c r="BQ1189" s="426">
        <v>92</v>
      </c>
      <c r="BR1189" s="426">
        <v>12</v>
      </c>
      <c r="BS1189" s="426">
        <v>63</v>
      </c>
      <c r="BT1189" s="426">
        <v>89</v>
      </c>
      <c r="BU1189" s="426">
        <v>181</v>
      </c>
      <c r="BV1189" s="426">
        <v>157</v>
      </c>
      <c r="BW1189" s="426">
        <v>52</v>
      </c>
      <c r="BX1189" s="426">
        <v>14</v>
      </c>
      <c r="BY1189" s="426">
        <v>68</v>
      </c>
      <c r="BZ1189" s="426">
        <v>75</v>
      </c>
      <c r="CA1189" s="426">
        <v>185</v>
      </c>
      <c r="CB1189" s="426">
        <v>117</v>
      </c>
      <c r="CC1189" s="426">
        <v>24</v>
      </c>
      <c r="CD1189" s="426">
        <v>199</v>
      </c>
      <c r="CE1189" s="426">
        <v>46</v>
      </c>
      <c r="CF1189" s="426">
        <v>211</v>
      </c>
      <c r="CG1189" s="426">
        <v>86</v>
      </c>
      <c r="CH1189" s="426">
        <v>10</v>
      </c>
      <c r="CI1189" s="426">
        <v>133</v>
      </c>
      <c r="CJ1189" s="426">
        <v>37</v>
      </c>
      <c r="CK1189" s="426">
        <v>56</v>
      </c>
      <c r="CL1189" s="426">
        <v>172</v>
      </c>
      <c r="CM1189" s="426">
        <v>239</v>
      </c>
      <c r="CN1189" s="426">
        <v>180</v>
      </c>
      <c r="CO1189" s="426">
        <v>96</v>
      </c>
      <c r="CP1189" s="426">
        <v>202</v>
      </c>
      <c r="CQ1189" s="426">
        <v>61</v>
      </c>
      <c r="CR1189" s="426">
        <v>5</v>
      </c>
      <c r="CS1189" s="426">
        <v>104</v>
      </c>
      <c r="CT1189" s="426">
        <v>27</v>
      </c>
      <c r="CU1189" s="426">
        <v>142</v>
      </c>
      <c r="CV1189" s="426">
        <v>36</v>
      </c>
      <c r="CW1189" s="426">
        <v>19</v>
      </c>
      <c r="CX1189" s="426">
        <v>93</v>
      </c>
      <c r="CY1189" s="426">
        <v>177</v>
      </c>
      <c r="CZ1189" s="426">
        <v>171</v>
      </c>
      <c r="DA1189" s="426">
        <v>123</v>
      </c>
      <c r="DB1189" s="426">
        <v>115</v>
      </c>
      <c r="DC1189" s="426">
        <v>18</v>
      </c>
      <c r="DD1189" s="426">
        <v>175</v>
      </c>
      <c r="DE1189" s="426">
        <v>231</v>
      </c>
      <c r="DF1189" s="426">
        <v>127</v>
      </c>
      <c r="DG1189" s="426">
        <v>65</v>
      </c>
      <c r="DH1189" s="426">
        <v>143</v>
      </c>
      <c r="DI1189" s="426">
        <v>159</v>
      </c>
      <c r="DJ1189" s="426">
        <v>126</v>
      </c>
      <c r="DK1189" s="426">
        <v>148</v>
      </c>
      <c r="DL1189" s="426">
        <v>38</v>
      </c>
      <c r="DM1189" s="426">
        <v>140</v>
      </c>
      <c r="DN1189" s="426">
        <v>76</v>
      </c>
      <c r="DO1189" s="426">
        <v>100</v>
      </c>
      <c r="DP1189" s="426">
        <v>224</v>
      </c>
      <c r="DQ1189" s="426">
        <v>90</v>
      </c>
      <c r="DR1189" s="426">
        <v>83</v>
      </c>
      <c r="DS1189" s="426">
        <v>31</v>
      </c>
      <c r="DT1189" s="426">
        <v>230</v>
      </c>
      <c r="DU1189" s="426">
        <v>216</v>
      </c>
      <c r="DV1189" s="426">
        <v>54</v>
      </c>
      <c r="DW1189" s="426">
        <v>130</v>
      </c>
      <c r="DX1189" s="426">
        <v>150</v>
      </c>
      <c r="DY1189" s="426">
        <v>228</v>
      </c>
      <c r="DZ1189" s="426">
        <v>13</v>
      </c>
      <c r="EA1189" s="426">
        <v>4</v>
      </c>
      <c r="EB1189" s="426">
        <v>184</v>
      </c>
      <c r="EC1189" s="426">
        <v>212</v>
      </c>
      <c r="ED1189" s="426">
        <v>233</v>
      </c>
      <c r="EE1189" s="426">
        <v>217</v>
      </c>
      <c r="EF1189" s="426">
        <v>87</v>
      </c>
      <c r="EG1189" s="426">
        <v>60</v>
      </c>
      <c r="EH1189" s="426">
        <v>141</v>
      </c>
      <c r="EI1189" s="426">
        <v>72</v>
      </c>
      <c r="EJ1189" s="426">
        <v>122</v>
      </c>
      <c r="EK1189" s="426">
        <v>155</v>
      </c>
      <c r="EL1189" s="426">
        <v>220</v>
      </c>
      <c r="EM1189" s="426">
        <v>176</v>
      </c>
      <c r="EN1189" s="426">
        <v>190</v>
      </c>
      <c r="EO1189" s="426">
        <v>1</v>
      </c>
      <c r="EP1189" s="426">
        <v>135</v>
      </c>
      <c r="EQ1189" s="426">
        <v>129</v>
      </c>
      <c r="ER1189" s="426">
        <v>229</v>
      </c>
      <c r="ES1189" s="426">
        <v>201</v>
      </c>
      <c r="ET1189" s="426">
        <v>69</v>
      </c>
      <c r="EU1189" s="426">
        <v>58</v>
      </c>
      <c r="EV1189" s="426">
        <v>73</v>
      </c>
      <c r="EW1189" s="426">
        <v>107</v>
      </c>
      <c r="EX1189" s="426">
        <v>50</v>
      </c>
      <c r="EY1189" s="426">
        <v>16</v>
      </c>
      <c r="EZ1189" s="426">
        <v>35</v>
      </c>
      <c r="FA1189" s="426">
        <v>103</v>
      </c>
      <c r="FB1189" s="426">
        <v>124</v>
      </c>
      <c r="FC1189" s="426">
        <v>55</v>
      </c>
      <c r="FD1189" s="426">
        <v>146</v>
      </c>
      <c r="FE1189" s="426">
        <v>105</v>
      </c>
      <c r="FF1189" s="426">
        <v>70</v>
      </c>
      <c r="FG1189" s="426">
        <v>174</v>
      </c>
      <c r="FH1189" s="426">
        <v>43</v>
      </c>
      <c r="FI1189" s="426">
        <v>28</v>
      </c>
      <c r="FJ1189" s="426">
        <v>9</v>
      </c>
      <c r="FK1189" s="426">
        <v>136</v>
      </c>
      <c r="FL1189" s="426">
        <v>179</v>
      </c>
      <c r="FM1189" s="426">
        <v>207</v>
      </c>
      <c r="FN1189" s="426">
        <v>204</v>
      </c>
      <c r="FO1189" s="426">
        <v>77</v>
      </c>
      <c r="FP1189" s="426">
        <v>74</v>
      </c>
      <c r="FQ1189" s="426">
        <v>49</v>
      </c>
      <c r="FR1189" s="426">
        <v>153</v>
      </c>
      <c r="FS1189" s="426">
        <v>191</v>
      </c>
      <c r="FT1189" s="426">
        <v>94</v>
      </c>
      <c r="FU1189" s="426">
        <v>145</v>
      </c>
      <c r="FV1189" s="426">
        <v>151</v>
      </c>
      <c r="FW1189" s="426">
        <v>138</v>
      </c>
      <c r="FX1189" s="426">
        <v>7</v>
      </c>
      <c r="FY1189" s="426">
        <v>114</v>
      </c>
      <c r="FZ1189" s="426">
        <v>205</v>
      </c>
      <c r="GA1189" s="426">
        <v>139</v>
      </c>
      <c r="GB1189" s="426">
        <v>26</v>
      </c>
      <c r="GC1189" s="426">
        <v>22</v>
      </c>
      <c r="GD1189" s="426">
        <v>39</v>
      </c>
      <c r="GE1189" s="426">
        <v>25</v>
      </c>
      <c r="GF1189" s="426">
        <v>121</v>
      </c>
      <c r="GG1189" s="426">
        <v>118</v>
      </c>
      <c r="GH1189" s="426">
        <v>3</v>
      </c>
      <c r="GI1189" s="426">
        <v>57</v>
      </c>
      <c r="GJ1189" s="426">
        <v>66</v>
      </c>
      <c r="GK1189" s="426">
        <v>42</v>
      </c>
      <c r="GL1189" s="426">
        <v>196</v>
      </c>
      <c r="GM1189" s="426">
        <v>226</v>
      </c>
      <c r="GN1189" s="426">
        <v>214</v>
      </c>
      <c r="GO1189" s="426">
        <v>198</v>
      </c>
      <c r="GP1189" s="426">
        <v>187</v>
      </c>
      <c r="GQ1189" s="426">
        <v>95</v>
      </c>
      <c r="GR1189" s="426">
        <v>97</v>
      </c>
      <c r="GS1189" s="426">
        <v>98</v>
      </c>
      <c r="GT1189" s="426">
        <v>91</v>
      </c>
      <c r="GU1189" s="426">
        <v>206</v>
      </c>
      <c r="GV1189" s="426">
        <v>81</v>
      </c>
      <c r="GW1189" s="426">
        <v>59</v>
      </c>
      <c r="GX1189" s="426">
        <v>23</v>
      </c>
      <c r="GY1189" s="426">
        <v>219</v>
      </c>
      <c r="GZ1189" s="426">
        <v>164</v>
      </c>
      <c r="HA1189" s="426">
        <v>110</v>
      </c>
      <c r="HB1189" s="426">
        <v>213</v>
      </c>
      <c r="HC1189" s="426">
        <v>134</v>
      </c>
      <c r="HD1189" s="426">
        <v>160</v>
      </c>
      <c r="HE1189" s="426">
        <v>17</v>
      </c>
      <c r="HF1189" s="426">
        <v>163</v>
      </c>
      <c r="HG1189" s="426">
        <v>116</v>
      </c>
      <c r="HH1189" s="426">
        <v>120</v>
      </c>
      <c r="HI1189" s="426">
        <v>210</v>
      </c>
      <c r="HJ1189" s="426">
        <v>106</v>
      </c>
      <c r="HK1189" s="426">
        <v>203</v>
      </c>
      <c r="HL1189" s="426">
        <v>186</v>
      </c>
      <c r="HM1189" s="426">
        <v>215</v>
      </c>
      <c r="HN1189" s="426">
        <v>158</v>
      </c>
      <c r="HO1189" s="426">
        <v>237</v>
      </c>
      <c r="HP1189" s="426">
        <v>102</v>
      </c>
      <c r="HQ1189" s="426">
        <v>183</v>
      </c>
      <c r="HR1189" s="426">
        <v>188</v>
      </c>
      <c r="HS1189" s="426">
        <v>208</v>
      </c>
      <c r="HT1189" s="426">
        <v>29</v>
      </c>
      <c r="HU1189" s="426">
        <v>2</v>
      </c>
      <c r="HV1189" s="426">
        <v>156</v>
      </c>
      <c r="HW1189" s="426">
        <v>48</v>
      </c>
      <c r="HX1189" s="426">
        <v>119</v>
      </c>
      <c r="HY1189" s="426">
        <v>112</v>
      </c>
      <c r="HZ1189" s="426">
        <v>41</v>
      </c>
      <c r="IA1189" s="426">
        <v>167</v>
      </c>
      <c r="IB1189" s="426">
        <v>44</v>
      </c>
      <c r="IC1189" s="426">
        <v>21</v>
      </c>
      <c r="ID1189" s="426">
        <v>225</v>
      </c>
      <c r="IE1189" s="426">
        <v>11</v>
      </c>
      <c r="IF1189" s="426">
        <v>111</v>
      </c>
      <c r="IG1189" s="426">
        <v>62</v>
      </c>
      <c r="IH1189" s="426">
        <v>45</v>
      </c>
      <c r="II1189" s="426">
        <v>80</v>
      </c>
      <c r="IJ1189" s="426">
        <v>101</v>
      </c>
      <c r="IK1189" s="426">
        <v>236</v>
      </c>
    </row>
    <row r="1190" spans="4:249" x14ac:dyDescent="0.2">
      <c r="E1190" s="428" t="s">
        <v>159</v>
      </c>
      <c r="F1190" s="426">
        <v>59</v>
      </c>
      <c r="G1190" s="426">
        <v>64</v>
      </c>
      <c r="H1190" s="426">
        <v>79</v>
      </c>
      <c r="I1190" s="426">
        <v>133</v>
      </c>
      <c r="J1190" s="426">
        <v>151</v>
      </c>
      <c r="K1190" s="426">
        <v>233</v>
      </c>
      <c r="L1190" s="426">
        <v>71</v>
      </c>
      <c r="M1190" s="426">
        <v>240</v>
      </c>
      <c r="N1190" s="426">
        <v>83</v>
      </c>
      <c r="O1190" s="426">
        <v>136</v>
      </c>
      <c r="P1190" s="426">
        <v>12</v>
      </c>
      <c r="Q1190" s="426">
        <v>183</v>
      </c>
      <c r="R1190" s="426">
        <v>167</v>
      </c>
      <c r="S1190" s="426">
        <v>37</v>
      </c>
      <c r="T1190" s="426">
        <v>171</v>
      </c>
      <c r="U1190" s="426">
        <v>25</v>
      </c>
      <c r="V1190" s="426">
        <v>153</v>
      </c>
      <c r="W1190" s="426">
        <v>219</v>
      </c>
      <c r="X1190" s="426">
        <v>91</v>
      </c>
      <c r="Y1190" s="426">
        <v>231</v>
      </c>
      <c r="Z1190" s="426">
        <v>145</v>
      </c>
      <c r="AA1190" s="426">
        <v>29</v>
      </c>
      <c r="AB1190" s="426">
        <v>82</v>
      </c>
      <c r="AC1190" s="426">
        <v>186</v>
      </c>
      <c r="AD1190" s="426">
        <v>218</v>
      </c>
      <c r="AE1190" s="426">
        <v>3</v>
      </c>
      <c r="AF1190" s="426">
        <v>48</v>
      </c>
      <c r="AG1190" s="426">
        <v>210</v>
      </c>
      <c r="AH1190" s="426">
        <v>178</v>
      </c>
      <c r="AI1190" s="426">
        <v>32</v>
      </c>
      <c r="AJ1190" s="426">
        <v>224</v>
      </c>
      <c r="AK1190" s="426">
        <v>20</v>
      </c>
      <c r="AL1190" s="426">
        <v>201</v>
      </c>
      <c r="AM1190" s="426">
        <v>117</v>
      </c>
      <c r="AN1190" s="426">
        <v>144</v>
      </c>
      <c r="AO1190" s="426">
        <v>88</v>
      </c>
      <c r="AP1190" s="426">
        <v>228</v>
      </c>
      <c r="AQ1190" s="426">
        <v>1</v>
      </c>
      <c r="AR1190" s="426">
        <v>58</v>
      </c>
      <c r="AS1190" s="426">
        <v>129</v>
      </c>
      <c r="AT1190" s="426">
        <v>127</v>
      </c>
      <c r="AU1190" s="426">
        <v>204</v>
      </c>
      <c r="AV1190" s="426">
        <v>92</v>
      </c>
      <c r="AW1190" s="426">
        <v>52</v>
      </c>
      <c r="AX1190" s="426">
        <v>211</v>
      </c>
      <c r="AY1190" s="426">
        <v>118</v>
      </c>
      <c r="AZ1190" s="426">
        <v>221</v>
      </c>
      <c r="BA1190" s="426">
        <v>26</v>
      </c>
      <c r="BB1190" s="426">
        <v>103</v>
      </c>
      <c r="BC1190" s="426">
        <v>131</v>
      </c>
      <c r="BD1190" s="426">
        <v>142</v>
      </c>
      <c r="BE1190" s="426">
        <v>101</v>
      </c>
      <c r="BF1190" s="426">
        <v>172</v>
      </c>
      <c r="BG1190" s="426">
        <v>121</v>
      </c>
      <c r="BH1190" s="426">
        <v>232</v>
      </c>
      <c r="BI1190" s="426">
        <v>217</v>
      </c>
      <c r="BJ1190" s="426">
        <v>124</v>
      </c>
      <c r="BK1190" s="426">
        <v>140</v>
      </c>
      <c r="BL1190" s="426">
        <v>135</v>
      </c>
      <c r="BM1190" s="426">
        <v>237</v>
      </c>
      <c r="BN1190" s="426">
        <v>194</v>
      </c>
      <c r="BO1190" s="426">
        <v>226</v>
      </c>
      <c r="BP1190" s="426">
        <v>207</v>
      </c>
      <c r="BQ1190" s="426">
        <v>146</v>
      </c>
      <c r="BR1190" s="426">
        <v>188</v>
      </c>
      <c r="BS1190" s="426">
        <v>7</v>
      </c>
      <c r="BT1190" s="426">
        <v>49</v>
      </c>
      <c r="BU1190" s="426">
        <v>5</v>
      </c>
      <c r="BV1190" s="426">
        <v>206</v>
      </c>
      <c r="BW1190" s="426">
        <v>73</v>
      </c>
      <c r="BX1190" s="426">
        <v>95</v>
      </c>
      <c r="BY1190" s="426">
        <v>75</v>
      </c>
      <c r="BZ1190" s="426">
        <v>227</v>
      </c>
      <c r="CA1190" s="426">
        <v>111</v>
      </c>
      <c r="CB1190" s="426">
        <v>46</v>
      </c>
      <c r="CC1190" s="426">
        <v>173</v>
      </c>
      <c r="CD1190" s="426">
        <v>86</v>
      </c>
      <c r="CE1190" s="426">
        <v>65</v>
      </c>
      <c r="CF1190" s="426">
        <v>76</v>
      </c>
      <c r="CG1190" s="426">
        <v>149</v>
      </c>
      <c r="CH1190" s="426">
        <v>160</v>
      </c>
      <c r="CI1190" s="426">
        <v>43</v>
      </c>
      <c r="CJ1190" s="426">
        <v>35</v>
      </c>
      <c r="CK1190" s="426">
        <v>6</v>
      </c>
      <c r="CL1190" s="426">
        <v>18</v>
      </c>
      <c r="CM1190" s="426">
        <v>169</v>
      </c>
      <c r="CN1190" s="426">
        <v>134</v>
      </c>
      <c r="CO1190" s="426">
        <v>15</v>
      </c>
      <c r="CP1190" s="426">
        <v>198</v>
      </c>
      <c r="CQ1190" s="426">
        <v>68</v>
      </c>
      <c r="CR1190" s="426">
        <v>139</v>
      </c>
      <c r="CS1190" s="426">
        <v>39</v>
      </c>
      <c r="CT1190" s="426">
        <v>97</v>
      </c>
      <c r="CU1190" s="426">
        <v>216</v>
      </c>
      <c r="CV1190" s="426">
        <v>107</v>
      </c>
      <c r="CW1190" s="426">
        <v>110</v>
      </c>
      <c r="CX1190" s="426">
        <v>203</v>
      </c>
      <c r="CY1190" s="426">
        <v>45</v>
      </c>
      <c r="CZ1190" s="426">
        <v>155</v>
      </c>
      <c r="DA1190" s="426">
        <v>53</v>
      </c>
      <c r="DB1190" s="426">
        <v>132</v>
      </c>
      <c r="DC1190" s="426">
        <v>13</v>
      </c>
      <c r="DD1190" s="426">
        <v>196</v>
      </c>
      <c r="DE1190" s="426">
        <v>152</v>
      </c>
      <c r="DF1190" s="426">
        <v>87</v>
      </c>
      <c r="DG1190" s="426">
        <v>230</v>
      </c>
      <c r="DH1190" s="426">
        <v>225</v>
      </c>
      <c r="DI1190" s="426">
        <v>60</v>
      </c>
      <c r="DJ1190" s="426">
        <v>191</v>
      </c>
      <c r="DK1190" s="426">
        <v>114</v>
      </c>
      <c r="DL1190" s="426">
        <v>69</v>
      </c>
      <c r="DM1190" s="426">
        <v>138</v>
      </c>
      <c r="DN1190" s="426">
        <v>209</v>
      </c>
      <c r="DO1190" s="426">
        <v>78</v>
      </c>
      <c r="DP1190" s="426">
        <v>113</v>
      </c>
      <c r="DQ1190" s="426">
        <v>102</v>
      </c>
      <c r="DR1190" s="426">
        <v>229</v>
      </c>
      <c r="DS1190" s="426">
        <v>11</v>
      </c>
      <c r="DT1190" s="426">
        <v>98</v>
      </c>
      <c r="DU1190" s="426">
        <v>128</v>
      </c>
      <c r="DV1190" s="426">
        <v>197</v>
      </c>
      <c r="DW1190" s="426">
        <v>164</v>
      </c>
      <c r="DX1190" s="426">
        <v>47</v>
      </c>
      <c r="DY1190" s="426">
        <v>205</v>
      </c>
      <c r="DZ1190" s="426">
        <v>41</v>
      </c>
      <c r="EA1190" s="426">
        <v>150</v>
      </c>
      <c r="EB1190" s="426">
        <v>24</v>
      </c>
      <c r="EC1190" s="426">
        <v>2</v>
      </c>
      <c r="ED1190" s="426">
        <v>176</v>
      </c>
      <c r="EE1190" s="426">
        <v>62</v>
      </c>
      <c r="EF1190" s="426">
        <v>202</v>
      </c>
      <c r="EG1190" s="426">
        <v>56</v>
      </c>
      <c r="EH1190" s="426">
        <v>36</v>
      </c>
      <c r="EI1190" s="426">
        <v>31</v>
      </c>
      <c r="EJ1190" s="426">
        <v>223</v>
      </c>
      <c r="EK1190" s="426">
        <v>28</v>
      </c>
      <c r="EL1190" s="426">
        <v>80</v>
      </c>
      <c r="EM1190" s="426">
        <v>239</v>
      </c>
      <c r="EN1190" s="426">
        <v>93</v>
      </c>
      <c r="EO1190" s="426">
        <v>8</v>
      </c>
      <c r="EP1190" s="426">
        <v>163</v>
      </c>
      <c r="EQ1190" s="426">
        <v>159</v>
      </c>
      <c r="ER1190" s="426">
        <v>44</v>
      </c>
      <c r="ES1190" s="426">
        <v>115</v>
      </c>
      <c r="ET1190" s="426">
        <v>166</v>
      </c>
      <c r="EU1190" s="426">
        <v>157</v>
      </c>
      <c r="EV1190" s="426">
        <v>125</v>
      </c>
      <c r="EW1190" s="426">
        <v>234</v>
      </c>
      <c r="EX1190" s="426">
        <v>182</v>
      </c>
      <c r="EY1190" s="426">
        <v>19</v>
      </c>
      <c r="EZ1190" s="426">
        <v>99</v>
      </c>
      <c r="FA1190" s="426">
        <v>40</v>
      </c>
      <c r="FB1190" s="426">
        <v>74</v>
      </c>
      <c r="FC1190" s="426">
        <v>141</v>
      </c>
      <c r="FD1190" s="426">
        <v>158</v>
      </c>
      <c r="FE1190" s="426">
        <v>199</v>
      </c>
      <c r="FF1190" s="426">
        <v>175</v>
      </c>
      <c r="FG1190" s="426">
        <v>54</v>
      </c>
      <c r="FH1190" s="426">
        <v>106</v>
      </c>
      <c r="FI1190" s="426">
        <v>23</v>
      </c>
      <c r="FJ1190" s="426">
        <v>190</v>
      </c>
      <c r="FK1190" s="426">
        <v>148</v>
      </c>
      <c r="FL1190" s="426">
        <v>61</v>
      </c>
      <c r="FM1190" s="426">
        <v>112</v>
      </c>
      <c r="FN1190" s="426">
        <v>81</v>
      </c>
      <c r="FO1190" s="426">
        <v>174</v>
      </c>
      <c r="FP1190" s="426">
        <v>123</v>
      </c>
      <c r="FQ1190" s="426">
        <v>116</v>
      </c>
      <c r="FR1190" s="426">
        <v>215</v>
      </c>
      <c r="FS1190" s="426">
        <v>42</v>
      </c>
      <c r="FT1190" s="426">
        <v>119</v>
      </c>
      <c r="FU1190" s="426">
        <v>189</v>
      </c>
      <c r="FV1190" s="426">
        <v>130</v>
      </c>
      <c r="FW1190" s="426">
        <v>96</v>
      </c>
      <c r="FX1190" s="426">
        <v>143</v>
      </c>
      <c r="FY1190" s="426">
        <v>168</v>
      </c>
      <c r="FZ1190" s="426">
        <v>90</v>
      </c>
      <c r="GA1190" s="426">
        <v>109</v>
      </c>
      <c r="GB1190" s="426">
        <v>162</v>
      </c>
      <c r="GC1190" s="426">
        <v>177</v>
      </c>
      <c r="GD1190" s="426">
        <v>122</v>
      </c>
      <c r="GE1190" s="426">
        <v>165</v>
      </c>
      <c r="GF1190" s="426">
        <v>147</v>
      </c>
      <c r="GG1190" s="426">
        <v>51</v>
      </c>
      <c r="GH1190" s="426">
        <v>14</v>
      </c>
      <c r="GI1190" s="426">
        <v>200</v>
      </c>
      <c r="GJ1190" s="426">
        <v>10</v>
      </c>
      <c r="GK1190" s="426">
        <v>22</v>
      </c>
      <c r="GL1190" s="426">
        <v>77</v>
      </c>
      <c r="GM1190" s="426">
        <v>84</v>
      </c>
      <c r="GN1190" s="426">
        <v>184</v>
      </c>
      <c r="GO1190" s="426">
        <v>193</v>
      </c>
      <c r="GP1190" s="426">
        <v>235</v>
      </c>
      <c r="GQ1190" s="426">
        <v>105</v>
      </c>
      <c r="GR1190" s="426">
        <v>222</v>
      </c>
      <c r="GS1190" s="426">
        <v>55</v>
      </c>
      <c r="GT1190" s="426">
        <v>120</v>
      </c>
      <c r="GU1190" s="426">
        <v>34</v>
      </c>
      <c r="GV1190" s="426">
        <v>192</v>
      </c>
      <c r="GW1190" s="426">
        <v>181</v>
      </c>
      <c r="GX1190" s="426">
        <v>50</v>
      </c>
      <c r="GY1190" s="426">
        <v>236</v>
      </c>
      <c r="GZ1190" s="426">
        <v>161</v>
      </c>
      <c r="HA1190" s="426">
        <v>57</v>
      </c>
      <c r="HB1190" s="426">
        <v>21</v>
      </c>
      <c r="HC1190" s="426">
        <v>180</v>
      </c>
      <c r="HD1190" s="426">
        <v>126</v>
      </c>
      <c r="HE1190" s="426">
        <v>72</v>
      </c>
      <c r="HF1190" s="426">
        <v>212</v>
      </c>
      <c r="HG1190" s="426">
        <v>66</v>
      </c>
      <c r="HH1190" s="426">
        <v>89</v>
      </c>
      <c r="HI1190" s="426">
        <v>213</v>
      </c>
      <c r="HJ1190" s="426">
        <v>94</v>
      </c>
      <c r="HK1190" s="426">
        <v>16</v>
      </c>
      <c r="HL1190" s="426">
        <v>27</v>
      </c>
      <c r="HM1190" s="426">
        <v>170</v>
      </c>
      <c r="HN1190" s="426">
        <v>238</v>
      </c>
      <c r="HO1190" s="426">
        <v>104</v>
      </c>
      <c r="HP1190" s="426">
        <v>63</v>
      </c>
      <c r="HQ1190" s="426">
        <v>137</v>
      </c>
      <c r="HR1190" s="426">
        <v>185</v>
      </c>
      <c r="HS1190" s="426">
        <v>179</v>
      </c>
      <c r="HT1190" s="426">
        <v>195</v>
      </c>
      <c r="HU1190" s="426">
        <v>67</v>
      </c>
      <c r="HV1190" s="426">
        <v>38</v>
      </c>
      <c r="HW1190" s="426">
        <v>100</v>
      </c>
      <c r="HX1190" s="426">
        <v>9</v>
      </c>
      <c r="HY1190" s="426">
        <v>30</v>
      </c>
      <c r="HZ1190" s="426">
        <v>156</v>
      </c>
      <c r="IA1190" s="426">
        <v>154</v>
      </c>
      <c r="IB1190" s="426">
        <v>85</v>
      </c>
      <c r="IC1190" s="426">
        <v>33</v>
      </c>
      <c r="ID1190" s="426">
        <v>4</v>
      </c>
      <c r="IE1190" s="426">
        <v>208</v>
      </c>
      <c r="IF1190" s="426">
        <v>187</v>
      </c>
      <c r="IG1190" s="426">
        <v>70</v>
      </c>
      <c r="IH1190" s="426">
        <v>108</v>
      </c>
      <c r="II1190" s="426">
        <v>220</v>
      </c>
      <c r="IJ1190" s="426">
        <v>17</v>
      </c>
      <c r="IK1190" s="426">
        <v>214</v>
      </c>
    </row>
    <row r="1192" spans="4:249" x14ac:dyDescent="0.2">
      <c r="D1192" s="429">
        <v>241</v>
      </c>
      <c r="E1192" s="429" t="s">
        <v>179</v>
      </c>
    </row>
    <row r="1193" spans="4:249" x14ac:dyDescent="0.2">
      <c r="E1193" s="428" t="s">
        <v>130</v>
      </c>
      <c r="F1193" s="426">
        <v>1</v>
      </c>
      <c r="G1193" s="426">
        <v>2</v>
      </c>
      <c r="H1193" s="426">
        <v>3</v>
      </c>
      <c r="I1193" s="426">
        <v>4</v>
      </c>
      <c r="J1193" s="426">
        <v>5</v>
      </c>
      <c r="K1193" s="426">
        <v>6</v>
      </c>
      <c r="L1193" s="426">
        <v>7</v>
      </c>
      <c r="M1193" s="426">
        <v>8</v>
      </c>
      <c r="N1193" s="426">
        <v>9</v>
      </c>
      <c r="O1193" s="426">
        <v>10</v>
      </c>
      <c r="P1193" s="426">
        <v>11</v>
      </c>
      <c r="Q1193" s="426">
        <v>12</v>
      </c>
      <c r="R1193" s="426">
        <v>13</v>
      </c>
      <c r="S1193" s="426">
        <v>14</v>
      </c>
      <c r="T1193" s="426">
        <v>15</v>
      </c>
      <c r="U1193" s="426">
        <v>16</v>
      </c>
      <c r="V1193" s="426">
        <v>17</v>
      </c>
      <c r="W1193" s="426">
        <v>18</v>
      </c>
      <c r="X1193" s="426">
        <v>19</v>
      </c>
      <c r="Y1193" s="426">
        <v>20</v>
      </c>
      <c r="Z1193" s="426">
        <v>21</v>
      </c>
      <c r="AA1193" s="426">
        <v>22</v>
      </c>
      <c r="AB1193" s="426">
        <v>23</v>
      </c>
      <c r="AC1193" s="426">
        <v>24</v>
      </c>
      <c r="AD1193" s="426">
        <v>25</v>
      </c>
      <c r="AE1193" s="426">
        <v>26</v>
      </c>
      <c r="AF1193" s="426">
        <v>27</v>
      </c>
      <c r="AG1193" s="426">
        <v>28</v>
      </c>
      <c r="AH1193" s="426">
        <v>29</v>
      </c>
      <c r="AI1193" s="426">
        <v>30</v>
      </c>
      <c r="AJ1193" s="426">
        <v>31</v>
      </c>
      <c r="AK1193" s="426">
        <v>32</v>
      </c>
      <c r="AL1193" s="426">
        <v>33</v>
      </c>
      <c r="AM1193" s="426">
        <v>34</v>
      </c>
      <c r="AN1193" s="426">
        <v>35</v>
      </c>
      <c r="AO1193" s="426">
        <v>36</v>
      </c>
      <c r="AP1193" s="426">
        <v>37</v>
      </c>
      <c r="AQ1193" s="426">
        <v>38</v>
      </c>
      <c r="AR1193" s="426">
        <v>39</v>
      </c>
      <c r="AS1193" s="426">
        <v>40</v>
      </c>
      <c r="AT1193" s="426">
        <v>41</v>
      </c>
      <c r="AU1193" s="426">
        <v>42</v>
      </c>
      <c r="AV1193" s="426">
        <v>43</v>
      </c>
      <c r="AW1193" s="426">
        <v>44</v>
      </c>
      <c r="AX1193" s="426">
        <v>45</v>
      </c>
      <c r="AY1193" s="426">
        <v>46</v>
      </c>
      <c r="AZ1193" s="426">
        <v>47</v>
      </c>
      <c r="BA1193" s="426">
        <v>48</v>
      </c>
      <c r="BB1193" s="426">
        <v>49</v>
      </c>
      <c r="BC1193" s="426">
        <v>50</v>
      </c>
      <c r="BD1193" s="426">
        <v>51</v>
      </c>
      <c r="BE1193" s="426">
        <v>52</v>
      </c>
      <c r="BF1193" s="426">
        <v>53</v>
      </c>
      <c r="BG1193" s="426">
        <v>54</v>
      </c>
      <c r="BH1193" s="426">
        <v>55</v>
      </c>
      <c r="BI1193" s="426">
        <v>56</v>
      </c>
      <c r="BJ1193" s="426">
        <v>57</v>
      </c>
      <c r="BK1193" s="426">
        <v>58</v>
      </c>
      <c r="BL1193" s="426">
        <v>59</v>
      </c>
      <c r="BM1193" s="426">
        <v>60</v>
      </c>
      <c r="BN1193" s="426">
        <v>61</v>
      </c>
      <c r="BO1193" s="426">
        <v>62</v>
      </c>
      <c r="BP1193" s="426">
        <v>63</v>
      </c>
      <c r="BQ1193" s="426">
        <v>64</v>
      </c>
      <c r="BR1193" s="426">
        <v>65</v>
      </c>
      <c r="BS1193" s="426">
        <v>66</v>
      </c>
      <c r="BT1193" s="426">
        <v>67</v>
      </c>
      <c r="BU1193" s="426">
        <v>68</v>
      </c>
      <c r="BV1193" s="426">
        <v>69</v>
      </c>
      <c r="BW1193" s="426">
        <v>70</v>
      </c>
      <c r="BX1193" s="426">
        <v>71</v>
      </c>
      <c r="BY1193" s="426">
        <v>72</v>
      </c>
      <c r="BZ1193" s="426">
        <v>73</v>
      </c>
      <c r="CA1193" s="426">
        <v>74</v>
      </c>
      <c r="CB1193" s="426">
        <v>75</v>
      </c>
      <c r="CC1193" s="426">
        <v>76</v>
      </c>
      <c r="CD1193" s="426">
        <v>77</v>
      </c>
      <c r="CE1193" s="426">
        <v>78</v>
      </c>
      <c r="CF1193" s="426">
        <v>79</v>
      </c>
      <c r="CG1193" s="426">
        <v>80</v>
      </c>
      <c r="CH1193" s="426">
        <v>81</v>
      </c>
      <c r="CI1193" s="426">
        <v>82</v>
      </c>
      <c r="CJ1193" s="426">
        <v>83</v>
      </c>
      <c r="CK1193" s="426">
        <v>84</v>
      </c>
      <c r="CL1193" s="426">
        <v>85</v>
      </c>
      <c r="CM1193" s="426">
        <v>86</v>
      </c>
      <c r="CN1193" s="426">
        <v>87</v>
      </c>
      <c r="CO1193" s="426">
        <v>88</v>
      </c>
      <c r="CP1193" s="426">
        <v>89</v>
      </c>
      <c r="CQ1193" s="426">
        <v>90</v>
      </c>
      <c r="CR1193" s="426">
        <v>91</v>
      </c>
      <c r="CS1193" s="426">
        <v>92</v>
      </c>
      <c r="CT1193" s="426">
        <v>93</v>
      </c>
      <c r="CU1193" s="426">
        <v>94</v>
      </c>
      <c r="CV1193" s="426">
        <v>95</v>
      </c>
      <c r="CW1193" s="426">
        <v>96</v>
      </c>
      <c r="CX1193" s="426">
        <v>97</v>
      </c>
      <c r="CY1193" s="426">
        <v>98</v>
      </c>
      <c r="CZ1193" s="426">
        <v>99</v>
      </c>
      <c r="DA1193" s="426">
        <v>100</v>
      </c>
      <c r="DB1193" s="426">
        <v>101</v>
      </c>
      <c r="DC1193" s="426">
        <v>102</v>
      </c>
      <c r="DD1193" s="426">
        <v>103</v>
      </c>
      <c r="DE1193" s="426">
        <v>104</v>
      </c>
      <c r="DF1193" s="426">
        <v>105</v>
      </c>
      <c r="DG1193" s="426">
        <v>106</v>
      </c>
      <c r="DH1193" s="426">
        <v>107</v>
      </c>
      <c r="DI1193" s="426">
        <v>108</v>
      </c>
      <c r="DJ1193" s="426">
        <v>109</v>
      </c>
      <c r="DK1193" s="426">
        <v>110</v>
      </c>
      <c r="DL1193" s="426">
        <v>111</v>
      </c>
      <c r="DM1193" s="426">
        <v>112</v>
      </c>
      <c r="DN1193" s="426">
        <v>113</v>
      </c>
      <c r="DO1193" s="426">
        <v>114</v>
      </c>
      <c r="DP1193" s="426">
        <v>115</v>
      </c>
      <c r="DQ1193" s="426">
        <v>116</v>
      </c>
      <c r="DR1193" s="426">
        <v>117</v>
      </c>
      <c r="DS1193" s="426">
        <v>118</v>
      </c>
      <c r="DT1193" s="426">
        <v>119</v>
      </c>
      <c r="DU1193" s="426">
        <v>120</v>
      </c>
      <c r="DV1193" s="426">
        <v>121</v>
      </c>
      <c r="DW1193" s="426">
        <v>122</v>
      </c>
      <c r="DX1193" s="426">
        <v>123</v>
      </c>
      <c r="DY1193" s="426">
        <v>124</v>
      </c>
      <c r="DZ1193" s="426">
        <v>125</v>
      </c>
      <c r="EA1193" s="426">
        <v>126</v>
      </c>
      <c r="EB1193" s="426">
        <v>127</v>
      </c>
      <c r="EC1193" s="426">
        <v>128</v>
      </c>
      <c r="ED1193" s="426">
        <v>129</v>
      </c>
      <c r="EE1193" s="426">
        <v>130</v>
      </c>
      <c r="EF1193" s="426">
        <v>131</v>
      </c>
      <c r="EG1193" s="426">
        <v>132</v>
      </c>
      <c r="EH1193" s="426">
        <v>133</v>
      </c>
      <c r="EI1193" s="426">
        <v>134</v>
      </c>
      <c r="EJ1193" s="426">
        <v>135</v>
      </c>
      <c r="EK1193" s="426">
        <v>136</v>
      </c>
      <c r="EL1193" s="426">
        <v>137</v>
      </c>
      <c r="EM1193" s="426">
        <v>138</v>
      </c>
      <c r="EN1193" s="426">
        <v>139</v>
      </c>
      <c r="EO1193" s="426">
        <v>140</v>
      </c>
      <c r="EP1193" s="426">
        <v>141</v>
      </c>
      <c r="EQ1193" s="426">
        <v>142</v>
      </c>
      <c r="ER1193" s="426">
        <v>143</v>
      </c>
      <c r="ES1193" s="426">
        <v>144</v>
      </c>
      <c r="ET1193" s="426">
        <v>145</v>
      </c>
      <c r="EU1193" s="426">
        <v>146</v>
      </c>
      <c r="EV1193" s="426">
        <v>147</v>
      </c>
      <c r="EW1193" s="426">
        <v>148</v>
      </c>
      <c r="EX1193" s="426">
        <v>149</v>
      </c>
      <c r="EY1193" s="426">
        <v>150</v>
      </c>
      <c r="EZ1193" s="426">
        <v>151</v>
      </c>
      <c r="FA1193" s="426">
        <v>152</v>
      </c>
      <c r="FB1193" s="426">
        <v>153</v>
      </c>
      <c r="FC1193" s="426">
        <v>154</v>
      </c>
      <c r="FD1193" s="426">
        <v>155</v>
      </c>
      <c r="FE1193" s="426">
        <v>156</v>
      </c>
      <c r="FF1193" s="426">
        <v>157</v>
      </c>
      <c r="FG1193" s="426">
        <v>158</v>
      </c>
      <c r="FH1193" s="426">
        <v>159</v>
      </c>
      <c r="FI1193" s="426">
        <v>160</v>
      </c>
      <c r="FJ1193" s="426">
        <v>161</v>
      </c>
      <c r="FK1193" s="426">
        <v>162</v>
      </c>
      <c r="FL1193" s="426">
        <v>163</v>
      </c>
      <c r="FM1193" s="426">
        <v>164</v>
      </c>
      <c r="FN1193" s="426">
        <v>165</v>
      </c>
      <c r="FO1193" s="426">
        <v>166</v>
      </c>
      <c r="FP1193" s="426">
        <v>167</v>
      </c>
      <c r="FQ1193" s="426">
        <v>168</v>
      </c>
      <c r="FR1193" s="426">
        <v>169</v>
      </c>
      <c r="FS1193" s="426">
        <v>170</v>
      </c>
      <c r="FT1193" s="426">
        <v>171</v>
      </c>
      <c r="FU1193" s="426">
        <v>172</v>
      </c>
      <c r="FV1193" s="426">
        <v>173</v>
      </c>
      <c r="FW1193" s="426">
        <v>174</v>
      </c>
      <c r="FX1193" s="426">
        <v>175</v>
      </c>
      <c r="FY1193" s="426">
        <v>176</v>
      </c>
      <c r="FZ1193" s="426">
        <v>177</v>
      </c>
      <c r="GA1193" s="426">
        <v>178</v>
      </c>
      <c r="GB1193" s="426">
        <v>179</v>
      </c>
      <c r="GC1193" s="426">
        <v>180</v>
      </c>
      <c r="GD1193" s="426">
        <v>181</v>
      </c>
      <c r="GE1193" s="426">
        <v>182</v>
      </c>
      <c r="GF1193" s="426">
        <v>183</v>
      </c>
      <c r="GG1193" s="426">
        <v>184</v>
      </c>
      <c r="GH1193" s="426">
        <v>185</v>
      </c>
      <c r="GI1193" s="426">
        <v>186</v>
      </c>
      <c r="GJ1193" s="426">
        <v>187</v>
      </c>
      <c r="GK1193" s="426">
        <v>188</v>
      </c>
      <c r="GL1193" s="426">
        <v>189</v>
      </c>
      <c r="GM1193" s="426">
        <v>190</v>
      </c>
      <c r="GN1193" s="426">
        <v>191</v>
      </c>
      <c r="GO1193" s="426">
        <v>192</v>
      </c>
      <c r="GP1193" s="426">
        <v>193</v>
      </c>
      <c r="GQ1193" s="426">
        <v>194</v>
      </c>
      <c r="GR1193" s="426">
        <v>195</v>
      </c>
      <c r="GS1193" s="426">
        <v>196</v>
      </c>
      <c r="GT1193" s="426">
        <v>197</v>
      </c>
      <c r="GU1193" s="426">
        <v>198</v>
      </c>
      <c r="GV1193" s="426">
        <v>199</v>
      </c>
      <c r="GW1193" s="426">
        <v>200</v>
      </c>
      <c r="GX1193" s="426">
        <v>201</v>
      </c>
      <c r="GY1193" s="426">
        <v>202</v>
      </c>
      <c r="GZ1193" s="426">
        <v>203</v>
      </c>
      <c r="HA1193" s="426">
        <v>204</v>
      </c>
      <c r="HB1193" s="426">
        <v>205</v>
      </c>
      <c r="HC1193" s="426">
        <v>206</v>
      </c>
      <c r="HD1193" s="426">
        <v>207</v>
      </c>
      <c r="HE1193" s="426">
        <v>208</v>
      </c>
      <c r="HF1193" s="426">
        <v>209</v>
      </c>
      <c r="HG1193" s="426">
        <v>210</v>
      </c>
      <c r="HH1193" s="426">
        <v>211</v>
      </c>
      <c r="HI1193" s="426">
        <v>212</v>
      </c>
      <c r="HJ1193" s="426">
        <v>213</v>
      </c>
      <c r="HK1193" s="426">
        <v>214</v>
      </c>
      <c r="HL1193" s="426">
        <v>215</v>
      </c>
      <c r="HM1193" s="426">
        <v>216</v>
      </c>
      <c r="HN1193" s="426">
        <v>217</v>
      </c>
      <c r="HO1193" s="426">
        <v>218</v>
      </c>
      <c r="HP1193" s="426">
        <v>219</v>
      </c>
      <c r="HQ1193" s="426">
        <v>220</v>
      </c>
      <c r="HR1193" s="426">
        <v>221</v>
      </c>
      <c r="HS1193" s="426">
        <v>222</v>
      </c>
      <c r="HT1193" s="426">
        <v>223</v>
      </c>
      <c r="HU1193" s="426">
        <v>224</v>
      </c>
      <c r="HV1193" s="426">
        <v>225</v>
      </c>
      <c r="HW1193" s="426">
        <v>226</v>
      </c>
      <c r="HX1193" s="426">
        <v>227</v>
      </c>
      <c r="HY1193" s="426">
        <v>228</v>
      </c>
      <c r="HZ1193" s="426">
        <v>229</v>
      </c>
      <c r="IB1193" s="426">
        <v>230</v>
      </c>
      <c r="IC1193" s="426">
        <v>231</v>
      </c>
      <c r="ID1193" s="426">
        <v>232</v>
      </c>
      <c r="IE1193" s="426">
        <v>233</v>
      </c>
      <c r="IG1193" s="426">
        <v>234</v>
      </c>
      <c r="IH1193" s="426">
        <v>235</v>
      </c>
      <c r="II1193" s="426">
        <v>236</v>
      </c>
      <c r="IJ1193" s="426">
        <v>237</v>
      </c>
      <c r="IL1193" s="426">
        <v>238</v>
      </c>
      <c r="IM1193" s="426">
        <v>239</v>
      </c>
      <c r="IN1193" s="426">
        <v>240</v>
      </c>
      <c r="IO1193" s="426">
        <v>241</v>
      </c>
    </row>
    <row r="1194" spans="4:249" x14ac:dyDescent="0.2">
      <c r="E1194" s="428" t="s">
        <v>157</v>
      </c>
      <c r="F1194" s="426">
        <v>182</v>
      </c>
      <c r="G1194" s="426">
        <v>54</v>
      </c>
      <c r="H1194" s="426">
        <v>31</v>
      </c>
      <c r="I1194" s="426">
        <v>168</v>
      </c>
      <c r="J1194" s="426">
        <v>23</v>
      </c>
      <c r="K1194" s="426">
        <v>2</v>
      </c>
      <c r="L1194" s="426">
        <v>144</v>
      </c>
      <c r="M1194" s="426">
        <v>136</v>
      </c>
      <c r="N1194" s="426">
        <v>113</v>
      </c>
      <c r="O1194" s="426">
        <v>69</v>
      </c>
      <c r="P1194" s="426">
        <v>74</v>
      </c>
      <c r="Q1194" s="426">
        <v>36</v>
      </c>
      <c r="R1194" s="426">
        <v>114</v>
      </c>
      <c r="S1194" s="426">
        <v>53</v>
      </c>
      <c r="T1194" s="426">
        <v>57</v>
      </c>
      <c r="U1194" s="426">
        <v>59</v>
      </c>
      <c r="V1194" s="426">
        <v>65</v>
      </c>
      <c r="W1194" s="426">
        <v>231</v>
      </c>
      <c r="X1194" s="426">
        <v>152</v>
      </c>
      <c r="Y1194" s="426">
        <v>122</v>
      </c>
      <c r="Z1194" s="426">
        <v>109</v>
      </c>
      <c r="AA1194" s="426">
        <v>158</v>
      </c>
      <c r="AB1194" s="426">
        <v>166</v>
      </c>
      <c r="AC1194" s="426">
        <v>48</v>
      </c>
      <c r="AD1194" s="426">
        <v>7</v>
      </c>
      <c r="AE1194" s="426">
        <v>215</v>
      </c>
      <c r="AF1194" s="426">
        <v>34</v>
      </c>
      <c r="AG1194" s="426">
        <v>196</v>
      </c>
      <c r="AH1194" s="426">
        <v>46</v>
      </c>
      <c r="AI1194" s="426">
        <v>81</v>
      </c>
      <c r="AJ1194" s="426">
        <v>99</v>
      </c>
      <c r="AK1194" s="426">
        <v>10</v>
      </c>
      <c r="AL1194" s="426">
        <v>200</v>
      </c>
      <c r="AM1194" s="426">
        <v>211</v>
      </c>
      <c r="AN1194" s="426">
        <v>216</v>
      </c>
      <c r="AO1194" s="426">
        <v>173</v>
      </c>
      <c r="AP1194" s="426">
        <v>63</v>
      </c>
      <c r="AQ1194" s="426">
        <v>80</v>
      </c>
      <c r="AR1194" s="426">
        <v>239</v>
      </c>
      <c r="AS1194" s="426">
        <v>223</v>
      </c>
      <c r="AT1194" s="426">
        <v>233</v>
      </c>
      <c r="AU1194" s="426">
        <v>98</v>
      </c>
      <c r="AV1194" s="426">
        <v>146</v>
      </c>
      <c r="AW1194" s="426">
        <v>38</v>
      </c>
      <c r="AX1194" s="426">
        <v>193</v>
      </c>
      <c r="AY1194" s="426">
        <v>219</v>
      </c>
      <c r="AZ1194" s="426">
        <v>181</v>
      </c>
      <c r="BA1194" s="426">
        <v>177</v>
      </c>
      <c r="BB1194" s="426">
        <v>67</v>
      </c>
      <c r="BC1194" s="426">
        <v>202</v>
      </c>
      <c r="BD1194" s="426">
        <v>135</v>
      </c>
      <c r="BE1194" s="426">
        <v>64</v>
      </c>
      <c r="BF1194" s="426">
        <v>164</v>
      </c>
      <c r="BG1194" s="426">
        <v>78</v>
      </c>
      <c r="BH1194" s="426">
        <v>73</v>
      </c>
      <c r="BI1194" s="426">
        <v>94</v>
      </c>
      <c r="BJ1194" s="426">
        <v>201</v>
      </c>
      <c r="BK1194" s="426">
        <v>40</v>
      </c>
      <c r="BL1194" s="426">
        <v>156</v>
      </c>
      <c r="BM1194" s="426">
        <v>76</v>
      </c>
      <c r="BN1194" s="426">
        <v>220</v>
      </c>
      <c r="BO1194" s="426">
        <v>35</v>
      </c>
      <c r="BP1194" s="426">
        <v>25</v>
      </c>
      <c r="BQ1194" s="426">
        <v>141</v>
      </c>
      <c r="BR1194" s="426">
        <v>162</v>
      </c>
      <c r="BS1194" s="426">
        <v>105</v>
      </c>
      <c r="BT1194" s="426">
        <v>138</v>
      </c>
      <c r="BU1194" s="426">
        <v>21</v>
      </c>
      <c r="BV1194" s="426">
        <v>205</v>
      </c>
      <c r="BW1194" s="426">
        <v>208</v>
      </c>
      <c r="BX1194" s="426">
        <v>209</v>
      </c>
      <c r="BY1194" s="426">
        <v>148</v>
      </c>
      <c r="BZ1194" s="426">
        <v>50</v>
      </c>
      <c r="CA1194" s="426">
        <v>8</v>
      </c>
      <c r="CB1194" s="426">
        <v>62</v>
      </c>
      <c r="CC1194" s="426">
        <v>160</v>
      </c>
      <c r="CD1194" s="426">
        <v>110</v>
      </c>
      <c r="CE1194" s="426">
        <v>154</v>
      </c>
      <c r="CF1194" s="426">
        <v>87</v>
      </c>
      <c r="CG1194" s="426">
        <v>72</v>
      </c>
      <c r="CH1194" s="426">
        <v>149</v>
      </c>
      <c r="CI1194" s="426">
        <v>120</v>
      </c>
      <c r="CJ1194" s="426">
        <v>16</v>
      </c>
      <c r="CK1194" s="426">
        <v>121</v>
      </c>
      <c r="CL1194" s="426">
        <v>71</v>
      </c>
      <c r="CM1194" s="426">
        <v>102</v>
      </c>
      <c r="CN1194" s="426">
        <v>169</v>
      </c>
      <c r="CO1194" s="426">
        <v>241</v>
      </c>
      <c r="CP1194" s="426">
        <v>11</v>
      </c>
      <c r="CQ1194" s="426">
        <v>176</v>
      </c>
      <c r="CR1194" s="426">
        <v>128</v>
      </c>
      <c r="CS1194" s="426">
        <v>228</v>
      </c>
      <c r="CT1194" s="426">
        <v>192</v>
      </c>
      <c r="CU1194" s="426">
        <v>27</v>
      </c>
      <c r="CV1194" s="426">
        <v>213</v>
      </c>
      <c r="CW1194" s="426">
        <v>139</v>
      </c>
      <c r="CX1194" s="426">
        <v>145</v>
      </c>
      <c r="CY1194" s="426">
        <v>45</v>
      </c>
      <c r="CZ1194" s="426">
        <v>55</v>
      </c>
      <c r="DA1194" s="426">
        <v>116</v>
      </c>
      <c r="DB1194" s="426">
        <v>189</v>
      </c>
      <c r="DC1194" s="426">
        <v>108</v>
      </c>
      <c r="DD1194" s="426">
        <v>226</v>
      </c>
      <c r="DE1194" s="426">
        <v>6</v>
      </c>
      <c r="DF1194" s="426">
        <v>147</v>
      </c>
      <c r="DG1194" s="426">
        <v>194</v>
      </c>
      <c r="DH1194" s="426">
        <v>161</v>
      </c>
      <c r="DI1194" s="426">
        <v>187</v>
      </c>
      <c r="DJ1194" s="426">
        <v>203</v>
      </c>
      <c r="DK1194" s="426">
        <v>29</v>
      </c>
      <c r="DL1194" s="426">
        <v>39</v>
      </c>
      <c r="DM1194" s="426">
        <v>104</v>
      </c>
      <c r="DN1194" s="426">
        <v>30</v>
      </c>
      <c r="DO1194" s="426">
        <v>85</v>
      </c>
      <c r="DP1194" s="426">
        <v>179</v>
      </c>
      <c r="DQ1194" s="426">
        <v>170</v>
      </c>
      <c r="DR1194" s="426">
        <v>24</v>
      </c>
      <c r="DS1194" s="426">
        <v>101</v>
      </c>
      <c r="DT1194" s="426">
        <v>178</v>
      </c>
      <c r="DU1194" s="426">
        <v>229</v>
      </c>
      <c r="DV1194" s="426">
        <v>52</v>
      </c>
      <c r="DW1194" s="426">
        <v>18</v>
      </c>
      <c r="DX1194" s="426">
        <v>222</v>
      </c>
      <c r="DY1194" s="426">
        <v>153</v>
      </c>
      <c r="DZ1194" s="426">
        <v>214</v>
      </c>
      <c r="EA1194" s="426">
        <v>68</v>
      </c>
      <c r="EB1194" s="426">
        <v>190</v>
      </c>
      <c r="EC1194" s="426">
        <v>95</v>
      </c>
      <c r="ED1194" s="426">
        <v>230</v>
      </c>
      <c r="EE1194" s="426">
        <v>13</v>
      </c>
      <c r="EF1194" s="426">
        <v>130</v>
      </c>
      <c r="EG1194" s="426">
        <v>140</v>
      </c>
      <c r="EH1194" s="426">
        <v>171</v>
      </c>
      <c r="EI1194" s="426">
        <v>185</v>
      </c>
      <c r="EJ1194" s="426">
        <v>163</v>
      </c>
      <c r="EK1194" s="426">
        <v>150</v>
      </c>
      <c r="EL1194" s="426">
        <v>198</v>
      </c>
      <c r="EM1194" s="426">
        <v>111</v>
      </c>
      <c r="EN1194" s="426">
        <v>12</v>
      </c>
      <c r="EO1194" s="426">
        <v>106</v>
      </c>
      <c r="EP1194" s="426">
        <v>125</v>
      </c>
      <c r="EQ1194" s="426">
        <v>3</v>
      </c>
      <c r="ER1194" s="426">
        <v>227</v>
      </c>
      <c r="ES1194" s="426">
        <v>43</v>
      </c>
      <c r="ET1194" s="426">
        <v>235</v>
      </c>
      <c r="EU1194" s="426">
        <v>199</v>
      </c>
      <c r="EV1194" s="426">
        <v>236</v>
      </c>
      <c r="EW1194" s="426">
        <v>184</v>
      </c>
      <c r="EX1194" s="426">
        <v>41</v>
      </c>
      <c r="EY1194" s="426">
        <v>151</v>
      </c>
      <c r="EZ1194" s="426">
        <v>159</v>
      </c>
      <c r="FA1194" s="426">
        <v>174</v>
      </c>
      <c r="FB1194" s="426">
        <v>212</v>
      </c>
      <c r="FC1194" s="426">
        <v>186</v>
      </c>
      <c r="FD1194" s="426">
        <v>206</v>
      </c>
      <c r="FE1194" s="426">
        <v>15</v>
      </c>
      <c r="FF1194" s="426">
        <v>100</v>
      </c>
      <c r="FG1194" s="426">
        <v>77</v>
      </c>
      <c r="FH1194" s="426">
        <v>234</v>
      </c>
      <c r="FI1194" s="426">
        <v>127</v>
      </c>
      <c r="FJ1194" s="426">
        <v>134</v>
      </c>
      <c r="FK1194" s="426">
        <v>210</v>
      </c>
      <c r="FL1194" s="426">
        <v>180</v>
      </c>
      <c r="FM1194" s="426">
        <v>117</v>
      </c>
      <c r="FN1194" s="426">
        <v>191</v>
      </c>
      <c r="FO1194" s="426">
        <v>197</v>
      </c>
      <c r="FP1194" s="426">
        <v>19</v>
      </c>
      <c r="FQ1194" s="426">
        <v>221</v>
      </c>
      <c r="FR1194" s="426">
        <v>238</v>
      </c>
      <c r="FS1194" s="426">
        <v>207</v>
      </c>
      <c r="FT1194" s="426">
        <v>123</v>
      </c>
      <c r="FU1194" s="426">
        <v>96</v>
      </c>
      <c r="FV1194" s="426">
        <v>91</v>
      </c>
      <c r="FW1194" s="426">
        <v>218</v>
      </c>
      <c r="FX1194" s="426">
        <v>1</v>
      </c>
      <c r="FY1194" s="426">
        <v>58</v>
      </c>
      <c r="FZ1194" s="426">
        <v>237</v>
      </c>
      <c r="GA1194" s="426">
        <v>195</v>
      </c>
      <c r="GB1194" s="426">
        <v>107</v>
      </c>
      <c r="GC1194" s="426">
        <v>232</v>
      </c>
      <c r="GD1194" s="426">
        <v>124</v>
      </c>
      <c r="GE1194" s="426">
        <v>188</v>
      </c>
      <c r="GF1194" s="426">
        <v>129</v>
      </c>
      <c r="GG1194" s="426">
        <v>132</v>
      </c>
      <c r="GH1194" s="426">
        <v>33</v>
      </c>
      <c r="GI1194" s="426">
        <v>60</v>
      </c>
      <c r="GJ1194" s="426">
        <v>143</v>
      </c>
      <c r="GK1194" s="426">
        <v>157</v>
      </c>
      <c r="GL1194" s="426">
        <v>88</v>
      </c>
      <c r="GM1194" s="426">
        <v>93</v>
      </c>
      <c r="GN1194" s="426">
        <v>70</v>
      </c>
      <c r="GO1194" s="426">
        <v>5</v>
      </c>
      <c r="GP1194" s="426">
        <v>126</v>
      </c>
      <c r="GQ1194" s="426">
        <v>137</v>
      </c>
      <c r="GR1194" s="426">
        <v>83</v>
      </c>
      <c r="GS1194" s="426">
        <v>103</v>
      </c>
      <c r="GT1194" s="426">
        <v>44</v>
      </c>
      <c r="GU1194" s="426">
        <v>22</v>
      </c>
      <c r="GV1194" s="426">
        <v>26</v>
      </c>
      <c r="GW1194" s="426">
        <v>61</v>
      </c>
      <c r="GX1194" s="426">
        <v>28</v>
      </c>
      <c r="GY1194" s="426">
        <v>183</v>
      </c>
      <c r="GZ1194" s="426">
        <v>112</v>
      </c>
      <c r="HA1194" s="426">
        <v>131</v>
      </c>
      <c r="HB1194" s="426">
        <v>224</v>
      </c>
      <c r="HC1194" s="426">
        <v>14</v>
      </c>
      <c r="HD1194" s="426">
        <v>175</v>
      </c>
      <c r="HE1194" s="426">
        <v>47</v>
      </c>
      <c r="HF1194" s="426">
        <v>155</v>
      </c>
      <c r="HG1194" s="426">
        <v>84</v>
      </c>
      <c r="HH1194" s="426">
        <v>167</v>
      </c>
      <c r="HI1194" s="426">
        <v>240</v>
      </c>
      <c r="HJ1194" s="426">
        <v>142</v>
      </c>
      <c r="HK1194" s="426">
        <v>118</v>
      </c>
      <c r="HL1194" s="426">
        <v>172</v>
      </c>
      <c r="HM1194" s="426">
        <v>204</v>
      </c>
      <c r="HN1194" s="426">
        <v>133</v>
      </c>
      <c r="HO1194" s="426">
        <v>37</v>
      </c>
      <c r="HP1194" s="426">
        <v>56</v>
      </c>
      <c r="HQ1194" s="426">
        <v>17</v>
      </c>
      <c r="HR1194" s="426">
        <v>49</v>
      </c>
      <c r="HS1194" s="426">
        <v>66</v>
      </c>
      <c r="HT1194" s="426">
        <v>51</v>
      </c>
      <c r="HU1194" s="426">
        <v>217</v>
      </c>
      <c r="HV1194" s="426">
        <v>42</v>
      </c>
      <c r="HW1194" s="426">
        <v>225</v>
      </c>
      <c r="HX1194" s="426">
        <v>86</v>
      </c>
      <c r="HY1194" s="426">
        <v>97</v>
      </c>
      <c r="HZ1194" s="426">
        <v>20</v>
      </c>
      <c r="IB1194" s="426">
        <v>165</v>
      </c>
      <c r="IC1194" s="426">
        <v>119</v>
      </c>
      <c r="ID1194" s="426">
        <v>89</v>
      </c>
      <c r="IE1194" s="426">
        <v>75</v>
      </c>
      <c r="IG1194" s="426">
        <v>32</v>
      </c>
      <c r="IH1194" s="426">
        <v>115</v>
      </c>
      <c r="II1194" s="426">
        <v>92</v>
      </c>
      <c r="IJ1194" s="426">
        <v>82</v>
      </c>
      <c r="IL1194" s="426">
        <v>79</v>
      </c>
      <c r="IM1194" s="426">
        <v>9</v>
      </c>
      <c r="IN1194" s="426">
        <v>4</v>
      </c>
      <c r="IO1194" s="426">
        <v>90</v>
      </c>
    </row>
    <row r="1195" spans="4:249" x14ac:dyDescent="0.2">
      <c r="E1195" s="428" t="s">
        <v>159</v>
      </c>
      <c r="F1195" s="426">
        <v>162</v>
      </c>
      <c r="G1195" s="426">
        <v>218</v>
      </c>
      <c r="H1195" s="426">
        <v>54</v>
      </c>
      <c r="I1195" s="426">
        <v>148</v>
      </c>
      <c r="J1195" s="426">
        <v>139</v>
      </c>
      <c r="K1195" s="426">
        <v>207</v>
      </c>
      <c r="L1195" s="426">
        <v>193</v>
      </c>
      <c r="M1195" s="426">
        <v>100</v>
      </c>
      <c r="N1195" s="426">
        <v>190</v>
      </c>
      <c r="O1195" s="426">
        <v>227</v>
      </c>
      <c r="P1195" s="426">
        <v>29</v>
      </c>
      <c r="Q1195" s="426">
        <v>88</v>
      </c>
      <c r="R1195" s="426">
        <v>59</v>
      </c>
      <c r="S1195" s="426">
        <v>2</v>
      </c>
      <c r="T1195" s="426">
        <v>74</v>
      </c>
      <c r="U1195" s="426">
        <v>45</v>
      </c>
      <c r="V1195" s="426">
        <v>50</v>
      </c>
      <c r="W1195" s="426">
        <v>225</v>
      </c>
      <c r="X1195" s="426">
        <v>220</v>
      </c>
      <c r="Y1195" s="426">
        <v>128</v>
      </c>
      <c r="Z1195" s="426">
        <v>239</v>
      </c>
      <c r="AA1195" s="426">
        <v>203</v>
      </c>
      <c r="AB1195" s="426">
        <v>19</v>
      </c>
      <c r="AC1195" s="426">
        <v>226</v>
      </c>
      <c r="AD1195" s="426">
        <v>141</v>
      </c>
      <c r="AE1195" s="426">
        <v>35</v>
      </c>
      <c r="AF1195" s="426">
        <v>238</v>
      </c>
      <c r="AG1195" s="426">
        <v>117</v>
      </c>
      <c r="AH1195" s="426">
        <v>127</v>
      </c>
      <c r="AI1195" s="426">
        <v>201</v>
      </c>
      <c r="AJ1195" s="426">
        <v>153</v>
      </c>
      <c r="AK1195" s="426">
        <v>176</v>
      </c>
      <c r="AL1195" s="426">
        <v>64</v>
      </c>
      <c r="AM1195" s="426">
        <v>236</v>
      </c>
      <c r="AN1195" s="426">
        <v>96</v>
      </c>
      <c r="AO1195" s="426">
        <v>13</v>
      </c>
      <c r="AP1195" s="426">
        <v>165</v>
      </c>
      <c r="AQ1195" s="426">
        <v>87</v>
      </c>
      <c r="AR1195" s="426">
        <v>102</v>
      </c>
      <c r="AS1195" s="426">
        <v>9</v>
      </c>
      <c r="AT1195" s="426">
        <v>84</v>
      </c>
      <c r="AU1195" s="426">
        <v>224</v>
      </c>
      <c r="AV1195" s="426">
        <v>107</v>
      </c>
      <c r="AW1195" s="426">
        <v>92</v>
      </c>
      <c r="AX1195" s="426">
        <v>31</v>
      </c>
      <c r="AY1195" s="426">
        <v>205</v>
      </c>
      <c r="AZ1195" s="426">
        <v>124</v>
      </c>
      <c r="BA1195" s="426">
        <v>199</v>
      </c>
      <c r="BB1195" s="426">
        <v>228</v>
      </c>
      <c r="BC1195" s="426">
        <v>28</v>
      </c>
      <c r="BD1195" s="426">
        <v>179</v>
      </c>
      <c r="BE1195" s="426">
        <v>164</v>
      </c>
      <c r="BF1195" s="426">
        <v>65</v>
      </c>
      <c r="BG1195" s="426">
        <v>36</v>
      </c>
      <c r="BH1195" s="426">
        <v>98</v>
      </c>
      <c r="BI1195" s="426">
        <v>83</v>
      </c>
      <c r="BJ1195" s="426">
        <v>79</v>
      </c>
      <c r="BK1195" s="426">
        <v>152</v>
      </c>
      <c r="BL1195" s="426">
        <v>188</v>
      </c>
      <c r="BM1195" s="426">
        <v>16</v>
      </c>
      <c r="BN1195" s="426">
        <v>147</v>
      </c>
      <c r="BO1195" s="426">
        <v>229</v>
      </c>
      <c r="BP1195" s="426">
        <v>7</v>
      </c>
      <c r="BQ1195" s="426">
        <v>71</v>
      </c>
      <c r="BR1195" s="426">
        <v>222</v>
      </c>
      <c r="BS1195" s="426">
        <v>78</v>
      </c>
      <c r="BT1195" s="426">
        <v>23</v>
      </c>
      <c r="BU1195" s="426">
        <v>206</v>
      </c>
      <c r="BV1195" s="426">
        <v>112</v>
      </c>
      <c r="BW1195" s="426">
        <v>196</v>
      </c>
      <c r="BX1195" s="426">
        <v>175</v>
      </c>
      <c r="BY1195" s="426">
        <v>186</v>
      </c>
      <c r="BZ1195" s="426">
        <v>131</v>
      </c>
      <c r="CA1195" s="426">
        <v>160</v>
      </c>
      <c r="CB1195" s="426">
        <v>161</v>
      </c>
      <c r="CC1195" s="426">
        <v>10</v>
      </c>
      <c r="CD1195" s="426">
        <v>191</v>
      </c>
      <c r="CE1195" s="426">
        <v>215</v>
      </c>
      <c r="CF1195" s="426">
        <v>126</v>
      </c>
      <c r="CG1195" s="426">
        <v>136</v>
      </c>
      <c r="CH1195" s="426">
        <v>185</v>
      </c>
      <c r="CI1195" s="426">
        <v>80</v>
      </c>
      <c r="CJ1195" s="426">
        <v>217</v>
      </c>
      <c r="CK1195" s="426">
        <v>133</v>
      </c>
      <c r="CL1195" s="426">
        <v>44</v>
      </c>
      <c r="CM1195" s="426">
        <v>163</v>
      </c>
      <c r="CN1195" s="426">
        <v>194</v>
      </c>
      <c r="CO1195" s="426">
        <v>209</v>
      </c>
      <c r="CP1195" s="426">
        <v>52</v>
      </c>
      <c r="CQ1195" s="426">
        <v>183</v>
      </c>
      <c r="CR1195" s="426">
        <v>200</v>
      </c>
      <c r="CS1195" s="426">
        <v>234</v>
      </c>
      <c r="CT1195" s="426">
        <v>27</v>
      </c>
      <c r="CU1195" s="426">
        <v>123</v>
      </c>
      <c r="CV1195" s="426">
        <v>219</v>
      </c>
      <c r="CW1195" s="426">
        <v>114</v>
      </c>
      <c r="CX1195" s="426">
        <v>89</v>
      </c>
      <c r="CY1195" s="426">
        <v>210</v>
      </c>
      <c r="CZ1195" s="426">
        <v>58</v>
      </c>
      <c r="DA1195" s="426">
        <v>167</v>
      </c>
      <c r="DB1195" s="426">
        <v>208</v>
      </c>
      <c r="DC1195" s="426">
        <v>150</v>
      </c>
      <c r="DD1195" s="426">
        <v>233</v>
      </c>
      <c r="DE1195" s="426">
        <v>3</v>
      </c>
      <c r="DF1195" s="426">
        <v>240</v>
      </c>
      <c r="DG1195" s="426">
        <v>40</v>
      </c>
      <c r="DH1195" s="426">
        <v>6</v>
      </c>
      <c r="DI1195" s="426">
        <v>5</v>
      </c>
      <c r="DJ1195" s="426">
        <v>143</v>
      </c>
      <c r="DK1195" s="426">
        <v>211</v>
      </c>
      <c r="DL1195" s="426">
        <v>138</v>
      </c>
      <c r="DM1195" s="426">
        <v>170</v>
      </c>
      <c r="DN1195" s="426">
        <v>172</v>
      </c>
      <c r="DO1195" s="426">
        <v>1</v>
      </c>
      <c r="DP1195" s="426">
        <v>149</v>
      </c>
      <c r="DQ1195" s="426">
        <v>75</v>
      </c>
      <c r="DR1195" s="426">
        <v>56</v>
      </c>
      <c r="DS1195" s="426">
        <v>109</v>
      </c>
      <c r="DT1195" s="426">
        <v>171</v>
      </c>
      <c r="DU1195" s="426">
        <v>101</v>
      </c>
      <c r="DV1195" s="426">
        <v>69</v>
      </c>
      <c r="DW1195" s="426">
        <v>25</v>
      </c>
      <c r="DX1195" s="426">
        <v>82</v>
      </c>
      <c r="DY1195" s="426">
        <v>97</v>
      </c>
      <c r="DZ1195" s="426">
        <v>39</v>
      </c>
      <c r="EA1195" s="426">
        <v>48</v>
      </c>
      <c r="EB1195" s="426">
        <v>14</v>
      </c>
      <c r="EC1195" s="426">
        <v>67</v>
      </c>
      <c r="ED1195" s="426">
        <v>182</v>
      </c>
      <c r="EE1195" s="426">
        <v>146</v>
      </c>
      <c r="EF1195" s="426">
        <v>72</v>
      </c>
      <c r="EG1195" s="426">
        <v>93</v>
      </c>
      <c r="EH1195" s="426">
        <v>230</v>
      </c>
      <c r="EI1195" s="426">
        <v>103</v>
      </c>
      <c r="EJ1195" s="426">
        <v>177</v>
      </c>
      <c r="EK1195" s="426">
        <v>95</v>
      </c>
      <c r="EL1195" s="426">
        <v>241</v>
      </c>
      <c r="EM1195" s="426">
        <v>106</v>
      </c>
      <c r="EN1195" s="426">
        <v>51</v>
      </c>
      <c r="EO1195" s="426">
        <v>212</v>
      </c>
      <c r="EP1195" s="426">
        <v>145</v>
      </c>
      <c r="EQ1195" s="426">
        <v>26</v>
      </c>
      <c r="ER1195" s="426">
        <v>94</v>
      </c>
      <c r="ES1195" s="426">
        <v>181</v>
      </c>
      <c r="ET1195" s="426">
        <v>187</v>
      </c>
      <c r="EU1195" s="426">
        <v>174</v>
      </c>
      <c r="EV1195" s="426">
        <v>195</v>
      </c>
      <c r="EW1195" s="426">
        <v>42</v>
      </c>
      <c r="EX1195" s="426">
        <v>216</v>
      </c>
      <c r="EY1195" s="426">
        <v>111</v>
      </c>
      <c r="EZ1195" s="426">
        <v>115</v>
      </c>
      <c r="FA1195" s="426">
        <v>134</v>
      </c>
      <c r="FB1195" s="426">
        <v>12</v>
      </c>
      <c r="FC1195" s="426">
        <v>22</v>
      </c>
      <c r="FD1195" s="426">
        <v>86</v>
      </c>
      <c r="FE1195" s="426">
        <v>20</v>
      </c>
      <c r="FF1195" s="426">
        <v>61</v>
      </c>
      <c r="FG1195" s="426">
        <v>235</v>
      </c>
      <c r="FH1195" s="426">
        <v>173</v>
      </c>
      <c r="FI1195" s="426">
        <v>46</v>
      </c>
      <c r="FJ1195" s="426">
        <v>119</v>
      </c>
      <c r="FK1195" s="426">
        <v>60</v>
      </c>
      <c r="FL1195" s="426">
        <v>169</v>
      </c>
      <c r="FM1195" s="426">
        <v>70</v>
      </c>
      <c r="FN1195" s="426">
        <v>41</v>
      </c>
      <c r="FO1195" s="426">
        <v>34</v>
      </c>
      <c r="FP1195" s="426">
        <v>155</v>
      </c>
      <c r="FQ1195" s="426">
        <v>132</v>
      </c>
      <c r="FR1195" s="426">
        <v>68</v>
      </c>
      <c r="FS1195" s="426">
        <v>142</v>
      </c>
      <c r="FT1195" s="426">
        <v>4</v>
      </c>
      <c r="FU1195" s="426">
        <v>30</v>
      </c>
      <c r="FV1195" s="426">
        <v>81</v>
      </c>
      <c r="FW1195" s="426">
        <v>158</v>
      </c>
      <c r="FX1195" s="426">
        <v>37</v>
      </c>
      <c r="FY1195" s="426">
        <v>90</v>
      </c>
      <c r="FZ1195" s="426">
        <v>184</v>
      </c>
      <c r="GA1195" s="426">
        <v>144</v>
      </c>
      <c r="GB1195" s="426">
        <v>198</v>
      </c>
      <c r="GC1195" s="426">
        <v>47</v>
      </c>
      <c r="GD1195" s="426">
        <v>154</v>
      </c>
      <c r="GE1195" s="426">
        <v>53</v>
      </c>
      <c r="GF1195" s="426">
        <v>120</v>
      </c>
      <c r="GG1195" s="426">
        <v>91</v>
      </c>
      <c r="GH1195" s="426">
        <v>77</v>
      </c>
      <c r="GI1195" s="426">
        <v>180</v>
      </c>
      <c r="GJ1195" s="426">
        <v>99</v>
      </c>
      <c r="GK1195" s="426">
        <v>62</v>
      </c>
      <c r="GL1195" s="426">
        <v>166</v>
      </c>
      <c r="GM1195" s="426">
        <v>49</v>
      </c>
      <c r="GN1195" s="426">
        <v>178</v>
      </c>
      <c r="GO1195" s="426">
        <v>15</v>
      </c>
      <c r="GP1195" s="426">
        <v>76</v>
      </c>
      <c r="GQ1195" s="426">
        <v>63</v>
      </c>
      <c r="GR1195" s="426">
        <v>21</v>
      </c>
      <c r="GS1195" s="426">
        <v>214</v>
      </c>
      <c r="GT1195" s="426">
        <v>33</v>
      </c>
      <c r="GU1195" s="426">
        <v>204</v>
      </c>
      <c r="GV1195" s="426">
        <v>130</v>
      </c>
      <c r="GW1195" s="426">
        <v>197</v>
      </c>
      <c r="GX1195" s="426">
        <v>237</v>
      </c>
      <c r="GY1195" s="426">
        <v>121</v>
      </c>
      <c r="GZ1195" s="426">
        <v>57</v>
      </c>
      <c r="HA1195" s="426">
        <v>151</v>
      </c>
      <c r="HB1195" s="426">
        <v>18</v>
      </c>
      <c r="HC1195" s="426">
        <v>232</v>
      </c>
      <c r="HD1195" s="426">
        <v>85</v>
      </c>
      <c r="HE1195" s="426">
        <v>24</v>
      </c>
      <c r="HF1195" s="426">
        <v>105</v>
      </c>
      <c r="HG1195" s="426">
        <v>156</v>
      </c>
      <c r="HH1195" s="426">
        <v>38</v>
      </c>
      <c r="HI1195" s="426">
        <v>189</v>
      </c>
      <c r="HJ1195" s="426">
        <v>140</v>
      </c>
      <c r="HK1195" s="426">
        <v>125</v>
      </c>
      <c r="HL1195" s="426">
        <v>66</v>
      </c>
      <c r="HM1195" s="426">
        <v>202</v>
      </c>
      <c r="HN1195" s="426">
        <v>11</v>
      </c>
      <c r="HO1195" s="426">
        <v>17</v>
      </c>
      <c r="HP1195" s="426">
        <v>108</v>
      </c>
      <c r="HQ1195" s="426">
        <v>157</v>
      </c>
      <c r="HR1195" s="426">
        <v>213</v>
      </c>
      <c r="HS1195" s="426">
        <v>43</v>
      </c>
      <c r="HT1195" s="426">
        <v>135</v>
      </c>
      <c r="HU1195" s="426">
        <v>32</v>
      </c>
      <c r="HV1195" s="426">
        <v>231</v>
      </c>
      <c r="HW1195" s="426">
        <v>55</v>
      </c>
      <c r="HX1195" s="426">
        <v>129</v>
      </c>
      <c r="HY1195" s="426">
        <v>137</v>
      </c>
      <c r="HZ1195" s="426">
        <v>221</v>
      </c>
      <c r="IB1195" s="426">
        <v>168</v>
      </c>
      <c r="IC1195" s="426">
        <v>118</v>
      </c>
      <c r="ID1195" s="426">
        <v>159</v>
      </c>
      <c r="IE1195" s="426">
        <v>122</v>
      </c>
      <c r="IG1195" s="426">
        <v>113</v>
      </c>
      <c r="IH1195" s="426">
        <v>73</v>
      </c>
      <c r="II1195" s="426">
        <v>110</v>
      </c>
      <c r="IJ1195" s="426">
        <v>192</v>
      </c>
      <c r="IL1195" s="426">
        <v>223</v>
      </c>
      <c r="IM1195" s="426">
        <v>8</v>
      </c>
      <c r="IN1195" s="426">
        <v>104</v>
      </c>
      <c r="IO1195" s="426">
        <v>116</v>
      </c>
    </row>
    <row r="1197" spans="4:249" x14ac:dyDescent="0.2">
      <c r="D1197" s="429">
        <v>242</v>
      </c>
      <c r="E1197" s="429" t="s">
        <v>179</v>
      </c>
    </row>
    <row r="1198" spans="4:249" x14ac:dyDescent="0.2">
      <c r="E1198" s="428" t="s">
        <v>130</v>
      </c>
      <c r="F1198" s="426">
        <v>1</v>
      </c>
      <c r="G1198" s="426">
        <v>2</v>
      </c>
      <c r="H1198" s="426">
        <v>3</v>
      </c>
      <c r="I1198" s="426">
        <v>4</v>
      </c>
      <c r="J1198" s="426">
        <v>5</v>
      </c>
      <c r="K1198" s="426">
        <v>6</v>
      </c>
      <c r="L1198" s="426">
        <v>7</v>
      </c>
      <c r="M1198" s="426">
        <v>8</v>
      </c>
      <c r="N1198" s="426">
        <v>9</v>
      </c>
      <c r="O1198" s="426">
        <v>10</v>
      </c>
      <c r="P1198" s="426">
        <v>11</v>
      </c>
      <c r="Q1198" s="426">
        <v>12</v>
      </c>
      <c r="R1198" s="426">
        <v>13</v>
      </c>
      <c r="S1198" s="426">
        <v>14</v>
      </c>
      <c r="T1198" s="426">
        <v>15</v>
      </c>
      <c r="U1198" s="426">
        <v>16</v>
      </c>
      <c r="V1198" s="426">
        <v>17</v>
      </c>
      <c r="W1198" s="426">
        <v>18</v>
      </c>
      <c r="X1198" s="426">
        <v>19</v>
      </c>
      <c r="Y1198" s="426">
        <v>20</v>
      </c>
      <c r="Z1198" s="426">
        <v>21</v>
      </c>
      <c r="AA1198" s="426">
        <v>22</v>
      </c>
      <c r="AB1198" s="426">
        <v>23</v>
      </c>
      <c r="AC1198" s="426">
        <v>24</v>
      </c>
      <c r="AD1198" s="426">
        <v>25</v>
      </c>
      <c r="AE1198" s="426">
        <v>26</v>
      </c>
      <c r="AF1198" s="426">
        <v>27</v>
      </c>
      <c r="AG1198" s="426">
        <v>28</v>
      </c>
      <c r="AH1198" s="426">
        <v>29</v>
      </c>
      <c r="AI1198" s="426">
        <v>30</v>
      </c>
      <c r="AJ1198" s="426">
        <v>31</v>
      </c>
      <c r="AK1198" s="426">
        <v>32</v>
      </c>
      <c r="AL1198" s="426">
        <v>33</v>
      </c>
      <c r="AM1198" s="426">
        <v>34</v>
      </c>
      <c r="AN1198" s="426">
        <v>35</v>
      </c>
      <c r="AO1198" s="426">
        <v>36</v>
      </c>
      <c r="AP1198" s="426">
        <v>37</v>
      </c>
      <c r="AQ1198" s="426">
        <v>38</v>
      </c>
      <c r="AR1198" s="426">
        <v>39</v>
      </c>
      <c r="AS1198" s="426">
        <v>40</v>
      </c>
      <c r="AT1198" s="426">
        <v>41</v>
      </c>
      <c r="AU1198" s="426">
        <v>42</v>
      </c>
      <c r="AV1198" s="426">
        <v>43</v>
      </c>
      <c r="AW1198" s="426">
        <v>44</v>
      </c>
      <c r="AX1198" s="426">
        <v>45</v>
      </c>
      <c r="AY1198" s="426">
        <v>46</v>
      </c>
      <c r="AZ1198" s="426">
        <v>47</v>
      </c>
      <c r="BA1198" s="426">
        <v>48</v>
      </c>
      <c r="BB1198" s="426">
        <v>49</v>
      </c>
      <c r="BC1198" s="426">
        <v>50</v>
      </c>
      <c r="BD1198" s="426">
        <v>51</v>
      </c>
      <c r="BE1198" s="426">
        <v>52</v>
      </c>
      <c r="BF1198" s="426">
        <v>53</v>
      </c>
      <c r="BG1198" s="426">
        <v>54</v>
      </c>
      <c r="BH1198" s="426">
        <v>55</v>
      </c>
      <c r="BI1198" s="426">
        <v>56</v>
      </c>
      <c r="BJ1198" s="426">
        <v>57</v>
      </c>
      <c r="BK1198" s="426">
        <v>58</v>
      </c>
      <c r="BL1198" s="426">
        <v>59</v>
      </c>
      <c r="BM1198" s="426">
        <v>60</v>
      </c>
      <c r="BN1198" s="426">
        <v>61</v>
      </c>
      <c r="BO1198" s="426">
        <v>62</v>
      </c>
      <c r="BP1198" s="426">
        <v>63</v>
      </c>
      <c r="BQ1198" s="426">
        <v>64</v>
      </c>
      <c r="BR1198" s="426">
        <v>65</v>
      </c>
      <c r="BS1198" s="426">
        <v>66</v>
      </c>
      <c r="BT1198" s="426">
        <v>67</v>
      </c>
      <c r="BU1198" s="426">
        <v>68</v>
      </c>
      <c r="BV1198" s="426">
        <v>69</v>
      </c>
      <c r="BW1198" s="426">
        <v>70</v>
      </c>
      <c r="BX1198" s="426">
        <v>71</v>
      </c>
      <c r="BY1198" s="426">
        <v>72</v>
      </c>
      <c r="BZ1198" s="426">
        <v>73</v>
      </c>
      <c r="CA1198" s="426">
        <v>74</v>
      </c>
      <c r="CB1198" s="426">
        <v>75</v>
      </c>
      <c r="CC1198" s="426">
        <v>76</v>
      </c>
      <c r="CD1198" s="426">
        <v>77</v>
      </c>
      <c r="CE1198" s="426">
        <v>78</v>
      </c>
      <c r="CF1198" s="426">
        <v>79</v>
      </c>
      <c r="CG1198" s="426">
        <v>80</v>
      </c>
      <c r="CH1198" s="426">
        <v>81</v>
      </c>
      <c r="CI1198" s="426">
        <v>82</v>
      </c>
      <c r="CJ1198" s="426">
        <v>83</v>
      </c>
      <c r="CK1198" s="426">
        <v>84</v>
      </c>
      <c r="CL1198" s="426">
        <v>85</v>
      </c>
      <c r="CM1198" s="426">
        <v>86</v>
      </c>
      <c r="CN1198" s="426">
        <v>87</v>
      </c>
      <c r="CO1198" s="426">
        <v>88</v>
      </c>
      <c r="CP1198" s="426">
        <v>89</v>
      </c>
      <c r="CQ1198" s="426">
        <v>90</v>
      </c>
      <c r="CR1198" s="426">
        <v>91</v>
      </c>
      <c r="CS1198" s="426">
        <v>92</v>
      </c>
      <c r="CT1198" s="426">
        <v>93</v>
      </c>
      <c r="CU1198" s="426">
        <v>94</v>
      </c>
      <c r="CV1198" s="426">
        <v>95</v>
      </c>
      <c r="CW1198" s="426">
        <v>96</v>
      </c>
      <c r="CX1198" s="426">
        <v>97</v>
      </c>
      <c r="CY1198" s="426">
        <v>98</v>
      </c>
      <c r="CZ1198" s="426">
        <v>99</v>
      </c>
      <c r="DA1198" s="426">
        <v>100</v>
      </c>
      <c r="DB1198" s="426">
        <v>101</v>
      </c>
      <c r="DC1198" s="426">
        <v>102</v>
      </c>
      <c r="DD1198" s="426">
        <v>103</v>
      </c>
      <c r="DE1198" s="426">
        <v>104</v>
      </c>
      <c r="DF1198" s="426">
        <v>105</v>
      </c>
      <c r="DG1198" s="426">
        <v>106</v>
      </c>
      <c r="DH1198" s="426">
        <v>107</v>
      </c>
      <c r="DI1198" s="426">
        <v>108</v>
      </c>
      <c r="DJ1198" s="426">
        <v>109</v>
      </c>
      <c r="DK1198" s="426">
        <v>110</v>
      </c>
      <c r="DL1198" s="426">
        <v>111</v>
      </c>
      <c r="DM1198" s="426">
        <v>112</v>
      </c>
      <c r="DN1198" s="426">
        <v>113</v>
      </c>
      <c r="DO1198" s="426">
        <v>114</v>
      </c>
      <c r="DP1198" s="426">
        <v>115</v>
      </c>
      <c r="DQ1198" s="426">
        <v>116</v>
      </c>
      <c r="DR1198" s="426">
        <v>117</v>
      </c>
      <c r="DS1198" s="426">
        <v>118</v>
      </c>
      <c r="DT1198" s="426">
        <v>119</v>
      </c>
      <c r="DU1198" s="426">
        <v>120</v>
      </c>
      <c r="DV1198" s="426">
        <v>121</v>
      </c>
      <c r="DW1198" s="426">
        <v>122</v>
      </c>
      <c r="DX1198" s="426">
        <v>123</v>
      </c>
      <c r="DY1198" s="426">
        <v>124</v>
      </c>
      <c r="DZ1198" s="426">
        <v>125</v>
      </c>
      <c r="EA1198" s="426">
        <v>126</v>
      </c>
      <c r="EB1198" s="426">
        <v>127</v>
      </c>
      <c r="EC1198" s="426">
        <v>128</v>
      </c>
      <c r="ED1198" s="426">
        <v>129</v>
      </c>
      <c r="EE1198" s="426">
        <v>130</v>
      </c>
      <c r="EF1198" s="426">
        <v>131</v>
      </c>
      <c r="EG1198" s="426">
        <v>132</v>
      </c>
      <c r="EH1198" s="426">
        <v>133</v>
      </c>
      <c r="EI1198" s="426">
        <v>134</v>
      </c>
      <c r="EJ1198" s="426">
        <v>135</v>
      </c>
      <c r="EK1198" s="426">
        <v>136</v>
      </c>
      <c r="EL1198" s="426">
        <v>137</v>
      </c>
      <c r="EM1198" s="426">
        <v>138</v>
      </c>
      <c r="EN1198" s="426">
        <v>139</v>
      </c>
      <c r="EO1198" s="426">
        <v>140</v>
      </c>
      <c r="EP1198" s="426">
        <v>141</v>
      </c>
      <c r="EQ1198" s="426">
        <v>142</v>
      </c>
      <c r="ER1198" s="426">
        <v>143</v>
      </c>
      <c r="ES1198" s="426">
        <v>144</v>
      </c>
      <c r="ET1198" s="426">
        <v>145</v>
      </c>
      <c r="EU1198" s="426">
        <v>146</v>
      </c>
      <c r="EV1198" s="426">
        <v>147</v>
      </c>
      <c r="EW1198" s="426">
        <v>148</v>
      </c>
      <c r="EX1198" s="426">
        <v>149</v>
      </c>
      <c r="EY1198" s="426">
        <v>150</v>
      </c>
      <c r="EZ1198" s="426">
        <v>151</v>
      </c>
      <c r="FA1198" s="426">
        <v>152</v>
      </c>
      <c r="FB1198" s="426">
        <v>153</v>
      </c>
      <c r="FC1198" s="426">
        <v>154</v>
      </c>
      <c r="FD1198" s="426">
        <v>155</v>
      </c>
      <c r="FE1198" s="426">
        <v>156</v>
      </c>
      <c r="FF1198" s="426">
        <v>157</v>
      </c>
      <c r="FG1198" s="426">
        <v>158</v>
      </c>
      <c r="FH1198" s="426">
        <v>159</v>
      </c>
      <c r="FI1198" s="426">
        <v>160</v>
      </c>
      <c r="FJ1198" s="426">
        <v>161</v>
      </c>
      <c r="FK1198" s="426">
        <v>162</v>
      </c>
      <c r="FL1198" s="426">
        <v>163</v>
      </c>
      <c r="FM1198" s="426">
        <v>164</v>
      </c>
      <c r="FN1198" s="426">
        <v>165</v>
      </c>
      <c r="FO1198" s="426">
        <v>166</v>
      </c>
      <c r="FP1198" s="426">
        <v>167</v>
      </c>
      <c r="FQ1198" s="426">
        <v>168</v>
      </c>
      <c r="FR1198" s="426">
        <v>169</v>
      </c>
      <c r="FS1198" s="426">
        <v>170</v>
      </c>
      <c r="FT1198" s="426">
        <v>171</v>
      </c>
      <c r="FU1198" s="426">
        <v>172</v>
      </c>
      <c r="FV1198" s="426">
        <v>173</v>
      </c>
      <c r="FW1198" s="426">
        <v>174</v>
      </c>
      <c r="FX1198" s="426">
        <v>175</v>
      </c>
      <c r="FY1198" s="426">
        <v>176</v>
      </c>
      <c r="FZ1198" s="426">
        <v>177</v>
      </c>
      <c r="GA1198" s="426">
        <v>178</v>
      </c>
      <c r="GB1198" s="426">
        <v>179</v>
      </c>
      <c r="GC1198" s="426">
        <v>180</v>
      </c>
      <c r="GD1198" s="426">
        <v>181</v>
      </c>
      <c r="GE1198" s="426">
        <v>182</v>
      </c>
      <c r="GF1198" s="426">
        <v>183</v>
      </c>
      <c r="GG1198" s="426">
        <v>184</v>
      </c>
      <c r="GH1198" s="426">
        <v>185</v>
      </c>
      <c r="GI1198" s="426">
        <v>186</v>
      </c>
      <c r="GJ1198" s="426">
        <v>187</v>
      </c>
      <c r="GK1198" s="426">
        <v>188</v>
      </c>
      <c r="GL1198" s="426">
        <v>189</v>
      </c>
      <c r="GM1198" s="426">
        <v>190</v>
      </c>
      <c r="GN1198" s="426">
        <v>191</v>
      </c>
      <c r="GO1198" s="426">
        <v>192</v>
      </c>
      <c r="GP1198" s="426">
        <v>193</v>
      </c>
      <c r="GQ1198" s="426">
        <v>194</v>
      </c>
      <c r="GR1198" s="426">
        <v>195</v>
      </c>
      <c r="GS1198" s="426">
        <v>196</v>
      </c>
      <c r="GT1198" s="426">
        <v>197</v>
      </c>
      <c r="GU1198" s="426">
        <v>198</v>
      </c>
      <c r="GV1198" s="426">
        <v>199</v>
      </c>
      <c r="GW1198" s="426">
        <v>200</v>
      </c>
      <c r="GX1198" s="426">
        <v>201</v>
      </c>
      <c r="GY1198" s="426">
        <v>202</v>
      </c>
      <c r="GZ1198" s="426">
        <v>203</v>
      </c>
      <c r="HA1198" s="426">
        <v>204</v>
      </c>
      <c r="HB1198" s="426">
        <v>205</v>
      </c>
      <c r="HC1198" s="426">
        <v>206</v>
      </c>
      <c r="HD1198" s="426">
        <v>207</v>
      </c>
      <c r="HE1198" s="426">
        <v>208</v>
      </c>
      <c r="HF1198" s="426">
        <v>209</v>
      </c>
      <c r="HG1198" s="426">
        <v>210</v>
      </c>
      <c r="HH1198" s="426">
        <v>211</v>
      </c>
      <c r="HI1198" s="426">
        <v>212</v>
      </c>
      <c r="HJ1198" s="426">
        <v>213</v>
      </c>
      <c r="HK1198" s="426">
        <v>214</v>
      </c>
      <c r="HL1198" s="426">
        <v>215</v>
      </c>
      <c r="HM1198" s="426">
        <v>216</v>
      </c>
      <c r="HN1198" s="426">
        <v>217</v>
      </c>
      <c r="HO1198" s="426">
        <v>218</v>
      </c>
      <c r="HP1198" s="426">
        <v>219</v>
      </c>
      <c r="HQ1198" s="426">
        <v>220</v>
      </c>
      <c r="HR1198" s="426">
        <v>221</v>
      </c>
      <c r="HS1198" s="426">
        <v>222</v>
      </c>
      <c r="HT1198" s="426">
        <v>223</v>
      </c>
      <c r="HU1198" s="426">
        <v>224</v>
      </c>
      <c r="HV1198" s="426">
        <v>225</v>
      </c>
      <c r="HW1198" s="426">
        <v>226</v>
      </c>
      <c r="HX1198" s="426">
        <v>227</v>
      </c>
      <c r="HY1198" s="426">
        <v>228</v>
      </c>
      <c r="HZ1198" s="426">
        <v>229</v>
      </c>
      <c r="IA1198" s="426">
        <v>230</v>
      </c>
      <c r="IB1198" s="426">
        <v>231</v>
      </c>
      <c r="IC1198" s="426">
        <v>232</v>
      </c>
      <c r="ID1198" s="426">
        <v>233</v>
      </c>
      <c r="IE1198" s="426">
        <v>234</v>
      </c>
      <c r="IG1198" s="426">
        <v>235</v>
      </c>
      <c r="IH1198" s="426">
        <v>236</v>
      </c>
      <c r="II1198" s="426">
        <v>237</v>
      </c>
      <c r="IJ1198" s="426">
        <v>238</v>
      </c>
      <c r="IL1198" s="426">
        <v>239</v>
      </c>
      <c r="IM1198" s="426">
        <v>240</v>
      </c>
      <c r="IN1198" s="426">
        <v>241</v>
      </c>
      <c r="IO1198" s="426">
        <v>242</v>
      </c>
    </row>
    <row r="1199" spans="4:249" x14ac:dyDescent="0.2">
      <c r="E1199" s="428" t="s">
        <v>157</v>
      </c>
      <c r="F1199" s="426">
        <v>140</v>
      </c>
      <c r="G1199" s="426">
        <v>173</v>
      </c>
      <c r="H1199" s="426">
        <v>145</v>
      </c>
      <c r="I1199" s="426">
        <v>20</v>
      </c>
      <c r="J1199" s="426">
        <v>66</v>
      </c>
      <c r="K1199" s="426">
        <v>187</v>
      </c>
      <c r="L1199" s="426">
        <v>205</v>
      </c>
      <c r="M1199" s="426">
        <v>22</v>
      </c>
      <c r="N1199" s="426">
        <v>97</v>
      </c>
      <c r="O1199" s="426">
        <v>119</v>
      </c>
      <c r="P1199" s="426">
        <v>124</v>
      </c>
      <c r="Q1199" s="426">
        <v>181</v>
      </c>
      <c r="R1199" s="426">
        <v>225</v>
      </c>
      <c r="S1199" s="426">
        <v>7</v>
      </c>
      <c r="T1199" s="426">
        <v>64</v>
      </c>
      <c r="U1199" s="426">
        <v>35</v>
      </c>
      <c r="V1199" s="426">
        <v>230</v>
      </c>
      <c r="W1199" s="426">
        <v>111</v>
      </c>
      <c r="X1199" s="426">
        <v>53</v>
      </c>
      <c r="Y1199" s="426">
        <v>172</v>
      </c>
      <c r="Z1199" s="426">
        <v>15</v>
      </c>
      <c r="AA1199" s="426">
        <v>148</v>
      </c>
      <c r="AB1199" s="426">
        <v>202</v>
      </c>
      <c r="AC1199" s="426">
        <v>212</v>
      </c>
      <c r="AD1199" s="426">
        <v>103</v>
      </c>
      <c r="AE1199" s="426">
        <v>17</v>
      </c>
      <c r="AF1199" s="426">
        <v>11</v>
      </c>
      <c r="AG1199" s="426">
        <v>194</v>
      </c>
      <c r="AH1199" s="426">
        <v>37</v>
      </c>
      <c r="AI1199" s="426">
        <v>48</v>
      </c>
      <c r="AJ1199" s="426">
        <v>79</v>
      </c>
      <c r="AK1199" s="426">
        <v>106</v>
      </c>
      <c r="AL1199" s="426">
        <v>45</v>
      </c>
      <c r="AM1199" s="426">
        <v>92</v>
      </c>
      <c r="AN1199" s="426">
        <v>209</v>
      </c>
      <c r="AO1199" s="426">
        <v>19</v>
      </c>
      <c r="AP1199" s="426">
        <v>190</v>
      </c>
      <c r="AQ1199" s="426">
        <v>224</v>
      </c>
      <c r="AR1199" s="426">
        <v>138</v>
      </c>
      <c r="AS1199" s="426">
        <v>154</v>
      </c>
      <c r="AT1199" s="426">
        <v>40</v>
      </c>
      <c r="AU1199" s="426">
        <v>99</v>
      </c>
      <c r="AV1199" s="426">
        <v>165</v>
      </c>
      <c r="AW1199" s="426">
        <v>8</v>
      </c>
      <c r="AX1199" s="426">
        <v>67</v>
      </c>
      <c r="AY1199" s="426">
        <v>27</v>
      </c>
      <c r="AZ1199" s="426">
        <v>168</v>
      </c>
      <c r="BA1199" s="426">
        <v>115</v>
      </c>
      <c r="BB1199" s="426">
        <v>156</v>
      </c>
      <c r="BC1199" s="426">
        <v>123</v>
      </c>
      <c r="BD1199" s="426">
        <v>197</v>
      </c>
      <c r="BE1199" s="426">
        <v>46</v>
      </c>
      <c r="BF1199" s="426">
        <v>130</v>
      </c>
      <c r="BG1199" s="426">
        <v>28</v>
      </c>
      <c r="BH1199" s="426">
        <v>68</v>
      </c>
      <c r="BI1199" s="426">
        <v>25</v>
      </c>
      <c r="BJ1199" s="426">
        <v>150</v>
      </c>
      <c r="BK1199" s="426">
        <v>171</v>
      </c>
      <c r="BL1199" s="426">
        <v>177</v>
      </c>
      <c r="BM1199" s="426">
        <v>51</v>
      </c>
      <c r="BN1199" s="426">
        <v>217</v>
      </c>
      <c r="BO1199" s="426">
        <v>175</v>
      </c>
      <c r="BP1199" s="426">
        <v>142</v>
      </c>
      <c r="BQ1199" s="426">
        <v>16</v>
      </c>
      <c r="BR1199" s="426">
        <v>208</v>
      </c>
      <c r="BS1199" s="426">
        <v>60</v>
      </c>
      <c r="BT1199" s="426">
        <v>74</v>
      </c>
      <c r="BU1199" s="426">
        <v>105</v>
      </c>
      <c r="BV1199" s="426">
        <v>233</v>
      </c>
      <c r="BW1199" s="426">
        <v>41</v>
      </c>
      <c r="BX1199" s="426">
        <v>210</v>
      </c>
      <c r="BY1199" s="426">
        <v>166</v>
      </c>
      <c r="BZ1199" s="426">
        <v>139</v>
      </c>
      <c r="CA1199" s="426">
        <v>71</v>
      </c>
      <c r="CB1199" s="426">
        <v>56</v>
      </c>
      <c r="CC1199" s="426">
        <v>198</v>
      </c>
      <c r="CD1199" s="426">
        <v>73</v>
      </c>
      <c r="CE1199" s="426">
        <v>2</v>
      </c>
      <c r="CF1199" s="426">
        <v>38</v>
      </c>
      <c r="CG1199" s="426">
        <v>128</v>
      </c>
      <c r="CH1199" s="426">
        <v>195</v>
      </c>
      <c r="CI1199" s="426">
        <v>199</v>
      </c>
      <c r="CJ1199" s="426">
        <v>174</v>
      </c>
      <c r="CK1199" s="426">
        <v>31</v>
      </c>
      <c r="CL1199" s="426">
        <v>188</v>
      </c>
      <c r="CM1199" s="426">
        <v>34</v>
      </c>
      <c r="CN1199" s="426">
        <v>110</v>
      </c>
      <c r="CO1199" s="426">
        <v>24</v>
      </c>
      <c r="CP1199" s="426">
        <v>86</v>
      </c>
      <c r="CQ1199" s="426">
        <v>236</v>
      </c>
      <c r="CR1199" s="426">
        <v>117</v>
      </c>
      <c r="CS1199" s="426">
        <v>30</v>
      </c>
      <c r="CT1199" s="426">
        <v>132</v>
      </c>
      <c r="CU1199" s="426">
        <v>200</v>
      </c>
      <c r="CV1199" s="426">
        <v>216</v>
      </c>
      <c r="CW1199" s="426">
        <v>207</v>
      </c>
      <c r="CX1199" s="426">
        <v>241</v>
      </c>
      <c r="CY1199" s="426">
        <v>26</v>
      </c>
      <c r="CZ1199" s="426">
        <v>82</v>
      </c>
      <c r="DA1199" s="426">
        <v>201</v>
      </c>
      <c r="DB1199" s="426">
        <v>33</v>
      </c>
      <c r="DC1199" s="426">
        <v>151</v>
      </c>
      <c r="DD1199" s="426">
        <v>101</v>
      </c>
      <c r="DE1199" s="426">
        <v>183</v>
      </c>
      <c r="DF1199" s="426">
        <v>63</v>
      </c>
      <c r="DG1199" s="426">
        <v>5</v>
      </c>
      <c r="DH1199" s="426">
        <v>186</v>
      </c>
      <c r="DI1199" s="426">
        <v>14</v>
      </c>
      <c r="DJ1199" s="426">
        <v>55</v>
      </c>
      <c r="DK1199" s="426">
        <v>179</v>
      </c>
      <c r="DL1199" s="426">
        <v>98</v>
      </c>
      <c r="DM1199" s="426">
        <v>83</v>
      </c>
      <c r="DN1199" s="426">
        <v>90</v>
      </c>
      <c r="DO1199" s="426">
        <v>228</v>
      </c>
      <c r="DP1199" s="426">
        <v>94</v>
      </c>
      <c r="DQ1199" s="426">
        <v>4</v>
      </c>
      <c r="DR1199" s="426">
        <v>180</v>
      </c>
      <c r="DS1199" s="426">
        <v>52</v>
      </c>
      <c r="DT1199" s="426">
        <v>113</v>
      </c>
      <c r="DU1199" s="426">
        <v>159</v>
      </c>
      <c r="DV1199" s="426">
        <v>185</v>
      </c>
      <c r="DW1199" s="426">
        <v>61</v>
      </c>
      <c r="DX1199" s="426">
        <v>1</v>
      </c>
      <c r="DY1199" s="426">
        <v>143</v>
      </c>
      <c r="DZ1199" s="426">
        <v>59</v>
      </c>
      <c r="EA1199" s="426">
        <v>57</v>
      </c>
      <c r="EB1199" s="426">
        <v>136</v>
      </c>
      <c r="EC1199" s="426">
        <v>129</v>
      </c>
      <c r="ED1199" s="426">
        <v>76</v>
      </c>
      <c r="EE1199" s="426">
        <v>3</v>
      </c>
      <c r="EF1199" s="426">
        <v>84</v>
      </c>
      <c r="EG1199" s="426">
        <v>96</v>
      </c>
      <c r="EH1199" s="426">
        <v>91</v>
      </c>
      <c r="EI1199" s="426">
        <v>211</v>
      </c>
      <c r="EJ1199" s="426">
        <v>32</v>
      </c>
      <c r="EK1199" s="426">
        <v>144</v>
      </c>
      <c r="EL1199" s="426">
        <v>169</v>
      </c>
      <c r="EM1199" s="426">
        <v>44</v>
      </c>
      <c r="EN1199" s="426">
        <v>226</v>
      </c>
      <c r="EO1199" s="426">
        <v>137</v>
      </c>
      <c r="EP1199" s="426">
        <v>135</v>
      </c>
      <c r="EQ1199" s="426">
        <v>184</v>
      </c>
      <c r="ER1199" s="426">
        <v>229</v>
      </c>
      <c r="ES1199" s="426">
        <v>43</v>
      </c>
      <c r="ET1199" s="426">
        <v>118</v>
      </c>
      <c r="EU1199" s="426">
        <v>125</v>
      </c>
      <c r="EV1199" s="426">
        <v>39</v>
      </c>
      <c r="EW1199" s="426">
        <v>182</v>
      </c>
      <c r="EX1199" s="426">
        <v>77</v>
      </c>
      <c r="EY1199" s="426">
        <v>54</v>
      </c>
      <c r="EZ1199" s="426">
        <v>70</v>
      </c>
      <c r="FA1199" s="426">
        <v>58</v>
      </c>
      <c r="FB1199" s="426">
        <v>80</v>
      </c>
      <c r="FC1199" s="426">
        <v>153</v>
      </c>
      <c r="FD1199" s="426">
        <v>81</v>
      </c>
      <c r="FE1199" s="426">
        <v>87</v>
      </c>
      <c r="FF1199" s="426">
        <v>108</v>
      </c>
      <c r="FG1199" s="426">
        <v>167</v>
      </c>
      <c r="FH1199" s="426">
        <v>122</v>
      </c>
      <c r="FI1199" s="426">
        <v>231</v>
      </c>
      <c r="FJ1199" s="426">
        <v>234</v>
      </c>
      <c r="FK1199" s="426">
        <v>75</v>
      </c>
      <c r="FL1199" s="426">
        <v>240</v>
      </c>
      <c r="FM1199" s="426">
        <v>116</v>
      </c>
      <c r="FN1199" s="426">
        <v>149</v>
      </c>
      <c r="FO1199" s="426">
        <v>238</v>
      </c>
      <c r="FP1199" s="426">
        <v>85</v>
      </c>
      <c r="FQ1199" s="426">
        <v>112</v>
      </c>
      <c r="FR1199" s="426">
        <v>21</v>
      </c>
      <c r="FS1199" s="426">
        <v>158</v>
      </c>
      <c r="FT1199" s="426">
        <v>189</v>
      </c>
      <c r="FU1199" s="426">
        <v>36</v>
      </c>
      <c r="FV1199" s="426">
        <v>222</v>
      </c>
      <c r="FW1199" s="426">
        <v>88</v>
      </c>
      <c r="FX1199" s="426">
        <v>161</v>
      </c>
      <c r="FY1199" s="426">
        <v>133</v>
      </c>
      <c r="FZ1199" s="426">
        <v>23</v>
      </c>
      <c r="GA1199" s="426">
        <v>42</v>
      </c>
      <c r="GB1199" s="426">
        <v>220</v>
      </c>
      <c r="GC1199" s="426">
        <v>223</v>
      </c>
      <c r="GD1199" s="426">
        <v>193</v>
      </c>
      <c r="GE1199" s="426">
        <v>93</v>
      </c>
      <c r="GF1199" s="426">
        <v>219</v>
      </c>
      <c r="GG1199" s="426">
        <v>65</v>
      </c>
      <c r="GH1199" s="426">
        <v>13</v>
      </c>
      <c r="GI1199" s="426">
        <v>160</v>
      </c>
      <c r="GJ1199" s="426">
        <v>10</v>
      </c>
      <c r="GK1199" s="426">
        <v>155</v>
      </c>
      <c r="GL1199" s="426">
        <v>170</v>
      </c>
      <c r="GM1199" s="426">
        <v>163</v>
      </c>
      <c r="GN1199" s="426">
        <v>203</v>
      </c>
      <c r="GO1199" s="426">
        <v>100</v>
      </c>
      <c r="GP1199" s="426">
        <v>232</v>
      </c>
      <c r="GQ1199" s="426">
        <v>120</v>
      </c>
      <c r="GR1199" s="426">
        <v>157</v>
      </c>
      <c r="GS1199" s="426">
        <v>89</v>
      </c>
      <c r="GT1199" s="426">
        <v>114</v>
      </c>
      <c r="GU1199" s="426">
        <v>214</v>
      </c>
      <c r="GV1199" s="426">
        <v>131</v>
      </c>
      <c r="GW1199" s="426">
        <v>235</v>
      </c>
      <c r="GX1199" s="426">
        <v>134</v>
      </c>
      <c r="GY1199" s="426">
        <v>18</v>
      </c>
      <c r="GZ1199" s="426">
        <v>72</v>
      </c>
      <c r="HA1199" s="426">
        <v>221</v>
      </c>
      <c r="HB1199" s="426">
        <v>162</v>
      </c>
      <c r="HC1199" s="426">
        <v>104</v>
      </c>
      <c r="HD1199" s="426">
        <v>121</v>
      </c>
      <c r="HE1199" s="426">
        <v>191</v>
      </c>
      <c r="HF1199" s="426">
        <v>237</v>
      </c>
      <c r="HG1199" s="426">
        <v>147</v>
      </c>
      <c r="HH1199" s="426">
        <v>127</v>
      </c>
      <c r="HI1199" s="426">
        <v>196</v>
      </c>
      <c r="HJ1199" s="426">
        <v>69</v>
      </c>
      <c r="HK1199" s="426">
        <v>78</v>
      </c>
      <c r="HL1199" s="426">
        <v>213</v>
      </c>
      <c r="HM1199" s="426">
        <v>107</v>
      </c>
      <c r="HN1199" s="426">
        <v>242</v>
      </c>
      <c r="HO1199" s="426">
        <v>176</v>
      </c>
      <c r="HP1199" s="426">
        <v>62</v>
      </c>
      <c r="HQ1199" s="426">
        <v>192</v>
      </c>
      <c r="HR1199" s="426">
        <v>50</v>
      </c>
      <c r="HS1199" s="426">
        <v>204</v>
      </c>
      <c r="HT1199" s="426">
        <v>95</v>
      </c>
      <c r="HU1199" s="426">
        <v>206</v>
      </c>
      <c r="HV1199" s="426">
        <v>29</v>
      </c>
      <c r="HW1199" s="426">
        <v>12</v>
      </c>
      <c r="HX1199" s="426">
        <v>109</v>
      </c>
      <c r="HY1199" s="426">
        <v>215</v>
      </c>
      <c r="HZ1199" s="426">
        <v>239</v>
      </c>
      <c r="IA1199" s="426">
        <v>178</v>
      </c>
      <c r="IB1199" s="426">
        <v>164</v>
      </c>
      <c r="IC1199" s="426">
        <v>49</v>
      </c>
      <c r="ID1199" s="426">
        <v>6</v>
      </c>
      <c r="IE1199" s="426">
        <v>218</v>
      </c>
      <c r="IG1199" s="426">
        <v>152</v>
      </c>
      <c r="IH1199" s="426">
        <v>141</v>
      </c>
      <c r="II1199" s="426">
        <v>102</v>
      </c>
      <c r="IJ1199" s="426">
        <v>126</v>
      </c>
      <c r="IL1199" s="426">
        <v>47</v>
      </c>
      <c r="IM1199" s="426">
        <v>9</v>
      </c>
      <c r="IN1199" s="426">
        <v>227</v>
      </c>
      <c r="IO1199" s="426">
        <v>146</v>
      </c>
    </row>
    <row r="1200" spans="4:249" x14ac:dyDescent="0.2">
      <c r="E1200" s="428" t="s">
        <v>159</v>
      </c>
      <c r="F1200" s="426">
        <v>233</v>
      </c>
      <c r="G1200" s="426">
        <v>163</v>
      </c>
      <c r="H1200" s="426">
        <v>150</v>
      </c>
      <c r="I1200" s="426">
        <v>23</v>
      </c>
      <c r="J1200" s="426">
        <v>168</v>
      </c>
      <c r="K1200" s="426">
        <v>170</v>
      </c>
      <c r="L1200" s="426">
        <v>146</v>
      </c>
      <c r="M1200" s="426">
        <v>49</v>
      </c>
      <c r="N1200" s="426">
        <v>135</v>
      </c>
      <c r="O1200" s="426">
        <v>73</v>
      </c>
      <c r="P1200" s="426">
        <v>59</v>
      </c>
      <c r="Q1200" s="426">
        <v>43</v>
      </c>
      <c r="R1200" s="426">
        <v>195</v>
      </c>
      <c r="S1200" s="426">
        <v>81</v>
      </c>
      <c r="T1200" s="426">
        <v>71</v>
      </c>
      <c r="U1200" s="426">
        <v>177</v>
      </c>
      <c r="V1200" s="426">
        <v>90</v>
      </c>
      <c r="W1200" s="426">
        <v>190</v>
      </c>
      <c r="X1200" s="426">
        <v>166</v>
      </c>
      <c r="Y1200" s="426">
        <v>22</v>
      </c>
      <c r="Z1200" s="426">
        <v>154</v>
      </c>
      <c r="AA1200" s="426">
        <v>44</v>
      </c>
      <c r="AB1200" s="426">
        <v>4</v>
      </c>
      <c r="AC1200" s="426">
        <v>127</v>
      </c>
      <c r="AD1200" s="426">
        <v>181</v>
      </c>
      <c r="AE1200" s="426">
        <v>65</v>
      </c>
      <c r="AF1200" s="426">
        <v>138</v>
      </c>
      <c r="AG1200" s="426">
        <v>230</v>
      </c>
      <c r="AH1200" s="426">
        <v>198</v>
      </c>
      <c r="AI1200" s="426">
        <v>17</v>
      </c>
      <c r="AJ1200" s="426">
        <v>212</v>
      </c>
      <c r="AK1200" s="426">
        <v>38</v>
      </c>
      <c r="AL1200" s="426">
        <v>84</v>
      </c>
      <c r="AM1200" s="426">
        <v>141</v>
      </c>
      <c r="AN1200" s="426">
        <v>101</v>
      </c>
      <c r="AO1200" s="426">
        <v>78</v>
      </c>
      <c r="AP1200" s="426">
        <v>221</v>
      </c>
      <c r="AQ1200" s="426">
        <v>147</v>
      </c>
      <c r="AR1200" s="426">
        <v>56</v>
      </c>
      <c r="AS1200" s="426">
        <v>83</v>
      </c>
      <c r="AT1200" s="426">
        <v>55</v>
      </c>
      <c r="AU1200" s="426">
        <v>8</v>
      </c>
      <c r="AV1200" s="426">
        <v>201</v>
      </c>
      <c r="AW1200" s="426">
        <v>111</v>
      </c>
      <c r="AX1200" s="426">
        <v>239</v>
      </c>
      <c r="AY1200" s="426">
        <v>69</v>
      </c>
      <c r="AZ1200" s="426">
        <v>225</v>
      </c>
      <c r="BA1200" s="426">
        <v>140</v>
      </c>
      <c r="BB1200" s="426">
        <v>132</v>
      </c>
      <c r="BC1200" s="426">
        <v>240</v>
      </c>
      <c r="BD1200" s="426">
        <v>169</v>
      </c>
      <c r="BE1200" s="426">
        <v>116</v>
      </c>
      <c r="BF1200" s="426">
        <v>242</v>
      </c>
      <c r="BG1200" s="426">
        <v>27</v>
      </c>
      <c r="BH1200" s="426">
        <v>189</v>
      </c>
      <c r="BI1200" s="426">
        <v>109</v>
      </c>
      <c r="BJ1200" s="426">
        <v>105</v>
      </c>
      <c r="BK1200" s="426">
        <v>192</v>
      </c>
      <c r="BL1200" s="426">
        <v>26</v>
      </c>
      <c r="BM1200" s="426">
        <v>16</v>
      </c>
      <c r="BN1200" s="426">
        <v>113</v>
      </c>
      <c r="BO1200" s="426">
        <v>185</v>
      </c>
      <c r="BP1200" s="426">
        <v>205</v>
      </c>
      <c r="BQ1200" s="426">
        <v>41</v>
      </c>
      <c r="BR1200" s="426">
        <v>196</v>
      </c>
      <c r="BS1200" s="426">
        <v>29</v>
      </c>
      <c r="BT1200" s="426">
        <v>155</v>
      </c>
      <c r="BU1200" s="426">
        <v>216</v>
      </c>
      <c r="BV1200" s="426">
        <v>96</v>
      </c>
      <c r="BW1200" s="426">
        <v>47</v>
      </c>
      <c r="BX1200" s="426">
        <v>9</v>
      </c>
      <c r="BY1200" s="426">
        <v>153</v>
      </c>
      <c r="BZ1200" s="426">
        <v>100</v>
      </c>
      <c r="CA1200" s="426">
        <v>91</v>
      </c>
      <c r="CB1200" s="426">
        <v>171</v>
      </c>
      <c r="CC1200" s="426">
        <v>223</v>
      </c>
      <c r="CD1200" s="426">
        <v>95</v>
      </c>
      <c r="CE1200" s="426">
        <v>87</v>
      </c>
      <c r="CF1200" s="426">
        <v>33</v>
      </c>
      <c r="CG1200" s="426">
        <v>76</v>
      </c>
      <c r="CH1200" s="426">
        <v>92</v>
      </c>
      <c r="CI1200" s="426">
        <v>226</v>
      </c>
      <c r="CJ1200" s="426">
        <v>162</v>
      </c>
      <c r="CK1200" s="426">
        <v>61</v>
      </c>
      <c r="CL1200" s="426">
        <v>11</v>
      </c>
      <c r="CM1200" s="426">
        <v>220</v>
      </c>
      <c r="CN1200" s="426">
        <v>178</v>
      </c>
      <c r="CO1200" s="426">
        <v>126</v>
      </c>
      <c r="CP1200" s="426">
        <v>93</v>
      </c>
      <c r="CQ1200" s="426">
        <v>232</v>
      </c>
      <c r="CR1200" s="426">
        <v>68</v>
      </c>
      <c r="CS1200" s="426">
        <v>213</v>
      </c>
      <c r="CT1200" s="426">
        <v>157</v>
      </c>
      <c r="CU1200" s="426">
        <v>42</v>
      </c>
      <c r="CV1200" s="426">
        <v>108</v>
      </c>
      <c r="CW1200" s="426">
        <v>200</v>
      </c>
      <c r="CX1200" s="426">
        <v>174</v>
      </c>
      <c r="CY1200" s="426">
        <v>97</v>
      </c>
      <c r="CZ1200" s="426">
        <v>186</v>
      </c>
      <c r="DA1200" s="426">
        <v>121</v>
      </c>
      <c r="DB1200" s="426">
        <v>209</v>
      </c>
      <c r="DC1200" s="426">
        <v>165</v>
      </c>
      <c r="DD1200" s="426">
        <v>131</v>
      </c>
      <c r="DE1200" s="426">
        <v>227</v>
      </c>
      <c r="DF1200" s="426">
        <v>193</v>
      </c>
      <c r="DG1200" s="426">
        <v>119</v>
      </c>
      <c r="DH1200" s="426">
        <v>183</v>
      </c>
      <c r="DI1200" s="426">
        <v>204</v>
      </c>
      <c r="DJ1200" s="426">
        <v>217</v>
      </c>
      <c r="DK1200" s="426">
        <v>167</v>
      </c>
      <c r="DL1200" s="426">
        <v>130</v>
      </c>
      <c r="DM1200" s="426">
        <v>24</v>
      </c>
      <c r="DN1200" s="426">
        <v>30</v>
      </c>
      <c r="DO1200" s="426">
        <v>15</v>
      </c>
      <c r="DP1200" s="426">
        <v>234</v>
      </c>
      <c r="DQ1200" s="426">
        <v>218</v>
      </c>
      <c r="DR1200" s="426">
        <v>128</v>
      </c>
      <c r="DS1200" s="426">
        <v>89</v>
      </c>
      <c r="DT1200" s="426">
        <v>57</v>
      </c>
      <c r="DU1200" s="426">
        <v>12</v>
      </c>
      <c r="DV1200" s="426">
        <v>28</v>
      </c>
      <c r="DW1200" s="426">
        <v>115</v>
      </c>
      <c r="DX1200" s="426">
        <v>184</v>
      </c>
      <c r="DY1200" s="426">
        <v>98</v>
      </c>
      <c r="DZ1200" s="426">
        <v>34</v>
      </c>
      <c r="EA1200" s="426">
        <v>143</v>
      </c>
      <c r="EB1200" s="426">
        <v>104</v>
      </c>
      <c r="EC1200" s="426">
        <v>85</v>
      </c>
      <c r="ED1200" s="426">
        <v>182</v>
      </c>
      <c r="EE1200" s="426">
        <v>18</v>
      </c>
      <c r="EF1200" s="426">
        <v>149</v>
      </c>
      <c r="EG1200" s="426">
        <v>214</v>
      </c>
      <c r="EH1200" s="426">
        <v>32</v>
      </c>
      <c r="EI1200" s="426">
        <v>58</v>
      </c>
      <c r="EJ1200" s="426">
        <v>36</v>
      </c>
      <c r="EK1200" s="426">
        <v>75</v>
      </c>
      <c r="EL1200" s="426">
        <v>129</v>
      </c>
      <c r="EM1200" s="426">
        <v>35</v>
      </c>
      <c r="EN1200" s="426">
        <v>187</v>
      </c>
      <c r="EO1200" s="426">
        <v>152</v>
      </c>
      <c r="EP1200" s="426">
        <v>20</v>
      </c>
      <c r="EQ1200" s="426">
        <v>208</v>
      </c>
      <c r="ER1200" s="426">
        <v>114</v>
      </c>
      <c r="ES1200" s="426">
        <v>160</v>
      </c>
      <c r="ET1200" s="426">
        <v>134</v>
      </c>
      <c r="EU1200" s="426">
        <v>14</v>
      </c>
      <c r="EV1200" s="426">
        <v>19</v>
      </c>
      <c r="EW1200" s="426">
        <v>99</v>
      </c>
      <c r="EX1200" s="426">
        <v>176</v>
      </c>
      <c r="EY1200" s="426">
        <v>241</v>
      </c>
      <c r="EZ1200" s="426">
        <v>219</v>
      </c>
      <c r="FA1200" s="426">
        <v>118</v>
      </c>
      <c r="FB1200" s="426">
        <v>180</v>
      </c>
      <c r="FC1200" s="426">
        <v>125</v>
      </c>
      <c r="FD1200" s="426">
        <v>102</v>
      </c>
      <c r="FE1200" s="426">
        <v>179</v>
      </c>
      <c r="FF1200" s="426">
        <v>48</v>
      </c>
      <c r="FG1200" s="426">
        <v>39</v>
      </c>
      <c r="FH1200" s="426">
        <v>222</v>
      </c>
      <c r="FI1200" s="426">
        <v>72</v>
      </c>
      <c r="FJ1200" s="426">
        <v>188</v>
      </c>
      <c r="FK1200" s="426">
        <v>139</v>
      </c>
      <c r="FL1200" s="426">
        <v>124</v>
      </c>
      <c r="FM1200" s="426">
        <v>1</v>
      </c>
      <c r="FN1200" s="426">
        <v>206</v>
      </c>
      <c r="FO1200" s="426">
        <v>103</v>
      </c>
      <c r="FP1200" s="426">
        <v>156</v>
      </c>
      <c r="FQ1200" s="426">
        <v>137</v>
      </c>
      <c r="FR1200" s="426">
        <v>142</v>
      </c>
      <c r="FS1200" s="426">
        <v>112</v>
      </c>
      <c r="FT1200" s="426">
        <v>37</v>
      </c>
      <c r="FU1200" s="426">
        <v>51</v>
      </c>
      <c r="FV1200" s="426">
        <v>62</v>
      </c>
      <c r="FW1200" s="426">
        <v>50</v>
      </c>
      <c r="FX1200" s="426">
        <v>151</v>
      </c>
      <c r="FY1200" s="426">
        <v>10</v>
      </c>
      <c r="FZ1200" s="426">
        <v>144</v>
      </c>
      <c r="GA1200" s="426">
        <v>231</v>
      </c>
      <c r="GB1200" s="426">
        <v>60</v>
      </c>
      <c r="GC1200" s="426">
        <v>148</v>
      </c>
      <c r="GD1200" s="426">
        <v>3</v>
      </c>
      <c r="GE1200" s="426">
        <v>45</v>
      </c>
      <c r="GF1200" s="426">
        <v>211</v>
      </c>
      <c r="GG1200" s="426">
        <v>70</v>
      </c>
      <c r="GH1200" s="426">
        <v>238</v>
      </c>
      <c r="GI1200" s="426">
        <v>94</v>
      </c>
      <c r="GJ1200" s="426">
        <v>229</v>
      </c>
      <c r="GK1200" s="426">
        <v>172</v>
      </c>
      <c r="GL1200" s="426">
        <v>136</v>
      </c>
      <c r="GM1200" s="426">
        <v>31</v>
      </c>
      <c r="GN1200" s="426">
        <v>158</v>
      </c>
      <c r="GO1200" s="426">
        <v>63</v>
      </c>
      <c r="GP1200" s="426">
        <v>175</v>
      </c>
      <c r="GQ1200" s="426">
        <v>6</v>
      </c>
      <c r="GR1200" s="426">
        <v>107</v>
      </c>
      <c r="GS1200" s="426">
        <v>159</v>
      </c>
      <c r="GT1200" s="426">
        <v>161</v>
      </c>
      <c r="GU1200" s="426">
        <v>21</v>
      </c>
      <c r="GV1200" s="426">
        <v>207</v>
      </c>
      <c r="GW1200" s="426">
        <v>106</v>
      </c>
      <c r="GX1200" s="426">
        <v>123</v>
      </c>
      <c r="GY1200" s="426">
        <v>13</v>
      </c>
      <c r="GZ1200" s="426">
        <v>67</v>
      </c>
      <c r="HA1200" s="426">
        <v>2</v>
      </c>
      <c r="HB1200" s="426">
        <v>164</v>
      </c>
      <c r="HC1200" s="426">
        <v>237</v>
      </c>
      <c r="HD1200" s="426">
        <v>145</v>
      </c>
      <c r="HE1200" s="426">
        <v>7</v>
      </c>
      <c r="HF1200" s="426">
        <v>133</v>
      </c>
      <c r="HG1200" s="426">
        <v>79</v>
      </c>
      <c r="HH1200" s="426">
        <v>215</v>
      </c>
      <c r="HI1200" s="426">
        <v>228</v>
      </c>
      <c r="HJ1200" s="426">
        <v>236</v>
      </c>
      <c r="HK1200" s="426">
        <v>173</v>
      </c>
      <c r="HL1200" s="426">
        <v>52</v>
      </c>
      <c r="HM1200" s="426">
        <v>120</v>
      </c>
      <c r="HN1200" s="426">
        <v>224</v>
      </c>
      <c r="HO1200" s="426">
        <v>82</v>
      </c>
      <c r="HP1200" s="426">
        <v>66</v>
      </c>
      <c r="HQ1200" s="426">
        <v>199</v>
      </c>
      <c r="HR1200" s="426">
        <v>54</v>
      </c>
      <c r="HS1200" s="426">
        <v>210</v>
      </c>
      <c r="HT1200" s="426">
        <v>235</v>
      </c>
      <c r="HU1200" s="426">
        <v>202</v>
      </c>
      <c r="HV1200" s="426">
        <v>191</v>
      </c>
      <c r="HW1200" s="426">
        <v>74</v>
      </c>
      <c r="HX1200" s="426">
        <v>25</v>
      </c>
      <c r="HY1200" s="426">
        <v>77</v>
      </c>
      <c r="HZ1200" s="426">
        <v>197</v>
      </c>
      <c r="IA1200" s="426">
        <v>117</v>
      </c>
      <c r="IB1200" s="426">
        <v>122</v>
      </c>
      <c r="IC1200" s="426">
        <v>194</v>
      </c>
      <c r="ID1200" s="426">
        <v>86</v>
      </c>
      <c r="IE1200" s="426">
        <v>203</v>
      </c>
      <c r="IG1200" s="426">
        <v>64</v>
      </c>
      <c r="IH1200" s="426">
        <v>80</v>
      </c>
      <c r="II1200" s="426">
        <v>110</v>
      </c>
      <c r="IJ1200" s="426">
        <v>40</v>
      </c>
      <c r="IL1200" s="426">
        <v>53</v>
      </c>
      <c r="IM1200" s="426">
        <v>88</v>
      </c>
      <c r="IN1200" s="426">
        <v>5</v>
      </c>
      <c r="IO1200" s="426">
        <v>46</v>
      </c>
    </row>
    <row r="1202" spans="4:250" x14ac:dyDescent="0.2">
      <c r="D1202" s="429">
        <v>243</v>
      </c>
      <c r="E1202" s="429" t="s">
        <v>179</v>
      </c>
    </row>
    <row r="1203" spans="4:250" x14ac:dyDescent="0.2">
      <c r="E1203" s="428" t="s">
        <v>130</v>
      </c>
      <c r="F1203" s="426">
        <v>1</v>
      </c>
      <c r="G1203" s="426">
        <v>2</v>
      </c>
      <c r="H1203" s="426">
        <v>3</v>
      </c>
      <c r="I1203" s="426">
        <v>4</v>
      </c>
      <c r="J1203" s="426">
        <v>5</v>
      </c>
      <c r="K1203" s="426">
        <v>6</v>
      </c>
      <c r="L1203" s="426">
        <v>7</v>
      </c>
      <c r="M1203" s="426">
        <v>8</v>
      </c>
      <c r="N1203" s="426">
        <v>9</v>
      </c>
      <c r="O1203" s="426">
        <v>10</v>
      </c>
      <c r="P1203" s="426">
        <v>11</v>
      </c>
      <c r="Q1203" s="426">
        <v>12</v>
      </c>
      <c r="R1203" s="426">
        <v>13</v>
      </c>
      <c r="S1203" s="426">
        <v>14</v>
      </c>
      <c r="T1203" s="426">
        <v>15</v>
      </c>
      <c r="U1203" s="426">
        <v>16</v>
      </c>
      <c r="V1203" s="426">
        <v>17</v>
      </c>
      <c r="W1203" s="426">
        <v>18</v>
      </c>
      <c r="X1203" s="426">
        <v>19</v>
      </c>
      <c r="Y1203" s="426">
        <v>20</v>
      </c>
      <c r="Z1203" s="426">
        <v>21</v>
      </c>
      <c r="AA1203" s="426">
        <v>22</v>
      </c>
      <c r="AB1203" s="426">
        <v>23</v>
      </c>
      <c r="AC1203" s="426">
        <v>24</v>
      </c>
      <c r="AD1203" s="426">
        <v>25</v>
      </c>
      <c r="AE1203" s="426">
        <v>26</v>
      </c>
      <c r="AF1203" s="426">
        <v>27</v>
      </c>
      <c r="AG1203" s="426">
        <v>28</v>
      </c>
      <c r="AH1203" s="426">
        <v>29</v>
      </c>
      <c r="AI1203" s="426">
        <v>30</v>
      </c>
      <c r="AJ1203" s="426">
        <v>31</v>
      </c>
      <c r="AK1203" s="426">
        <v>32</v>
      </c>
      <c r="AL1203" s="426">
        <v>33</v>
      </c>
      <c r="AM1203" s="426">
        <v>34</v>
      </c>
      <c r="AN1203" s="426">
        <v>35</v>
      </c>
      <c r="AO1203" s="426">
        <v>36</v>
      </c>
      <c r="AP1203" s="426">
        <v>37</v>
      </c>
      <c r="AQ1203" s="426">
        <v>38</v>
      </c>
      <c r="AR1203" s="426">
        <v>39</v>
      </c>
      <c r="AS1203" s="426">
        <v>40</v>
      </c>
      <c r="AT1203" s="426">
        <v>41</v>
      </c>
      <c r="AU1203" s="426">
        <v>42</v>
      </c>
      <c r="AV1203" s="426">
        <v>43</v>
      </c>
      <c r="AW1203" s="426">
        <v>44</v>
      </c>
      <c r="AX1203" s="426">
        <v>45</v>
      </c>
      <c r="AY1203" s="426">
        <v>46</v>
      </c>
      <c r="AZ1203" s="426">
        <v>47</v>
      </c>
      <c r="BA1203" s="426">
        <v>48</v>
      </c>
      <c r="BB1203" s="426">
        <v>49</v>
      </c>
      <c r="BC1203" s="426">
        <v>50</v>
      </c>
      <c r="BD1203" s="426">
        <v>51</v>
      </c>
      <c r="BE1203" s="426">
        <v>52</v>
      </c>
      <c r="BF1203" s="426">
        <v>53</v>
      </c>
      <c r="BG1203" s="426">
        <v>54</v>
      </c>
      <c r="BH1203" s="426">
        <v>55</v>
      </c>
      <c r="BI1203" s="426">
        <v>56</v>
      </c>
      <c r="BJ1203" s="426">
        <v>57</v>
      </c>
      <c r="BK1203" s="426">
        <v>58</v>
      </c>
      <c r="BL1203" s="426">
        <v>59</v>
      </c>
      <c r="BM1203" s="426">
        <v>60</v>
      </c>
      <c r="BN1203" s="426">
        <v>61</v>
      </c>
      <c r="BO1203" s="426">
        <v>62</v>
      </c>
      <c r="BP1203" s="426">
        <v>63</v>
      </c>
      <c r="BQ1203" s="426">
        <v>64</v>
      </c>
      <c r="BR1203" s="426">
        <v>65</v>
      </c>
      <c r="BS1203" s="426">
        <v>66</v>
      </c>
      <c r="BT1203" s="426">
        <v>67</v>
      </c>
      <c r="BU1203" s="426">
        <v>68</v>
      </c>
      <c r="BV1203" s="426">
        <v>69</v>
      </c>
      <c r="BW1203" s="426">
        <v>70</v>
      </c>
      <c r="BX1203" s="426">
        <v>71</v>
      </c>
      <c r="BY1203" s="426">
        <v>72</v>
      </c>
      <c r="BZ1203" s="426">
        <v>73</v>
      </c>
      <c r="CA1203" s="426">
        <v>74</v>
      </c>
      <c r="CB1203" s="426">
        <v>75</v>
      </c>
      <c r="CC1203" s="426">
        <v>76</v>
      </c>
      <c r="CD1203" s="426">
        <v>77</v>
      </c>
      <c r="CE1203" s="426">
        <v>78</v>
      </c>
      <c r="CF1203" s="426">
        <v>79</v>
      </c>
      <c r="CG1203" s="426">
        <v>80</v>
      </c>
      <c r="CH1203" s="426">
        <v>81</v>
      </c>
      <c r="CI1203" s="426">
        <v>82</v>
      </c>
      <c r="CJ1203" s="426">
        <v>83</v>
      </c>
      <c r="CK1203" s="426">
        <v>84</v>
      </c>
      <c r="CL1203" s="426">
        <v>85</v>
      </c>
      <c r="CM1203" s="426">
        <v>86</v>
      </c>
      <c r="CN1203" s="426">
        <v>87</v>
      </c>
      <c r="CO1203" s="426">
        <v>88</v>
      </c>
      <c r="CP1203" s="426">
        <v>89</v>
      </c>
      <c r="CQ1203" s="426">
        <v>90</v>
      </c>
      <c r="CR1203" s="426">
        <v>91</v>
      </c>
      <c r="CS1203" s="426">
        <v>92</v>
      </c>
      <c r="CT1203" s="426">
        <v>93</v>
      </c>
      <c r="CU1203" s="426">
        <v>94</v>
      </c>
      <c r="CV1203" s="426">
        <v>95</v>
      </c>
      <c r="CW1203" s="426">
        <v>96</v>
      </c>
      <c r="CX1203" s="426">
        <v>97</v>
      </c>
      <c r="CY1203" s="426">
        <v>98</v>
      </c>
      <c r="CZ1203" s="426">
        <v>99</v>
      </c>
      <c r="DA1203" s="426">
        <v>100</v>
      </c>
      <c r="DB1203" s="426">
        <v>101</v>
      </c>
      <c r="DC1203" s="426">
        <v>102</v>
      </c>
      <c r="DD1203" s="426">
        <v>103</v>
      </c>
      <c r="DE1203" s="426">
        <v>104</v>
      </c>
      <c r="DF1203" s="426">
        <v>105</v>
      </c>
      <c r="DG1203" s="426">
        <v>106</v>
      </c>
      <c r="DH1203" s="426">
        <v>107</v>
      </c>
      <c r="DI1203" s="426">
        <v>108</v>
      </c>
      <c r="DJ1203" s="426">
        <v>109</v>
      </c>
      <c r="DK1203" s="426">
        <v>110</v>
      </c>
      <c r="DL1203" s="426">
        <v>111</v>
      </c>
      <c r="DM1203" s="426">
        <v>112</v>
      </c>
      <c r="DN1203" s="426">
        <v>113</v>
      </c>
      <c r="DO1203" s="426">
        <v>114</v>
      </c>
      <c r="DP1203" s="426">
        <v>115</v>
      </c>
      <c r="DQ1203" s="426">
        <v>116</v>
      </c>
      <c r="DR1203" s="426">
        <v>117</v>
      </c>
      <c r="DS1203" s="426">
        <v>118</v>
      </c>
      <c r="DT1203" s="426">
        <v>119</v>
      </c>
      <c r="DU1203" s="426">
        <v>120</v>
      </c>
      <c r="DV1203" s="426">
        <v>121</v>
      </c>
      <c r="DW1203" s="426">
        <v>122</v>
      </c>
      <c r="DX1203" s="426">
        <v>123</v>
      </c>
      <c r="DY1203" s="426">
        <v>124</v>
      </c>
      <c r="DZ1203" s="426">
        <v>125</v>
      </c>
      <c r="EA1203" s="426">
        <v>126</v>
      </c>
      <c r="EB1203" s="426">
        <v>127</v>
      </c>
      <c r="EC1203" s="426">
        <v>128</v>
      </c>
      <c r="ED1203" s="426">
        <v>129</v>
      </c>
      <c r="EE1203" s="426">
        <v>130</v>
      </c>
      <c r="EF1203" s="426">
        <v>131</v>
      </c>
      <c r="EG1203" s="426">
        <v>132</v>
      </c>
      <c r="EH1203" s="426">
        <v>133</v>
      </c>
      <c r="EI1203" s="426">
        <v>134</v>
      </c>
      <c r="EJ1203" s="426">
        <v>135</v>
      </c>
      <c r="EK1203" s="426">
        <v>136</v>
      </c>
      <c r="EL1203" s="426">
        <v>137</v>
      </c>
      <c r="EM1203" s="426">
        <v>138</v>
      </c>
      <c r="EN1203" s="426">
        <v>139</v>
      </c>
      <c r="EO1203" s="426">
        <v>140</v>
      </c>
      <c r="EP1203" s="426">
        <v>141</v>
      </c>
      <c r="EQ1203" s="426">
        <v>142</v>
      </c>
      <c r="ER1203" s="426">
        <v>143</v>
      </c>
      <c r="ES1203" s="426">
        <v>144</v>
      </c>
      <c r="ET1203" s="426">
        <v>145</v>
      </c>
      <c r="EU1203" s="426">
        <v>146</v>
      </c>
      <c r="EV1203" s="426">
        <v>147</v>
      </c>
      <c r="EW1203" s="426">
        <v>148</v>
      </c>
      <c r="EX1203" s="426">
        <v>149</v>
      </c>
      <c r="EY1203" s="426">
        <v>150</v>
      </c>
      <c r="EZ1203" s="426">
        <v>151</v>
      </c>
      <c r="FA1203" s="426">
        <v>152</v>
      </c>
      <c r="FB1203" s="426">
        <v>153</v>
      </c>
      <c r="FC1203" s="426">
        <v>154</v>
      </c>
      <c r="FD1203" s="426">
        <v>155</v>
      </c>
      <c r="FE1203" s="426">
        <v>156</v>
      </c>
      <c r="FF1203" s="426">
        <v>157</v>
      </c>
      <c r="FG1203" s="426">
        <v>158</v>
      </c>
      <c r="FH1203" s="426">
        <v>159</v>
      </c>
      <c r="FI1203" s="426">
        <v>160</v>
      </c>
      <c r="FJ1203" s="426">
        <v>161</v>
      </c>
      <c r="FK1203" s="426">
        <v>162</v>
      </c>
      <c r="FL1203" s="426">
        <v>163</v>
      </c>
      <c r="FM1203" s="426">
        <v>164</v>
      </c>
      <c r="FN1203" s="426">
        <v>165</v>
      </c>
      <c r="FO1203" s="426">
        <v>166</v>
      </c>
      <c r="FP1203" s="426">
        <v>167</v>
      </c>
      <c r="FQ1203" s="426">
        <v>168</v>
      </c>
      <c r="FR1203" s="426">
        <v>169</v>
      </c>
      <c r="FS1203" s="426">
        <v>170</v>
      </c>
      <c r="FT1203" s="426">
        <v>171</v>
      </c>
      <c r="FU1203" s="426">
        <v>172</v>
      </c>
      <c r="FV1203" s="426">
        <v>173</v>
      </c>
      <c r="FW1203" s="426">
        <v>174</v>
      </c>
      <c r="FX1203" s="426">
        <v>175</v>
      </c>
      <c r="FY1203" s="426">
        <v>176</v>
      </c>
      <c r="FZ1203" s="426">
        <v>177</v>
      </c>
      <c r="GA1203" s="426">
        <v>178</v>
      </c>
      <c r="GB1203" s="426">
        <v>179</v>
      </c>
      <c r="GC1203" s="426">
        <v>180</v>
      </c>
      <c r="GD1203" s="426">
        <v>181</v>
      </c>
      <c r="GE1203" s="426">
        <v>182</v>
      </c>
      <c r="GF1203" s="426">
        <v>183</v>
      </c>
      <c r="GG1203" s="426">
        <v>184</v>
      </c>
      <c r="GH1203" s="426">
        <v>185</v>
      </c>
      <c r="GI1203" s="426">
        <v>186</v>
      </c>
      <c r="GJ1203" s="426">
        <v>187</v>
      </c>
      <c r="GK1203" s="426">
        <v>188</v>
      </c>
      <c r="GL1203" s="426">
        <v>189</v>
      </c>
      <c r="GM1203" s="426">
        <v>190</v>
      </c>
      <c r="GN1203" s="426">
        <v>191</v>
      </c>
      <c r="GO1203" s="426">
        <v>192</v>
      </c>
      <c r="GP1203" s="426">
        <v>193</v>
      </c>
      <c r="GQ1203" s="426">
        <v>194</v>
      </c>
      <c r="GR1203" s="426">
        <v>195</v>
      </c>
      <c r="GS1203" s="426">
        <v>196</v>
      </c>
      <c r="GT1203" s="426">
        <v>197</v>
      </c>
      <c r="GU1203" s="426">
        <v>198</v>
      </c>
      <c r="GV1203" s="426">
        <v>199</v>
      </c>
      <c r="GW1203" s="426">
        <v>200</v>
      </c>
      <c r="GX1203" s="426">
        <v>201</v>
      </c>
      <c r="GY1203" s="426">
        <v>202</v>
      </c>
      <c r="GZ1203" s="426">
        <v>203</v>
      </c>
      <c r="HA1203" s="426">
        <v>204</v>
      </c>
      <c r="HB1203" s="426">
        <v>205</v>
      </c>
      <c r="HC1203" s="426">
        <v>206</v>
      </c>
      <c r="HD1203" s="426">
        <v>207</v>
      </c>
      <c r="HE1203" s="426">
        <v>208</v>
      </c>
      <c r="HF1203" s="426">
        <v>209</v>
      </c>
      <c r="HG1203" s="426">
        <v>210</v>
      </c>
      <c r="HH1203" s="426">
        <v>211</v>
      </c>
      <c r="HI1203" s="426">
        <v>212</v>
      </c>
      <c r="HJ1203" s="426">
        <v>213</v>
      </c>
      <c r="HK1203" s="426">
        <v>214</v>
      </c>
      <c r="HL1203" s="426">
        <v>215</v>
      </c>
      <c r="HM1203" s="426">
        <v>216</v>
      </c>
      <c r="HN1203" s="426">
        <v>217</v>
      </c>
      <c r="HO1203" s="426">
        <v>218</v>
      </c>
      <c r="HP1203" s="426">
        <v>219</v>
      </c>
      <c r="HQ1203" s="426">
        <v>220</v>
      </c>
      <c r="HR1203" s="426">
        <v>221</v>
      </c>
      <c r="HS1203" s="426">
        <v>222</v>
      </c>
      <c r="HT1203" s="426">
        <v>223</v>
      </c>
      <c r="HU1203" s="426">
        <v>224</v>
      </c>
      <c r="HV1203" s="426">
        <v>225</v>
      </c>
      <c r="HW1203" s="426">
        <v>226</v>
      </c>
      <c r="HX1203" s="426">
        <v>227</v>
      </c>
      <c r="HY1203" s="426">
        <v>228</v>
      </c>
      <c r="HZ1203" s="426">
        <v>229</v>
      </c>
      <c r="IA1203" s="426">
        <v>230</v>
      </c>
      <c r="IB1203" s="426">
        <v>231</v>
      </c>
      <c r="IC1203" s="426">
        <v>232</v>
      </c>
      <c r="ID1203" s="426">
        <v>233</v>
      </c>
      <c r="IE1203" s="426">
        <v>234</v>
      </c>
      <c r="IF1203" s="426">
        <v>235</v>
      </c>
      <c r="IG1203" s="426">
        <v>236</v>
      </c>
      <c r="IH1203" s="426">
        <v>237</v>
      </c>
      <c r="II1203" s="426">
        <v>238</v>
      </c>
      <c r="IJ1203" s="426">
        <v>239</v>
      </c>
      <c r="IL1203" s="426">
        <v>240</v>
      </c>
      <c r="IM1203" s="426">
        <v>241</v>
      </c>
      <c r="IN1203" s="426">
        <v>242</v>
      </c>
      <c r="IO1203" s="426">
        <v>243</v>
      </c>
    </row>
    <row r="1204" spans="4:250" x14ac:dyDescent="0.2">
      <c r="E1204" s="428" t="s">
        <v>157</v>
      </c>
      <c r="F1204" s="426">
        <v>158</v>
      </c>
      <c r="G1204" s="426">
        <v>70</v>
      </c>
      <c r="H1204" s="426">
        <v>35</v>
      </c>
      <c r="I1204" s="426">
        <v>75</v>
      </c>
      <c r="J1204" s="426">
        <v>202</v>
      </c>
      <c r="K1204" s="426">
        <v>90</v>
      </c>
      <c r="L1204" s="426">
        <v>40</v>
      </c>
      <c r="M1204" s="426">
        <v>145</v>
      </c>
      <c r="N1204" s="426">
        <v>106</v>
      </c>
      <c r="O1204" s="426">
        <v>126</v>
      </c>
      <c r="P1204" s="426">
        <v>175</v>
      </c>
      <c r="Q1204" s="426">
        <v>154</v>
      </c>
      <c r="R1204" s="426">
        <v>186</v>
      </c>
      <c r="S1204" s="426">
        <v>7</v>
      </c>
      <c r="T1204" s="426">
        <v>61</v>
      </c>
      <c r="U1204" s="426">
        <v>25</v>
      </c>
      <c r="V1204" s="426">
        <v>228</v>
      </c>
      <c r="W1204" s="426">
        <v>215</v>
      </c>
      <c r="X1204" s="426">
        <v>143</v>
      </c>
      <c r="Y1204" s="426">
        <v>164</v>
      </c>
      <c r="Z1204" s="426">
        <v>110</v>
      </c>
      <c r="AA1204" s="426">
        <v>85</v>
      </c>
      <c r="AB1204" s="426">
        <v>161</v>
      </c>
      <c r="AC1204" s="426">
        <v>240</v>
      </c>
      <c r="AD1204" s="426">
        <v>124</v>
      </c>
      <c r="AE1204" s="426">
        <v>65</v>
      </c>
      <c r="AF1204" s="426">
        <v>183</v>
      </c>
      <c r="AG1204" s="426">
        <v>135</v>
      </c>
      <c r="AH1204" s="426">
        <v>128</v>
      </c>
      <c r="AI1204" s="426">
        <v>46</v>
      </c>
      <c r="AJ1204" s="426">
        <v>190</v>
      </c>
      <c r="AK1204" s="426">
        <v>168</v>
      </c>
      <c r="AL1204" s="426">
        <v>27</v>
      </c>
      <c r="AM1204" s="426">
        <v>151</v>
      </c>
      <c r="AN1204" s="426">
        <v>2</v>
      </c>
      <c r="AO1204" s="426">
        <v>50</v>
      </c>
      <c r="AP1204" s="426">
        <v>188</v>
      </c>
      <c r="AQ1204" s="426">
        <v>239</v>
      </c>
      <c r="AR1204" s="426">
        <v>218</v>
      </c>
      <c r="AS1204" s="426">
        <v>178</v>
      </c>
      <c r="AT1204" s="426">
        <v>78</v>
      </c>
      <c r="AU1204" s="426">
        <v>211</v>
      </c>
      <c r="AV1204" s="426">
        <v>107</v>
      </c>
      <c r="AW1204" s="426">
        <v>231</v>
      </c>
      <c r="AX1204" s="426">
        <v>97</v>
      </c>
      <c r="AY1204" s="426">
        <v>150</v>
      </c>
      <c r="AZ1204" s="426">
        <v>43</v>
      </c>
      <c r="BA1204" s="426">
        <v>235</v>
      </c>
      <c r="BB1204" s="426">
        <v>101</v>
      </c>
      <c r="BC1204" s="426">
        <v>111</v>
      </c>
      <c r="BD1204" s="426">
        <v>199</v>
      </c>
      <c r="BE1204" s="426">
        <v>105</v>
      </c>
      <c r="BF1204" s="426">
        <v>230</v>
      </c>
      <c r="BG1204" s="426">
        <v>76</v>
      </c>
      <c r="BH1204" s="426">
        <v>63</v>
      </c>
      <c r="BI1204" s="426">
        <v>94</v>
      </c>
      <c r="BJ1204" s="426">
        <v>134</v>
      </c>
      <c r="BK1204" s="426">
        <v>195</v>
      </c>
      <c r="BL1204" s="426">
        <v>68</v>
      </c>
      <c r="BM1204" s="426">
        <v>37</v>
      </c>
      <c r="BN1204" s="426">
        <v>104</v>
      </c>
      <c r="BO1204" s="426">
        <v>60</v>
      </c>
      <c r="BP1204" s="426">
        <v>156</v>
      </c>
      <c r="BQ1204" s="426">
        <v>127</v>
      </c>
      <c r="BR1204" s="426">
        <v>42</v>
      </c>
      <c r="BS1204" s="426">
        <v>112</v>
      </c>
      <c r="BT1204" s="426">
        <v>133</v>
      </c>
      <c r="BU1204" s="426">
        <v>232</v>
      </c>
      <c r="BV1204" s="426">
        <v>1</v>
      </c>
      <c r="BW1204" s="426">
        <v>79</v>
      </c>
      <c r="BX1204" s="426">
        <v>114</v>
      </c>
      <c r="BY1204" s="426">
        <v>21</v>
      </c>
      <c r="BZ1204" s="426">
        <v>57</v>
      </c>
      <c r="CA1204" s="426">
        <v>86</v>
      </c>
      <c r="CB1204" s="426">
        <v>221</v>
      </c>
      <c r="CC1204" s="426">
        <v>5</v>
      </c>
      <c r="CD1204" s="426">
        <v>200</v>
      </c>
      <c r="CE1204" s="426">
        <v>179</v>
      </c>
      <c r="CF1204" s="426">
        <v>210</v>
      </c>
      <c r="CG1204" s="426">
        <v>13</v>
      </c>
      <c r="CH1204" s="426">
        <v>160</v>
      </c>
      <c r="CI1204" s="426">
        <v>233</v>
      </c>
      <c r="CJ1204" s="426">
        <v>236</v>
      </c>
      <c r="CK1204" s="426">
        <v>165</v>
      </c>
      <c r="CL1204" s="426">
        <v>192</v>
      </c>
      <c r="CM1204" s="426">
        <v>74</v>
      </c>
      <c r="CN1204" s="426">
        <v>125</v>
      </c>
      <c r="CO1204" s="426">
        <v>99</v>
      </c>
      <c r="CP1204" s="426">
        <v>136</v>
      </c>
      <c r="CQ1204" s="426">
        <v>203</v>
      </c>
      <c r="CR1204" s="426">
        <v>69</v>
      </c>
      <c r="CS1204" s="426">
        <v>219</v>
      </c>
      <c r="CT1204" s="426">
        <v>132</v>
      </c>
      <c r="CU1204" s="426">
        <v>52</v>
      </c>
      <c r="CV1204" s="426">
        <v>138</v>
      </c>
      <c r="CW1204" s="426">
        <v>30</v>
      </c>
      <c r="CX1204" s="426">
        <v>81</v>
      </c>
      <c r="CY1204" s="426">
        <v>120</v>
      </c>
      <c r="CZ1204" s="426">
        <v>205</v>
      </c>
      <c r="DA1204" s="426">
        <v>207</v>
      </c>
      <c r="DB1204" s="426">
        <v>84</v>
      </c>
      <c r="DC1204" s="426">
        <v>146</v>
      </c>
      <c r="DD1204" s="426">
        <v>185</v>
      </c>
      <c r="DE1204" s="426">
        <v>191</v>
      </c>
      <c r="DF1204" s="426">
        <v>162</v>
      </c>
      <c r="DG1204" s="426">
        <v>193</v>
      </c>
      <c r="DH1204" s="426">
        <v>98</v>
      </c>
      <c r="DI1204" s="426">
        <v>109</v>
      </c>
      <c r="DJ1204" s="426">
        <v>181</v>
      </c>
      <c r="DK1204" s="426">
        <v>6</v>
      </c>
      <c r="DL1204" s="426">
        <v>170</v>
      </c>
      <c r="DM1204" s="426">
        <v>45</v>
      </c>
      <c r="DN1204" s="426">
        <v>224</v>
      </c>
      <c r="DO1204" s="426">
        <v>32</v>
      </c>
      <c r="DP1204" s="426">
        <v>148</v>
      </c>
      <c r="DQ1204" s="426">
        <v>237</v>
      </c>
      <c r="DR1204" s="426">
        <v>14</v>
      </c>
      <c r="DS1204" s="426">
        <v>9</v>
      </c>
      <c r="DT1204" s="426">
        <v>92</v>
      </c>
      <c r="DU1204" s="426">
        <v>153</v>
      </c>
      <c r="DV1204" s="426">
        <v>108</v>
      </c>
      <c r="DW1204" s="426">
        <v>113</v>
      </c>
      <c r="DX1204" s="426">
        <v>241</v>
      </c>
      <c r="DY1204" s="426">
        <v>180</v>
      </c>
      <c r="DZ1204" s="426">
        <v>62</v>
      </c>
      <c r="EA1204" s="426">
        <v>54</v>
      </c>
      <c r="EB1204" s="426">
        <v>131</v>
      </c>
      <c r="EC1204" s="426">
        <v>91</v>
      </c>
      <c r="ED1204" s="426">
        <v>206</v>
      </c>
      <c r="EE1204" s="426">
        <v>33</v>
      </c>
      <c r="EF1204" s="426">
        <v>174</v>
      </c>
      <c r="EG1204" s="426">
        <v>24</v>
      </c>
      <c r="EH1204" s="426">
        <v>167</v>
      </c>
      <c r="EI1204" s="426">
        <v>216</v>
      </c>
      <c r="EJ1204" s="426">
        <v>122</v>
      </c>
      <c r="EK1204" s="426">
        <v>220</v>
      </c>
      <c r="EL1204" s="426">
        <v>201</v>
      </c>
      <c r="EM1204" s="426">
        <v>11</v>
      </c>
      <c r="EN1204" s="426">
        <v>20</v>
      </c>
      <c r="EO1204" s="426">
        <v>184</v>
      </c>
      <c r="EP1204" s="426">
        <v>140</v>
      </c>
      <c r="EQ1204" s="426">
        <v>208</v>
      </c>
      <c r="ER1204" s="426">
        <v>87</v>
      </c>
      <c r="ES1204" s="426">
        <v>171</v>
      </c>
      <c r="ET1204" s="426">
        <v>152</v>
      </c>
      <c r="EU1204" s="426">
        <v>38</v>
      </c>
      <c r="EV1204" s="426">
        <v>223</v>
      </c>
      <c r="EW1204" s="426">
        <v>59</v>
      </c>
      <c r="EX1204" s="426">
        <v>217</v>
      </c>
      <c r="EY1204" s="426">
        <v>119</v>
      </c>
      <c r="EZ1204" s="426">
        <v>149</v>
      </c>
      <c r="FA1204" s="426">
        <v>93</v>
      </c>
      <c r="FB1204" s="426">
        <v>16</v>
      </c>
      <c r="FC1204" s="426">
        <v>58</v>
      </c>
      <c r="FD1204" s="426">
        <v>96</v>
      </c>
      <c r="FE1204" s="426">
        <v>204</v>
      </c>
      <c r="FF1204" s="426">
        <v>196</v>
      </c>
      <c r="FG1204" s="426">
        <v>243</v>
      </c>
      <c r="FH1204" s="426">
        <v>56</v>
      </c>
      <c r="FI1204" s="426">
        <v>102</v>
      </c>
      <c r="FJ1204" s="426">
        <v>80</v>
      </c>
      <c r="FK1204" s="426">
        <v>163</v>
      </c>
      <c r="FL1204" s="426">
        <v>144</v>
      </c>
      <c r="FM1204" s="426">
        <v>95</v>
      </c>
      <c r="FN1204" s="426">
        <v>197</v>
      </c>
      <c r="FO1204" s="426">
        <v>225</v>
      </c>
      <c r="FP1204" s="426">
        <v>238</v>
      </c>
      <c r="FQ1204" s="426">
        <v>26</v>
      </c>
      <c r="FR1204" s="426">
        <v>147</v>
      </c>
      <c r="FS1204" s="426">
        <v>229</v>
      </c>
      <c r="FT1204" s="426">
        <v>182</v>
      </c>
      <c r="FU1204" s="426">
        <v>103</v>
      </c>
      <c r="FV1204" s="426">
        <v>31</v>
      </c>
      <c r="FW1204" s="426">
        <v>157</v>
      </c>
      <c r="FX1204" s="426">
        <v>226</v>
      </c>
      <c r="FY1204" s="426">
        <v>89</v>
      </c>
      <c r="FZ1204" s="426">
        <v>234</v>
      </c>
      <c r="GA1204" s="426">
        <v>141</v>
      </c>
      <c r="GB1204" s="426">
        <v>187</v>
      </c>
      <c r="GC1204" s="426">
        <v>117</v>
      </c>
      <c r="GD1204" s="426">
        <v>23</v>
      </c>
      <c r="GE1204" s="426">
        <v>3</v>
      </c>
      <c r="GF1204" s="426">
        <v>47</v>
      </c>
      <c r="GG1204" s="426">
        <v>137</v>
      </c>
      <c r="GH1204" s="426">
        <v>8</v>
      </c>
      <c r="GI1204" s="426">
        <v>39</v>
      </c>
      <c r="GJ1204" s="426">
        <v>49</v>
      </c>
      <c r="GK1204" s="426">
        <v>82</v>
      </c>
      <c r="GL1204" s="426">
        <v>142</v>
      </c>
      <c r="GM1204" s="426">
        <v>12</v>
      </c>
      <c r="GN1204" s="426">
        <v>10</v>
      </c>
      <c r="GO1204" s="426">
        <v>118</v>
      </c>
      <c r="GP1204" s="426">
        <v>34</v>
      </c>
      <c r="GQ1204" s="426">
        <v>83</v>
      </c>
      <c r="GR1204" s="426">
        <v>172</v>
      </c>
      <c r="GS1204" s="426">
        <v>213</v>
      </c>
      <c r="GT1204" s="426">
        <v>189</v>
      </c>
      <c r="GU1204" s="426">
        <v>72</v>
      </c>
      <c r="GV1204" s="426">
        <v>116</v>
      </c>
      <c r="GW1204" s="426">
        <v>177</v>
      </c>
      <c r="GX1204" s="426">
        <v>64</v>
      </c>
      <c r="GY1204" s="426">
        <v>53</v>
      </c>
      <c r="GZ1204" s="426">
        <v>71</v>
      </c>
      <c r="HA1204" s="426">
        <v>15</v>
      </c>
      <c r="HB1204" s="426">
        <v>212</v>
      </c>
      <c r="HC1204" s="426">
        <v>130</v>
      </c>
      <c r="HD1204" s="426">
        <v>169</v>
      </c>
      <c r="HE1204" s="426">
        <v>139</v>
      </c>
      <c r="HF1204" s="426">
        <v>227</v>
      </c>
      <c r="HG1204" s="426">
        <v>18</v>
      </c>
      <c r="HH1204" s="426">
        <v>17</v>
      </c>
      <c r="HI1204" s="426">
        <v>155</v>
      </c>
      <c r="HJ1204" s="426">
        <v>100</v>
      </c>
      <c r="HK1204" s="426">
        <v>176</v>
      </c>
      <c r="HL1204" s="426">
        <v>67</v>
      </c>
      <c r="HM1204" s="426">
        <v>28</v>
      </c>
      <c r="HN1204" s="426">
        <v>123</v>
      </c>
      <c r="HO1204" s="426">
        <v>222</v>
      </c>
      <c r="HP1204" s="426">
        <v>55</v>
      </c>
      <c r="HQ1204" s="426">
        <v>129</v>
      </c>
      <c r="HR1204" s="426">
        <v>73</v>
      </c>
      <c r="HS1204" s="426">
        <v>198</v>
      </c>
      <c r="HT1204" s="426">
        <v>66</v>
      </c>
      <c r="HU1204" s="426">
        <v>48</v>
      </c>
      <c r="HV1204" s="426">
        <v>242</v>
      </c>
      <c r="HW1204" s="426">
        <v>115</v>
      </c>
      <c r="HX1204" s="426">
        <v>194</v>
      </c>
      <c r="HY1204" s="426">
        <v>44</v>
      </c>
      <c r="HZ1204" s="426">
        <v>51</v>
      </c>
      <c r="IA1204" s="426">
        <v>77</v>
      </c>
      <c r="IB1204" s="426">
        <v>88</v>
      </c>
      <c r="IC1204" s="426">
        <v>19</v>
      </c>
      <c r="ID1204" s="426">
        <v>214</v>
      </c>
      <c r="IE1204" s="426">
        <v>121</v>
      </c>
      <c r="IF1204" s="426">
        <v>29</v>
      </c>
      <c r="IG1204" s="426">
        <v>209</v>
      </c>
      <c r="IH1204" s="426">
        <v>173</v>
      </c>
      <c r="II1204" s="426">
        <v>166</v>
      </c>
      <c r="IJ1204" s="426">
        <v>22</v>
      </c>
      <c r="IL1204" s="426">
        <v>4</v>
      </c>
      <c r="IM1204" s="426">
        <v>159</v>
      </c>
      <c r="IN1204" s="426">
        <v>36</v>
      </c>
      <c r="IO1204" s="426">
        <v>41</v>
      </c>
    </row>
    <row r="1205" spans="4:250" x14ac:dyDescent="0.2">
      <c r="E1205" s="428" t="s">
        <v>159</v>
      </c>
      <c r="F1205" s="426">
        <v>138</v>
      </c>
      <c r="G1205" s="426">
        <v>220</v>
      </c>
      <c r="H1205" s="426">
        <v>7</v>
      </c>
      <c r="I1205" s="426">
        <v>50</v>
      </c>
      <c r="J1205" s="426">
        <v>121</v>
      </c>
      <c r="K1205" s="426">
        <v>34</v>
      </c>
      <c r="L1205" s="426">
        <v>8</v>
      </c>
      <c r="M1205" s="426">
        <v>4</v>
      </c>
      <c r="N1205" s="426">
        <v>103</v>
      </c>
      <c r="O1205" s="426">
        <v>198</v>
      </c>
      <c r="P1205" s="426">
        <v>95</v>
      </c>
      <c r="Q1205" s="426">
        <v>18</v>
      </c>
      <c r="R1205" s="426">
        <v>192</v>
      </c>
      <c r="S1205" s="426">
        <v>113</v>
      </c>
      <c r="T1205" s="426">
        <v>104</v>
      </c>
      <c r="U1205" s="426">
        <v>164</v>
      </c>
      <c r="V1205" s="426">
        <v>171</v>
      </c>
      <c r="W1205" s="426">
        <v>111</v>
      </c>
      <c r="X1205" s="426">
        <v>196</v>
      </c>
      <c r="Y1205" s="426">
        <v>181</v>
      </c>
      <c r="Z1205" s="426">
        <v>15</v>
      </c>
      <c r="AA1205" s="426">
        <v>54</v>
      </c>
      <c r="AB1205" s="426">
        <v>130</v>
      </c>
      <c r="AC1205" s="426">
        <v>118</v>
      </c>
      <c r="AD1205" s="426">
        <v>38</v>
      </c>
      <c r="AE1205" s="426">
        <v>218</v>
      </c>
      <c r="AF1205" s="426">
        <v>69</v>
      </c>
      <c r="AG1205" s="426">
        <v>10</v>
      </c>
      <c r="AH1205" s="426">
        <v>166</v>
      </c>
      <c r="AI1205" s="426">
        <v>163</v>
      </c>
      <c r="AJ1205" s="426">
        <v>184</v>
      </c>
      <c r="AK1205" s="426">
        <v>119</v>
      </c>
      <c r="AL1205" s="426">
        <v>216</v>
      </c>
      <c r="AM1205" s="426">
        <v>61</v>
      </c>
      <c r="AN1205" s="426">
        <v>136</v>
      </c>
      <c r="AO1205" s="426">
        <v>129</v>
      </c>
      <c r="AP1205" s="426">
        <v>9</v>
      </c>
      <c r="AQ1205" s="426">
        <v>150</v>
      </c>
      <c r="AR1205" s="426">
        <v>226</v>
      </c>
      <c r="AS1205" s="426">
        <v>108</v>
      </c>
      <c r="AT1205" s="426">
        <v>212</v>
      </c>
      <c r="AU1205" s="426">
        <v>242</v>
      </c>
      <c r="AV1205" s="426">
        <v>231</v>
      </c>
      <c r="AW1205" s="426">
        <v>167</v>
      </c>
      <c r="AX1205" s="426">
        <v>156</v>
      </c>
      <c r="AY1205" s="426">
        <v>75</v>
      </c>
      <c r="AZ1205" s="426">
        <v>68</v>
      </c>
      <c r="BA1205" s="426">
        <v>137</v>
      </c>
      <c r="BB1205" s="426">
        <v>155</v>
      </c>
      <c r="BC1205" s="426">
        <v>107</v>
      </c>
      <c r="BD1205" s="426">
        <v>145</v>
      </c>
      <c r="BE1205" s="426">
        <v>101</v>
      </c>
      <c r="BF1205" s="426">
        <v>30</v>
      </c>
      <c r="BG1205" s="426">
        <v>25</v>
      </c>
      <c r="BH1205" s="426">
        <v>16</v>
      </c>
      <c r="BI1205" s="426">
        <v>79</v>
      </c>
      <c r="BJ1205" s="426">
        <v>209</v>
      </c>
      <c r="BK1205" s="426">
        <v>5</v>
      </c>
      <c r="BL1205" s="426">
        <v>238</v>
      </c>
      <c r="BM1205" s="426">
        <v>146</v>
      </c>
      <c r="BN1205" s="426">
        <v>33</v>
      </c>
      <c r="BO1205" s="426">
        <v>215</v>
      </c>
      <c r="BP1205" s="426">
        <v>207</v>
      </c>
      <c r="BQ1205" s="426">
        <v>177</v>
      </c>
      <c r="BR1205" s="426">
        <v>36</v>
      </c>
      <c r="BS1205" s="426">
        <v>227</v>
      </c>
      <c r="BT1205" s="426">
        <v>41</v>
      </c>
      <c r="BU1205" s="426">
        <v>125</v>
      </c>
      <c r="BV1205" s="426">
        <v>213</v>
      </c>
      <c r="BW1205" s="426">
        <v>89</v>
      </c>
      <c r="BX1205" s="426">
        <v>120</v>
      </c>
      <c r="BY1205" s="426">
        <v>44</v>
      </c>
      <c r="BZ1205" s="426">
        <v>159</v>
      </c>
      <c r="CA1205" s="426">
        <v>233</v>
      </c>
      <c r="CB1205" s="426">
        <v>161</v>
      </c>
      <c r="CC1205" s="426">
        <v>202</v>
      </c>
      <c r="CD1205" s="426">
        <v>151</v>
      </c>
      <c r="CE1205" s="426">
        <v>22</v>
      </c>
      <c r="CF1205" s="426">
        <v>131</v>
      </c>
      <c r="CG1205" s="426">
        <v>223</v>
      </c>
      <c r="CH1205" s="426">
        <v>100</v>
      </c>
      <c r="CI1205" s="426">
        <v>235</v>
      </c>
      <c r="CJ1205" s="426">
        <v>46</v>
      </c>
      <c r="CK1205" s="426">
        <v>140</v>
      </c>
      <c r="CL1205" s="426">
        <v>240</v>
      </c>
      <c r="CM1205" s="426">
        <v>197</v>
      </c>
      <c r="CN1205" s="426">
        <v>59</v>
      </c>
      <c r="CO1205" s="426">
        <v>162</v>
      </c>
      <c r="CP1205" s="426">
        <v>190</v>
      </c>
      <c r="CQ1205" s="426">
        <v>31</v>
      </c>
      <c r="CR1205" s="426">
        <v>180</v>
      </c>
      <c r="CS1205" s="426">
        <v>128</v>
      </c>
      <c r="CT1205" s="426">
        <v>92</v>
      </c>
      <c r="CU1205" s="426">
        <v>186</v>
      </c>
      <c r="CV1205" s="426">
        <v>51</v>
      </c>
      <c r="CW1205" s="426">
        <v>172</v>
      </c>
      <c r="CX1205" s="426">
        <v>63</v>
      </c>
      <c r="CY1205" s="426">
        <v>219</v>
      </c>
      <c r="CZ1205" s="426">
        <v>47</v>
      </c>
      <c r="DA1205" s="426">
        <v>147</v>
      </c>
      <c r="DB1205" s="426">
        <v>189</v>
      </c>
      <c r="DC1205" s="426">
        <v>214</v>
      </c>
      <c r="DD1205" s="426">
        <v>142</v>
      </c>
      <c r="DE1205" s="426">
        <v>90</v>
      </c>
      <c r="DF1205" s="426">
        <v>14</v>
      </c>
      <c r="DG1205" s="426">
        <v>165</v>
      </c>
      <c r="DH1205" s="426">
        <v>204</v>
      </c>
      <c r="DI1205" s="426">
        <v>114</v>
      </c>
      <c r="DJ1205" s="426">
        <v>222</v>
      </c>
      <c r="DK1205" s="426">
        <v>91</v>
      </c>
      <c r="DL1205" s="426">
        <v>144</v>
      </c>
      <c r="DM1205" s="426">
        <v>206</v>
      </c>
      <c r="DN1205" s="426">
        <v>97</v>
      </c>
      <c r="DO1205" s="426">
        <v>170</v>
      </c>
      <c r="DP1205" s="426">
        <v>173</v>
      </c>
      <c r="DQ1205" s="426">
        <v>124</v>
      </c>
      <c r="DR1205" s="426">
        <v>76</v>
      </c>
      <c r="DS1205" s="426">
        <v>234</v>
      </c>
      <c r="DT1205" s="426">
        <v>175</v>
      </c>
      <c r="DU1205" s="426">
        <v>81</v>
      </c>
      <c r="DV1205" s="426">
        <v>127</v>
      </c>
      <c r="DW1205" s="426">
        <v>13</v>
      </c>
      <c r="DX1205" s="426">
        <v>19</v>
      </c>
      <c r="DY1205" s="426">
        <v>112</v>
      </c>
      <c r="DZ1205" s="426">
        <v>57</v>
      </c>
      <c r="EA1205" s="426">
        <v>135</v>
      </c>
      <c r="EB1205" s="426">
        <v>58</v>
      </c>
      <c r="EC1205" s="426">
        <v>117</v>
      </c>
      <c r="ED1205" s="426">
        <v>211</v>
      </c>
      <c r="EE1205" s="426">
        <v>88</v>
      </c>
      <c r="EF1205" s="426">
        <v>62</v>
      </c>
      <c r="EG1205" s="426">
        <v>139</v>
      </c>
      <c r="EH1205" s="426">
        <v>24</v>
      </c>
      <c r="EI1205" s="426">
        <v>221</v>
      </c>
      <c r="EJ1205" s="426">
        <v>72</v>
      </c>
      <c r="EK1205" s="426">
        <v>134</v>
      </c>
      <c r="EL1205" s="426">
        <v>199</v>
      </c>
      <c r="EM1205" s="426">
        <v>60</v>
      </c>
      <c r="EN1205" s="426">
        <v>28</v>
      </c>
      <c r="EO1205" s="426">
        <v>236</v>
      </c>
      <c r="EP1205" s="426">
        <v>122</v>
      </c>
      <c r="EQ1205" s="426">
        <v>148</v>
      </c>
      <c r="ER1205" s="426">
        <v>56</v>
      </c>
      <c r="ES1205" s="426">
        <v>133</v>
      </c>
      <c r="ET1205" s="426">
        <v>87</v>
      </c>
      <c r="EU1205" s="426">
        <v>210</v>
      </c>
      <c r="EV1205" s="426">
        <v>110</v>
      </c>
      <c r="EW1205" s="426">
        <v>67</v>
      </c>
      <c r="EX1205" s="426">
        <v>26</v>
      </c>
      <c r="EY1205" s="426">
        <v>123</v>
      </c>
      <c r="EZ1205" s="426">
        <v>200</v>
      </c>
      <c r="FA1205" s="426">
        <v>86</v>
      </c>
      <c r="FB1205" s="426">
        <v>194</v>
      </c>
      <c r="FC1205" s="426">
        <v>93</v>
      </c>
      <c r="FD1205" s="426">
        <v>11</v>
      </c>
      <c r="FE1205" s="426">
        <v>217</v>
      </c>
      <c r="FF1205" s="426">
        <v>35</v>
      </c>
      <c r="FG1205" s="426">
        <v>237</v>
      </c>
      <c r="FH1205" s="426">
        <v>193</v>
      </c>
      <c r="FI1205" s="426">
        <v>21</v>
      </c>
      <c r="FJ1205" s="426">
        <v>48</v>
      </c>
      <c r="FK1205" s="426">
        <v>106</v>
      </c>
      <c r="FL1205" s="426">
        <v>12</v>
      </c>
      <c r="FM1205" s="426">
        <v>98</v>
      </c>
      <c r="FN1205" s="426">
        <v>149</v>
      </c>
      <c r="FO1205" s="426">
        <v>20</v>
      </c>
      <c r="FP1205" s="426">
        <v>116</v>
      </c>
      <c r="FQ1205" s="426">
        <v>157</v>
      </c>
      <c r="FR1205" s="426">
        <v>65</v>
      </c>
      <c r="FS1205" s="426">
        <v>3</v>
      </c>
      <c r="FT1205" s="426">
        <v>243</v>
      </c>
      <c r="FU1205" s="426">
        <v>203</v>
      </c>
      <c r="FV1205" s="426">
        <v>187</v>
      </c>
      <c r="FW1205" s="426">
        <v>42</v>
      </c>
      <c r="FX1205" s="426">
        <v>78</v>
      </c>
      <c r="FY1205" s="426">
        <v>37</v>
      </c>
      <c r="FZ1205" s="426">
        <v>143</v>
      </c>
      <c r="GA1205" s="426">
        <v>70</v>
      </c>
      <c r="GB1205" s="426">
        <v>27</v>
      </c>
      <c r="GC1205" s="426">
        <v>169</v>
      </c>
      <c r="GD1205" s="426">
        <v>49</v>
      </c>
      <c r="GE1205" s="426">
        <v>224</v>
      </c>
      <c r="GF1205" s="426">
        <v>40</v>
      </c>
      <c r="GG1205" s="426">
        <v>71</v>
      </c>
      <c r="GH1205" s="426">
        <v>23</v>
      </c>
      <c r="GI1205" s="426">
        <v>83</v>
      </c>
      <c r="GJ1205" s="426">
        <v>178</v>
      </c>
      <c r="GK1205" s="426">
        <v>45</v>
      </c>
      <c r="GL1205" s="426">
        <v>73</v>
      </c>
      <c r="GM1205" s="426">
        <v>53</v>
      </c>
      <c r="GN1205" s="426">
        <v>205</v>
      </c>
      <c r="GO1205" s="426">
        <v>225</v>
      </c>
      <c r="GP1205" s="426">
        <v>191</v>
      </c>
      <c r="GQ1205" s="426">
        <v>82</v>
      </c>
      <c r="GR1205" s="426">
        <v>228</v>
      </c>
      <c r="GS1205" s="426">
        <v>55</v>
      </c>
      <c r="GT1205" s="426">
        <v>239</v>
      </c>
      <c r="GU1205" s="426">
        <v>77</v>
      </c>
      <c r="GV1205" s="426">
        <v>6</v>
      </c>
      <c r="GW1205" s="426">
        <v>208</v>
      </c>
      <c r="GX1205" s="426">
        <v>185</v>
      </c>
      <c r="GY1205" s="426">
        <v>99</v>
      </c>
      <c r="GZ1205" s="426">
        <v>152</v>
      </c>
      <c r="HA1205" s="426">
        <v>80</v>
      </c>
      <c r="HB1205" s="426">
        <v>17</v>
      </c>
      <c r="HC1205" s="426">
        <v>195</v>
      </c>
      <c r="HD1205" s="426">
        <v>126</v>
      </c>
      <c r="HE1205" s="426">
        <v>74</v>
      </c>
      <c r="HF1205" s="426">
        <v>160</v>
      </c>
      <c r="HG1205" s="426">
        <v>132</v>
      </c>
      <c r="HH1205" s="426">
        <v>109</v>
      </c>
      <c r="HI1205" s="426">
        <v>230</v>
      </c>
      <c r="HJ1205" s="426">
        <v>94</v>
      </c>
      <c r="HK1205" s="426">
        <v>241</v>
      </c>
      <c r="HL1205" s="426">
        <v>64</v>
      </c>
      <c r="HM1205" s="426">
        <v>229</v>
      </c>
      <c r="HN1205" s="426">
        <v>176</v>
      </c>
      <c r="HO1205" s="426">
        <v>85</v>
      </c>
      <c r="HP1205" s="426">
        <v>201</v>
      </c>
      <c r="HQ1205" s="426">
        <v>141</v>
      </c>
      <c r="HR1205" s="426">
        <v>32</v>
      </c>
      <c r="HS1205" s="426">
        <v>39</v>
      </c>
      <c r="HT1205" s="426">
        <v>1</v>
      </c>
      <c r="HU1205" s="426">
        <v>188</v>
      </c>
      <c r="HV1205" s="426">
        <v>182</v>
      </c>
      <c r="HW1205" s="426">
        <v>153</v>
      </c>
      <c r="HX1205" s="426">
        <v>179</v>
      </c>
      <c r="HY1205" s="426">
        <v>105</v>
      </c>
      <c r="HZ1205" s="426">
        <v>183</v>
      </c>
      <c r="IA1205" s="426">
        <v>232</v>
      </c>
      <c r="IB1205" s="426">
        <v>29</v>
      </c>
      <c r="IC1205" s="426">
        <v>96</v>
      </c>
      <c r="ID1205" s="426">
        <v>52</v>
      </c>
      <c r="IE1205" s="426">
        <v>168</v>
      </c>
      <c r="IF1205" s="426">
        <v>66</v>
      </c>
      <c r="IG1205" s="426">
        <v>2</v>
      </c>
      <c r="IH1205" s="426">
        <v>174</v>
      </c>
      <c r="II1205" s="426">
        <v>115</v>
      </c>
      <c r="IJ1205" s="426">
        <v>158</v>
      </c>
      <c r="IL1205" s="426">
        <v>102</v>
      </c>
      <c r="IM1205" s="426">
        <v>84</v>
      </c>
      <c r="IN1205" s="426">
        <v>154</v>
      </c>
      <c r="IO1205" s="426">
        <v>43</v>
      </c>
    </row>
    <row r="1207" spans="4:250" x14ac:dyDescent="0.2">
      <c r="D1207" s="429">
        <v>244</v>
      </c>
      <c r="E1207" s="429" t="s">
        <v>179</v>
      </c>
    </row>
    <row r="1208" spans="4:250" x14ac:dyDescent="0.2">
      <c r="E1208" s="428" t="s">
        <v>130</v>
      </c>
      <c r="F1208" s="426">
        <v>1</v>
      </c>
      <c r="G1208" s="426">
        <v>2</v>
      </c>
      <c r="H1208" s="426">
        <v>3</v>
      </c>
      <c r="I1208" s="426">
        <v>4</v>
      </c>
      <c r="J1208" s="426">
        <v>5</v>
      </c>
      <c r="K1208" s="426">
        <v>6</v>
      </c>
      <c r="L1208" s="426">
        <v>7</v>
      </c>
      <c r="M1208" s="426">
        <v>8</v>
      </c>
      <c r="N1208" s="426">
        <v>9</v>
      </c>
      <c r="O1208" s="426">
        <v>10</v>
      </c>
      <c r="P1208" s="426">
        <v>11</v>
      </c>
      <c r="Q1208" s="426">
        <v>12</v>
      </c>
      <c r="R1208" s="426">
        <v>13</v>
      </c>
      <c r="S1208" s="426">
        <v>14</v>
      </c>
      <c r="T1208" s="426">
        <v>15</v>
      </c>
      <c r="U1208" s="426">
        <v>16</v>
      </c>
      <c r="V1208" s="426">
        <v>17</v>
      </c>
      <c r="W1208" s="426">
        <v>18</v>
      </c>
      <c r="X1208" s="426">
        <v>19</v>
      </c>
      <c r="Y1208" s="426">
        <v>20</v>
      </c>
      <c r="Z1208" s="426">
        <v>21</v>
      </c>
      <c r="AA1208" s="426">
        <v>22</v>
      </c>
      <c r="AB1208" s="426">
        <v>23</v>
      </c>
      <c r="AC1208" s="426">
        <v>24</v>
      </c>
      <c r="AD1208" s="426">
        <v>25</v>
      </c>
      <c r="AE1208" s="426">
        <v>26</v>
      </c>
      <c r="AF1208" s="426">
        <v>27</v>
      </c>
      <c r="AG1208" s="426">
        <v>28</v>
      </c>
      <c r="AH1208" s="426">
        <v>29</v>
      </c>
      <c r="AI1208" s="426">
        <v>30</v>
      </c>
      <c r="AJ1208" s="426">
        <v>31</v>
      </c>
      <c r="AK1208" s="426">
        <v>32</v>
      </c>
      <c r="AL1208" s="426">
        <v>33</v>
      </c>
      <c r="AM1208" s="426">
        <v>34</v>
      </c>
      <c r="AN1208" s="426">
        <v>35</v>
      </c>
      <c r="AO1208" s="426">
        <v>36</v>
      </c>
      <c r="AP1208" s="426">
        <v>37</v>
      </c>
      <c r="AQ1208" s="426">
        <v>38</v>
      </c>
      <c r="AR1208" s="426">
        <v>39</v>
      </c>
      <c r="AS1208" s="426">
        <v>40</v>
      </c>
      <c r="AT1208" s="426">
        <v>41</v>
      </c>
      <c r="AU1208" s="426">
        <v>42</v>
      </c>
      <c r="AV1208" s="426">
        <v>43</v>
      </c>
      <c r="AW1208" s="426">
        <v>44</v>
      </c>
      <c r="AX1208" s="426">
        <v>45</v>
      </c>
      <c r="AY1208" s="426">
        <v>46</v>
      </c>
      <c r="AZ1208" s="426">
        <v>47</v>
      </c>
      <c r="BA1208" s="426">
        <v>48</v>
      </c>
      <c r="BB1208" s="426">
        <v>49</v>
      </c>
      <c r="BC1208" s="426">
        <v>50</v>
      </c>
      <c r="BD1208" s="426">
        <v>51</v>
      </c>
      <c r="BE1208" s="426">
        <v>52</v>
      </c>
      <c r="BF1208" s="426">
        <v>53</v>
      </c>
      <c r="BG1208" s="426">
        <v>54</v>
      </c>
      <c r="BH1208" s="426">
        <v>55</v>
      </c>
      <c r="BI1208" s="426">
        <v>56</v>
      </c>
      <c r="BJ1208" s="426">
        <v>57</v>
      </c>
      <c r="BK1208" s="426">
        <v>58</v>
      </c>
      <c r="BL1208" s="426">
        <v>59</v>
      </c>
      <c r="BM1208" s="426">
        <v>60</v>
      </c>
      <c r="BN1208" s="426">
        <v>61</v>
      </c>
      <c r="BO1208" s="426">
        <v>62</v>
      </c>
      <c r="BP1208" s="426">
        <v>63</v>
      </c>
      <c r="BQ1208" s="426">
        <v>64</v>
      </c>
      <c r="BR1208" s="426">
        <v>65</v>
      </c>
      <c r="BS1208" s="426">
        <v>66</v>
      </c>
      <c r="BT1208" s="426">
        <v>67</v>
      </c>
      <c r="BU1208" s="426">
        <v>68</v>
      </c>
      <c r="BV1208" s="426">
        <v>69</v>
      </c>
      <c r="BW1208" s="426">
        <v>70</v>
      </c>
      <c r="BX1208" s="426">
        <v>71</v>
      </c>
      <c r="BY1208" s="426">
        <v>72</v>
      </c>
      <c r="BZ1208" s="426">
        <v>73</v>
      </c>
      <c r="CA1208" s="426">
        <v>74</v>
      </c>
      <c r="CB1208" s="426">
        <v>75</v>
      </c>
      <c r="CC1208" s="426">
        <v>76</v>
      </c>
      <c r="CD1208" s="426">
        <v>77</v>
      </c>
      <c r="CE1208" s="426">
        <v>78</v>
      </c>
      <c r="CF1208" s="426">
        <v>79</v>
      </c>
      <c r="CG1208" s="426">
        <v>80</v>
      </c>
      <c r="CH1208" s="426">
        <v>81</v>
      </c>
      <c r="CI1208" s="426">
        <v>82</v>
      </c>
      <c r="CJ1208" s="426">
        <v>83</v>
      </c>
      <c r="CK1208" s="426">
        <v>84</v>
      </c>
      <c r="CL1208" s="426">
        <v>85</v>
      </c>
      <c r="CM1208" s="426">
        <v>86</v>
      </c>
      <c r="CN1208" s="426">
        <v>87</v>
      </c>
      <c r="CO1208" s="426">
        <v>88</v>
      </c>
      <c r="CP1208" s="426">
        <v>89</v>
      </c>
      <c r="CQ1208" s="426">
        <v>90</v>
      </c>
      <c r="CR1208" s="426">
        <v>91</v>
      </c>
      <c r="CS1208" s="426">
        <v>92</v>
      </c>
      <c r="CT1208" s="426">
        <v>93</v>
      </c>
      <c r="CU1208" s="426">
        <v>94</v>
      </c>
      <c r="CV1208" s="426">
        <v>95</v>
      </c>
      <c r="CW1208" s="426">
        <v>96</v>
      </c>
      <c r="CX1208" s="426">
        <v>97</v>
      </c>
      <c r="CY1208" s="426">
        <v>98</v>
      </c>
      <c r="CZ1208" s="426">
        <v>99</v>
      </c>
      <c r="DA1208" s="426">
        <v>100</v>
      </c>
      <c r="DB1208" s="426">
        <v>101</v>
      </c>
      <c r="DC1208" s="426">
        <v>102</v>
      </c>
      <c r="DD1208" s="426">
        <v>103</v>
      </c>
      <c r="DE1208" s="426">
        <v>104</v>
      </c>
      <c r="DF1208" s="426">
        <v>105</v>
      </c>
      <c r="DG1208" s="426">
        <v>106</v>
      </c>
      <c r="DH1208" s="426">
        <v>107</v>
      </c>
      <c r="DI1208" s="426">
        <v>108</v>
      </c>
      <c r="DJ1208" s="426">
        <v>109</v>
      </c>
      <c r="DK1208" s="426">
        <v>110</v>
      </c>
      <c r="DL1208" s="426">
        <v>111</v>
      </c>
      <c r="DM1208" s="426">
        <v>112</v>
      </c>
      <c r="DN1208" s="426">
        <v>113</v>
      </c>
      <c r="DO1208" s="426">
        <v>114</v>
      </c>
      <c r="DP1208" s="426">
        <v>115</v>
      </c>
      <c r="DQ1208" s="426">
        <v>116</v>
      </c>
      <c r="DR1208" s="426">
        <v>117</v>
      </c>
      <c r="DS1208" s="426">
        <v>118</v>
      </c>
      <c r="DT1208" s="426">
        <v>119</v>
      </c>
      <c r="DU1208" s="426">
        <v>120</v>
      </c>
      <c r="DV1208" s="426">
        <v>121</v>
      </c>
      <c r="DW1208" s="426">
        <v>122</v>
      </c>
      <c r="DX1208" s="426">
        <v>123</v>
      </c>
      <c r="DY1208" s="426">
        <v>124</v>
      </c>
      <c r="DZ1208" s="426">
        <v>125</v>
      </c>
      <c r="EA1208" s="426">
        <v>126</v>
      </c>
      <c r="EB1208" s="426">
        <v>127</v>
      </c>
      <c r="EC1208" s="426">
        <v>128</v>
      </c>
      <c r="ED1208" s="426">
        <v>129</v>
      </c>
      <c r="EE1208" s="426">
        <v>130</v>
      </c>
      <c r="EF1208" s="426">
        <v>131</v>
      </c>
      <c r="EG1208" s="426">
        <v>132</v>
      </c>
      <c r="EH1208" s="426">
        <v>133</v>
      </c>
      <c r="EI1208" s="426">
        <v>134</v>
      </c>
      <c r="EJ1208" s="426">
        <v>135</v>
      </c>
      <c r="EK1208" s="426">
        <v>136</v>
      </c>
      <c r="EL1208" s="426">
        <v>137</v>
      </c>
      <c r="EM1208" s="426">
        <v>138</v>
      </c>
      <c r="EN1208" s="426">
        <v>139</v>
      </c>
      <c r="EO1208" s="426">
        <v>140</v>
      </c>
      <c r="EP1208" s="426">
        <v>141</v>
      </c>
      <c r="EQ1208" s="426">
        <v>142</v>
      </c>
      <c r="ER1208" s="426">
        <v>143</v>
      </c>
      <c r="ES1208" s="426">
        <v>144</v>
      </c>
      <c r="ET1208" s="426">
        <v>145</v>
      </c>
      <c r="EU1208" s="426">
        <v>146</v>
      </c>
      <c r="EV1208" s="426">
        <v>147</v>
      </c>
      <c r="EW1208" s="426">
        <v>148</v>
      </c>
      <c r="EX1208" s="426">
        <v>149</v>
      </c>
      <c r="EY1208" s="426">
        <v>150</v>
      </c>
      <c r="EZ1208" s="426">
        <v>151</v>
      </c>
      <c r="FA1208" s="426">
        <v>152</v>
      </c>
      <c r="FB1208" s="426">
        <v>153</v>
      </c>
      <c r="FC1208" s="426">
        <v>154</v>
      </c>
      <c r="FD1208" s="426">
        <v>155</v>
      </c>
      <c r="FE1208" s="426">
        <v>156</v>
      </c>
      <c r="FF1208" s="426">
        <v>157</v>
      </c>
      <c r="FG1208" s="426">
        <v>158</v>
      </c>
      <c r="FH1208" s="426">
        <v>159</v>
      </c>
      <c r="FI1208" s="426">
        <v>160</v>
      </c>
      <c r="FJ1208" s="426">
        <v>161</v>
      </c>
      <c r="FK1208" s="426">
        <v>162</v>
      </c>
      <c r="FL1208" s="426">
        <v>163</v>
      </c>
      <c r="FM1208" s="426">
        <v>164</v>
      </c>
      <c r="FN1208" s="426">
        <v>165</v>
      </c>
      <c r="FO1208" s="426">
        <v>166</v>
      </c>
      <c r="FP1208" s="426">
        <v>167</v>
      </c>
      <c r="FQ1208" s="426">
        <v>168</v>
      </c>
      <c r="FR1208" s="426">
        <v>169</v>
      </c>
      <c r="FS1208" s="426">
        <v>170</v>
      </c>
      <c r="FT1208" s="426">
        <v>171</v>
      </c>
      <c r="FU1208" s="426">
        <v>172</v>
      </c>
      <c r="FV1208" s="426">
        <v>173</v>
      </c>
      <c r="FW1208" s="426">
        <v>174</v>
      </c>
      <c r="FX1208" s="426">
        <v>175</v>
      </c>
      <c r="FY1208" s="426">
        <v>176</v>
      </c>
      <c r="FZ1208" s="426">
        <v>177</v>
      </c>
      <c r="GA1208" s="426">
        <v>178</v>
      </c>
      <c r="GB1208" s="426">
        <v>179</v>
      </c>
      <c r="GC1208" s="426">
        <v>180</v>
      </c>
      <c r="GD1208" s="426">
        <v>181</v>
      </c>
      <c r="GE1208" s="426">
        <v>182</v>
      </c>
      <c r="GF1208" s="426">
        <v>183</v>
      </c>
      <c r="GG1208" s="426">
        <v>184</v>
      </c>
      <c r="GH1208" s="426">
        <v>185</v>
      </c>
      <c r="GI1208" s="426">
        <v>186</v>
      </c>
      <c r="GJ1208" s="426">
        <v>187</v>
      </c>
      <c r="GK1208" s="426">
        <v>188</v>
      </c>
      <c r="GL1208" s="426">
        <v>189</v>
      </c>
      <c r="GM1208" s="426">
        <v>190</v>
      </c>
      <c r="GN1208" s="426">
        <v>191</v>
      </c>
      <c r="GO1208" s="426">
        <v>192</v>
      </c>
      <c r="GP1208" s="426">
        <v>193</v>
      </c>
      <c r="GQ1208" s="426">
        <v>194</v>
      </c>
      <c r="GR1208" s="426">
        <v>195</v>
      </c>
      <c r="GS1208" s="426">
        <v>196</v>
      </c>
      <c r="GT1208" s="426">
        <v>197</v>
      </c>
      <c r="GU1208" s="426">
        <v>198</v>
      </c>
      <c r="GV1208" s="426">
        <v>199</v>
      </c>
      <c r="GW1208" s="426">
        <v>200</v>
      </c>
      <c r="GX1208" s="426">
        <v>201</v>
      </c>
      <c r="GY1208" s="426">
        <v>202</v>
      </c>
      <c r="GZ1208" s="426">
        <v>203</v>
      </c>
      <c r="HA1208" s="426">
        <v>204</v>
      </c>
      <c r="HB1208" s="426">
        <v>205</v>
      </c>
      <c r="HC1208" s="426">
        <v>206</v>
      </c>
      <c r="HD1208" s="426">
        <v>207</v>
      </c>
      <c r="HE1208" s="426">
        <v>208</v>
      </c>
      <c r="HF1208" s="426">
        <v>209</v>
      </c>
      <c r="HG1208" s="426">
        <v>210</v>
      </c>
      <c r="HH1208" s="426">
        <v>211</v>
      </c>
      <c r="HI1208" s="426">
        <v>212</v>
      </c>
      <c r="HJ1208" s="426">
        <v>213</v>
      </c>
      <c r="HK1208" s="426">
        <v>214</v>
      </c>
      <c r="HL1208" s="426">
        <v>215</v>
      </c>
      <c r="HM1208" s="426">
        <v>216</v>
      </c>
      <c r="HN1208" s="426">
        <v>217</v>
      </c>
      <c r="HO1208" s="426">
        <v>218</v>
      </c>
      <c r="HP1208" s="426">
        <v>219</v>
      </c>
      <c r="HQ1208" s="426">
        <v>220</v>
      </c>
      <c r="HR1208" s="426">
        <v>221</v>
      </c>
      <c r="HS1208" s="426">
        <v>222</v>
      </c>
      <c r="HT1208" s="426">
        <v>223</v>
      </c>
      <c r="HU1208" s="426">
        <v>224</v>
      </c>
      <c r="HV1208" s="426">
        <v>225</v>
      </c>
      <c r="HW1208" s="426">
        <v>226</v>
      </c>
      <c r="HX1208" s="426">
        <v>227</v>
      </c>
      <c r="HY1208" s="426">
        <v>228</v>
      </c>
      <c r="HZ1208" s="426">
        <v>229</v>
      </c>
      <c r="IA1208" s="426">
        <v>230</v>
      </c>
      <c r="IB1208" s="426">
        <v>231</v>
      </c>
      <c r="IC1208" s="426">
        <v>232</v>
      </c>
      <c r="ID1208" s="426">
        <v>233</v>
      </c>
      <c r="IE1208" s="426">
        <v>234</v>
      </c>
      <c r="IF1208" s="426">
        <v>235</v>
      </c>
      <c r="IG1208" s="426">
        <v>236</v>
      </c>
      <c r="IH1208" s="426">
        <v>237</v>
      </c>
      <c r="II1208" s="426">
        <v>238</v>
      </c>
      <c r="IJ1208" s="426">
        <v>239</v>
      </c>
      <c r="IK1208" s="426">
        <v>240</v>
      </c>
      <c r="IL1208" s="426">
        <v>241</v>
      </c>
      <c r="IM1208" s="426">
        <v>242</v>
      </c>
      <c r="IN1208" s="426">
        <v>243</v>
      </c>
      <c r="IO1208" s="426">
        <v>244</v>
      </c>
    </row>
    <row r="1209" spans="4:250" x14ac:dyDescent="0.2">
      <c r="E1209" s="428" t="s">
        <v>157</v>
      </c>
      <c r="F1209" s="426">
        <v>99</v>
      </c>
      <c r="G1209" s="426">
        <v>26</v>
      </c>
      <c r="H1209" s="426">
        <v>171</v>
      </c>
      <c r="I1209" s="426">
        <v>228</v>
      </c>
      <c r="J1209" s="426">
        <v>123</v>
      </c>
      <c r="K1209" s="426">
        <v>180</v>
      </c>
      <c r="L1209" s="426">
        <v>140</v>
      </c>
      <c r="M1209" s="426">
        <v>109</v>
      </c>
      <c r="N1209" s="426">
        <v>211</v>
      </c>
      <c r="O1209" s="426">
        <v>184</v>
      </c>
      <c r="P1209" s="426">
        <v>100</v>
      </c>
      <c r="Q1209" s="426">
        <v>135</v>
      </c>
      <c r="R1209" s="426">
        <v>27</v>
      </c>
      <c r="S1209" s="426">
        <v>76</v>
      </c>
      <c r="T1209" s="426">
        <v>161</v>
      </c>
      <c r="U1209" s="426">
        <v>214</v>
      </c>
      <c r="V1209" s="426">
        <v>105</v>
      </c>
      <c r="W1209" s="426">
        <v>210</v>
      </c>
      <c r="X1209" s="426">
        <v>227</v>
      </c>
      <c r="Y1209" s="426">
        <v>98</v>
      </c>
      <c r="Z1209" s="426">
        <v>154</v>
      </c>
      <c r="AA1209" s="426">
        <v>43</v>
      </c>
      <c r="AB1209" s="426">
        <v>196</v>
      </c>
      <c r="AC1209" s="426">
        <v>183</v>
      </c>
      <c r="AD1209" s="426">
        <v>169</v>
      </c>
      <c r="AE1209" s="426">
        <v>139</v>
      </c>
      <c r="AF1209" s="426">
        <v>199</v>
      </c>
      <c r="AG1209" s="426">
        <v>72</v>
      </c>
      <c r="AH1209" s="426">
        <v>13</v>
      </c>
      <c r="AI1209" s="426">
        <v>19</v>
      </c>
      <c r="AJ1209" s="426">
        <v>195</v>
      </c>
      <c r="AK1209" s="426">
        <v>90</v>
      </c>
      <c r="AL1209" s="426">
        <v>25</v>
      </c>
      <c r="AM1209" s="426">
        <v>231</v>
      </c>
      <c r="AN1209" s="426">
        <v>217</v>
      </c>
      <c r="AO1209" s="426">
        <v>95</v>
      </c>
      <c r="AP1209" s="426">
        <v>40</v>
      </c>
      <c r="AQ1209" s="426">
        <v>7</v>
      </c>
      <c r="AR1209" s="426">
        <v>115</v>
      </c>
      <c r="AS1209" s="426">
        <v>188</v>
      </c>
      <c r="AT1209" s="426">
        <v>49</v>
      </c>
      <c r="AU1209" s="426">
        <v>149</v>
      </c>
      <c r="AV1209" s="426">
        <v>142</v>
      </c>
      <c r="AW1209" s="426">
        <v>57</v>
      </c>
      <c r="AX1209" s="426">
        <v>62</v>
      </c>
      <c r="AY1209" s="426">
        <v>145</v>
      </c>
      <c r="AZ1209" s="426">
        <v>80</v>
      </c>
      <c r="BA1209" s="426">
        <v>187</v>
      </c>
      <c r="BB1209" s="426">
        <v>12</v>
      </c>
      <c r="BC1209" s="426">
        <v>24</v>
      </c>
      <c r="BD1209" s="426">
        <v>63</v>
      </c>
      <c r="BE1209" s="426">
        <v>46</v>
      </c>
      <c r="BF1209" s="426">
        <v>127</v>
      </c>
      <c r="BG1209" s="426">
        <v>221</v>
      </c>
      <c r="BH1209" s="426">
        <v>192</v>
      </c>
      <c r="BI1209" s="426">
        <v>189</v>
      </c>
      <c r="BJ1209" s="426">
        <v>108</v>
      </c>
      <c r="BK1209" s="426">
        <v>244</v>
      </c>
      <c r="BL1209" s="426">
        <v>36</v>
      </c>
      <c r="BM1209" s="426">
        <v>163</v>
      </c>
      <c r="BN1209" s="426">
        <v>155</v>
      </c>
      <c r="BO1209" s="426">
        <v>206</v>
      </c>
      <c r="BP1209" s="426">
        <v>146</v>
      </c>
      <c r="BQ1209" s="426">
        <v>241</v>
      </c>
      <c r="BR1209" s="426">
        <v>17</v>
      </c>
      <c r="BS1209" s="426">
        <v>20</v>
      </c>
      <c r="BT1209" s="426">
        <v>85</v>
      </c>
      <c r="BU1209" s="426">
        <v>55</v>
      </c>
      <c r="BV1209" s="426">
        <v>242</v>
      </c>
      <c r="BW1209" s="426">
        <v>6</v>
      </c>
      <c r="BX1209" s="426">
        <v>158</v>
      </c>
      <c r="BY1209" s="426">
        <v>185</v>
      </c>
      <c r="BZ1209" s="426">
        <v>186</v>
      </c>
      <c r="CA1209" s="426">
        <v>107</v>
      </c>
      <c r="CB1209" s="426">
        <v>2</v>
      </c>
      <c r="CC1209" s="426">
        <v>34</v>
      </c>
      <c r="CD1209" s="426">
        <v>170</v>
      </c>
      <c r="CE1209" s="426">
        <v>9</v>
      </c>
      <c r="CF1209" s="426">
        <v>147</v>
      </c>
      <c r="CG1209" s="426">
        <v>22</v>
      </c>
      <c r="CH1209" s="426">
        <v>150</v>
      </c>
      <c r="CI1209" s="426">
        <v>193</v>
      </c>
      <c r="CJ1209" s="426">
        <v>112</v>
      </c>
      <c r="CK1209" s="426">
        <v>237</v>
      </c>
      <c r="CL1209" s="426">
        <v>234</v>
      </c>
      <c r="CM1209" s="426">
        <v>160</v>
      </c>
      <c r="CN1209" s="426">
        <v>238</v>
      </c>
      <c r="CO1209" s="426">
        <v>39</v>
      </c>
      <c r="CP1209" s="426">
        <v>216</v>
      </c>
      <c r="CQ1209" s="426">
        <v>11</v>
      </c>
      <c r="CR1209" s="426">
        <v>200</v>
      </c>
      <c r="CS1209" s="426">
        <v>191</v>
      </c>
      <c r="CT1209" s="426">
        <v>212</v>
      </c>
      <c r="CU1209" s="426">
        <v>68</v>
      </c>
      <c r="CV1209" s="426">
        <v>92</v>
      </c>
      <c r="CW1209" s="426">
        <v>240</v>
      </c>
      <c r="CX1209" s="426">
        <v>229</v>
      </c>
      <c r="CY1209" s="426">
        <v>172</v>
      </c>
      <c r="CZ1209" s="426">
        <v>66</v>
      </c>
      <c r="DA1209" s="426">
        <v>157</v>
      </c>
      <c r="DB1209" s="426">
        <v>204</v>
      </c>
      <c r="DC1209" s="426">
        <v>101</v>
      </c>
      <c r="DD1209" s="426">
        <v>176</v>
      </c>
      <c r="DE1209" s="426">
        <v>81</v>
      </c>
      <c r="DF1209" s="426">
        <v>141</v>
      </c>
      <c r="DG1209" s="426">
        <v>144</v>
      </c>
      <c r="DH1209" s="426">
        <v>119</v>
      </c>
      <c r="DI1209" s="426">
        <v>129</v>
      </c>
      <c r="DJ1209" s="426">
        <v>41</v>
      </c>
      <c r="DK1209" s="426">
        <v>111</v>
      </c>
      <c r="DL1209" s="426">
        <v>213</v>
      </c>
      <c r="DM1209" s="426">
        <v>23</v>
      </c>
      <c r="DN1209" s="426">
        <v>239</v>
      </c>
      <c r="DO1209" s="426">
        <v>151</v>
      </c>
      <c r="DP1209" s="426">
        <v>124</v>
      </c>
      <c r="DQ1209" s="426">
        <v>45</v>
      </c>
      <c r="DR1209" s="426">
        <v>125</v>
      </c>
      <c r="DS1209" s="426">
        <v>136</v>
      </c>
      <c r="DT1209" s="426">
        <v>162</v>
      </c>
      <c r="DU1209" s="426">
        <v>118</v>
      </c>
      <c r="DV1209" s="426">
        <v>114</v>
      </c>
      <c r="DW1209" s="426">
        <v>219</v>
      </c>
      <c r="DX1209" s="426">
        <v>164</v>
      </c>
      <c r="DY1209" s="426">
        <v>1</v>
      </c>
      <c r="DZ1209" s="426">
        <v>174</v>
      </c>
      <c r="EA1209" s="426">
        <v>84</v>
      </c>
      <c r="EB1209" s="426">
        <v>53</v>
      </c>
      <c r="EC1209" s="426">
        <v>59</v>
      </c>
      <c r="ED1209" s="426">
        <v>201</v>
      </c>
      <c r="EE1209" s="426">
        <v>86</v>
      </c>
      <c r="EF1209" s="426">
        <v>42</v>
      </c>
      <c r="EG1209" s="426">
        <v>83</v>
      </c>
      <c r="EH1209" s="426">
        <v>205</v>
      </c>
      <c r="EI1209" s="426">
        <v>167</v>
      </c>
      <c r="EJ1209" s="426">
        <v>88</v>
      </c>
      <c r="EK1209" s="426">
        <v>97</v>
      </c>
      <c r="EL1209" s="426">
        <v>133</v>
      </c>
      <c r="EM1209" s="426">
        <v>51</v>
      </c>
      <c r="EN1209" s="426">
        <v>47</v>
      </c>
      <c r="EO1209" s="426">
        <v>182</v>
      </c>
      <c r="EP1209" s="426">
        <v>134</v>
      </c>
      <c r="EQ1209" s="426">
        <v>208</v>
      </c>
      <c r="ER1209" s="426">
        <v>190</v>
      </c>
      <c r="ES1209" s="426">
        <v>30</v>
      </c>
      <c r="ET1209" s="426">
        <v>91</v>
      </c>
      <c r="EU1209" s="426">
        <v>137</v>
      </c>
      <c r="EV1209" s="426">
        <v>168</v>
      </c>
      <c r="EW1209" s="426">
        <v>152</v>
      </c>
      <c r="EX1209" s="426">
        <v>8</v>
      </c>
      <c r="EY1209" s="426">
        <v>79</v>
      </c>
      <c r="EZ1209" s="426">
        <v>159</v>
      </c>
      <c r="FA1209" s="426">
        <v>143</v>
      </c>
      <c r="FB1209" s="426">
        <v>165</v>
      </c>
      <c r="FC1209" s="426">
        <v>226</v>
      </c>
      <c r="FD1209" s="426">
        <v>194</v>
      </c>
      <c r="FE1209" s="426">
        <v>94</v>
      </c>
      <c r="FF1209" s="426">
        <v>29</v>
      </c>
      <c r="FG1209" s="426">
        <v>32</v>
      </c>
      <c r="FH1209" s="426">
        <v>77</v>
      </c>
      <c r="FI1209" s="426">
        <v>82</v>
      </c>
      <c r="FJ1209" s="426">
        <v>148</v>
      </c>
      <c r="FK1209" s="426">
        <v>50</v>
      </c>
      <c r="FL1209" s="426">
        <v>67</v>
      </c>
      <c r="FM1209" s="426">
        <v>78</v>
      </c>
      <c r="FN1209" s="426">
        <v>16</v>
      </c>
      <c r="FO1209" s="426">
        <v>198</v>
      </c>
      <c r="FP1209" s="426">
        <v>60</v>
      </c>
      <c r="FQ1209" s="426">
        <v>65</v>
      </c>
      <c r="FR1209" s="426">
        <v>126</v>
      </c>
      <c r="FS1209" s="426">
        <v>71</v>
      </c>
      <c r="FT1209" s="426">
        <v>35</v>
      </c>
      <c r="FU1209" s="426">
        <v>18</v>
      </c>
      <c r="FV1209" s="426">
        <v>117</v>
      </c>
      <c r="FW1209" s="426">
        <v>52</v>
      </c>
      <c r="FX1209" s="426">
        <v>138</v>
      </c>
      <c r="FY1209" s="426">
        <v>223</v>
      </c>
      <c r="FZ1209" s="426">
        <v>73</v>
      </c>
      <c r="GA1209" s="426">
        <v>235</v>
      </c>
      <c r="GB1209" s="426">
        <v>243</v>
      </c>
      <c r="GC1209" s="426">
        <v>14</v>
      </c>
      <c r="GD1209" s="426">
        <v>15</v>
      </c>
      <c r="GE1209" s="426">
        <v>75</v>
      </c>
      <c r="GF1209" s="426">
        <v>222</v>
      </c>
      <c r="GG1209" s="426">
        <v>116</v>
      </c>
      <c r="GH1209" s="426">
        <v>54</v>
      </c>
      <c r="GI1209" s="426">
        <v>175</v>
      </c>
      <c r="GJ1209" s="426">
        <v>48</v>
      </c>
      <c r="GK1209" s="426">
        <v>131</v>
      </c>
      <c r="GL1209" s="426">
        <v>120</v>
      </c>
      <c r="GM1209" s="426">
        <v>102</v>
      </c>
      <c r="GN1209" s="426">
        <v>93</v>
      </c>
      <c r="GO1209" s="426">
        <v>103</v>
      </c>
      <c r="GP1209" s="426">
        <v>177</v>
      </c>
      <c r="GQ1209" s="426">
        <v>113</v>
      </c>
      <c r="GR1209" s="426">
        <v>87</v>
      </c>
      <c r="GS1209" s="426">
        <v>104</v>
      </c>
      <c r="GT1209" s="426">
        <v>173</v>
      </c>
      <c r="GU1209" s="426">
        <v>69</v>
      </c>
      <c r="GV1209" s="426">
        <v>96</v>
      </c>
      <c r="GW1209" s="426">
        <v>179</v>
      </c>
      <c r="GX1209" s="426">
        <v>207</v>
      </c>
      <c r="GY1209" s="426">
        <v>70</v>
      </c>
      <c r="GZ1209" s="426">
        <v>220</v>
      </c>
      <c r="HA1209" s="426">
        <v>203</v>
      </c>
      <c r="HB1209" s="426">
        <v>106</v>
      </c>
      <c r="HC1209" s="426">
        <v>122</v>
      </c>
      <c r="HD1209" s="426">
        <v>89</v>
      </c>
      <c r="HE1209" s="426">
        <v>132</v>
      </c>
      <c r="HF1209" s="426">
        <v>197</v>
      </c>
      <c r="HG1209" s="426">
        <v>178</v>
      </c>
      <c r="HH1209" s="426">
        <v>10</v>
      </c>
      <c r="HI1209" s="426">
        <v>166</v>
      </c>
      <c r="HJ1209" s="426">
        <v>110</v>
      </c>
      <c r="HK1209" s="426">
        <v>21</v>
      </c>
      <c r="HL1209" s="426">
        <v>31</v>
      </c>
      <c r="HM1209" s="426">
        <v>202</v>
      </c>
      <c r="HN1209" s="426">
        <v>61</v>
      </c>
      <c r="HO1209" s="426">
        <v>130</v>
      </c>
      <c r="HP1209" s="426">
        <v>232</v>
      </c>
      <c r="HQ1209" s="426">
        <v>156</v>
      </c>
      <c r="HR1209" s="426">
        <v>28</v>
      </c>
      <c r="HS1209" s="426">
        <v>128</v>
      </c>
      <c r="HT1209" s="426">
        <v>236</v>
      </c>
      <c r="HU1209" s="426">
        <v>218</v>
      </c>
      <c r="HV1209" s="426">
        <v>153</v>
      </c>
      <c r="HW1209" s="426">
        <v>224</v>
      </c>
      <c r="HX1209" s="426">
        <v>74</v>
      </c>
      <c r="HY1209" s="426">
        <v>121</v>
      </c>
      <c r="HZ1209" s="426">
        <v>5</v>
      </c>
      <c r="IA1209" s="426">
        <v>181</v>
      </c>
      <c r="IB1209" s="426">
        <v>209</v>
      </c>
      <c r="IC1209" s="426">
        <v>215</v>
      </c>
      <c r="ID1209" s="426">
        <v>4</v>
      </c>
      <c r="IE1209" s="426">
        <v>225</v>
      </c>
      <c r="IF1209" s="426">
        <v>38</v>
      </c>
      <c r="IG1209" s="426">
        <v>44</v>
      </c>
      <c r="IH1209" s="426">
        <v>64</v>
      </c>
      <c r="II1209" s="426">
        <v>56</v>
      </c>
      <c r="IJ1209" s="426">
        <v>3</v>
      </c>
      <c r="IK1209" s="426">
        <v>37</v>
      </c>
      <c r="IL1209" s="426">
        <v>233</v>
      </c>
      <c r="IM1209" s="426">
        <v>58</v>
      </c>
      <c r="IN1209" s="426">
        <v>230</v>
      </c>
      <c r="IO1209" s="426">
        <v>33</v>
      </c>
    </row>
    <row r="1210" spans="4:250" x14ac:dyDescent="0.2">
      <c r="E1210" s="428" t="s">
        <v>159</v>
      </c>
      <c r="F1210" s="426">
        <v>205</v>
      </c>
      <c r="G1210" s="426">
        <v>114</v>
      </c>
      <c r="H1210" s="426">
        <v>50</v>
      </c>
      <c r="I1210" s="426">
        <v>155</v>
      </c>
      <c r="J1210" s="426">
        <v>144</v>
      </c>
      <c r="K1210" s="426">
        <v>90</v>
      </c>
      <c r="L1210" s="426">
        <v>41</v>
      </c>
      <c r="M1210" s="426">
        <v>209</v>
      </c>
      <c r="N1210" s="426">
        <v>181</v>
      </c>
      <c r="O1210" s="426">
        <v>66</v>
      </c>
      <c r="P1210" s="426">
        <v>162</v>
      </c>
      <c r="Q1210" s="426">
        <v>10</v>
      </c>
      <c r="R1210" s="426">
        <v>119</v>
      </c>
      <c r="S1210" s="426">
        <v>106</v>
      </c>
      <c r="T1210" s="426">
        <v>94</v>
      </c>
      <c r="U1210" s="426">
        <v>215</v>
      </c>
      <c r="V1210" s="426">
        <v>210</v>
      </c>
      <c r="W1210" s="426">
        <v>47</v>
      </c>
      <c r="X1210" s="426">
        <v>161</v>
      </c>
      <c r="Y1210" s="426">
        <v>171</v>
      </c>
      <c r="Z1210" s="426">
        <v>82</v>
      </c>
      <c r="AA1210" s="426">
        <v>59</v>
      </c>
      <c r="AB1210" s="426">
        <v>70</v>
      </c>
      <c r="AC1210" s="426">
        <v>11</v>
      </c>
      <c r="AD1210" s="426">
        <v>241</v>
      </c>
      <c r="AE1210" s="426">
        <v>120</v>
      </c>
      <c r="AF1210" s="426">
        <v>156</v>
      </c>
      <c r="AG1210" s="426">
        <v>81</v>
      </c>
      <c r="AH1210" s="426">
        <v>95</v>
      </c>
      <c r="AI1210" s="426">
        <v>23</v>
      </c>
      <c r="AJ1210" s="426">
        <v>225</v>
      </c>
      <c r="AK1210" s="426">
        <v>204</v>
      </c>
      <c r="AL1210" s="426">
        <v>135</v>
      </c>
      <c r="AM1210" s="426">
        <v>31</v>
      </c>
      <c r="AN1210" s="426">
        <v>151</v>
      </c>
      <c r="AO1210" s="426">
        <v>89</v>
      </c>
      <c r="AP1210" s="426">
        <v>113</v>
      </c>
      <c r="AQ1210" s="426">
        <v>21</v>
      </c>
      <c r="AR1210" s="426">
        <v>102</v>
      </c>
      <c r="AS1210" s="426">
        <v>176</v>
      </c>
      <c r="AT1210" s="426">
        <v>12</v>
      </c>
      <c r="AU1210" s="426">
        <v>129</v>
      </c>
      <c r="AV1210" s="426">
        <v>192</v>
      </c>
      <c r="AW1210" s="426">
        <v>240</v>
      </c>
      <c r="AX1210" s="426">
        <v>148</v>
      </c>
      <c r="AY1210" s="426">
        <v>170</v>
      </c>
      <c r="AZ1210" s="426">
        <v>33</v>
      </c>
      <c r="BA1210" s="426">
        <v>62</v>
      </c>
      <c r="BB1210" s="426">
        <v>100</v>
      </c>
      <c r="BC1210" s="426">
        <v>198</v>
      </c>
      <c r="BD1210" s="426">
        <v>178</v>
      </c>
      <c r="BE1210" s="426">
        <v>130</v>
      </c>
      <c r="BF1210" s="426">
        <v>2</v>
      </c>
      <c r="BG1210" s="426">
        <v>143</v>
      </c>
      <c r="BH1210" s="426">
        <v>223</v>
      </c>
      <c r="BI1210" s="426">
        <v>183</v>
      </c>
      <c r="BJ1210" s="426">
        <v>5</v>
      </c>
      <c r="BK1210" s="426">
        <v>77</v>
      </c>
      <c r="BL1210" s="426">
        <v>145</v>
      </c>
      <c r="BM1210" s="426">
        <v>166</v>
      </c>
      <c r="BN1210" s="426">
        <v>194</v>
      </c>
      <c r="BO1210" s="426">
        <v>55</v>
      </c>
      <c r="BP1210" s="426">
        <v>180</v>
      </c>
      <c r="BQ1210" s="426">
        <v>173</v>
      </c>
      <c r="BR1210" s="426">
        <v>58</v>
      </c>
      <c r="BS1210" s="426">
        <v>190</v>
      </c>
      <c r="BT1210" s="426">
        <v>88</v>
      </c>
      <c r="BU1210" s="426">
        <v>20</v>
      </c>
      <c r="BV1210" s="426">
        <v>75</v>
      </c>
      <c r="BW1210" s="426">
        <v>32</v>
      </c>
      <c r="BX1210" s="426">
        <v>118</v>
      </c>
      <c r="BY1210" s="426">
        <v>19</v>
      </c>
      <c r="BZ1210" s="426">
        <v>197</v>
      </c>
      <c r="CA1210" s="426">
        <v>35</v>
      </c>
      <c r="CB1210" s="426">
        <v>189</v>
      </c>
      <c r="CC1210" s="426">
        <v>229</v>
      </c>
      <c r="CD1210" s="426">
        <v>165</v>
      </c>
      <c r="CE1210" s="426">
        <v>214</v>
      </c>
      <c r="CF1210" s="426">
        <v>122</v>
      </c>
      <c r="CG1210" s="426">
        <v>43</v>
      </c>
      <c r="CH1210" s="426">
        <v>54</v>
      </c>
      <c r="CI1210" s="426">
        <v>91</v>
      </c>
      <c r="CJ1210" s="426">
        <v>216</v>
      </c>
      <c r="CK1210" s="426">
        <v>202</v>
      </c>
      <c r="CL1210" s="426">
        <v>117</v>
      </c>
      <c r="CM1210" s="426">
        <v>232</v>
      </c>
      <c r="CN1210" s="426">
        <v>228</v>
      </c>
      <c r="CO1210" s="426">
        <v>175</v>
      </c>
      <c r="CP1210" s="426">
        <v>72</v>
      </c>
      <c r="CQ1210" s="426">
        <v>167</v>
      </c>
      <c r="CR1210" s="426">
        <v>14</v>
      </c>
      <c r="CS1210" s="426">
        <v>110</v>
      </c>
      <c r="CT1210" s="426">
        <v>29</v>
      </c>
      <c r="CU1210" s="426">
        <v>53</v>
      </c>
      <c r="CV1210" s="426">
        <v>134</v>
      </c>
      <c r="CW1210" s="426">
        <v>163</v>
      </c>
      <c r="CX1210" s="426">
        <v>243</v>
      </c>
      <c r="CY1210" s="426">
        <v>44</v>
      </c>
      <c r="CZ1210" s="426">
        <v>6</v>
      </c>
      <c r="DA1210" s="426">
        <v>222</v>
      </c>
      <c r="DB1210" s="426">
        <v>188</v>
      </c>
      <c r="DC1210" s="426">
        <v>169</v>
      </c>
      <c r="DD1210" s="426">
        <v>211</v>
      </c>
      <c r="DE1210" s="426">
        <v>61</v>
      </c>
      <c r="DF1210" s="426">
        <v>103</v>
      </c>
      <c r="DG1210" s="426">
        <v>219</v>
      </c>
      <c r="DH1210" s="426">
        <v>139</v>
      </c>
      <c r="DI1210" s="426">
        <v>125</v>
      </c>
      <c r="DJ1210" s="426">
        <v>196</v>
      </c>
      <c r="DK1210" s="426">
        <v>128</v>
      </c>
      <c r="DL1210" s="426">
        <v>24</v>
      </c>
      <c r="DM1210" s="426">
        <v>98</v>
      </c>
      <c r="DN1210" s="426">
        <v>45</v>
      </c>
      <c r="DO1210" s="426">
        <v>150</v>
      </c>
      <c r="DP1210" s="426">
        <v>104</v>
      </c>
      <c r="DQ1210" s="426">
        <v>234</v>
      </c>
      <c r="DR1210" s="426">
        <v>230</v>
      </c>
      <c r="DS1210" s="426">
        <v>217</v>
      </c>
      <c r="DT1210" s="426">
        <v>71</v>
      </c>
      <c r="DU1210" s="426">
        <v>133</v>
      </c>
      <c r="DV1210" s="426">
        <v>18</v>
      </c>
      <c r="DW1210" s="426">
        <v>34</v>
      </c>
      <c r="DX1210" s="426">
        <v>37</v>
      </c>
      <c r="DY1210" s="426">
        <v>97</v>
      </c>
      <c r="DZ1210" s="426">
        <v>132</v>
      </c>
      <c r="EA1210" s="426">
        <v>182</v>
      </c>
      <c r="EB1210" s="426">
        <v>218</v>
      </c>
      <c r="EC1210" s="426">
        <v>105</v>
      </c>
      <c r="ED1210" s="426">
        <v>186</v>
      </c>
      <c r="EE1210" s="426">
        <v>116</v>
      </c>
      <c r="EF1210" s="426">
        <v>235</v>
      </c>
      <c r="EG1210" s="426">
        <v>13</v>
      </c>
      <c r="EH1210" s="426">
        <v>201</v>
      </c>
      <c r="EI1210" s="426">
        <v>207</v>
      </c>
      <c r="EJ1210" s="426">
        <v>28</v>
      </c>
      <c r="EK1210" s="426">
        <v>147</v>
      </c>
      <c r="EL1210" s="426">
        <v>244</v>
      </c>
      <c r="EM1210" s="426">
        <v>57</v>
      </c>
      <c r="EN1210" s="426">
        <v>187</v>
      </c>
      <c r="EO1210" s="426">
        <v>26</v>
      </c>
      <c r="EP1210" s="426">
        <v>80</v>
      </c>
      <c r="EQ1210" s="426">
        <v>224</v>
      </c>
      <c r="ER1210" s="426">
        <v>17</v>
      </c>
      <c r="ES1210" s="426">
        <v>200</v>
      </c>
      <c r="ET1210" s="426">
        <v>1</v>
      </c>
      <c r="EU1210" s="426">
        <v>69</v>
      </c>
      <c r="EV1210" s="426">
        <v>109</v>
      </c>
      <c r="EW1210" s="426">
        <v>22</v>
      </c>
      <c r="EX1210" s="426">
        <v>158</v>
      </c>
      <c r="EY1210" s="426">
        <v>83</v>
      </c>
      <c r="EZ1210" s="426">
        <v>52</v>
      </c>
      <c r="FA1210" s="426">
        <v>203</v>
      </c>
      <c r="FB1210" s="426">
        <v>60</v>
      </c>
      <c r="FC1210" s="426">
        <v>15</v>
      </c>
      <c r="FD1210" s="426">
        <v>112</v>
      </c>
      <c r="FE1210" s="426">
        <v>30</v>
      </c>
      <c r="FF1210" s="426">
        <v>231</v>
      </c>
      <c r="FG1210" s="426">
        <v>226</v>
      </c>
      <c r="FH1210" s="426">
        <v>108</v>
      </c>
      <c r="FI1210" s="426">
        <v>46</v>
      </c>
      <c r="FJ1210" s="426">
        <v>157</v>
      </c>
      <c r="FK1210" s="426">
        <v>86</v>
      </c>
      <c r="FL1210" s="426">
        <v>99</v>
      </c>
      <c r="FM1210" s="426">
        <v>236</v>
      </c>
      <c r="FN1210" s="426">
        <v>193</v>
      </c>
      <c r="FO1210" s="426">
        <v>174</v>
      </c>
      <c r="FP1210" s="426">
        <v>221</v>
      </c>
      <c r="FQ1210" s="426">
        <v>40</v>
      </c>
      <c r="FR1210" s="426">
        <v>146</v>
      </c>
      <c r="FS1210" s="426">
        <v>3</v>
      </c>
      <c r="FT1210" s="426">
        <v>220</v>
      </c>
      <c r="FU1210" s="426">
        <v>164</v>
      </c>
      <c r="FV1210" s="426">
        <v>107</v>
      </c>
      <c r="FW1210" s="426">
        <v>206</v>
      </c>
      <c r="FX1210" s="426">
        <v>154</v>
      </c>
      <c r="FY1210" s="426">
        <v>179</v>
      </c>
      <c r="FZ1210" s="426">
        <v>78</v>
      </c>
      <c r="GA1210" s="426">
        <v>242</v>
      </c>
      <c r="GB1210" s="426">
        <v>56</v>
      </c>
      <c r="GC1210" s="426">
        <v>48</v>
      </c>
      <c r="GD1210" s="426">
        <v>74</v>
      </c>
      <c r="GE1210" s="426">
        <v>4</v>
      </c>
      <c r="GF1210" s="426">
        <v>160</v>
      </c>
      <c r="GG1210" s="426">
        <v>233</v>
      </c>
      <c r="GH1210" s="426">
        <v>7</v>
      </c>
      <c r="GI1210" s="426">
        <v>152</v>
      </c>
      <c r="GJ1210" s="426">
        <v>36</v>
      </c>
      <c r="GK1210" s="426">
        <v>126</v>
      </c>
      <c r="GL1210" s="426">
        <v>67</v>
      </c>
      <c r="GM1210" s="426">
        <v>177</v>
      </c>
      <c r="GN1210" s="426">
        <v>79</v>
      </c>
      <c r="GO1210" s="426">
        <v>123</v>
      </c>
      <c r="GP1210" s="426">
        <v>64</v>
      </c>
      <c r="GQ1210" s="426">
        <v>127</v>
      </c>
      <c r="GR1210" s="426">
        <v>51</v>
      </c>
      <c r="GS1210" s="426">
        <v>38</v>
      </c>
      <c r="GT1210" s="426">
        <v>68</v>
      </c>
      <c r="GU1210" s="426">
        <v>141</v>
      </c>
      <c r="GV1210" s="426">
        <v>136</v>
      </c>
      <c r="GW1210" s="426">
        <v>63</v>
      </c>
      <c r="GX1210" s="426">
        <v>115</v>
      </c>
      <c r="GY1210" s="426">
        <v>76</v>
      </c>
      <c r="GZ1210" s="426">
        <v>85</v>
      </c>
      <c r="HA1210" s="426">
        <v>42</v>
      </c>
      <c r="HB1210" s="426">
        <v>191</v>
      </c>
      <c r="HC1210" s="426">
        <v>124</v>
      </c>
      <c r="HD1210" s="426">
        <v>25</v>
      </c>
      <c r="HE1210" s="426">
        <v>16</v>
      </c>
      <c r="HF1210" s="426">
        <v>172</v>
      </c>
      <c r="HG1210" s="426">
        <v>131</v>
      </c>
      <c r="HH1210" s="426">
        <v>9</v>
      </c>
      <c r="HI1210" s="426">
        <v>138</v>
      </c>
      <c r="HJ1210" s="426">
        <v>149</v>
      </c>
      <c r="HK1210" s="426">
        <v>121</v>
      </c>
      <c r="HL1210" s="426">
        <v>27</v>
      </c>
      <c r="HM1210" s="426">
        <v>239</v>
      </c>
      <c r="HN1210" s="426">
        <v>159</v>
      </c>
      <c r="HO1210" s="426">
        <v>92</v>
      </c>
      <c r="HP1210" s="426">
        <v>137</v>
      </c>
      <c r="HQ1210" s="426">
        <v>49</v>
      </c>
      <c r="HR1210" s="426">
        <v>87</v>
      </c>
      <c r="HS1210" s="426">
        <v>195</v>
      </c>
      <c r="HT1210" s="426">
        <v>140</v>
      </c>
      <c r="HU1210" s="426">
        <v>208</v>
      </c>
      <c r="HV1210" s="426">
        <v>101</v>
      </c>
      <c r="HW1210" s="426">
        <v>65</v>
      </c>
      <c r="HX1210" s="426">
        <v>39</v>
      </c>
      <c r="HY1210" s="426">
        <v>185</v>
      </c>
      <c r="HZ1210" s="426">
        <v>168</v>
      </c>
      <c r="IA1210" s="426">
        <v>213</v>
      </c>
      <c r="IB1210" s="426">
        <v>199</v>
      </c>
      <c r="IC1210" s="426">
        <v>153</v>
      </c>
      <c r="ID1210" s="426">
        <v>84</v>
      </c>
      <c r="IE1210" s="426">
        <v>238</v>
      </c>
      <c r="IF1210" s="426">
        <v>96</v>
      </c>
      <c r="IG1210" s="426">
        <v>184</v>
      </c>
      <c r="IH1210" s="426">
        <v>8</v>
      </c>
      <c r="II1210" s="426">
        <v>237</v>
      </c>
      <c r="IJ1210" s="426">
        <v>73</v>
      </c>
      <c r="IK1210" s="426">
        <v>212</v>
      </c>
      <c r="IL1210" s="426">
        <v>227</v>
      </c>
      <c r="IM1210" s="426">
        <v>93</v>
      </c>
      <c r="IN1210" s="426">
        <v>111</v>
      </c>
      <c r="IO1210" s="426">
        <v>142</v>
      </c>
    </row>
    <row r="1212" spans="4:250" x14ac:dyDescent="0.2">
      <c r="D1212" s="429">
        <v>245</v>
      </c>
      <c r="E1212" s="429" t="s">
        <v>179</v>
      </c>
    </row>
    <row r="1213" spans="4:250" x14ac:dyDescent="0.2">
      <c r="E1213" s="428" t="s">
        <v>130</v>
      </c>
      <c r="F1213" s="426">
        <v>1</v>
      </c>
      <c r="G1213" s="426">
        <v>2</v>
      </c>
      <c r="H1213" s="426">
        <v>3</v>
      </c>
      <c r="I1213" s="426">
        <v>4</v>
      </c>
      <c r="J1213" s="426">
        <v>5</v>
      </c>
      <c r="K1213" s="426">
        <v>6</v>
      </c>
      <c r="L1213" s="426">
        <v>7</v>
      </c>
      <c r="M1213" s="426">
        <v>8</v>
      </c>
      <c r="N1213" s="426">
        <v>9</v>
      </c>
      <c r="O1213" s="426">
        <v>10</v>
      </c>
      <c r="P1213" s="426">
        <v>11</v>
      </c>
      <c r="Q1213" s="426">
        <v>12</v>
      </c>
      <c r="R1213" s="426">
        <v>13</v>
      </c>
      <c r="S1213" s="426">
        <v>14</v>
      </c>
      <c r="T1213" s="426">
        <v>15</v>
      </c>
      <c r="U1213" s="426">
        <v>16</v>
      </c>
      <c r="V1213" s="426">
        <v>17</v>
      </c>
      <c r="W1213" s="426">
        <v>18</v>
      </c>
      <c r="X1213" s="426">
        <v>19</v>
      </c>
      <c r="Y1213" s="426">
        <v>20</v>
      </c>
      <c r="Z1213" s="426">
        <v>21</v>
      </c>
      <c r="AA1213" s="426">
        <v>22</v>
      </c>
      <c r="AB1213" s="426">
        <v>23</v>
      </c>
      <c r="AC1213" s="426">
        <v>24</v>
      </c>
      <c r="AD1213" s="426">
        <v>25</v>
      </c>
      <c r="AE1213" s="426">
        <v>26</v>
      </c>
      <c r="AF1213" s="426">
        <v>27</v>
      </c>
      <c r="AG1213" s="426">
        <v>28</v>
      </c>
      <c r="AH1213" s="426">
        <v>29</v>
      </c>
      <c r="AI1213" s="426">
        <v>30</v>
      </c>
      <c r="AJ1213" s="426">
        <v>31</v>
      </c>
      <c r="AK1213" s="426">
        <v>32</v>
      </c>
      <c r="AL1213" s="426">
        <v>33</v>
      </c>
      <c r="AM1213" s="426">
        <v>34</v>
      </c>
      <c r="AN1213" s="426">
        <v>35</v>
      </c>
      <c r="AO1213" s="426">
        <v>36</v>
      </c>
      <c r="AP1213" s="426">
        <v>37</v>
      </c>
      <c r="AQ1213" s="426">
        <v>38</v>
      </c>
      <c r="AR1213" s="426">
        <v>39</v>
      </c>
      <c r="AS1213" s="426">
        <v>40</v>
      </c>
      <c r="AT1213" s="426">
        <v>41</v>
      </c>
      <c r="AU1213" s="426">
        <v>42</v>
      </c>
      <c r="AV1213" s="426">
        <v>43</v>
      </c>
      <c r="AW1213" s="426">
        <v>44</v>
      </c>
      <c r="AX1213" s="426">
        <v>45</v>
      </c>
      <c r="AY1213" s="426">
        <v>46</v>
      </c>
      <c r="AZ1213" s="426">
        <v>47</v>
      </c>
      <c r="BA1213" s="426">
        <v>48</v>
      </c>
      <c r="BB1213" s="426">
        <v>49</v>
      </c>
      <c r="BC1213" s="426">
        <v>50</v>
      </c>
      <c r="BD1213" s="426">
        <v>51</v>
      </c>
      <c r="BE1213" s="426">
        <v>52</v>
      </c>
      <c r="BF1213" s="426">
        <v>53</v>
      </c>
      <c r="BG1213" s="426">
        <v>54</v>
      </c>
      <c r="BH1213" s="426">
        <v>55</v>
      </c>
      <c r="BI1213" s="426">
        <v>56</v>
      </c>
      <c r="BJ1213" s="426">
        <v>57</v>
      </c>
      <c r="BK1213" s="426">
        <v>58</v>
      </c>
      <c r="BL1213" s="426">
        <v>59</v>
      </c>
      <c r="BM1213" s="426">
        <v>60</v>
      </c>
      <c r="BN1213" s="426">
        <v>61</v>
      </c>
      <c r="BO1213" s="426">
        <v>62</v>
      </c>
      <c r="BP1213" s="426">
        <v>63</v>
      </c>
      <c r="BQ1213" s="426">
        <v>64</v>
      </c>
      <c r="BR1213" s="426">
        <v>65</v>
      </c>
      <c r="BS1213" s="426">
        <v>66</v>
      </c>
      <c r="BT1213" s="426">
        <v>67</v>
      </c>
      <c r="BU1213" s="426">
        <v>68</v>
      </c>
      <c r="BV1213" s="426">
        <v>69</v>
      </c>
      <c r="BW1213" s="426">
        <v>70</v>
      </c>
      <c r="BX1213" s="426">
        <v>71</v>
      </c>
      <c r="BY1213" s="426">
        <v>72</v>
      </c>
      <c r="BZ1213" s="426">
        <v>73</v>
      </c>
      <c r="CA1213" s="426">
        <v>74</v>
      </c>
      <c r="CB1213" s="426">
        <v>75</v>
      </c>
      <c r="CC1213" s="426">
        <v>76</v>
      </c>
      <c r="CD1213" s="426">
        <v>77</v>
      </c>
      <c r="CE1213" s="426">
        <v>78</v>
      </c>
      <c r="CF1213" s="426">
        <v>79</v>
      </c>
      <c r="CG1213" s="426">
        <v>80</v>
      </c>
      <c r="CH1213" s="426">
        <v>81</v>
      </c>
      <c r="CI1213" s="426">
        <v>82</v>
      </c>
      <c r="CJ1213" s="426">
        <v>83</v>
      </c>
      <c r="CK1213" s="426">
        <v>84</v>
      </c>
      <c r="CL1213" s="426">
        <v>85</v>
      </c>
      <c r="CM1213" s="426">
        <v>86</v>
      </c>
      <c r="CN1213" s="426">
        <v>87</v>
      </c>
      <c r="CO1213" s="426">
        <v>88</v>
      </c>
      <c r="CP1213" s="426">
        <v>89</v>
      </c>
      <c r="CQ1213" s="426">
        <v>90</v>
      </c>
      <c r="CR1213" s="426">
        <v>91</v>
      </c>
      <c r="CS1213" s="426">
        <v>92</v>
      </c>
      <c r="CT1213" s="426">
        <v>93</v>
      </c>
      <c r="CU1213" s="426">
        <v>94</v>
      </c>
      <c r="CV1213" s="426">
        <v>95</v>
      </c>
      <c r="CW1213" s="426">
        <v>96</v>
      </c>
      <c r="CX1213" s="426">
        <v>97</v>
      </c>
      <c r="CY1213" s="426">
        <v>98</v>
      </c>
      <c r="CZ1213" s="426">
        <v>99</v>
      </c>
      <c r="DA1213" s="426">
        <v>100</v>
      </c>
      <c r="DB1213" s="426">
        <v>101</v>
      </c>
      <c r="DC1213" s="426">
        <v>102</v>
      </c>
      <c r="DD1213" s="426">
        <v>103</v>
      </c>
      <c r="DE1213" s="426">
        <v>104</v>
      </c>
      <c r="DF1213" s="426">
        <v>105</v>
      </c>
      <c r="DG1213" s="426">
        <v>106</v>
      </c>
      <c r="DH1213" s="426">
        <v>107</v>
      </c>
      <c r="DI1213" s="426">
        <v>108</v>
      </c>
      <c r="DJ1213" s="426">
        <v>109</v>
      </c>
      <c r="DK1213" s="426">
        <v>110</v>
      </c>
      <c r="DL1213" s="426">
        <v>111</v>
      </c>
      <c r="DM1213" s="426">
        <v>112</v>
      </c>
      <c r="DN1213" s="426">
        <v>113</v>
      </c>
      <c r="DO1213" s="426">
        <v>114</v>
      </c>
      <c r="DP1213" s="426">
        <v>115</v>
      </c>
      <c r="DQ1213" s="426">
        <v>116</v>
      </c>
      <c r="DR1213" s="426">
        <v>117</v>
      </c>
      <c r="DS1213" s="426">
        <v>118</v>
      </c>
      <c r="DT1213" s="426">
        <v>119</v>
      </c>
      <c r="DU1213" s="426">
        <v>120</v>
      </c>
      <c r="DV1213" s="426">
        <v>121</v>
      </c>
      <c r="DW1213" s="426">
        <v>122</v>
      </c>
      <c r="DX1213" s="426">
        <v>123</v>
      </c>
      <c r="DY1213" s="426">
        <v>124</v>
      </c>
      <c r="DZ1213" s="426">
        <v>125</v>
      </c>
      <c r="EA1213" s="426">
        <v>126</v>
      </c>
      <c r="EB1213" s="426">
        <v>127</v>
      </c>
      <c r="EC1213" s="426">
        <v>128</v>
      </c>
      <c r="ED1213" s="426">
        <v>129</v>
      </c>
      <c r="EE1213" s="426">
        <v>130</v>
      </c>
      <c r="EF1213" s="426">
        <v>131</v>
      </c>
      <c r="EG1213" s="426">
        <v>132</v>
      </c>
      <c r="EH1213" s="426">
        <v>133</v>
      </c>
      <c r="EI1213" s="426">
        <v>134</v>
      </c>
      <c r="EJ1213" s="426">
        <v>135</v>
      </c>
      <c r="EK1213" s="426">
        <v>136</v>
      </c>
      <c r="EL1213" s="426">
        <v>137</v>
      </c>
      <c r="EM1213" s="426">
        <v>138</v>
      </c>
      <c r="EN1213" s="426">
        <v>139</v>
      </c>
      <c r="EO1213" s="426">
        <v>140</v>
      </c>
      <c r="EP1213" s="426">
        <v>141</v>
      </c>
      <c r="EQ1213" s="426">
        <v>142</v>
      </c>
      <c r="ER1213" s="426">
        <v>143</v>
      </c>
      <c r="ES1213" s="426">
        <v>144</v>
      </c>
      <c r="ET1213" s="426">
        <v>145</v>
      </c>
      <c r="EU1213" s="426">
        <v>146</v>
      </c>
      <c r="EV1213" s="426">
        <v>147</v>
      </c>
      <c r="EW1213" s="426">
        <v>148</v>
      </c>
      <c r="EX1213" s="426">
        <v>149</v>
      </c>
      <c r="EY1213" s="426">
        <v>150</v>
      </c>
      <c r="EZ1213" s="426">
        <v>151</v>
      </c>
      <c r="FA1213" s="426">
        <v>152</v>
      </c>
      <c r="FB1213" s="426">
        <v>153</v>
      </c>
      <c r="FC1213" s="426">
        <v>154</v>
      </c>
      <c r="FD1213" s="426">
        <v>155</v>
      </c>
      <c r="FE1213" s="426">
        <v>156</v>
      </c>
      <c r="FF1213" s="426">
        <v>157</v>
      </c>
      <c r="FG1213" s="426">
        <v>158</v>
      </c>
      <c r="FH1213" s="426">
        <v>159</v>
      </c>
      <c r="FI1213" s="426">
        <v>160</v>
      </c>
      <c r="FJ1213" s="426">
        <v>161</v>
      </c>
      <c r="FK1213" s="426">
        <v>162</v>
      </c>
      <c r="FL1213" s="426">
        <v>163</v>
      </c>
      <c r="FM1213" s="426">
        <v>164</v>
      </c>
      <c r="FN1213" s="426">
        <v>165</v>
      </c>
      <c r="FO1213" s="426">
        <v>166</v>
      </c>
      <c r="FP1213" s="426">
        <v>167</v>
      </c>
      <c r="FQ1213" s="426">
        <v>168</v>
      </c>
      <c r="FR1213" s="426">
        <v>169</v>
      </c>
      <c r="FS1213" s="426">
        <v>170</v>
      </c>
      <c r="FT1213" s="426">
        <v>171</v>
      </c>
      <c r="FU1213" s="426">
        <v>172</v>
      </c>
      <c r="FV1213" s="426">
        <v>173</v>
      </c>
      <c r="FW1213" s="426">
        <v>174</v>
      </c>
      <c r="FX1213" s="426">
        <v>175</v>
      </c>
      <c r="FY1213" s="426">
        <v>176</v>
      </c>
      <c r="FZ1213" s="426">
        <v>177</v>
      </c>
      <c r="GA1213" s="426">
        <v>178</v>
      </c>
      <c r="GB1213" s="426">
        <v>179</v>
      </c>
      <c r="GC1213" s="426">
        <v>180</v>
      </c>
      <c r="GD1213" s="426">
        <v>181</v>
      </c>
      <c r="GE1213" s="426">
        <v>182</v>
      </c>
      <c r="GF1213" s="426">
        <v>183</v>
      </c>
      <c r="GG1213" s="426">
        <v>184</v>
      </c>
      <c r="GH1213" s="426">
        <v>185</v>
      </c>
      <c r="GI1213" s="426">
        <v>186</v>
      </c>
      <c r="GJ1213" s="426">
        <v>187</v>
      </c>
      <c r="GK1213" s="426">
        <v>188</v>
      </c>
      <c r="GL1213" s="426">
        <v>189</v>
      </c>
      <c r="GM1213" s="426">
        <v>190</v>
      </c>
      <c r="GN1213" s="426">
        <v>191</v>
      </c>
      <c r="GO1213" s="426">
        <v>192</v>
      </c>
      <c r="GP1213" s="426">
        <v>193</v>
      </c>
      <c r="GQ1213" s="426">
        <v>194</v>
      </c>
      <c r="GR1213" s="426">
        <v>195</v>
      </c>
      <c r="GS1213" s="426">
        <v>196</v>
      </c>
      <c r="GT1213" s="426">
        <v>197</v>
      </c>
      <c r="GU1213" s="426">
        <v>198</v>
      </c>
      <c r="GV1213" s="426">
        <v>199</v>
      </c>
      <c r="GW1213" s="426">
        <v>200</v>
      </c>
      <c r="GX1213" s="426">
        <v>201</v>
      </c>
      <c r="GY1213" s="426">
        <v>202</v>
      </c>
      <c r="GZ1213" s="426">
        <v>203</v>
      </c>
      <c r="HA1213" s="426">
        <v>204</v>
      </c>
      <c r="HB1213" s="426">
        <v>205</v>
      </c>
      <c r="HC1213" s="426">
        <v>206</v>
      </c>
      <c r="HD1213" s="426">
        <v>207</v>
      </c>
      <c r="HE1213" s="426">
        <v>208</v>
      </c>
      <c r="HF1213" s="426">
        <v>209</v>
      </c>
      <c r="HG1213" s="426">
        <v>210</v>
      </c>
      <c r="HH1213" s="426">
        <v>211</v>
      </c>
      <c r="HI1213" s="426">
        <v>212</v>
      </c>
      <c r="HJ1213" s="426">
        <v>213</v>
      </c>
      <c r="HK1213" s="426">
        <v>214</v>
      </c>
      <c r="HL1213" s="426">
        <v>215</v>
      </c>
      <c r="HM1213" s="426">
        <v>216</v>
      </c>
      <c r="HN1213" s="426">
        <v>217</v>
      </c>
      <c r="HO1213" s="426">
        <v>218</v>
      </c>
      <c r="HP1213" s="426">
        <v>219</v>
      </c>
      <c r="HQ1213" s="426">
        <v>220</v>
      </c>
      <c r="HR1213" s="426">
        <v>221</v>
      </c>
      <c r="HS1213" s="426">
        <v>222</v>
      </c>
      <c r="HT1213" s="426">
        <v>223</v>
      </c>
      <c r="HU1213" s="426">
        <v>224</v>
      </c>
      <c r="HV1213" s="426">
        <v>225</v>
      </c>
      <c r="HW1213" s="426">
        <v>226</v>
      </c>
      <c r="HX1213" s="426">
        <v>227</v>
      </c>
      <c r="HY1213" s="426">
        <v>228</v>
      </c>
      <c r="HZ1213" s="426">
        <v>229</v>
      </c>
      <c r="IA1213" s="426">
        <v>230</v>
      </c>
      <c r="IB1213" s="426">
        <v>231</v>
      </c>
      <c r="IC1213" s="426">
        <v>232</v>
      </c>
      <c r="ID1213" s="426">
        <v>233</v>
      </c>
      <c r="IE1213" s="426">
        <v>234</v>
      </c>
      <c r="IF1213" s="426">
        <v>235</v>
      </c>
      <c r="IG1213" s="426">
        <v>236</v>
      </c>
      <c r="IH1213" s="426">
        <v>237</v>
      </c>
      <c r="II1213" s="426">
        <v>238</v>
      </c>
      <c r="IJ1213" s="426">
        <v>239</v>
      </c>
      <c r="IK1213" s="426">
        <v>240</v>
      </c>
      <c r="IL1213" s="426">
        <v>241</v>
      </c>
      <c r="IM1213" s="426">
        <v>242</v>
      </c>
      <c r="IN1213" s="426">
        <v>243</v>
      </c>
      <c r="IO1213" s="426">
        <v>244</v>
      </c>
      <c r="IP1213" s="426">
        <v>245</v>
      </c>
    </row>
    <row r="1214" spans="4:250" x14ac:dyDescent="0.2">
      <c r="E1214" s="428" t="s">
        <v>157</v>
      </c>
      <c r="F1214" s="426">
        <v>108</v>
      </c>
      <c r="G1214" s="426">
        <v>98</v>
      </c>
      <c r="H1214" s="426">
        <v>77</v>
      </c>
      <c r="I1214" s="426">
        <v>240</v>
      </c>
      <c r="J1214" s="426">
        <v>103</v>
      </c>
      <c r="K1214" s="426">
        <v>129</v>
      </c>
      <c r="L1214" s="426">
        <v>188</v>
      </c>
      <c r="M1214" s="426">
        <v>215</v>
      </c>
      <c r="N1214" s="426">
        <v>125</v>
      </c>
      <c r="O1214" s="426">
        <v>73</v>
      </c>
      <c r="P1214" s="426">
        <v>144</v>
      </c>
      <c r="Q1214" s="426">
        <v>226</v>
      </c>
      <c r="R1214" s="426">
        <v>81</v>
      </c>
      <c r="S1214" s="426">
        <v>126</v>
      </c>
      <c r="T1214" s="426">
        <v>33</v>
      </c>
      <c r="U1214" s="426">
        <v>39</v>
      </c>
      <c r="V1214" s="426">
        <v>114</v>
      </c>
      <c r="W1214" s="426">
        <v>107</v>
      </c>
      <c r="X1214" s="426">
        <v>153</v>
      </c>
      <c r="Y1214" s="426">
        <v>53</v>
      </c>
      <c r="Z1214" s="426">
        <v>110</v>
      </c>
      <c r="AA1214" s="426">
        <v>180</v>
      </c>
      <c r="AB1214" s="426">
        <v>192</v>
      </c>
      <c r="AC1214" s="426">
        <v>171</v>
      </c>
      <c r="AD1214" s="426">
        <v>113</v>
      </c>
      <c r="AE1214" s="426">
        <v>115</v>
      </c>
      <c r="AF1214" s="426">
        <v>161</v>
      </c>
      <c r="AG1214" s="426">
        <v>241</v>
      </c>
      <c r="AH1214" s="426">
        <v>187</v>
      </c>
      <c r="AI1214" s="426">
        <v>199</v>
      </c>
      <c r="AJ1214" s="426">
        <v>134</v>
      </c>
      <c r="AK1214" s="426">
        <v>123</v>
      </c>
      <c r="AL1214" s="426">
        <v>102</v>
      </c>
      <c r="AM1214" s="426">
        <v>136</v>
      </c>
      <c r="AN1214" s="426">
        <v>147</v>
      </c>
      <c r="AO1214" s="426">
        <v>170</v>
      </c>
      <c r="AP1214" s="426">
        <v>30</v>
      </c>
      <c r="AQ1214" s="426">
        <v>7</v>
      </c>
      <c r="AR1214" s="426">
        <v>220</v>
      </c>
      <c r="AS1214" s="426">
        <v>239</v>
      </c>
      <c r="AT1214" s="426">
        <v>9</v>
      </c>
      <c r="AU1214" s="426">
        <v>4</v>
      </c>
      <c r="AV1214" s="426">
        <v>66</v>
      </c>
      <c r="AW1214" s="426">
        <v>12</v>
      </c>
      <c r="AX1214" s="426">
        <v>152</v>
      </c>
      <c r="AY1214" s="426">
        <v>89</v>
      </c>
      <c r="AZ1214" s="426">
        <v>40</v>
      </c>
      <c r="BA1214" s="426">
        <v>175</v>
      </c>
      <c r="BB1214" s="426">
        <v>106</v>
      </c>
      <c r="BC1214" s="426">
        <v>112</v>
      </c>
      <c r="BD1214" s="426">
        <v>157</v>
      </c>
      <c r="BE1214" s="426">
        <v>3</v>
      </c>
      <c r="BF1214" s="426">
        <v>6</v>
      </c>
      <c r="BG1214" s="426">
        <v>67</v>
      </c>
      <c r="BH1214" s="426">
        <v>63</v>
      </c>
      <c r="BI1214" s="426">
        <v>140</v>
      </c>
      <c r="BJ1214" s="426">
        <v>48</v>
      </c>
      <c r="BK1214" s="426">
        <v>167</v>
      </c>
      <c r="BL1214" s="426">
        <v>18</v>
      </c>
      <c r="BM1214" s="426">
        <v>92</v>
      </c>
      <c r="BN1214" s="426">
        <v>70</v>
      </c>
      <c r="BO1214" s="426">
        <v>224</v>
      </c>
      <c r="BP1214" s="426">
        <v>14</v>
      </c>
      <c r="BQ1214" s="426">
        <v>86</v>
      </c>
      <c r="BR1214" s="426">
        <v>196</v>
      </c>
      <c r="BS1214" s="426">
        <v>195</v>
      </c>
      <c r="BT1214" s="426">
        <v>238</v>
      </c>
      <c r="BU1214" s="426">
        <v>229</v>
      </c>
      <c r="BV1214" s="426">
        <v>60</v>
      </c>
      <c r="BW1214" s="426">
        <v>137</v>
      </c>
      <c r="BX1214" s="426">
        <v>160</v>
      </c>
      <c r="BY1214" s="426">
        <v>219</v>
      </c>
      <c r="BZ1214" s="426">
        <v>59</v>
      </c>
      <c r="CA1214" s="426">
        <v>20</v>
      </c>
      <c r="CB1214" s="426">
        <v>82</v>
      </c>
      <c r="CC1214" s="426">
        <v>23</v>
      </c>
      <c r="CD1214" s="426">
        <v>96</v>
      </c>
      <c r="CE1214" s="426">
        <v>84</v>
      </c>
      <c r="CF1214" s="426">
        <v>131</v>
      </c>
      <c r="CG1214" s="426">
        <v>37</v>
      </c>
      <c r="CH1214" s="426">
        <v>94</v>
      </c>
      <c r="CI1214" s="426">
        <v>244</v>
      </c>
      <c r="CJ1214" s="426">
        <v>32</v>
      </c>
      <c r="CK1214" s="426">
        <v>182</v>
      </c>
      <c r="CL1214" s="426">
        <v>127</v>
      </c>
      <c r="CM1214" s="426">
        <v>99</v>
      </c>
      <c r="CN1214" s="426">
        <v>159</v>
      </c>
      <c r="CO1214" s="426">
        <v>207</v>
      </c>
      <c r="CP1214" s="426">
        <v>87</v>
      </c>
      <c r="CQ1214" s="426">
        <v>56</v>
      </c>
      <c r="CR1214" s="426">
        <v>132</v>
      </c>
      <c r="CS1214" s="426">
        <v>214</v>
      </c>
      <c r="CT1214" s="426">
        <v>174</v>
      </c>
      <c r="CU1214" s="426">
        <v>166</v>
      </c>
      <c r="CV1214" s="426">
        <v>49</v>
      </c>
      <c r="CW1214" s="426">
        <v>154</v>
      </c>
      <c r="CX1214" s="426">
        <v>44</v>
      </c>
      <c r="CY1214" s="426">
        <v>31</v>
      </c>
      <c r="CZ1214" s="426">
        <v>51</v>
      </c>
      <c r="DA1214" s="426">
        <v>97</v>
      </c>
      <c r="DB1214" s="426">
        <v>230</v>
      </c>
      <c r="DC1214" s="426">
        <v>74</v>
      </c>
      <c r="DD1214" s="426">
        <v>105</v>
      </c>
      <c r="DE1214" s="426">
        <v>222</v>
      </c>
      <c r="DF1214" s="426">
        <v>28</v>
      </c>
      <c r="DG1214" s="426">
        <v>55</v>
      </c>
      <c r="DH1214" s="426">
        <v>231</v>
      </c>
      <c r="DI1214" s="426">
        <v>15</v>
      </c>
      <c r="DJ1214" s="426">
        <v>35</v>
      </c>
      <c r="DK1214" s="426">
        <v>38</v>
      </c>
      <c r="DL1214" s="426">
        <v>200</v>
      </c>
      <c r="DM1214" s="426">
        <v>209</v>
      </c>
      <c r="DN1214" s="426">
        <v>122</v>
      </c>
      <c r="DO1214" s="426">
        <v>41</v>
      </c>
      <c r="DP1214" s="426">
        <v>21</v>
      </c>
      <c r="DQ1214" s="426">
        <v>210</v>
      </c>
      <c r="DR1214" s="426">
        <v>168</v>
      </c>
      <c r="DS1214" s="426">
        <v>235</v>
      </c>
      <c r="DT1214" s="426">
        <v>45</v>
      </c>
      <c r="DU1214" s="426">
        <v>183</v>
      </c>
      <c r="DV1214" s="426">
        <v>10</v>
      </c>
      <c r="DW1214" s="426">
        <v>191</v>
      </c>
      <c r="DX1214" s="426">
        <v>17</v>
      </c>
      <c r="DY1214" s="426">
        <v>203</v>
      </c>
      <c r="DZ1214" s="426">
        <v>2</v>
      </c>
      <c r="EA1214" s="426">
        <v>19</v>
      </c>
      <c r="EB1214" s="426">
        <v>185</v>
      </c>
      <c r="EC1214" s="426">
        <v>245</v>
      </c>
      <c r="ED1214" s="426">
        <v>206</v>
      </c>
      <c r="EE1214" s="426">
        <v>178</v>
      </c>
      <c r="EF1214" s="426">
        <v>198</v>
      </c>
      <c r="EG1214" s="426">
        <v>189</v>
      </c>
      <c r="EH1214" s="426">
        <v>72</v>
      </c>
      <c r="EI1214" s="426">
        <v>148</v>
      </c>
      <c r="EJ1214" s="426">
        <v>128</v>
      </c>
      <c r="EK1214" s="426">
        <v>164</v>
      </c>
      <c r="EL1214" s="426">
        <v>218</v>
      </c>
      <c r="EM1214" s="426">
        <v>100</v>
      </c>
      <c r="EN1214" s="426">
        <v>43</v>
      </c>
      <c r="EO1214" s="426">
        <v>119</v>
      </c>
      <c r="EP1214" s="426">
        <v>57</v>
      </c>
      <c r="EQ1214" s="426">
        <v>25</v>
      </c>
      <c r="ER1214" s="426">
        <v>62</v>
      </c>
      <c r="ES1214" s="426">
        <v>232</v>
      </c>
      <c r="ET1214" s="426">
        <v>163</v>
      </c>
      <c r="EU1214" s="426">
        <v>228</v>
      </c>
      <c r="EV1214" s="426">
        <v>83</v>
      </c>
      <c r="EW1214" s="426">
        <v>24</v>
      </c>
      <c r="EX1214" s="426">
        <v>117</v>
      </c>
      <c r="EY1214" s="426">
        <v>217</v>
      </c>
      <c r="EZ1214" s="426">
        <v>237</v>
      </c>
      <c r="FA1214" s="426">
        <v>146</v>
      </c>
      <c r="FB1214" s="426">
        <v>124</v>
      </c>
      <c r="FC1214" s="426">
        <v>111</v>
      </c>
      <c r="FD1214" s="426">
        <v>177</v>
      </c>
      <c r="FE1214" s="426">
        <v>69</v>
      </c>
      <c r="FF1214" s="426">
        <v>216</v>
      </c>
      <c r="FG1214" s="426">
        <v>34</v>
      </c>
      <c r="FH1214" s="426">
        <v>201</v>
      </c>
      <c r="FI1214" s="426">
        <v>76</v>
      </c>
      <c r="FJ1214" s="426">
        <v>8</v>
      </c>
      <c r="FK1214" s="426">
        <v>186</v>
      </c>
      <c r="FL1214" s="426">
        <v>16</v>
      </c>
      <c r="FM1214" s="426">
        <v>121</v>
      </c>
      <c r="FN1214" s="426">
        <v>47</v>
      </c>
      <c r="FO1214" s="426">
        <v>120</v>
      </c>
      <c r="FP1214" s="426">
        <v>78</v>
      </c>
      <c r="FQ1214" s="426">
        <v>135</v>
      </c>
      <c r="FR1214" s="426">
        <v>68</v>
      </c>
      <c r="FS1214" s="426">
        <v>181</v>
      </c>
      <c r="FT1214" s="426">
        <v>225</v>
      </c>
      <c r="FU1214" s="426">
        <v>190</v>
      </c>
      <c r="FV1214" s="426">
        <v>80</v>
      </c>
      <c r="FW1214" s="426">
        <v>158</v>
      </c>
      <c r="FX1214" s="426">
        <v>212</v>
      </c>
      <c r="FY1214" s="426">
        <v>242</v>
      </c>
      <c r="FZ1214" s="426">
        <v>5</v>
      </c>
      <c r="GA1214" s="426">
        <v>236</v>
      </c>
      <c r="GB1214" s="426">
        <v>36</v>
      </c>
      <c r="GC1214" s="426">
        <v>156</v>
      </c>
      <c r="GD1214" s="426">
        <v>75</v>
      </c>
      <c r="GE1214" s="426">
        <v>223</v>
      </c>
      <c r="GF1214" s="426">
        <v>234</v>
      </c>
      <c r="GG1214" s="426">
        <v>211</v>
      </c>
      <c r="GH1214" s="426">
        <v>208</v>
      </c>
      <c r="GI1214" s="426">
        <v>193</v>
      </c>
      <c r="GJ1214" s="426">
        <v>143</v>
      </c>
      <c r="GK1214" s="426">
        <v>162</v>
      </c>
      <c r="GL1214" s="426">
        <v>101</v>
      </c>
      <c r="GM1214" s="426">
        <v>52</v>
      </c>
      <c r="GN1214" s="426">
        <v>90</v>
      </c>
      <c r="GO1214" s="426">
        <v>13</v>
      </c>
      <c r="GP1214" s="426">
        <v>205</v>
      </c>
      <c r="GQ1214" s="426">
        <v>197</v>
      </c>
      <c r="GR1214" s="426">
        <v>213</v>
      </c>
      <c r="GS1214" s="426">
        <v>64</v>
      </c>
      <c r="GT1214" s="426">
        <v>165</v>
      </c>
      <c r="GU1214" s="426">
        <v>1</v>
      </c>
      <c r="GV1214" s="426">
        <v>133</v>
      </c>
      <c r="GW1214" s="426">
        <v>26</v>
      </c>
      <c r="GX1214" s="426">
        <v>130</v>
      </c>
      <c r="GY1214" s="426">
        <v>93</v>
      </c>
      <c r="GZ1214" s="426">
        <v>150</v>
      </c>
      <c r="HA1214" s="426">
        <v>176</v>
      </c>
      <c r="HB1214" s="426">
        <v>46</v>
      </c>
      <c r="HC1214" s="426">
        <v>145</v>
      </c>
      <c r="HD1214" s="426">
        <v>139</v>
      </c>
      <c r="HE1214" s="426">
        <v>61</v>
      </c>
      <c r="HF1214" s="426">
        <v>151</v>
      </c>
      <c r="HG1214" s="426">
        <v>221</v>
      </c>
      <c r="HH1214" s="426">
        <v>118</v>
      </c>
      <c r="HI1214" s="426">
        <v>50</v>
      </c>
      <c r="HJ1214" s="426">
        <v>141</v>
      </c>
      <c r="HK1214" s="426">
        <v>173</v>
      </c>
      <c r="HL1214" s="426">
        <v>204</v>
      </c>
      <c r="HM1214" s="426">
        <v>54</v>
      </c>
      <c r="HN1214" s="426">
        <v>138</v>
      </c>
      <c r="HO1214" s="426">
        <v>169</v>
      </c>
      <c r="HP1214" s="426">
        <v>155</v>
      </c>
      <c r="HQ1214" s="426">
        <v>233</v>
      </c>
      <c r="HR1214" s="426">
        <v>104</v>
      </c>
      <c r="HS1214" s="426">
        <v>149</v>
      </c>
      <c r="HT1214" s="426">
        <v>227</v>
      </c>
      <c r="HU1214" s="426">
        <v>58</v>
      </c>
      <c r="HV1214" s="426">
        <v>71</v>
      </c>
      <c r="HW1214" s="426">
        <v>194</v>
      </c>
      <c r="HX1214" s="426">
        <v>243</v>
      </c>
      <c r="HY1214" s="426">
        <v>85</v>
      </c>
      <c r="HZ1214" s="426">
        <v>42</v>
      </c>
      <c r="IA1214" s="426">
        <v>179</v>
      </c>
      <c r="IB1214" s="426">
        <v>95</v>
      </c>
      <c r="IC1214" s="426">
        <v>79</v>
      </c>
      <c r="ID1214" s="426">
        <v>27</v>
      </c>
      <c r="IE1214" s="426">
        <v>11</v>
      </c>
      <c r="IF1214" s="426">
        <v>142</v>
      </c>
      <c r="IG1214" s="426">
        <v>109</v>
      </c>
      <c r="IH1214" s="426">
        <v>65</v>
      </c>
      <c r="II1214" s="426">
        <v>172</v>
      </c>
      <c r="IJ1214" s="426">
        <v>116</v>
      </c>
      <c r="IK1214" s="426">
        <v>29</v>
      </c>
      <c r="IL1214" s="426">
        <v>184</v>
      </c>
      <c r="IM1214" s="426">
        <v>88</v>
      </c>
      <c r="IN1214" s="426">
        <v>202</v>
      </c>
      <c r="IO1214" s="426">
        <v>91</v>
      </c>
      <c r="IP1214" s="426">
        <v>22</v>
      </c>
    </row>
    <row r="1215" spans="4:250" x14ac:dyDescent="0.2">
      <c r="E1215" s="428" t="s">
        <v>159</v>
      </c>
      <c r="F1215" s="426">
        <v>197</v>
      </c>
      <c r="G1215" s="426">
        <v>234</v>
      </c>
      <c r="H1215" s="426">
        <v>79</v>
      </c>
      <c r="I1215" s="426">
        <v>225</v>
      </c>
      <c r="J1215" s="426">
        <v>166</v>
      </c>
      <c r="K1215" s="426">
        <v>133</v>
      </c>
      <c r="L1215" s="426">
        <v>90</v>
      </c>
      <c r="M1215" s="426">
        <v>154</v>
      </c>
      <c r="N1215" s="426">
        <v>216</v>
      </c>
      <c r="O1215" s="426">
        <v>141</v>
      </c>
      <c r="P1215" s="426">
        <v>29</v>
      </c>
      <c r="Q1215" s="426">
        <v>201</v>
      </c>
      <c r="R1215" s="426">
        <v>21</v>
      </c>
      <c r="S1215" s="426">
        <v>88</v>
      </c>
      <c r="T1215" s="426">
        <v>231</v>
      </c>
      <c r="U1215" s="426">
        <v>165</v>
      </c>
      <c r="V1215" s="426">
        <v>140</v>
      </c>
      <c r="W1215" s="426">
        <v>171</v>
      </c>
      <c r="X1215" s="426">
        <v>16</v>
      </c>
      <c r="Y1215" s="426">
        <v>198</v>
      </c>
      <c r="Z1215" s="426">
        <v>179</v>
      </c>
      <c r="AA1215" s="426">
        <v>245</v>
      </c>
      <c r="AB1215" s="426">
        <v>41</v>
      </c>
      <c r="AC1215" s="426">
        <v>46</v>
      </c>
      <c r="AD1215" s="426">
        <v>78</v>
      </c>
      <c r="AE1215" s="426">
        <v>163</v>
      </c>
      <c r="AF1215" s="426">
        <v>104</v>
      </c>
      <c r="AG1215" s="426">
        <v>209</v>
      </c>
      <c r="AH1215" s="426">
        <v>160</v>
      </c>
      <c r="AI1215" s="426">
        <v>27</v>
      </c>
      <c r="AJ1215" s="426">
        <v>142</v>
      </c>
      <c r="AK1215" s="426">
        <v>15</v>
      </c>
      <c r="AL1215" s="426">
        <v>211</v>
      </c>
      <c r="AM1215" s="426">
        <v>10</v>
      </c>
      <c r="AN1215" s="426">
        <v>64</v>
      </c>
      <c r="AO1215" s="426">
        <v>117</v>
      </c>
      <c r="AP1215" s="426">
        <v>195</v>
      </c>
      <c r="AQ1215" s="426">
        <v>50</v>
      </c>
      <c r="AR1215" s="426">
        <v>122</v>
      </c>
      <c r="AS1215" s="426">
        <v>57</v>
      </c>
      <c r="AT1215" s="426">
        <v>189</v>
      </c>
      <c r="AU1215" s="426">
        <v>14</v>
      </c>
      <c r="AV1215" s="426">
        <v>134</v>
      </c>
      <c r="AW1215" s="426">
        <v>192</v>
      </c>
      <c r="AX1215" s="426">
        <v>23</v>
      </c>
      <c r="AY1215" s="426">
        <v>180</v>
      </c>
      <c r="AZ1215" s="426">
        <v>135</v>
      </c>
      <c r="BA1215" s="426">
        <v>182</v>
      </c>
      <c r="BB1215" s="426">
        <v>238</v>
      </c>
      <c r="BC1215" s="426">
        <v>83</v>
      </c>
      <c r="BD1215" s="426">
        <v>45</v>
      </c>
      <c r="BE1215" s="426">
        <v>158</v>
      </c>
      <c r="BF1215" s="426">
        <v>67</v>
      </c>
      <c r="BG1215" s="426">
        <v>145</v>
      </c>
      <c r="BH1215" s="426">
        <v>99</v>
      </c>
      <c r="BI1215" s="426">
        <v>22</v>
      </c>
      <c r="BJ1215" s="426">
        <v>129</v>
      </c>
      <c r="BK1215" s="426">
        <v>194</v>
      </c>
      <c r="BL1215" s="426">
        <v>207</v>
      </c>
      <c r="BM1215" s="426">
        <v>8</v>
      </c>
      <c r="BN1215" s="426">
        <v>204</v>
      </c>
      <c r="BO1215" s="426">
        <v>59</v>
      </c>
      <c r="BP1215" s="426">
        <v>144</v>
      </c>
      <c r="BQ1215" s="426">
        <v>157</v>
      </c>
      <c r="BR1215" s="426">
        <v>31</v>
      </c>
      <c r="BS1215" s="426">
        <v>125</v>
      </c>
      <c r="BT1215" s="426">
        <v>56</v>
      </c>
      <c r="BU1215" s="426">
        <v>139</v>
      </c>
      <c r="BV1215" s="426">
        <v>75</v>
      </c>
      <c r="BW1215" s="426">
        <v>244</v>
      </c>
      <c r="BX1215" s="426">
        <v>38</v>
      </c>
      <c r="BY1215" s="426">
        <v>63</v>
      </c>
      <c r="BZ1215" s="426">
        <v>101</v>
      </c>
      <c r="CA1215" s="426">
        <v>115</v>
      </c>
      <c r="CB1215" s="426">
        <v>109</v>
      </c>
      <c r="CC1215" s="426">
        <v>113</v>
      </c>
      <c r="CD1215" s="426">
        <v>80</v>
      </c>
      <c r="CE1215" s="426">
        <v>217</v>
      </c>
      <c r="CF1215" s="426">
        <v>132</v>
      </c>
      <c r="CG1215" s="426">
        <v>168</v>
      </c>
      <c r="CH1215" s="426">
        <v>185</v>
      </c>
      <c r="CI1215" s="426">
        <v>173</v>
      </c>
      <c r="CJ1215" s="426">
        <v>159</v>
      </c>
      <c r="CK1215" s="426">
        <v>70</v>
      </c>
      <c r="CL1215" s="426">
        <v>51</v>
      </c>
      <c r="CM1215" s="426">
        <v>239</v>
      </c>
      <c r="CN1215" s="426">
        <v>89</v>
      </c>
      <c r="CO1215" s="426">
        <v>212</v>
      </c>
      <c r="CP1215" s="426">
        <v>162</v>
      </c>
      <c r="CQ1215" s="426">
        <v>96</v>
      </c>
      <c r="CR1215" s="426">
        <v>150</v>
      </c>
      <c r="CS1215" s="426">
        <v>34</v>
      </c>
      <c r="CT1215" s="426">
        <v>106</v>
      </c>
      <c r="CU1215" s="426">
        <v>77</v>
      </c>
      <c r="CV1215" s="426">
        <v>48</v>
      </c>
      <c r="CW1215" s="426">
        <v>199</v>
      </c>
      <c r="CX1215" s="426">
        <v>86</v>
      </c>
      <c r="CY1215" s="426">
        <v>149</v>
      </c>
      <c r="CZ1215" s="426">
        <v>32</v>
      </c>
      <c r="DA1215" s="426">
        <v>226</v>
      </c>
      <c r="DB1215" s="426">
        <v>53</v>
      </c>
      <c r="DC1215" s="426">
        <v>33</v>
      </c>
      <c r="DD1215" s="426">
        <v>156</v>
      </c>
      <c r="DE1215" s="426">
        <v>26</v>
      </c>
      <c r="DF1215" s="426">
        <v>13</v>
      </c>
      <c r="DG1215" s="426">
        <v>105</v>
      </c>
      <c r="DH1215" s="426">
        <v>203</v>
      </c>
      <c r="DI1215" s="426">
        <v>131</v>
      </c>
      <c r="DJ1215" s="426">
        <v>188</v>
      </c>
      <c r="DK1215" s="426">
        <v>12</v>
      </c>
      <c r="DL1215" s="426">
        <v>65</v>
      </c>
      <c r="DM1215" s="426">
        <v>100</v>
      </c>
      <c r="DN1215" s="426">
        <v>127</v>
      </c>
      <c r="DO1215" s="426">
        <v>3</v>
      </c>
      <c r="DP1215" s="426">
        <v>224</v>
      </c>
      <c r="DQ1215" s="426">
        <v>37</v>
      </c>
      <c r="DR1215" s="426">
        <v>103</v>
      </c>
      <c r="DS1215" s="426">
        <v>5</v>
      </c>
      <c r="DT1215" s="426">
        <v>221</v>
      </c>
      <c r="DU1215" s="426">
        <v>186</v>
      </c>
      <c r="DV1215" s="426">
        <v>114</v>
      </c>
      <c r="DW1215" s="426">
        <v>181</v>
      </c>
      <c r="DX1215" s="426">
        <v>82</v>
      </c>
      <c r="DY1215" s="426">
        <v>161</v>
      </c>
      <c r="DZ1215" s="426">
        <v>116</v>
      </c>
      <c r="EA1215" s="426">
        <v>233</v>
      </c>
      <c r="EB1215" s="426">
        <v>175</v>
      </c>
      <c r="EC1215" s="426">
        <v>177</v>
      </c>
      <c r="ED1215" s="426">
        <v>218</v>
      </c>
      <c r="EE1215" s="426">
        <v>187</v>
      </c>
      <c r="EF1215" s="426">
        <v>52</v>
      </c>
      <c r="EG1215" s="426">
        <v>58</v>
      </c>
      <c r="EH1215" s="426">
        <v>76</v>
      </c>
      <c r="EI1215" s="426">
        <v>123</v>
      </c>
      <c r="EJ1215" s="426">
        <v>91</v>
      </c>
      <c r="EK1215" s="426">
        <v>85</v>
      </c>
      <c r="EL1215" s="426">
        <v>24</v>
      </c>
      <c r="EM1215" s="426">
        <v>147</v>
      </c>
      <c r="EN1215" s="426">
        <v>95</v>
      </c>
      <c r="EO1215" s="426">
        <v>176</v>
      </c>
      <c r="EP1215" s="426">
        <v>119</v>
      </c>
      <c r="EQ1215" s="426">
        <v>213</v>
      </c>
      <c r="ER1215" s="426">
        <v>196</v>
      </c>
      <c r="ES1215" s="426">
        <v>146</v>
      </c>
      <c r="ET1215" s="426">
        <v>44</v>
      </c>
      <c r="EU1215" s="426">
        <v>215</v>
      </c>
      <c r="EV1215" s="426">
        <v>84</v>
      </c>
      <c r="EW1215" s="426">
        <v>152</v>
      </c>
      <c r="EX1215" s="426">
        <v>72</v>
      </c>
      <c r="EY1215" s="426">
        <v>164</v>
      </c>
      <c r="EZ1215" s="426">
        <v>220</v>
      </c>
      <c r="FA1215" s="426">
        <v>43</v>
      </c>
      <c r="FB1215" s="426">
        <v>97</v>
      </c>
      <c r="FC1215" s="426">
        <v>236</v>
      </c>
      <c r="FD1215" s="426">
        <v>54</v>
      </c>
      <c r="FE1215" s="426">
        <v>155</v>
      </c>
      <c r="FF1215" s="426">
        <v>94</v>
      </c>
      <c r="FG1215" s="426">
        <v>210</v>
      </c>
      <c r="FH1215" s="426">
        <v>62</v>
      </c>
      <c r="FI1215" s="426">
        <v>237</v>
      </c>
      <c r="FJ1215" s="426">
        <v>178</v>
      </c>
      <c r="FK1215" s="426">
        <v>229</v>
      </c>
      <c r="FL1215" s="426">
        <v>136</v>
      </c>
      <c r="FM1215" s="426">
        <v>6</v>
      </c>
      <c r="FN1215" s="426">
        <v>184</v>
      </c>
      <c r="FO1215" s="426">
        <v>87</v>
      </c>
      <c r="FP1215" s="426">
        <v>9</v>
      </c>
      <c r="FQ1215" s="426">
        <v>25</v>
      </c>
      <c r="FR1215" s="426">
        <v>71</v>
      </c>
      <c r="FS1215" s="426">
        <v>118</v>
      </c>
      <c r="FT1215" s="426">
        <v>60</v>
      </c>
      <c r="FU1215" s="426">
        <v>124</v>
      </c>
      <c r="FV1215" s="426">
        <v>19</v>
      </c>
      <c r="FW1215" s="426">
        <v>66</v>
      </c>
      <c r="FX1215" s="426">
        <v>242</v>
      </c>
      <c r="FY1215" s="426">
        <v>68</v>
      </c>
      <c r="FZ1215" s="426">
        <v>208</v>
      </c>
      <c r="GA1215" s="426">
        <v>200</v>
      </c>
      <c r="GB1215" s="426">
        <v>227</v>
      </c>
      <c r="GC1215" s="426">
        <v>167</v>
      </c>
      <c r="GD1215" s="426">
        <v>190</v>
      </c>
      <c r="GE1215" s="426">
        <v>153</v>
      </c>
      <c r="GF1215" s="426">
        <v>74</v>
      </c>
      <c r="GG1215" s="426">
        <v>7</v>
      </c>
      <c r="GH1215" s="426">
        <v>243</v>
      </c>
      <c r="GI1215" s="426">
        <v>219</v>
      </c>
      <c r="GJ1215" s="426">
        <v>174</v>
      </c>
      <c r="GK1215" s="426">
        <v>30</v>
      </c>
      <c r="GL1215" s="426">
        <v>143</v>
      </c>
      <c r="GM1215" s="426">
        <v>17</v>
      </c>
      <c r="GN1215" s="426">
        <v>128</v>
      </c>
      <c r="GO1215" s="426">
        <v>73</v>
      </c>
      <c r="GP1215" s="426">
        <v>112</v>
      </c>
      <c r="GQ1215" s="426">
        <v>1</v>
      </c>
      <c r="GR1215" s="426">
        <v>191</v>
      </c>
      <c r="GS1215" s="426">
        <v>240</v>
      </c>
      <c r="GT1215" s="426">
        <v>183</v>
      </c>
      <c r="GU1215" s="426">
        <v>214</v>
      </c>
      <c r="GV1215" s="426">
        <v>61</v>
      </c>
      <c r="GW1215" s="426">
        <v>202</v>
      </c>
      <c r="GX1215" s="426">
        <v>4</v>
      </c>
      <c r="GY1215" s="426">
        <v>36</v>
      </c>
      <c r="GZ1215" s="426">
        <v>151</v>
      </c>
      <c r="HA1215" s="426">
        <v>47</v>
      </c>
      <c r="HB1215" s="426">
        <v>98</v>
      </c>
      <c r="HC1215" s="426">
        <v>20</v>
      </c>
      <c r="HD1215" s="426">
        <v>120</v>
      </c>
      <c r="HE1215" s="426">
        <v>55</v>
      </c>
      <c r="HF1215" s="426">
        <v>223</v>
      </c>
      <c r="HG1215" s="426">
        <v>102</v>
      </c>
      <c r="HH1215" s="426">
        <v>137</v>
      </c>
      <c r="HI1215" s="426">
        <v>148</v>
      </c>
      <c r="HJ1215" s="426">
        <v>40</v>
      </c>
      <c r="HK1215" s="426">
        <v>81</v>
      </c>
      <c r="HL1215" s="426">
        <v>93</v>
      </c>
      <c r="HM1215" s="426">
        <v>2</v>
      </c>
      <c r="HN1215" s="426">
        <v>35</v>
      </c>
      <c r="HO1215" s="426">
        <v>222</v>
      </c>
      <c r="HP1215" s="426">
        <v>108</v>
      </c>
      <c r="HQ1215" s="426">
        <v>111</v>
      </c>
      <c r="HR1215" s="426">
        <v>92</v>
      </c>
      <c r="HS1215" s="426">
        <v>230</v>
      </c>
      <c r="HT1215" s="426">
        <v>121</v>
      </c>
      <c r="HU1215" s="426">
        <v>172</v>
      </c>
      <c r="HV1215" s="426">
        <v>126</v>
      </c>
      <c r="HW1215" s="426">
        <v>49</v>
      </c>
      <c r="HX1215" s="426">
        <v>39</v>
      </c>
      <c r="HY1215" s="426">
        <v>110</v>
      </c>
      <c r="HZ1215" s="426">
        <v>228</v>
      </c>
      <c r="IA1215" s="426">
        <v>138</v>
      </c>
      <c r="IB1215" s="426">
        <v>169</v>
      </c>
      <c r="IC1215" s="426">
        <v>11</v>
      </c>
      <c r="ID1215" s="426">
        <v>232</v>
      </c>
      <c r="IE1215" s="426">
        <v>107</v>
      </c>
      <c r="IF1215" s="426">
        <v>241</v>
      </c>
      <c r="IG1215" s="426">
        <v>18</v>
      </c>
      <c r="IH1215" s="426">
        <v>235</v>
      </c>
      <c r="II1215" s="426">
        <v>130</v>
      </c>
      <c r="IJ1215" s="426">
        <v>170</v>
      </c>
      <c r="IK1215" s="426">
        <v>206</v>
      </c>
      <c r="IL1215" s="426">
        <v>205</v>
      </c>
      <c r="IM1215" s="426">
        <v>28</v>
      </c>
      <c r="IN1215" s="426">
        <v>42</v>
      </c>
      <c r="IO1215" s="426">
        <v>193</v>
      </c>
      <c r="IP1215" s="426">
        <v>69</v>
      </c>
    </row>
    <row r="1217" spans="4:254" x14ac:dyDescent="0.2">
      <c r="D1217" s="429">
        <v>246</v>
      </c>
      <c r="E1217" s="429" t="s">
        <v>179</v>
      </c>
    </row>
    <row r="1218" spans="4:254" x14ac:dyDescent="0.2">
      <c r="E1218" s="428" t="s">
        <v>130</v>
      </c>
      <c r="F1218" s="426">
        <v>1</v>
      </c>
      <c r="G1218" s="426">
        <v>2</v>
      </c>
      <c r="H1218" s="426">
        <v>3</v>
      </c>
      <c r="I1218" s="426">
        <v>4</v>
      </c>
      <c r="J1218" s="426">
        <v>5</v>
      </c>
      <c r="K1218" s="426">
        <v>6</v>
      </c>
      <c r="L1218" s="426">
        <v>7</v>
      </c>
      <c r="M1218" s="426">
        <v>8</v>
      </c>
      <c r="N1218" s="426">
        <v>9</v>
      </c>
      <c r="O1218" s="426">
        <v>10</v>
      </c>
      <c r="P1218" s="426">
        <v>11</v>
      </c>
      <c r="Q1218" s="426">
        <v>12</v>
      </c>
      <c r="R1218" s="426">
        <v>13</v>
      </c>
      <c r="S1218" s="426">
        <v>14</v>
      </c>
      <c r="T1218" s="426">
        <v>15</v>
      </c>
      <c r="U1218" s="426">
        <v>16</v>
      </c>
      <c r="V1218" s="426">
        <v>17</v>
      </c>
      <c r="W1218" s="426">
        <v>18</v>
      </c>
      <c r="X1218" s="426">
        <v>19</v>
      </c>
      <c r="Y1218" s="426">
        <v>20</v>
      </c>
      <c r="Z1218" s="426">
        <v>21</v>
      </c>
      <c r="AA1218" s="426">
        <v>22</v>
      </c>
      <c r="AB1218" s="426">
        <v>23</v>
      </c>
      <c r="AC1218" s="426">
        <v>24</v>
      </c>
      <c r="AD1218" s="426">
        <v>25</v>
      </c>
      <c r="AE1218" s="426">
        <v>26</v>
      </c>
      <c r="AF1218" s="426">
        <v>27</v>
      </c>
      <c r="AG1218" s="426">
        <v>28</v>
      </c>
      <c r="AH1218" s="426">
        <v>29</v>
      </c>
      <c r="AI1218" s="426">
        <v>30</v>
      </c>
      <c r="AJ1218" s="426">
        <v>31</v>
      </c>
      <c r="AK1218" s="426">
        <v>32</v>
      </c>
      <c r="AL1218" s="426">
        <v>33</v>
      </c>
      <c r="AM1218" s="426">
        <v>34</v>
      </c>
      <c r="AN1218" s="426">
        <v>35</v>
      </c>
      <c r="AO1218" s="426">
        <v>36</v>
      </c>
      <c r="AP1218" s="426">
        <v>37</v>
      </c>
      <c r="AQ1218" s="426">
        <v>38</v>
      </c>
      <c r="AR1218" s="426">
        <v>39</v>
      </c>
      <c r="AS1218" s="426">
        <v>40</v>
      </c>
      <c r="AT1218" s="426">
        <v>41</v>
      </c>
      <c r="AU1218" s="426">
        <v>42</v>
      </c>
      <c r="AV1218" s="426">
        <v>43</v>
      </c>
      <c r="AW1218" s="426">
        <v>44</v>
      </c>
      <c r="AX1218" s="426">
        <v>45</v>
      </c>
      <c r="AY1218" s="426">
        <v>46</v>
      </c>
      <c r="AZ1218" s="426">
        <v>47</v>
      </c>
      <c r="BA1218" s="426">
        <v>48</v>
      </c>
      <c r="BB1218" s="426">
        <v>49</v>
      </c>
      <c r="BC1218" s="426">
        <v>50</v>
      </c>
      <c r="BD1218" s="426">
        <v>51</v>
      </c>
      <c r="BE1218" s="426">
        <v>52</v>
      </c>
      <c r="BF1218" s="426">
        <v>53</v>
      </c>
      <c r="BG1218" s="426">
        <v>54</v>
      </c>
      <c r="BH1218" s="426">
        <v>55</v>
      </c>
      <c r="BI1218" s="426">
        <v>56</v>
      </c>
      <c r="BJ1218" s="426">
        <v>57</v>
      </c>
      <c r="BK1218" s="426">
        <v>58</v>
      </c>
      <c r="BL1218" s="426">
        <v>59</v>
      </c>
      <c r="BM1218" s="426">
        <v>60</v>
      </c>
      <c r="BN1218" s="426">
        <v>61</v>
      </c>
      <c r="BO1218" s="426">
        <v>62</v>
      </c>
      <c r="BP1218" s="426">
        <v>63</v>
      </c>
      <c r="BQ1218" s="426">
        <v>64</v>
      </c>
      <c r="BR1218" s="426">
        <v>65</v>
      </c>
      <c r="BS1218" s="426">
        <v>66</v>
      </c>
      <c r="BT1218" s="426">
        <v>67</v>
      </c>
      <c r="BU1218" s="426">
        <v>68</v>
      </c>
      <c r="BV1218" s="426">
        <v>69</v>
      </c>
      <c r="BW1218" s="426">
        <v>70</v>
      </c>
      <c r="BX1218" s="426">
        <v>71</v>
      </c>
      <c r="BY1218" s="426">
        <v>72</v>
      </c>
      <c r="BZ1218" s="426">
        <v>73</v>
      </c>
      <c r="CA1218" s="426">
        <v>74</v>
      </c>
      <c r="CB1218" s="426">
        <v>75</v>
      </c>
      <c r="CC1218" s="426">
        <v>76</v>
      </c>
      <c r="CD1218" s="426">
        <v>77</v>
      </c>
      <c r="CE1218" s="426">
        <v>78</v>
      </c>
      <c r="CF1218" s="426">
        <v>79</v>
      </c>
      <c r="CG1218" s="426">
        <v>80</v>
      </c>
      <c r="CH1218" s="426">
        <v>81</v>
      </c>
      <c r="CI1218" s="426">
        <v>82</v>
      </c>
      <c r="CJ1218" s="426">
        <v>83</v>
      </c>
      <c r="CK1218" s="426">
        <v>84</v>
      </c>
      <c r="CL1218" s="426">
        <v>85</v>
      </c>
      <c r="CM1218" s="426">
        <v>86</v>
      </c>
      <c r="CN1218" s="426">
        <v>87</v>
      </c>
      <c r="CO1218" s="426">
        <v>88</v>
      </c>
      <c r="CP1218" s="426">
        <v>89</v>
      </c>
      <c r="CQ1218" s="426">
        <v>90</v>
      </c>
      <c r="CR1218" s="426">
        <v>91</v>
      </c>
      <c r="CS1218" s="426">
        <v>92</v>
      </c>
      <c r="CT1218" s="426">
        <v>93</v>
      </c>
      <c r="CU1218" s="426">
        <v>94</v>
      </c>
      <c r="CV1218" s="426">
        <v>95</v>
      </c>
      <c r="CW1218" s="426">
        <v>96</v>
      </c>
      <c r="CX1218" s="426">
        <v>97</v>
      </c>
      <c r="CY1218" s="426">
        <v>98</v>
      </c>
      <c r="CZ1218" s="426">
        <v>99</v>
      </c>
      <c r="DA1218" s="426">
        <v>100</v>
      </c>
      <c r="DB1218" s="426">
        <v>101</v>
      </c>
      <c r="DC1218" s="426">
        <v>102</v>
      </c>
      <c r="DD1218" s="426">
        <v>103</v>
      </c>
      <c r="DE1218" s="426">
        <v>104</v>
      </c>
      <c r="DF1218" s="426">
        <v>105</v>
      </c>
      <c r="DG1218" s="426">
        <v>106</v>
      </c>
      <c r="DH1218" s="426">
        <v>107</v>
      </c>
      <c r="DI1218" s="426">
        <v>108</v>
      </c>
      <c r="DJ1218" s="426">
        <v>109</v>
      </c>
      <c r="DK1218" s="426">
        <v>110</v>
      </c>
      <c r="DL1218" s="426">
        <v>111</v>
      </c>
      <c r="DM1218" s="426">
        <v>112</v>
      </c>
      <c r="DN1218" s="426">
        <v>113</v>
      </c>
      <c r="DO1218" s="426">
        <v>114</v>
      </c>
      <c r="DP1218" s="426">
        <v>115</v>
      </c>
      <c r="DQ1218" s="426">
        <v>116</v>
      </c>
      <c r="DR1218" s="426">
        <v>117</v>
      </c>
      <c r="DS1218" s="426">
        <v>118</v>
      </c>
      <c r="DT1218" s="426">
        <v>119</v>
      </c>
      <c r="DU1218" s="426">
        <v>120</v>
      </c>
      <c r="DV1218" s="426">
        <v>121</v>
      </c>
      <c r="DW1218" s="426">
        <v>122</v>
      </c>
      <c r="DX1218" s="426">
        <v>123</v>
      </c>
      <c r="DY1218" s="426">
        <v>124</v>
      </c>
      <c r="DZ1218" s="426">
        <v>125</v>
      </c>
      <c r="EA1218" s="426">
        <v>126</v>
      </c>
      <c r="EB1218" s="426">
        <v>127</v>
      </c>
      <c r="EC1218" s="426">
        <v>128</v>
      </c>
      <c r="ED1218" s="426">
        <v>129</v>
      </c>
      <c r="EE1218" s="426">
        <v>130</v>
      </c>
      <c r="EF1218" s="426">
        <v>131</v>
      </c>
      <c r="EG1218" s="426">
        <v>132</v>
      </c>
      <c r="EH1218" s="426">
        <v>133</v>
      </c>
      <c r="EI1218" s="426">
        <v>134</v>
      </c>
      <c r="EJ1218" s="426">
        <v>135</v>
      </c>
      <c r="EK1218" s="426">
        <v>136</v>
      </c>
      <c r="EL1218" s="426">
        <v>137</v>
      </c>
      <c r="EM1218" s="426">
        <v>138</v>
      </c>
      <c r="EN1218" s="426">
        <v>139</v>
      </c>
      <c r="EO1218" s="426">
        <v>140</v>
      </c>
      <c r="EP1218" s="426">
        <v>141</v>
      </c>
      <c r="EQ1218" s="426">
        <v>142</v>
      </c>
      <c r="ER1218" s="426">
        <v>143</v>
      </c>
      <c r="ES1218" s="426">
        <v>144</v>
      </c>
      <c r="ET1218" s="426">
        <v>145</v>
      </c>
      <c r="EU1218" s="426">
        <v>146</v>
      </c>
      <c r="EV1218" s="426">
        <v>147</v>
      </c>
      <c r="EW1218" s="426">
        <v>148</v>
      </c>
      <c r="EX1218" s="426">
        <v>149</v>
      </c>
      <c r="EY1218" s="426">
        <v>150</v>
      </c>
      <c r="EZ1218" s="426">
        <v>151</v>
      </c>
      <c r="FA1218" s="426">
        <v>152</v>
      </c>
      <c r="FB1218" s="426">
        <v>153</v>
      </c>
      <c r="FC1218" s="426">
        <v>154</v>
      </c>
      <c r="FD1218" s="426">
        <v>155</v>
      </c>
      <c r="FE1218" s="426">
        <v>156</v>
      </c>
      <c r="FF1218" s="426">
        <v>157</v>
      </c>
      <c r="FG1218" s="426">
        <v>158</v>
      </c>
      <c r="FH1218" s="426">
        <v>159</v>
      </c>
      <c r="FI1218" s="426">
        <v>160</v>
      </c>
      <c r="FJ1218" s="426">
        <v>161</v>
      </c>
      <c r="FK1218" s="426">
        <v>162</v>
      </c>
      <c r="FL1218" s="426">
        <v>163</v>
      </c>
      <c r="FM1218" s="426">
        <v>164</v>
      </c>
      <c r="FN1218" s="426">
        <v>165</v>
      </c>
      <c r="FO1218" s="426">
        <v>166</v>
      </c>
      <c r="FP1218" s="426">
        <v>167</v>
      </c>
      <c r="FQ1218" s="426">
        <v>168</v>
      </c>
      <c r="FR1218" s="426">
        <v>169</v>
      </c>
      <c r="FS1218" s="426">
        <v>170</v>
      </c>
      <c r="FT1218" s="426">
        <v>171</v>
      </c>
      <c r="FU1218" s="426">
        <v>172</v>
      </c>
      <c r="FV1218" s="426">
        <v>173</v>
      </c>
      <c r="FW1218" s="426">
        <v>174</v>
      </c>
      <c r="FX1218" s="426">
        <v>175</v>
      </c>
      <c r="FY1218" s="426">
        <v>176</v>
      </c>
      <c r="FZ1218" s="426">
        <v>177</v>
      </c>
      <c r="GA1218" s="426">
        <v>178</v>
      </c>
      <c r="GB1218" s="426">
        <v>179</v>
      </c>
      <c r="GC1218" s="426">
        <v>180</v>
      </c>
      <c r="GD1218" s="426">
        <v>181</v>
      </c>
      <c r="GE1218" s="426">
        <v>182</v>
      </c>
      <c r="GF1218" s="426">
        <v>183</v>
      </c>
      <c r="GG1218" s="426">
        <v>184</v>
      </c>
      <c r="GH1218" s="426">
        <v>185</v>
      </c>
      <c r="GI1218" s="426">
        <v>186</v>
      </c>
      <c r="GJ1218" s="426">
        <v>187</v>
      </c>
      <c r="GK1218" s="426">
        <v>188</v>
      </c>
      <c r="GL1218" s="426">
        <v>189</v>
      </c>
      <c r="GM1218" s="426">
        <v>190</v>
      </c>
      <c r="GN1218" s="426">
        <v>191</v>
      </c>
      <c r="GO1218" s="426">
        <v>192</v>
      </c>
      <c r="GP1218" s="426">
        <v>193</v>
      </c>
      <c r="GQ1218" s="426">
        <v>194</v>
      </c>
      <c r="GR1218" s="426">
        <v>195</v>
      </c>
      <c r="GS1218" s="426">
        <v>196</v>
      </c>
      <c r="GT1218" s="426">
        <v>197</v>
      </c>
      <c r="GU1218" s="426">
        <v>198</v>
      </c>
      <c r="GV1218" s="426">
        <v>199</v>
      </c>
      <c r="GW1218" s="426">
        <v>200</v>
      </c>
      <c r="GX1218" s="426">
        <v>201</v>
      </c>
      <c r="GY1218" s="426">
        <v>202</v>
      </c>
      <c r="GZ1218" s="426">
        <v>203</v>
      </c>
      <c r="HA1218" s="426">
        <v>204</v>
      </c>
      <c r="HB1218" s="426">
        <v>205</v>
      </c>
      <c r="HC1218" s="426">
        <v>206</v>
      </c>
      <c r="HD1218" s="426">
        <v>207</v>
      </c>
      <c r="HE1218" s="426">
        <v>208</v>
      </c>
      <c r="HF1218" s="426">
        <v>209</v>
      </c>
      <c r="HG1218" s="426">
        <v>210</v>
      </c>
      <c r="HH1218" s="426">
        <v>211</v>
      </c>
      <c r="HI1218" s="426">
        <v>212</v>
      </c>
      <c r="HJ1218" s="426">
        <v>213</v>
      </c>
      <c r="HK1218" s="426">
        <v>214</v>
      </c>
      <c r="HL1218" s="426">
        <v>215</v>
      </c>
      <c r="HM1218" s="426">
        <v>216</v>
      </c>
      <c r="HN1218" s="426">
        <v>217</v>
      </c>
      <c r="HO1218" s="426">
        <v>218</v>
      </c>
      <c r="HP1218" s="426">
        <v>219</v>
      </c>
      <c r="HQ1218" s="426">
        <v>220</v>
      </c>
      <c r="HR1218" s="426">
        <v>221</v>
      </c>
      <c r="HS1218" s="426">
        <v>222</v>
      </c>
      <c r="HT1218" s="426">
        <v>223</v>
      </c>
      <c r="HU1218" s="426">
        <v>224</v>
      </c>
      <c r="HV1218" s="426">
        <v>225</v>
      </c>
      <c r="HW1218" s="426">
        <v>226</v>
      </c>
      <c r="HX1218" s="426">
        <v>227</v>
      </c>
      <c r="HY1218" s="426">
        <v>228</v>
      </c>
      <c r="HZ1218" s="426">
        <v>229</v>
      </c>
      <c r="IA1218" s="426">
        <v>230</v>
      </c>
      <c r="IB1218" s="426">
        <v>231</v>
      </c>
      <c r="IC1218" s="426">
        <v>232</v>
      </c>
      <c r="ID1218" s="426">
        <v>233</v>
      </c>
      <c r="IE1218" s="426">
        <v>234</v>
      </c>
      <c r="IG1218" s="426">
        <v>235</v>
      </c>
      <c r="IH1218" s="426">
        <v>236</v>
      </c>
      <c r="II1218" s="426">
        <v>237</v>
      </c>
      <c r="IJ1218" s="426">
        <v>238</v>
      </c>
      <c r="IL1218" s="426">
        <v>239</v>
      </c>
      <c r="IM1218" s="426">
        <v>240</v>
      </c>
      <c r="IN1218" s="426">
        <v>241</v>
      </c>
      <c r="IO1218" s="426">
        <v>242</v>
      </c>
      <c r="IQ1218" s="426">
        <v>243</v>
      </c>
      <c r="IR1218" s="426">
        <v>244</v>
      </c>
      <c r="IS1218" s="426">
        <v>245</v>
      </c>
      <c r="IT1218" s="426">
        <v>246</v>
      </c>
    </row>
    <row r="1219" spans="4:254" x14ac:dyDescent="0.2">
      <c r="E1219" s="428" t="s">
        <v>157</v>
      </c>
      <c r="F1219" s="426">
        <v>214</v>
      </c>
      <c r="G1219" s="426">
        <v>58</v>
      </c>
      <c r="H1219" s="426">
        <v>104</v>
      </c>
      <c r="I1219" s="426">
        <v>231</v>
      </c>
      <c r="J1219" s="426">
        <v>94</v>
      </c>
      <c r="K1219" s="426">
        <v>30</v>
      </c>
      <c r="L1219" s="426">
        <v>243</v>
      </c>
      <c r="M1219" s="426">
        <v>195</v>
      </c>
      <c r="N1219" s="426">
        <v>180</v>
      </c>
      <c r="O1219" s="426">
        <v>203</v>
      </c>
      <c r="P1219" s="426">
        <v>57</v>
      </c>
      <c r="Q1219" s="426">
        <v>113</v>
      </c>
      <c r="R1219" s="426">
        <v>41</v>
      </c>
      <c r="S1219" s="426">
        <v>155</v>
      </c>
      <c r="T1219" s="426">
        <v>73</v>
      </c>
      <c r="U1219" s="426">
        <v>215</v>
      </c>
      <c r="V1219" s="426">
        <v>83</v>
      </c>
      <c r="W1219" s="426">
        <v>189</v>
      </c>
      <c r="X1219" s="426">
        <v>163</v>
      </c>
      <c r="Y1219" s="426">
        <v>78</v>
      </c>
      <c r="Z1219" s="426">
        <v>172</v>
      </c>
      <c r="AA1219" s="426">
        <v>220</v>
      </c>
      <c r="AB1219" s="426">
        <v>72</v>
      </c>
      <c r="AC1219" s="426">
        <v>236</v>
      </c>
      <c r="AD1219" s="426">
        <v>106</v>
      </c>
      <c r="AE1219" s="426">
        <v>32</v>
      </c>
      <c r="AF1219" s="426">
        <v>85</v>
      </c>
      <c r="AG1219" s="426">
        <v>24</v>
      </c>
      <c r="AH1219" s="426">
        <v>188</v>
      </c>
      <c r="AI1219" s="426">
        <v>219</v>
      </c>
      <c r="AJ1219" s="426">
        <v>245</v>
      </c>
      <c r="AK1219" s="426">
        <v>123</v>
      </c>
      <c r="AL1219" s="426">
        <v>80</v>
      </c>
      <c r="AM1219" s="426">
        <v>232</v>
      </c>
      <c r="AN1219" s="426">
        <v>49</v>
      </c>
      <c r="AO1219" s="426">
        <v>199</v>
      </c>
      <c r="AP1219" s="426">
        <v>136</v>
      </c>
      <c r="AQ1219" s="426">
        <v>244</v>
      </c>
      <c r="AR1219" s="426">
        <v>223</v>
      </c>
      <c r="AS1219" s="426">
        <v>111</v>
      </c>
      <c r="AT1219" s="426">
        <v>129</v>
      </c>
      <c r="AU1219" s="426">
        <v>165</v>
      </c>
      <c r="AV1219" s="426">
        <v>202</v>
      </c>
      <c r="AW1219" s="426">
        <v>65</v>
      </c>
      <c r="AX1219" s="426">
        <v>26</v>
      </c>
      <c r="AY1219" s="426">
        <v>153</v>
      </c>
      <c r="AZ1219" s="426">
        <v>141</v>
      </c>
      <c r="BA1219" s="426">
        <v>84</v>
      </c>
      <c r="BB1219" s="426">
        <v>117</v>
      </c>
      <c r="BC1219" s="426">
        <v>17</v>
      </c>
      <c r="BD1219" s="426">
        <v>149</v>
      </c>
      <c r="BE1219" s="426">
        <v>238</v>
      </c>
      <c r="BF1219" s="426">
        <v>187</v>
      </c>
      <c r="BG1219" s="426">
        <v>5</v>
      </c>
      <c r="BH1219" s="426">
        <v>198</v>
      </c>
      <c r="BI1219" s="426">
        <v>89</v>
      </c>
      <c r="BJ1219" s="426">
        <v>55</v>
      </c>
      <c r="BK1219" s="426">
        <v>169</v>
      </c>
      <c r="BL1219" s="426">
        <v>173</v>
      </c>
      <c r="BM1219" s="426">
        <v>131</v>
      </c>
      <c r="BN1219" s="426">
        <v>162</v>
      </c>
      <c r="BO1219" s="426">
        <v>126</v>
      </c>
      <c r="BP1219" s="426">
        <v>181</v>
      </c>
      <c r="BQ1219" s="426">
        <v>56</v>
      </c>
      <c r="BR1219" s="426">
        <v>138</v>
      </c>
      <c r="BS1219" s="426">
        <v>246</v>
      </c>
      <c r="BT1219" s="426">
        <v>59</v>
      </c>
      <c r="BU1219" s="426">
        <v>97</v>
      </c>
      <c r="BV1219" s="426">
        <v>81</v>
      </c>
      <c r="BW1219" s="426">
        <v>74</v>
      </c>
      <c r="BX1219" s="426">
        <v>95</v>
      </c>
      <c r="BY1219" s="426">
        <v>68</v>
      </c>
      <c r="BZ1219" s="426">
        <v>179</v>
      </c>
      <c r="CA1219" s="426">
        <v>121</v>
      </c>
      <c r="CB1219" s="426">
        <v>152</v>
      </c>
      <c r="CC1219" s="426">
        <v>13</v>
      </c>
      <c r="CD1219" s="426">
        <v>60</v>
      </c>
      <c r="CE1219" s="426">
        <v>92</v>
      </c>
      <c r="CF1219" s="426">
        <v>241</v>
      </c>
      <c r="CG1219" s="426">
        <v>227</v>
      </c>
      <c r="CH1219" s="426">
        <v>9</v>
      </c>
      <c r="CI1219" s="426">
        <v>90</v>
      </c>
      <c r="CJ1219" s="426">
        <v>210</v>
      </c>
      <c r="CK1219" s="426">
        <v>137</v>
      </c>
      <c r="CL1219" s="426">
        <v>53</v>
      </c>
      <c r="CM1219" s="426">
        <v>135</v>
      </c>
      <c r="CN1219" s="426">
        <v>184</v>
      </c>
      <c r="CO1219" s="426">
        <v>44</v>
      </c>
      <c r="CP1219" s="426">
        <v>37</v>
      </c>
      <c r="CQ1219" s="426">
        <v>6</v>
      </c>
      <c r="CR1219" s="426">
        <v>107</v>
      </c>
      <c r="CS1219" s="426">
        <v>39</v>
      </c>
      <c r="CT1219" s="426">
        <v>230</v>
      </c>
      <c r="CU1219" s="426">
        <v>168</v>
      </c>
      <c r="CV1219" s="426">
        <v>134</v>
      </c>
      <c r="CW1219" s="426">
        <v>177</v>
      </c>
      <c r="CX1219" s="426">
        <v>71</v>
      </c>
      <c r="CY1219" s="426">
        <v>61</v>
      </c>
      <c r="CZ1219" s="426">
        <v>27</v>
      </c>
      <c r="DA1219" s="426">
        <v>119</v>
      </c>
      <c r="DB1219" s="426">
        <v>209</v>
      </c>
      <c r="DC1219" s="426">
        <v>69</v>
      </c>
      <c r="DD1219" s="426">
        <v>29</v>
      </c>
      <c r="DE1219" s="426">
        <v>140</v>
      </c>
      <c r="DF1219" s="426">
        <v>47</v>
      </c>
      <c r="DG1219" s="426">
        <v>218</v>
      </c>
      <c r="DH1219" s="426">
        <v>128</v>
      </c>
      <c r="DI1219" s="426">
        <v>197</v>
      </c>
      <c r="DJ1219" s="426">
        <v>176</v>
      </c>
      <c r="DK1219" s="426">
        <v>132</v>
      </c>
      <c r="DL1219" s="426">
        <v>2</v>
      </c>
      <c r="DM1219" s="426">
        <v>31</v>
      </c>
      <c r="DN1219" s="426">
        <v>99</v>
      </c>
      <c r="DO1219" s="426">
        <v>115</v>
      </c>
      <c r="DP1219" s="426">
        <v>151</v>
      </c>
      <c r="DQ1219" s="426">
        <v>114</v>
      </c>
      <c r="DR1219" s="426">
        <v>93</v>
      </c>
      <c r="DS1219" s="426">
        <v>205</v>
      </c>
      <c r="DT1219" s="426">
        <v>171</v>
      </c>
      <c r="DU1219" s="426">
        <v>159</v>
      </c>
      <c r="DV1219" s="426">
        <v>154</v>
      </c>
      <c r="DW1219" s="426">
        <v>204</v>
      </c>
      <c r="DX1219" s="426">
        <v>14</v>
      </c>
      <c r="DY1219" s="426">
        <v>102</v>
      </c>
      <c r="DZ1219" s="426">
        <v>19</v>
      </c>
      <c r="EA1219" s="426">
        <v>120</v>
      </c>
      <c r="EB1219" s="426">
        <v>193</v>
      </c>
      <c r="EC1219" s="426">
        <v>222</v>
      </c>
      <c r="ED1219" s="426">
        <v>36</v>
      </c>
      <c r="EE1219" s="426">
        <v>167</v>
      </c>
      <c r="EF1219" s="426">
        <v>143</v>
      </c>
      <c r="EG1219" s="426">
        <v>170</v>
      </c>
      <c r="EH1219" s="426">
        <v>86</v>
      </c>
      <c r="EI1219" s="426">
        <v>20</v>
      </c>
      <c r="EJ1219" s="426">
        <v>67</v>
      </c>
      <c r="EK1219" s="426">
        <v>35</v>
      </c>
      <c r="EL1219" s="426">
        <v>150</v>
      </c>
      <c r="EM1219" s="426">
        <v>96</v>
      </c>
      <c r="EN1219" s="426">
        <v>156</v>
      </c>
      <c r="EO1219" s="426">
        <v>191</v>
      </c>
      <c r="EP1219" s="426">
        <v>8</v>
      </c>
      <c r="EQ1219" s="426">
        <v>239</v>
      </c>
      <c r="ER1219" s="426">
        <v>145</v>
      </c>
      <c r="ES1219" s="426">
        <v>11</v>
      </c>
      <c r="ET1219" s="426">
        <v>226</v>
      </c>
      <c r="EU1219" s="426">
        <v>103</v>
      </c>
      <c r="EV1219" s="426">
        <v>4</v>
      </c>
      <c r="EW1219" s="426">
        <v>175</v>
      </c>
      <c r="EX1219" s="426">
        <v>76</v>
      </c>
      <c r="EY1219" s="426">
        <v>21</v>
      </c>
      <c r="EZ1219" s="426">
        <v>50</v>
      </c>
      <c r="FA1219" s="426">
        <v>213</v>
      </c>
      <c r="FB1219" s="426">
        <v>127</v>
      </c>
      <c r="FC1219" s="426">
        <v>186</v>
      </c>
      <c r="FD1219" s="426">
        <v>228</v>
      </c>
      <c r="FE1219" s="426">
        <v>164</v>
      </c>
      <c r="FF1219" s="426">
        <v>79</v>
      </c>
      <c r="FG1219" s="426">
        <v>112</v>
      </c>
      <c r="FH1219" s="426">
        <v>46</v>
      </c>
      <c r="FI1219" s="426">
        <v>38</v>
      </c>
      <c r="FJ1219" s="426">
        <v>7</v>
      </c>
      <c r="FK1219" s="426">
        <v>211</v>
      </c>
      <c r="FL1219" s="426">
        <v>15</v>
      </c>
      <c r="FM1219" s="426">
        <v>87</v>
      </c>
      <c r="FN1219" s="426">
        <v>48</v>
      </c>
      <c r="FO1219" s="426">
        <v>200</v>
      </c>
      <c r="FP1219" s="426">
        <v>1</v>
      </c>
      <c r="FQ1219" s="426">
        <v>216</v>
      </c>
      <c r="FR1219" s="426">
        <v>42</v>
      </c>
      <c r="FS1219" s="426">
        <v>221</v>
      </c>
      <c r="FT1219" s="426">
        <v>40</v>
      </c>
      <c r="FU1219" s="426">
        <v>233</v>
      </c>
      <c r="FV1219" s="426">
        <v>22</v>
      </c>
      <c r="FW1219" s="426">
        <v>101</v>
      </c>
      <c r="FX1219" s="426">
        <v>196</v>
      </c>
      <c r="FY1219" s="426">
        <v>25</v>
      </c>
      <c r="FZ1219" s="426">
        <v>206</v>
      </c>
      <c r="GA1219" s="426">
        <v>109</v>
      </c>
      <c r="GB1219" s="426">
        <v>66</v>
      </c>
      <c r="GC1219" s="426">
        <v>174</v>
      </c>
      <c r="GD1219" s="426">
        <v>54</v>
      </c>
      <c r="GE1219" s="426">
        <v>124</v>
      </c>
      <c r="GF1219" s="426">
        <v>146</v>
      </c>
      <c r="GG1219" s="426">
        <v>88</v>
      </c>
      <c r="GH1219" s="426">
        <v>91</v>
      </c>
      <c r="GI1219" s="426">
        <v>147</v>
      </c>
      <c r="GJ1219" s="426">
        <v>160</v>
      </c>
      <c r="GK1219" s="426">
        <v>100</v>
      </c>
      <c r="GL1219" s="426">
        <v>185</v>
      </c>
      <c r="GM1219" s="426">
        <v>161</v>
      </c>
      <c r="GN1219" s="426">
        <v>208</v>
      </c>
      <c r="GO1219" s="426">
        <v>148</v>
      </c>
      <c r="GP1219" s="426">
        <v>194</v>
      </c>
      <c r="GQ1219" s="426">
        <v>3</v>
      </c>
      <c r="GR1219" s="426">
        <v>51</v>
      </c>
      <c r="GS1219" s="426">
        <v>105</v>
      </c>
      <c r="GT1219" s="426">
        <v>98</v>
      </c>
      <c r="GU1219" s="426">
        <v>75</v>
      </c>
      <c r="GV1219" s="426">
        <v>63</v>
      </c>
      <c r="GW1219" s="426">
        <v>16</v>
      </c>
      <c r="GX1219" s="426">
        <v>190</v>
      </c>
      <c r="GY1219" s="426">
        <v>133</v>
      </c>
      <c r="GZ1219" s="426">
        <v>182</v>
      </c>
      <c r="HA1219" s="426">
        <v>240</v>
      </c>
      <c r="HB1219" s="426">
        <v>139</v>
      </c>
      <c r="HC1219" s="426">
        <v>234</v>
      </c>
      <c r="HD1219" s="426">
        <v>166</v>
      </c>
      <c r="HE1219" s="426">
        <v>10</v>
      </c>
      <c r="HF1219" s="426">
        <v>235</v>
      </c>
      <c r="HG1219" s="426">
        <v>157</v>
      </c>
      <c r="HH1219" s="426">
        <v>43</v>
      </c>
      <c r="HI1219" s="426">
        <v>116</v>
      </c>
      <c r="HJ1219" s="426">
        <v>130</v>
      </c>
      <c r="HK1219" s="426">
        <v>201</v>
      </c>
      <c r="HL1219" s="426">
        <v>217</v>
      </c>
      <c r="HM1219" s="426">
        <v>207</v>
      </c>
      <c r="HN1219" s="426">
        <v>242</v>
      </c>
      <c r="HO1219" s="426">
        <v>192</v>
      </c>
      <c r="HP1219" s="426">
        <v>118</v>
      </c>
      <c r="HQ1219" s="426">
        <v>52</v>
      </c>
      <c r="HR1219" s="426">
        <v>45</v>
      </c>
      <c r="HS1219" s="426">
        <v>224</v>
      </c>
      <c r="HT1219" s="426">
        <v>142</v>
      </c>
      <c r="HU1219" s="426">
        <v>12</v>
      </c>
      <c r="HV1219" s="426">
        <v>33</v>
      </c>
      <c r="HW1219" s="426">
        <v>158</v>
      </c>
      <c r="HX1219" s="426">
        <v>34</v>
      </c>
      <c r="HY1219" s="426">
        <v>82</v>
      </c>
      <c r="HZ1219" s="426">
        <v>225</v>
      </c>
      <c r="IA1219" s="426">
        <v>237</v>
      </c>
      <c r="IB1219" s="426">
        <v>125</v>
      </c>
      <c r="IC1219" s="426">
        <v>64</v>
      </c>
      <c r="ID1219" s="426">
        <v>212</v>
      </c>
      <c r="IE1219" s="426">
        <v>183</v>
      </c>
      <c r="IG1219" s="426">
        <v>23</v>
      </c>
      <c r="IH1219" s="426">
        <v>18</v>
      </c>
      <c r="II1219" s="426">
        <v>77</v>
      </c>
      <c r="IJ1219" s="426">
        <v>108</v>
      </c>
      <c r="IL1219" s="426">
        <v>110</v>
      </c>
      <c r="IM1219" s="426">
        <v>144</v>
      </c>
      <c r="IN1219" s="426">
        <v>62</v>
      </c>
      <c r="IO1219" s="426">
        <v>28</v>
      </c>
      <c r="IQ1219" s="426">
        <v>178</v>
      </c>
      <c r="IR1219" s="426">
        <v>70</v>
      </c>
      <c r="IS1219" s="426">
        <v>229</v>
      </c>
      <c r="IT1219" s="426">
        <v>122</v>
      </c>
    </row>
    <row r="1220" spans="4:254" x14ac:dyDescent="0.2">
      <c r="E1220" s="428" t="s">
        <v>159</v>
      </c>
      <c r="F1220" s="426">
        <v>84</v>
      </c>
      <c r="G1220" s="426">
        <v>35</v>
      </c>
      <c r="H1220" s="426">
        <v>36</v>
      </c>
      <c r="I1220" s="426">
        <v>21</v>
      </c>
      <c r="J1220" s="426">
        <v>98</v>
      </c>
      <c r="K1220" s="426">
        <v>228</v>
      </c>
      <c r="L1220" s="426">
        <v>234</v>
      </c>
      <c r="M1220" s="426">
        <v>238</v>
      </c>
      <c r="N1220" s="426">
        <v>133</v>
      </c>
      <c r="O1220" s="426">
        <v>222</v>
      </c>
      <c r="P1220" s="426">
        <v>14</v>
      </c>
      <c r="Q1220" s="426">
        <v>161</v>
      </c>
      <c r="R1220" s="426">
        <v>50</v>
      </c>
      <c r="S1220" s="426">
        <v>7</v>
      </c>
      <c r="T1220" s="426">
        <v>129</v>
      </c>
      <c r="U1220" s="426">
        <v>104</v>
      </c>
      <c r="V1220" s="426">
        <v>237</v>
      </c>
      <c r="W1220" s="426">
        <v>79</v>
      </c>
      <c r="X1220" s="426">
        <v>120</v>
      </c>
      <c r="Y1220" s="426">
        <v>126</v>
      </c>
      <c r="Z1220" s="426">
        <v>163</v>
      </c>
      <c r="AA1220" s="426">
        <v>173</v>
      </c>
      <c r="AB1220" s="426">
        <v>81</v>
      </c>
      <c r="AC1220" s="426">
        <v>125</v>
      </c>
      <c r="AD1220" s="426">
        <v>68</v>
      </c>
      <c r="AE1220" s="426">
        <v>63</v>
      </c>
      <c r="AF1220" s="426">
        <v>24</v>
      </c>
      <c r="AG1220" s="426">
        <v>132</v>
      </c>
      <c r="AH1220" s="426">
        <v>141</v>
      </c>
      <c r="AI1220" s="426">
        <v>12</v>
      </c>
      <c r="AJ1220" s="426">
        <v>167</v>
      </c>
      <c r="AK1220" s="426">
        <v>53</v>
      </c>
      <c r="AL1220" s="426">
        <v>131</v>
      </c>
      <c r="AM1220" s="426">
        <v>202</v>
      </c>
      <c r="AN1220" s="426">
        <v>231</v>
      </c>
      <c r="AO1220" s="426">
        <v>115</v>
      </c>
      <c r="AP1220" s="426">
        <v>149</v>
      </c>
      <c r="AQ1220" s="426">
        <v>214</v>
      </c>
      <c r="AR1220" s="426">
        <v>123</v>
      </c>
      <c r="AS1220" s="426">
        <v>193</v>
      </c>
      <c r="AT1220" s="426">
        <v>69</v>
      </c>
      <c r="AU1220" s="426">
        <v>10</v>
      </c>
      <c r="AV1220" s="426">
        <v>196</v>
      </c>
      <c r="AW1220" s="426">
        <v>30</v>
      </c>
      <c r="AX1220" s="426">
        <v>162</v>
      </c>
      <c r="AY1220" s="426">
        <v>28</v>
      </c>
      <c r="AZ1220" s="426">
        <v>246</v>
      </c>
      <c r="BA1220" s="426">
        <v>25</v>
      </c>
      <c r="BB1220" s="426">
        <v>86</v>
      </c>
      <c r="BC1220" s="426">
        <v>56</v>
      </c>
      <c r="BD1220" s="426">
        <v>80</v>
      </c>
      <c r="BE1220" s="426">
        <v>15</v>
      </c>
      <c r="BF1220" s="426">
        <v>170</v>
      </c>
      <c r="BG1220" s="426">
        <v>113</v>
      </c>
      <c r="BH1220" s="426">
        <v>1</v>
      </c>
      <c r="BI1220" s="426">
        <v>37</v>
      </c>
      <c r="BJ1220" s="426">
        <v>188</v>
      </c>
      <c r="BK1220" s="426">
        <v>70</v>
      </c>
      <c r="BL1220" s="426">
        <v>2</v>
      </c>
      <c r="BM1220" s="426">
        <v>71</v>
      </c>
      <c r="BN1220" s="426">
        <v>144</v>
      </c>
      <c r="BO1220" s="426">
        <v>130</v>
      </c>
      <c r="BP1220" s="426">
        <v>106</v>
      </c>
      <c r="BQ1220" s="426">
        <v>233</v>
      </c>
      <c r="BR1220" s="426">
        <v>97</v>
      </c>
      <c r="BS1220" s="426">
        <v>27</v>
      </c>
      <c r="BT1220" s="426">
        <v>169</v>
      </c>
      <c r="BU1220" s="426">
        <v>217</v>
      </c>
      <c r="BV1220" s="426">
        <v>72</v>
      </c>
      <c r="BW1220" s="426">
        <v>147</v>
      </c>
      <c r="BX1220" s="426">
        <v>112</v>
      </c>
      <c r="BY1220" s="426">
        <v>175</v>
      </c>
      <c r="BZ1220" s="426">
        <v>102</v>
      </c>
      <c r="CA1220" s="426">
        <v>181</v>
      </c>
      <c r="CB1220" s="426">
        <v>61</v>
      </c>
      <c r="CC1220" s="426">
        <v>117</v>
      </c>
      <c r="CD1220" s="426">
        <v>164</v>
      </c>
      <c r="CE1220" s="426">
        <v>52</v>
      </c>
      <c r="CF1220" s="426">
        <v>127</v>
      </c>
      <c r="CG1220" s="426">
        <v>41</v>
      </c>
      <c r="CH1220" s="426">
        <v>65</v>
      </c>
      <c r="CI1220" s="426">
        <v>114</v>
      </c>
      <c r="CJ1220" s="426">
        <v>89</v>
      </c>
      <c r="CK1220" s="426">
        <v>107</v>
      </c>
      <c r="CL1220" s="426">
        <v>46</v>
      </c>
      <c r="CM1220" s="426">
        <v>184</v>
      </c>
      <c r="CN1220" s="426">
        <v>230</v>
      </c>
      <c r="CO1220" s="426">
        <v>47</v>
      </c>
      <c r="CP1220" s="426">
        <v>142</v>
      </c>
      <c r="CQ1220" s="426">
        <v>206</v>
      </c>
      <c r="CR1220" s="426">
        <v>64</v>
      </c>
      <c r="CS1220" s="426">
        <v>159</v>
      </c>
      <c r="CT1220" s="426">
        <v>151</v>
      </c>
      <c r="CU1220" s="426">
        <v>177</v>
      </c>
      <c r="CV1220" s="426">
        <v>22</v>
      </c>
      <c r="CW1220" s="426">
        <v>225</v>
      </c>
      <c r="CX1220" s="426">
        <v>194</v>
      </c>
      <c r="CY1220" s="426">
        <v>236</v>
      </c>
      <c r="CZ1220" s="426">
        <v>216</v>
      </c>
      <c r="DA1220" s="426">
        <v>92</v>
      </c>
      <c r="DB1220" s="426">
        <v>148</v>
      </c>
      <c r="DC1220" s="426">
        <v>88</v>
      </c>
      <c r="DD1220" s="426">
        <v>9</v>
      </c>
      <c r="DE1220" s="426">
        <v>62</v>
      </c>
      <c r="DF1220" s="426">
        <v>166</v>
      </c>
      <c r="DG1220" s="426">
        <v>152</v>
      </c>
      <c r="DH1220" s="426">
        <v>51</v>
      </c>
      <c r="DI1220" s="426">
        <v>200</v>
      </c>
      <c r="DJ1220" s="426">
        <v>226</v>
      </c>
      <c r="DK1220" s="426">
        <v>245</v>
      </c>
      <c r="DL1220" s="426">
        <v>5</v>
      </c>
      <c r="DM1220" s="426">
        <v>38</v>
      </c>
      <c r="DN1220" s="426">
        <v>91</v>
      </c>
      <c r="DO1220" s="426">
        <v>135</v>
      </c>
      <c r="DP1220" s="426">
        <v>244</v>
      </c>
      <c r="DQ1220" s="426">
        <v>119</v>
      </c>
      <c r="DR1220" s="426">
        <v>99</v>
      </c>
      <c r="DS1220" s="426">
        <v>235</v>
      </c>
      <c r="DT1220" s="426">
        <v>146</v>
      </c>
      <c r="DU1220" s="426">
        <v>43</v>
      </c>
      <c r="DV1220" s="426">
        <v>94</v>
      </c>
      <c r="DW1220" s="426">
        <v>3</v>
      </c>
      <c r="DX1220" s="426">
        <v>160</v>
      </c>
      <c r="DY1220" s="426">
        <v>211</v>
      </c>
      <c r="DZ1220" s="426">
        <v>42</v>
      </c>
      <c r="EA1220" s="426">
        <v>134</v>
      </c>
      <c r="EB1220" s="426">
        <v>33</v>
      </c>
      <c r="EC1220" s="426">
        <v>165</v>
      </c>
      <c r="ED1220" s="426">
        <v>116</v>
      </c>
      <c r="EE1220" s="426">
        <v>101</v>
      </c>
      <c r="EF1220" s="426">
        <v>240</v>
      </c>
      <c r="EG1220" s="426">
        <v>210</v>
      </c>
      <c r="EH1220" s="426">
        <v>224</v>
      </c>
      <c r="EI1220" s="426">
        <v>220</v>
      </c>
      <c r="EJ1220" s="426">
        <v>77</v>
      </c>
      <c r="EK1220" s="426">
        <v>100</v>
      </c>
      <c r="EL1220" s="426">
        <v>26</v>
      </c>
      <c r="EM1220" s="426">
        <v>191</v>
      </c>
      <c r="EN1220" s="426">
        <v>31</v>
      </c>
      <c r="EO1220" s="426">
        <v>82</v>
      </c>
      <c r="EP1220" s="426">
        <v>198</v>
      </c>
      <c r="EQ1220" s="426">
        <v>105</v>
      </c>
      <c r="ER1220" s="426">
        <v>59</v>
      </c>
      <c r="ES1220" s="426">
        <v>213</v>
      </c>
      <c r="ET1220" s="426">
        <v>11</v>
      </c>
      <c r="EU1220" s="426">
        <v>145</v>
      </c>
      <c r="EV1220" s="426">
        <v>75</v>
      </c>
      <c r="EW1220" s="426">
        <v>121</v>
      </c>
      <c r="EX1220" s="426">
        <v>192</v>
      </c>
      <c r="EY1220" s="426">
        <v>103</v>
      </c>
      <c r="EZ1220" s="426">
        <v>138</v>
      </c>
      <c r="FA1220" s="426">
        <v>108</v>
      </c>
      <c r="FB1220" s="426">
        <v>67</v>
      </c>
      <c r="FC1220" s="426">
        <v>158</v>
      </c>
      <c r="FD1220" s="426">
        <v>13</v>
      </c>
      <c r="FE1220" s="426">
        <v>242</v>
      </c>
      <c r="FF1220" s="426">
        <v>171</v>
      </c>
      <c r="FG1220" s="426">
        <v>227</v>
      </c>
      <c r="FH1220" s="426">
        <v>136</v>
      </c>
      <c r="FI1220" s="426">
        <v>143</v>
      </c>
      <c r="FJ1220" s="426">
        <v>168</v>
      </c>
      <c r="FK1220" s="426">
        <v>95</v>
      </c>
      <c r="FL1220" s="426">
        <v>122</v>
      </c>
      <c r="FM1220" s="426">
        <v>40</v>
      </c>
      <c r="FN1220" s="426">
        <v>243</v>
      </c>
      <c r="FO1220" s="426">
        <v>49</v>
      </c>
      <c r="FP1220" s="426">
        <v>195</v>
      </c>
      <c r="FQ1220" s="426">
        <v>54</v>
      </c>
      <c r="FR1220" s="426">
        <v>110</v>
      </c>
      <c r="FS1220" s="426">
        <v>209</v>
      </c>
      <c r="FT1220" s="426">
        <v>174</v>
      </c>
      <c r="FU1220" s="426">
        <v>205</v>
      </c>
      <c r="FV1220" s="426">
        <v>215</v>
      </c>
      <c r="FW1220" s="426">
        <v>190</v>
      </c>
      <c r="FX1220" s="426">
        <v>199</v>
      </c>
      <c r="FY1220" s="426">
        <v>39</v>
      </c>
      <c r="FZ1220" s="426">
        <v>48</v>
      </c>
      <c r="GA1220" s="426">
        <v>55</v>
      </c>
      <c r="GB1220" s="426">
        <v>187</v>
      </c>
      <c r="GC1220" s="426">
        <v>207</v>
      </c>
      <c r="GD1220" s="426">
        <v>60</v>
      </c>
      <c r="GE1220" s="426">
        <v>229</v>
      </c>
      <c r="GF1220" s="426">
        <v>34</v>
      </c>
      <c r="GG1220" s="426">
        <v>111</v>
      </c>
      <c r="GH1220" s="426">
        <v>208</v>
      </c>
      <c r="GI1220" s="426">
        <v>180</v>
      </c>
      <c r="GJ1220" s="426">
        <v>241</v>
      </c>
      <c r="GK1220" s="426">
        <v>186</v>
      </c>
      <c r="GL1220" s="426">
        <v>45</v>
      </c>
      <c r="GM1220" s="426">
        <v>23</v>
      </c>
      <c r="GN1220" s="426">
        <v>219</v>
      </c>
      <c r="GO1220" s="426">
        <v>20</v>
      </c>
      <c r="GP1220" s="426">
        <v>204</v>
      </c>
      <c r="GQ1220" s="426">
        <v>221</v>
      </c>
      <c r="GR1220" s="426">
        <v>212</v>
      </c>
      <c r="GS1220" s="426">
        <v>118</v>
      </c>
      <c r="GT1220" s="426">
        <v>76</v>
      </c>
      <c r="GU1220" s="426">
        <v>232</v>
      </c>
      <c r="GV1220" s="426">
        <v>239</v>
      </c>
      <c r="GW1220" s="426">
        <v>18</v>
      </c>
      <c r="GX1220" s="426">
        <v>17</v>
      </c>
      <c r="GY1220" s="426">
        <v>223</v>
      </c>
      <c r="GZ1220" s="426">
        <v>124</v>
      </c>
      <c r="HA1220" s="426">
        <v>93</v>
      </c>
      <c r="HB1220" s="426">
        <v>154</v>
      </c>
      <c r="HC1220" s="426">
        <v>139</v>
      </c>
      <c r="HD1220" s="426">
        <v>183</v>
      </c>
      <c r="HE1220" s="426">
        <v>157</v>
      </c>
      <c r="HF1220" s="426">
        <v>58</v>
      </c>
      <c r="HG1220" s="426">
        <v>201</v>
      </c>
      <c r="HH1220" s="426">
        <v>128</v>
      </c>
      <c r="HI1220" s="426">
        <v>203</v>
      </c>
      <c r="HJ1220" s="426">
        <v>90</v>
      </c>
      <c r="HK1220" s="426">
        <v>96</v>
      </c>
      <c r="HL1220" s="426">
        <v>182</v>
      </c>
      <c r="HM1220" s="426">
        <v>137</v>
      </c>
      <c r="HN1220" s="426">
        <v>189</v>
      </c>
      <c r="HO1220" s="426">
        <v>87</v>
      </c>
      <c r="HP1220" s="426">
        <v>197</v>
      </c>
      <c r="HQ1220" s="426">
        <v>66</v>
      </c>
      <c r="HR1220" s="426">
        <v>74</v>
      </c>
      <c r="HS1220" s="426">
        <v>109</v>
      </c>
      <c r="HT1220" s="426">
        <v>4</v>
      </c>
      <c r="HU1220" s="426">
        <v>153</v>
      </c>
      <c r="HV1220" s="426">
        <v>178</v>
      </c>
      <c r="HW1220" s="426">
        <v>155</v>
      </c>
      <c r="HX1220" s="426">
        <v>44</v>
      </c>
      <c r="HY1220" s="426">
        <v>16</v>
      </c>
      <c r="HZ1220" s="426">
        <v>32</v>
      </c>
      <c r="IA1220" s="426">
        <v>218</v>
      </c>
      <c r="IB1220" s="426">
        <v>19</v>
      </c>
      <c r="IC1220" s="426">
        <v>6</v>
      </c>
      <c r="ID1220" s="426">
        <v>85</v>
      </c>
      <c r="IE1220" s="426">
        <v>150</v>
      </c>
      <c r="IG1220" s="426">
        <v>29</v>
      </c>
      <c r="IH1220" s="426">
        <v>179</v>
      </c>
      <c r="II1220" s="426">
        <v>57</v>
      </c>
      <c r="IJ1220" s="426">
        <v>83</v>
      </c>
      <c r="IL1220" s="426">
        <v>185</v>
      </c>
      <c r="IM1220" s="426">
        <v>73</v>
      </c>
      <c r="IN1220" s="426">
        <v>176</v>
      </c>
      <c r="IO1220" s="426">
        <v>8</v>
      </c>
      <c r="IQ1220" s="426">
        <v>140</v>
      </c>
      <c r="IR1220" s="426">
        <v>78</v>
      </c>
      <c r="IS1220" s="426">
        <v>156</v>
      </c>
      <c r="IT1220" s="426">
        <v>172</v>
      </c>
    </row>
    <row r="1222" spans="4:254" x14ac:dyDescent="0.2">
      <c r="D1222" s="429">
        <v>247</v>
      </c>
      <c r="E1222" s="429" t="s">
        <v>179</v>
      </c>
    </row>
    <row r="1223" spans="4:254" x14ac:dyDescent="0.2">
      <c r="E1223" s="428" t="s">
        <v>130</v>
      </c>
      <c r="F1223" s="426">
        <v>1</v>
      </c>
      <c r="G1223" s="426">
        <v>2</v>
      </c>
      <c r="H1223" s="426">
        <v>3</v>
      </c>
      <c r="I1223" s="426">
        <v>4</v>
      </c>
      <c r="J1223" s="426">
        <v>5</v>
      </c>
      <c r="K1223" s="426">
        <v>6</v>
      </c>
      <c r="L1223" s="426">
        <v>7</v>
      </c>
      <c r="M1223" s="426">
        <v>8</v>
      </c>
      <c r="N1223" s="426">
        <v>9</v>
      </c>
      <c r="O1223" s="426">
        <v>10</v>
      </c>
      <c r="P1223" s="426">
        <v>11</v>
      </c>
      <c r="Q1223" s="426">
        <v>12</v>
      </c>
      <c r="R1223" s="426">
        <v>13</v>
      </c>
      <c r="S1223" s="426">
        <v>14</v>
      </c>
      <c r="T1223" s="426">
        <v>15</v>
      </c>
      <c r="U1223" s="426">
        <v>16</v>
      </c>
      <c r="V1223" s="426">
        <v>17</v>
      </c>
      <c r="W1223" s="426">
        <v>18</v>
      </c>
      <c r="X1223" s="426">
        <v>19</v>
      </c>
      <c r="Y1223" s="426">
        <v>20</v>
      </c>
      <c r="Z1223" s="426">
        <v>21</v>
      </c>
      <c r="AA1223" s="426">
        <v>22</v>
      </c>
      <c r="AB1223" s="426">
        <v>23</v>
      </c>
      <c r="AC1223" s="426">
        <v>24</v>
      </c>
      <c r="AD1223" s="426">
        <v>25</v>
      </c>
      <c r="AE1223" s="426">
        <v>26</v>
      </c>
      <c r="AF1223" s="426">
        <v>27</v>
      </c>
      <c r="AG1223" s="426">
        <v>28</v>
      </c>
      <c r="AH1223" s="426">
        <v>29</v>
      </c>
      <c r="AI1223" s="426">
        <v>30</v>
      </c>
      <c r="AJ1223" s="426">
        <v>31</v>
      </c>
      <c r="AK1223" s="426">
        <v>32</v>
      </c>
      <c r="AL1223" s="426">
        <v>33</v>
      </c>
      <c r="AM1223" s="426">
        <v>34</v>
      </c>
      <c r="AN1223" s="426">
        <v>35</v>
      </c>
      <c r="AO1223" s="426">
        <v>36</v>
      </c>
      <c r="AP1223" s="426">
        <v>37</v>
      </c>
      <c r="AQ1223" s="426">
        <v>38</v>
      </c>
      <c r="AR1223" s="426">
        <v>39</v>
      </c>
      <c r="AS1223" s="426">
        <v>40</v>
      </c>
      <c r="AT1223" s="426">
        <v>41</v>
      </c>
      <c r="AU1223" s="426">
        <v>42</v>
      </c>
      <c r="AV1223" s="426">
        <v>43</v>
      </c>
      <c r="AW1223" s="426">
        <v>44</v>
      </c>
      <c r="AX1223" s="426">
        <v>45</v>
      </c>
      <c r="AY1223" s="426">
        <v>46</v>
      </c>
      <c r="AZ1223" s="426">
        <v>47</v>
      </c>
      <c r="BA1223" s="426">
        <v>48</v>
      </c>
      <c r="BB1223" s="426">
        <v>49</v>
      </c>
      <c r="BC1223" s="426">
        <v>50</v>
      </c>
      <c r="BD1223" s="426">
        <v>51</v>
      </c>
      <c r="BE1223" s="426">
        <v>52</v>
      </c>
      <c r="BF1223" s="426">
        <v>53</v>
      </c>
      <c r="BG1223" s="426">
        <v>54</v>
      </c>
      <c r="BH1223" s="426">
        <v>55</v>
      </c>
      <c r="BI1223" s="426">
        <v>56</v>
      </c>
      <c r="BJ1223" s="426">
        <v>57</v>
      </c>
      <c r="BK1223" s="426">
        <v>58</v>
      </c>
      <c r="BL1223" s="426">
        <v>59</v>
      </c>
      <c r="BM1223" s="426">
        <v>60</v>
      </c>
      <c r="BN1223" s="426">
        <v>61</v>
      </c>
      <c r="BO1223" s="426">
        <v>62</v>
      </c>
      <c r="BP1223" s="426">
        <v>63</v>
      </c>
      <c r="BQ1223" s="426">
        <v>64</v>
      </c>
      <c r="BR1223" s="426">
        <v>65</v>
      </c>
      <c r="BS1223" s="426">
        <v>66</v>
      </c>
      <c r="BT1223" s="426">
        <v>67</v>
      </c>
      <c r="BU1223" s="426">
        <v>68</v>
      </c>
      <c r="BV1223" s="426">
        <v>69</v>
      </c>
      <c r="BW1223" s="426">
        <v>70</v>
      </c>
      <c r="BX1223" s="426">
        <v>71</v>
      </c>
      <c r="BY1223" s="426">
        <v>72</v>
      </c>
      <c r="BZ1223" s="426">
        <v>73</v>
      </c>
      <c r="CA1223" s="426">
        <v>74</v>
      </c>
      <c r="CB1223" s="426">
        <v>75</v>
      </c>
      <c r="CC1223" s="426">
        <v>76</v>
      </c>
      <c r="CD1223" s="426">
        <v>77</v>
      </c>
      <c r="CE1223" s="426">
        <v>78</v>
      </c>
      <c r="CF1223" s="426">
        <v>79</v>
      </c>
      <c r="CG1223" s="426">
        <v>80</v>
      </c>
      <c r="CH1223" s="426">
        <v>81</v>
      </c>
      <c r="CI1223" s="426">
        <v>82</v>
      </c>
      <c r="CJ1223" s="426">
        <v>83</v>
      </c>
      <c r="CK1223" s="426">
        <v>84</v>
      </c>
      <c r="CL1223" s="426">
        <v>85</v>
      </c>
      <c r="CM1223" s="426">
        <v>86</v>
      </c>
      <c r="CN1223" s="426">
        <v>87</v>
      </c>
      <c r="CO1223" s="426">
        <v>88</v>
      </c>
      <c r="CP1223" s="426">
        <v>89</v>
      </c>
      <c r="CQ1223" s="426">
        <v>90</v>
      </c>
      <c r="CR1223" s="426">
        <v>91</v>
      </c>
      <c r="CS1223" s="426">
        <v>92</v>
      </c>
      <c r="CT1223" s="426">
        <v>93</v>
      </c>
      <c r="CU1223" s="426">
        <v>94</v>
      </c>
      <c r="CV1223" s="426">
        <v>95</v>
      </c>
      <c r="CW1223" s="426">
        <v>96</v>
      </c>
      <c r="CX1223" s="426">
        <v>97</v>
      </c>
      <c r="CY1223" s="426">
        <v>98</v>
      </c>
      <c r="CZ1223" s="426">
        <v>99</v>
      </c>
      <c r="DA1223" s="426">
        <v>100</v>
      </c>
      <c r="DB1223" s="426">
        <v>101</v>
      </c>
      <c r="DC1223" s="426">
        <v>102</v>
      </c>
      <c r="DD1223" s="426">
        <v>103</v>
      </c>
      <c r="DE1223" s="426">
        <v>104</v>
      </c>
      <c r="DF1223" s="426">
        <v>105</v>
      </c>
      <c r="DG1223" s="426">
        <v>106</v>
      </c>
      <c r="DH1223" s="426">
        <v>107</v>
      </c>
      <c r="DI1223" s="426">
        <v>108</v>
      </c>
      <c r="DJ1223" s="426">
        <v>109</v>
      </c>
      <c r="DK1223" s="426">
        <v>110</v>
      </c>
      <c r="DL1223" s="426">
        <v>111</v>
      </c>
      <c r="DM1223" s="426">
        <v>112</v>
      </c>
      <c r="DN1223" s="426">
        <v>113</v>
      </c>
      <c r="DO1223" s="426">
        <v>114</v>
      </c>
      <c r="DP1223" s="426">
        <v>115</v>
      </c>
      <c r="DQ1223" s="426">
        <v>116</v>
      </c>
      <c r="DR1223" s="426">
        <v>117</v>
      </c>
      <c r="DS1223" s="426">
        <v>118</v>
      </c>
      <c r="DT1223" s="426">
        <v>119</v>
      </c>
      <c r="DU1223" s="426">
        <v>120</v>
      </c>
      <c r="DV1223" s="426">
        <v>121</v>
      </c>
      <c r="DW1223" s="426">
        <v>122</v>
      </c>
      <c r="DX1223" s="426">
        <v>123</v>
      </c>
      <c r="DY1223" s="426">
        <v>124</v>
      </c>
      <c r="DZ1223" s="426">
        <v>125</v>
      </c>
      <c r="EA1223" s="426">
        <v>126</v>
      </c>
      <c r="EB1223" s="426">
        <v>127</v>
      </c>
      <c r="EC1223" s="426">
        <v>128</v>
      </c>
      <c r="ED1223" s="426">
        <v>129</v>
      </c>
      <c r="EE1223" s="426">
        <v>130</v>
      </c>
      <c r="EF1223" s="426">
        <v>131</v>
      </c>
      <c r="EG1223" s="426">
        <v>132</v>
      </c>
      <c r="EH1223" s="426">
        <v>133</v>
      </c>
      <c r="EI1223" s="426">
        <v>134</v>
      </c>
      <c r="EJ1223" s="426">
        <v>135</v>
      </c>
      <c r="EK1223" s="426">
        <v>136</v>
      </c>
      <c r="EL1223" s="426">
        <v>137</v>
      </c>
      <c r="EM1223" s="426">
        <v>138</v>
      </c>
      <c r="EN1223" s="426">
        <v>139</v>
      </c>
      <c r="EO1223" s="426">
        <v>140</v>
      </c>
      <c r="EP1223" s="426">
        <v>141</v>
      </c>
      <c r="EQ1223" s="426">
        <v>142</v>
      </c>
      <c r="ER1223" s="426">
        <v>143</v>
      </c>
      <c r="ES1223" s="426">
        <v>144</v>
      </c>
      <c r="ET1223" s="426">
        <v>145</v>
      </c>
      <c r="EU1223" s="426">
        <v>146</v>
      </c>
      <c r="EV1223" s="426">
        <v>147</v>
      </c>
      <c r="EW1223" s="426">
        <v>148</v>
      </c>
      <c r="EX1223" s="426">
        <v>149</v>
      </c>
      <c r="EY1223" s="426">
        <v>150</v>
      </c>
      <c r="EZ1223" s="426">
        <v>151</v>
      </c>
      <c r="FA1223" s="426">
        <v>152</v>
      </c>
      <c r="FB1223" s="426">
        <v>153</v>
      </c>
      <c r="FC1223" s="426">
        <v>154</v>
      </c>
      <c r="FD1223" s="426">
        <v>155</v>
      </c>
      <c r="FE1223" s="426">
        <v>156</v>
      </c>
      <c r="FF1223" s="426">
        <v>157</v>
      </c>
      <c r="FG1223" s="426">
        <v>158</v>
      </c>
      <c r="FH1223" s="426">
        <v>159</v>
      </c>
      <c r="FI1223" s="426">
        <v>160</v>
      </c>
      <c r="FJ1223" s="426">
        <v>161</v>
      </c>
      <c r="FK1223" s="426">
        <v>162</v>
      </c>
      <c r="FL1223" s="426">
        <v>163</v>
      </c>
      <c r="FM1223" s="426">
        <v>164</v>
      </c>
      <c r="FN1223" s="426">
        <v>165</v>
      </c>
      <c r="FO1223" s="426">
        <v>166</v>
      </c>
      <c r="FP1223" s="426">
        <v>167</v>
      </c>
      <c r="FQ1223" s="426">
        <v>168</v>
      </c>
      <c r="FR1223" s="426">
        <v>169</v>
      </c>
      <c r="FS1223" s="426">
        <v>170</v>
      </c>
      <c r="FT1223" s="426">
        <v>171</v>
      </c>
      <c r="FU1223" s="426">
        <v>172</v>
      </c>
      <c r="FV1223" s="426">
        <v>173</v>
      </c>
      <c r="FW1223" s="426">
        <v>174</v>
      </c>
      <c r="FX1223" s="426">
        <v>175</v>
      </c>
      <c r="FY1223" s="426">
        <v>176</v>
      </c>
      <c r="FZ1223" s="426">
        <v>177</v>
      </c>
      <c r="GA1223" s="426">
        <v>178</v>
      </c>
      <c r="GB1223" s="426">
        <v>179</v>
      </c>
      <c r="GC1223" s="426">
        <v>180</v>
      </c>
      <c r="GD1223" s="426">
        <v>181</v>
      </c>
      <c r="GE1223" s="426">
        <v>182</v>
      </c>
      <c r="GF1223" s="426">
        <v>183</v>
      </c>
      <c r="GG1223" s="426">
        <v>184</v>
      </c>
      <c r="GH1223" s="426">
        <v>185</v>
      </c>
      <c r="GI1223" s="426">
        <v>186</v>
      </c>
      <c r="GJ1223" s="426">
        <v>187</v>
      </c>
      <c r="GK1223" s="426">
        <v>188</v>
      </c>
      <c r="GL1223" s="426">
        <v>189</v>
      </c>
      <c r="GM1223" s="426">
        <v>190</v>
      </c>
      <c r="GN1223" s="426">
        <v>191</v>
      </c>
      <c r="GO1223" s="426">
        <v>192</v>
      </c>
      <c r="GP1223" s="426">
        <v>193</v>
      </c>
      <c r="GQ1223" s="426">
        <v>194</v>
      </c>
      <c r="GR1223" s="426">
        <v>195</v>
      </c>
      <c r="GS1223" s="426">
        <v>196</v>
      </c>
      <c r="GT1223" s="426">
        <v>197</v>
      </c>
      <c r="GU1223" s="426">
        <v>198</v>
      </c>
      <c r="GV1223" s="426">
        <v>199</v>
      </c>
      <c r="GW1223" s="426">
        <v>200</v>
      </c>
      <c r="GX1223" s="426">
        <v>201</v>
      </c>
      <c r="GY1223" s="426">
        <v>202</v>
      </c>
      <c r="GZ1223" s="426">
        <v>203</v>
      </c>
      <c r="HA1223" s="426">
        <v>204</v>
      </c>
      <c r="HB1223" s="426">
        <v>205</v>
      </c>
      <c r="HC1223" s="426">
        <v>206</v>
      </c>
      <c r="HD1223" s="426">
        <v>207</v>
      </c>
      <c r="HE1223" s="426">
        <v>208</v>
      </c>
      <c r="HF1223" s="426">
        <v>209</v>
      </c>
      <c r="HG1223" s="426">
        <v>210</v>
      </c>
      <c r="HH1223" s="426">
        <v>211</v>
      </c>
      <c r="HI1223" s="426">
        <v>212</v>
      </c>
      <c r="HJ1223" s="426">
        <v>213</v>
      </c>
      <c r="HK1223" s="426">
        <v>214</v>
      </c>
      <c r="HL1223" s="426">
        <v>215</v>
      </c>
      <c r="HM1223" s="426">
        <v>216</v>
      </c>
      <c r="HN1223" s="426">
        <v>217</v>
      </c>
      <c r="HO1223" s="426">
        <v>218</v>
      </c>
      <c r="HP1223" s="426">
        <v>219</v>
      </c>
      <c r="HQ1223" s="426">
        <v>220</v>
      </c>
      <c r="HR1223" s="426">
        <v>221</v>
      </c>
      <c r="HS1223" s="426">
        <v>222</v>
      </c>
      <c r="HT1223" s="426">
        <v>223</v>
      </c>
      <c r="HU1223" s="426">
        <v>224</v>
      </c>
      <c r="HV1223" s="426">
        <v>225</v>
      </c>
      <c r="HW1223" s="426">
        <v>226</v>
      </c>
      <c r="HX1223" s="426">
        <v>227</v>
      </c>
      <c r="HY1223" s="426">
        <v>228</v>
      </c>
      <c r="HZ1223" s="426">
        <v>229</v>
      </c>
      <c r="IA1223" s="426">
        <v>230</v>
      </c>
      <c r="IB1223" s="426">
        <v>231</v>
      </c>
      <c r="IC1223" s="426">
        <v>232</v>
      </c>
      <c r="ID1223" s="426">
        <v>233</v>
      </c>
      <c r="IE1223" s="426">
        <v>234</v>
      </c>
      <c r="IF1223" s="426">
        <v>235</v>
      </c>
      <c r="IG1223" s="426">
        <v>236</v>
      </c>
      <c r="IH1223" s="426">
        <v>237</v>
      </c>
      <c r="II1223" s="426">
        <v>238</v>
      </c>
      <c r="IJ1223" s="426">
        <v>239</v>
      </c>
      <c r="IL1223" s="426">
        <v>240</v>
      </c>
      <c r="IM1223" s="426">
        <v>241</v>
      </c>
      <c r="IN1223" s="426">
        <v>242</v>
      </c>
      <c r="IO1223" s="426">
        <v>243</v>
      </c>
      <c r="IQ1223" s="426">
        <v>244</v>
      </c>
      <c r="IR1223" s="426">
        <v>245</v>
      </c>
      <c r="IS1223" s="426">
        <v>246</v>
      </c>
      <c r="IT1223" s="426">
        <v>247</v>
      </c>
    </row>
    <row r="1224" spans="4:254" x14ac:dyDescent="0.2">
      <c r="E1224" s="428" t="s">
        <v>157</v>
      </c>
      <c r="F1224" s="426">
        <v>22</v>
      </c>
      <c r="G1224" s="426">
        <v>4</v>
      </c>
      <c r="H1224" s="426">
        <v>177</v>
      </c>
      <c r="I1224" s="426">
        <v>67</v>
      </c>
      <c r="J1224" s="426">
        <v>103</v>
      </c>
      <c r="K1224" s="426">
        <v>105</v>
      </c>
      <c r="L1224" s="426">
        <v>16</v>
      </c>
      <c r="M1224" s="426">
        <v>171</v>
      </c>
      <c r="N1224" s="426">
        <v>207</v>
      </c>
      <c r="O1224" s="426">
        <v>52</v>
      </c>
      <c r="P1224" s="426">
        <v>78</v>
      </c>
      <c r="Q1224" s="426">
        <v>133</v>
      </c>
      <c r="R1224" s="426">
        <v>215</v>
      </c>
      <c r="S1224" s="426">
        <v>147</v>
      </c>
      <c r="T1224" s="426">
        <v>231</v>
      </c>
      <c r="U1224" s="426">
        <v>245</v>
      </c>
      <c r="V1224" s="426">
        <v>239</v>
      </c>
      <c r="W1224" s="426">
        <v>117</v>
      </c>
      <c r="X1224" s="426">
        <v>88</v>
      </c>
      <c r="Y1224" s="426">
        <v>47</v>
      </c>
      <c r="Z1224" s="426">
        <v>138</v>
      </c>
      <c r="AA1224" s="426">
        <v>208</v>
      </c>
      <c r="AB1224" s="426">
        <v>29</v>
      </c>
      <c r="AC1224" s="426">
        <v>178</v>
      </c>
      <c r="AD1224" s="426">
        <v>244</v>
      </c>
      <c r="AE1224" s="426">
        <v>84</v>
      </c>
      <c r="AF1224" s="426">
        <v>53</v>
      </c>
      <c r="AG1224" s="426">
        <v>159</v>
      </c>
      <c r="AH1224" s="426">
        <v>27</v>
      </c>
      <c r="AI1224" s="426">
        <v>96</v>
      </c>
      <c r="AJ1224" s="426">
        <v>154</v>
      </c>
      <c r="AK1224" s="426">
        <v>149</v>
      </c>
      <c r="AL1224" s="426">
        <v>70</v>
      </c>
      <c r="AM1224" s="426">
        <v>92</v>
      </c>
      <c r="AN1224" s="426">
        <v>137</v>
      </c>
      <c r="AO1224" s="426">
        <v>83</v>
      </c>
      <c r="AP1224" s="426">
        <v>234</v>
      </c>
      <c r="AQ1224" s="426">
        <v>227</v>
      </c>
      <c r="AR1224" s="426">
        <v>31</v>
      </c>
      <c r="AS1224" s="426">
        <v>222</v>
      </c>
      <c r="AT1224" s="426">
        <v>98</v>
      </c>
      <c r="AU1224" s="426">
        <v>115</v>
      </c>
      <c r="AV1224" s="426">
        <v>214</v>
      </c>
      <c r="AW1224" s="426">
        <v>203</v>
      </c>
      <c r="AX1224" s="426">
        <v>198</v>
      </c>
      <c r="AY1224" s="426">
        <v>97</v>
      </c>
      <c r="AZ1224" s="426">
        <v>213</v>
      </c>
      <c r="BA1224" s="426">
        <v>9</v>
      </c>
      <c r="BB1224" s="426">
        <v>221</v>
      </c>
      <c r="BC1224" s="426">
        <v>123</v>
      </c>
      <c r="BD1224" s="426">
        <v>37</v>
      </c>
      <c r="BE1224" s="426">
        <v>246</v>
      </c>
      <c r="BF1224" s="426">
        <v>69</v>
      </c>
      <c r="BG1224" s="426">
        <v>188</v>
      </c>
      <c r="BH1224" s="426">
        <v>81</v>
      </c>
      <c r="BI1224" s="426">
        <v>170</v>
      </c>
      <c r="BJ1224" s="426">
        <v>21</v>
      </c>
      <c r="BK1224" s="426">
        <v>225</v>
      </c>
      <c r="BL1224" s="426">
        <v>91</v>
      </c>
      <c r="BM1224" s="426">
        <v>6</v>
      </c>
      <c r="BN1224" s="426">
        <v>34</v>
      </c>
      <c r="BO1224" s="426">
        <v>38</v>
      </c>
      <c r="BP1224" s="426">
        <v>116</v>
      </c>
      <c r="BQ1224" s="426">
        <v>46</v>
      </c>
      <c r="BR1224" s="426">
        <v>57</v>
      </c>
      <c r="BS1224" s="426">
        <v>167</v>
      </c>
      <c r="BT1224" s="426">
        <v>63</v>
      </c>
      <c r="BU1224" s="426">
        <v>102</v>
      </c>
      <c r="BV1224" s="426">
        <v>60</v>
      </c>
      <c r="BW1224" s="426">
        <v>156</v>
      </c>
      <c r="BX1224" s="426">
        <v>5</v>
      </c>
      <c r="BY1224" s="426">
        <v>120</v>
      </c>
      <c r="BZ1224" s="426">
        <v>206</v>
      </c>
      <c r="CA1224" s="426">
        <v>76</v>
      </c>
      <c r="CB1224" s="426">
        <v>153</v>
      </c>
      <c r="CC1224" s="426">
        <v>204</v>
      </c>
      <c r="CD1224" s="426">
        <v>173</v>
      </c>
      <c r="CE1224" s="426">
        <v>186</v>
      </c>
      <c r="CF1224" s="426">
        <v>30</v>
      </c>
      <c r="CG1224" s="426">
        <v>118</v>
      </c>
      <c r="CH1224" s="426">
        <v>185</v>
      </c>
      <c r="CI1224" s="426">
        <v>85</v>
      </c>
      <c r="CJ1224" s="426">
        <v>90</v>
      </c>
      <c r="CK1224" s="426">
        <v>141</v>
      </c>
      <c r="CL1224" s="426">
        <v>240</v>
      </c>
      <c r="CM1224" s="426">
        <v>8</v>
      </c>
      <c r="CN1224" s="426">
        <v>139</v>
      </c>
      <c r="CO1224" s="426">
        <v>109</v>
      </c>
      <c r="CP1224" s="426">
        <v>72</v>
      </c>
      <c r="CQ1224" s="426">
        <v>168</v>
      </c>
      <c r="CR1224" s="426">
        <v>233</v>
      </c>
      <c r="CS1224" s="426">
        <v>158</v>
      </c>
      <c r="CT1224" s="426">
        <v>99</v>
      </c>
      <c r="CU1224" s="426">
        <v>217</v>
      </c>
      <c r="CV1224" s="426">
        <v>161</v>
      </c>
      <c r="CW1224" s="426">
        <v>162</v>
      </c>
      <c r="CX1224" s="426">
        <v>114</v>
      </c>
      <c r="CY1224" s="426">
        <v>181</v>
      </c>
      <c r="CZ1224" s="426">
        <v>160</v>
      </c>
      <c r="DA1224" s="426">
        <v>176</v>
      </c>
      <c r="DB1224" s="426">
        <v>192</v>
      </c>
      <c r="DC1224" s="426">
        <v>183</v>
      </c>
      <c r="DD1224" s="426">
        <v>124</v>
      </c>
      <c r="DE1224" s="426">
        <v>212</v>
      </c>
      <c r="DF1224" s="426">
        <v>237</v>
      </c>
      <c r="DG1224" s="426">
        <v>224</v>
      </c>
      <c r="DH1224" s="426">
        <v>15</v>
      </c>
      <c r="DI1224" s="426">
        <v>166</v>
      </c>
      <c r="DJ1224" s="426">
        <v>62</v>
      </c>
      <c r="DK1224" s="426">
        <v>87</v>
      </c>
      <c r="DL1224" s="426">
        <v>209</v>
      </c>
      <c r="DM1224" s="426">
        <v>199</v>
      </c>
      <c r="DN1224" s="426">
        <v>104</v>
      </c>
      <c r="DO1224" s="426">
        <v>51</v>
      </c>
      <c r="DP1224" s="426">
        <v>89</v>
      </c>
      <c r="DQ1224" s="426">
        <v>219</v>
      </c>
      <c r="DR1224" s="426">
        <v>65</v>
      </c>
      <c r="DS1224" s="426">
        <v>136</v>
      </c>
      <c r="DT1224" s="426">
        <v>56</v>
      </c>
      <c r="DU1224" s="426">
        <v>172</v>
      </c>
      <c r="DV1224" s="426">
        <v>18</v>
      </c>
      <c r="DW1224" s="426">
        <v>128</v>
      </c>
      <c r="DX1224" s="426">
        <v>125</v>
      </c>
      <c r="DY1224" s="426">
        <v>226</v>
      </c>
      <c r="DZ1224" s="426">
        <v>146</v>
      </c>
      <c r="EA1224" s="426">
        <v>80</v>
      </c>
      <c r="EB1224" s="426">
        <v>20</v>
      </c>
      <c r="EC1224" s="426">
        <v>7</v>
      </c>
      <c r="ED1224" s="426">
        <v>11</v>
      </c>
      <c r="EE1224" s="426">
        <v>196</v>
      </c>
      <c r="EF1224" s="426">
        <v>210</v>
      </c>
      <c r="EG1224" s="426">
        <v>228</v>
      </c>
      <c r="EH1224" s="426">
        <v>66</v>
      </c>
      <c r="EI1224" s="426">
        <v>127</v>
      </c>
      <c r="EJ1224" s="426">
        <v>1</v>
      </c>
      <c r="EK1224" s="426">
        <v>145</v>
      </c>
      <c r="EL1224" s="426">
        <v>44</v>
      </c>
      <c r="EM1224" s="426">
        <v>64</v>
      </c>
      <c r="EN1224" s="426">
        <v>132</v>
      </c>
      <c r="EO1224" s="426">
        <v>107</v>
      </c>
      <c r="EP1224" s="426">
        <v>10</v>
      </c>
      <c r="EQ1224" s="426">
        <v>48</v>
      </c>
      <c r="ER1224" s="426">
        <v>130</v>
      </c>
      <c r="ES1224" s="426">
        <v>201</v>
      </c>
      <c r="ET1224" s="426">
        <v>218</v>
      </c>
      <c r="EU1224" s="426">
        <v>129</v>
      </c>
      <c r="EV1224" s="426">
        <v>55</v>
      </c>
      <c r="EW1224" s="426">
        <v>41</v>
      </c>
      <c r="EX1224" s="426">
        <v>232</v>
      </c>
      <c r="EY1224" s="426">
        <v>216</v>
      </c>
      <c r="EZ1224" s="426">
        <v>140</v>
      </c>
      <c r="FA1224" s="426">
        <v>59</v>
      </c>
      <c r="FB1224" s="426">
        <v>77</v>
      </c>
      <c r="FC1224" s="426">
        <v>113</v>
      </c>
      <c r="FD1224" s="426">
        <v>121</v>
      </c>
      <c r="FE1224" s="426">
        <v>33</v>
      </c>
      <c r="FF1224" s="426">
        <v>14</v>
      </c>
      <c r="FG1224" s="426">
        <v>119</v>
      </c>
      <c r="FH1224" s="426">
        <v>148</v>
      </c>
      <c r="FI1224" s="426">
        <v>134</v>
      </c>
      <c r="FJ1224" s="426">
        <v>164</v>
      </c>
      <c r="FK1224" s="426">
        <v>179</v>
      </c>
      <c r="FL1224" s="426">
        <v>175</v>
      </c>
      <c r="FM1224" s="426">
        <v>238</v>
      </c>
      <c r="FN1224" s="426">
        <v>112</v>
      </c>
      <c r="FO1224" s="426">
        <v>3</v>
      </c>
      <c r="FP1224" s="426">
        <v>211</v>
      </c>
      <c r="FQ1224" s="426">
        <v>150</v>
      </c>
      <c r="FR1224" s="426">
        <v>195</v>
      </c>
      <c r="FS1224" s="426">
        <v>82</v>
      </c>
      <c r="FT1224" s="426">
        <v>205</v>
      </c>
      <c r="FU1224" s="426">
        <v>58</v>
      </c>
      <c r="FV1224" s="426">
        <v>142</v>
      </c>
      <c r="FW1224" s="426">
        <v>126</v>
      </c>
      <c r="FX1224" s="426">
        <v>184</v>
      </c>
      <c r="FY1224" s="426">
        <v>193</v>
      </c>
      <c r="FZ1224" s="426">
        <v>25</v>
      </c>
      <c r="GA1224" s="426">
        <v>241</v>
      </c>
      <c r="GB1224" s="426">
        <v>152</v>
      </c>
      <c r="GC1224" s="426">
        <v>143</v>
      </c>
      <c r="GD1224" s="426">
        <v>163</v>
      </c>
      <c r="GE1224" s="426">
        <v>144</v>
      </c>
      <c r="GF1224" s="426">
        <v>200</v>
      </c>
      <c r="GG1224" s="426">
        <v>86</v>
      </c>
      <c r="GH1224" s="426">
        <v>2</v>
      </c>
      <c r="GI1224" s="426">
        <v>243</v>
      </c>
      <c r="GJ1224" s="426">
        <v>191</v>
      </c>
      <c r="GK1224" s="426">
        <v>229</v>
      </c>
      <c r="GL1224" s="426">
        <v>151</v>
      </c>
      <c r="GM1224" s="426">
        <v>42</v>
      </c>
      <c r="GN1224" s="426">
        <v>155</v>
      </c>
      <c r="GO1224" s="426">
        <v>24</v>
      </c>
      <c r="GP1224" s="426">
        <v>74</v>
      </c>
      <c r="GQ1224" s="426">
        <v>32</v>
      </c>
      <c r="GR1224" s="426">
        <v>223</v>
      </c>
      <c r="GS1224" s="426">
        <v>122</v>
      </c>
      <c r="GT1224" s="426">
        <v>13</v>
      </c>
      <c r="GU1224" s="426">
        <v>236</v>
      </c>
      <c r="GV1224" s="426">
        <v>68</v>
      </c>
      <c r="GW1224" s="426">
        <v>26</v>
      </c>
      <c r="GX1224" s="426">
        <v>35</v>
      </c>
      <c r="GY1224" s="426">
        <v>39</v>
      </c>
      <c r="GZ1224" s="426">
        <v>202</v>
      </c>
      <c r="HA1224" s="426">
        <v>187</v>
      </c>
      <c r="HB1224" s="426">
        <v>73</v>
      </c>
      <c r="HC1224" s="426">
        <v>43</v>
      </c>
      <c r="HD1224" s="426">
        <v>235</v>
      </c>
      <c r="HE1224" s="426">
        <v>36</v>
      </c>
      <c r="HF1224" s="426">
        <v>220</v>
      </c>
      <c r="HG1224" s="426">
        <v>189</v>
      </c>
      <c r="HH1224" s="426">
        <v>157</v>
      </c>
      <c r="HI1224" s="426">
        <v>111</v>
      </c>
      <c r="HJ1224" s="426">
        <v>135</v>
      </c>
      <c r="HK1224" s="426">
        <v>28</v>
      </c>
      <c r="HL1224" s="426">
        <v>19</v>
      </c>
      <c r="HM1224" s="426">
        <v>94</v>
      </c>
      <c r="HN1224" s="426">
        <v>194</v>
      </c>
      <c r="HO1224" s="426">
        <v>197</v>
      </c>
      <c r="HP1224" s="426">
        <v>190</v>
      </c>
      <c r="HQ1224" s="426">
        <v>23</v>
      </c>
      <c r="HR1224" s="426">
        <v>169</v>
      </c>
      <c r="HS1224" s="426">
        <v>242</v>
      </c>
      <c r="HT1224" s="426">
        <v>40</v>
      </c>
      <c r="HU1224" s="426">
        <v>110</v>
      </c>
      <c r="HV1224" s="426">
        <v>17</v>
      </c>
      <c r="HW1224" s="426">
        <v>75</v>
      </c>
      <c r="HX1224" s="426">
        <v>100</v>
      </c>
      <c r="HY1224" s="426">
        <v>230</v>
      </c>
      <c r="HZ1224" s="426">
        <v>12</v>
      </c>
      <c r="IA1224" s="426">
        <v>174</v>
      </c>
      <c r="IB1224" s="426">
        <v>54</v>
      </c>
      <c r="IC1224" s="426">
        <v>50</v>
      </c>
      <c r="ID1224" s="426">
        <v>247</v>
      </c>
      <c r="IE1224" s="426">
        <v>93</v>
      </c>
      <c r="IF1224" s="426">
        <v>106</v>
      </c>
      <c r="IG1224" s="426">
        <v>95</v>
      </c>
      <c r="IH1224" s="426">
        <v>131</v>
      </c>
      <c r="II1224" s="426">
        <v>79</v>
      </c>
      <c r="IJ1224" s="426">
        <v>45</v>
      </c>
      <c r="IL1224" s="426">
        <v>49</v>
      </c>
      <c r="IM1224" s="426">
        <v>180</v>
      </c>
      <c r="IN1224" s="426">
        <v>165</v>
      </c>
      <c r="IO1224" s="426">
        <v>61</v>
      </c>
      <c r="IQ1224" s="426">
        <v>182</v>
      </c>
      <c r="IR1224" s="426">
        <v>108</v>
      </c>
      <c r="IS1224" s="426">
        <v>101</v>
      </c>
      <c r="IT1224" s="426">
        <v>71</v>
      </c>
    </row>
    <row r="1225" spans="4:254" x14ac:dyDescent="0.2">
      <c r="E1225" s="428" t="s">
        <v>159</v>
      </c>
      <c r="F1225" s="426">
        <v>110</v>
      </c>
      <c r="G1225" s="426">
        <v>113</v>
      </c>
      <c r="H1225" s="426">
        <v>145</v>
      </c>
      <c r="I1225" s="426">
        <v>117</v>
      </c>
      <c r="J1225" s="426">
        <v>191</v>
      </c>
      <c r="K1225" s="426">
        <v>184</v>
      </c>
      <c r="L1225" s="426">
        <v>161</v>
      </c>
      <c r="M1225" s="426">
        <v>139</v>
      </c>
      <c r="N1225" s="426">
        <v>36</v>
      </c>
      <c r="O1225" s="426">
        <v>173</v>
      </c>
      <c r="P1225" s="426">
        <v>190</v>
      </c>
      <c r="Q1225" s="426">
        <v>64</v>
      </c>
      <c r="R1225" s="426">
        <v>114</v>
      </c>
      <c r="S1225" s="426">
        <v>5</v>
      </c>
      <c r="T1225" s="426">
        <v>126</v>
      </c>
      <c r="U1225" s="426">
        <v>223</v>
      </c>
      <c r="V1225" s="426">
        <v>216</v>
      </c>
      <c r="W1225" s="426">
        <v>147</v>
      </c>
      <c r="X1225" s="426">
        <v>108</v>
      </c>
      <c r="Y1225" s="426">
        <v>167</v>
      </c>
      <c r="Z1225" s="426">
        <v>88</v>
      </c>
      <c r="AA1225" s="426">
        <v>240</v>
      </c>
      <c r="AB1225" s="426">
        <v>237</v>
      </c>
      <c r="AC1225" s="426">
        <v>228</v>
      </c>
      <c r="AD1225" s="426">
        <v>136</v>
      </c>
      <c r="AE1225" s="426">
        <v>159</v>
      </c>
      <c r="AF1225" s="426">
        <v>218</v>
      </c>
      <c r="AG1225" s="426">
        <v>46</v>
      </c>
      <c r="AH1225" s="426">
        <v>122</v>
      </c>
      <c r="AI1225" s="426">
        <v>101</v>
      </c>
      <c r="AJ1225" s="426">
        <v>134</v>
      </c>
      <c r="AK1225" s="426">
        <v>200</v>
      </c>
      <c r="AL1225" s="426">
        <v>82</v>
      </c>
      <c r="AM1225" s="426">
        <v>182</v>
      </c>
      <c r="AN1225" s="426">
        <v>209</v>
      </c>
      <c r="AO1225" s="426">
        <v>239</v>
      </c>
      <c r="AP1225" s="426">
        <v>11</v>
      </c>
      <c r="AQ1225" s="426">
        <v>39</v>
      </c>
      <c r="AR1225" s="426">
        <v>131</v>
      </c>
      <c r="AS1225" s="426">
        <v>213</v>
      </c>
      <c r="AT1225" s="426">
        <v>25</v>
      </c>
      <c r="AU1225" s="426">
        <v>125</v>
      </c>
      <c r="AV1225" s="426">
        <v>112</v>
      </c>
      <c r="AW1225" s="426">
        <v>78</v>
      </c>
      <c r="AX1225" s="426">
        <v>158</v>
      </c>
      <c r="AY1225" s="426">
        <v>30</v>
      </c>
      <c r="AZ1225" s="426">
        <v>93</v>
      </c>
      <c r="BA1225" s="426">
        <v>140</v>
      </c>
      <c r="BB1225" s="426">
        <v>133</v>
      </c>
      <c r="BC1225" s="426">
        <v>63</v>
      </c>
      <c r="BD1225" s="426">
        <v>174</v>
      </c>
      <c r="BE1225" s="426">
        <v>76</v>
      </c>
      <c r="BF1225" s="426">
        <v>176</v>
      </c>
      <c r="BG1225" s="426">
        <v>1</v>
      </c>
      <c r="BH1225" s="426">
        <v>202</v>
      </c>
      <c r="BI1225" s="426">
        <v>70</v>
      </c>
      <c r="BJ1225" s="426">
        <v>79</v>
      </c>
      <c r="BK1225" s="426">
        <v>65</v>
      </c>
      <c r="BL1225" s="426">
        <v>38</v>
      </c>
      <c r="BM1225" s="426">
        <v>163</v>
      </c>
      <c r="BN1225" s="426">
        <v>123</v>
      </c>
      <c r="BO1225" s="426">
        <v>28</v>
      </c>
      <c r="BP1225" s="426">
        <v>2</v>
      </c>
      <c r="BQ1225" s="426">
        <v>100</v>
      </c>
      <c r="BR1225" s="426">
        <v>128</v>
      </c>
      <c r="BS1225" s="426">
        <v>160</v>
      </c>
      <c r="BT1225" s="426">
        <v>238</v>
      </c>
      <c r="BU1225" s="426">
        <v>106</v>
      </c>
      <c r="BV1225" s="426">
        <v>22</v>
      </c>
      <c r="BW1225" s="426">
        <v>48</v>
      </c>
      <c r="BX1225" s="426">
        <v>189</v>
      </c>
      <c r="BY1225" s="426">
        <v>49</v>
      </c>
      <c r="BZ1225" s="426">
        <v>85</v>
      </c>
      <c r="CA1225" s="426">
        <v>166</v>
      </c>
      <c r="CB1225" s="426">
        <v>98</v>
      </c>
      <c r="CC1225" s="426">
        <v>24</v>
      </c>
      <c r="CD1225" s="426">
        <v>9</v>
      </c>
      <c r="CE1225" s="426">
        <v>243</v>
      </c>
      <c r="CF1225" s="426">
        <v>53</v>
      </c>
      <c r="CG1225" s="426">
        <v>43</v>
      </c>
      <c r="CH1225" s="426">
        <v>23</v>
      </c>
      <c r="CI1225" s="426">
        <v>214</v>
      </c>
      <c r="CJ1225" s="426">
        <v>152</v>
      </c>
      <c r="CK1225" s="426">
        <v>7</v>
      </c>
      <c r="CL1225" s="426">
        <v>234</v>
      </c>
      <c r="CM1225" s="426">
        <v>99</v>
      </c>
      <c r="CN1225" s="426">
        <v>165</v>
      </c>
      <c r="CO1225" s="426">
        <v>127</v>
      </c>
      <c r="CP1225" s="426">
        <v>245</v>
      </c>
      <c r="CQ1225" s="426">
        <v>116</v>
      </c>
      <c r="CR1225" s="426">
        <v>168</v>
      </c>
      <c r="CS1225" s="426">
        <v>118</v>
      </c>
      <c r="CT1225" s="426">
        <v>62</v>
      </c>
      <c r="CU1225" s="426">
        <v>196</v>
      </c>
      <c r="CV1225" s="426">
        <v>164</v>
      </c>
      <c r="CW1225" s="426">
        <v>52</v>
      </c>
      <c r="CX1225" s="426">
        <v>198</v>
      </c>
      <c r="CY1225" s="426">
        <v>121</v>
      </c>
      <c r="CZ1225" s="426">
        <v>208</v>
      </c>
      <c r="DA1225" s="426">
        <v>97</v>
      </c>
      <c r="DB1225" s="426">
        <v>103</v>
      </c>
      <c r="DC1225" s="426">
        <v>169</v>
      </c>
      <c r="DD1225" s="426">
        <v>10</v>
      </c>
      <c r="DE1225" s="426">
        <v>96</v>
      </c>
      <c r="DF1225" s="426">
        <v>3</v>
      </c>
      <c r="DG1225" s="426">
        <v>89</v>
      </c>
      <c r="DH1225" s="426">
        <v>231</v>
      </c>
      <c r="DI1225" s="426">
        <v>187</v>
      </c>
      <c r="DJ1225" s="426">
        <v>41</v>
      </c>
      <c r="DK1225" s="426">
        <v>193</v>
      </c>
      <c r="DL1225" s="426">
        <v>92</v>
      </c>
      <c r="DM1225" s="426">
        <v>146</v>
      </c>
      <c r="DN1225" s="426">
        <v>156</v>
      </c>
      <c r="DO1225" s="426">
        <v>16</v>
      </c>
      <c r="DP1225" s="426">
        <v>246</v>
      </c>
      <c r="DQ1225" s="426">
        <v>124</v>
      </c>
      <c r="DR1225" s="426">
        <v>203</v>
      </c>
      <c r="DS1225" s="426">
        <v>72</v>
      </c>
      <c r="DT1225" s="426">
        <v>142</v>
      </c>
      <c r="DU1225" s="426">
        <v>18</v>
      </c>
      <c r="DV1225" s="426">
        <v>215</v>
      </c>
      <c r="DW1225" s="426">
        <v>54</v>
      </c>
      <c r="DX1225" s="426">
        <v>44</v>
      </c>
      <c r="DY1225" s="426">
        <v>66</v>
      </c>
      <c r="DZ1225" s="426">
        <v>181</v>
      </c>
      <c r="EA1225" s="426">
        <v>45</v>
      </c>
      <c r="EB1225" s="426">
        <v>74</v>
      </c>
      <c r="EC1225" s="426">
        <v>59</v>
      </c>
      <c r="ED1225" s="426">
        <v>105</v>
      </c>
      <c r="EE1225" s="426">
        <v>31</v>
      </c>
      <c r="EF1225" s="426">
        <v>225</v>
      </c>
      <c r="EG1225" s="426">
        <v>175</v>
      </c>
      <c r="EH1225" s="426">
        <v>57</v>
      </c>
      <c r="EI1225" s="426">
        <v>206</v>
      </c>
      <c r="EJ1225" s="426">
        <v>242</v>
      </c>
      <c r="EK1225" s="426">
        <v>104</v>
      </c>
      <c r="EL1225" s="426">
        <v>148</v>
      </c>
      <c r="EM1225" s="426">
        <v>27</v>
      </c>
      <c r="EN1225" s="426">
        <v>8</v>
      </c>
      <c r="EO1225" s="426">
        <v>138</v>
      </c>
      <c r="EP1225" s="426">
        <v>17</v>
      </c>
      <c r="EQ1225" s="426">
        <v>6</v>
      </c>
      <c r="ER1225" s="426">
        <v>15</v>
      </c>
      <c r="ES1225" s="426">
        <v>80</v>
      </c>
      <c r="ET1225" s="426">
        <v>84</v>
      </c>
      <c r="EU1225" s="426">
        <v>230</v>
      </c>
      <c r="EV1225" s="426">
        <v>185</v>
      </c>
      <c r="EW1225" s="426">
        <v>154</v>
      </c>
      <c r="EX1225" s="426">
        <v>211</v>
      </c>
      <c r="EY1225" s="426">
        <v>58</v>
      </c>
      <c r="EZ1225" s="426">
        <v>109</v>
      </c>
      <c r="FA1225" s="426">
        <v>178</v>
      </c>
      <c r="FB1225" s="426">
        <v>87</v>
      </c>
      <c r="FC1225" s="426">
        <v>197</v>
      </c>
      <c r="FD1225" s="426">
        <v>227</v>
      </c>
      <c r="FE1225" s="426">
        <v>229</v>
      </c>
      <c r="FF1225" s="426">
        <v>95</v>
      </c>
      <c r="FG1225" s="426">
        <v>4</v>
      </c>
      <c r="FH1225" s="426">
        <v>162</v>
      </c>
      <c r="FI1225" s="426">
        <v>207</v>
      </c>
      <c r="FJ1225" s="426">
        <v>144</v>
      </c>
      <c r="FK1225" s="426">
        <v>153</v>
      </c>
      <c r="FL1225" s="426">
        <v>56</v>
      </c>
      <c r="FM1225" s="426">
        <v>244</v>
      </c>
      <c r="FN1225" s="426">
        <v>129</v>
      </c>
      <c r="FO1225" s="426">
        <v>220</v>
      </c>
      <c r="FP1225" s="426">
        <v>204</v>
      </c>
      <c r="FQ1225" s="426">
        <v>67</v>
      </c>
      <c r="FR1225" s="426">
        <v>55</v>
      </c>
      <c r="FS1225" s="426">
        <v>33</v>
      </c>
      <c r="FT1225" s="426">
        <v>29</v>
      </c>
      <c r="FU1225" s="426">
        <v>90</v>
      </c>
      <c r="FV1225" s="426">
        <v>210</v>
      </c>
      <c r="FW1225" s="426">
        <v>37</v>
      </c>
      <c r="FX1225" s="426">
        <v>241</v>
      </c>
      <c r="FY1225" s="426">
        <v>14</v>
      </c>
      <c r="FZ1225" s="426">
        <v>130</v>
      </c>
      <c r="GA1225" s="426">
        <v>20</v>
      </c>
      <c r="GB1225" s="426">
        <v>177</v>
      </c>
      <c r="GC1225" s="426">
        <v>233</v>
      </c>
      <c r="GD1225" s="426">
        <v>40</v>
      </c>
      <c r="GE1225" s="426">
        <v>73</v>
      </c>
      <c r="GF1225" s="426">
        <v>212</v>
      </c>
      <c r="GG1225" s="426">
        <v>170</v>
      </c>
      <c r="GH1225" s="426">
        <v>102</v>
      </c>
      <c r="GI1225" s="426">
        <v>143</v>
      </c>
      <c r="GJ1225" s="426">
        <v>26</v>
      </c>
      <c r="GK1225" s="426">
        <v>180</v>
      </c>
      <c r="GL1225" s="426">
        <v>183</v>
      </c>
      <c r="GM1225" s="426">
        <v>91</v>
      </c>
      <c r="GN1225" s="426">
        <v>119</v>
      </c>
      <c r="GO1225" s="426">
        <v>69</v>
      </c>
      <c r="GP1225" s="426">
        <v>107</v>
      </c>
      <c r="GQ1225" s="426">
        <v>77</v>
      </c>
      <c r="GR1225" s="426">
        <v>192</v>
      </c>
      <c r="GS1225" s="426">
        <v>194</v>
      </c>
      <c r="GT1225" s="426">
        <v>61</v>
      </c>
      <c r="GU1225" s="426">
        <v>34</v>
      </c>
      <c r="GV1225" s="426">
        <v>83</v>
      </c>
      <c r="GW1225" s="426">
        <v>111</v>
      </c>
      <c r="GX1225" s="426">
        <v>179</v>
      </c>
      <c r="GY1225" s="426">
        <v>224</v>
      </c>
      <c r="GZ1225" s="426">
        <v>120</v>
      </c>
      <c r="HA1225" s="426">
        <v>236</v>
      </c>
      <c r="HB1225" s="426">
        <v>201</v>
      </c>
      <c r="HC1225" s="426">
        <v>19</v>
      </c>
      <c r="HD1225" s="426">
        <v>226</v>
      </c>
      <c r="HE1225" s="426">
        <v>235</v>
      </c>
      <c r="HF1225" s="426">
        <v>13</v>
      </c>
      <c r="HG1225" s="426">
        <v>151</v>
      </c>
      <c r="HH1225" s="426">
        <v>199</v>
      </c>
      <c r="HI1225" s="426">
        <v>188</v>
      </c>
      <c r="HJ1225" s="426">
        <v>12</v>
      </c>
      <c r="HK1225" s="426">
        <v>205</v>
      </c>
      <c r="HL1225" s="426">
        <v>171</v>
      </c>
      <c r="HM1225" s="426">
        <v>132</v>
      </c>
      <c r="HN1225" s="426">
        <v>219</v>
      </c>
      <c r="HO1225" s="426">
        <v>222</v>
      </c>
      <c r="HP1225" s="426">
        <v>157</v>
      </c>
      <c r="HQ1225" s="426">
        <v>71</v>
      </c>
      <c r="HR1225" s="426">
        <v>195</v>
      </c>
      <c r="HS1225" s="426">
        <v>221</v>
      </c>
      <c r="HT1225" s="426">
        <v>47</v>
      </c>
      <c r="HU1225" s="426">
        <v>115</v>
      </c>
      <c r="HV1225" s="426">
        <v>217</v>
      </c>
      <c r="HW1225" s="426">
        <v>232</v>
      </c>
      <c r="HX1225" s="426">
        <v>247</v>
      </c>
      <c r="HY1225" s="426">
        <v>94</v>
      </c>
      <c r="HZ1225" s="426">
        <v>81</v>
      </c>
      <c r="IA1225" s="426">
        <v>186</v>
      </c>
      <c r="IB1225" s="426">
        <v>60</v>
      </c>
      <c r="IC1225" s="426">
        <v>155</v>
      </c>
      <c r="ID1225" s="426">
        <v>86</v>
      </c>
      <c r="IE1225" s="426">
        <v>21</v>
      </c>
      <c r="IF1225" s="426">
        <v>141</v>
      </c>
      <c r="IG1225" s="426">
        <v>50</v>
      </c>
      <c r="IH1225" s="426">
        <v>51</v>
      </c>
      <c r="II1225" s="426">
        <v>149</v>
      </c>
      <c r="IJ1225" s="426">
        <v>75</v>
      </c>
      <c r="IL1225" s="426">
        <v>32</v>
      </c>
      <c r="IM1225" s="426">
        <v>150</v>
      </c>
      <c r="IN1225" s="426">
        <v>137</v>
      </c>
      <c r="IO1225" s="426">
        <v>135</v>
      </c>
      <c r="IQ1225" s="426">
        <v>172</v>
      </c>
      <c r="IR1225" s="426">
        <v>68</v>
      </c>
      <c r="IS1225" s="426">
        <v>42</v>
      </c>
      <c r="IT1225" s="426">
        <v>35</v>
      </c>
    </row>
    <row r="1227" spans="4:254" x14ac:dyDescent="0.2">
      <c r="D1227" s="429">
        <v>248</v>
      </c>
      <c r="E1227" s="429" t="s">
        <v>179</v>
      </c>
    </row>
    <row r="1228" spans="4:254" x14ac:dyDescent="0.2">
      <c r="E1228" s="428" t="s">
        <v>130</v>
      </c>
      <c r="F1228" s="426">
        <v>1</v>
      </c>
      <c r="G1228" s="426">
        <v>2</v>
      </c>
      <c r="H1228" s="426">
        <v>3</v>
      </c>
      <c r="I1228" s="426">
        <v>4</v>
      </c>
      <c r="J1228" s="426">
        <v>5</v>
      </c>
      <c r="K1228" s="426">
        <v>6</v>
      </c>
      <c r="L1228" s="426">
        <v>7</v>
      </c>
      <c r="M1228" s="426">
        <v>8</v>
      </c>
      <c r="N1228" s="426">
        <v>9</v>
      </c>
      <c r="O1228" s="426">
        <v>10</v>
      </c>
      <c r="P1228" s="426">
        <v>11</v>
      </c>
      <c r="Q1228" s="426">
        <v>12</v>
      </c>
      <c r="R1228" s="426">
        <v>13</v>
      </c>
      <c r="S1228" s="426">
        <v>14</v>
      </c>
      <c r="T1228" s="426">
        <v>15</v>
      </c>
      <c r="U1228" s="426">
        <v>16</v>
      </c>
      <c r="V1228" s="426">
        <v>17</v>
      </c>
      <c r="W1228" s="426">
        <v>18</v>
      </c>
      <c r="X1228" s="426">
        <v>19</v>
      </c>
      <c r="Y1228" s="426">
        <v>20</v>
      </c>
      <c r="Z1228" s="426">
        <v>21</v>
      </c>
      <c r="AA1228" s="426">
        <v>22</v>
      </c>
      <c r="AB1228" s="426">
        <v>23</v>
      </c>
      <c r="AC1228" s="426">
        <v>24</v>
      </c>
      <c r="AD1228" s="426">
        <v>25</v>
      </c>
      <c r="AE1228" s="426">
        <v>26</v>
      </c>
      <c r="AF1228" s="426">
        <v>27</v>
      </c>
      <c r="AG1228" s="426">
        <v>28</v>
      </c>
      <c r="AH1228" s="426">
        <v>29</v>
      </c>
      <c r="AI1228" s="426">
        <v>30</v>
      </c>
      <c r="AJ1228" s="426">
        <v>31</v>
      </c>
      <c r="AK1228" s="426">
        <v>32</v>
      </c>
      <c r="AL1228" s="426">
        <v>33</v>
      </c>
      <c r="AM1228" s="426">
        <v>34</v>
      </c>
      <c r="AN1228" s="426">
        <v>35</v>
      </c>
      <c r="AO1228" s="426">
        <v>36</v>
      </c>
      <c r="AP1228" s="426">
        <v>37</v>
      </c>
      <c r="AQ1228" s="426">
        <v>38</v>
      </c>
      <c r="AR1228" s="426">
        <v>39</v>
      </c>
      <c r="AS1228" s="426">
        <v>40</v>
      </c>
      <c r="AT1228" s="426">
        <v>41</v>
      </c>
      <c r="AU1228" s="426">
        <v>42</v>
      </c>
      <c r="AV1228" s="426">
        <v>43</v>
      </c>
      <c r="AW1228" s="426">
        <v>44</v>
      </c>
      <c r="AX1228" s="426">
        <v>45</v>
      </c>
      <c r="AY1228" s="426">
        <v>46</v>
      </c>
      <c r="AZ1228" s="426">
        <v>47</v>
      </c>
      <c r="BA1228" s="426">
        <v>48</v>
      </c>
      <c r="BB1228" s="426">
        <v>49</v>
      </c>
      <c r="BC1228" s="426">
        <v>50</v>
      </c>
      <c r="BD1228" s="426">
        <v>51</v>
      </c>
      <c r="BE1228" s="426">
        <v>52</v>
      </c>
      <c r="BF1228" s="426">
        <v>53</v>
      </c>
      <c r="BG1228" s="426">
        <v>54</v>
      </c>
      <c r="BH1228" s="426">
        <v>55</v>
      </c>
      <c r="BI1228" s="426">
        <v>56</v>
      </c>
      <c r="BJ1228" s="426">
        <v>57</v>
      </c>
      <c r="BK1228" s="426">
        <v>58</v>
      </c>
      <c r="BL1228" s="426">
        <v>59</v>
      </c>
      <c r="BM1228" s="426">
        <v>60</v>
      </c>
      <c r="BN1228" s="426">
        <v>61</v>
      </c>
      <c r="BO1228" s="426">
        <v>62</v>
      </c>
      <c r="BP1228" s="426">
        <v>63</v>
      </c>
      <c r="BQ1228" s="426">
        <v>64</v>
      </c>
      <c r="BR1228" s="426">
        <v>65</v>
      </c>
      <c r="BS1228" s="426">
        <v>66</v>
      </c>
      <c r="BT1228" s="426">
        <v>67</v>
      </c>
      <c r="BU1228" s="426">
        <v>68</v>
      </c>
      <c r="BV1228" s="426">
        <v>69</v>
      </c>
      <c r="BW1228" s="426">
        <v>70</v>
      </c>
      <c r="BX1228" s="426">
        <v>71</v>
      </c>
      <c r="BY1228" s="426">
        <v>72</v>
      </c>
      <c r="BZ1228" s="426">
        <v>73</v>
      </c>
      <c r="CA1228" s="426">
        <v>74</v>
      </c>
      <c r="CB1228" s="426">
        <v>75</v>
      </c>
      <c r="CC1228" s="426">
        <v>76</v>
      </c>
      <c r="CD1228" s="426">
        <v>77</v>
      </c>
      <c r="CE1228" s="426">
        <v>78</v>
      </c>
      <c r="CF1228" s="426">
        <v>79</v>
      </c>
      <c r="CG1228" s="426">
        <v>80</v>
      </c>
      <c r="CH1228" s="426">
        <v>81</v>
      </c>
      <c r="CI1228" s="426">
        <v>82</v>
      </c>
      <c r="CJ1228" s="426">
        <v>83</v>
      </c>
      <c r="CK1228" s="426">
        <v>84</v>
      </c>
      <c r="CL1228" s="426">
        <v>85</v>
      </c>
      <c r="CM1228" s="426">
        <v>86</v>
      </c>
      <c r="CN1228" s="426">
        <v>87</v>
      </c>
      <c r="CO1228" s="426">
        <v>88</v>
      </c>
      <c r="CP1228" s="426">
        <v>89</v>
      </c>
      <c r="CQ1228" s="426">
        <v>90</v>
      </c>
      <c r="CR1228" s="426">
        <v>91</v>
      </c>
      <c r="CS1228" s="426">
        <v>92</v>
      </c>
      <c r="CT1228" s="426">
        <v>93</v>
      </c>
      <c r="CU1228" s="426">
        <v>94</v>
      </c>
      <c r="CV1228" s="426">
        <v>95</v>
      </c>
      <c r="CW1228" s="426">
        <v>96</v>
      </c>
      <c r="CX1228" s="426">
        <v>97</v>
      </c>
      <c r="CY1228" s="426">
        <v>98</v>
      </c>
      <c r="CZ1228" s="426">
        <v>99</v>
      </c>
      <c r="DA1228" s="426">
        <v>100</v>
      </c>
      <c r="DB1228" s="426">
        <v>101</v>
      </c>
      <c r="DC1228" s="426">
        <v>102</v>
      </c>
      <c r="DD1228" s="426">
        <v>103</v>
      </c>
      <c r="DE1228" s="426">
        <v>104</v>
      </c>
      <c r="DF1228" s="426">
        <v>105</v>
      </c>
      <c r="DG1228" s="426">
        <v>106</v>
      </c>
      <c r="DH1228" s="426">
        <v>107</v>
      </c>
      <c r="DI1228" s="426">
        <v>108</v>
      </c>
      <c r="DJ1228" s="426">
        <v>109</v>
      </c>
      <c r="DK1228" s="426">
        <v>110</v>
      </c>
      <c r="DL1228" s="426">
        <v>111</v>
      </c>
      <c r="DM1228" s="426">
        <v>112</v>
      </c>
      <c r="DN1228" s="426">
        <v>113</v>
      </c>
      <c r="DO1228" s="426">
        <v>114</v>
      </c>
      <c r="DP1228" s="426">
        <v>115</v>
      </c>
      <c r="DQ1228" s="426">
        <v>116</v>
      </c>
      <c r="DR1228" s="426">
        <v>117</v>
      </c>
      <c r="DS1228" s="426">
        <v>118</v>
      </c>
      <c r="DT1228" s="426">
        <v>119</v>
      </c>
      <c r="DU1228" s="426">
        <v>120</v>
      </c>
      <c r="DV1228" s="426">
        <v>121</v>
      </c>
      <c r="DW1228" s="426">
        <v>122</v>
      </c>
      <c r="DX1228" s="426">
        <v>123</v>
      </c>
      <c r="DY1228" s="426">
        <v>124</v>
      </c>
      <c r="DZ1228" s="426">
        <v>125</v>
      </c>
      <c r="EA1228" s="426">
        <v>126</v>
      </c>
      <c r="EB1228" s="426">
        <v>127</v>
      </c>
      <c r="EC1228" s="426">
        <v>128</v>
      </c>
      <c r="ED1228" s="426">
        <v>129</v>
      </c>
      <c r="EE1228" s="426">
        <v>130</v>
      </c>
      <c r="EF1228" s="426">
        <v>131</v>
      </c>
      <c r="EG1228" s="426">
        <v>132</v>
      </c>
      <c r="EH1228" s="426">
        <v>133</v>
      </c>
      <c r="EI1228" s="426">
        <v>134</v>
      </c>
      <c r="EJ1228" s="426">
        <v>135</v>
      </c>
      <c r="EK1228" s="426">
        <v>136</v>
      </c>
      <c r="EL1228" s="426">
        <v>137</v>
      </c>
      <c r="EM1228" s="426">
        <v>138</v>
      </c>
      <c r="EN1228" s="426">
        <v>139</v>
      </c>
      <c r="EO1228" s="426">
        <v>140</v>
      </c>
      <c r="EP1228" s="426">
        <v>141</v>
      </c>
      <c r="EQ1228" s="426">
        <v>142</v>
      </c>
      <c r="ER1228" s="426">
        <v>143</v>
      </c>
      <c r="ES1228" s="426">
        <v>144</v>
      </c>
      <c r="ET1228" s="426">
        <v>145</v>
      </c>
      <c r="EU1228" s="426">
        <v>146</v>
      </c>
      <c r="EV1228" s="426">
        <v>147</v>
      </c>
      <c r="EW1228" s="426">
        <v>148</v>
      </c>
      <c r="EX1228" s="426">
        <v>149</v>
      </c>
      <c r="EY1228" s="426">
        <v>150</v>
      </c>
      <c r="EZ1228" s="426">
        <v>151</v>
      </c>
      <c r="FA1228" s="426">
        <v>152</v>
      </c>
      <c r="FB1228" s="426">
        <v>153</v>
      </c>
      <c r="FC1228" s="426">
        <v>154</v>
      </c>
      <c r="FD1228" s="426">
        <v>155</v>
      </c>
      <c r="FE1228" s="426">
        <v>156</v>
      </c>
      <c r="FF1228" s="426">
        <v>157</v>
      </c>
      <c r="FG1228" s="426">
        <v>158</v>
      </c>
      <c r="FH1228" s="426">
        <v>159</v>
      </c>
      <c r="FI1228" s="426">
        <v>160</v>
      </c>
      <c r="FJ1228" s="426">
        <v>161</v>
      </c>
      <c r="FK1228" s="426">
        <v>162</v>
      </c>
      <c r="FL1228" s="426">
        <v>163</v>
      </c>
      <c r="FM1228" s="426">
        <v>164</v>
      </c>
      <c r="FN1228" s="426">
        <v>165</v>
      </c>
      <c r="FO1228" s="426">
        <v>166</v>
      </c>
      <c r="FP1228" s="426">
        <v>167</v>
      </c>
      <c r="FQ1228" s="426">
        <v>168</v>
      </c>
      <c r="FR1228" s="426">
        <v>169</v>
      </c>
      <c r="FS1228" s="426">
        <v>170</v>
      </c>
      <c r="FT1228" s="426">
        <v>171</v>
      </c>
      <c r="FU1228" s="426">
        <v>172</v>
      </c>
      <c r="FV1228" s="426">
        <v>173</v>
      </c>
      <c r="FW1228" s="426">
        <v>174</v>
      </c>
      <c r="FX1228" s="426">
        <v>175</v>
      </c>
      <c r="FY1228" s="426">
        <v>176</v>
      </c>
      <c r="FZ1228" s="426">
        <v>177</v>
      </c>
      <c r="GA1228" s="426">
        <v>178</v>
      </c>
      <c r="GB1228" s="426">
        <v>179</v>
      </c>
      <c r="GC1228" s="426">
        <v>180</v>
      </c>
      <c r="GD1228" s="426">
        <v>181</v>
      </c>
      <c r="GE1228" s="426">
        <v>182</v>
      </c>
      <c r="GF1228" s="426">
        <v>183</v>
      </c>
      <c r="GG1228" s="426">
        <v>184</v>
      </c>
      <c r="GH1228" s="426">
        <v>185</v>
      </c>
      <c r="GI1228" s="426">
        <v>186</v>
      </c>
      <c r="GJ1228" s="426">
        <v>187</v>
      </c>
      <c r="GK1228" s="426">
        <v>188</v>
      </c>
      <c r="GL1228" s="426">
        <v>189</v>
      </c>
      <c r="GM1228" s="426">
        <v>190</v>
      </c>
      <c r="GN1228" s="426">
        <v>191</v>
      </c>
      <c r="GO1228" s="426">
        <v>192</v>
      </c>
      <c r="GP1228" s="426">
        <v>193</v>
      </c>
      <c r="GQ1228" s="426">
        <v>194</v>
      </c>
      <c r="GR1228" s="426">
        <v>195</v>
      </c>
      <c r="GS1228" s="426">
        <v>196</v>
      </c>
      <c r="GT1228" s="426">
        <v>197</v>
      </c>
      <c r="GU1228" s="426">
        <v>198</v>
      </c>
      <c r="GV1228" s="426">
        <v>199</v>
      </c>
      <c r="GW1228" s="426">
        <v>200</v>
      </c>
      <c r="GX1228" s="426">
        <v>201</v>
      </c>
      <c r="GY1228" s="426">
        <v>202</v>
      </c>
      <c r="GZ1228" s="426">
        <v>203</v>
      </c>
      <c r="HA1228" s="426">
        <v>204</v>
      </c>
      <c r="HB1228" s="426">
        <v>205</v>
      </c>
      <c r="HC1228" s="426">
        <v>206</v>
      </c>
      <c r="HD1228" s="426">
        <v>207</v>
      </c>
      <c r="HE1228" s="426">
        <v>208</v>
      </c>
      <c r="HF1228" s="426">
        <v>209</v>
      </c>
      <c r="HG1228" s="426">
        <v>210</v>
      </c>
      <c r="HH1228" s="426">
        <v>211</v>
      </c>
      <c r="HI1228" s="426">
        <v>212</v>
      </c>
      <c r="HJ1228" s="426">
        <v>213</v>
      </c>
      <c r="HK1228" s="426">
        <v>214</v>
      </c>
      <c r="HL1228" s="426">
        <v>215</v>
      </c>
      <c r="HM1228" s="426">
        <v>216</v>
      </c>
      <c r="HN1228" s="426">
        <v>217</v>
      </c>
      <c r="HO1228" s="426">
        <v>218</v>
      </c>
      <c r="HP1228" s="426">
        <v>219</v>
      </c>
      <c r="HQ1228" s="426">
        <v>220</v>
      </c>
      <c r="HR1228" s="426">
        <v>221</v>
      </c>
      <c r="HS1228" s="426">
        <v>222</v>
      </c>
      <c r="HT1228" s="426">
        <v>223</v>
      </c>
      <c r="HU1228" s="426">
        <v>224</v>
      </c>
      <c r="HV1228" s="426">
        <v>225</v>
      </c>
      <c r="HW1228" s="426">
        <v>226</v>
      </c>
      <c r="HX1228" s="426">
        <v>227</v>
      </c>
      <c r="HY1228" s="426">
        <v>228</v>
      </c>
      <c r="HZ1228" s="426">
        <v>229</v>
      </c>
      <c r="IA1228" s="426">
        <v>230</v>
      </c>
      <c r="IB1228" s="426">
        <v>231</v>
      </c>
      <c r="IC1228" s="426">
        <v>232</v>
      </c>
      <c r="ID1228" s="426">
        <v>233</v>
      </c>
      <c r="IE1228" s="426">
        <v>234</v>
      </c>
      <c r="IF1228" s="426">
        <v>235</v>
      </c>
      <c r="IG1228" s="426">
        <v>236</v>
      </c>
      <c r="IH1228" s="426">
        <v>237</v>
      </c>
      <c r="II1228" s="426">
        <v>238</v>
      </c>
      <c r="IJ1228" s="426">
        <v>239</v>
      </c>
      <c r="IK1228" s="426">
        <v>240</v>
      </c>
      <c r="IL1228" s="426">
        <v>241</v>
      </c>
      <c r="IM1228" s="426">
        <v>242</v>
      </c>
      <c r="IN1228" s="426">
        <v>243</v>
      </c>
      <c r="IO1228" s="426">
        <v>244</v>
      </c>
      <c r="IQ1228" s="426">
        <v>245</v>
      </c>
      <c r="IR1228" s="426">
        <v>246</v>
      </c>
      <c r="IS1228" s="426">
        <v>247</v>
      </c>
      <c r="IT1228" s="426">
        <v>248</v>
      </c>
    </row>
    <row r="1229" spans="4:254" x14ac:dyDescent="0.2">
      <c r="E1229" s="428" t="s">
        <v>157</v>
      </c>
      <c r="F1229" s="426">
        <v>210</v>
      </c>
      <c r="G1229" s="426">
        <v>148</v>
      </c>
      <c r="H1229" s="426">
        <v>55</v>
      </c>
      <c r="I1229" s="426">
        <v>1</v>
      </c>
      <c r="J1229" s="426">
        <v>241</v>
      </c>
      <c r="K1229" s="426">
        <v>225</v>
      </c>
      <c r="L1229" s="426">
        <v>144</v>
      </c>
      <c r="M1229" s="426">
        <v>54</v>
      </c>
      <c r="N1229" s="426">
        <v>186</v>
      </c>
      <c r="O1229" s="426">
        <v>9</v>
      </c>
      <c r="P1229" s="426">
        <v>62</v>
      </c>
      <c r="Q1229" s="426">
        <v>126</v>
      </c>
      <c r="R1229" s="426">
        <v>25</v>
      </c>
      <c r="S1229" s="426">
        <v>237</v>
      </c>
      <c r="T1229" s="426">
        <v>26</v>
      </c>
      <c r="U1229" s="426">
        <v>84</v>
      </c>
      <c r="V1229" s="426">
        <v>23</v>
      </c>
      <c r="W1229" s="426">
        <v>100</v>
      </c>
      <c r="X1229" s="426">
        <v>247</v>
      </c>
      <c r="Y1229" s="426">
        <v>151</v>
      </c>
      <c r="Z1229" s="426">
        <v>119</v>
      </c>
      <c r="AA1229" s="426">
        <v>214</v>
      </c>
      <c r="AB1229" s="426">
        <v>196</v>
      </c>
      <c r="AC1229" s="426">
        <v>61</v>
      </c>
      <c r="AD1229" s="426">
        <v>183</v>
      </c>
      <c r="AE1229" s="426">
        <v>104</v>
      </c>
      <c r="AF1229" s="426">
        <v>248</v>
      </c>
      <c r="AG1229" s="426">
        <v>79</v>
      </c>
      <c r="AH1229" s="426">
        <v>88</v>
      </c>
      <c r="AI1229" s="426">
        <v>238</v>
      </c>
      <c r="AJ1229" s="426">
        <v>109</v>
      </c>
      <c r="AK1229" s="426">
        <v>240</v>
      </c>
      <c r="AL1229" s="426">
        <v>69</v>
      </c>
      <c r="AM1229" s="426">
        <v>153</v>
      </c>
      <c r="AN1229" s="426">
        <v>129</v>
      </c>
      <c r="AO1229" s="426">
        <v>29</v>
      </c>
      <c r="AP1229" s="426">
        <v>120</v>
      </c>
      <c r="AQ1229" s="426">
        <v>192</v>
      </c>
      <c r="AR1229" s="426">
        <v>158</v>
      </c>
      <c r="AS1229" s="426">
        <v>101</v>
      </c>
      <c r="AT1229" s="426">
        <v>63</v>
      </c>
      <c r="AU1229" s="426">
        <v>143</v>
      </c>
      <c r="AV1229" s="426">
        <v>235</v>
      </c>
      <c r="AW1229" s="426">
        <v>35</v>
      </c>
      <c r="AX1229" s="426">
        <v>82</v>
      </c>
      <c r="AY1229" s="426">
        <v>77</v>
      </c>
      <c r="AZ1229" s="426">
        <v>139</v>
      </c>
      <c r="BA1229" s="426">
        <v>89</v>
      </c>
      <c r="BB1229" s="426">
        <v>108</v>
      </c>
      <c r="BC1229" s="426">
        <v>163</v>
      </c>
      <c r="BD1229" s="426">
        <v>10</v>
      </c>
      <c r="BE1229" s="426">
        <v>226</v>
      </c>
      <c r="BF1229" s="426">
        <v>94</v>
      </c>
      <c r="BG1229" s="426">
        <v>86</v>
      </c>
      <c r="BH1229" s="426">
        <v>22</v>
      </c>
      <c r="BI1229" s="426">
        <v>42</v>
      </c>
      <c r="BJ1229" s="426">
        <v>5</v>
      </c>
      <c r="BK1229" s="426">
        <v>70</v>
      </c>
      <c r="BL1229" s="426">
        <v>177</v>
      </c>
      <c r="BM1229" s="426">
        <v>122</v>
      </c>
      <c r="BN1229" s="426">
        <v>189</v>
      </c>
      <c r="BO1229" s="426">
        <v>33</v>
      </c>
      <c r="BP1229" s="426">
        <v>155</v>
      </c>
      <c r="BQ1229" s="426">
        <v>165</v>
      </c>
      <c r="BR1229" s="426">
        <v>234</v>
      </c>
      <c r="BS1229" s="426">
        <v>227</v>
      </c>
      <c r="BT1229" s="426">
        <v>64</v>
      </c>
      <c r="BU1229" s="426">
        <v>15</v>
      </c>
      <c r="BV1229" s="426">
        <v>46</v>
      </c>
      <c r="BW1229" s="426">
        <v>83</v>
      </c>
      <c r="BX1229" s="426">
        <v>52</v>
      </c>
      <c r="BY1229" s="426">
        <v>180</v>
      </c>
      <c r="BZ1229" s="426">
        <v>110</v>
      </c>
      <c r="CA1229" s="426">
        <v>133</v>
      </c>
      <c r="CB1229" s="426">
        <v>218</v>
      </c>
      <c r="CC1229" s="426">
        <v>130</v>
      </c>
      <c r="CD1229" s="426">
        <v>124</v>
      </c>
      <c r="CE1229" s="426">
        <v>140</v>
      </c>
      <c r="CF1229" s="426">
        <v>187</v>
      </c>
      <c r="CG1229" s="426">
        <v>71</v>
      </c>
      <c r="CH1229" s="426">
        <v>39</v>
      </c>
      <c r="CI1229" s="426">
        <v>45</v>
      </c>
      <c r="CJ1229" s="426">
        <v>149</v>
      </c>
      <c r="CK1229" s="426">
        <v>80</v>
      </c>
      <c r="CL1229" s="426">
        <v>204</v>
      </c>
      <c r="CM1229" s="426">
        <v>219</v>
      </c>
      <c r="CN1229" s="426">
        <v>198</v>
      </c>
      <c r="CO1229" s="426">
        <v>49</v>
      </c>
      <c r="CP1229" s="426">
        <v>161</v>
      </c>
      <c r="CQ1229" s="426">
        <v>193</v>
      </c>
      <c r="CR1229" s="426">
        <v>159</v>
      </c>
      <c r="CS1229" s="426">
        <v>216</v>
      </c>
      <c r="CT1229" s="426">
        <v>59</v>
      </c>
      <c r="CU1229" s="426">
        <v>176</v>
      </c>
      <c r="CV1229" s="426">
        <v>28</v>
      </c>
      <c r="CW1229" s="426">
        <v>53</v>
      </c>
      <c r="CX1229" s="426">
        <v>103</v>
      </c>
      <c r="CY1229" s="426">
        <v>242</v>
      </c>
      <c r="CZ1229" s="426">
        <v>37</v>
      </c>
      <c r="DA1229" s="426">
        <v>2</v>
      </c>
      <c r="DB1229" s="426">
        <v>75</v>
      </c>
      <c r="DC1229" s="426">
        <v>123</v>
      </c>
      <c r="DD1229" s="426">
        <v>195</v>
      </c>
      <c r="DE1229" s="426">
        <v>243</v>
      </c>
      <c r="DF1229" s="426">
        <v>152</v>
      </c>
      <c r="DG1229" s="426">
        <v>24</v>
      </c>
      <c r="DH1229" s="426">
        <v>58</v>
      </c>
      <c r="DI1229" s="426">
        <v>182</v>
      </c>
      <c r="DJ1229" s="426">
        <v>65</v>
      </c>
      <c r="DK1229" s="426">
        <v>27</v>
      </c>
      <c r="DL1229" s="426">
        <v>244</v>
      </c>
      <c r="DM1229" s="426">
        <v>199</v>
      </c>
      <c r="DN1229" s="426">
        <v>95</v>
      </c>
      <c r="DO1229" s="426">
        <v>90</v>
      </c>
      <c r="DP1229" s="426">
        <v>178</v>
      </c>
      <c r="DQ1229" s="426">
        <v>223</v>
      </c>
      <c r="DR1229" s="426">
        <v>20</v>
      </c>
      <c r="DS1229" s="426">
        <v>7</v>
      </c>
      <c r="DT1229" s="426">
        <v>121</v>
      </c>
      <c r="DU1229" s="426">
        <v>173</v>
      </c>
      <c r="DV1229" s="426">
        <v>74</v>
      </c>
      <c r="DW1229" s="426">
        <v>99</v>
      </c>
      <c r="DX1229" s="426">
        <v>102</v>
      </c>
      <c r="DY1229" s="426">
        <v>85</v>
      </c>
      <c r="DZ1229" s="426">
        <v>34</v>
      </c>
      <c r="EA1229" s="426">
        <v>200</v>
      </c>
      <c r="EB1229" s="426">
        <v>44</v>
      </c>
      <c r="EC1229" s="426">
        <v>232</v>
      </c>
      <c r="ED1229" s="426">
        <v>136</v>
      </c>
      <c r="EE1229" s="426">
        <v>162</v>
      </c>
      <c r="EF1229" s="426">
        <v>8</v>
      </c>
      <c r="EG1229" s="426">
        <v>141</v>
      </c>
      <c r="EH1229" s="426">
        <v>212</v>
      </c>
      <c r="EI1229" s="426">
        <v>38</v>
      </c>
      <c r="EJ1229" s="426">
        <v>117</v>
      </c>
      <c r="EK1229" s="426">
        <v>138</v>
      </c>
      <c r="EL1229" s="426">
        <v>228</v>
      </c>
      <c r="EM1229" s="426">
        <v>207</v>
      </c>
      <c r="EN1229" s="426">
        <v>21</v>
      </c>
      <c r="EO1229" s="426">
        <v>147</v>
      </c>
      <c r="EP1229" s="426">
        <v>164</v>
      </c>
      <c r="EQ1229" s="426">
        <v>134</v>
      </c>
      <c r="ER1229" s="426">
        <v>32</v>
      </c>
      <c r="ES1229" s="426">
        <v>245</v>
      </c>
      <c r="ET1229" s="426">
        <v>206</v>
      </c>
      <c r="EU1229" s="426">
        <v>174</v>
      </c>
      <c r="EV1229" s="426">
        <v>239</v>
      </c>
      <c r="EW1229" s="426">
        <v>57</v>
      </c>
      <c r="EX1229" s="426">
        <v>3</v>
      </c>
      <c r="EY1229" s="426">
        <v>168</v>
      </c>
      <c r="EZ1229" s="426">
        <v>19</v>
      </c>
      <c r="FA1229" s="426">
        <v>184</v>
      </c>
      <c r="FB1229" s="426">
        <v>40</v>
      </c>
      <c r="FC1229" s="426">
        <v>128</v>
      </c>
      <c r="FD1229" s="426">
        <v>12</v>
      </c>
      <c r="FE1229" s="426">
        <v>78</v>
      </c>
      <c r="FF1229" s="426">
        <v>13</v>
      </c>
      <c r="FG1229" s="426">
        <v>142</v>
      </c>
      <c r="FH1229" s="426">
        <v>131</v>
      </c>
      <c r="FI1229" s="426">
        <v>18</v>
      </c>
      <c r="FJ1229" s="426">
        <v>98</v>
      </c>
      <c r="FK1229" s="426">
        <v>181</v>
      </c>
      <c r="FL1229" s="426">
        <v>217</v>
      </c>
      <c r="FM1229" s="426">
        <v>201</v>
      </c>
      <c r="FN1229" s="426">
        <v>47</v>
      </c>
      <c r="FO1229" s="426">
        <v>112</v>
      </c>
      <c r="FP1229" s="426">
        <v>231</v>
      </c>
      <c r="FQ1229" s="426">
        <v>197</v>
      </c>
      <c r="FR1229" s="426">
        <v>172</v>
      </c>
      <c r="FS1229" s="426">
        <v>72</v>
      </c>
      <c r="FT1229" s="426">
        <v>205</v>
      </c>
      <c r="FU1229" s="426">
        <v>169</v>
      </c>
      <c r="FV1229" s="426">
        <v>209</v>
      </c>
      <c r="FW1229" s="426">
        <v>137</v>
      </c>
      <c r="FX1229" s="426">
        <v>31</v>
      </c>
      <c r="FY1229" s="426">
        <v>97</v>
      </c>
      <c r="FZ1229" s="426">
        <v>118</v>
      </c>
      <c r="GA1229" s="426">
        <v>154</v>
      </c>
      <c r="GB1229" s="426">
        <v>208</v>
      </c>
      <c r="GC1229" s="426">
        <v>106</v>
      </c>
      <c r="GD1229" s="426">
        <v>135</v>
      </c>
      <c r="GE1229" s="426">
        <v>185</v>
      </c>
      <c r="GF1229" s="426">
        <v>224</v>
      </c>
      <c r="GG1229" s="426">
        <v>91</v>
      </c>
      <c r="GH1229" s="426">
        <v>166</v>
      </c>
      <c r="GI1229" s="426">
        <v>175</v>
      </c>
      <c r="GJ1229" s="426">
        <v>68</v>
      </c>
      <c r="GK1229" s="426">
        <v>190</v>
      </c>
      <c r="GL1229" s="426">
        <v>56</v>
      </c>
      <c r="GM1229" s="426">
        <v>73</v>
      </c>
      <c r="GN1229" s="426">
        <v>87</v>
      </c>
      <c r="GO1229" s="426">
        <v>203</v>
      </c>
      <c r="GP1229" s="426">
        <v>16</v>
      </c>
      <c r="GQ1229" s="426">
        <v>145</v>
      </c>
      <c r="GR1229" s="426">
        <v>114</v>
      </c>
      <c r="GS1229" s="426">
        <v>132</v>
      </c>
      <c r="GT1229" s="426">
        <v>220</v>
      </c>
      <c r="GU1229" s="426">
        <v>105</v>
      </c>
      <c r="GV1229" s="426">
        <v>43</v>
      </c>
      <c r="GW1229" s="426">
        <v>93</v>
      </c>
      <c r="GX1229" s="426">
        <v>233</v>
      </c>
      <c r="GY1229" s="426">
        <v>213</v>
      </c>
      <c r="GZ1229" s="426">
        <v>246</v>
      </c>
      <c r="HA1229" s="426">
        <v>107</v>
      </c>
      <c r="HB1229" s="426">
        <v>194</v>
      </c>
      <c r="HC1229" s="426">
        <v>230</v>
      </c>
      <c r="HD1229" s="426">
        <v>50</v>
      </c>
      <c r="HE1229" s="426">
        <v>6</v>
      </c>
      <c r="HF1229" s="426">
        <v>170</v>
      </c>
      <c r="HG1229" s="426">
        <v>66</v>
      </c>
      <c r="HH1229" s="426">
        <v>4</v>
      </c>
      <c r="HI1229" s="426">
        <v>188</v>
      </c>
      <c r="HJ1229" s="426">
        <v>222</v>
      </c>
      <c r="HK1229" s="426">
        <v>81</v>
      </c>
      <c r="HL1229" s="426">
        <v>36</v>
      </c>
      <c r="HM1229" s="426">
        <v>229</v>
      </c>
      <c r="HN1229" s="426">
        <v>96</v>
      </c>
      <c r="HO1229" s="426">
        <v>146</v>
      </c>
      <c r="HP1229" s="426">
        <v>111</v>
      </c>
      <c r="HQ1229" s="426">
        <v>14</v>
      </c>
      <c r="HR1229" s="426">
        <v>215</v>
      </c>
      <c r="HS1229" s="426">
        <v>41</v>
      </c>
      <c r="HT1229" s="426">
        <v>171</v>
      </c>
      <c r="HU1229" s="426">
        <v>191</v>
      </c>
      <c r="HV1229" s="426">
        <v>48</v>
      </c>
      <c r="HW1229" s="426">
        <v>125</v>
      </c>
      <c r="HX1229" s="426">
        <v>179</v>
      </c>
      <c r="HY1229" s="426">
        <v>92</v>
      </c>
      <c r="HZ1229" s="426">
        <v>202</v>
      </c>
      <c r="IA1229" s="426">
        <v>127</v>
      </c>
      <c r="IB1229" s="426">
        <v>150</v>
      </c>
      <c r="IC1229" s="426">
        <v>221</v>
      </c>
      <c r="ID1229" s="426">
        <v>160</v>
      </c>
      <c r="IE1229" s="426">
        <v>167</v>
      </c>
      <c r="IF1229" s="426">
        <v>116</v>
      </c>
      <c r="IG1229" s="426">
        <v>113</v>
      </c>
      <c r="IH1229" s="426">
        <v>60</v>
      </c>
      <c r="II1229" s="426">
        <v>157</v>
      </c>
      <c r="IJ1229" s="426">
        <v>11</v>
      </c>
      <c r="IK1229" s="426">
        <v>67</v>
      </c>
      <c r="IL1229" s="426">
        <v>30</v>
      </c>
      <c r="IM1229" s="426">
        <v>115</v>
      </c>
      <c r="IN1229" s="426">
        <v>211</v>
      </c>
      <c r="IO1229" s="426">
        <v>156</v>
      </c>
      <c r="IQ1229" s="426">
        <v>17</v>
      </c>
      <c r="IR1229" s="426">
        <v>51</v>
      </c>
      <c r="IS1229" s="426">
        <v>236</v>
      </c>
      <c r="IT1229" s="426">
        <v>76</v>
      </c>
    </row>
    <row r="1230" spans="4:254" x14ac:dyDescent="0.2">
      <c r="E1230" s="428" t="s">
        <v>159</v>
      </c>
      <c r="F1230" s="426">
        <v>129</v>
      </c>
      <c r="G1230" s="426">
        <v>224</v>
      </c>
      <c r="H1230" s="426">
        <v>120</v>
      </c>
      <c r="I1230" s="426">
        <v>125</v>
      </c>
      <c r="J1230" s="426">
        <v>211</v>
      </c>
      <c r="K1230" s="426">
        <v>145</v>
      </c>
      <c r="L1230" s="426">
        <v>100</v>
      </c>
      <c r="M1230" s="426">
        <v>5</v>
      </c>
      <c r="N1230" s="426">
        <v>126</v>
      </c>
      <c r="O1230" s="426">
        <v>233</v>
      </c>
      <c r="P1230" s="426">
        <v>89</v>
      </c>
      <c r="Q1230" s="426">
        <v>174</v>
      </c>
      <c r="R1230" s="426">
        <v>31</v>
      </c>
      <c r="S1230" s="426">
        <v>53</v>
      </c>
      <c r="T1230" s="426">
        <v>201</v>
      </c>
      <c r="U1230" s="426">
        <v>50</v>
      </c>
      <c r="V1230" s="426">
        <v>79</v>
      </c>
      <c r="W1230" s="426">
        <v>191</v>
      </c>
      <c r="X1230" s="426">
        <v>106</v>
      </c>
      <c r="Y1230" s="426">
        <v>87</v>
      </c>
      <c r="Z1230" s="426">
        <v>12</v>
      </c>
      <c r="AA1230" s="426">
        <v>165</v>
      </c>
      <c r="AB1230" s="426">
        <v>30</v>
      </c>
      <c r="AC1230" s="426">
        <v>175</v>
      </c>
      <c r="AD1230" s="426">
        <v>24</v>
      </c>
      <c r="AE1230" s="426">
        <v>190</v>
      </c>
      <c r="AF1230" s="426">
        <v>3</v>
      </c>
      <c r="AG1230" s="426">
        <v>167</v>
      </c>
      <c r="AH1230" s="426">
        <v>135</v>
      </c>
      <c r="AI1230" s="426">
        <v>32</v>
      </c>
      <c r="AJ1230" s="426">
        <v>108</v>
      </c>
      <c r="AK1230" s="426">
        <v>119</v>
      </c>
      <c r="AL1230" s="426">
        <v>244</v>
      </c>
      <c r="AM1230" s="426">
        <v>123</v>
      </c>
      <c r="AN1230" s="426">
        <v>164</v>
      </c>
      <c r="AO1230" s="426">
        <v>60</v>
      </c>
      <c r="AP1230" s="426">
        <v>160</v>
      </c>
      <c r="AQ1230" s="426">
        <v>185</v>
      </c>
      <c r="AR1230" s="426">
        <v>98</v>
      </c>
      <c r="AS1230" s="426">
        <v>227</v>
      </c>
      <c r="AT1230" s="426">
        <v>234</v>
      </c>
      <c r="AU1230" s="426">
        <v>48</v>
      </c>
      <c r="AV1230" s="426">
        <v>230</v>
      </c>
      <c r="AW1230" s="426">
        <v>141</v>
      </c>
      <c r="AX1230" s="426">
        <v>196</v>
      </c>
      <c r="AY1230" s="426">
        <v>67</v>
      </c>
      <c r="AZ1230" s="426">
        <v>245</v>
      </c>
      <c r="BA1230" s="426">
        <v>137</v>
      </c>
      <c r="BB1230" s="426">
        <v>96</v>
      </c>
      <c r="BC1230" s="426">
        <v>64</v>
      </c>
      <c r="BD1230" s="426">
        <v>124</v>
      </c>
      <c r="BE1230" s="426">
        <v>28</v>
      </c>
      <c r="BF1230" s="426">
        <v>144</v>
      </c>
      <c r="BG1230" s="426">
        <v>215</v>
      </c>
      <c r="BH1230" s="426">
        <v>198</v>
      </c>
      <c r="BI1230" s="426">
        <v>155</v>
      </c>
      <c r="BJ1230" s="426">
        <v>54</v>
      </c>
      <c r="BK1230" s="426">
        <v>187</v>
      </c>
      <c r="BL1230" s="426">
        <v>127</v>
      </c>
      <c r="BM1230" s="426">
        <v>61</v>
      </c>
      <c r="BN1230" s="426">
        <v>115</v>
      </c>
      <c r="BO1230" s="426">
        <v>59</v>
      </c>
      <c r="BP1230" s="426">
        <v>84</v>
      </c>
      <c r="BQ1230" s="426">
        <v>116</v>
      </c>
      <c r="BR1230" s="426">
        <v>157</v>
      </c>
      <c r="BS1230" s="426">
        <v>72</v>
      </c>
      <c r="BT1230" s="426">
        <v>208</v>
      </c>
      <c r="BU1230" s="426">
        <v>45</v>
      </c>
      <c r="BV1230" s="426">
        <v>223</v>
      </c>
      <c r="BW1230" s="426">
        <v>13</v>
      </c>
      <c r="BX1230" s="426">
        <v>163</v>
      </c>
      <c r="BY1230" s="426">
        <v>95</v>
      </c>
      <c r="BZ1230" s="426">
        <v>122</v>
      </c>
      <c r="CA1230" s="426">
        <v>57</v>
      </c>
      <c r="CB1230" s="426">
        <v>228</v>
      </c>
      <c r="CC1230" s="426">
        <v>242</v>
      </c>
      <c r="CD1230" s="426">
        <v>200</v>
      </c>
      <c r="CE1230" s="426">
        <v>179</v>
      </c>
      <c r="CF1230" s="426">
        <v>52</v>
      </c>
      <c r="CG1230" s="426">
        <v>104</v>
      </c>
      <c r="CH1230" s="426">
        <v>38</v>
      </c>
      <c r="CI1230" s="426">
        <v>70</v>
      </c>
      <c r="CJ1230" s="426">
        <v>156</v>
      </c>
      <c r="CK1230" s="426">
        <v>216</v>
      </c>
      <c r="CL1230" s="426">
        <v>109</v>
      </c>
      <c r="CM1230" s="426">
        <v>194</v>
      </c>
      <c r="CN1230" s="426">
        <v>66</v>
      </c>
      <c r="CO1230" s="426">
        <v>176</v>
      </c>
      <c r="CP1230" s="426">
        <v>51</v>
      </c>
      <c r="CQ1230" s="426">
        <v>97</v>
      </c>
      <c r="CR1230" s="426">
        <v>37</v>
      </c>
      <c r="CS1230" s="426">
        <v>121</v>
      </c>
      <c r="CT1230" s="426">
        <v>47</v>
      </c>
      <c r="CU1230" s="426">
        <v>16</v>
      </c>
      <c r="CV1230" s="426">
        <v>112</v>
      </c>
      <c r="CW1230" s="426">
        <v>199</v>
      </c>
      <c r="CX1230" s="426">
        <v>18</v>
      </c>
      <c r="CY1230" s="426">
        <v>172</v>
      </c>
      <c r="CZ1230" s="426">
        <v>118</v>
      </c>
      <c r="DA1230" s="426">
        <v>229</v>
      </c>
      <c r="DB1230" s="426">
        <v>73</v>
      </c>
      <c r="DC1230" s="426">
        <v>4</v>
      </c>
      <c r="DD1230" s="426">
        <v>26</v>
      </c>
      <c r="DE1230" s="426">
        <v>10</v>
      </c>
      <c r="DF1230" s="426">
        <v>77</v>
      </c>
      <c r="DG1230" s="426">
        <v>247</v>
      </c>
      <c r="DH1230" s="426">
        <v>209</v>
      </c>
      <c r="DI1230" s="426">
        <v>11</v>
      </c>
      <c r="DJ1230" s="426">
        <v>27</v>
      </c>
      <c r="DK1230" s="426">
        <v>189</v>
      </c>
      <c r="DL1230" s="426">
        <v>162</v>
      </c>
      <c r="DM1230" s="426">
        <v>101</v>
      </c>
      <c r="DN1230" s="426">
        <v>177</v>
      </c>
      <c r="DO1230" s="426">
        <v>205</v>
      </c>
      <c r="DP1230" s="426">
        <v>236</v>
      </c>
      <c r="DQ1230" s="426">
        <v>214</v>
      </c>
      <c r="DR1230" s="426">
        <v>55</v>
      </c>
      <c r="DS1230" s="426">
        <v>22</v>
      </c>
      <c r="DT1230" s="426">
        <v>17</v>
      </c>
      <c r="DU1230" s="426">
        <v>207</v>
      </c>
      <c r="DV1230" s="426">
        <v>107</v>
      </c>
      <c r="DW1230" s="426">
        <v>158</v>
      </c>
      <c r="DX1230" s="426">
        <v>81</v>
      </c>
      <c r="DY1230" s="426">
        <v>166</v>
      </c>
      <c r="DZ1230" s="426">
        <v>56</v>
      </c>
      <c r="EA1230" s="426">
        <v>85</v>
      </c>
      <c r="EB1230" s="426">
        <v>88</v>
      </c>
      <c r="EC1230" s="426">
        <v>21</v>
      </c>
      <c r="ED1230" s="426">
        <v>6</v>
      </c>
      <c r="EE1230" s="426">
        <v>142</v>
      </c>
      <c r="EF1230" s="426">
        <v>105</v>
      </c>
      <c r="EG1230" s="426">
        <v>46</v>
      </c>
      <c r="EH1230" s="426">
        <v>136</v>
      </c>
      <c r="EI1230" s="426">
        <v>8</v>
      </c>
      <c r="EJ1230" s="426">
        <v>111</v>
      </c>
      <c r="EK1230" s="426">
        <v>168</v>
      </c>
      <c r="EL1230" s="426">
        <v>183</v>
      </c>
      <c r="EM1230" s="426">
        <v>131</v>
      </c>
      <c r="EN1230" s="426">
        <v>42</v>
      </c>
      <c r="EO1230" s="426">
        <v>226</v>
      </c>
      <c r="EP1230" s="426">
        <v>140</v>
      </c>
      <c r="EQ1230" s="426">
        <v>93</v>
      </c>
      <c r="ER1230" s="426">
        <v>240</v>
      </c>
      <c r="ES1230" s="426">
        <v>102</v>
      </c>
      <c r="ET1230" s="426">
        <v>143</v>
      </c>
      <c r="EU1230" s="426">
        <v>170</v>
      </c>
      <c r="EV1230" s="426">
        <v>238</v>
      </c>
      <c r="EW1230" s="426">
        <v>184</v>
      </c>
      <c r="EX1230" s="426">
        <v>231</v>
      </c>
      <c r="EY1230" s="426">
        <v>138</v>
      </c>
      <c r="EZ1230" s="426">
        <v>65</v>
      </c>
      <c r="FA1230" s="426">
        <v>219</v>
      </c>
      <c r="FB1230" s="426">
        <v>152</v>
      </c>
      <c r="FC1230" s="426">
        <v>92</v>
      </c>
      <c r="FD1230" s="426">
        <v>39</v>
      </c>
      <c r="FE1230" s="426">
        <v>128</v>
      </c>
      <c r="FF1230" s="426">
        <v>133</v>
      </c>
      <c r="FG1230" s="426">
        <v>99</v>
      </c>
      <c r="FH1230" s="426">
        <v>246</v>
      </c>
      <c r="FI1230" s="426">
        <v>68</v>
      </c>
      <c r="FJ1230" s="426">
        <v>204</v>
      </c>
      <c r="FK1230" s="426">
        <v>1</v>
      </c>
      <c r="FL1230" s="426">
        <v>134</v>
      </c>
      <c r="FM1230" s="426">
        <v>78</v>
      </c>
      <c r="FN1230" s="426">
        <v>19</v>
      </c>
      <c r="FO1230" s="426">
        <v>239</v>
      </c>
      <c r="FP1230" s="426">
        <v>154</v>
      </c>
      <c r="FQ1230" s="426">
        <v>44</v>
      </c>
      <c r="FR1230" s="426">
        <v>197</v>
      </c>
      <c r="FS1230" s="426">
        <v>23</v>
      </c>
      <c r="FT1230" s="426">
        <v>34</v>
      </c>
      <c r="FU1230" s="426">
        <v>83</v>
      </c>
      <c r="FV1230" s="426">
        <v>237</v>
      </c>
      <c r="FW1230" s="426">
        <v>110</v>
      </c>
      <c r="FX1230" s="426">
        <v>222</v>
      </c>
      <c r="FY1230" s="426">
        <v>9</v>
      </c>
      <c r="FZ1230" s="426">
        <v>43</v>
      </c>
      <c r="GA1230" s="426">
        <v>241</v>
      </c>
      <c r="GB1230" s="426">
        <v>218</v>
      </c>
      <c r="GC1230" s="426">
        <v>58</v>
      </c>
      <c r="GD1230" s="426">
        <v>147</v>
      </c>
      <c r="GE1230" s="426">
        <v>15</v>
      </c>
      <c r="GF1230" s="426">
        <v>130</v>
      </c>
      <c r="GG1230" s="426">
        <v>225</v>
      </c>
      <c r="GH1230" s="426">
        <v>103</v>
      </c>
      <c r="GI1230" s="426">
        <v>90</v>
      </c>
      <c r="GJ1230" s="426">
        <v>243</v>
      </c>
      <c r="GK1230" s="426">
        <v>151</v>
      </c>
      <c r="GL1230" s="426">
        <v>117</v>
      </c>
      <c r="GM1230" s="426">
        <v>221</v>
      </c>
      <c r="GN1230" s="426">
        <v>195</v>
      </c>
      <c r="GO1230" s="426">
        <v>186</v>
      </c>
      <c r="GP1230" s="426">
        <v>210</v>
      </c>
      <c r="GQ1230" s="426">
        <v>171</v>
      </c>
      <c r="GR1230" s="426">
        <v>232</v>
      </c>
      <c r="GS1230" s="426">
        <v>178</v>
      </c>
      <c r="GT1230" s="426">
        <v>49</v>
      </c>
      <c r="GU1230" s="426">
        <v>169</v>
      </c>
      <c r="GV1230" s="426">
        <v>181</v>
      </c>
      <c r="GW1230" s="426">
        <v>7</v>
      </c>
      <c r="GX1230" s="426">
        <v>114</v>
      </c>
      <c r="GY1230" s="426">
        <v>149</v>
      </c>
      <c r="GZ1230" s="426">
        <v>220</v>
      </c>
      <c r="HA1230" s="426">
        <v>213</v>
      </c>
      <c r="HB1230" s="426">
        <v>188</v>
      </c>
      <c r="HC1230" s="426">
        <v>25</v>
      </c>
      <c r="HD1230" s="426">
        <v>161</v>
      </c>
      <c r="HE1230" s="426">
        <v>75</v>
      </c>
      <c r="HF1230" s="426">
        <v>148</v>
      </c>
      <c r="HG1230" s="426">
        <v>217</v>
      </c>
      <c r="HH1230" s="426">
        <v>235</v>
      </c>
      <c r="HI1230" s="426">
        <v>173</v>
      </c>
      <c r="HJ1230" s="426">
        <v>74</v>
      </c>
      <c r="HK1230" s="426">
        <v>113</v>
      </c>
      <c r="HL1230" s="426">
        <v>192</v>
      </c>
      <c r="HM1230" s="426">
        <v>80</v>
      </c>
      <c r="HN1230" s="426">
        <v>91</v>
      </c>
      <c r="HO1230" s="426">
        <v>139</v>
      </c>
      <c r="HP1230" s="426">
        <v>132</v>
      </c>
      <c r="HQ1230" s="426">
        <v>33</v>
      </c>
      <c r="HR1230" s="426">
        <v>14</v>
      </c>
      <c r="HS1230" s="426">
        <v>69</v>
      </c>
      <c r="HT1230" s="426">
        <v>248</v>
      </c>
      <c r="HU1230" s="426">
        <v>41</v>
      </c>
      <c r="HV1230" s="426">
        <v>86</v>
      </c>
      <c r="HW1230" s="426">
        <v>193</v>
      </c>
      <c r="HX1230" s="426">
        <v>40</v>
      </c>
      <c r="HY1230" s="426">
        <v>20</v>
      </c>
      <c r="HZ1230" s="426">
        <v>63</v>
      </c>
      <c r="IA1230" s="426">
        <v>76</v>
      </c>
      <c r="IB1230" s="426">
        <v>94</v>
      </c>
      <c r="IC1230" s="426">
        <v>150</v>
      </c>
      <c r="ID1230" s="426">
        <v>29</v>
      </c>
      <c r="IE1230" s="426">
        <v>62</v>
      </c>
      <c r="IF1230" s="426">
        <v>212</v>
      </c>
      <c r="IG1230" s="426">
        <v>35</v>
      </c>
      <c r="IH1230" s="426">
        <v>159</v>
      </c>
      <c r="II1230" s="426">
        <v>71</v>
      </c>
      <c r="IJ1230" s="426">
        <v>36</v>
      </c>
      <c r="IK1230" s="426">
        <v>203</v>
      </c>
      <c r="IL1230" s="426">
        <v>82</v>
      </c>
      <c r="IM1230" s="426">
        <v>206</v>
      </c>
      <c r="IN1230" s="426">
        <v>2</v>
      </c>
      <c r="IO1230" s="426">
        <v>146</v>
      </c>
      <c r="IQ1230" s="426">
        <v>180</v>
      </c>
      <c r="IR1230" s="426">
        <v>153</v>
      </c>
      <c r="IS1230" s="426">
        <v>202</v>
      </c>
      <c r="IT1230" s="426">
        <v>182</v>
      </c>
    </row>
    <row r="1232" spans="4:254" x14ac:dyDescent="0.2">
      <c r="D1232" s="429">
        <v>249</v>
      </c>
      <c r="E1232" s="429" t="s">
        <v>179</v>
      </c>
    </row>
    <row r="1233" spans="4:259" x14ac:dyDescent="0.2">
      <c r="E1233" s="428" t="s">
        <v>130</v>
      </c>
      <c r="F1233" s="426">
        <v>1</v>
      </c>
      <c r="G1233" s="426">
        <v>2</v>
      </c>
      <c r="H1233" s="426">
        <v>3</v>
      </c>
      <c r="I1233" s="426">
        <v>4</v>
      </c>
      <c r="J1233" s="426">
        <v>5</v>
      </c>
      <c r="K1233" s="426">
        <v>6</v>
      </c>
      <c r="L1233" s="426">
        <v>7</v>
      </c>
      <c r="M1233" s="426">
        <v>8</v>
      </c>
      <c r="N1233" s="426">
        <v>9</v>
      </c>
      <c r="O1233" s="426">
        <v>10</v>
      </c>
      <c r="P1233" s="426">
        <v>11</v>
      </c>
      <c r="Q1233" s="426">
        <v>12</v>
      </c>
      <c r="R1233" s="426">
        <v>13</v>
      </c>
      <c r="S1233" s="426">
        <v>14</v>
      </c>
      <c r="T1233" s="426">
        <v>15</v>
      </c>
      <c r="U1233" s="426">
        <v>16</v>
      </c>
      <c r="V1233" s="426">
        <v>17</v>
      </c>
      <c r="W1233" s="426">
        <v>18</v>
      </c>
      <c r="X1233" s="426">
        <v>19</v>
      </c>
      <c r="Y1233" s="426">
        <v>20</v>
      </c>
      <c r="Z1233" s="426">
        <v>21</v>
      </c>
      <c r="AA1233" s="426">
        <v>22</v>
      </c>
      <c r="AB1233" s="426">
        <v>23</v>
      </c>
      <c r="AC1233" s="426">
        <v>24</v>
      </c>
      <c r="AD1233" s="426">
        <v>25</v>
      </c>
      <c r="AE1233" s="426">
        <v>26</v>
      </c>
      <c r="AF1233" s="426">
        <v>27</v>
      </c>
      <c r="AG1233" s="426">
        <v>28</v>
      </c>
      <c r="AH1233" s="426">
        <v>29</v>
      </c>
      <c r="AI1233" s="426">
        <v>30</v>
      </c>
      <c r="AJ1233" s="426">
        <v>31</v>
      </c>
      <c r="AK1233" s="426">
        <v>32</v>
      </c>
      <c r="AL1233" s="426">
        <v>33</v>
      </c>
      <c r="AM1233" s="426">
        <v>34</v>
      </c>
      <c r="AN1233" s="426">
        <v>35</v>
      </c>
      <c r="AO1233" s="426">
        <v>36</v>
      </c>
      <c r="AP1233" s="426">
        <v>37</v>
      </c>
      <c r="AQ1233" s="426">
        <v>38</v>
      </c>
      <c r="AR1233" s="426">
        <v>39</v>
      </c>
      <c r="AS1233" s="426">
        <v>40</v>
      </c>
      <c r="AT1233" s="426">
        <v>41</v>
      </c>
      <c r="AU1233" s="426">
        <v>42</v>
      </c>
      <c r="AV1233" s="426">
        <v>43</v>
      </c>
      <c r="AW1233" s="426">
        <v>44</v>
      </c>
      <c r="AX1233" s="426">
        <v>45</v>
      </c>
      <c r="AY1233" s="426">
        <v>46</v>
      </c>
      <c r="AZ1233" s="426">
        <v>47</v>
      </c>
      <c r="BA1233" s="426">
        <v>48</v>
      </c>
      <c r="BB1233" s="426">
        <v>49</v>
      </c>
      <c r="BC1233" s="426">
        <v>50</v>
      </c>
      <c r="BD1233" s="426">
        <v>51</v>
      </c>
      <c r="BE1233" s="426">
        <v>52</v>
      </c>
      <c r="BF1233" s="426">
        <v>53</v>
      </c>
      <c r="BG1233" s="426">
        <v>54</v>
      </c>
      <c r="BH1233" s="426">
        <v>55</v>
      </c>
      <c r="BI1233" s="426">
        <v>56</v>
      </c>
      <c r="BJ1233" s="426">
        <v>57</v>
      </c>
      <c r="BK1233" s="426">
        <v>58</v>
      </c>
      <c r="BL1233" s="426">
        <v>59</v>
      </c>
      <c r="BM1233" s="426">
        <v>60</v>
      </c>
      <c r="BN1233" s="426">
        <v>61</v>
      </c>
      <c r="BO1233" s="426">
        <v>62</v>
      </c>
      <c r="BP1233" s="426">
        <v>63</v>
      </c>
      <c r="BQ1233" s="426">
        <v>64</v>
      </c>
      <c r="BR1233" s="426">
        <v>65</v>
      </c>
      <c r="BS1233" s="426">
        <v>66</v>
      </c>
      <c r="BT1233" s="426">
        <v>67</v>
      </c>
      <c r="BU1233" s="426">
        <v>68</v>
      </c>
      <c r="BV1233" s="426">
        <v>69</v>
      </c>
      <c r="BW1233" s="426">
        <v>70</v>
      </c>
      <c r="BX1233" s="426">
        <v>71</v>
      </c>
      <c r="BY1233" s="426">
        <v>72</v>
      </c>
      <c r="BZ1233" s="426">
        <v>73</v>
      </c>
      <c r="CA1233" s="426">
        <v>74</v>
      </c>
      <c r="CB1233" s="426">
        <v>75</v>
      </c>
      <c r="CC1233" s="426">
        <v>76</v>
      </c>
      <c r="CD1233" s="426">
        <v>77</v>
      </c>
      <c r="CE1233" s="426">
        <v>78</v>
      </c>
      <c r="CF1233" s="426">
        <v>79</v>
      </c>
      <c r="CG1233" s="426">
        <v>80</v>
      </c>
      <c r="CH1233" s="426">
        <v>81</v>
      </c>
      <c r="CI1233" s="426">
        <v>82</v>
      </c>
      <c r="CJ1233" s="426">
        <v>83</v>
      </c>
      <c r="CK1233" s="426">
        <v>84</v>
      </c>
      <c r="CL1233" s="426">
        <v>85</v>
      </c>
      <c r="CM1233" s="426">
        <v>86</v>
      </c>
      <c r="CN1233" s="426">
        <v>87</v>
      </c>
      <c r="CO1233" s="426">
        <v>88</v>
      </c>
      <c r="CP1233" s="426">
        <v>89</v>
      </c>
      <c r="CQ1233" s="426">
        <v>90</v>
      </c>
      <c r="CR1233" s="426">
        <v>91</v>
      </c>
      <c r="CS1233" s="426">
        <v>92</v>
      </c>
      <c r="CT1233" s="426">
        <v>93</v>
      </c>
      <c r="CU1233" s="426">
        <v>94</v>
      </c>
      <c r="CV1233" s="426">
        <v>95</v>
      </c>
      <c r="CW1233" s="426">
        <v>96</v>
      </c>
      <c r="CX1233" s="426">
        <v>97</v>
      </c>
      <c r="CY1233" s="426">
        <v>98</v>
      </c>
      <c r="CZ1233" s="426">
        <v>99</v>
      </c>
      <c r="DA1233" s="426">
        <v>100</v>
      </c>
      <c r="DB1233" s="426">
        <v>101</v>
      </c>
      <c r="DC1233" s="426">
        <v>102</v>
      </c>
      <c r="DD1233" s="426">
        <v>103</v>
      </c>
      <c r="DE1233" s="426">
        <v>104</v>
      </c>
      <c r="DF1233" s="426">
        <v>105</v>
      </c>
      <c r="DG1233" s="426">
        <v>106</v>
      </c>
      <c r="DH1233" s="426">
        <v>107</v>
      </c>
      <c r="DI1233" s="426">
        <v>108</v>
      </c>
      <c r="DJ1233" s="426">
        <v>109</v>
      </c>
      <c r="DK1233" s="426">
        <v>110</v>
      </c>
      <c r="DL1233" s="426">
        <v>111</v>
      </c>
      <c r="DM1233" s="426">
        <v>112</v>
      </c>
      <c r="DN1233" s="426">
        <v>113</v>
      </c>
      <c r="DO1233" s="426">
        <v>114</v>
      </c>
      <c r="DP1233" s="426">
        <v>115</v>
      </c>
      <c r="DQ1233" s="426">
        <v>116</v>
      </c>
      <c r="DR1233" s="426">
        <v>117</v>
      </c>
      <c r="DS1233" s="426">
        <v>118</v>
      </c>
      <c r="DT1233" s="426">
        <v>119</v>
      </c>
      <c r="DU1233" s="426">
        <v>120</v>
      </c>
      <c r="DV1233" s="426">
        <v>121</v>
      </c>
      <c r="DW1233" s="426">
        <v>122</v>
      </c>
      <c r="DX1233" s="426">
        <v>123</v>
      </c>
      <c r="DY1233" s="426">
        <v>124</v>
      </c>
      <c r="DZ1233" s="426">
        <v>125</v>
      </c>
      <c r="EA1233" s="426">
        <v>126</v>
      </c>
      <c r="EB1233" s="426">
        <v>127</v>
      </c>
      <c r="EC1233" s="426">
        <v>128</v>
      </c>
      <c r="ED1233" s="426">
        <v>129</v>
      </c>
      <c r="EE1233" s="426">
        <v>130</v>
      </c>
      <c r="EF1233" s="426">
        <v>131</v>
      </c>
      <c r="EG1233" s="426">
        <v>132</v>
      </c>
      <c r="EH1233" s="426">
        <v>133</v>
      </c>
      <c r="EI1233" s="426">
        <v>134</v>
      </c>
      <c r="EJ1233" s="426">
        <v>135</v>
      </c>
      <c r="EK1233" s="426">
        <v>136</v>
      </c>
      <c r="EL1233" s="426">
        <v>137</v>
      </c>
      <c r="EM1233" s="426">
        <v>138</v>
      </c>
      <c r="EN1233" s="426">
        <v>139</v>
      </c>
      <c r="EO1233" s="426">
        <v>140</v>
      </c>
      <c r="EP1233" s="426">
        <v>141</v>
      </c>
      <c r="EQ1233" s="426">
        <v>142</v>
      </c>
      <c r="ER1233" s="426">
        <v>143</v>
      </c>
      <c r="ES1233" s="426">
        <v>144</v>
      </c>
      <c r="ET1233" s="426">
        <v>145</v>
      </c>
      <c r="EU1233" s="426">
        <v>146</v>
      </c>
      <c r="EV1233" s="426">
        <v>147</v>
      </c>
      <c r="EW1233" s="426">
        <v>148</v>
      </c>
      <c r="EX1233" s="426">
        <v>149</v>
      </c>
      <c r="EY1233" s="426">
        <v>150</v>
      </c>
      <c r="EZ1233" s="426">
        <v>151</v>
      </c>
      <c r="FA1233" s="426">
        <v>152</v>
      </c>
      <c r="FB1233" s="426">
        <v>153</v>
      </c>
      <c r="FC1233" s="426">
        <v>154</v>
      </c>
      <c r="FD1233" s="426">
        <v>155</v>
      </c>
      <c r="FE1233" s="426">
        <v>156</v>
      </c>
      <c r="FF1233" s="426">
        <v>157</v>
      </c>
      <c r="FG1233" s="426">
        <v>158</v>
      </c>
      <c r="FH1233" s="426">
        <v>159</v>
      </c>
      <c r="FI1233" s="426">
        <v>160</v>
      </c>
      <c r="FJ1233" s="426">
        <v>161</v>
      </c>
      <c r="FK1233" s="426">
        <v>162</v>
      </c>
      <c r="FL1233" s="426">
        <v>163</v>
      </c>
      <c r="FM1233" s="426">
        <v>164</v>
      </c>
      <c r="FN1233" s="426">
        <v>165</v>
      </c>
      <c r="FO1233" s="426">
        <v>166</v>
      </c>
      <c r="FP1233" s="426">
        <v>167</v>
      </c>
      <c r="FQ1233" s="426">
        <v>168</v>
      </c>
      <c r="FR1233" s="426">
        <v>169</v>
      </c>
      <c r="FS1233" s="426">
        <v>170</v>
      </c>
      <c r="FT1233" s="426">
        <v>171</v>
      </c>
      <c r="FU1233" s="426">
        <v>172</v>
      </c>
      <c r="FV1233" s="426">
        <v>173</v>
      </c>
      <c r="FW1233" s="426">
        <v>174</v>
      </c>
      <c r="FX1233" s="426">
        <v>175</v>
      </c>
      <c r="FY1233" s="426">
        <v>176</v>
      </c>
      <c r="FZ1233" s="426">
        <v>177</v>
      </c>
      <c r="GA1233" s="426">
        <v>178</v>
      </c>
      <c r="GB1233" s="426">
        <v>179</v>
      </c>
      <c r="GC1233" s="426">
        <v>180</v>
      </c>
      <c r="GD1233" s="426">
        <v>181</v>
      </c>
      <c r="GE1233" s="426">
        <v>182</v>
      </c>
      <c r="GF1233" s="426">
        <v>183</v>
      </c>
      <c r="GG1233" s="426">
        <v>184</v>
      </c>
      <c r="GH1233" s="426">
        <v>185</v>
      </c>
      <c r="GI1233" s="426">
        <v>186</v>
      </c>
      <c r="GJ1233" s="426">
        <v>187</v>
      </c>
      <c r="GK1233" s="426">
        <v>188</v>
      </c>
      <c r="GL1233" s="426">
        <v>189</v>
      </c>
      <c r="GM1233" s="426">
        <v>190</v>
      </c>
      <c r="GN1233" s="426">
        <v>191</v>
      </c>
      <c r="GO1233" s="426">
        <v>192</v>
      </c>
      <c r="GP1233" s="426">
        <v>193</v>
      </c>
      <c r="GQ1233" s="426">
        <v>194</v>
      </c>
      <c r="GR1233" s="426">
        <v>195</v>
      </c>
      <c r="GS1233" s="426">
        <v>196</v>
      </c>
      <c r="GT1233" s="426">
        <v>197</v>
      </c>
      <c r="GU1233" s="426">
        <v>198</v>
      </c>
      <c r="GV1233" s="426">
        <v>199</v>
      </c>
      <c r="GW1233" s="426">
        <v>200</v>
      </c>
      <c r="GX1233" s="426">
        <v>201</v>
      </c>
      <c r="GY1233" s="426">
        <v>202</v>
      </c>
      <c r="GZ1233" s="426">
        <v>203</v>
      </c>
      <c r="HA1233" s="426">
        <v>204</v>
      </c>
      <c r="HB1233" s="426">
        <v>205</v>
      </c>
      <c r="HC1233" s="426">
        <v>206</v>
      </c>
      <c r="HD1233" s="426">
        <v>207</v>
      </c>
      <c r="HE1233" s="426">
        <v>208</v>
      </c>
      <c r="HF1233" s="426">
        <v>209</v>
      </c>
      <c r="HG1233" s="426">
        <v>210</v>
      </c>
      <c r="HH1233" s="426">
        <v>211</v>
      </c>
      <c r="HI1233" s="426">
        <v>212</v>
      </c>
      <c r="HJ1233" s="426">
        <v>213</v>
      </c>
      <c r="HK1233" s="426">
        <v>214</v>
      </c>
      <c r="HL1233" s="426">
        <v>215</v>
      </c>
      <c r="HM1233" s="426">
        <v>216</v>
      </c>
      <c r="HN1233" s="426">
        <v>217</v>
      </c>
      <c r="HO1233" s="426">
        <v>218</v>
      </c>
      <c r="HP1233" s="426">
        <v>219</v>
      </c>
      <c r="HQ1233" s="426">
        <v>220</v>
      </c>
      <c r="HR1233" s="426">
        <v>221</v>
      </c>
      <c r="HS1233" s="426">
        <v>222</v>
      </c>
      <c r="HT1233" s="426">
        <v>223</v>
      </c>
      <c r="HU1233" s="426">
        <v>224</v>
      </c>
      <c r="HV1233" s="426">
        <v>225</v>
      </c>
      <c r="HW1233" s="426">
        <v>226</v>
      </c>
      <c r="HX1233" s="426">
        <v>227</v>
      </c>
      <c r="HY1233" s="426">
        <v>228</v>
      </c>
      <c r="HZ1233" s="426">
        <v>229</v>
      </c>
      <c r="IA1233" s="426">
        <v>230</v>
      </c>
      <c r="IB1233" s="426">
        <v>231</v>
      </c>
      <c r="IC1233" s="426">
        <v>232</v>
      </c>
      <c r="ID1233" s="426">
        <v>233</v>
      </c>
      <c r="IE1233" s="426">
        <v>234</v>
      </c>
      <c r="IF1233" s="426">
        <v>235</v>
      </c>
      <c r="IG1233" s="426">
        <v>236</v>
      </c>
      <c r="IH1233" s="426">
        <v>237</v>
      </c>
      <c r="II1233" s="426">
        <v>238</v>
      </c>
      <c r="IJ1233" s="426">
        <v>239</v>
      </c>
      <c r="IK1233" s="426">
        <v>240</v>
      </c>
      <c r="IL1233" s="426">
        <v>241</v>
      </c>
      <c r="IM1233" s="426">
        <v>242</v>
      </c>
      <c r="IN1233" s="426">
        <v>243</v>
      </c>
      <c r="IO1233" s="426">
        <v>244</v>
      </c>
      <c r="IP1233" s="426">
        <v>245</v>
      </c>
      <c r="IQ1233" s="426">
        <v>246</v>
      </c>
      <c r="IR1233" s="426">
        <v>247</v>
      </c>
      <c r="IS1233" s="426">
        <v>248</v>
      </c>
      <c r="IT1233" s="426">
        <v>249</v>
      </c>
    </row>
    <row r="1234" spans="4:259" x14ac:dyDescent="0.2">
      <c r="E1234" s="428" t="s">
        <v>157</v>
      </c>
      <c r="F1234" s="426">
        <v>69</v>
      </c>
      <c r="G1234" s="426">
        <v>124</v>
      </c>
      <c r="H1234" s="426">
        <v>149</v>
      </c>
      <c r="I1234" s="426">
        <v>192</v>
      </c>
      <c r="J1234" s="426">
        <v>16</v>
      </c>
      <c r="K1234" s="426">
        <v>232</v>
      </c>
      <c r="L1234" s="426">
        <v>75</v>
      </c>
      <c r="M1234" s="426">
        <v>199</v>
      </c>
      <c r="N1234" s="426">
        <v>118</v>
      </c>
      <c r="O1234" s="426">
        <v>219</v>
      </c>
      <c r="P1234" s="426">
        <v>120</v>
      </c>
      <c r="Q1234" s="426">
        <v>183</v>
      </c>
      <c r="R1234" s="426">
        <v>71</v>
      </c>
      <c r="S1234" s="426">
        <v>202</v>
      </c>
      <c r="T1234" s="426">
        <v>67</v>
      </c>
      <c r="U1234" s="426">
        <v>57</v>
      </c>
      <c r="V1234" s="426">
        <v>189</v>
      </c>
      <c r="W1234" s="426">
        <v>119</v>
      </c>
      <c r="X1234" s="426">
        <v>223</v>
      </c>
      <c r="Y1234" s="426">
        <v>29</v>
      </c>
      <c r="Z1234" s="426">
        <v>204</v>
      </c>
      <c r="AA1234" s="426">
        <v>3</v>
      </c>
      <c r="AB1234" s="426">
        <v>172</v>
      </c>
      <c r="AC1234" s="426">
        <v>113</v>
      </c>
      <c r="AD1234" s="426">
        <v>212</v>
      </c>
      <c r="AE1234" s="426">
        <v>13</v>
      </c>
      <c r="AF1234" s="426">
        <v>153</v>
      </c>
      <c r="AG1234" s="426">
        <v>41</v>
      </c>
      <c r="AH1234" s="426">
        <v>88</v>
      </c>
      <c r="AI1234" s="426">
        <v>246</v>
      </c>
      <c r="AJ1234" s="426">
        <v>179</v>
      </c>
      <c r="AK1234" s="426">
        <v>243</v>
      </c>
      <c r="AL1234" s="426">
        <v>147</v>
      </c>
      <c r="AM1234" s="426">
        <v>233</v>
      </c>
      <c r="AN1234" s="426">
        <v>21</v>
      </c>
      <c r="AO1234" s="426">
        <v>7</v>
      </c>
      <c r="AP1234" s="426">
        <v>74</v>
      </c>
      <c r="AQ1234" s="426">
        <v>86</v>
      </c>
      <c r="AR1234" s="426">
        <v>146</v>
      </c>
      <c r="AS1234" s="426">
        <v>127</v>
      </c>
      <c r="AT1234" s="426">
        <v>140</v>
      </c>
      <c r="AU1234" s="426">
        <v>224</v>
      </c>
      <c r="AV1234" s="426">
        <v>249</v>
      </c>
      <c r="AW1234" s="426">
        <v>91</v>
      </c>
      <c r="AX1234" s="426">
        <v>241</v>
      </c>
      <c r="AY1234" s="426">
        <v>65</v>
      </c>
      <c r="AZ1234" s="426">
        <v>30</v>
      </c>
      <c r="BA1234" s="426">
        <v>247</v>
      </c>
      <c r="BB1234" s="426">
        <v>197</v>
      </c>
      <c r="BC1234" s="426">
        <v>82</v>
      </c>
      <c r="BD1234" s="426">
        <v>90</v>
      </c>
      <c r="BE1234" s="426">
        <v>80</v>
      </c>
      <c r="BF1234" s="426">
        <v>205</v>
      </c>
      <c r="BG1234" s="426">
        <v>27</v>
      </c>
      <c r="BH1234" s="426">
        <v>43</v>
      </c>
      <c r="BI1234" s="426">
        <v>165</v>
      </c>
      <c r="BJ1234" s="426">
        <v>175</v>
      </c>
      <c r="BK1234" s="426">
        <v>62</v>
      </c>
      <c r="BL1234" s="426">
        <v>93</v>
      </c>
      <c r="BM1234" s="426">
        <v>73</v>
      </c>
      <c r="BN1234" s="426">
        <v>33</v>
      </c>
      <c r="BO1234" s="426">
        <v>23</v>
      </c>
      <c r="BP1234" s="426">
        <v>211</v>
      </c>
      <c r="BQ1234" s="426">
        <v>221</v>
      </c>
      <c r="BR1234" s="426">
        <v>12</v>
      </c>
      <c r="BS1234" s="426">
        <v>125</v>
      </c>
      <c r="BT1234" s="426">
        <v>168</v>
      </c>
      <c r="BU1234" s="426">
        <v>70</v>
      </c>
      <c r="BV1234" s="426">
        <v>116</v>
      </c>
      <c r="BW1234" s="426">
        <v>99</v>
      </c>
      <c r="BX1234" s="426">
        <v>238</v>
      </c>
      <c r="BY1234" s="426">
        <v>194</v>
      </c>
      <c r="BZ1234" s="426">
        <v>122</v>
      </c>
      <c r="CA1234" s="426">
        <v>176</v>
      </c>
      <c r="CB1234" s="426">
        <v>229</v>
      </c>
      <c r="CC1234" s="426">
        <v>128</v>
      </c>
      <c r="CD1234" s="426">
        <v>89</v>
      </c>
      <c r="CE1234" s="426">
        <v>9</v>
      </c>
      <c r="CF1234" s="426">
        <v>112</v>
      </c>
      <c r="CG1234" s="426">
        <v>78</v>
      </c>
      <c r="CH1234" s="426">
        <v>54</v>
      </c>
      <c r="CI1234" s="426">
        <v>173</v>
      </c>
      <c r="CJ1234" s="426">
        <v>109</v>
      </c>
      <c r="CK1234" s="426">
        <v>196</v>
      </c>
      <c r="CL1234" s="426">
        <v>187</v>
      </c>
      <c r="CM1234" s="426">
        <v>144</v>
      </c>
      <c r="CN1234" s="426">
        <v>186</v>
      </c>
      <c r="CO1234" s="426">
        <v>156</v>
      </c>
      <c r="CP1234" s="426">
        <v>163</v>
      </c>
      <c r="CQ1234" s="426">
        <v>167</v>
      </c>
      <c r="CR1234" s="426">
        <v>184</v>
      </c>
      <c r="CS1234" s="426">
        <v>121</v>
      </c>
      <c r="CT1234" s="426">
        <v>170</v>
      </c>
      <c r="CU1234" s="426">
        <v>61</v>
      </c>
      <c r="CV1234" s="426">
        <v>142</v>
      </c>
      <c r="CW1234" s="426">
        <v>203</v>
      </c>
      <c r="CX1234" s="426">
        <v>215</v>
      </c>
      <c r="CY1234" s="426">
        <v>34</v>
      </c>
      <c r="CZ1234" s="426">
        <v>107</v>
      </c>
      <c r="DA1234" s="426">
        <v>137</v>
      </c>
      <c r="DB1234" s="426">
        <v>230</v>
      </c>
      <c r="DC1234" s="426">
        <v>59</v>
      </c>
      <c r="DD1234" s="426">
        <v>159</v>
      </c>
      <c r="DE1234" s="426">
        <v>95</v>
      </c>
      <c r="DF1234" s="426">
        <v>207</v>
      </c>
      <c r="DG1234" s="426">
        <v>210</v>
      </c>
      <c r="DH1234" s="426">
        <v>8</v>
      </c>
      <c r="DI1234" s="426">
        <v>44</v>
      </c>
      <c r="DJ1234" s="426">
        <v>123</v>
      </c>
      <c r="DK1234" s="426">
        <v>92</v>
      </c>
      <c r="DL1234" s="426">
        <v>228</v>
      </c>
      <c r="DM1234" s="426">
        <v>55</v>
      </c>
      <c r="DN1234" s="426">
        <v>79</v>
      </c>
      <c r="DO1234" s="426">
        <v>216</v>
      </c>
      <c r="DP1234" s="426">
        <v>237</v>
      </c>
      <c r="DQ1234" s="426">
        <v>245</v>
      </c>
      <c r="DR1234" s="426">
        <v>98</v>
      </c>
      <c r="DS1234" s="426">
        <v>214</v>
      </c>
      <c r="DT1234" s="426">
        <v>37</v>
      </c>
      <c r="DU1234" s="426">
        <v>46</v>
      </c>
      <c r="DV1234" s="426">
        <v>108</v>
      </c>
      <c r="DW1234" s="426">
        <v>103</v>
      </c>
      <c r="DX1234" s="426">
        <v>152</v>
      </c>
      <c r="DY1234" s="426">
        <v>68</v>
      </c>
      <c r="DZ1234" s="426">
        <v>117</v>
      </c>
      <c r="EA1234" s="426">
        <v>84</v>
      </c>
      <c r="EB1234" s="426">
        <v>14</v>
      </c>
      <c r="EC1234" s="426">
        <v>94</v>
      </c>
      <c r="ED1234" s="426">
        <v>193</v>
      </c>
      <c r="EE1234" s="426">
        <v>18</v>
      </c>
      <c r="EF1234" s="426">
        <v>10</v>
      </c>
      <c r="EG1234" s="426">
        <v>1</v>
      </c>
      <c r="EH1234" s="426">
        <v>22</v>
      </c>
      <c r="EI1234" s="426">
        <v>160</v>
      </c>
      <c r="EJ1234" s="426">
        <v>234</v>
      </c>
      <c r="EK1234" s="426">
        <v>240</v>
      </c>
      <c r="EL1234" s="426">
        <v>81</v>
      </c>
      <c r="EM1234" s="426">
        <v>15</v>
      </c>
      <c r="EN1234" s="426">
        <v>161</v>
      </c>
      <c r="EO1234" s="426">
        <v>66</v>
      </c>
      <c r="EP1234" s="426">
        <v>208</v>
      </c>
      <c r="EQ1234" s="426">
        <v>11</v>
      </c>
      <c r="ER1234" s="426">
        <v>24</v>
      </c>
      <c r="ES1234" s="426">
        <v>162</v>
      </c>
      <c r="ET1234" s="426">
        <v>58</v>
      </c>
      <c r="EU1234" s="426">
        <v>188</v>
      </c>
      <c r="EV1234" s="426">
        <v>114</v>
      </c>
      <c r="EW1234" s="426">
        <v>106</v>
      </c>
      <c r="EX1234" s="426">
        <v>136</v>
      </c>
      <c r="EY1234" s="426">
        <v>131</v>
      </c>
      <c r="EZ1234" s="426">
        <v>50</v>
      </c>
      <c r="FA1234" s="426">
        <v>213</v>
      </c>
      <c r="FB1234" s="426">
        <v>141</v>
      </c>
      <c r="FC1234" s="426">
        <v>218</v>
      </c>
      <c r="FD1234" s="426">
        <v>96</v>
      </c>
      <c r="FE1234" s="426">
        <v>105</v>
      </c>
      <c r="FF1234" s="426">
        <v>178</v>
      </c>
      <c r="FG1234" s="426">
        <v>181</v>
      </c>
      <c r="FH1234" s="426">
        <v>48</v>
      </c>
      <c r="FI1234" s="426">
        <v>32</v>
      </c>
      <c r="FJ1234" s="426">
        <v>209</v>
      </c>
      <c r="FK1234" s="426">
        <v>100</v>
      </c>
      <c r="FL1234" s="426">
        <v>164</v>
      </c>
      <c r="FM1234" s="426">
        <v>102</v>
      </c>
      <c r="FN1234" s="426">
        <v>171</v>
      </c>
      <c r="FO1234" s="426">
        <v>190</v>
      </c>
      <c r="FP1234" s="426">
        <v>200</v>
      </c>
      <c r="FQ1234" s="426">
        <v>52</v>
      </c>
      <c r="FR1234" s="426">
        <v>45</v>
      </c>
      <c r="FS1234" s="426">
        <v>38</v>
      </c>
      <c r="FT1234" s="426">
        <v>110</v>
      </c>
      <c r="FU1234" s="426">
        <v>4</v>
      </c>
      <c r="FV1234" s="426">
        <v>139</v>
      </c>
      <c r="FW1234" s="426">
        <v>126</v>
      </c>
      <c r="FX1234" s="426">
        <v>76</v>
      </c>
      <c r="FY1234" s="426">
        <v>133</v>
      </c>
      <c r="FZ1234" s="426">
        <v>60</v>
      </c>
      <c r="GA1234" s="426">
        <v>85</v>
      </c>
      <c r="GB1234" s="426">
        <v>166</v>
      </c>
      <c r="GC1234" s="426">
        <v>39</v>
      </c>
      <c r="GD1234" s="426">
        <v>158</v>
      </c>
      <c r="GE1234" s="426">
        <v>53</v>
      </c>
      <c r="GF1234" s="426">
        <v>130</v>
      </c>
      <c r="GG1234" s="426">
        <v>97</v>
      </c>
      <c r="GH1234" s="426">
        <v>242</v>
      </c>
      <c r="GI1234" s="426">
        <v>72</v>
      </c>
      <c r="GJ1234" s="426">
        <v>195</v>
      </c>
      <c r="GK1234" s="426">
        <v>2</v>
      </c>
      <c r="GL1234" s="426">
        <v>206</v>
      </c>
      <c r="GM1234" s="426">
        <v>248</v>
      </c>
      <c r="GN1234" s="426">
        <v>20</v>
      </c>
      <c r="GO1234" s="426">
        <v>169</v>
      </c>
      <c r="GP1234" s="426">
        <v>145</v>
      </c>
      <c r="GQ1234" s="426">
        <v>56</v>
      </c>
      <c r="GR1234" s="426">
        <v>6</v>
      </c>
      <c r="GS1234" s="426">
        <v>19</v>
      </c>
      <c r="GT1234" s="426">
        <v>64</v>
      </c>
      <c r="GU1234" s="426">
        <v>115</v>
      </c>
      <c r="GV1234" s="426">
        <v>226</v>
      </c>
      <c r="GW1234" s="426">
        <v>174</v>
      </c>
      <c r="GX1234" s="426">
        <v>35</v>
      </c>
      <c r="GY1234" s="426">
        <v>49</v>
      </c>
      <c r="GZ1234" s="426">
        <v>220</v>
      </c>
      <c r="HA1234" s="426">
        <v>5</v>
      </c>
      <c r="HB1234" s="426">
        <v>143</v>
      </c>
      <c r="HC1234" s="426">
        <v>40</v>
      </c>
      <c r="HD1234" s="426">
        <v>235</v>
      </c>
      <c r="HE1234" s="426">
        <v>222</v>
      </c>
      <c r="HF1234" s="426">
        <v>25</v>
      </c>
      <c r="HG1234" s="426">
        <v>236</v>
      </c>
      <c r="HH1234" s="426">
        <v>28</v>
      </c>
      <c r="HI1234" s="426">
        <v>244</v>
      </c>
      <c r="HJ1234" s="426">
        <v>111</v>
      </c>
      <c r="HK1234" s="426">
        <v>217</v>
      </c>
      <c r="HL1234" s="426">
        <v>77</v>
      </c>
      <c r="HM1234" s="426">
        <v>135</v>
      </c>
      <c r="HN1234" s="426">
        <v>185</v>
      </c>
      <c r="HO1234" s="426">
        <v>239</v>
      </c>
      <c r="HP1234" s="426">
        <v>36</v>
      </c>
      <c r="HQ1234" s="426">
        <v>17</v>
      </c>
      <c r="HR1234" s="426">
        <v>83</v>
      </c>
      <c r="HS1234" s="426">
        <v>63</v>
      </c>
      <c r="HT1234" s="426">
        <v>129</v>
      </c>
      <c r="HU1234" s="426">
        <v>231</v>
      </c>
      <c r="HV1234" s="426">
        <v>132</v>
      </c>
      <c r="HW1234" s="426">
        <v>47</v>
      </c>
      <c r="HX1234" s="426">
        <v>180</v>
      </c>
      <c r="HY1234" s="426">
        <v>26</v>
      </c>
      <c r="HZ1234" s="426">
        <v>51</v>
      </c>
      <c r="IA1234" s="426">
        <v>31</v>
      </c>
      <c r="IB1234" s="426">
        <v>227</v>
      </c>
      <c r="IC1234" s="426">
        <v>134</v>
      </c>
      <c r="ID1234" s="426">
        <v>225</v>
      </c>
      <c r="IE1234" s="426">
        <v>182</v>
      </c>
      <c r="IF1234" s="426">
        <v>154</v>
      </c>
      <c r="IG1234" s="426">
        <v>104</v>
      </c>
      <c r="IH1234" s="426">
        <v>191</v>
      </c>
      <c r="II1234" s="426">
        <v>150</v>
      </c>
      <c r="IJ1234" s="426">
        <v>151</v>
      </c>
      <c r="IK1234" s="426">
        <v>177</v>
      </c>
      <c r="IL1234" s="426">
        <v>87</v>
      </c>
      <c r="IM1234" s="426">
        <v>155</v>
      </c>
      <c r="IN1234" s="426">
        <v>42</v>
      </c>
      <c r="IO1234" s="426">
        <v>101</v>
      </c>
      <c r="IP1234" s="426">
        <v>201</v>
      </c>
      <c r="IQ1234" s="426">
        <v>148</v>
      </c>
      <c r="IR1234" s="426">
        <v>198</v>
      </c>
      <c r="IS1234" s="426">
        <v>157</v>
      </c>
      <c r="IT1234" s="426">
        <v>138</v>
      </c>
    </row>
    <row r="1235" spans="4:259" x14ac:dyDescent="0.2">
      <c r="E1235" s="428" t="s">
        <v>159</v>
      </c>
      <c r="F1235" s="426">
        <v>109</v>
      </c>
      <c r="G1235" s="426">
        <v>93</v>
      </c>
      <c r="H1235" s="426">
        <v>244</v>
      </c>
      <c r="I1235" s="426">
        <v>57</v>
      </c>
      <c r="J1235" s="426">
        <v>52</v>
      </c>
      <c r="K1235" s="426">
        <v>130</v>
      </c>
      <c r="L1235" s="426">
        <v>145</v>
      </c>
      <c r="M1235" s="426">
        <v>10</v>
      </c>
      <c r="N1235" s="426">
        <v>152</v>
      </c>
      <c r="O1235" s="426">
        <v>107</v>
      </c>
      <c r="P1235" s="426">
        <v>95</v>
      </c>
      <c r="Q1235" s="426">
        <v>146</v>
      </c>
      <c r="R1235" s="426">
        <v>21</v>
      </c>
      <c r="S1235" s="426">
        <v>227</v>
      </c>
      <c r="T1235" s="426">
        <v>222</v>
      </c>
      <c r="U1235" s="426">
        <v>214</v>
      </c>
      <c r="V1235" s="426">
        <v>120</v>
      </c>
      <c r="W1235" s="426">
        <v>97</v>
      </c>
      <c r="X1235" s="426">
        <v>185</v>
      </c>
      <c r="Y1235" s="426">
        <v>191</v>
      </c>
      <c r="Z1235" s="426">
        <v>15</v>
      </c>
      <c r="AA1235" s="426">
        <v>73</v>
      </c>
      <c r="AB1235" s="426">
        <v>204</v>
      </c>
      <c r="AC1235" s="426">
        <v>46</v>
      </c>
      <c r="AD1235" s="426">
        <v>153</v>
      </c>
      <c r="AE1235" s="426">
        <v>229</v>
      </c>
      <c r="AF1235" s="426">
        <v>88</v>
      </c>
      <c r="AG1235" s="426">
        <v>37</v>
      </c>
      <c r="AH1235" s="426">
        <v>20</v>
      </c>
      <c r="AI1235" s="426">
        <v>232</v>
      </c>
      <c r="AJ1235" s="426">
        <v>29</v>
      </c>
      <c r="AK1235" s="426">
        <v>143</v>
      </c>
      <c r="AL1235" s="426">
        <v>91</v>
      </c>
      <c r="AM1235" s="426">
        <v>103</v>
      </c>
      <c r="AN1235" s="426">
        <v>61</v>
      </c>
      <c r="AO1235" s="426">
        <v>237</v>
      </c>
      <c r="AP1235" s="426">
        <v>39</v>
      </c>
      <c r="AQ1235" s="426">
        <v>30</v>
      </c>
      <c r="AR1235" s="426">
        <v>186</v>
      </c>
      <c r="AS1235" s="426">
        <v>182</v>
      </c>
      <c r="AT1235" s="426">
        <v>43</v>
      </c>
      <c r="AU1235" s="426">
        <v>123</v>
      </c>
      <c r="AV1235" s="426">
        <v>131</v>
      </c>
      <c r="AW1235" s="426">
        <v>17</v>
      </c>
      <c r="AX1235" s="426">
        <v>89</v>
      </c>
      <c r="AY1235" s="426">
        <v>164</v>
      </c>
      <c r="AZ1235" s="426">
        <v>84</v>
      </c>
      <c r="BA1235" s="426">
        <v>114</v>
      </c>
      <c r="BB1235" s="426">
        <v>203</v>
      </c>
      <c r="BC1235" s="426">
        <v>126</v>
      </c>
      <c r="BD1235" s="426">
        <v>137</v>
      </c>
      <c r="BE1235" s="426">
        <v>54</v>
      </c>
      <c r="BF1235" s="426">
        <v>27</v>
      </c>
      <c r="BG1235" s="426">
        <v>133</v>
      </c>
      <c r="BH1235" s="426">
        <v>69</v>
      </c>
      <c r="BI1235" s="426">
        <v>195</v>
      </c>
      <c r="BJ1235" s="426">
        <v>79</v>
      </c>
      <c r="BK1235" s="426">
        <v>142</v>
      </c>
      <c r="BL1235" s="426">
        <v>16</v>
      </c>
      <c r="BM1235" s="426">
        <v>247</v>
      </c>
      <c r="BN1235" s="426">
        <v>94</v>
      </c>
      <c r="BO1235" s="426">
        <v>138</v>
      </c>
      <c r="BP1235" s="426">
        <v>177</v>
      </c>
      <c r="BQ1235" s="426">
        <v>111</v>
      </c>
      <c r="BR1235" s="426">
        <v>11</v>
      </c>
      <c r="BS1235" s="426">
        <v>25</v>
      </c>
      <c r="BT1235" s="426">
        <v>190</v>
      </c>
      <c r="BU1235" s="426">
        <v>215</v>
      </c>
      <c r="BV1235" s="426">
        <v>178</v>
      </c>
      <c r="BW1235" s="426">
        <v>158</v>
      </c>
      <c r="BX1235" s="426">
        <v>234</v>
      </c>
      <c r="BY1235" s="426">
        <v>34</v>
      </c>
      <c r="BZ1235" s="426">
        <v>245</v>
      </c>
      <c r="CA1235" s="426">
        <v>236</v>
      </c>
      <c r="CB1235" s="426">
        <v>208</v>
      </c>
      <c r="CC1235" s="426">
        <v>127</v>
      </c>
      <c r="CD1235" s="426">
        <v>221</v>
      </c>
      <c r="CE1235" s="426">
        <v>80</v>
      </c>
      <c r="CF1235" s="426">
        <v>122</v>
      </c>
      <c r="CG1235" s="426">
        <v>218</v>
      </c>
      <c r="CH1235" s="426">
        <v>154</v>
      </c>
      <c r="CI1235" s="426">
        <v>9</v>
      </c>
      <c r="CJ1235" s="426">
        <v>140</v>
      </c>
      <c r="CK1235" s="426">
        <v>13</v>
      </c>
      <c r="CL1235" s="426">
        <v>53</v>
      </c>
      <c r="CM1235" s="426">
        <v>242</v>
      </c>
      <c r="CN1235" s="426">
        <v>205</v>
      </c>
      <c r="CO1235" s="426">
        <v>4</v>
      </c>
      <c r="CP1235" s="426">
        <v>40</v>
      </c>
      <c r="CQ1235" s="426">
        <v>108</v>
      </c>
      <c r="CR1235" s="426">
        <v>134</v>
      </c>
      <c r="CS1235" s="426">
        <v>96</v>
      </c>
      <c r="CT1235" s="426">
        <v>165</v>
      </c>
      <c r="CU1235" s="426">
        <v>246</v>
      </c>
      <c r="CV1235" s="426">
        <v>156</v>
      </c>
      <c r="CW1235" s="426">
        <v>115</v>
      </c>
      <c r="CX1235" s="426">
        <v>68</v>
      </c>
      <c r="CY1235" s="426">
        <v>196</v>
      </c>
      <c r="CZ1235" s="426">
        <v>60</v>
      </c>
      <c r="DA1235" s="426">
        <v>72</v>
      </c>
      <c r="DB1235" s="426">
        <v>174</v>
      </c>
      <c r="DC1235" s="426">
        <v>139</v>
      </c>
      <c r="DD1235" s="426">
        <v>231</v>
      </c>
      <c r="DE1235" s="426">
        <v>230</v>
      </c>
      <c r="DF1235" s="426">
        <v>22</v>
      </c>
      <c r="DG1235" s="426">
        <v>160</v>
      </c>
      <c r="DH1235" s="426">
        <v>225</v>
      </c>
      <c r="DI1235" s="426">
        <v>110</v>
      </c>
      <c r="DJ1235" s="426">
        <v>62</v>
      </c>
      <c r="DK1235" s="426">
        <v>211</v>
      </c>
      <c r="DL1235" s="426">
        <v>180</v>
      </c>
      <c r="DM1235" s="426">
        <v>150</v>
      </c>
      <c r="DN1235" s="426">
        <v>14</v>
      </c>
      <c r="DO1235" s="426">
        <v>65</v>
      </c>
      <c r="DP1235" s="426">
        <v>2</v>
      </c>
      <c r="DQ1235" s="426">
        <v>118</v>
      </c>
      <c r="DR1235" s="426">
        <v>76</v>
      </c>
      <c r="DS1235" s="426">
        <v>206</v>
      </c>
      <c r="DT1235" s="426">
        <v>50</v>
      </c>
      <c r="DU1235" s="426">
        <v>189</v>
      </c>
      <c r="DV1235" s="426">
        <v>217</v>
      </c>
      <c r="DW1235" s="426">
        <v>85</v>
      </c>
      <c r="DX1235" s="426">
        <v>59</v>
      </c>
      <c r="DY1235" s="426">
        <v>75</v>
      </c>
      <c r="DZ1235" s="426">
        <v>41</v>
      </c>
      <c r="EA1235" s="426">
        <v>194</v>
      </c>
      <c r="EB1235" s="426">
        <v>170</v>
      </c>
      <c r="EC1235" s="426">
        <v>56</v>
      </c>
      <c r="ED1235" s="426">
        <v>198</v>
      </c>
      <c r="EE1235" s="426">
        <v>63</v>
      </c>
      <c r="EF1235" s="426">
        <v>45</v>
      </c>
      <c r="EG1235" s="426">
        <v>201</v>
      </c>
      <c r="EH1235" s="426">
        <v>184</v>
      </c>
      <c r="EI1235" s="426">
        <v>28</v>
      </c>
      <c r="EJ1235" s="426">
        <v>226</v>
      </c>
      <c r="EK1235" s="426">
        <v>155</v>
      </c>
      <c r="EL1235" s="426">
        <v>19</v>
      </c>
      <c r="EM1235" s="426">
        <v>224</v>
      </c>
      <c r="EN1235" s="426">
        <v>172</v>
      </c>
      <c r="EO1235" s="426">
        <v>144</v>
      </c>
      <c r="EP1235" s="426">
        <v>249</v>
      </c>
      <c r="EQ1235" s="426">
        <v>159</v>
      </c>
      <c r="ER1235" s="426">
        <v>202</v>
      </c>
      <c r="ES1235" s="426">
        <v>98</v>
      </c>
      <c r="ET1235" s="426">
        <v>209</v>
      </c>
      <c r="EU1235" s="426">
        <v>58</v>
      </c>
      <c r="EV1235" s="426">
        <v>101</v>
      </c>
      <c r="EW1235" s="426">
        <v>64</v>
      </c>
      <c r="EX1235" s="426">
        <v>3</v>
      </c>
      <c r="EY1235" s="426">
        <v>121</v>
      </c>
      <c r="EZ1235" s="426">
        <v>82</v>
      </c>
      <c r="FA1235" s="426">
        <v>24</v>
      </c>
      <c r="FB1235" s="426">
        <v>187</v>
      </c>
      <c r="FC1235" s="426">
        <v>228</v>
      </c>
      <c r="FD1235" s="426">
        <v>86</v>
      </c>
      <c r="FE1235" s="426">
        <v>99</v>
      </c>
      <c r="FF1235" s="426">
        <v>36</v>
      </c>
      <c r="FG1235" s="426">
        <v>90</v>
      </c>
      <c r="FH1235" s="426">
        <v>147</v>
      </c>
      <c r="FI1235" s="426">
        <v>7</v>
      </c>
      <c r="FJ1235" s="426">
        <v>119</v>
      </c>
      <c r="FK1235" s="426">
        <v>216</v>
      </c>
      <c r="FL1235" s="426">
        <v>166</v>
      </c>
      <c r="FM1235" s="426">
        <v>181</v>
      </c>
      <c r="FN1235" s="426">
        <v>157</v>
      </c>
      <c r="FO1235" s="426">
        <v>192</v>
      </c>
      <c r="FP1235" s="426">
        <v>38</v>
      </c>
      <c r="FQ1235" s="426">
        <v>207</v>
      </c>
      <c r="FR1235" s="426">
        <v>83</v>
      </c>
      <c r="FS1235" s="426">
        <v>183</v>
      </c>
      <c r="FT1235" s="426">
        <v>239</v>
      </c>
      <c r="FU1235" s="426">
        <v>163</v>
      </c>
      <c r="FV1235" s="426">
        <v>136</v>
      </c>
      <c r="FW1235" s="426">
        <v>81</v>
      </c>
      <c r="FX1235" s="426">
        <v>151</v>
      </c>
      <c r="FY1235" s="426">
        <v>117</v>
      </c>
      <c r="FZ1235" s="426">
        <v>220</v>
      </c>
      <c r="GA1235" s="426">
        <v>55</v>
      </c>
      <c r="GB1235" s="426">
        <v>125</v>
      </c>
      <c r="GC1235" s="426">
        <v>173</v>
      </c>
      <c r="GD1235" s="426">
        <v>113</v>
      </c>
      <c r="GE1235" s="426">
        <v>210</v>
      </c>
      <c r="GF1235" s="426">
        <v>132</v>
      </c>
      <c r="GG1235" s="426">
        <v>168</v>
      </c>
      <c r="GH1235" s="426">
        <v>188</v>
      </c>
      <c r="GI1235" s="426">
        <v>197</v>
      </c>
      <c r="GJ1235" s="426">
        <v>70</v>
      </c>
      <c r="GK1235" s="426">
        <v>112</v>
      </c>
      <c r="GL1235" s="426">
        <v>33</v>
      </c>
      <c r="GM1235" s="426">
        <v>106</v>
      </c>
      <c r="GN1235" s="426">
        <v>162</v>
      </c>
      <c r="GO1235" s="426">
        <v>78</v>
      </c>
      <c r="GP1235" s="426">
        <v>116</v>
      </c>
      <c r="GQ1235" s="426">
        <v>6</v>
      </c>
      <c r="GR1235" s="426">
        <v>104</v>
      </c>
      <c r="GS1235" s="426">
        <v>219</v>
      </c>
      <c r="GT1235" s="426">
        <v>241</v>
      </c>
      <c r="GU1235" s="426">
        <v>67</v>
      </c>
      <c r="GV1235" s="426">
        <v>35</v>
      </c>
      <c r="GW1235" s="426">
        <v>128</v>
      </c>
      <c r="GX1235" s="426">
        <v>199</v>
      </c>
      <c r="GY1235" s="426">
        <v>51</v>
      </c>
      <c r="GZ1235" s="426">
        <v>135</v>
      </c>
      <c r="HA1235" s="426">
        <v>238</v>
      </c>
      <c r="HB1235" s="426">
        <v>8</v>
      </c>
      <c r="HC1235" s="426">
        <v>193</v>
      </c>
      <c r="HD1235" s="426">
        <v>171</v>
      </c>
      <c r="HE1235" s="426">
        <v>124</v>
      </c>
      <c r="HF1235" s="426">
        <v>167</v>
      </c>
      <c r="HG1235" s="426">
        <v>213</v>
      </c>
      <c r="HH1235" s="426">
        <v>100</v>
      </c>
      <c r="HI1235" s="426">
        <v>18</v>
      </c>
      <c r="HJ1235" s="426">
        <v>235</v>
      </c>
      <c r="HK1235" s="426">
        <v>105</v>
      </c>
      <c r="HL1235" s="426">
        <v>179</v>
      </c>
      <c r="HM1235" s="426">
        <v>49</v>
      </c>
      <c r="HN1235" s="426">
        <v>161</v>
      </c>
      <c r="HO1235" s="426">
        <v>169</v>
      </c>
      <c r="HP1235" s="426">
        <v>26</v>
      </c>
      <c r="HQ1235" s="426">
        <v>74</v>
      </c>
      <c r="HR1235" s="426">
        <v>48</v>
      </c>
      <c r="HS1235" s="426">
        <v>233</v>
      </c>
      <c r="HT1235" s="426">
        <v>212</v>
      </c>
      <c r="HU1235" s="426">
        <v>1</v>
      </c>
      <c r="HV1235" s="426">
        <v>149</v>
      </c>
      <c r="HW1235" s="426">
        <v>77</v>
      </c>
      <c r="HX1235" s="426">
        <v>66</v>
      </c>
      <c r="HY1235" s="426">
        <v>32</v>
      </c>
      <c r="HZ1235" s="426">
        <v>47</v>
      </c>
      <c r="IA1235" s="426">
        <v>23</v>
      </c>
      <c r="IB1235" s="426">
        <v>92</v>
      </c>
      <c r="IC1235" s="426">
        <v>240</v>
      </c>
      <c r="ID1235" s="426">
        <v>12</v>
      </c>
      <c r="IE1235" s="426">
        <v>42</v>
      </c>
      <c r="IF1235" s="426">
        <v>141</v>
      </c>
      <c r="IG1235" s="426">
        <v>200</v>
      </c>
      <c r="IH1235" s="426">
        <v>248</v>
      </c>
      <c r="II1235" s="426">
        <v>175</v>
      </c>
      <c r="IJ1235" s="426">
        <v>31</v>
      </c>
      <c r="IK1235" s="426">
        <v>148</v>
      </c>
      <c r="IL1235" s="426">
        <v>129</v>
      </c>
      <c r="IM1235" s="426">
        <v>5</v>
      </c>
      <c r="IN1235" s="426">
        <v>102</v>
      </c>
      <c r="IO1235" s="426">
        <v>87</v>
      </c>
      <c r="IP1235" s="426">
        <v>243</v>
      </c>
      <c r="IQ1235" s="426">
        <v>223</v>
      </c>
      <c r="IR1235" s="426">
        <v>44</v>
      </c>
      <c r="IS1235" s="426">
        <v>176</v>
      </c>
      <c r="IT1235" s="426">
        <v>71</v>
      </c>
    </row>
    <row r="1237" spans="4:259" x14ac:dyDescent="0.2">
      <c r="D1237" s="429">
        <v>250</v>
      </c>
      <c r="E1237" s="429" t="s">
        <v>179</v>
      </c>
    </row>
    <row r="1238" spans="4:259" x14ac:dyDescent="0.2">
      <c r="E1238" s="428" t="s">
        <v>130</v>
      </c>
      <c r="F1238" s="426">
        <v>1</v>
      </c>
      <c r="G1238" s="426">
        <v>2</v>
      </c>
      <c r="H1238" s="426">
        <v>3</v>
      </c>
      <c r="I1238" s="426">
        <v>4</v>
      </c>
      <c r="J1238" s="426">
        <v>5</v>
      </c>
      <c r="K1238" s="426">
        <v>6</v>
      </c>
      <c r="L1238" s="426">
        <v>7</v>
      </c>
      <c r="M1238" s="426">
        <v>8</v>
      </c>
      <c r="N1238" s="426">
        <v>9</v>
      </c>
      <c r="O1238" s="426">
        <v>10</v>
      </c>
      <c r="P1238" s="426">
        <v>11</v>
      </c>
      <c r="Q1238" s="426">
        <v>12</v>
      </c>
      <c r="R1238" s="426">
        <v>13</v>
      </c>
      <c r="S1238" s="426">
        <v>14</v>
      </c>
      <c r="T1238" s="426">
        <v>15</v>
      </c>
      <c r="U1238" s="426">
        <v>16</v>
      </c>
      <c r="V1238" s="426">
        <v>17</v>
      </c>
      <c r="W1238" s="426">
        <v>18</v>
      </c>
      <c r="X1238" s="426">
        <v>19</v>
      </c>
      <c r="Y1238" s="426">
        <v>20</v>
      </c>
      <c r="Z1238" s="426">
        <v>21</v>
      </c>
      <c r="AA1238" s="426">
        <v>22</v>
      </c>
      <c r="AB1238" s="426">
        <v>23</v>
      </c>
      <c r="AC1238" s="426">
        <v>24</v>
      </c>
      <c r="AD1238" s="426">
        <v>25</v>
      </c>
      <c r="AE1238" s="426">
        <v>26</v>
      </c>
      <c r="AF1238" s="426">
        <v>27</v>
      </c>
      <c r="AG1238" s="426">
        <v>28</v>
      </c>
      <c r="AH1238" s="426">
        <v>29</v>
      </c>
      <c r="AI1238" s="426">
        <v>30</v>
      </c>
      <c r="AJ1238" s="426">
        <v>31</v>
      </c>
      <c r="AK1238" s="426">
        <v>32</v>
      </c>
      <c r="AL1238" s="426">
        <v>33</v>
      </c>
      <c r="AM1238" s="426">
        <v>34</v>
      </c>
      <c r="AN1238" s="426">
        <v>35</v>
      </c>
      <c r="AO1238" s="426">
        <v>36</v>
      </c>
      <c r="AP1238" s="426">
        <v>37</v>
      </c>
      <c r="AQ1238" s="426">
        <v>38</v>
      </c>
      <c r="AR1238" s="426">
        <v>39</v>
      </c>
      <c r="AS1238" s="426">
        <v>40</v>
      </c>
      <c r="AT1238" s="426">
        <v>41</v>
      </c>
      <c r="AU1238" s="426">
        <v>42</v>
      </c>
      <c r="AV1238" s="426">
        <v>43</v>
      </c>
      <c r="AW1238" s="426">
        <v>44</v>
      </c>
      <c r="AX1238" s="426">
        <v>45</v>
      </c>
      <c r="AY1238" s="426">
        <v>46</v>
      </c>
      <c r="AZ1238" s="426">
        <v>47</v>
      </c>
      <c r="BA1238" s="426">
        <v>48</v>
      </c>
      <c r="BB1238" s="426">
        <v>49</v>
      </c>
      <c r="BC1238" s="426">
        <v>50</v>
      </c>
      <c r="BD1238" s="426">
        <v>51</v>
      </c>
      <c r="BE1238" s="426">
        <v>52</v>
      </c>
      <c r="BF1238" s="426">
        <v>53</v>
      </c>
      <c r="BG1238" s="426">
        <v>54</v>
      </c>
      <c r="BH1238" s="426">
        <v>55</v>
      </c>
      <c r="BI1238" s="426">
        <v>56</v>
      </c>
      <c r="BJ1238" s="426">
        <v>57</v>
      </c>
      <c r="BK1238" s="426">
        <v>58</v>
      </c>
      <c r="BL1238" s="426">
        <v>59</v>
      </c>
      <c r="BM1238" s="426">
        <v>60</v>
      </c>
      <c r="BN1238" s="426">
        <v>61</v>
      </c>
      <c r="BO1238" s="426">
        <v>62</v>
      </c>
      <c r="BP1238" s="426">
        <v>63</v>
      </c>
      <c r="BQ1238" s="426">
        <v>64</v>
      </c>
      <c r="BR1238" s="426">
        <v>65</v>
      </c>
      <c r="BS1238" s="426">
        <v>66</v>
      </c>
      <c r="BT1238" s="426">
        <v>67</v>
      </c>
      <c r="BU1238" s="426">
        <v>68</v>
      </c>
      <c r="BV1238" s="426">
        <v>69</v>
      </c>
      <c r="BW1238" s="426">
        <v>70</v>
      </c>
      <c r="BX1238" s="426">
        <v>71</v>
      </c>
      <c r="BY1238" s="426">
        <v>72</v>
      </c>
      <c r="BZ1238" s="426">
        <v>73</v>
      </c>
      <c r="CA1238" s="426">
        <v>74</v>
      </c>
      <c r="CB1238" s="426">
        <v>75</v>
      </c>
      <c r="CC1238" s="426">
        <v>76</v>
      </c>
      <c r="CD1238" s="426">
        <v>77</v>
      </c>
      <c r="CE1238" s="426">
        <v>78</v>
      </c>
      <c r="CF1238" s="426">
        <v>79</v>
      </c>
      <c r="CG1238" s="426">
        <v>80</v>
      </c>
      <c r="CH1238" s="426">
        <v>81</v>
      </c>
      <c r="CI1238" s="426">
        <v>82</v>
      </c>
      <c r="CJ1238" s="426">
        <v>83</v>
      </c>
      <c r="CK1238" s="426">
        <v>84</v>
      </c>
      <c r="CL1238" s="426">
        <v>85</v>
      </c>
      <c r="CM1238" s="426">
        <v>86</v>
      </c>
      <c r="CN1238" s="426">
        <v>87</v>
      </c>
      <c r="CO1238" s="426">
        <v>88</v>
      </c>
      <c r="CP1238" s="426">
        <v>89</v>
      </c>
      <c r="CQ1238" s="426">
        <v>90</v>
      </c>
      <c r="CR1238" s="426">
        <v>91</v>
      </c>
      <c r="CS1238" s="426">
        <v>92</v>
      </c>
      <c r="CT1238" s="426">
        <v>93</v>
      </c>
      <c r="CU1238" s="426">
        <v>94</v>
      </c>
      <c r="CV1238" s="426">
        <v>95</v>
      </c>
      <c r="CW1238" s="426">
        <v>96</v>
      </c>
      <c r="CX1238" s="426">
        <v>97</v>
      </c>
      <c r="CY1238" s="426">
        <v>98</v>
      </c>
      <c r="CZ1238" s="426">
        <v>99</v>
      </c>
      <c r="DA1238" s="426">
        <v>100</v>
      </c>
      <c r="DB1238" s="426">
        <v>101</v>
      </c>
      <c r="DC1238" s="426">
        <v>102</v>
      </c>
      <c r="DD1238" s="426">
        <v>103</v>
      </c>
      <c r="DE1238" s="426">
        <v>104</v>
      </c>
      <c r="DF1238" s="426">
        <v>105</v>
      </c>
      <c r="DG1238" s="426">
        <v>106</v>
      </c>
      <c r="DH1238" s="426">
        <v>107</v>
      </c>
      <c r="DI1238" s="426">
        <v>108</v>
      </c>
      <c r="DJ1238" s="426">
        <v>109</v>
      </c>
      <c r="DK1238" s="426">
        <v>110</v>
      </c>
      <c r="DL1238" s="426">
        <v>111</v>
      </c>
      <c r="DM1238" s="426">
        <v>112</v>
      </c>
      <c r="DN1238" s="426">
        <v>113</v>
      </c>
      <c r="DO1238" s="426">
        <v>114</v>
      </c>
      <c r="DP1238" s="426">
        <v>115</v>
      </c>
      <c r="DQ1238" s="426">
        <v>116</v>
      </c>
      <c r="DR1238" s="426">
        <v>117</v>
      </c>
      <c r="DS1238" s="426">
        <v>118</v>
      </c>
      <c r="DT1238" s="426">
        <v>119</v>
      </c>
      <c r="DU1238" s="426">
        <v>120</v>
      </c>
      <c r="DV1238" s="426">
        <v>121</v>
      </c>
      <c r="DW1238" s="426">
        <v>122</v>
      </c>
      <c r="DX1238" s="426">
        <v>123</v>
      </c>
      <c r="DY1238" s="426">
        <v>124</v>
      </c>
      <c r="DZ1238" s="426">
        <v>125</v>
      </c>
      <c r="EA1238" s="426">
        <v>126</v>
      </c>
      <c r="EB1238" s="426">
        <v>127</v>
      </c>
      <c r="EC1238" s="426">
        <v>128</v>
      </c>
      <c r="ED1238" s="426">
        <v>129</v>
      </c>
      <c r="EE1238" s="426">
        <v>130</v>
      </c>
      <c r="EF1238" s="426">
        <v>131</v>
      </c>
      <c r="EG1238" s="426">
        <v>132</v>
      </c>
      <c r="EH1238" s="426">
        <v>133</v>
      </c>
      <c r="EI1238" s="426">
        <v>134</v>
      </c>
      <c r="EJ1238" s="426">
        <v>135</v>
      </c>
      <c r="EK1238" s="426">
        <v>136</v>
      </c>
      <c r="EL1238" s="426">
        <v>137</v>
      </c>
      <c r="EM1238" s="426">
        <v>138</v>
      </c>
      <c r="EN1238" s="426">
        <v>139</v>
      </c>
      <c r="EO1238" s="426">
        <v>140</v>
      </c>
      <c r="EP1238" s="426">
        <v>141</v>
      </c>
      <c r="EQ1238" s="426">
        <v>142</v>
      </c>
      <c r="ER1238" s="426">
        <v>143</v>
      </c>
      <c r="ES1238" s="426">
        <v>144</v>
      </c>
      <c r="ET1238" s="426">
        <v>145</v>
      </c>
      <c r="EU1238" s="426">
        <v>146</v>
      </c>
      <c r="EV1238" s="426">
        <v>147</v>
      </c>
      <c r="EW1238" s="426">
        <v>148</v>
      </c>
      <c r="EX1238" s="426">
        <v>149</v>
      </c>
      <c r="EY1238" s="426">
        <v>150</v>
      </c>
      <c r="EZ1238" s="426">
        <v>151</v>
      </c>
      <c r="FA1238" s="426">
        <v>152</v>
      </c>
      <c r="FB1238" s="426">
        <v>153</v>
      </c>
      <c r="FC1238" s="426">
        <v>154</v>
      </c>
      <c r="FD1238" s="426">
        <v>155</v>
      </c>
      <c r="FE1238" s="426">
        <v>156</v>
      </c>
      <c r="FF1238" s="426">
        <v>157</v>
      </c>
      <c r="FG1238" s="426">
        <v>158</v>
      </c>
      <c r="FH1238" s="426">
        <v>159</v>
      </c>
      <c r="FI1238" s="426">
        <v>160</v>
      </c>
      <c r="FJ1238" s="426">
        <v>161</v>
      </c>
      <c r="FK1238" s="426">
        <v>162</v>
      </c>
      <c r="FL1238" s="426">
        <v>163</v>
      </c>
      <c r="FM1238" s="426">
        <v>164</v>
      </c>
      <c r="FN1238" s="426">
        <v>165</v>
      </c>
      <c r="FO1238" s="426">
        <v>166</v>
      </c>
      <c r="FP1238" s="426">
        <v>167</v>
      </c>
      <c r="FQ1238" s="426">
        <v>168</v>
      </c>
      <c r="FR1238" s="426">
        <v>169</v>
      </c>
      <c r="FS1238" s="426">
        <v>170</v>
      </c>
      <c r="FT1238" s="426">
        <v>171</v>
      </c>
      <c r="FU1238" s="426">
        <v>172</v>
      </c>
      <c r="FV1238" s="426">
        <v>173</v>
      </c>
      <c r="FW1238" s="426">
        <v>174</v>
      </c>
      <c r="FX1238" s="426">
        <v>175</v>
      </c>
      <c r="FY1238" s="426">
        <v>176</v>
      </c>
      <c r="FZ1238" s="426">
        <v>177</v>
      </c>
      <c r="GA1238" s="426">
        <v>178</v>
      </c>
      <c r="GB1238" s="426">
        <v>179</v>
      </c>
      <c r="GC1238" s="426">
        <v>180</v>
      </c>
      <c r="GD1238" s="426">
        <v>181</v>
      </c>
      <c r="GE1238" s="426">
        <v>182</v>
      </c>
      <c r="GF1238" s="426">
        <v>183</v>
      </c>
      <c r="GG1238" s="426">
        <v>184</v>
      </c>
      <c r="GH1238" s="426">
        <v>185</v>
      </c>
      <c r="GI1238" s="426">
        <v>186</v>
      </c>
      <c r="GJ1238" s="426">
        <v>187</v>
      </c>
      <c r="GK1238" s="426">
        <v>188</v>
      </c>
      <c r="GL1238" s="426">
        <v>189</v>
      </c>
      <c r="GM1238" s="426">
        <v>190</v>
      </c>
      <c r="GN1238" s="426">
        <v>191</v>
      </c>
      <c r="GO1238" s="426">
        <v>192</v>
      </c>
      <c r="GP1238" s="426">
        <v>193</v>
      </c>
      <c r="GQ1238" s="426">
        <v>194</v>
      </c>
      <c r="GR1238" s="426">
        <v>195</v>
      </c>
      <c r="GS1238" s="426">
        <v>196</v>
      </c>
      <c r="GT1238" s="426">
        <v>197</v>
      </c>
      <c r="GU1238" s="426">
        <v>198</v>
      </c>
      <c r="GV1238" s="426">
        <v>199</v>
      </c>
      <c r="GW1238" s="426">
        <v>200</v>
      </c>
      <c r="GX1238" s="426">
        <v>201</v>
      </c>
      <c r="GY1238" s="426">
        <v>202</v>
      </c>
      <c r="GZ1238" s="426">
        <v>203</v>
      </c>
      <c r="HA1238" s="426">
        <v>204</v>
      </c>
      <c r="HB1238" s="426">
        <v>205</v>
      </c>
      <c r="HC1238" s="426">
        <v>206</v>
      </c>
      <c r="HD1238" s="426">
        <v>207</v>
      </c>
      <c r="HE1238" s="426">
        <v>208</v>
      </c>
      <c r="HF1238" s="426">
        <v>209</v>
      </c>
      <c r="HG1238" s="426">
        <v>210</v>
      </c>
      <c r="HH1238" s="426">
        <v>211</v>
      </c>
      <c r="HI1238" s="426">
        <v>212</v>
      </c>
      <c r="HJ1238" s="426">
        <v>213</v>
      </c>
      <c r="HK1238" s="426">
        <v>214</v>
      </c>
      <c r="HL1238" s="426">
        <v>215</v>
      </c>
      <c r="HM1238" s="426">
        <v>216</v>
      </c>
      <c r="HN1238" s="426">
        <v>217</v>
      </c>
      <c r="HO1238" s="426">
        <v>218</v>
      </c>
      <c r="HP1238" s="426">
        <v>219</v>
      </c>
      <c r="HQ1238" s="426">
        <v>220</v>
      </c>
      <c r="HR1238" s="426">
        <v>221</v>
      </c>
      <c r="HS1238" s="426">
        <v>222</v>
      </c>
      <c r="HT1238" s="426">
        <v>223</v>
      </c>
      <c r="HU1238" s="426">
        <v>224</v>
      </c>
      <c r="HV1238" s="426">
        <v>225</v>
      </c>
      <c r="HW1238" s="426">
        <v>226</v>
      </c>
      <c r="HX1238" s="426">
        <v>227</v>
      </c>
      <c r="HY1238" s="426">
        <v>228</v>
      </c>
      <c r="HZ1238" s="426">
        <v>229</v>
      </c>
      <c r="IA1238" s="426">
        <v>230</v>
      </c>
      <c r="IB1238" s="426">
        <v>231</v>
      </c>
      <c r="IC1238" s="426">
        <v>232</v>
      </c>
      <c r="ID1238" s="426">
        <v>233</v>
      </c>
      <c r="IE1238" s="426">
        <v>234</v>
      </c>
      <c r="IF1238" s="426">
        <v>235</v>
      </c>
      <c r="IG1238" s="426">
        <v>236</v>
      </c>
      <c r="IH1238" s="426">
        <v>237</v>
      </c>
      <c r="II1238" s="426">
        <v>238</v>
      </c>
      <c r="IJ1238" s="426">
        <v>239</v>
      </c>
      <c r="IK1238" s="426">
        <v>240</v>
      </c>
      <c r="IL1238" s="426">
        <v>241</v>
      </c>
      <c r="IM1238" s="426">
        <v>242</v>
      </c>
      <c r="IN1238" s="426">
        <v>243</v>
      </c>
      <c r="IO1238" s="426">
        <v>244</v>
      </c>
      <c r="IP1238" s="426">
        <v>245</v>
      </c>
      <c r="IQ1238" s="426">
        <v>246</v>
      </c>
      <c r="IR1238" s="426">
        <v>247</v>
      </c>
      <c r="IS1238" s="426">
        <v>248</v>
      </c>
      <c r="IT1238" s="426">
        <v>249</v>
      </c>
      <c r="IU1238" s="426">
        <v>250</v>
      </c>
    </row>
    <row r="1239" spans="4:259" x14ac:dyDescent="0.2">
      <c r="E1239" s="428" t="s">
        <v>157</v>
      </c>
      <c r="F1239" s="426">
        <v>93</v>
      </c>
      <c r="G1239" s="426">
        <v>200</v>
      </c>
      <c r="H1239" s="426">
        <v>214</v>
      </c>
      <c r="I1239" s="426">
        <v>57</v>
      </c>
      <c r="J1239" s="426">
        <v>43</v>
      </c>
      <c r="K1239" s="426">
        <v>175</v>
      </c>
      <c r="L1239" s="426">
        <v>119</v>
      </c>
      <c r="M1239" s="426">
        <v>67</v>
      </c>
      <c r="N1239" s="426">
        <v>177</v>
      </c>
      <c r="O1239" s="426">
        <v>17</v>
      </c>
      <c r="P1239" s="426">
        <v>12</v>
      </c>
      <c r="Q1239" s="426">
        <v>71</v>
      </c>
      <c r="R1239" s="426">
        <v>139</v>
      </c>
      <c r="S1239" s="426">
        <v>183</v>
      </c>
      <c r="T1239" s="426">
        <v>112</v>
      </c>
      <c r="U1239" s="426">
        <v>69</v>
      </c>
      <c r="V1239" s="426">
        <v>20</v>
      </c>
      <c r="W1239" s="426">
        <v>172</v>
      </c>
      <c r="X1239" s="426">
        <v>40</v>
      </c>
      <c r="Y1239" s="426">
        <v>241</v>
      </c>
      <c r="Z1239" s="426">
        <v>44</v>
      </c>
      <c r="AA1239" s="426">
        <v>29</v>
      </c>
      <c r="AB1239" s="426">
        <v>107</v>
      </c>
      <c r="AC1239" s="426">
        <v>143</v>
      </c>
      <c r="AD1239" s="426">
        <v>156</v>
      </c>
      <c r="AE1239" s="426">
        <v>195</v>
      </c>
      <c r="AF1239" s="426">
        <v>105</v>
      </c>
      <c r="AG1239" s="426">
        <v>21</v>
      </c>
      <c r="AH1239" s="426">
        <v>158</v>
      </c>
      <c r="AI1239" s="426">
        <v>211</v>
      </c>
      <c r="AJ1239" s="426">
        <v>194</v>
      </c>
      <c r="AK1239" s="426">
        <v>150</v>
      </c>
      <c r="AL1239" s="426">
        <v>212</v>
      </c>
      <c r="AM1239" s="426">
        <v>87</v>
      </c>
      <c r="AN1239" s="426">
        <v>109</v>
      </c>
      <c r="AO1239" s="426">
        <v>77</v>
      </c>
      <c r="AP1239" s="426">
        <v>81</v>
      </c>
      <c r="AQ1239" s="426">
        <v>226</v>
      </c>
      <c r="AR1239" s="426">
        <v>231</v>
      </c>
      <c r="AS1239" s="426">
        <v>98</v>
      </c>
      <c r="AT1239" s="426">
        <v>224</v>
      </c>
      <c r="AU1239" s="426">
        <v>48</v>
      </c>
      <c r="AV1239" s="426">
        <v>92</v>
      </c>
      <c r="AW1239" s="426">
        <v>145</v>
      </c>
      <c r="AX1239" s="426">
        <v>83</v>
      </c>
      <c r="AY1239" s="426">
        <v>167</v>
      </c>
      <c r="AZ1239" s="426">
        <v>58</v>
      </c>
      <c r="BA1239" s="426">
        <v>65</v>
      </c>
      <c r="BB1239" s="426">
        <v>202</v>
      </c>
      <c r="BC1239" s="426">
        <v>16</v>
      </c>
      <c r="BD1239" s="426">
        <v>97</v>
      </c>
      <c r="BE1239" s="426">
        <v>174</v>
      </c>
      <c r="BF1239" s="426">
        <v>64</v>
      </c>
      <c r="BG1239" s="426">
        <v>103</v>
      </c>
      <c r="BH1239" s="426">
        <v>32</v>
      </c>
      <c r="BI1239" s="426">
        <v>60</v>
      </c>
      <c r="BJ1239" s="426">
        <v>170</v>
      </c>
      <c r="BK1239" s="426">
        <v>135</v>
      </c>
      <c r="BL1239" s="426">
        <v>53</v>
      </c>
      <c r="BM1239" s="426">
        <v>118</v>
      </c>
      <c r="BN1239" s="426">
        <v>157</v>
      </c>
      <c r="BO1239" s="426">
        <v>73</v>
      </c>
      <c r="BP1239" s="426">
        <v>176</v>
      </c>
      <c r="BQ1239" s="426">
        <v>146</v>
      </c>
      <c r="BR1239" s="426">
        <v>11</v>
      </c>
      <c r="BS1239" s="426">
        <v>154</v>
      </c>
      <c r="BT1239" s="426">
        <v>234</v>
      </c>
      <c r="BU1239" s="426">
        <v>201</v>
      </c>
      <c r="BV1239" s="426">
        <v>221</v>
      </c>
      <c r="BW1239" s="426">
        <v>62</v>
      </c>
      <c r="BX1239" s="426">
        <v>149</v>
      </c>
      <c r="BY1239" s="426">
        <v>250</v>
      </c>
      <c r="BZ1239" s="426">
        <v>199</v>
      </c>
      <c r="CA1239" s="426">
        <v>18</v>
      </c>
      <c r="CB1239" s="426">
        <v>207</v>
      </c>
      <c r="CC1239" s="426">
        <v>90</v>
      </c>
      <c r="CD1239" s="426">
        <v>193</v>
      </c>
      <c r="CE1239" s="426">
        <v>161</v>
      </c>
      <c r="CF1239" s="426">
        <v>56</v>
      </c>
      <c r="CG1239" s="426">
        <v>94</v>
      </c>
      <c r="CH1239" s="426">
        <v>179</v>
      </c>
      <c r="CI1239" s="426">
        <v>8</v>
      </c>
      <c r="CJ1239" s="426">
        <v>26</v>
      </c>
      <c r="CK1239" s="426">
        <v>117</v>
      </c>
      <c r="CL1239" s="426">
        <v>99</v>
      </c>
      <c r="CM1239" s="426">
        <v>63</v>
      </c>
      <c r="CN1239" s="426">
        <v>70</v>
      </c>
      <c r="CO1239" s="426">
        <v>52</v>
      </c>
      <c r="CP1239" s="426">
        <v>31</v>
      </c>
      <c r="CQ1239" s="426">
        <v>74</v>
      </c>
      <c r="CR1239" s="426">
        <v>10</v>
      </c>
      <c r="CS1239" s="426">
        <v>173</v>
      </c>
      <c r="CT1239" s="426">
        <v>181</v>
      </c>
      <c r="CU1239" s="426">
        <v>36</v>
      </c>
      <c r="CV1239" s="426">
        <v>113</v>
      </c>
      <c r="CW1239" s="426">
        <v>110</v>
      </c>
      <c r="CX1239" s="426">
        <v>233</v>
      </c>
      <c r="CY1239" s="426">
        <v>210</v>
      </c>
      <c r="CZ1239" s="426">
        <v>136</v>
      </c>
      <c r="DA1239" s="426">
        <v>78</v>
      </c>
      <c r="DB1239" s="426">
        <v>213</v>
      </c>
      <c r="DC1239" s="426">
        <v>108</v>
      </c>
      <c r="DD1239" s="426">
        <v>196</v>
      </c>
      <c r="DE1239" s="426">
        <v>28</v>
      </c>
      <c r="DF1239" s="426">
        <v>162</v>
      </c>
      <c r="DG1239" s="426">
        <v>35</v>
      </c>
      <c r="DH1239" s="426">
        <v>245</v>
      </c>
      <c r="DI1239" s="426">
        <v>151</v>
      </c>
      <c r="DJ1239" s="426">
        <v>133</v>
      </c>
      <c r="DK1239" s="426">
        <v>238</v>
      </c>
      <c r="DL1239" s="426">
        <v>228</v>
      </c>
      <c r="DM1239" s="426">
        <v>163</v>
      </c>
      <c r="DN1239" s="426">
        <v>84</v>
      </c>
      <c r="DO1239" s="426">
        <v>217</v>
      </c>
      <c r="DP1239" s="426">
        <v>131</v>
      </c>
      <c r="DQ1239" s="426">
        <v>5</v>
      </c>
      <c r="DR1239" s="426">
        <v>205</v>
      </c>
      <c r="DS1239" s="426">
        <v>239</v>
      </c>
      <c r="DT1239" s="426">
        <v>126</v>
      </c>
      <c r="DU1239" s="426">
        <v>51</v>
      </c>
      <c r="DV1239" s="426">
        <v>197</v>
      </c>
      <c r="DW1239" s="426">
        <v>129</v>
      </c>
      <c r="DX1239" s="426">
        <v>120</v>
      </c>
      <c r="DY1239" s="426">
        <v>15</v>
      </c>
      <c r="DZ1239" s="426">
        <v>47</v>
      </c>
      <c r="EA1239" s="426">
        <v>160</v>
      </c>
      <c r="EB1239" s="426">
        <v>101</v>
      </c>
      <c r="EC1239" s="426">
        <v>184</v>
      </c>
      <c r="ED1239" s="426">
        <v>247</v>
      </c>
      <c r="EE1239" s="426">
        <v>6</v>
      </c>
      <c r="EF1239" s="426">
        <v>244</v>
      </c>
      <c r="EG1239" s="426">
        <v>225</v>
      </c>
      <c r="EH1239" s="426">
        <v>137</v>
      </c>
      <c r="EI1239" s="426">
        <v>23</v>
      </c>
      <c r="EJ1239" s="426">
        <v>127</v>
      </c>
      <c r="EK1239" s="426">
        <v>19</v>
      </c>
      <c r="EL1239" s="426">
        <v>203</v>
      </c>
      <c r="EM1239" s="426">
        <v>182</v>
      </c>
      <c r="EN1239" s="426">
        <v>206</v>
      </c>
      <c r="EO1239" s="426">
        <v>142</v>
      </c>
      <c r="EP1239" s="426">
        <v>30</v>
      </c>
      <c r="EQ1239" s="426">
        <v>91</v>
      </c>
      <c r="ER1239" s="426">
        <v>104</v>
      </c>
      <c r="ES1239" s="426">
        <v>230</v>
      </c>
      <c r="ET1239" s="426">
        <v>178</v>
      </c>
      <c r="EU1239" s="426">
        <v>219</v>
      </c>
      <c r="EV1239" s="426">
        <v>114</v>
      </c>
      <c r="EW1239" s="426">
        <v>1</v>
      </c>
      <c r="EX1239" s="426">
        <v>22</v>
      </c>
      <c r="EY1239" s="426">
        <v>237</v>
      </c>
      <c r="EZ1239" s="426">
        <v>220</v>
      </c>
      <c r="FA1239" s="426">
        <v>168</v>
      </c>
      <c r="FB1239" s="426">
        <v>2</v>
      </c>
      <c r="FC1239" s="426">
        <v>50</v>
      </c>
      <c r="FD1239" s="426">
        <v>148</v>
      </c>
      <c r="FE1239" s="426">
        <v>25</v>
      </c>
      <c r="FF1239" s="426">
        <v>159</v>
      </c>
      <c r="FG1239" s="426">
        <v>79</v>
      </c>
      <c r="FH1239" s="426">
        <v>232</v>
      </c>
      <c r="FI1239" s="426">
        <v>122</v>
      </c>
      <c r="FJ1239" s="426">
        <v>85</v>
      </c>
      <c r="FK1239" s="426">
        <v>24</v>
      </c>
      <c r="FL1239" s="426">
        <v>227</v>
      </c>
      <c r="FM1239" s="426">
        <v>33</v>
      </c>
      <c r="FN1239" s="426">
        <v>134</v>
      </c>
      <c r="FO1239" s="426">
        <v>14</v>
      </c>
      <c r="FP1239" s="426">
        <v>38</v>
      </c>
      <c r="FQ1239" s="426">
        <v>215</v>
      </c>
      <c r="FR1239" s="426">
        <v>198</v>
      </c>
      <c r="FS1239" s="426">
        <v>59</v>
      </c>
      <c r="FT1239" s="426">
        <v>153</v>
      </c>
      <c r="FU1239" s="426">
        <v>208</v>
      </c>
      <c r="FV1239" s="426">
        <v>7</v>
      </c>
      <c r="FW1239" s="426">
        <v>116</v>
      </c>
      <c r="FX1239" s="426">
        <v>3</v>
      </c>
      <c r="FY1239" s="426">
        <v>89</v>
      </c>
      <c r="FZ1239" s="426">
        <v>185</v>
      </c>
      <c r="GA1239" s="426">
        <v>229</v>
      </c>
      <c r="GB1239" s="426">
        <v>166</v>
      </c>
      <c r="GC1239" s="426">
        <v>248</v>
      </c>
      <c r="GD1239" s="426">
        <v>138</v>
      </c>
      <c r="GE1239" s="426">
        <v>169</v>
      </c>
      <c r="GF1239" s="426">
        <v>27</v>
      </c>
      <c r="GG1239" s="426">
        <v>192</v>
      </c>
      <c r="GH1239" s="426">
        <v>61</v>
      </c>
      <c r="GI1239" s="426">
        <v>4</v>
      </c>
      <c r="GJ1239" s="426">
        <v>144</v>
      </c>
      <c r="GK1239" s="426">
        <v>72</v>
      </c>
      <c r="GL1239" s="426">
        <v>240</v>
      </c>
      <c r="GM1239" s="426">
        <v>171</v>
      </c>
      <c r="GN1239" s="426">
        <v>235</v>
      </c>
      <c r="GO1239" s="426">
        <v>80</v>
      </c>
      <c r="GP1239" s="426">
        <v>147</v>
      </c>
      <c r="GQ1239" s="426">
        <v>243</v>
      </c>
      <c r="GR1239" s="426">
        <v>236</v>
      </c>
      <c r="GS1239" s="426">
        <v>34</v>
      </c>
      <c r="GT1239" s="426">
        <v>130</v>
      </c>
      <c r="GU1239" s="426">
        <v>204</v>
      </c>
      <c r="GV1239" s="426">
        <v>132</v>
      </c>
      <c r="GW1239" s="426">
        <v>121</v>
      </c>
      <c r="GX1239" s="426">
        <v>180</v>
      </c>
      <c r="GY1239" s="426">
        <v>49</v>
      </c>
      <c r="GZ1239" s="426">
        <v>66</v>
      </c>
      <c r="HA1239" s="426">
        <v>96</v>
      </c>
      <c r="HB1239" s="426">
        <v>152</v>
      </c>
      <c r="HC1239" s="426">
        <v>95</v>
      </c>
      <c r="HD1239" s="426">
        <v>191</v>
      </c>
      <c r="HE1239" s="426">
        <v>9</v>
      </c>
      <c r="HF1239" s="426">
        <v>100</v>
      </c>
      <c r="HG1239" s="426">
        <v>86</v>
      </c>
      <c r="HH1239" s="426">
        <v>88</v>
      </c>
      <c r="HI1239" s="426">
        <v>54</v>
      </c>
      <c r="HJ1239" s="426">
        <v>242</v>
      </c>
      <c r="HK1239" s="426">
        <v>165</v>
      </c>
      <c r="HL1239" s="426">
        <v>189</v>
      </c>
      <c r="HM1239" s="426">
        <v>223</v>
      </c>
      <c r="HN1239" s="426">
        <v>140</v>
      </c>
      <c r="HO1239" s="426">
        <v>249</v>
      </c>
      <c r="HP1239" s="426">
        <v>187</v>
      </c>
      <c r="HQ1239" s="426">
        <v>209</v>
      </c>
      <c r="HR1239" s="426">
        <v>39</v>
      </c>
      <c r="HS1239" s="426">
        <v>75</v>
      </c>
      <c r="HT1239" s="426">
        <v>106</v>
      </c>
      <c r="HU1239" s="426">
        <v>188</v>
      </c>
      <c r="HV1239" s="426">
        <v>46</v>
      </c>
      <c r="HW1239" s="426">
        <v>124</v>
      </c>
      <c r="HX1239" s="426">
        <v>68</v>
      </c>
      <c r="HY1239" s="426">
        <v>82</v>
      </c>
      <c r="HZ1239" s="426">
        <v>55</v>
      </c>
      <c r="IA1239" s="426">
        <v>42</v>
      </c>
      <c r="IB1239" s="426">
        <v>123</v>
      </c>
      <c r="IC1239" s="426">
        <v>216</v>
      </c>
      <c r="ID1239" s="426">
        <v>45</v>
      </c>
      <c r="IE1239" s="426">
        <v>155</v>
      </c>
      <c r="IF1239" s="426">
        <v>102</v>
      </c>
      <c r="IG1239" s="426">
        <v>13</v>
      </c>
      <c r="IH1239" s="426">
        <v>141</v>
      </c>
      <c r="II1239" s="426">
        <v>111</v>
      </c>
      <c r="IJ1239" s="426">
        <v>218</v>
      </c>
      <c r="IK1239" s="426">
        <v>186</v>
      </c>
      <c r="IL1239" s="426">
        <v>125</v>
      </c>
      <c r="IM1239" s="426">
        <v>164</v>
      </c>
      <c r="IN1239" s="426">
        <v>41</v>
      </c>
      <c r="IO1239" s="426">
        <v>128</v>
      </c>
      <c r="IP1239" s="426">
        <v>37</v>
      </c>
      <c r="IQ1239" s="426">
        <v>222</v>
      </c>
      <c r="IR1239" s="426">
        <v>115</v>
      </c>
      <c r="IS1239" s="426">
        <v>190</v>
      </c>
      <c r="IT1239" s="426">
        <v>76</v>
      </c>
      <c r="IU1239" s="426">
        <v>246</v>
      </c>
    </row>
    <row r="1240" spans="4:259" x14ac:dyDescent="0.2">
      <c r="E1240" s="428" t="s">
        <v>159</v>
      </c>
      <c r="F1240" s="426">
        <v>218</v>
      </c>
      <c r="G1240" s="426">
        <v>5</v>
      </c>
      <c r="H1240" s="426">
        <v>54</v>
      </c>
      <c r="I1240" s="426">
        <v>37</v>
      </c>
      <c r="J1240" s="426">
        <v>221</v>
      </c>
      <c r="K1240" s="426">
        <v>15</v>
      </c>
      <c r="L1240" s="426">
        <v>183</v>
      </c>
      <c r="M1240" s="426">
        <v>217</v>
      </c>
      <c r="N1240" s="426">
        <v>236</v>
      </c>
      <c r="O1240" s="426">
        <v>91</v>
      </c>
      <c r="P1240" s="426">
        <v>214</v>
      </c>
      <c r="Q1240" s="426">
        <v>83</v>
      </c>
      <c r="R1240" s="426">
        <v>30</v>
      </c>
      <c r="S1240" s="426">
        <v>110</v>
      </c>
      <c r="T1240" s="426">
        <v>244</v>
      </c>
      <c r="U1240" s="426">
        <v>109</v>
      </c>
      <c r="V1240" s="426">
        <v>120</v>
      </c>
      <c r="W1240" s="426">
        <v>224</v>
      </c>
      <c r="X1240" s="426">
        <v>157</v>
      </c>
      <c r="Y1240" s="426">
        <v>138</v>
      </c>
      <c r="Z1240" s="426">
        <v>192</v>
      </c>
      <c r="AA1240" s="426">
        <v>249</v>
      </c>
      <c r="AB1240" s="426">
        <v>29</v>
      </c>
      <c r="AC1240" s="426">
        <v>7</v>
      </c>
      <c r="AD1240" s="426">
        <v>82</v>
      </c>
      <c r="AE1240" s="426">
        <v>177</v>
      </c>
      <c r="AF1240" s="426">
        <v>9</v>
      </c>
      <c r="AG1240" s="426">
        <v>207</v>
      </c>
      <c r="AH1240" s="426">
        <v>60</v>
      </c>
      <c r="AI1240" s="426">
        <v>196</v>
      </c>
      <c r="AJ1240" s="426">
        <v>40</v>
      </c>
      <c r="AK1240" s="426">
        <v>210</v>
      </c>
      <c r="AL1240" s="426">
        <v>49</v>
      </c>
      <c r="AM1240" s="426">
        <v>86</v>
      </c>
      <c r="AN1240" s="426">
        <v>167</v>
      </c>
      <c r="AO1240" s="426">
        <v>225</v>
      </c>
      <c r="AP1240" s="426">
        <v>79</v>
      </c>
      <c r="AQ1240" s="426">
        <v>195</v>
      </c>
      <c r="AR1240" s="426">
        <v>101</v>
      </c>
      <c r="AS1240" s="426">
        <v>242</v>
      </c>
      <c r="AT1240" s="426">
        <v>165</v>
      </c>
      <c r="AU1240" s="426">
        <v>23</v>
      </c>
      <c r="AV1240" s="426">
        <v>47</v>
      </c>
      <c r="AW1240" s="426">
        <v>123</v>
      </c>
      <c r="AX1240" s="426">
        <v>147</v>
      </c>
      <c r="AY1240" s="426">
        <v>134</v>
      </c>
      <c r="AZ1240" s="426">
        <v>158</v>
      </c>
      <c r="BA1240" s="426">
        <v>185</v>
      </c>
      <c r="BB1240" s="426">
        <v>141</v>
      </c>
      <c r="BC1240" s="426">
        <v>194</v>
      </c>
      <c r="BD1240" s="426">
        <v>170</v>
      </c>
      <c r="BE1240" s="426">
        <v>241</v>
      </c>
      <c r="BF1240" s="426">
        <v>246</v>
      </c>
      <c r="BG1240" s="426">
        <v>13</v>
      </c>
      <c r="BH1240" s="426">
        <v>67</v>
      </c>
      <c r="BI1240" s="426">
        <v>135</v>
      </c>
      <c r="BJ1240" s="426">
        <v>95</v>
      </c>
      <c r="BK1240" s="426">
        <v>105</v>
      </c>
      <c r="BL1240" s="426">
        <v>168</v>
      </c>
      <c r="BM1240" s="426">
        <v>19</v>
      </c>
      <c r="BN1240" s="426">
        <v>145</v>
      </c>
      <c r="BO1240" s="426">
        <v>206</v>
      </c>
      <c r="BP1240" s="426">
        <v>16</v>
      </c>
      <c r="BQ1240" s="426">
        <v>156</v>
      </c>
      <c r="BR1240" s="426">
        <v>108</v>
      </c>
      <c r="BS1240" s="426">
        <v>187</v>
      </c>
      <c r="BT1240" s="426">
        <v>39</v>
      </c>
      <c r="BU1240" s="426">
        <v>114</v>
      </c>
      <c r="BV1240" s="426">
        <v>233</v>
      </c>
      <c r="BW1240" s="426">
        <v>88</v>
      </c>
      <c r="BX1240" s="426">
        <v>247</v>
      </c>
      <c r="BY1240" s="426">
        <v>229</v>
      </c>
      <c r="BZ1240" s="426">
        <v>144</v>
      </c>
      <c r="CA1240" s="426">
        <v>161</v>
      </c>
      <c r="CB1240" s="426">
        <v>222</v>
      </c>
      <c r="CC1240" s="426">
        <v>102</v>
      </c>
      <c r="CD1240" s="426">
        <v>238</v>
      </c>
      <c r="CE1240" s="426">
        <v>119</v>
      </c>
      <c r="CF1240" s="426">
        <v>12</v>
      </c>
      <c r="CG1240" s="426">
        <v>8</v>
      </c>
      <c r="CH1240" s="426">
        <v>155</v>
      </c>
      <c r="CI1240" s="426">
        <v>3</v>
      </c>
      <c r="CJ1240" s="426">
        <v>87</v>
      </c>
      <c r="CK1240" s="426">
        <v>163</v>
      </c>
      <c r="CL1240" s="426">
        <v>56</v>
      </c>
      <c r="CM1240" s="426">
        <v>178</v>
      </c>
      <c r="CN1240" s="426">
        <v>239</v>
      </c>
      <c r="CO1240" s="426">
        <v>234</v>
      </c>
      <c r="CP1240" s="426">
        <v>151</v>
      </c>
      <c r="CQ1240" s="426">
        <v>63</v>
      </c>
      <c r="CR1240" s="426">
        <v>98</v>
      </c>
      <c r="CS1240" s="426">
        <v>65</v>
      </c>
      <c r="CT1240" s="426">
        <v>219</v>
      </c>
      <c r="CU1240" s="426">
        <v>2</v>
      </c>
      <c r="CV1240" s="426">
        <v>137</v>
      </c>
      <c r="CW1240" s="426">
        <v>70</v>
      </c>
      <c r="CX1240" s="426">
        <v>139</v>
      </c>
      <c r="CY1240" s="426">
        <v>129</v>
      </c>
      <c r="CZ1240" s="426">
        <v>152</v>
      </c>
      <c r="DA1240" s="426">
        <v>203</v>
      </c>
      <c r="DB1240" s="426">
        <v>184</v>
      </c>
      <c r="DC1240" s="426">
        <v>46</v>
      </c>
      <c r="DD1240" s="426">
        <v>24</v>
      </c>
      <c r="DE1240" s="426">
        <v>191</v>
      </c>
      <c r="DF1240" s="426">
        <v>72</v>
      </c>
      <c r="DG1240" s="426">
        <v>100</v>
      </c>
      <c r="DH1240" s="426">
        <v>124</v>
      </c>
      <c r="DI1240" s="426">
        <v>174</v>
      </c>
      <c r="DJ1240" s="426">
        <v>93</v>
      </c>
      <c r="DK1240" s="426">
        <v>21</v>
      </c>
      <c r="DL1240" s="426">
        <v>215</v>
      </c>
      <c r="DM1240" s="426">
        <v>96</v>
      </c>
      <c r="DN1240" s="426">
        <v>42</v>
      </c>
      <c r="DO1240" s="426">
        <v>227</v>
      </c>
      <c r="DP1240" s="426">
        <v>92</v>
      </c>
      <c r="DQ1240" s="426">
        <v>103</v>
      </c>
      <c r="DR1240" s="426">
        <v>61</v>
      </c>
      <c r="DS1240" s="426">
        <v>250</v>
      </c>
      <c r="DT1240" s="426">
        <v>181</v>
      </c>
      <c r="DU1240" s="426">
        <v>132</v>
      </c>
      <c r="DV1240" s="426">
        <v>55</v>
      </c>
      <c r="DW1240" s="426">
        <v>133</v>
      </c>
      <c r="DX1240" s="426">
        <v>235</v>
      </c>
      <c r="DY1240" s="426">
        <v>121</v>
      </c>
      <c r="DZ1240" s="426">
        <v>4</v>
      </c>
      <c r="EA1240" s="426">
        <v>209</v>
      </c>
      <c r="EB1240" s="426">
        <v>53</v>
      </c>
      <c r="EC1240" s="426">
        <v>126</v>
      </c>
      <c r="ED1240" s="426">
        <v>153</v>
      </c>
      <c r="EE1240" s="426">
        <v>81</v>
      </c>
      <c r="EF1240" s="426">
        <v>189</v>
      </c>
      <c r="EG1240" s="426">
        <v>113</v>
      </c>
      <c r="EH1240" s="426">
        <v>231</v>
      </c>
      <c r="EI1240" s="426">
        <v>41</v>
      </c>
      <c r="EJ1240" s="426">
        <v>27</v>
      </c>
      <c r="EK1240" s="426">
        <v>230</v>
      </c>
      <c r="EL1240" s="426">
        <v>25</v>
      </c>
      <c r="EM1240" s="426">
        <v>136</v>
      </c>
      <c r="EN1240" s="426">
        <v>68</v>
      </c>
      <c r="EO1240" s="426">
        <v>89</v>
      </c>
      <c r="EP1240" s="426">
        <v>22</v>
      </c>
      <c r="EQ1240" s="426">
        <v>188</v>
      </c>
      <c r="ER1240" s="426">
        <v>205</v>
      </c>
      <c r="ES1240" s="426">
        <v>228</v>
      </c>
      <c r="ET1240" s="426">
        <v>14</v>
      </c>
      <c r="EU1240" s="426">
        <v>33</v>
      </c>
      <c r="EV1240" s="426">
        <v>248</v>
      </c>
      <c r="EW1240" s="426">
        <v>211</v>
      </c>
      <c r="EX1240" s="426">
        <v>58</v>
      </c>
      <c r="EY1240" s="426">
        <v>71</v>
      </c>
      <c r="EZ1240" s="426">
        <v>57</v>
      </c>
      <c r="FA1240" s="426">
        <v>90</v>
      </c>
      <c r="FB1240" s="426">
        <v>20</v>
      </c>
      <c r="FC1240" s="426">
        <v>213</v>
      </c>
      <c r="FD1240" s="426">
        <v>76</v>
      </c>
      <c r="FE1240" s="426">
        <v>162</v>
      </c>
      <c r="FF1240" s="426">
        <v>143</v>
      </c>
      <c r="FG1240" s="426">
        <v>245</v>
      </c>
      <c r="FH1240" s="426">
        <v>52</v>
      </c>
      <c r="FI1240" s="426">
        <v>38</v>
      </c>
      <c r="FJ1240" s="426">
        <v>78</v>
      </c>
      <c r="FK1240" s="426">
        <v>34</v>
      </c>
      <c r="FL1240" s="426">
        <v>75</v>
      </c>
      <c r="FM1240" s="426">
        <v>11</v>
      </c>
      <c r="FN1240" s="426">
        <v>107</v>
      </c>
      <c r="FO1240" s="426">
        <v>50</v>
      </c>
      <c r="FP1240" s="426">
        <v>28</v>
      </c>
      <c r="FQ1240" s="426">
        <v>149</v>
      </c>
      <c r="FR1240" s="426">
        <v>17</v>
      </c>
      <c r="FS1240" s="426">
        <v>179</v>
      </c>
      <c r="FT1240" s="426">
        <v>128</v>
      </c>
      <c r="FU1240" s="426">
        <v>243</v>
      </c>
      <c r="FV1240" s="426">
        <v>169</v>
      </c>
      <c r="FW1240" s="426">
        <v>106</v>
      </c>
      <c r="FX1240" s="426">
        <v>77</v>
      </c>
      <c r="FY1240" s="426">
        <v>130</v>
      </c>
      <c r="FZ1240" s="426">
        <v>131</v>
      </c>
      <c r="GA1240" s="426">
        <v>125</v>
      </c>
      <c r="GB1240" s="426">
        <v>237</v>
      </c>
      <c r="GC1240" s="426">
        <v>208</v>
      </c>
      <c r="GD1240" s="426">
        <v>43</v>
      </c>
      <c r="GE1240" s="426">
        <v>31</v>
      </c>
      <c r="GF1240" s="426">
        <v>80</v>
      </c>
      <c r="GG1240" s="426">
        <v>10</v>
      </c>
      <c r="GH1240" s="426">
        <v>97</v>
      </c>
      <c r="GI1240" s="426">
        <v>99</v>
      </c>
      <c r="GJ1240" s="426">
        <v>69</v>
      </c>
      <c r="GK1240" s="426">
        <v>116</v>
      </c>
      <c r="GL1240" s="426">
        <v>201</v>
      </c>
      <c r="GM1240" s="426">
        <v>226</v>
      </c>
      <c r="GN1240" s="426">
        <v>240</v>
      </c>
      <c r="GO1240" s="426">
        <v>199</v>
      </c>
      <c r="GP1240" s="426">
        <v>150</v>
      </c>
      <c r="GQ1240" s="426">
        <v>176</v>
      </c>
      <c r="GR1240" s="426">
        <v>166</v>
      </c>
      <c r="GS1240" s="426">
        <v>74</v>
      </c>
      <c r="GT1240" s="426">
        <v>148</v>
      </c>
      <c r="GU1240" s="426">
        <v>62</v>
      </c>
      <c r="GV1240" s="426">
        <v>173</v>
      </c>
      <c r="GW1240" s="426">
        <v>193</v>
      </c>
      <c r="GX1240" s="426">
        <v>198</v>
      </c>
      <c r="GY1240" s="426">
        <v>6</v>
      </c>
      <c r="GZ1240" s="426">
        <v>142</v>
      </c>
      <c r="HA1240" s="426">
        <v>172</v>
      </c>
      <c r="HB1240" s="426">
        <v>48</v>
      </c>
      <c r="HC1240" s="426">
        <v>190</v>
      </c>
      <c r="HD1240" s="426">
        <v>104</v>
      </c>
      <c r="HE1240" s="426">
        <v>112</v>
      </c>
      <c r="HF1240" s="426">
        <v>175</v>
      </c>
      <c r="HG1240" s="426">
        <v>154</v>
      </c>
      <c r="HH1240" s="426">
        <v>200</v>
      </c>
      <c r="HI1240" s="426">
        <v>171</v>
      </c>
      <c r="HJ1240" s="426">
        <v>159</v>
      </c>
      <c r="HK1240" s="426">
        <v>35</v>
      </c>
      <c r="HL1240" s="426">
        <v>212</v>
      </c>
      <c r="HM1240" s="426">
        <v>204</v>
      </c>
      <c r="HN1240" s="426">
        <v>160</v>
      </c>
      <c r="HO1240" s="426">
        <v>232</v>
      </c>
      <c r="HP1240" s="426">
        <v>85</v>
      </c>
      <c r="HQ1240" s="426">
        <v>73</v>
      </c>
      <c r="HR1240" s="426">
        <v>115</v>
      </c>
      <c r="HS1240" s="426">
        <v>36</v>
      </c>
      <c r="HT1240" s="426">
        <v>220</v>
      </c>
      <c r="HU1240" s="426">
        <v>1</v>
      </c>
      <c r="HV1240" s="426">
        <v>197</v>
      </c>
      <c r="HW1240" s="426">
        <v>118</v>
      </c>
      <c r="HX1240" s="426">
        <v>64</v>
      </c>
      <c r="HY1240" s="426">
        <v>122</v>
      </c>
      <c r="HZ1240" s="426">
        <v>26</v>
      </c>
      <c r="IA1240" s="426">
        <v>44</v>
      </c>
      <c r="IB1240" s="426">
        <v>59</v>
      </c>
      <c r="IC1240" s="426">
        <v>18</v>
      </c>
      <c r="ID1240" s="426">
        <v>164</v>
      </c>
      <c r="IE1240" s="426">
        <v>111</v>
      </c>
      <c r="IF1240" s="426">
        <v>216</v>
      </c>
      <c r="IG1240" s="426">
        <v>94</v>
      </c>
      <c r="IH1240" s="426">
        <v>84</v>
      </c>
      <c r="II1240" s="426">
        <v>140</v>
      </c>
      <c r="IJ1240" s="426">
        <v>66</v>
      </c>
      <c r="IK1240" s="426">
        <v>182</v>
      </c>
      <c r="IL1240" s="426">
        <v>127</v>
      </c>
      <c r="IM1240" s="426">
        <v>146</v>
      </c>
      <c r="IN1240" s="426">
        <v>186</v>
      </c>
      <c r="IO1240" s="426">
        <v>51</v>
      </c>
      <c r="IP1240" s="426">
        <v>223</v>
      </c>
      <c r="IQ1240" s="426">
        <v>32</v>
      </c>
      <c r="IR1240" s="426">
        <v>45</v>
      </c>
      <c r="IS1240" s="426">
        <v>202</v>
      </c>
      <c r="IT1240" s="426">
        <v>180</v>
      </c>
      <c r="IU1240" s="426">
        <v>117</v>
      </c>
    </row>
    <row r="1242" spans="4:259" x14ac:dyDescent="0.2">
      <c r="D1242" s="429">
        <v>251</v>
      </c>
      <c r="E1242" s="429" t="s">
        <v>179</v>
      </c>
    </row>
    <row r="1243" spans="4:259" x14ac:dyDescent="0.2">
      <c r="E1243" s="428" t="s">
        <v>130</v>
      </c>
      <c r="F1243" s="426">
        <v>1</v>
      </c>
      <c r="G1243" s="426">
        <v>2</v>
      </c>
      <c r="H1243" s="426">
        <v>3</v>
      </c>
      <c r="I1243" s="426">
        <v>4</v>
      </c>
      <c r="J1243" s="426">
        <v>5</v>
      </c>
      <c r="K1243" s="426">
        <v>6</v>
      </c>
      <c r="L1243" s="426">
        <v>7</v>
      </c>
      <c r="M1243" s="426">
        <v>8</v>
      </c>
      <c r="N1243" s="426">
        <v>9</v>
      </c>
      <c r="O1243" s="426">
        <v>10</v>
      </c>
      <c r="P1243" s="426">
        <v>11</v>
      </c>
      <c r="Q1243" s="426">
        <v>12</v>
      </c>
      <c r="R1243" s="426">
        <v>13</v>
      </c>
      <c r="S1243" s="426">
        <v>14</v>
      </c>
      <c r="T1243" s="426">
        <v>15</v>
      </c>
      <c r="U1243" s="426">
        <v>16</v>
      </c>
      <c r="V1243" s="426">
        <v>17</v>
      </c>
      <c r="W1243" s="426">
        <v>18</v>
      </c>
      <c r="X1243" s="426">
        <v>19</v>
      </c>
      <c r="Y1243" s="426">
        <v>20</v>
      </c>
      <c r="Z1243" s="426">
        <v>21</v>
      </c>
      <c r="AA1243" s="426">
        <v>22</v>
      </c>
      <c r="AB1243" s="426">
        <v>23</v>
      </c>
      <c r="AC1243" s="426">
        <v>24</v>
      </c>
      <c r="AD1243" s="426">
        <v>25</v>
      </c>
      <c r="AE1243" s="426">
        <v>26</v>
      </c>
      <c r="AF1243" s="426">
        <v>27</v>
      </c>
      <c r="AG1243" s="426">
        <v>28</v>
      </c>
      <c r="AH1243" s="426">
        <v>29</v>
      </c>
      <c r="AI1243" s="426">
        <v>30</v>
      </c>
      <c r="AJ1243" s="426">
        <v>31</v>
      </c>
      <c r="AK1243" s="426">
        <v>32</v>
      </c>
      <c r="AL1243" s="426">
        <v>33</v>
      </c>
      <c r="AM1243" s="426">
        <v>34</v>
      </c>
      <c r="AN1243" s="426">
        <v>35</v>
      </c>
      <c r="AO1243" s="426">
        <v>36</v>
      </c>
      <c r="AP1243" s="426">
        <v>37</v>
      </c>
      <c r="AQ1243" s="426">
        <v>38</v>
      </c>
      <c r="AR1243" s="426">
        <v>39</v>
      </c>
      <c r="AS1243" s="426">
        <v>40</v>
      </c>
      <c r="AT1243" s="426">
        <v>41</v>
      </c>
      <c r="AU1243" s="426">
        <v>42</v>
      </c>
      <c r="AV1243" s="426">
        <v>43</v>
      </c>
      <c r="AW1243" s="426">
        <v>44</v>
      </c>
      <c r="AX1243" s="426">
        <v>45</v>
      </c>
      <c r="AY1243" s="426">
        <v>46</v>
      </c>
      <c r="AZ1243" s="426">
        <v>47</v>
      </c>
      <c r="BA1243" s="426">
        <v>48</v>
      </c>
      <c r="BB1243" s="426">
        <v>49</v>
      </c>
      <c r="BC1243" s="426">
        <v>50</v>
      </c>
      <c r="BD1243" s="426">
        <v>51</v>
      </c>
      <c r="BE1243" s="426">
        <v>52</v>
      </c>
      <c r="BF1243" s="426">
        <v>53</v>
      </c>
      <c r="BG1243" s="426">
        <v>54</v>
      </c>
      <c r="BH1243" s="426">
        <v>55</v>
      </c>
      <c r="BI1243" s="426">
        <v>56</v>
      </c>
      <c r="BJ1243" s="426">
        <v>57</v>
      </c>
      <c r="BK1243" s="426">
        <v>58</v>
      </c>
      <c r="BL1243" s="426">
        <v>59</v>
      </c>
      <c r="BM1243" s="426">
        <v>60</v>
      </c>
      <c r="BN1243" s="426">
        <v>61</v>
      </c>
      <c r="BO1243" s="426">
        <v>62</v>
      </c>
      <c r="BP1243" s="426">
        <v>63</v>
      </c>
      <c r="BQ1243" s="426">
        <v>64</v>
      </c>
      <c r="BR1243" s="426">
        <v>65</v>
      </c>
      <c r="BS1243" s="426">
        <v>66</v>
      </c>
      <c r="BT1243" s="426">
        <v>67</v>
      </c>
      <c r="BU1243" s="426">
        <v>68</v>
      </c>
      <c r="BV1243" s="426">
        <v>69</v>
      </c>
      <c r="BW1243" s="426">
        <v>70</v>
      </c>
      <c r="BX1243" s="426">
        <v>71</v>
      </c>
      <c r="BY1243" s="426">
        <v>72</v>
      </c>
      <c r="BZ1243" s="426">
        <v>73</v>
      </c>
      <c r="CA1243" s="426">
        <v>74</v>
      </c>
      <c r="CB1243" s="426">
        <v>75</v>
      </c>
      <c r="CC1243" s="426">
        <v>76</v>
      </c>
      <c r="CD1243" s="426">
        <v>77</v>
      </c>
      <c r="CE1243" s="426">
        <v>78</v>
      </c>
      <c r="CF1243" s="426">
        <v>79</v>
      </c>
      <c r="CG1243" s="426">
        <v>80</v>
      </c>
      <c r="CH1243" s="426">
        <v>81</v>
      </c>
      <c r="CI1243" s="426">
        <v>82</v>
      </c>
      <c r="CJ1243" s="426">
        <v>83</v>
      </c>
      <c r="CK1243" s="426">
        <v>84</v>
      </c>
      <c r="CL1243" s="426">
        <v>85</v>
      </c>
      <c r="CM1243" s="426">
        <v>86</v>
      </c>
      <c r="CN1243" s="426">
        <v>87</v>
      </c>
      <c r="CO1243" s="426">
        <v>88</v>
      </c>
      <c r="CP1243" s="426">
        <v>89</v>
      </c>
      <c r="CQ1243" s="426">
        <v>90</v>
      </c>
      <c r="CR1243" s="426">
        <v>91</v>
      </c>
      <c r="CS1243" s="426">
        <v>92</v>
      </c>
      <c r="CT1243" s="426">
        <v>93</v>
      </c>
      <c r="CU1243" s="426">
        <v>94</v>
      </c>
      <c r="CV1243" s="426">
        <v>95</v>
      </c>
      <c r="CW1243" s="426">
        <v>96</v>
      </c>
      <c r="CX1243" s="426">
        <v>97</v>
      </c>
      <c r="CY1243" s="426">
        <v>98</v>
      </c>
      <c r="CZ1243" s="426">
        <v>99</v>
      </c>
      <c r="DA1243" s="426">
        <v>100</v>
      </c>
      <c r="DB1243" s="426">
        <v>101</v>
      </c>
      <c r="DC1243" s="426">
        <v>102</v>
      </c>
      <c r="DD1243" s="426">
        <v>103</v>
      </c>
      <c r="DE1243" s="426">
        <v>104</v>
      </c>
      <c r="DF1243" s="426">
        <v>105</v>
      </c>
      <c r="DG1243" s="426">
        <v>106</v>
      </c>
      <c r="DH1243" s="426">
        <v>107</v>
      </c>
      <c r="DI1243" s="426">
        <v>108</v>
      </c>
      <c r="DJ1243" s="426">
        <v>109</v>
      </c>
      <c r="DK1243" s="426">
        <v>110</v>
      </c>
      <c r="DL1243" s="426">
        <v>111</v>
      </c>
      <c r="DM1243" s="426">
        <v>112</v>
      </c>
      <c r="DN1243" s="426">
        <v>113</v>
      </c>
      <c r="DO1243" s="426">
        <v>114</v>
      </c>
      <c r="DP1243" s="426">
        <v>115</v>
      </c>
      <c r="DQ1243" s="426">
        <v>116</v>
      </c>
      <c r="DR1243" s="426">
        <v>117</v>
      </c>
      <c r="DS1243" s="426">
        <v>118</v>
      </c>
      <c r="DT1243" s="426">
        <v>119</v>
      </c>
      <c r="DU1243" s="426">
        <v>120</v>
      </c>
      <c r="DV1243" s="426">
        <v>121</v>
      </c>
      <c r="DW1243" s="426">
        <v>122</v>
      </c>
      <c r="DX1243" s="426">
        <v>123</v>
      </c>
      <c r="DY1243" s="426">
        <v>124</v>
      </c>
      <c r="DZ1243" s="426">
        <v>125</v>
      </c>
      <c r="EA1243" s="426">
        <v>126</v>
      </c>
      <c r="EB1243" s="426">
        <v>127</v>
      </c>
      <c r="EC1243" s="426">
        <v>128</v>
      </c>
      <c r="ED1243" s="426">
        <v>129</v>
      </c>
      <c r="EE1243" s="426">
        <v>130</v>
      </c>
      <c r="EF1243" s="426">
        <v>131</v>
      </c>
      <c r="EG1243" s="426">
        <v>132</v>
      </c>
      <c r="EH1243" s="426">
        <v>133</v>
      </c>
      <c r="EI1243" s="426">
        <v>134</v>
      </c>
      <c r="EJ1243" s="426">
        <v>135</v>
      </c>
      <c r="EK1243" s="426">
        <v>136</v>
      </c>
      <c r="EL1243" s="426">
        <v>137</v>
      </c>
      <c r="EM1243" s="426">
        <v>138</v>
      </c>
      <c r="EN1243" s="426">
        <v>139</v>
      </c>
      <c r="EO1243" s="426">
        <v>140</v>
      </c>
      <c r="EP1243" s="426">
        <v>141</v>
      </c>
      <c r="EQ1243" s="426">
        <v>142</v>
      </c>
      <c r="ER1243" s="426">
        <v>143</v>
      </c>
      <c r="ES1243" s="426">
        <v>144</v>
      </c>
      <c r="ET1243" s="426">
        <v>145</v>
      </c>
      <c r="EU1243" s="426">
        <v>146</v>
      </c>
      <c r="EV1243" s="426">
        <v>147</v>
      </c>
      <c r="EW1243" s="426">
        <v>148</v>
      </c>
      <c r="EX1243" s="426">
        <v>149</v>
      </c>
      <c r="EY1243" s="426">
        <v>150</v>
      </c>
      <c r="EZ1243" s="426">
        <v>151</v>
      </c>
      <c r="FA1243" s="426">
        <v>152</v>
      </c>
      <c r="FB1243" s="426">
        <v>153</v>
      </c>
      <c r="FC1243" s="426">
        <v>154</v>
      </c>
      <c r="FD1243" s="426">
        <v>155</v>
      </c>
      <c r="FE1243" s="426">
        <v>156</v>
      </c>
      <c r="FF1243" s="426">
        <v>157</v>
      </c>
      <c r="FG1243" s="426">
        <v>158</v>
      </c>
      <c r="FH1243" s="426">
        <v>159</v>
      </c>
      <c r="FI1243" s="426">
        <v>160</v>
      </c>
      <c r="FJ1243" s="426">
        <v>161</v>
      </c>
      <c r="FK1243" s="426">
        <v>162</v>
      </c>
      <c r="FL1243" s="426">
        <v>163</v>
      </c>
      <c r="FM1243" s="426">
        <v>164</v>
      </c>
      <c r="FN1243" s="426">
        <v>165</v>
      </c>
      <c r="FO1243" s="426">
        <v>166</v>
      </c>
      <c r="FP1243" s="426">
        <v>167</v>
      </c>
      <c r="FQ1243" s="426">
        <v>168</v>
      </c>
      <c r="FR1243" s="426">
        <v>169</v>
      </c>
      <c r="FS1243" s="426">
        <v>170</v>
      </c>
      <c r="FT1243" s="426">
        <v>171</v>
      </c>
      <c r="FU1243" s="426">
        <v>172</v>
      </c>
      <c r="FV1243" s="426">
        <v>173</v>
      </c>
      <c r="FW1243" s="426">
        <v>174</v>
      </c>
      <c r="FX1243" s="426">
        <v>175</v>
      </c>
      <c r="FY1243" s="426">
        <v>176</v>
      </c>
      <c r="FZ1243" s="426">
        <v>177</v>
      </c>
      <c r="GA1243" s="426">
        <v>178</v>
      </c>
      <c r="GB1243" s="426">
        <v>179</v>
      </c>
      <c r="GC1243" s="426">
        <v>180</v>
      </c>
      <c r="GD1243" s="426">
        <v>181</v>
      </c>
      <c r="GE1243" s="426">
        <v>182</v>
      </c>
      <c r="GF1243" s="426">
        <v>183</v>
      </c>
      <c r="GG1243" s="426">
        <v>184</v>
      </c>
      <c r="GH1243" s="426">
        <v>185</v>
      </c>
      <c r="GI1243" s="426">
        <v>186</v>
      </c>
      <c r="GJ1243" s="426">
        <v>187</v>
      </c>
      <c r="GK1243" s="426">
        <v>188</v>
      </c>
      <c r="GL1243" s="426">
        <v>189</v>
      </c>
      <c r="GM1243" s="426">
        <v>190</v>
      </c>
      <c r="GN1243" s="426">
        <v>191</v>
      </c>
      <c r="GO1243" s="426">
        <v>192</v>
      </c>
      <c r="GP1243" s="426">
        <v>193</v>
      </c>
      <c r="GQ1243" s="426">
        <v>194</v>
      </c>
      <c r="GR1243" s="426">
        <v>195</v>
      </c>
      <c r="GS1243" s="426">
        <v>196</v>
      </c>
      <c r="GT1243" s="426">
        <v>197</v>
      </c>
      <c r="GU1243" s="426">
        <v>198</v>
      </c>
      <c r="GV1243" s="426">
        <v>199</v>
      </c>
      <c r="GW1243" s="426">
        <v>200</v>
      </c>
      <c r="GX1243" s="426">
        <v>201</v>
      </c>
      <c r="GY1243" s="426">
        <v>202</v>
      </c>
      <c r="GZ1243" s="426">
        <v>203</v>
      </c>
      <c r="HA1243" s="426">
        <v>204</v>
      </c>
      <c r="HB1243" s="426">
        <v>205</v>
      </c>
      <c r="HC1243" s="426">
        <v>206</v>
      </c>
      <c r="HD1243" s="426">
        <v>207</v>
      </c>
      <c r="HE1243" s="426">
        <v>208</v>
      </c>
      <c r="HF1243" s="426">
        <v>209</v>
      </c>
      <c r="HG1243" s="426">
        <v>210</v>
      </c>
      <c r="HH1243" s="426">
        <v>211</v>
      </c>
      <c r="HI1243" s="426">
        <v>212</v>
      </c>
      <c r="HJ1243" s="426">
        <v>213</v>
      </c>
      <c r="HK1243" s="426">
        <v>214</v>
      </c>
      <c r="HL1243" s="426">
        <v>215</v>
      </c>
      <c r="HM1243" s="426">
        <v>216</v>
      </c>
      <c r="HN1243" s="426">
        <v>217</v>
      </c>
      <c r="HO1243" s="426">
        <v>218</v>
      </c>
      <c r="HP1243" s="426">
        <v>219</v>
      </c>
      <c r="HQ1243" s="426">
        <v>220</v>
      </c>
      <c r="HR1243" s="426">
        <v>221</v>
      </c>
      <c r="HS1243" s="426">
        <v>222</v>
      </c>
      <c r="HT1243" s="426">
        <v>223</v>
      </c>
      <c r="HU1243" s="426">
        <v>224</v>
      </c>
      <c r="HV1243" s="426">
        <v>225</v>
      </c>
      <c r="HW1243" s="426">
        <v>226</v>
      </c>
      <c r="HX1243" s="426">
        <v>227</v>
      </c>
      <c r="HY1243" s="426">
        <v>228</v>
      </c>
      <c r="HZ1243" s="426">
        <v>229</v>
      </c>
      <c r="IA1243" s="426">
        <v>230</v>
      </c>
      <c r="IB1243" s="426">
        <v>231</v>
      </c>
      <c r="IC1243" s="426">
        <v>232</v>
      </c>
      <c r="ID1243" s="426">
        <v>233</v>
      </c>
      <c r="IE1243" s="426">
        <v>234</v>
      </c>
      <c r="IF1243" s="426">
        <v>235</v>
      </c>
      <c r="IG1243" s="426">
        <v>236</v>
      </c>
      <c r="IH1243" s="426">
        <v>237</v>
      </c>
      <c r="II1243" s="426">
        <v>238</v>
      </c>
      <c r="IJ1243" s="426">
        <v>239</v>
      </c>
      <c r="IL1243" s="426">
        <v>240</v>
      </c>
      <c r="IM1243" s="426">
        <v>241</v>
      </c>
      <c r="IN1243" s="426">
        <v>242</v>
      </c>
      <c r="IO1243" s="426">
        <v>243</v>
      </c>
      <c r="IQ1243" s="426">
        <v>244</v>
      </c>
      <c r="IR1243" s="426">
        <v>245</v>
      </c>
      <c r="IS1243" s="426">
        <v>246</v>
      </c>
      <c r="IT1243" s="426">
        <v>247</v>
      </c>
      <c r="IV1243" s="426">
        <v>248</v>
      </c>
      <c r="IW1243" s="426">
        <v>249</v>
      </c>
      <c r="IX1243" s="426">
        <v>250</v>
      </c>
      <c r="IY1243" s="426">
        <v>251</v>
      </c>
    </row>
    <row r="1244" spans="4:259" x14ac:dyDescent="0.2">
      <c r="E1244" s="428" t="s">
        <v>157</v>
      </c>
      <c r="F1244" s="426">
        <v>100</v>
      </c>
      <c r="G1244" s="426">
        <v>14</v>
      </c>
      <c r="H1244" s="426">
        <v>187</v>
      </c>
      <c r="I1244" s="426">
        <v>248</v>
      </c>
      <c r="J1244" s="426">
        <v>141</v>
      </c>
      <c r="K1244" s="426">
        <v>58</v>
      </c>
      <c r="L1244" s="426">
        <v>169</v>
      </c>
      <c r="M1244" s="426">
        <v>86</v>
      </c>
      <c r="N1244" s="426">
        <v>213</v>
      </c>
      <c r="O1244" s="426">
        <v>77</v>
      </c>
      <c r="P1244" s="426">
        <v>54</v>
      </c>
      <c r="Q1244" s="426">
        <v>166</v>
      </c>
      <c r="R1244" s="426">
        <v>121</v>
      </c>
      <c r="S1244" s="426">
        <v>176</v>
      </c>
      <c r="T1244" s="426">
        <v>214</v>
      </c>
      <c r="U1244" s="426">
        <v>174</v>
      </c>
      <c r="V1244" s="426">
        <v>19</v>
      </c>
      <c r="W1244" s="426">
        <v>97</v>
      </c>
      <c r="X1244" s="426">
        <v>207</v>
      </c>
      <c r="Y1244" s="426">
        <v>76</v>
      </c>
      <c r="Z1244" s="426">
        <v>164</v>
      </c>
      <c r="AA1244" s="426">
        <v>91</v>
      </c>
      <c r="AB1244" s="426">
        <v>157</v>
      </c>
      <c r="AC1244" s="426">
        <v>30</v>
      </c>
      <c r="AD1244" s="426">
        <v>197</v>
      </c>
      <c r="AE1244" s="426">
        <v>204</v>
      </c>
      <c r="AF1244" s="426">
        <v>193</v>
      </c>
      <c r="AG1244" s="426">
        <v>114</v>
      </c>
      <c r="AH1244" s="426">
        <v>123</v>
      </c>
      <c r="AI1244" s="426">
        <v>132</v>
      </c>
      <c r="AJ1244" s="426">
        <v>32</v>
      </c>
      <c r="AK1244" s="426">
        <v>189</v>
      </c>
      <c r="AL1244" s="426">
        <v>147</v>
      </c>
      <c r="AM1244" s="426">
        <v>136</v>
      </c>
      <c r="AN1244" s="426">
        <v>122</v>
      </c>
      <c r="AO1244" s="426">
        <v>124</v>
      </c>
      <c r="AP1244" s="426">
        <v>36</v>
      </c>
      <c r="AQ1244" s="426">
        <v>200</v>
      </c>
      <c r="AR1244" s="426">
        <v>41</v>
      </c>
      <c r="AS1244" s="426">
        <v>78</v>
      </c>
      <c r="AT1244" s="426">
        <v>241</v>
      </c>
      <c r="AU1244" s="426">
        <v>119</v>
      </c>
      <c r="AV1244" s="426">
        <v>181</v>
      </c>
      <c r="AW1244" s="426">
        <v>110</v>
      </c>
      <c r="AX1244" s="426">
        <v>101</v>
      </c>
      <c r="AY1244" s="426">
        <v>160</v>
      </c>
      <c r="AZ1244" s="426">
        <v>10</v>
      </c>
      <c r="BA1244" s="426">
        <v>251</v>
      </c>
      <c r="BB1244" s="426">
        <v>102</v>
      </c>
      <c r="BC1244" s="426">
        <v>53</v>
      </c>
      <c r="BD1244" s="426">
        <v>162</v>
      </c>
      <c r="BE1244" s="426">
        <v>186</v>
      </c>
      <c r="BF1244" s="426">
        <v>49</v>
      </c>
      <c r="BG1244" s="426">
        <v>153</v>
      </c>
      <c r="BH1244" s="426">
        <v>89</v>
      </c>
      <c r="BI1244" s="426">
        <v>65</v>
      </c>
      <c r="BJ1244" s="426">
        <v>215</v>
      </c>
      <c r="BK1244" s="426">
        <v>217</v>
      </c>
      <c r="BL1244" s="426">
        <v>238</v>
      </c>
      <c r="BM1244" s="426">
        <v>66</v>
      </c>
      <c r="BN1244" s="426">
        <v>155</v>
      </c>
      <c r="BO1244" s="426">
        <v>21</v>
      </c>
      <c r="BP1244" s="426">
        <v>85</v>
      </c>
      <c r="BQ1244" s="426">
        <v>26</v>
      </c>
      <c r="BR1244" s="426">
        <v>179</v>
      </c>
      <c r="BS1244" s="426">
        <v>22</v>
      </c>
      <c r="BT1244" s="426">
        <v>5</v>
      </c>
      <c r="BU1244" s="426">
        <v>130</v>
      </c>
      <c r="BV1244" s="426">
        <v>218</v>
      </c>
      <c r="BW1244" s="426">
        <v>246</v>
      </c>
      <c r="BX1244" s="426">
        <v>44</v>
      </c>
      <c r="BY1244" s="426">
        <v>38</v>
      </c>
      <c r="BZ1244" s="426">
        <v>205</v>
      </c>
      <c r="CA1244" s="426">
        <v>33</v>
      </c>
      <c r="CB1244" s="426">
        <v>144</v>
      </c>
      <c r="CC1244" s="426">
        <v>67</v>
      </c>
      <c r="CD1244" s="426">
        <v>128</v>
      </c>
      <c r="CE1244" s="426">
        <v>190</v>
      </c>
      <c r="CF1244" s="426">
        <v>87</v>
      </c>
      <c r="CG1244" s="426">
        <v>7</v>
      </c>
      <c r="CH1244" s="426">
        <v>158</v>
      </c>
      <c r="CI1244" s="426">
        <v>233</v>
      </c>
      <c r="CJ1244" s="426">
        <v>45</v>
      </c>
      <c r="CK1244" s="426">
        <v>161</v>
      </c>
      <c r="CL1244" s="426">
        <v>216</v>
      </c>
      <c r="CM1244" s="426">
        <v>107</v>
      </c>
      <c r="CN1244" s="426">
        <v>165</v>
      </c>
      <c r="CO1244" s="426">
        <v>177</v>
      </c>
      <c r="CP1244" s="426">
        <v>52</v>
      </c>
      <c r="CQ1244" s="426">
        <v>73</v>
      </c>
      <c r="CR1244" s="426">
        <v>154</v>
      </c>
      <c r="CS1244" s="426">
        <v>140</v>
      </c>
      <c r="CT1244" s="426">
        <v>192</v>
      </c>
      <c r="CU1244" s="426">
        <v>1</v>
      </c>
      <c r="CV1244" s="426">
        <v>69</v>
      </c>
      <c r="CW1244" s="426">
        <v>103</v>
      </c>
      <c r="CX1244" s="426">
        <v>48</v>
      </c>
      <c r="CY1244" s="426">
        <v>226</v>
      </c>
      <c r="CZ1244" s="426">
        <v>250</v>
      </c>
      <c r="DA1244" s="426">
        <v>194</v>
      </c>
      <c r="DB1244" s="426">
        <v>178</v>
      </c>
      <c r="DC1244" s="426">
        <v>188</v>
      </c>
      <c r="DD1244" s="426">
        <v>199</v>
      </c>
      <c r="DE1244" s="426">
        <v>16</v>
      </c>
      <c r="DF1244" s="426">
        <v>222</v>
      </c>
      <c r="DG1244" s="426">
        <v>24</v>
      </c>
      <c r="DH1244" s="426">
        <v>39</v>
      </c>
      <c r="DI1244" s="426">
        <v>20</v>
      </c>
      <c r="DJ1244" s="426">
        <v>146</v>
      </c>
      <c r="DK1244" s="426">
        <v>11</v>
      </c>
      <c r="DL1244" s="426">
        <v>9</v>
      </c>
      <c r="DM1244" s="426">
        <v>242</v>
      </c>
      <c r="DN1244" s="426">
        <v>35</v>
      </c>
      <c r="DO1244" s="426">
        <v>56</v>
      </c>
      <c r="DP1244" s="426">
        <v>245</v>
      </c>
      <c r="DQ1244" s="426">
        <v>59</v>
      </c>
      <c r="DR1244" s="426">
        <v>247</v>
      </c>
      <c r="DS1244" s="426">
        <v>236</v>
      </c>
      <c r="DT1244" s="426">
        <v>115</v>
      </c>
      <c r="DU1244" s="426">
        <v>221</v>
      </c>
      <c r="DV1244" s="426">
        <v>104</v>
      </c>
      <c r="DW1244" s="426">
        <v>209</v>
      </c>
      <c r="DX1244" s="426">
        <v>42</v>
      </c>
      <c r="DY1244" s="426">
        <v>227</v>
      </c>
      <c r="DZ1244" s="426">
        <v>47</v>
      </c>
      <c r="EA1244" s="426">
        <v>152</v>
      </c>
      <c r="EB1244" s="426">
        <v>68</v>
      </c>
      <c r="EC1244" s="426">
        <v>175</v>
      </c>
      <c r="ED1244" s="426">
        <v>148</v>
      </c>
      <c r="EE1244" s="426">
        <v>79</v>
      </c>
      <c r="EF1244" s="426">
        <v>208</v>
      </c>
      <c r="EG1244" s="426">
        <v>15</v>
      </c>
      <c r="EH1244" s="426">
        <v>237</v>
      </c>
      <c r="EI1244" s="426">
        <v>235</v>
      </c>
      <c r="EJ1244" s="426">
        <v>131</v>
      </c>
      <c r="EK1244" s="426">
        <v>133</v>
      </c>
      <c r="EL1244" s="426">
        <v>228</v>
      </c>
      <c r="EM1244" s="426">
        <v>116</v>
      </c>
      <c r="EN1244" s="426">
        <v>50</v>
      </c>
      <c r="EO1244" s="426">
        <v>196</v>
      </c>
      <c r="EP1244" s="426">
        <v>55</v>
      </c>
      <c r="EQ1244" s="426">
        <v>195</v>
      </c>
      <c r="ER1244" s="426">
        <v>60</v>
      </c>
      <c r="ES1244" s="426">
        <v>212</v>
      </c>
      <c r="ET1244" s="426">
        <v>109</v>
      </c>
      <c r="EU1244" s="426">
        <v>202</v>
      </c>
      <c r="EV1244" s="426">
        <v>163</v>
      </c>
      <c r="EW1244" s="426">
        <v>117</v>
      </c>
      <c r="EX1244" s="426">
        <v>6</v>
      </c>
      <c r="EY1244" s="426">
        <v>17</v>
      </c>
      <c r="EZ1244" s="426">
        <v>25</v>
      </c>
      <c r="FA1244" s="426">
        <v>138</v>
      </c>
      <c r="FB1244" s="426">
        <v>149</v>
      </c>
      <c r="FC1244" s="426">
        <v>168</v>
      </c>
      <c r="FD1244" s="426">
        <v>99</v>
      </c>
      <c r="FE1244" s="426">
        <v>172</v>
      </c>
      <c r="FF1244" s="426">
        <v>88</v>
      </c>
      <c r="FG1244" s="426">
        <v>71</v>
      </c>
      <c r="FH1244" s="426">
        <v>61</v>
      </c>
      <c r="FI1244" s="426">
        <v>31</v>
      </c>
      <c r="FJ1244" s="426">
        <v>27</v>
      </c>
      <c r="FK1244" s="426">
        <v>145</v>
      </c>
      <c r="FL1244" s="426">
        <v>239</v>
      </c>
      <c r="FM1244" s="426">
        <v>156</v>
      </c>
      <c r="FN1244" s="426">
        <v>34</v>
      </c>
      <c r="FO1244" s="426">
        <v>223</v>
      </c>
      <c r="FP1244" s="426">
        <v>18</v>
      </c>
      <c r="FQ1244" s="426">
        <v>182</v>
      </c>
      <c r="FR1244" s="426">
        <v>125</v>
      </c>
      <c r="FS1244" s="426">
        <v>23</v>
      </c>
      <c r="FT1244" s="426">
        <v>92</v>
      </c>
      <c r="FU1244" s="426">
        <v>108</v>
      </c>
      <c r="FV1244" s="426">
        <v>231</v>
      </c>
      <c r="FW1244" s="426">
        <v>191</v>
      </c>
      <c r="FX1244" s="426">
        <v>112</v>
      </c>
      <c r="FY1244" s="426">
        <v>13</v>
      </c>
      <c r="FZ1244" s="426">
        <v>83</v>
      </c>
      <c r="GA1244" s="426">
        <v>137</v>
      </c>
      <c r="GB1244" s="426">
        <v>232</v>
      </c>
      <c r="GC1244" s="426">
        <v>143</v>
      </c>
      <c r="GD1244" s="426">
        <v>90</v>
      </c>
      <c r="GE1244" s="426">
        <v>40</v>
      </c>
      <c r="GF1244" s="426">
        <v>201</v>
      </c>
      <c r="GG1244" s="426">
        <v>70</v>
      </c>
      <c r="GH1244" s="426">
        <v>219</v>
      </c>
      <c r="GI1244" s="426">
        <v>95</v>
      </c>
      <c r="GJ1244" s="426">
        <v>244</v>
      </c>
      <c r="GK1244" s="426">
        <v>210</v>
      </c>
      <c r="GL1244" s="426">
        <v>43</v>
      </c>
      <c r="GM1244" s="426">
        <v>184</v>
      </c>
      <c r="GN1244" s="426">
        <v>113</v>
      </c>
      <c r="GO1244" s="426">
        <v>93</v>
      </c>
      <c r="GP1244" s="426">
        <v>74</v>
      </c>
      <c r="GQ1244" s="426">
        <v>203</v>
      </c>
      <c r="GR1244" s="426">
        <v>183</v>
      </c>
      <c r="GS1244" s="426">
        <v>225</v>
      </c>
      <c r="GT1244" s="426">
        <v>75</v>
      </c>
      <c r="GU1244" s="426">
        <v>111</v>
      </c>
      <c r="GV1244" s="426">
        <v>240</v>
      </c>
      <c r="GW1244" s="426">
        <v>167</v>
      </c>
      <c r="GX1244" s="426">
        <v>127</v>
      </c>
      <c r="GY1244" s="426">
        <v>84</v>
      </c>
      <c r="GZ1244" s="426">
        <v>57</v>
      </c>
      <c r="HA1244" s="426">
        <v>142</v>
      </c>
      <c r="HB1244" s="426">
        <v>2</v>
      </c>
      <c r="HC1244" s="426">
        <v>159</v>
      </c>
      <c r="HD1244" s="426">
        <v>8</v>
      </c>
      <c r="HE1244" s="426">
        <v>29</v>
      </c>
      <c r="HF1244" s="426">
        <v>180</v>
      </c>
      <c r="HG1244" s="426">
        <v>173</v>
      </c>
      <c r="HH1244" s="426">
        <v>82</v>
      </c>
      <c r="HI1244" s="426">
        <v>105</v>
      </c>
      <c r="HJ1244" s="426">
        <v>185</v>
      </c>
      <c r="HK1244" s="426">
        <v>28</v>
      </c>
      <c r="HL1244" s="426">
        <v>96</v>
      </c>
      <c r="HM1244" s="426">
        <v>64</v>
      </c>
      <c r="HN1244" s="426">
        <v>230</v>
      </c>
      <c r="HO1244" s="426">
        <v>135</v>
      </c>
      <c r="HP1244" s="426">
        <v>171</v>
      </c>
      <c r="HQ1244" s="426">
        <v>139</v>
      </c>
      <c r="HR1244" s="426">
        <v>134</v>
      </c>
      <c r="HS1244" s="426">
        <v>129</v>
      </c>
      <c r="HT1244" s="426">
        <v>120</v>
      </c>
      <c r="HU1244" s="426">
        <v>249</v>
      </c>
      <c r="HV1244" s="426">
        <v>81</v>
      </c>
      <c r="HW1244" s="426">
        <v>229</v>
      </c>
      <c r="HX1244" s="426">
        <v>63</v>
      </c>
      <c r="HY1244" s="426">
        <v>151</v>
      </c>
      <c r="HZ1244" s="426">
        <v>198</v>
      </c>
      <c r="IA1244" s="426">
        <v>243</v>
      </c>
      <c r="IB1244" s="426">
        <v>4</v>
      </c>
      <c r="IC1244" s="426">
        <v>46</v>
      </c>
      <c r="ID1244" s="426">
        <v>150</v>
      </c>
      <c r="IE1244" s="426">
        <v>118</v>
      </c>
      <c r="IF1244" s="426">
        <v>94</v>
      </c>
      <c r="IG1244" s="426">
        <v>170</v>
      </c>
      <c r="IH1244" s="426">
        <v>51</v>
      </c>
      <c r="II1244" s="426">
        <v>234</v>
      </c>
      <c r="IJ1244" s="426">
        <v>80</v>
      </c>
      <c r="IL1244" s="426">
        <v>224</v>
      </c>
      <c r="IM1244" s="426">
        <v>98</v>
      </c>
      <c r="IN1244" s="426">
        <v>126</v>
      </c>
      <c r="IO1244" s="426">
        <v>37</v>
      </c>
      <c r="IQ1244" s="426">
        <v>3</v>
      </c>
      <c r="IR1244" s="426">
        <v>206</v>
      </c>
      <c r="IS1244" s="426">
        <v>106</v>
      </c>
      <c r="IT1244" s="426">
        <v>72</v>
      </c>
      <c r="IV1244" s="426">
        <v>12</v>
      </c>
      <c r="IW1244" s="426">
        <v>211</v>
      </c>
      <c r="IX1244" s="426">
        <v>220</v>
      </c>
      <c r="IY1244" s="426">
        <v>62</v>
      </c>
    </row>
    <row r="1245" spans="4:259" x14ac:dyDescent="0.2">
      <c r="E1245" s="428" t="s">
        <v>159</v>
      </c>
      <c r="F1245" s="426">
        <v>194</v>
      </c>
      <c r="G1245" s="426">
        <v>66</v>
      </c>
      <c r="H1245" s="426">
        <v>37</v>
      </c>
      <c r="I1245" s="426">
        <v>17</v>
      </c>
      <c r="J1245" s="426">
        <v>62</v>
      </c>
      <c r="K1245" s="426">
        <v>79</v>
      </c>
      <c r="L1245" s="426">
        <v>238</v>
      </c>
      <c r="M1245" s="426">
        <v>164</v>
      </c>
      <c r="N1245" s="426">
        <v>206</v>
      </c>
      <c r="O1245" s="426">
        <v>223</v>
      </c>
      <c r="P1245" s="426">
        <v>69</v>
      </c>
      <c r="Q1245" s="426">
        <v>150</v>
      </c>
      <c r="R1245" s="426">
        <v>229</v>
      </c>
      <c r="S1245" s="426">
        <v>18</v>
      </c>
      <c r="T1245" s="426">
        <v>27</v>
      </c>
      <c r="U1245" s="426">
        <v>33</v>
      </c>
      <c r="V1245" s="426">
        <v>135</v>
      </c>
      <c r="W1245" s="426">
        <v>90</v>
      </c>
      <c r="X1245" s="426">
        <v>151</v>
      </c>
      <c r="Y1245" s="426">
        <v>191</v>
      </c>
      <c r="Z1245" s="426">
        <v>35</v>
      </c>
      <c r="AA1245" s="426">
        <v>73</v>
      </c>
      <c r="AB1245" s="426">
        <v>180</v>
      </c>
      <c r="AC1245" s="426">
        <v>86</v>
      </c>
      <c r="AD1245" s="426">
        <v>240</v>
      </c>
      <c r="AE1245" s="426">
        <v>60</v>
      </c>
      <c r="AF1245" s="426">
        <v>53</v>
      </c>
      <c r="AG1245" s="426">
        <v>221</v>
      </c>
      <c r="AH1245" s="426">
        <v>193</v>
      </c>
      <c r="AI1245" s="426">
        <v>13</v>
      </c>
      <c r="AJ1245" s="426">
        <v>195</v>
      </c>
      <c r="AK1245" s="426">
        <v>104</v>
      </c>
      <c r="AL1245" s="426">
        <v>65</v>
      </c>
      <c r="AM1245" s="426">
        <v>170</v>
      </c>
      <c r="AN1245" s="426">
        <v>93</v>
      </c>
      <c r="AO1245" s="426">
        <v>235</v>
      </c>
      <c r="AP1245" s="426">
        <v>44</v>
      </c>
      <c r="AQ1245" s="426">
        <v>75</v>
      </c>
      <c r="AR1245" s="426">
        <v>82</v>
      </c>
      <c r="AS1245" s="426">
        <v>24</v>
      </c>
      <c r="AT1245" s="426">
        <v>110</v>
      </c>
      <c r="AU1245" s="426">
        <v>250</v>
      </c>
      <c r="AV1245" s="426">
        <v>12</v>
      </c>
      <c r="AW1245" s="426">
        <v>55</v>
      </c>
      <c r="AX1245" s="426">
        <v>136</v>
      </c>
      <c r="AY1245" s="426">
        <v>94</v>
      </c>
      <c r="AZ1245" s="426">
        <v>251</v>
      </c>
      <c r="BA1245" s="426">
        <v>207</v>
      </c>
      <c r="BB1245" s="426">
        <v>233</v>
      </c>
      <c r="BC1245" s="426">
        <v>3</v>
      </c>
      <c r="BD1245" s="426">
        <v>34</v>
      </c>
      <c r="BE1245" s="426">
        <v>45</v>
      </c>
      <c r="BF1245" s="426">
        <v>124</v>
      </c>
      <c r="BG1245" s="426">
        <v>172</v>
      </c>
      <c r="BH1245" s="426">
        <v>48</v>
      </c>
      <c r="BI1245" s="426">
        <v>49</v>
      </c>
      <c r="BJ1245" s="426">
        <v>224</v>
      </c>
      <c r="BK1245" s="426">
        <v>174</v>
      </c>
      <c r="BL1245" s="426">
        <v>83</v>
      </c>
      <c r="BM1245" s="426">
        <v>192</v>
      </c>
      <c r="BN1245" s="426">
        <v>243</v>
      </c>
      <c r="BO1245" s="426">
        <v>85</v>
      </c>
      <c r="BP1245" s="426">
        <v>222</v>
      </c>
      <c r="BQ1245" s="426">
        <v>127</v>
      </c>
      <c r="BR1245" s="426">
        <v>133</v>
      </c>
      <c r="BS1245" s="426">
        <v>5</v>
      </c>
      <c r="BT1245" s="426">
        <v>234</v>
      </c>
      <c r="BU1245" s="426">
        <v>197</v>
      </c>
      <c r="BV1245" s="426">
        <v>98</v>
      </c>
      <c r="BW1245" s="426">
        <v>181</v>
      </c>
      <c r="BX1245" s="426">
        <v>28</v>
      </c>
      <c r="BY1245" s="426">
        <v>139</v>
      </c>
      <c r="BZ1245" s="426">
        <v>119</v>
      </c>
      <c r="CA1245" s="426">
        <v>202</v>
      </c>
      <c r="CB1245" s="426">
        <v>208</v>
      </c>
      <c r="CC1245" s="426">
        <v>43</v>
      </c>
      <c r="CD1245" s="426">
        <v>23</v>
      </c>
      <c r="CE1245" s="426">
        <v>39</v>
      </c>
      <c r="CF1245" s="426">
        <v>97</v>
      </c>
      <c r="CG1245" s="426">
        <v>57</v>
      </c>
      <c r="CH1245" s="426">
        <v>185</v>
      </c>
      <c r="CI1245" s="426">
        <v>160</v>
      </c>
      <c r="CJ1245" s="426">
        <v>31</v>
      </c>
      <c r="CK1245" s="426">
        <v>92</v>
      </c>
      <c r="CL1245" s="426">
        <v>126</v>
      </c>
      <c r="CM1245" s="426">
        <v>30</v>
      </c>
      <c r="CN1245" s="426">
        <v>25</v>
      </c>
      <c r="CO1245" s="426">
        <v>77</v>
      </c>
      <c r="CP1245" s="426">
        <v>231</v>
      </c>
      <c r="CQ1245" s="426">
        <v>68</v>
      </c>
      <c r="CR1245" s="426">
        <v>114</v>
      </c>
      <c r="CS1245" s="426">
        <v>161</v>
      </c>
      <c r="CT1245" s="426">
        <v>10</v>
      </c>
      <c r="CU1245" s="426">
        <v>105</v>
      </c>
      <c r="CV1245" s="426">
        <v>152</v>
      </c>
      <c r="CW1245" s="426">
        <v>210</v>
      </c>
      <c r="CX1245" s="426">
        <v>56</v>
      </c>
      <c r="CY1245" s="426">
        <v>134</v>
      </c>
      <c r="CZ1245" s="426">
        <v>11</v>
      </c>
      <c r="DA1245" s="426">
        <v>176</v>
      </c>
      <c r="DB1245" s="426">
        <v>148</v>
      </c>
      <c r="DC1245" s="426">
        <v>130</v>
      </c>
      <c r="DD1245" s="426">
        <v>167</v>
      </c>
      <c r="DE1245" s="426">
        <v>36</v>
      </c>
      <c r="DF1245" s="426">
        <v>32</v>
      </c>
      <c r="DG1245" s="426">
        <v>149</v>
      </c>
      <c r="DH1245" s="426">
        <v>248</v>
      </c>
      <c r="DI1245" s="426">
        <v>2</v>
      </c>
      <c r="DJ1245" s="426">
        <v>117</v>
      </c>
      <c r="DK1245" s="426">
        <v>128</v>
      </c>
      <c r="DL1245" s="426">
        <v>29</v>
      </c>
      <c r="DM1245" s="426">
        <v>4</v>
      </c>
      <c r="DN1245" s="426">
        <v>72</v>
      </c>
      <c r="DO1245" s="426">
        <v>108</v>
      </c>
      <c r="DP1245" s="426">
        <v>187</v>
      </c>
      <c r="DQ1245" s="426">
        <v>40</v>
      </c>
      <c r="DR1245" s="426">
        <v>141</v>
      </c>
      <c r="DS1245" s="426">
        <v>15</v>
      </c>
      <c r="DT1245" s="426">
        <v>51</v>
      </c>
      <c r="DU1245" s="426">
        <v>162</v>
      </c>
      <c r="DV1245" s="426">
        <v>123</v>
      </c>
      <c r="DW1245" s="426">
        <v>203</v>
      </c>
      <c r="DX1245" s="426">
        <v>189</v>
      </c>
      <c r="DY1245" s="426">
        <v>217</v>
      </c>
      <c r="DZ1245" s="426">
        <v>41</v>
      </c>
      <c r="EA1245" s="426">
        <v>122</v>
      </c>
      <c r="EB1245" s="426">
        <v>200</v>
      </c>
      <c r="EC1245" s="426">
        <v>7</v>
      </c>
      <c r="ED1245" s="426">
        <v>225</v>
      </c>
      <c r="EE1245" s="426">
        <v>236</v>
      </c>
      <c r="EF1245" s="426">
        <v>213</v>
      </c>
      <c r="EG1245" s="426">
        <v>64</v>
      </c>
      <c r="EH1245" s="426">
        <v>232</v>
      </c>
      <c r="EI1245" s="426">
        <v>177</v>
      </c>
      <c r="EJ1245" s="426">
        <v>71</v>
      </c>
      <c r="EK1245" s="426">
        <v>19</v>
      </c>
      <c r="EL1245" s="426">
        <v>168</v>
      </c>
      <c r="EM1245" s="426">
        <v>165</v>
      </c>
      <c r="EN1245" s="426">
        <v>63</v>
      </c>
      <c r="EO1245" s="426">
        <v>244</v>
      </c>
      <c r="EP1245" s="426">
        <v>70</v>
      </c>
      <c r="EQ1245" s="426">
        <v>81</v>
      </c>
      <c r="ER1245" s="426">
        <v>14</v>
      </c>
      <c r="ES1245" s="426">
        <v>155</v>
      </c>
      <c r="ET1245" s="426">
        <v>211</v>
      </c>
      <c r="EU1245" s="426">
        <v>142</v>
      </c>
      <c r="EV1245" s="426">
        <v>26</v>
      </c>
      <c r="EW1245" s="426">
        <v>47</v>
      </c>
      <c r="EX1245" s="426">
        <v>111</v>
      </c>
      <c r="EY1245" s="426">
        <v>226</v>
      </c>
      <c r="EZ1245" s="426">
        <v>215</v>
      </c>
      <c r="FA1245" s="426">
        <v>220</v>
      </c>
      <c r="FB1245" s="426">
        <v>156</v>
      </c>
      <c r="FC1245" s="426">
        <v>137</v>
      </c>
      <c r="FD1245" s="426">
        <v>106</v>
      </c>
      <c r="FE1245" s="426">
        <v>115</v>
      </c>
      <c r="FF1245" s="426">
        <v>239</v>
      </c>
      <c r="FG1245" s="426">
        <v>102</v>
      </c>
      <c r="FH1245" s="426">
        <v>182</v>
      </c>
      <c r="FI1245" s="426">
        <v>54</v>
      </c>
      <c r="FJ1245" s="426">
        <v>184</v>
      </c>
      <c r="FK1245" s="426">
        <v>218</v>
      </c>
      <c r="FL1245" s="426">
        <v>209</v>
      </c>
      <c r="FM1245" s="426">
        <v>21</v>
      </c>
      <c r="FN1245" s="426">
        <v>166</v>
      </c>
      <c r="FO1245" s="426">
        <v>80</v>
      </c>
      <c r="FP1245" s="426">
        <v>173</v>
      </c>
      <c r="FQ1245" s="426">
        <v>204</v>
      </c>
      <c r="FR1245" s="426">
        <v>138</v>
      </c>
      <c r="FS1245" s="426">
        <v>237</v>
      </c>
      <c r="FT1245" s="426">
        <v>89</v>
      </c>
      <c r="FU1245" s="426">
        <v>61</v>
      </c>
      <c r="FV1245" s="426">
        <v>146</v>
      </c>
      <c r="FW1245" s="426">
        <v>116</v>
      </c>
      <c r="FX1245" s="426">
        <v>46</v>
      </c>
      <c r="FY1245" s="426">
        <v>125</v>
      </c>
      <c r="FZ1245" s="426">
        <v>190</v>
      </c>
      <c r="GA1245" s="426">
        <v>96</v>
      </c>
      <c r="GB1245" s="426">
        <v>8</v>
      </c>
      <c r="GC1245" s="426">
        <v>242</v>
      </c>
      <c r="GD1245" s="426">
        <v>140</v>
      </c>
      <c r="GE1245" s="426">
        <v>205</v>
      </c>
      <c r="GF1245" s="426">
        <v>84</v>
      </c>
      <c r="GG1245" s="426">
        <v>88</v>
      </c>
      <c r="GH1245" s="426">
        <v>157</v>
      </c>
      <c r="GI1245" s="426">
        <v>118</v>
      </c>
      <c r="GJ1245" s="426">
        <v>1</v>
      </c>
      <c r="GK1245" s="426">
        <v>245</v>
      </c>
      <c r="GL1245" s="426">
        <v>42</v>
      </c>
      <c r="GM1245" s="426">
        <v>188</v>
      </c>
      <c r="GN1245" s="426">
        <v>219</v>
      </c>
      <c r="GO1245" s="426">
        <v>131</v>
      </c>
      <c r="GP1245" s="426">
        <v>129</v>
      </c>
      <c r="GQ1245" s="426">
        <v>158</v>
      </c>
      <c r="GR1245" s="426">
        <v>58</v>
      </c>
      <c r="GS1245" s="426">
        <v>153</v>
      </c>
      <c r="GT1245" s="426">
        <v>20</v>
      </c>
      <c r="GU1245" s="426">
        <v>247</v>
      </c>
      <c r="GV1245" s="426">
        <v>163</v>
      </c>
      <c r="GW1245" s="426">
        <v>201</v>
      </c>
      <c r="GX1245" s="426">
        <v>175</v>
      </c>
      <c r="GY1245" s="426">
        <v>101</v>
      </c>
      <c r="GZ1245" s="426">
        <v>169</v>
      </c>
      <c r="HA1245" s="426">
        <v>100</v>
      </c>
      <c r="HB1245" s="426">
        <v>147</v>
      </c>
      <c r="HC1245" s="426">
        <v>99</v>
      </c>
      <c r="HD1245" s="426">
        <v>143</v>
      </c>
      <c r="HE1245" s="426">
        <v>249</v>
      </c>
      <c r="HF1245" s="426">
        <v>91</v>
      </c>
      <c r="HG1245" s="426">
        <v>38</v>
      </c>
      <c r="HH1245" s="426">
        <v>214</v>
      </c>
      <c r="HI1245" s="426">
        <v>59</v>
      </c>
      <c r="HJ1245" s="426">
        <v>52</v>
      </c>
      <c r="HK1245" s="426">
        <v>113</v>
      </c>
      <c r="HL1245" s="426">
        <v>159</v>
      </c>
      <c r="HM1245" s="426">
        <v>109</v>
      </c>
      <c r="HN1245" s="426">
        <v>120</v>
      </c>
      <c r="HO1245" s="426">
        <v>145</v>
      </c>
      <c r="HP1245" s="426">
        <v>67</v>
      </c>
      <c r="HQ1245" s="426">
        <v>178</v>
      </c>
      <c r="HR1245" s="426">
        <v>50</v>
      </c>
      <c r="HS1245" s="426">
        <v>198</v>
      </c>
      <c r="HT1245" s="426">
        <v>87</v>
      </c>
      <c r="HU1245" s="426">
        <v>241</v>
      </c>
      <c r="HV1245" s="426">
        <v>227</v>
      </c>
      <c r="HW1245" s="426">
        <v>179</v>
      </c>
      <c r="HX1245" s="426">
        <v>246</v>
      </c>
      <c r="HY1245" s="426">
        <v>76</v>
      </c>
      <c r="HZ1245" s="426">
        <v>121</v>
      </c>
      <c r="IA1245" s="426">
        <v>186</v>
      </c>
      <c r="IB1245" s="426">
        <v>212</v>
      </c>
      <c r="IC1245" s="426">
        <v>171</v>
      </c>
      <c r="ID1245" s="426">
        <v>132</v>
      </c>
      <c r="IE1245" s="426">
        <v>228</v>
      </c>
      <c r="IF1245" s="426">
        <v>22</v>
      </c>
      <c r="IG1245" s="426">
        <v>74</v>
      </c>
      <c r="IH1245" s="426">
        <v>6</v>
      </c>
      <c r="II1245" s="426">
        <v>230</v>
      </c>
      <c r="IJ1245" s="426">
        <v>103</v>
      </c>
      <c r="IL1245" s="426">
        <v>144</v>
      </c>
      <c r="IM1245" s="426">
        <v>78</v>
      </c>
      <c r="IN1245" s="426">
        <v>9</v>
      </c>
      <c r="IO1245" s="426">
        <v>196</v>
      </c>
      <c r="IQ1245" s="426">
        <v>183</v>
      </c>
      <c r="IR1245" s="426">
        <v>199</v>
      </c>
      <c r="IS1245" s="426">
        <v>95</v>
      </c>
      <c r="IT1245" s="426">
        <v>216</v>
      </c>
      <c r="IV1245" s="426">
        <v>112</v>
      </c>
      <c r="IW1245" s="426">
        <v>154</v>
      </c>
      <c r="IX1245" s="426">
        <v>16</v>
      </c>
      <c r="IY1245" s="426">
        <v>107</v>
      </c>
    </row>
    <row r="1247" spans="4:259" x14ac:dyDescent="0.2">
      <c r="D1247" s="429">
        <v>252</v>
      </c>
      <c r="E1247" s="429" t="s">
        <v>179</v>
      </c>
    </row>
    <row r="1248" spans="4:259" x14ac:dyDescent="0.2">
      <c r="E1248" s="428" t="s">
        <v>130</v>
      </c>
      <c r="F1248" s="426">
        <v>1</v>
      </c>
      <c r="G1248" s="426">
        <v>2</v>
      </c>
      <c r="H1248" s="426">
        <v>3</v>
      </c>
      <c r="I1248" s="426">
        <v>4</v>
      </c>
      <c r="J1248" s="426">
        <v>5</v>
      </c>
      <c r="K1248" s="426">
        <v>6</v>
      </c>
      <c r="L1248" s="426">
        <v>7</v>
      </c>
      <c r="M1248" s="426">
        <v>8</v>
      </c>
      <c r="N1248" s="426">
        <v>9</v>
      </c>
      <c r="O1248" s="426">
        <v>10</v>
      </c>
      <c r="P1248" s="426">
        <v>11</v>
      </c>
      <c r="Q1248" s="426">
        <v>12</v>
      </c>
      <c r="R1248" s="426">
        <v>13</v>
      </c>
      <c r="S1248" s="426">
        <v>14</v>
      </c>
      <c r="T1248" s="426">
        <v>15</v>
      </c>
      <c r="U1248" s="426">
        <v>16</v>
      </c>
      <c r="V1248" s="426">
        <v>17</v>
      </c>
      <c r="W1248" s="426">
        <v>18</v>
      </c>
      <c r="X1248" s="426">
        <v>19</v>
      </c>
      <c r="Y1248" s="426">
        <v>20</v>
      </c>
      <c r="Z1248" s="426">
        <v>21</v>
      </c>
      <c r="AA1248" s="426">
        <v>22</v>
      </c>
      <c r="AB1248" s="426">
        <v>23</v>
      </c>
      <c r="AC1248" s="426">
        <v>24</v>
      </c>
      <c r="AD1248" s="426">
        <v>25</v>
      </c>
      <c r="AE1248" s="426">
        <v>26</v>
      </c>
      <c r="AF1248" s="426">
        <v>27</v>
      </c>
      <c r="AG1248" s="426">
        <v>28</v>
      </c>
      <c r="AH1248" s="426">
        <v>29</v>
      </c>
      <c r="AI1248" s="426">
        <v>30</v>
      </c>
      <c r="AJ1248" s="426">
        <v>31</v>
      </c>
      <c r="AK1248" s="426">
        <v>32</v>
      </c>
      <c r="AL1248" s="426">
        <v>33</v>
      </c>
      <c r="AM1248" s="426">
        <v>34</v>
      </c>
      <c r="AN1248" s="426">
        <v>35</v>
      </c>
      <c r="AO1248" s="426">
        <v>36</v>
      </c>
      <c r="AP1248" s="426">
        <v>37</v>
      </c>
      <c r="AQ1248" s="426">
        <v>38</v>
      </c>
      <c r="AR1248" s="426">
        <v>39</v>
      </c>
      <c r="AS1248" s="426">
        <v>40</v>
      </c>
      <c r="AT1248" s="426">
        <v>41</v>
      </c>
      <c r="AU1248" s="426">
        <v>42</v>
      </c>
      <c r="AV1248" s="426">
        <v>43</v>
      </c>
      <c r="AW1248" s="426">
        <v>44</v>
      </c>
      <c r="AX1248" s="426">
        <v>45</v>
      </c>
      <c r="AY1248" s="426">
        <v>46</v>
      </c>
      <c r="AZ1248" s="426">
        <v>47</v>
      </c>
      <c r="BA1248" s="426">
        <v>48</v>
      </c>
      <c r="BB1248" s="426">
        <v>49</v>
      </c>
      <c r="BC1248" s="426">
        <v>50</v>
      </c>
      <c r="BD1248" s="426">
        <v>51</v>
      </c>
      <c r="BE1248" s="426">
        <v>52</v>
      </c>
      <c r="BF1248" s="426">
        <v>53</v>
      </c>
      <c r="BG1248" s="426">
        <v>54</v>
      </c>
      <c r="BH1248" s="426">
        <v>55</v>
      </c>
      <c r="BI1248" s="426">
        <v>56</v>
      </c>
      <c r="BJ1248" s="426">
        <v>57</v>
      </c>
      <c r="BK1248" s="426">
        <v>58</v>
      </c>
      <c r="BL1248" s="426">
        <v>59</v>
      </c>
      <c r="BM1248" s="426">
        <v>60</v>
      </c>
      <c r="BN1248" s="426">
        <v>61</v>
      </c>
      <c r="BO1248" s="426">
        <v>62</v>
      </c>
      <c r="BP1248" s="426">
        <v>63</v>
      </c>
      <c r="BQ1248" s="426">
        <v>64</v>
      </c>
      <c r="BR1248" s="426">
        <v>65</v>
      </c>
      <c r="BS1248" s="426">
        <v>66</v>
      </c>
      <c r="BT1248" s="426">
        <v>67</v>
      </c>
      <c r="BU1248" s="426">
        <v>68</v>
      </c>
      <c r="BV1248" s="426">
        <v>69</v>
      </c>
      <c r="BW1248" s="426">
        <v>70</v>
      </c>
      <c r="BX1248" s="426">
        <v>71</v>
      </c>
      <c r="BY1248" s="426">
        <v>72</v>
      </c>
      <c r="BZ1248" s="426">
        <v>73</v>
      </c>
      <c r="CA1248" s="426">
        <v>74</v>
      </c>
      <c r="CB1248" s="426">
        <v>75</v>
      </c>
      <c r="CC1248" s="426">
        <v>76</v>
      </c>
      <c r="CD1248" s="426">
        <v>77</v>
      </c>
      <c r="CE1248" s="426">
        <v>78</v>
      </c>
      <c r="CF1248" s="426">
        <v>79</v>
      </c>
      <c r="CG1248" s="426">
        <v>80</v>
      </c>
      <c r="CH1248" s="426">
        <v>81</v>
      </c>
      <c r="CI1248" s="426">
        <v>82</v>
      </c>
      <c r="CJ1248" s="426">
        <v>83</v>
      </c>
      <c r="CK1248" s="426">
        <v>84</v>
      </c>
      <c r="CL1248" s="426">
        <v>85</v>
      </c>
      <c r="CM1248" s="426">
        <v>86</v>
      </c>
      <c r="CN1248" s="426">
        <v>87</v>
      </c>
      <c r="CO1248" s="426">
        <v>88</v>
      </c>
      <c r="CP1248" s="426">
        <v>89</v>
      </c>
      <c r="CQ1248" s="426">
        <v>90</v>
      </c>
      <c r="CR1248" s="426">
        <v>91</v>
      </c>
      <c r="CS1248" s="426">
        <v>92</v>
      </c>
      <c r="CT1248" s="426">
        <v>93</v>
      </c>
      <c r="CU1248" s="426">
        <v>94</v>
      </c>
      <c r="CV1248" s="426">
        <v>95</v>
      </c>
      <c r="CW1248" s="426">
        <v>96</v>
      </c>
      <c r="CX1248" s="426">
        <v>97</v>
      </c>
      <c r="CY1248" s="426">
        <v>98</v>
      </c>
      <c r="CZ1248" s="426">
        <v>99</v>
      </c>
      <c r="DA1248" s="426">
        <v>100</v>
      </c>
      <c r="DB1248" s="426">
        <v>101</v>
      </c>
      <c r="DC1248" s="426">
        <v>102</v>
      </c>
      <c r="DD1248" s="426">
        <v>103</v>
      </c>
      <c r="DE1248" s="426">
        <v>104</v>
      </c>
      <c r="DF1248" s="426">
        <v>105</v>
      </c>
      <c r="DG1248" s="426">
        <v>106</v>
      </c>
      <c r="DH1248" s="426">
        <v>107</v>
      </c>
      <c r="DI1248" s="426">
        <v>108</v>
      </c>
      <c r="DJ1248" s="426">
        <v>109</v>
      </c>
      <c r="DK1248" s="426">
        <v>110</v>
      </c>
      <c r="DL1248" s="426">
        <v>111</v>
      </c>
      <c r="DM1248" s="426">
        <v>112</v>
      </c>
      <c r="DN1248" s="426">
        <v>113</v>
      </c>
      <c r="DO1248" s="426">
        <v>114</v>
      </c>
      <c r="DP1248" s="426">
        <v>115</v>
      </c>
      <c r="DQ1248" s="426">
        <v>116</v>
      </c>
      <c r="DR1248" s="426">
        <v>117</v>
      </c>
      <c r="DS1248" s="426">
        <v>118</v>
      </c>
      <c r="DT1248" s="426">
        <v>119</v>
      </c>
      <c r="DU1248" s="426">
        <v>120</v>
      </c>
      <c r="DV1248" s="426">
        <v>121</v>
      </c>
      <c r="DW1248" s="426">
        <v>122</v>
      </c>
      <c r="DX1248" s="426">
        <v>123</v>
      </c>
      <c r="DY1248" s="426">
        <v>124</v>
      </c>
      <c r="DZ1248" s="426">
        <v>125</v>
      </c>
      <c r="EA1248" s="426">
        <v>126</v>
      </c>
      <c r="EB1248" s="426">
        <v>127</v>
      </c>
      <c r="EC1248" s="426">
        <v>128</v>
      </c>
      <c r="ED1248" s="426">
        <v>129</v>
      </c>
      <c r="EE1248" s="426">
        <v>130</v>
      </c>
      <c r="EF1248" s="426">
        <v>131</v>
      </c>
      <c r="EG1248" s="426">
        <v>132</v>
      </c>
      <c r="EH1248" s="426">
        <v>133</v>
      </c>
      <c r="EI1248" s="426">
        <v>134</v>
      </c>
      <c r="EJ1248" s="426">
        <v>135</v>
      </c>
      <c r="EK1248" s="426">
        <v>136</v>
      </c>
      <c r="EL1248" s="426">
        <v>137</v>
      </c>
      <c r="EM1248" s="426">
        <v>138</v>
      </c>
      <c r="EN1248" s="426">
        <v>139</v>
      </c>
      <c r="EO1248" s="426">
        <v>140</v>
      </c>
      <c r="EP1248" s="426">
        <v>141</v>
      </c>
      <c r="EQ1248" s="426">
        <v>142</v>
      </c>
      <c r="ER1248" s="426">
        <v>143</v>
      </c>
      <c r="ES1248" s="426">
        <v>144</v>
      </c>
      <c r="ET1248" s="426">
        <v>145</v>
      </c>
      <c r="EU1248" s="426">
        <v>146</v>
      </c>
      <c r="EV1248" s="426">
        <v>147</v>
      </c>
      <c r="EW1248" s="426">
        <v>148</v>
      </c>
      <c r="EX1248" s="426">
        <v>149</v>
      </c>
      <c r="EY1248" s="426">
        <v>150</v>
      </c>
      <c r="EZ1248" s="426">
        <v>151</v>
      </c>
      <c r="FA1248" s="426">
        <v>152</v>
      </c>
      <c r="FB1248" s="426">
        <v>153</v>
      </c>
      <c r="FC1248" s="426">
        <v>154</v>
      </c>
      <c r="FD1248" s="426">
        <v>155</v>
      </c>
      <c r="FE1248" s="426">
        <v>156</v>
      </c>
      <c r="FF1248" s="426">
        <v>157</v>
      </c>
      <c r="FG1248" s="426">
        <v>158</v>
      </c>
      <c r="FH1248" s="426">
        <v>159</v>
      </c>
      <c r="FI1248" s="426">
        <v>160</v>
      </c>
      <c r="FJ1248" s="426">
        <v>161</v>
      </c>
      <c r="FK1248" s="426">
        <v>162</v>
      </c>
      <c r="FL1248" s="426">
        <v>163</v>
      </c>
      <c r="FM1248" s="426">
        <v>164</v>
      </c>
      <c r="FN1248" s="426">
        <v>165</v>
      </c>
      <c r="FO1248" s="426">
        <v>166</v>
      </c>
      <c r="FP1248" s="426">
        <v>167</v>
      </c>
      <c r="FQ1248" s="426">
        <v>168</v>
      </c>
      <c r="FR1248" s="426">
        <v>169</v>
      </c>
      <c r="FS1248" s="426">
        <v>170</v>
      </c>
      <c r="FT1248" s="426">
        <v>171</v>
      </c>
      <c r="FU1248" s="426">
        <v>172</v>
      </c>
      <c r="FV1248" s="426">
        <v>173</v>
      </c>
      <c r="FW1248" s="426">
        <v>174</v>
      </c>
      <c r="FX1248" s="426">
        <v>175</v>
      </c>
      <c r="FY1248" s="426">
        <v>176</v>
      </c>
      <c r="FZ1248" s="426">
        <v>177</v>
      </c>
      <c r="GA1248" s="426">
        <v>178</v>
      </c>
      <c r="GB1248" s="426">
        <v>179</v>
      </c>
      <c r="GC1248" s="426">
        <v>180</v>
      </c>
      <c r="GD1248" s="426">
        <v>181</v>
      </c>
      <c r="GE1248" s="426">
        <v>182</v>
      </c>
      <c r="GF1248" s="426">
        <v>183</v>
      </c>
      <c r="GG1248" s="426">
        <v>184</v>
      </c>
      <c r="GH1248" s="426">
        <v>185</v>
      </c>
      <c r="GI1248" s="426">
        <v>186</v>
      </c>
      <c r="GJ1248" s="426">
        <v>187</v>
      </c>
      <c r="GK1248" s="426">
        <v>188</v>
      </c>
      <c r="GL1248" s="426">
        <v>189</v>
      </c>
      <c r="GM1248" s="426">
        <v>190</v>
      </c>
      <c r="GN1248" s="426">
        <v>191</v>
      </c>
      <c r="GO1248" s="426">
        <v>192</v>
      </c>
      <c r="GP1248" s="426">
        <v>193</v>
      </c>
      <c r="GQ1248" s="426">
        <v>194</v>
      </c>
      <c r="GR1248" s="426">
        <v>195</v>
      </c>
      <c r="GS1248" s="426">
        <v>196</v>
      </c>
      <c r="GT1248" s="426">
        <v>197</v>
      </c>
      <c r="GU1248" s="426">
        <v>198</v>
      </c>
      <c r="GV1248" s="426">
        <v>199</v>
      </c>
      <c r="GW1248" s="426">
        <v>200</v>
      </c>
      <c r="GX1248" s="426">
        <v>201</v>
      </c>
      <c r="GY1248" s="426">
        <v>202</v>
      </c>
      <c r="GZ1248" s="426">
        <v>203</v>
      </c>
      <c r="HA1248" s="426">
        <v>204</v>
      </c>
      <c r="HB1248" s="426">
        <v>205</v>
      </c>
      <c r="HC1248" s="426">
        <v>206</v>
      </c>
      <c r="HD1248" s="426">
        <v>207</v>
      </c>
      <c r="HE1248" s="426">
        <v>208</v>
      </c>
      <c r="HF1248" s="426">
        <v>209</v>
      </c>
      <c r="HG1248" s="426">
        <v>210</v>
      </c>
      <c r="HH1248" s="426">
        <v>211</v>
      </c>
      <c r="HI1248" s="426">
        <v>212</v>
      </c>
      <c r="HJ1248" s="426">
        <v>213</v>
      </c>
      <c r="HK1248" s="426">
        <v>214</v>
      </c>
      <c r="HL1248" s="426">
        <v>215</v>
      </c>
      <c r="HM1248" s="426">
        <v>216</v>
      </c>
      <c r="HN1248" s="426">
        <v>217</v>
      </c>
      <c r="HO1248" s="426">
        <v>218</v>
      </c>
      <c r="HP1248" s="426">
        <v>219</v>
      </c>
      <c r="HQ1248" s="426">
        <v>220</v>
      </c>
      <c r="HR1248" s="426">
        <v>221</v>
      </c>
      <c r="HS1248" s="426">
        <v>222</v>
      </c>
      <c r="HT1248" s="426">
        <v>223</v>
      </c>
      <c r="HU1248" s="426">
        <v>224</v>
      </c>
      <c r="HV1248" s="426">
        <v>225</v>
      </c>
      <c r="HW1248" s="426">
        <v>226</v>
      </c>
      <c r="HX1248" s="426">
        <v>227</v>
      </c>
      <c r="HY1248" s="426">
        <v>228</v>
      </c>
      <c r="HZ1248" s="426">
        <v>229</v>
      </c>
      <c r="IA1248" s="426">
        <v>230</v>
      </c>
      <c r="IB1248" s="426">
        <v>231</v>
      </c>
      <c r="IC1248" s="426">
        <v>232</v>
      </c>
      <c r="ID1248" s="426">
        <v>233</v>
      </c>
      <c r="IE1248" s="426">
        <v>234</v>
      </c>
      <c r="IF1248" s="426">
        <v>235</v>
      </c>
      <c r="IG1248" s="426">
        <v>236</v>
      </c>
      <c r="IH1248" s="426">
        <v>237</v>
      </c>
      <c r="II1248" s="426">
        <v>238</v>
      </c>
      <c r="IJ1248" s="426">
        <v>239</v>
      </c>
      <c r="IK1248" s="426">
        <v>240</v>
      </c>
      <c r="IL1248" s="426">
        <v>241</v>
      </c>
      <c r="IM1248" s="426">
        <v>242</v>
      </c>
      <c r="IN1248" s="426">
        <v>243</v>
      </c>
      <c r="IO1248" s="426">
        <v>244</v>
      </c>
      <c r="IQ1248" s="426">
        <v>245</v>
      </c>
      <c r="IR1248" s="426">
        <v>246</v>
      </c>
      <c r="IS1248" s="426">
        <v>247</v>
      </c>
      <c r="IT1248" s="426">
        <v>248</v>
      </c>
      <c r="IV1248" s="426">
        <v>249</v>
      </c>
      <c r="IW1248" s="426">
        <v>250</v>
      </c>
      <c r="IX1248" s="426">
        <v>251</v>
      </c>
      <c r="IY1248" s="426">
        <v>252</v>
      </c>
    </row>
    <row r="1249" spans="4:260" x14ac:dyDescent="0.2">
      <c r="E1249" s="428" t="s">
        <v>157</v>
      </c>
      <c r="F1249" s="426">
        <v>29</v>
      </c>
      <c r="G1249" s="426">
        <v>5</v>
      </c>
      <c r="H1249" s="426">
        <v>122</v>
      </c>
      <c r="I1249" s="426">
        <v>52</v>
      </c>
      <c r="J1249" s="426">
        <v>209</v>
      </c>
      <c r="K1249" s="426">
        <v>63</v>
      </c>
      <c r="L1249" s="426">
        <v>171</v>
      </c>
      <c r="M1249" s="426">
        <v>184</v>
      </c>
      <c r="N1249" s="426">
        <v>26</v>
      </c>
      <c r="O1249" s="426">
        <v>250</v>
      </c>
      <c r="P1249" s="426">
        <v>139</v>
      </c>
      <c r="Q1249" s="426">
        <v>247</v>
      </c>
      <c r="R1249" s="426">
        <v>69</v>
      </c>
      <c r="S1249" s="426">
        <v>56</v>
      </c>
      <c r="T1249" s="426">
        <v>121</v>
      </c>
      <c r="U1249" s="426">
        <v>194</v>
      </c>
      <c r="V1249" s="426">
        <v>219</v>
      </c>
      <c r="W1249" s="426">
        <v>40</v>
      </c>
      <c r="X1249" s="426">
        <v>103</v>
      </c>
      <c r="Y1249" s="426">
        <v>149</v>
      </c>
      <c r="Z1249" s="426">
        <v>83</v>
      </c>
      <c r="AA1249" s="426">
        <v>156</v>
      </c>
      <c r="AB1249" s="426">
        <v>100</v>
      </c>
      <c r="AC1249" s="426">
        <v>168</v>
      </c>
      <c r="AD1249" s="426">
        <v>113</v>
      </c>
      <c r="AE1249" s="426">
        <v>25</v>
      </c>
      <c r="AF1249" s="426">
        <v>124</v>
      </c>
      <c r="AG1249" s="426">
        <v>214</v>
      </c>
      <c r="AH1249" s="426">
        <v>151</v>
      </c>
      <c r="AI1249" s="426">
        <v>108</v>
      </c>
      <c r="AJ1249" s="426">
        <v>246</v>
      </c>
      <c r="AK1249" s="426">
        <v>239</v>
      </c>
      <c r="AL1249" s="426">
        <v>65</v>
      </c>
      <c r="AM1249" s="426">
        <v>186</v>
      </c>
      <c r="AN1249" s="426">
        <v>118</v>
      </c>
      <c r="AO1249" s="426">
        <v>212</v>
      </c>
      <c r="AP1249" s="426">
        <v>240</v>
      </c>
      <c r="AQ1249" s="426">
        <v>177</v>
      </c>
      <c r="AR1249" s="426">
        <v>233</v>
      </c>
      <c r="AS1249" s="426">
        <v>79</v>
      </c>
      <c r="AT1249" s="426">
        <v>179</v>
      </c>
      <c r="AU1249" s="426">
        <v>109</v>
      </c>
      <c r="AV1249" s="426">
        <v>191</v>
      </c>
      <c r="AW1249" s="426">
        <v>6</v>
      </c>
      <c r="AX1249" s="426">
        <v>67</v>
      </c>
      <c r="AY1249" s="426">
        <v>133</v>
      </c>
      <c r="AZ1249" s="426">
        <v>10</v>
      </c>
      <c r="BA1249" s="426">
        <v>157</v>
      </c>
      <c r="BB1249" s="426">
        <v>221</v>
      </c>
      <c r="BC1249" s="426">
        <v>36</v>
      </c>
      <c r="BD1249" s="426">
        <v>225</v>
      </c>
      <c r="BE1249" s="426">
        <v>68</v>
      </c>
      <c r="BF1249" s="426">
        <v>80</v>
      </c>
      <c r="BG1249" s="426">
        <v>96</v>
      </c>
      <c r="BH1249" s="426">
        <v>166</v>
      </c>
      <c r="BI1249" s="426">
        <v>60</v>
      </c>
      <c r="BJ1249" s="426">
        <v>93</v>
      </c>
      <c r="BK1249" s="426">
        <v>70</v>
      </c>
      <c r="BL1249" s="426">
        <v>136</v>
      </c>
      <c r="BM1249" s="426">
        <v>241</v>
      </c>
      <c r="BN1249" s="426">
        <v>55</v>
      </c>
      <c r="BO1249" s="426">
        <v>229</v>
      </c>
      <c r="BP1249" s="426">
        <v>245</v>
      </c>
      <c r="BQ1249" s="426">
        <v>1</v>
      </c>
      <c r="BR1249" s="426">
        <v>7</v>
      </c>
      <c r="BS1249" s="426">
        <v>244</v>
      </c>
      <c r="BT1249" s="426">
        <v>135</v>
      </c>
      <c r="BU1249" s="426">
        <v>92</v>
      </c>
      <c r="BV1249" s="426">
        <v>172</v>
      </c>
      <c r="BW1249" s="426">
        <v>58</v>
      </c>
      <c r="BX1249" s="426">
        <v>134</v>
      </c>
      <c r="BY1249" s="426">
        <v>130</v>
      </c>
      <c r="BZ1249" s="426">
        <v>101</v>
      </c>
      <c r="CA1249" s="426">
        <v>162</v>
      </c>
      <c r="CB1249" s="426">
        <v>12</v>
      </c>
      <c r="CC1249" s="426">
        <v>14</v>
      </c>
      <c r="CD1249" s="426">
        <v>39</v>
      </c>
      <c r="CE1249" s="426">
        <v>226</v>
      </c>
      <c r="CF1249" s="426">
        <v>211</v>
      </c>
      <c r="CG1249" s="426">
        <v>46</v>
      </c>
      <c r="CH1249" s="426">
        <v>50</v>
      </c>
      <c r="CI1249" s="426">
        <v>19</v>
      </c>
      <c r="CJ1249" s="426">
        <v>235</v>
      </c>
      <c r="CK1249" s="426">
        <v>107</v>
      </c>
      <c r="CL1249" s="426">
        <v>203</v>
      </c>
      <c r="CM1249" s="426">
        <v>33</v>
      </c>
      <c r="CN1249" s="426">
        <v>238</v>
      </c>
      <c r="CO1249" s="426">
        <v>94</v>
      </c>
      <c r="CP1249" s="426">
        <v>141</v>
      </c>
      <c r="CQ1249" s="426">
        <v>167</v>
      </c>
      <c r="CR1249" s="426">
        <v>95</v>
      </c>
      <c r="CS1249" s="426">
        <v>75</v>
      </c>
      <c r="CT1249" s="426">
        <v>187</v>
      </c>
      <c r="CU1249" s="426">
        <v>208</v>
      </c>
      <c r="CV1249" s="426">
        <v>2</v>
      </c>
      <c r="CW1249" s="426">
        <v>160</v>
      </c>
      <c r="CX1249" s="426">
        <v>23</v>
      </c>
      <c r="CY1249" s="426">
        <v>76</v>
      </c>
      <c r="CZ1249" s="426">
        <v>42</v>
      </c>
      <c r="DA1249" s="426">
        <v>223</v>
      </c>
      <c r="DB1249" s="426">
        <v>182</v>
      </c>
      <c r="DC1249" s="426">
        <v>252</v>
      </c>
      <c r="DD1249" s="426">
        <v>32</v>
      </c>
      <c r="DE1249" s="426">
        <v>147</v>
      </c>
      <c r="DF1249" s="426">
        <v>16</v>
      </c>
      <c r="DG1249" s="426">
        <v>198</v>
      </c>
      <c r="DH1249" s="426">
        <v>43</v>
      </c>
      <c r="DI1249" s="426">
        <v>205</v>
      </c>
      <c r="DJ1249" s="426">
        <v>62</v>
      </c>
      <c r="DK1249" s="426">
        <v>86</v>
      </c>
      <c r="DL1249" s="426">
        <v>230</v>
      </c>
      <c r="DM1249" s="426">
        <v>8</v>
      </c>
      <c r="DN1249" s="426">
        <v>170</v>
      </c>
      <c r="DO1249" s="426">
        <v>175</v>
      </c>
      <c r="DP1249" s="426">
        <v>97</v>
      </c>
      <c r="DQ1249" s="426">
        <v>112</v>
      </c>
      <c r="DR1249" s="426">
        <v>123</v>
      </c>
      <c r="DS1249" s="426">
        <v>117</v>
      </c>
      <c r="DT1249" s="426">
        <v>3</v>
      </c>
      <c r="DU1249" s="426">
        <v>192</v>
      </c>
      <c r="DV1249" s="426">
        <v>49</v>
      </c>
      <c r="DW1249" s="426">
        <v>53</v>
      </c>
      <c r="DX1249" s="426">
        <v>24</v>
      </c>
      <c r="DY1249" s="426">
        <v>106</v>
      </c>
      <c r="DZ1249" s="426">
        <v>77</v>
      </c>
      <c r="EA1249" s="426">
        <v>78</v>
      </c>
      <c r="EB1249" s="426">
        <v>4</v>
      </c>
      <c r="EC1249" s="426">
        <v>161</v>
      </c>
      <c r="ED1249" s="426">
        <v>153</v>
      </c>
      <c r="EE1249" s="426">
        <v>74</v>
      </c>
      <c r="EF1249" s="426">
        <v>47</v>
      </c>
      <c r="EG1249" s="426">
        <v>84</v>
      </c>
      <c r="EH1249" s="426">
        <v>164</v>
      </c>
      <c r="EI1249" s="426">
        <v>27</v>
      </c>
      <c r="EJ1249" s="426">
        <v>188</v>
      </c>
      <c r="EK1249" s="426">
        <v>99</v>
      </c>
      <c r="EL1249" s="426">
        <v>35</v>
      </c>
      <c r="EM1249" s="426">
        <v>120</v>
      </c>
      <c r="EN1249" s="426">
        <v>38</v>
      </c>
      <c r="EO1249" s="426">
        <v>59</v>
      </c>
      <c r="EP1249" s="426">
        <v>57</v>
      </c>
      <c r="EQ1249" s="426">
        <v>115</v>
      </c>
      <c r="ER1249" s="426">
        <v>227</v>
      </c>
      <c r="ES1249" s="426">
        <v>158</v>
      </c>
      <c r="ET1249" s="426">
        <v>206</v>
      </c>
      <c r="EU1249" s="426">
        <v>105</v>
      </c>
      <c r="EV1249" s="426">
        <v>34</v>
      </c>
      <c r="EW1249" s="426">
        <v>110</v>
      </c>
      <c r="EX1249" s="426">
        <v>28</v>
      </c>
      <c r="EY1249" s="426">
        <v>22</v>
      </c>
      <c r="EZ1249" s="426">
        <v>174</v>
      </c>
      <c r="FA1249" s="426">
        <v>85</v>
      </c>
      <c r="FB1249" s="426">
        <v>199</v>
      </c>
      <c r="FC1249" s="426">
        <v>41</v>
      </c>
      <c r="FD1249" s="426">
        <v>228</v>
      </c>
      <c r="FE1249" s="426">
        <v>152</v>
      </c>
      <c r="FF1249" s="426">
        <v>119</v>
      </c>
      <c r="FG1249" s="426">
        <v>237</v>
      </c>
      <c r="FH1249" s="426">
        <v>31</v>
      </c>
      <c r="FI1249" s="426">
        <v>243</v>
      </c>
      <c r="FJ1249" s="426">
        <v>114</v>
      </c>
      <c r="FK1249" s="426">
        <v>98</v>
      </c>
      <c r="FL1249" s="426">
        <v>248</v>
      </c>
      <c r="FM1249" s="426">
        <v>232</v>
      </c>
      <c r="FN1249" s="426">
        <v>48</v>
      </c>
      <c r="FO1249" s="426">
        <v>82</v>
      </c>
      <c r="FP1249" s="426">
        <v>111</v>
      </c>
      <c r="FQ1249" s="426">
        <v>176</v>
      </c>
      <c r="FR1249" s="426">
        <v>148</v>
      </c>
      <c r="FS1249" s="426">
        <v>131</v>
      </c>
      <c r="FT1249" s="426">
        <v>90</v>
      </c>
      <c r="FU1249" s="426">
        <v>181</v>
      </c>
      <c r="FV1249" s="426">
        <v>116</v>
      </c>
      <c r="FW1249" s="426">
        <v>11</v>
      </c>
      <c r="FX1249" s="426">
        <v>9</v>
      </c>
      <c r="FY1249" s="426">
        <v>64</v>
      </c>
      <c r="FZ1249" s="426">
        <v>251</v>
      </c>
      <c r="GA1249" s="426">
        <v>216</v>
      </c>
      <c r="GB1249" s="426">
        <v>201</v>
      </c>
      <c r="GC1249" s="426">
        <v>193</v>
      </c>
      <c r="GD1249" s="426">
        <v>163</v>
      </c>
      <c r="GE1249" s="426">
        <v>13</v>
      </c>
      <c r="GF1249" s="426">
        <v>89</v>
      </c>
      <c r="GG1249" s="426">
        <v>220</v>
      </c>
      <c r="GH1249" s="426">
        <v>72</v>
      </c>
      <c r="GI1249" s="426">
        <v>102</v>
      </c>
      <c r="GJ1249" s="426">
        <v>45</v>
      </c>
      <c r="GK1249" s="426">
        <v>200</v>
      </c>
      <c r="GL1249" s="426">
        <v>142</v>
      </c>
      <c r="GM1249" s="426">
        <v>54</v>
      </c>
      <c r="GN1249" s="426">
        <v>165</v>
      </c>
      <c r="GO1249" s="426">
        <v>88</v>
      </c>
      <c r="GP1249" s="426">
        <v>242</v>
      </c>
      <c r="GQ1249" s="426">
        <v>132</v>
      </c>
      <c r="GR1249" s="426">
        <v>159</v>
      </c>
      <c r="GS1249" s="426">
        <v>189</v>
      </c>
      <c r="GT1249" s="426">
        <v>154</v>
      </c>
      <c r="GU1249" s="426">
        <v>140</v>
      </c>
      <c r="GV1249" s="426">
        <v>185</v>
      </c>
      <c r="GW1249" s="426">
        <v>73</v>
      </c>
      <c r="GX1249" s="426">
        <v>138</v>
      </c>
      <c r="GY1249" s="426">
        <v>178</v>
      </c>
      <c r="GZ1249" s="426">
        <v>37</v>
      </c>
      <c r="HA1249" s="426">
        <v>51</v>
      </c>
      <c r="HB1249" s="426">
        <v>71</v>
      </c>
      <c r="HC1249" s="426">
        <v>150</v>
      </c>
      <c r="HD1249" s="426">
        <v>129</v>
      </c>
      <c r="HE1249" s="426">
        <v>249</v>
      </c>
      <c r="HF1249" s="426">
        <v>18</v>
      </c>
      <c r="HG1249" s="426">
        <v>66</v>
      </c>
      <c r="HH1249" s="426">
        <v>204</v>
      </c>
      <c r="HI1249" s="426">
        <v>180</v>
      </c>
      <c r="HJ1249" s="426">
        <v>234</v>
      </c>
      <c r="HK1249" s="426">
        <v>236</v>
      </c>
      <c r="HL1249" s="426">
        <v>128</v>
      </c>
      <c r="HM1249" s="426">
        <v>197</v>
      </c>
      <c r="HN1249" s="426">
        <v>143</v>
      </c>
      <c r="HO1249" s="426">
        <v>15</v>
      </c>
      <c r="HP1249" s="426">
        <v>217</v>
      </c>
      <c r="HQ1249" s="426">
        <v>169</v>
      </c>
      <c r="HR1249" s="426">
        <v>173</v>
      </c>
      <c r="HS1249" s="426">
        <v>218</v>
      </c>
      <c r="HT1249" s="426">
        <v>207</v>
      </c>
      <c r="HU1249" s="426">
        <v>231</v>
      </c>
      <c r="HV1249" s="426">
        <v>224</v>
      </c>
      <c r="HW1249" s="426">
        <v>195</v>
      </c>
      <c r="HX1249" s="426">
        <v>155</v>
      </c>
      <c r="HY1249" s="426">
        <v>196</v>
      </c>
      <c r="HZ1249" s="426">
        <v>202</v>
      </c>
      <c r="IA1249" s="426">
        <v>81</v>
      </c>
      <c r="IB1249" s="426">
        <v>145</v>
      </c>
      <c r="IC1249" s="426">
        <v>183</v>
      </c>
      <c r="ID1249" s="426">
        <v>30</v>
      </c>
      <c r="IE1249" s="426">
        <v>61</v>
      </c>
      <c r="IF1249" s="426">
        <v>213</v>
      </c>
      <c r="IG1249" s="426">
        <v>215</v>
      </c>
      <c r="IH1249" s="426">
        <v>44</v>
      </c>
      <c r="II1249" s="426">
        <v>222</v>
      </c>
      <c r="IJ1249" s="426">
        <v>146</v>
      </c>
      <c r="IK1249" s="426">
        <v>17</v>
      </c>
      <c r="IL1249" s="426">
        <v>137</v>
      </c>
      <c r="IM1249" s="426">
        <v>104</v>
      </c>
      <c r="IN1249" s="426">
        <v>144</v>
      </c>
      <c r="IO1249" s="426">
        <v>21</v>
      </c>
      <c r="IQ1249" s="426">
        <v>190</v>
      </c>
      <c r="IR1249" s="426">
        <v>126</v>
      </c>
      <c r="IS1249" s="426">
        <v>87</v>
      </c>
      <c r="IT1249" s="426">
        <v>125</v>
      </c>
      <c r="IV1249" s="426">
        <v>127</v>
      </c>
      <c r="IW1249" s="426">
        <v>210</v>
      </c>
      <c r="IX1249" s="426">
        <v>20</v>
      </c>
      <c r="IY1249" s="426">
        <v>91</v>
      </c>
    </row>
    <row r="1250" spans="4:260" x14ac:dyDescent="0.2">
      <c r="E1250" s="428" t="s">
        <v>159</v>
      </c>
      <c r="F1250" s="426">
        <v>130</v>
      </c>
      <c r="G1250" s="426">
        <v>174</v>
      </c>
      <c r="H1250" s="426">
        <v>29</v>
      </c>
      <c r="I1250" s="426">
        <v>181</v>
      </c>
      <c r="J1250" s="426">
        <v>157</v>
      </c>
      <c r="K1250" s="426">
        <v>223</v>
      </c>
      <c r="L1250" s="426">
        <v>144</v>
      </c>
      <c r="M1250" s="426">
        <v>180</v>
      </c>
      <c r="N1250" s="426">
        <v>87</v>
      </c>
      <c r="O1250" s="426">
        <v>218</v>
      </c>
      <c r="P1250" s="426">
        <v>120</v>
      </c>
      <c r="Q1250" s="426">
        <v>40</v>
      </c>
      <c r="R1250" s="426">
        <v>56</v>
      </c>
      <c r="S1250" s="426">
        <v>195</v>
      </c>
      <c r="T1250" s="426">
        <v>134</v>
      </c>
      <c r="U1250" s="426">
        <v>162</v>
      </c>
      <c r="V1250" s="426">
        <v>25</v>
      </c>
      <c r="W1250" s="426">
        <v>75</v>
      </c>
      <c r="X1250" s="426">
        <v>197</v>
      </c>
      <c r="Y1250" s="426">
        <v>91</v>
      </c>
      <c r="Z1250" s="426">
        <v>9</v>
      </c>
      <c r="AA1250" s="426">
        <v>234</v>
      </c>
      <c r="AB1250" s="426">
        <v>219</v>
      </c>
      <c r="AC1250" s="426">
        <v>230</v>
      </c>
      <c r="AD1250" s="426">
        <v>156</v>
      </c>
      <c r="AE1250" s="426">
        <v>235</v>
      </c>
      <c r="AF1250" s="426">
        <v>24</v>
      </c>
      <c r="AG1250" s="426">
        <v>71</v>
      </c>
      <c r="AH1250" s="426">
        <v>88</v>
      </c>
      <c r="AI1250" s="426">
        <v>83</v>
      </c>
      <c r="AJ1250" s="426">
        <v>159</v>
      </c>
      <c r="AK1250" s="426">
        <v>140</v>
      </c>
      <c r="AL1250" s="426">
        <v>167</v>
      </c>
      <c r="AM1250" s="426">
        <v>117</v>
      </c>
      <c r="AN1250" s="426">
        <v>244</v>
      </c>
      <c r="AO1250" s="426">
        <v>12</v>
      </c>
      <c r="AP1250" s="426">
        <v>199</v>
      </c>
      <c r="AQ1250" s="426">
        <v>151</v>
      </c>
      <c r="AR1250" s="426">
        <v>8</v>
      </c>
      <c r="AS1250" s="426">
        <v>237</v>
      </c>
      <c r="AT1250" s="426">
        <v>220</v>
      </c>
      <c r="AU1250" s="426">
        <v>113</v>
      </c>
      <c r="AV1250" s="426">
        <v>129</v>
      </c>
      <c r="AW1250" s="426">
        <v>76</v>
      </c>
      <c r="AX1250" s="426">
        <v>177</v>
      </c>
      <c r="AY1250" s="426">
        <v>170</v>
      </c>
      <c r="AZ1250" s="426">
        <v>31</v>
      </c>
      <c r="BA1250" s="426">
        <v>124</v>
      </c>
      <c r="BB1250" s="426">
        <v>46</v>
      </c>
      <c r="BC1250" s="426">
        <v>136</v>
      </c>
      <c r="BD1250" s="426">
        <v>185</v>
      </c>
      <c r="BE1250" s="426">
        <v>20</v>
      </c>
      <c r="BF1250" s="426">
        <v>221</v>
      </c>
      <c r="BG1250" s="426">
        <v>249</v>
      </c>
      <c r="BH1250" s="426">
        <v>106</v>
      </c>
      <c r="BI1250" s="426">
        <v>59</v>
      </c>
      <c r="BJ1250" s="426">
        <v>26</v>
      </c>
      <c r="BK1250" s="426">
        <v>192</v>
      </c>
      <c r="BL1250" s="426">
        <v>22</v>
      </c>
      <c r="BM1250" s="426">
        <v>212</v>
      </c>
      <c r="BN1250" s="426">
        <v>67</v>
      </c>
      <c r="BO1250" s="426">
        <v>128</v>
      </c>
      <c r="BP1250" s="426">
        <v>240</v>
      </c>
      <c r="BQ1250" s="426">
        <v>102</v>
      </c>
      <c r="BR1250" s="426">
        <v>114</v>
      </c>
      <c r="BS1250" s="426">
        <v>224</v>
      </c>
      <c r="BT1250" s="426">
        <v>118</v>
      </c>
      <c r="BU1250" s="426">
        <v>97</v>
      </c>
      <c r="BV1250" s="426">
        <v>171</v>
      </c>
      <c r="BW1250" s="426">
        <v>227</v>
      </c>
      <c r="BX1250" s="426">
        <v>72</v>
      </c>
      <c r="BY1250" s="426">
        <v>148</v>
      </c>
      <c r="BZ1250" s="426">
        <v>45</v>
      </c>
      <c r="CA1250" s="426">
        <v>92</v>
      </c>
      <c r="CB1250" s="426">
        <v>216</v>
      </c>
      <c r="CC1250" s="426">
        <v>104</v>
      </c>
      <c r="CD1250" s="426">
        <v>1</v>
      </c>
      <c r="CE1250" s="426">
        <v>194</v>
      </c>
      <c r="CF1250" s="426">
        <v>32</v>
      </c>
      <c r="CG1250" s="426">
        <v>189</v>
      </c>
      <c r="CH1250" s="426">
        <v>48</v>
      </c>
      <c r="CI1250" s="426">
        <v>160</v>
      </c>
      <c r="CJ1250" s="426">
        <v>119</v>
      </c>
      <c r="CK1250" s="426">
        <v>68</v>
      </c>
      <c r="CL1250" s="426">
        <v>78</v>
      </c>
      <c r="CM1250" s="426">
        <v>193</v>
      </c>
      <c r="CN1250" s="426">
        <v>49</v>
      </c>
      <c r="CO1250" s="426">
        <v>121</v>
      </c>
      <c r="CP1250" s="426">
        <v>35</v>
      </c>
      <c r="CQ1250" s="426">
        <v>161</v>
      </c>
      <c r="CR1250" s="426">
        <v>89</v>
      </c>
      <c r="CS1250" s="426">
        <v>243</v>
      </c>
      <c r="CT1250" s="426">
        <v>2</v>
      </c>
      <c r="CU1250" s="426">
        <v>183</v>
      </c>
      <c r="CV1250" s="426">
        <v>112</v>
      </c>
      <c r="CW1250" s="426">
        <v>248</v>
      </c>
      <c r="CX1250" s="426">
        <v>200</v>
      </c>
      <c r="CY1250" s="426">
        <v>6</v>
      </c>
      <c r="CZ1250" s="426">
        <v>251</v>
      </c>
      <c r="DA1250" s="426">
        <v>122</v>
      </c>
      <c r="DB1250" s="426">
        <v>100</v>
      </c>
      <c r="DC1250" s="426">
        <v>90</v>
      </c>
      <c r="DD1250" s="426">
        <v>229</v>
      </c>
      <c r="DE1250" s="426">
        <v>137</v>
      </c>
      <c r="DF1250" s="426">
        <v>201</v>
      </c>
      <c r="DG1250" s="426">
        <v>30</v>
      </c>
      <c r="DH1250" s="426">
        <v>18</v>
      </c>
      <c r="DI1250" s="426">
        <v>81</v>
      </c>
      <c r="DJ1250" s="426">
        <v>190</v>
      </c>
      <c r="DK1250" s="426">
        <v>142</v>
      </c>
      <c r="DL1250" s="426">
        <v>175</v>
      </c>
      <c r="DM1250" s="426">
        <v>131</v>
      </c>
      <c r="DN1250" s="426">
        <v>7</v>
      </c>
      <c r="DO1250" s="426">
        <v>210</v>
      </c>
      <c r="DP1250" s="426">
        <v>238</v>
      </c>
      <c r="DQ1250" s="426">
        <v>233</v>
      </c>
      <c r="DR1250" s="426">
        <v>208</v>
      </c>
      <c r="DS1250" s="426">
        <v>34</v>
      </c>
      <c r="DT1250" s="426">
        <v>37</v>
      </c>
      <c r="DU1250" s="426">
        <v>204</v>
      </c>
      <c r="DV1250" s="426">
        <v>74</v>
      </c>
      <c r="DW1250" s="426">
        <v>179</v>
      </c>
      <c r="DX1250" s="426">
        <v>42</v>
      </c>
      <c r="DY1250" s="426">
        <v>241</v>
      </c>
      <c r="DZ1250" s="426">
        <v>222</v>
      </c>
      <c r="EA1250" s="426">
        <v>103</v>
      </c>
      <c r="EB1250" s="426">
        <v>228</v>
      </c>
      <c r="EC1250" s="426">
        <v>239</v>
      </c>
      <c r="ED1250" s="426">
        <v>196</v>
      </c>
      <c r="EE1250" s="426">
        <v>231</v>
      </c>
      <c r="EF1250" s="426">
        <v>19</v>
      </c>
      <c r="EG1250" s="426">
        <v>21</v>
      </c>
      <c r="EH1250" s="426">
        <v>41</v>
      </c>
      <c r="EI1250" s="426">
        <v>95</v>
      </c>
      <c r="EJ1250" s="426">
        <v>163</v>
      </c>
      <c r="EK1250" s="426">
        <v>250</v>
      </c>
      <c r="EL1250" s="426">
        <v>38</v>
      </c>
      <c r="EM1250" s="426">
        <v>27</v>
      </c>
      <c r="EN1250" s="426">
        <v>178</v>
      </c>
      <c r="EO1250" s="426">
        <v>186</v>
      </c>
      <c r="EP1250" s="426">
        <v>80</v>
      </c>
      <c r="EQ1250" s="426">
        <v>108</v>
      </c>
      <c r="ER1250" s="426">
        <v>39</v>
      </c>
      <c r="ES1250" s="426">
        <v>246</v>
      </c>
      <c r="ET1250" s="426">
        <v>11</v>
      </c>
      <c r="EU1250" s="426">
        <v>135</v>
      </c>
      <c r="EV1250" s="426">
        <v>145</v>
      </c>
      <c r="EW1250" s="426">
        <v>105</v>
      </c>
      <c r="EX1250" s="426">
        <v>206</v>
      </c>
      <c r="EY1250" s="426">
        <v>63</v>
      </c>
      <c r="EZ1250" s="426">
        <v>164</v>
      </c>
      <c r="FA1250" s="426">
        <v>70</v>
      </c>
      <c r="FB1250" s="426">
        <v>155</v>
      </c>
      <c r="FC1250" s="426">
        <v>50</v>
      </c>
      <c r="FD1250" s="426">
        <v>44</v>
      </c>
      <c r="FE1250" s="426">
        <v>232</v>
      </c>
      <c r="FF1250" s="426">
        <v>51</v>
      </c>
      <c r="FG1250" s="426">
        <v>84</v>
      </c>
      <c r="FH1250" s="426">
        <v>143</v>
      </c>
      <c r="FI1250" s="426">
        <v>123</v>
      </c>
      <c r="FJ1250" s="426">
        <v>147</v>
      </c>
      <c r="FK1250" s="426">
        <v>110</v>
      </c>
      <c r="FL1250" s="426">
        <v>17</v>
      </c>
      <c r="FM1250" s="426">
        <v>245</v>
      </c>
      <c r="FN1250" s="426">
        <v>33</v>
      </c>
      <c r="FO1250" s="426">
        <v>158</v>
      </c>
      <c r="FP1250" s="426">
        <v>213</v>
      </c>
      <c r="FQ1250" s="426">
        <v>96</v>
      </c>
      <c r="FR1250" s="426">
        <v>176</v>
      </c>
      <c r="FS1250" s="426">
        <v>207</v>
      </c>
      <c r="FT1250" s="426">
        <v>169</v>
      </c>
      <c r="FU1250" s="426">
        <v>146</v>
      </c>
      <c r="FV1250" s="426">
        <v>4</v>
      </c>
      <c r="FW1250" s="426">
        <v>127</v>
      </c>
      <c r="FX1250" s="426">
        <v>116</v>
      </c>
      <c r="FY1250" s="426">
        <v>125</v>
      </c>
      <c r="FZ1250" s="426">
        <v>28</v>
      </c>
      <c r="GA1250" s="426">
        <v>150</v>
      </c>
      <c r="GB1250" s="426">
        <v>182</v>
      </c>
      <c r="GC1250" s="426">
        <v>53</v>
      </c>
      <c r="GD1250" s="426">
        <v>209</v>
      </c>
      <c r="GE1250" s="426">
        <v>166</v>
      </c>
      <c r="GF1250" s="426">
        <v>252</v>
      </c>
      <c r="GG1250" s="426">
        <v>191</v>
      </c>
      <c r="GH1250" s="426">
        <v>111</v>
      </c>
      <c r="GI1250" s="426">
        <v>172</v>
      </c>
      <c r="GJ1250" s="426">
        <v>15</v>
      </c>
      <c r="GK1250" s="426">
        <v>141</v>
      </c>
      <c r="GL1250" s="426">
        <v>36</v>
      </c>
      <c r="GM1250" s="426">
        <v>202</v>
      </c>
      <c r="GN1250" s="426">
        <v>149</v>
      </c>
      <c r="GO1250" s="426">
        <v>79</v>
      </c>
      <c r="GP1250" s="426">
        <v>139</v>
      </c>
      <c r="GQ1250" s="426">
        <v>165</v>
      </c>
      <c r="GR1250" s="426">
        <v>99</v>
      </c>
      <c r="GS1250" s="426">
        <v>54</v>
      </c>
      <c r="GT1250" s="426">
        <v>69</v>
      </c>
      <c r="GU1250" s="426">
        <v>115</v>
      </c>
      <c r="GV1250" s="426">
        <v>13</v>
      </c>
      <c r="GW1250" s="426">
        <v>43</v>
      </c>
      <c r="GX1250" s="426">
        <v>93</v>
      </c>
      <c r="GY1250" s="426">
        <v>3</v>
      </c>
      <c r="GZ1250" s="426">
        <v>225</v>
      </c>
      <c r="HA1250" s="426">
        <v>152</v>
      </c>
      <c r="HB1250" s="426">
        <v>23</v>
      </c>
      <c r="HC1250" s="426">
        <v>184</v>
      </c>
      <c r="HD1250" s="426">
        <v>214</v>
      </c>
      <c r="HE1250" s="426">
        <v>107</v>
      </c>
      <c r="HF1250" s="426">
        <v>55</v>
      </c>
      <c r="HG1250" s="426">
        <v>64</v>
      </c>
      <c r="HH1250" s="426">
        <v>10</v>
      </c>
      <c r="HI1250" s="426">
        <v>94</v>
      </c>
      <c r="HJ1250" s="426">
        <v>215</v>
      </c>
      <c r="HK1250" s="426">
        <v>173</v>
      </c>
      <c r="HL1250" s="426">
        <v>57</v>
      </c>
      <c r="HM1250" s="426">
        <v>217</v>
      </c>
      <c r="HN1250" s="426">
        <v>65</v>
      </c>
      <c r="HO1250" s="426">
        <v>47</v>
      </c>
      <c r="HP1250" s="426">
        <v>187</v>
      </c>
      <c r="HQ1250" s="426">
        <v>242</v>
      </c>
      <c r="HR1250" s="426">
        <v>58</v>
      </c>
      <c r="HS1250" s="426">
        <v>211</v>
      </c>
      <c r="HT1250" s="426">
        <v>154</v>
      </c>
      <c r="HU1250" s="426">
        <v>98</v>
      </c>
      <c r="HV1250" s="426">
        <v>133</v>
      </c>
      <c r="HW1250" s="426">
        <v>153</v>
      </c>
      <c r="HX1250" s="426">
        <v>168</v>
      </c>
      <c r="HY1250" s="426">
        <v>62</v>
      </c>
      <c r="HZ1250" s="426">
        <v>247</v>
      </c>
      <c r="IA1250" s="426">
        <v>14</v>
      </c>
      <c r="IB1250" s="426">
        <v>73</v>
      </c>
      <c r="IC1250" s="426">
        <v>60</v>
      </c>
      <c r="ID1250" s="426">
        <v>109</v>
      </c>
      <c r="IE1250" s="426">
        <v>82</v>
      </c>
      <c r="IF1250" s="426">
        <v>126</v>
      </c>
      <c r="IG1250" s="426">
        <v>132</v>
      </c>
      <c r="IH1250" s="426">
        <v>66</v>
      </c>
      <c r="II1250" s="426">
        <v>77</v>
      </c>
      <c r="IJ1250" s="426">
        <v>86</v>
      </c>
      <c r="IK1250" s="426">
        <v>138</v>
      </c>
      <c r="IL1250" s="426">
        <v>52</v>
      </c>
      <c r="IM1250" s="426">
        <v>205</v>
      </c>
      <c r="IN1250" s="426">
        <v>85</v>
      </c>
      <c r="IO1250" s="426">
        <v>101</v>
      </c>
      <c r="IQ1250" s="426">
        <v>203</v>
      </c>
      <c r="IR1250" s="426">
        <v>236</v>
      </c>
      <c r="IS1250" s="426">
        <v>61</v>
      </c>
      <c r="IT1250" s="426">
        <v>226</v>
      </c>
      <c r="IV1250" s="426">
        <v>5</v>
      </c>
      <c r="IW1250" s="426">
        <v>188</v>
      </c>
      <c r="IX1250" s="426">
        <v>16</v>
      </c>
      <c r="IY1250" s="426">
        <v>198</v>
      </c>
    </row>
    <row r="1252" spans="4:260" x14ac:dyDescent="0.2">
      <c r="D1252" s="429">
        <v>253</v>
      </c>
      <c r="E1252" s="429" t="s">
        <v>179</v>
      </c>
    </row>
    <row r="1253" spans="4:260" x14ac:dyDescent="0.2">
      <c r="E1253" s="428" t="s">
        <v>130</v>
      </c>
      <c r="F1253" s="426">
        <v>1</v>
      </c>
      <c r="G1253" s="426">
        <v>2</v>
      </c>
      <c r="H1253" s="426">
        <v>3</v>
      </c>
      <c r="I1253" s="426">
        <v>4</v>
      </c>
      <c r="J1253" s="426">
        <v>5</v>
      </c>
      <c r="K1253" s="426">
        <v>6</v>
      </c>
      <c r="L1253" s="426">
        <v>7</v>
      </c>
      <c r="M1253" s="426">
        <v>8</v>
      </c>
      <c r="N1253" s="426">
        <v>9</v>
      </c>
      <c r="O1253" s="426">
        <v>10</v>
      </c>
      <c r="P1253" s="426">
        <v>11</v>
      </c>
      <c r="Q1253" s="426">
        <v>12</v>
      </c>
      <c r="R1253" s="426">
        <v>13</v>
      </c>
      <c r="S1253" s="426">
        <v>14</v>
      </c>
      <c r="T1253" s="426">
        <v>15</v>
      </c>
      <c r="U1253" s="426">
        <v>16</v>
      </c>
      <c r="V1253" s="426">
        <v>17</v>
      </c>
      <c r="W1253" s="426">
        <v>18</v>
      </c>
      <c r="X1253" s="426">
        <v>19</v>
      </c>
      <c r="Y1253" s="426">
        <v>20</v>
      </c>
      <c r="Z1253" s="426">
        <v>21</v>
      </c>
      <c r="AA1253" s="426">
        <v>22</v>
      </c>
      <c r="AB1253" s="426">
        <v>23</v>
      </c>
      <c r="AC1253" s="426">
        <v>24</v>
      </c>
      <c r="AD1253" s="426">
        <v>25</v>
      </c>
      <c r="AE1253" s="426">
        <v>26</v>
      </c>
      <c r="AF1253" s="426">
        <v>27</v>
      </c>
      <c r="AG1253" s="426">
        <v>28</v>
      </c>
      <c r="AH1253" s="426">
        <v>29</v>
      </c>
      <c r="AI1253" s="426">
        <v>30</v>
      </c>
      <c r="AJ1253" s="426">
        <v>31</v>
      </c>
      <c r="AK1253" s="426">
        <v>32</v>
      </c>
      <c r="AL1253" s="426">
        <v>33</v>
      </c>
      <c r="AM1253" s="426">
        <v>34</v>
      </c>
      <c r="AN1253" s="426">
        <v>35</v>
      </c>
      <c r="AO1253" s="426">
        <v>36</v>
      </c>
      <c r="AP1253" s="426">
        <v>37</v>
      </c>
      <c r="AQ1253" s="426">
        <v>38</v>
      </c>
      <c r="AR1253" s="426">
        <v>39</v>
      </c>
      <c r="AS1253" s="426">
        <v>40</v>
      </c>
      <c r="AT1253" s="426">
        <v>41</v>
      </c>
      <c r="AU1253" s="426">
        <v>42</v>
      </c>
      <c r="AV1253" s="426">
        <v>43</v>
      </c>
      <c r="AW1253" s="426">
        <v>44</v>
      </c>
      <c r="AX1253" s="426">
        <v>45</v>
      </c>
      <c r="AY1253" s="426">
        <v>46</v>
      </c>
      <c r="AZ1253" s="426">
        <v>47</v>
      </c>
      <c r="BA1253" s="426">
        <v>48</v>
      </c>
      <c r="BB1253" s="426">
        <v>49</v>
      </c>
      <c r="BC1253" s="426">
        <v>50</v>
      </c>
      <c r="BD1253" s="426">
        <v>51</v>
      </c>
      <c r="BE1253" s="426">
        <v>52</v>
      </c>
      <c r="BF1253" s="426">
        <v>53</v>
      </c>
      <c r="BG1253" s="426">
        <v>54</v>
      </c>
      <c r="BH1253" s="426">
        <v>55</v>
      </c>
      <c r="BI1253" s="426">
        <v>56</v>
      </c>
      <c r="BJ1253" s="426">
        <v>57</v>
      </c>
      <c r="BK1253" s="426">
        <v>58</v>
      </c>
      <c r="BL1253" s="426">
        <v>59</v>
      </c>
      <c r="BM1253" s="426">
        <v>60</v>
      </c>
      <c r="BN1253" s="426">
        <v>61</v>
      </c>
      <c r="BO1253" s="426">
        <v>62</v>
      </c>
      <c r="BP1253" s="426">
        <v>63</v>
      </c>
      <c r="BQ1253" s="426">
        <v>64</v>
      </c>
      <c r="BR1253" s="426">
        <v>65</v>
      </c>
      <c r="BS1253" s="426">
        <v>66</v>
      </c>
      <c r="BT1253" s="426">
        <v>67</v>
      </c>
      <c r="BU1253" s="426">
        <v>68</v>
      </c>
      <c r="BV1253" s="426">
        <v>69</v>
      </c>
      <c r="BW1253" s="426">
        <v>70</v>
      </c>
      <c r="BX1253" s="426">
        <v>71</v>
      </c>
      <c r="BY1253" s="426">
        <v>72</v>
      </c>
      <c r="BZ1253" s="426">
        <v>73</v>
      </c>
      <c r="CA1253" s="426">
        <v>74</v>
      </c>
      <c r="CB1253" s="426">
        <v>75</v>
      </c>
      <c r="CC1253" s="426">
        <v>76</v>
      </c>
      <c r="CD1253" s="426">
        <v>77</v>
      </c>
      <c r="CE1253" s="426">
        <v>78</v>
      </c>
      <c r="CF1253" s="426">
        <v>79</v>
      </c>
      <c r="CG1253" s="426">
        <v>80</v>
      </c>
      <c r="CH1253" s="426">
        <v>81</v>
      </c>
      <c r="CI1253" s="426">
        <v>82</v>
      </c>
      <c r="CJ1253" s="426">
        <v>83</v>
      </c>
      <c r="CK1253" s="426">
        <v>84</v>
      </c>
      <c r="CL1253" s="426">
        <v>85</v>
      </c>
      <c r="CM1253" s="426">
        <v>86</v>
      </c>
      <c r="CN1253" s="426">
        <v>87</v>
      </c>
      <c r="CO1253" s="426">
        <v>88</v>
      </c>
      <c r="CP1253" s="426">
        <v>89</v>
      </c>
      <c r="CQ1253" s="426">
        <v>90</v>
      </c>
      <c r="CR1253" s="426">
        <v>91</v>
      </c>
      <c r="CS1253" s="426">
        <v>92</v>
      </c>
      <c r="CT1253" s="426">
        <v>93</v>
      </c>
      <c r="CU1253" s="426">
        <v>94</v>
      </c>
      <c r="CV1253" s="426">
        <v>95</v>
      </c>
      <c r="CW1253" s="426">
        <v>96</v>
      </c>
      <c r="CX1253" s="426">
        <v>97</v>
      </c>
      <c r="CY1253" s="426">
        <v>98</v>
      </c>
      <c r="CZ1253" s="426">
        <v>99</v>
      </c>
      <c r="DA1253" s="426">
        <v>100</v>
      </c>
      <c r="DB1253" s="426">
        <v>101</v>
      </c>
      <c r="DC1253" s="426">
        <v>102</v>
      </c>
      <c r="DD1253" s="426">
        <v>103</v>
      </c>
      <c r="DE1253" s="426">
        <v>104</v>
      </c>
      <c r="DF1253" s="426">
        <v>105</v>
      </c>
      <c r="DG1253" s="426">
        <v>106</v>
      </c>
      <c r="DH1253" s="426">
        <v>107</v>
      </c>
      <c r="DI1253" s="426">
        <v>108</v>
      </c>
      <c r="DJ1253" s="426">
        <v>109</v>
      </c>
      <c r="DK1253" s="426">
        <v>110</v>
      </c>
      <c r="DL1253" s="426">
        <v>111</v>
      </c>
      <c r="DM1253" s="426">
        <v>112</v>
      </c>
      <c r="DN1253" s="426">
        <v>113</v>
      </c>
      <c r="DO1253" s="426">
        <v>114</v>
      </c>
      <c r="DP1253" s="426">
        <v>115</v>
      </c>
      <c r="DQ1253" s="426">
        <v>116</v>
      </c>
      <c r="DR1253" s="426">
        <v>117</v>
      </c>
      <c r="DS1253" s="426">
        <v>118</v>
      </c>
      <c r="DT1253" s="426">
        <v>119</v>
      </c>
      <c r="DU1253" s="426">
        <v>120</v>
      </c>
      <c r="DV1253" s="426">
        <v>121</v>
      </c>
      <c r="DW1253" s="426">
        <v>122</v>
      </c>
      <c r="DX1253" s="426">
        <v>123</v>
      </c>
      <c r="DY1253" s="426">
        <v>124</v>
      </c>
      <c r="DZ1253" s="426">
        <v>125</v>
      </c>
      <c r="EA1253" s="426">
        <v>126</v>
      </c>
      <c r="EB1253" s="426">
        <v>127</v>
      </c>
      <c r="EC1253" s="426">
        <v>128</v>
      </c>
      <c r="ED1253" s="426">
        <v>129</v>
      </c>
      <c r="EE1253" s="426">
        <v>130</v>
      </c>
      <c r="EF1253" s="426">
        <v>131</v>
      </c>
      <c r="EG1253" s="426">
        <v>132</v>
      </c>
      <c r="EH1253" s="426">
        <v>133</v>
      </c>
      <c r="EI1253" s="426">
        <v>134</v>
      </c>
      <c r="EJ1253" s="426">
        <v>135</v>
      </c>
      <c r="EK1253" s="426">
        <v>136</v>
      </c>
      <c r="EL1253" s="426">
        <v>137</v>
      </c>
      <c r="EM1253" s="426">
        <v>138</v>
      </c>
      <c r="EN1253" s="426">
        <v>139</v>
      </c>
      <c r="EO1253" s="426">
        <v>140</v>
      </c>
      <c r="EP1253" s="426">
        <v>141</v>
      </c>
      <c r="EQ1253" s="426">
        <v>142</v>
      </c>
      <c r="ER1253" s="426">
        <v>143</v>
      </c>
      <c r="ES1253" s="426">
        <v>144</v>
      </c>
      <c r="ET1253" s="426">
        <v>145</v>
      </c>
      <c r="EU1253" s="426">
        <v>146</v>
      </c>
      <c r="EV1253" s="426">
        <v>147</v>
      </c>
      <c r="EW1253" s="426">
        <v>148</v>
      </c>
      <c r="EX1253" s="426">
        <v>149</v>
      </c>
      <c r="EY1253" s="426">
        <v>150</v>
      </c>
      <c r="EZ1253" s="426">
        <v>151</v>
      </c>
      <c r="FA1253" s="426">
        <v>152</v>
      </c>
      <c r="FB1253" s="426">
        <v>153</v>
      </c>
      <c r="FC1253" s="426">
        <v>154</v>
      </c>
      <c r="FD1253" s="426">
        <v>155</v>
      </c>
      <c r="FE1253" s="426">
        <v>156</v>
      </c>
      <c r="FF1253" s="426">
        <v>157</v>
      </c>
      <c r="FG1253" s="426">
        <v>158</v>
      </c>
      <c r="FH1253" s="426">
        <v>159</v>
      </c>
      <c r="FI1253" s="426">
        <v>160</v>
      </c>
      <c r="FJ1253" s="426">
        <v>161</v>
      </c>
      <c r="FK1253" s="426">
        <v>162</v>
      </c>
      <c r="FL1253" s="426">
        <v>163</v>
      </c>
      <c r="FM1253" s="426">
        <v>164</v>
      </c>
      <c r="FN1253" s="426">
        <v>165</v>
      </c>
      <c r="FO1253" s="426">
        <v>166</v>
      </c>
      <c r="FP1253" s="426">
        <v>167</v>
      </c>
      <c r="FQ1253" s="426">
        <v>168</v>
      </c>
      <c r="FR1253" s="426">
        <v>169</v>
      </c>
      <c r="FS1253" s="426">
        <v>170</v>
      </c>
      <c r="FT1253" s="426">
        <v>171</v>
      </c>
      <c r="FU1253" s="426">
        <v>172</v>
      </c>
      <c r="FV1253" s="426">
        <v>173</v>
      </c>
      <c r="FW1253" s="426">
        <v>174</v>
      </c>
      <c r="FX1253" s="426">
        <v>175</v>
      </c>
      <c r="FY1253" s="426">
        <v>176</v>
      </c>
      <c r="FZ1253" s="426">
        <v>177</v>
      </c>
      <c r="GA1253" s="426">
        <v>178</v>
      </c>
      <c r="GB1253" s="426">
        <v>179</v>
      </c>
      <c r="GC1253" s="426">
        <v>180</v>
      </c>
      <c r="GD1253" s="426">
        <v>181</v>
      </c>
      <c r="GE1253" s="426">
        <v>182</v>
      </c>
      <c r="GF1253" s="426">
        <v>183</v>
      </c>
      <c r="GG1253" s="426">
        <v>184</v>
      </c>
      <c r="GH1253" s="426">
        <v>185</v>
      </c>
      <c r="GI1253" s="426">
        <v>186</v>
      </c>
      <c r="GJ1253" s="426">
        <v>187</v>
      </c>
      <c r="GK1253" s="426">
        <v>188</v>
      </c>
      <c r="GL1253" s="426">
        <v>189</v>
      </c>
      <c r="GM1253" s="426">
        <v>190</v>
      </c>
      <c r="GN1253" s="426">
        <v>191</v>
      </c>
      <c r="GO1253" s="426">
        <v>192</v>
      </c>
      <c r="GP1253" s="426">
        <v>193</v>
      </c>
      <c r="GQ1253" s="426">
        <v>194</v>
      </c>
      <c r="GR1253" s="426">
        <v>195</v>
      </c>
      <c r="GS1253" s="426">
        <v>196</v>
      </c>
      <c r="GT1253" s="426">
        <v>197</v>
      </c>
      <c r="GU1253" s="426">
        <v>198</v>
      </c>
      <c r="GV1253" s="426">
        <v>199</v>
      </c>
      <c r="GW1253" s="426">
        <v>200</v>
      </c>
      <c r="GX1253" s="426">
        <v>201</v>
      </c>
      <c r="GY1253" s="426">
        <v>202</v>
      </c>
      <c r="GZ1253" s="426">
        <v>203</v>
      </c>
      <c r="HA1253" s="426">
        <v>204</v>
      </c>
      <c r="HB1253" s="426">
        <v>205</v>
      </c>
      <c r="HC1253" s="426">
        <v>206</v>
      </c>
      <c r="HD1253" s="426">
        <v>207</v>
      </c>
      <c r="HE1253" s="426">
        <v>208</v>
      </c>
      <c r="HF1253" s="426">
        <v>209</v>
      </c>
      <c r="HG1253" s="426">
        <v>210</v>
      </c>
      <c r="HH1253" s="426">
        <v>211</v>
      </c>
      <c r="HI1253" s="426">
        <v>212</v>
      </c>
      <c r="HJ1253" s="426">
        <v>213</v>
      </c>
      <c r="HK1253" s="426">
        <v>214</v>
      </c>
      <c r="HL1253" s="426">
        <v>215</v>
      </c>
      <c r="HM1253" s="426">
        <v>216</v>
      </c>
      <c r="HN1253" s="426">
        <v>217</v>
      </c>
      <c r="HO1253" s="426">
        <v>218</v>
      </c>
      <c r="HP1253" s="426">
        <v>219</v>
      </c>
      <c r="HQ1253" s="426">
        <v>220</v>
      </c>
      <c r="HR1253" s="426">
        <v>221</v>
      </c>
      <c r="HS1253" s="426">
        <v>222</v>
      </c>
      <c r="HT1253" s="426">
        <v>223</v>
      </c>
      <c r="HU1253" s="426">
        <v>224</v>
      </c>
      <c r="HV1253" s="426">
        <v>225</v>
      </c>
      <c r="HW1253" s="426">
        <v>226</v>
      </c>
      <c r="HX1253" s="426">
        <v>227</v>
      </c>
      <c r="HY1253" s="426">
        <v>228</v>
      </c>
      <c r="HZ1253" s="426">
        <v>229</v>
      </c>
      <c r="IA1253" s="426">
        <v>230</v>
      </c>
      <c r="IB1253" s="426">
        <v>231</v>
      </c>
      <c r="IC1253" s="426">
        <v>232</v>
      </c>
      <c r="ID1253" s="426">
        <v>233</v>
      </c>
      <c r="IE1253" s="426">
        <v>234</v>
      </c>
      <c r="IF1253" s="426">
        <v>235</v>
      </c>
      <c r="IG1253" s="426">
        <v>236</v>
      </c>
      <c r="IH1253" s="426">
        <v>237</v>
      </c>
      <c r="II1253" s="426">
        <v>238</v>
      </c>
      <c r="IJ1253" s="426">
        <v>239</v>
      </c>
      <c r="IK1253" s="426">
        <v>240</v>
      </c>
      <c r="IL1253" s="426">
        <v>241</v>
      </c>
      <c r="IM1253" s="426">
        <v>242</v>
      </c>
      <c r="IN1253" s="426">
        <v>243</v>
      </c>
      <c r="IO1253" s="426">
        <v>244</v>
      </c>
      <c r="IP1253" s="426">
        <v>245</v>
      </c>
      <c r="IQ1253" s="426">
        <v>246</v>
      </c>
      <c r="IR1253" s="426">
        <v>247</v>
      </c>
      <c r="IS1253" s="426">
        <v>248</v>
      </c>
      <c r="IT1253" s="426">
        <v>249</v>
      </c>
      <c r="IV1253" s="426">
        <v>250</v>
      </c>
      <c r="IW1253" s="426">
        <v>251</v>
      </c>
      <c r="IX1253" s="426">
        <v>252</v>
      </c>
      <c r="IY1253" s="426">
        <v>253</v>
      </c>
    </row>
    <row r="1254" spans="4:260" x14ac:dyDescent="0.2">
      <c r="E1254" s="428" t="s">
        <v>157</v>
      </c>
      <c r="F1254" s="426">
        <v>84</v>
      </c>
      <c r="G1254" s="426">
        <v>186</v>
      </c>
      <c r="H1254" s="426">
        <v>120</v>
      </c>
      <c r="I1254" s="426">
        <v>8</v>
      </c>
      <c r="J1254" s="426">
        <v>142</v>
      </c>
      <c r="K1254" s="426">
        <v>45</v>
      </c>
      <c r="L1254" s="426">
        <v>183</v>
      </c>
      <c r="M1254" s="426">
        <v>60</v>
      </c>
      <c r="N1254" s="426">
        <v>113</v>
      </c>
      <c r="O1254" s="426">
        <v>156</v>
      </c>
      <c r="P1254" s="426">
        <v>99</v>
      </c>
      <c r="Q1254" s="426">
        <v>53</v>
      </c>
      <c r="R1254" s="426">
        <v>195</v>
      </c>
      <c r="S1254" s="426">
        <v>62</v>
      </c>
      <c r="T1254" s="426">
        <v>223</v>
      </c>
      <c r="U1254" s="426">
        <v>202</v>
      </c>
      <c r="V1254" s="426">
        <v>13</v>
      </c>
      <c r="W1254" s="426">
        <v>175</v>
      </c>
      <c r="X1254" s="426">
        <v>212</v>
      </c>
      <c r="Y1254" s="426">
        <v>117</v>
      </c>
      <c r="Z1254" s="426">
        <v>204</v>
      </c>
      <c r="AA1254" s="426">
        <v>239</v>
      </c>
      <c r="AB1254" s="426">
        <v>75</v>
      </c>
      <c r="AC1254" s="426">
        <v>227</v>
      </c>
      <c r="AD1254" s="426">
        <v>79</v>
      </c>
      <c r="AE1254" s="426">
        <v>194</v>
      </c>
      <c r="AF1254" s="426">
        <v>118</v>
      </c>
      <c r="AG1254" s="426">
        <v>230</v>
      </c>
      <c r="AH1254" s="426">
        <v>221</v>
      </c>
      <c r="AI1254" s="426">
        <v>211</v>
      </c>
      <c r="AJ1254" s="426">
        <v>108</v>
      </c>
      <c r="AK1254" s="426">
        <v>73</v>
      </c>
      <c r="AL1254" s="426">
        <v>95</v>
      </c>
      <c r="AM1254" s="426">
        <v>196</v>
      </c>
      <c r="AN1254" s="426">
        <v>63</v>
      </c>
      <c r="AO1254" s="426">
        <v>148</v>
      </c>
      <c r="AP1254" s="426">
        <v>110</v>
      </c>
      <c r="AQ1254" s="426">
        <v>31</v>
      </c>
      <c r="AR1254" s="426">
        <v>217</v>
      </c>
      <c r="AS1254" s="426">
        <v>248</v>
      </c>
      <c r="AT1254" s="426">
        <v>40</v>
      </c>
      <c r="AU1254" s="426">
        <v>166</v>
      </c>
      <c r="AV1254" s="426">
        <v>29</v>
      </c>
      <c r="AW1254" s="426">
        <v>133</v>
      </c>
      <c r="AX1254" s="426">
        <v>47</v>
      </c>
      <c r="AY1254" s="426">
        <v>57</v>
      </c>
      <c r="AZ1254" s="426">
        <v>236</v>
      </c>
      <c r="BA1254" s="426">
        <v>37</v>
      </c>
      <c r="BB1254" s="426">
        <v>246</v>
      </c>
      <c r="BC1254" s="426">
        <v>88</v>
      </c>
      <c r="BD1254" s="426">
        <v>245</v>
      </c>
      <c r="BE1254" s="426">
        <v>173</v>
      </c>
      <c r="BF1254" s="426">
        <v>154</v>
      </c>
      <c r="BG1254" s="426">
        <v>210</v>
      </c>
      <c r="BH1254" s="426">
        <v>128</v>
      </c>
      <c r="BI1254" s="426">
        <v>160</v>
      </c>
      <c r="BJ1254" s="426">
        <v>14</v>
      </c>
      <c r="BK1254" s="426">
        <v>96</v>
      </c>
      <c r="BL1254" s="426">
        <v>78</v>
      </c>
      <c r="BM1254" s="426">
        <v>203</v>
      </c>
      <c r="BN1254" s="426">
        <v>64</v>
      </c>
      <c r="BO1254" s="426">
        <v>125</v>
      </c>
      <c r="BP1254" s="426">
        <v>147</v>
      </c>
      <c r="BQ1254" s="426">
        <v>71</v>
      </c>
      <c r="BR1254" s="426">
        <v>46</v>
      </c>
      <c r="BS1254" s="426">
        <v>143</v>
      </c>
      <c r="BT1254" s="426">
        <v>56</v>
      </c>
      <c r="BU1254" s="426">
        <v>94</v>
      </c>
      <c r="BV1254" s="426">
        <v>158</v>
      </c>
      <c r="BW1254" s="426">
        <v>214</v>
      </c>
      <c r="BX1254" s="426">
        <v>163</v>
      </c>
      <c r="BY1254" s="426">
        <v>238</v>
      </c>
      <c r="BZ1254" s="426">
        <v>216</v>
      </c>
      <c r="CA1254" s="426">
        <v>97</v>
      </c>
      <c r="CB1254" s="426">
        <v>149</v>
      </c>
      <c r="CC1254" s="426">
        <v>15</v>
      </c>
      <c r="CD1254" s="426">
        <v>30</v>
      </c>
      <c r="CE1254" s="426">
        <v>199</v>
      </c>
      <c r="CF1254" s="426">
        <v>153</v>
      </c>
      <c r="CG1254" s="426">
        <v>192</v>
      </c>
      <c r="CH1254" s="426">
        <v>224</v>
      </c>
      <c r="CI1254" s="426">
        <v>58</v>
      </c>
      <c r="CJ1254" s="426">
        <v>237</v>
      </c>
      <c r="CK1254" s="426">
        <v>111</v>
      </c>
      <c r="CL1254" s="426">
        <v>234</v>
      </c>
      <c r="CM1254" s="426">
        <v>20</v>
      </c>
      <c r="CN1254" s="426">
        <v>229</v>
      </c>
      <c r="CO1254" s="426">
        <v>100</v>
      </c>
      <c r="CP1254" s="426">
        <v>51</v>
      </c>
      <c r="CQ1254" s="426">
        <v>42</v>
      </c>
      <c r="CR1254" s="426">
        <v>23</v>
      </c>
      <c r="CS1254" s="426">
        <v>26</v>
      </c>
      <c r="CT1254" s="426">
        <v>35</v>
      </c>
      <c r="CU1254" s="426">
        <v>206</v>
      </c>
      <c r="CV1254" s="426">
        <v>169</v>
      </c>
      <c r="CW1254" s="426">
        <v>54</v>
      </c>
      <c r="CX1254" s="426">
        <v>24</v>
      </c>
      <c r="CY1254" s="426">
        <v>69</v>
      </c>
      <c r="CZ1254" s="426">
        <v>177</v>
      </c>
      <c r="DA1254" s="426">
        <v>36</v>
      </c>
      <c r="DB1254" s="426">
        <v>132</v>
      </c>
      <c r="DC1254" s="426">
        <v>174</v>
      </c>
      <c r="DD1254" s="426">
        <v>165</v>
      </c>
      <c r="DE1254" s="426">
        <v>232</v>
      </c>
      <c r="DF1254" s="426">
        <v>86</v>
      </c>
      <c r="DG1254" s="426">
        <v>134</v>
      </c>
      <c r="DH1254" s="426">
        <v>10</v>
      </c>
      <c r="DI1254" s="426">
        <v>130</v>
      </c>
      <c r="DJ1254" s="426">
        <v>242</v>
      </c>
      <c r="DK1254" s="426">
        <v>61</v>
      </c>
      <c r="DL1254" s="426">
        <v>144</v>
      </c>
      <c r="DM1254" s="426">
        <v>243</v>
      </c>
      <c r="DN1254" s="426">
        <v>191</v>
      </c>
      <c r="DO1254" s="426">
        <v>122</v>
      </c>
      <c r="DP1254" s="426">
        <v>38</v>
      </c>
      <c r="DQ1254" s="426">
        <v>87</v>
      </c>
      <c r="DR1254" s="426">
        <v>233</v>
      </c>
      <c r="DS1254" s="426">
        <v>146</v>
      </c>
      <c r="DT1254" s="426">
        <v>157</v>
      </c>
      <c r="DU1254" s="426">
        <v>3</v>
      </c>
      <c r="DV1254" s="426">
        <v>150</v>
      </c>
      <c r="DW1254" s="426">
        <v>9</v>
      </c>
      <c r="DX1254" s="426">
        <v>251</v>
      </c>
      <c r="DY1254" s="426">
        <v>16</v>
      </c>
      <c r="DZ1254" s="426">
        <v>22</v>
      </c>
      <c r="EA1254" s="426">
        <v>7</v>
      </c>
      <c r="EB1254" s="426">
        <v>240</v>
      </c>
      <c r="EC1254" s="426">
        <v>189</v>
      </c>
      <c r="ED1254" s="426">
        <v>70</v>
      </c>
      <c r="EE1254" s="426">
        <v>72</v>
      </c>
      <c r="EF1254" s="426">
        <v>220</v>
      </c>
      <c r="EG1254" s="426">
        <v>129</v>
      </c>
      <c r="EH1254" s="426">
        <v>139</v>
      </c>
      <c r="EI1254" s="426">
        <v>207</v>
      </c>
      <c r="EJ1254" s="426">
        <v>92</v>
      </c>
      <c r="EK1254" s="426">
        <v>43</v>
      </c>
      <c r="EL1254" s="426">
        <v>59</v>
      </c>
      <c r="EM1254" s="426">
        <v>74</v>
      </c>
      <c r="EN1254" s="426">
        <v>76</v>
      </c>
      <c r="EO1254" s="426">
        <v>228</v>
      </c>
      <c r="EP1254" s="426">
        <v>19</v>
      </c>
      <c r="EQ1254" s="426">
        <v>188</v>
      </c>
      <c r="ER1254" s="426">
        <v>89</v>
      </c>
      <c r="ES1254" s="426">
        <v>82</v>
      </c>
      <c r="ET1254" s="426">
        <v>193</v>
      </c>
      <c r="EU1254" s="426">
        <v>104</v>
      </c>
      <c r="EV1254" s="426">
        <v>185</v>
      </c>
      <c r="EW1254" s="426">
        <v>34</v>
      </c>
      <c r="EX1254" s="426">
        <v>121</v>
      </c>
      <c r="EY1254" s="426">
        <v>162</v>
      </c>
      <c r="EZ1254" s="426">
        <v>209</v>
      </c>
      <c r="FA1254" s="426">
        <v>140</v>
      </c>
      <c r="FB1254" s="426">
        <v>180</v>
      </c>
      <c r="FC1254" s="426">
        <v>27</v>
      </c>
      <c r="FD1254" s="426">
        <v>126</v>
      </c>
      <c r="FE1254" s="426">
        <v>179</v>
      </c>
      <c r="FF1254" s="426">
        <v>218</v>
      </c>
      <c r="FG1254" s="426">
        <v>171</v>
      </c>
      <c r="FH1254" s="426">
        <v>33</v>
      </c>
      <c r="FI1254" s="426">
        <v>21</v>
      </c>
      <c r="FJ1254" s="426">
        <v>225</v>
      </c>
      <c r="FK1254" s="426">
        <v>49</v>
      </c>
      <c r="FL1254" s="426">
        <v>44</v>
      </c>
      <c r="FM1254" s="426">
        <v>105</v>
      </c>
      <c r="FN1254" s="426">
        <v>116</v>
      </c>
      <c r="FO1254" s="426">
        <v>25</v>
      </c>
      <c r="FP1254" s="426">
        <v>170</v>
      </c>
      <c r="FQ1254" s="426">
        <v>85</v>
      </c>
      <c r="FR1254" s="426">
        <v>1</v>
      </c>
      <c r="FS1254" s="426">
        <v>6</v>
      </c>
      <c r="FT1254" s="426">
        <v>200</v>
      </c>
      <c r="FU1254" s="426">
        <v>205</v>
      </c>
      <c r="FV1254" s="426">
        <v>90</v>
      </c>
      <c r="FW1254" s="426">
        <v>102</v>
      </c>
      <c r="FX1254" s="426">
        <v>137</v>
      </c>
      <c r="FY1254" s="426">
        <v>182</v>
      </c>
      <c r="FZ1254" s="426">
        <v>103</v>
      </c>
      <c r="GA1254" s="426">
        <v>77</v>
      </c>
      <c r="GB1254" s="426">
        <v>241</v>
      </c>
      <c r="GC1254" s="426">
        <v>138</v>
      </c>
      <c r="GD1254" s="426">
        <v>50</v>
      </c>
      <c r="GE1254" s="426">
        <v>131</v>
      </c>
      <c r="GF1254" s="426">
        <v>222</v>
      </c>
      <c r="GG1254" s="426">
        <v>231</v>
      </c>
      <c r="GH1254" s="426">
        <v>152</v>
      </c>
      <c r="GI1254" s="426">
        <v>18</v>
      </c>
      <c r="GJ1254" s="426">
        <v>135</v>
      </c>
      <c r="GK1254" s="426">
        <v>145</v>
      </c>
      <c r="GL1254" s="426">
        <v>190</v>
      </c>
      <c r="GM1254" s="426">
        <v>250</v>
      </c>
      <c r="GN1254" s="426">
        <v>215</v>
      </c>
      <c r="GO1254" s="426">
        <v>98</v>
      </c>
      <c r="GP1254" s="426">
        <v>12</v>
      </c>
      <c r="GQ1254" s="426">
        <v>101</v>
      </c>
      <c r="GR1254" s="426">
        <v>127</v>
      </c>
      <c r="GS1254" s="426">
        <v>167</v>
      </c>
      <c r="GT1254" s="426">
        <v>178</v>
      </c>
      <c r="GU1254" s="426">
        <v>136</v>
      </c>
      <c r="GV1254" s="426">
        <v>155</v>
      </c>
      <c r="GW1254" s="426">
        <v>41</v>
      </c>
      <c r="GX1254" s="426">
        <v>2</v>
      </c>
      <c r="GY1254" s="426">
        <v>198</v>
      </c>
      <c r="GZ1254" s="426">
        <v>247</v>
      </c>
      <c r="HA1254" s="426">
        <v>112</v>
      </c>
      <c r="HB1254" s="426">
        <v>201</v>
      </c>
      <c r="HC1254" s="426">
        <v>253</v>
      </c>
      <c r="HD1254" s="426">
        <v>164</v>
      </c>
      <c r="HE1254" s="426">
        <v>107</v>
      </c>
      <c r="HF1254" s="426">
        <v>93</v>
      </c>
      <c r="HG1254" s="426">
        <v>226</v>
      </c>
      <c r="HH1254" s="426">
        <v>67</v>
      </c>
      <c r="HI1254" s="426">
        <v>83</v>
      </c>
      <c r="HJ1254" s="426">
        <v>52</v>
      </c>
      <c r="HK1254" s="426">
        <v>106</v>
      </c>
      <c r="HL1254" s="426">
        <v>114</v>
      </c>
      <c r="HM1254" s="426">
        <v>115</v>
      </c>
      <c r="HN1254" s="426">
        <v>81</v>
      </c>
      <c r="HO1254" s="426">
        <v>159</v>
      </c>
      <c r="HP1254" s="426">
        <v>151</v>
      </c>
      <c r="HQ1254" s="426">
        <v>208</v>
      </c>
      <c r="HR1254" s="426">
        <v>213</v>
      </c>
      <c r="HS1254" s="426">
        <v>249</v>
      </c>
      <c r="HT1254" s="426">
        <v>65</v>
      </c>
      <c r="HU1254" s="426">
        <v>123</v>
      </c>
      <c r="HV1254" s="426">
        <v>91</v>
      </c>
      <c r="HW1254" s="426">
        <v>28</v>
      </c>
      <c r="HX1254" s="426">
        <v>68</v>
      </c>
      <c r="HY1254" s="426">
        <v>161</v>
      </c>
      <c r="HZ1254" s="426">
        <v>17</v>
      </c>
      <c r="IA1254" s="426">
        <v>4</v>
      </c>
      <c r="IB1254" s="426">
        <v>252</v>
      </c>
      <c r="IC1254" s="426">
        <v>168</v>
      </c>
      <c r="ID1254" s="426">
        <v>181</v>
      </c>
      <c r="IE1254" s="426">
        <v>141</v>
      </c>
      <c r="IF1254" s="426">
        <v>48</v>
      </c>
      <c r="IG1254" s="426">
        <v>235</v>
      </c>
      <c r="IH1254" s="426">
        <v>39</v>
      </c>
      <c r="II1254" s="426">
        <v>55</v>
      </c>
      <c r="IJ1254" s="426">
        <v>32</v>
      </c>
      <c r="IK1254" s="426">
        <v>187</v>
      </c>
      <c r="IL1254" s="426">
        <v>109</v>
      </c>
      <c r="IM1254" s="426">
        <v>184</v>
      </c>
      <c r="IN1254" s="426">
        <v>197</v>
      </c>
      <c r="IO1254" s="426">
        <v>80</v>
      </c>
      <c r="IP1254" s="426">
        <v>172</v>
      </c>
      <c r="IQ1254" s="426">
        <v>124</v>
      </c>
      <c r="IR1254" s="426">
        <v>11</v>
      </c>
      <c r="IS1254" s="426">
        <v>244</v>
      </c>
      <c r="IT1254" s="426">
        <v>5</v>
      </c>
      <c r="IV1254" s="426">
        <v>119</v>
      </c>
      <c r="IW1254" s="426">
        <v>219</v>
      </c>
      <c r="IX1254" s="426">
        <v>176</v>
      </c>
      <c r="IY1254" s="426">
        <v>66</v>
      </c>
    </row>
    <row r="1255" spans="4:260" x14ac:dyDescent="0.2">
      <c r="E1255" s="428" t="s">
        <v>159</v>
      </c>
      <c r="F1255" s="426">
        <v>90</v>
      </c>
      <c r="G1255" s="426">
        <v>84</v>
      </c>
      <c r="H1255" s="426">
        <v>66</v>
      </c>
      <c r="I1255" s="426">
        <v>252</v>
      </c>
      <c r="J1255" s="426">
        <v>171</v>
      </c>
      <c r="K1255" s="426">
        <v>8</v>
      </c>
      <c r="L1255" s="426">
        <v>95</v>
      </c>
      <c r="M1255" s="426">
        <v>72</v>
      </c>
      <c r="N1255" s="426">
        <v>11</v>
      </c>
      <c r="O1255" s="426">
        <v>106</v>
      </c>
      <c r="P1255" s="426">
        <v>158</v>
      </c>
      <c r="Q1255" s="426">
        <v>79</v>
      </c>
      <c r="R1255" s="426">
        <v>112</v>
      </c>
      <c r="S1255" s="426">
        <v>81</v>
      </c>
      <c r="T1255" s="426">
        <v>7</v>
      </c>
      <c r="U1255" s="426">
        <v>242</v>
      </c>
      <c r="V1255" s="426">
        <v>133</v>
      </c>
      <c r="W1255" s="426">
        <v>235</v>
      </c>
      <c r="X1255" s="426">
        <v>108</v>
      </c>
      <c r="Y1255" s="426">
        <v>111</v>
      </c>
      <c r="Z1255" s="426">
        <v>93</v>
      </c>
      <c r="AA1255" s="426">
        <v>55</v>
      </c>
      <c r="AB1255" s="426">
        <v>184</v>
      </c>
      <c r="AC1255" s="426">
        <v>73</v>
      </c>
      <c r="AD1255" s="426">
        <v>68</v>
      </c>
      <c r="AE1255" s="426">
        <v>249</v>
      </c>
      <c r="AF1255" s="426">
        <v>224</v>
      </c>
      <c r="AG1255" s="426">
        <v>177</v>
      </c>
      <c r="AH1255" s="426">
        <v>131</v>
      </c>
      <c r="AI1255" s="426">
        <v>98</v>
      </c>
      <c r="AJ1255" s="426">
        <v>164</v>
      </c>
      <c r="AK1255" s="426">
        <v>71</v>
      </c>
      <c r="AL1255" s="426">
        <v>45</v>
      </c>
      <c r="AM1255" s="426">
        <v>197</v>
      </c>
      <c r="AN1255" s="426">
        <v>53</v>
      </c>
      <c r="AO1255" s="426">
        <v>187</v>
      </c>
      <c r="AP1255" s="426">
        <v>228</v>
      </c>
      <c r="AQ1255" s="426">
        <v>116</v>
      </c>
      <c r="AR1255" s="426">
        <v>191</v>
      </c>
      <c r="AS1255" s="426">
        <v>136</v>
      </c>
      <c r="AT1255" s="426">
        <v>189</v>
      </c>
      <c r="AU1255" s="426">
        <v>154</v>
      </c>
      <c r="AV1255" s="426">
        <v>22</v>
      </c>
      <c r="AW1255" s="426">
        <v>183</v>
      </c>
      <c r="AX1255" s="426">
        <v>194</v>
      </c>
      <c r="AY1255" s="426">
        <v>100</v>
      </c>
      <c r="AZ1255" s="426">
        <v>196</v>
      </c>
      <c r="BA1255" s="426">
        <v>110</v>
      </c>
      <c r="BB1255" s="426">
        <v>87</v>
      </c>
      <c r="BC1255" s="426">
        <v>37</v>
      </c>
      <c r="BD1255" s="426">
        <v>105</v>
      </c>
      <c r="BE1255" s="426">
        <v>38</v>
      </c>
      <c r="BF1255" s="426">
        <v>140</v>
      </c>
      <c r="BG1255" s="426">
        <v>220</v>
      </c>
      <c r="BH1255" s="426">
        <v>83</v>
      </c>
      <c r="BI1255" s="426">
        <v>212</v>
      </c>
      <c r="BJ1255" s="426">
        <v>33</v>
      </c>
      <c r="BK1255" s="426">
        <v>205</v>
      </c>
      <c r="BL1255" s="426">
        <v>40</v>
      </c>
      <c r="BM1255" s="426">
        <v>161</v>
      </c>
      <c r="BN1255" s="426">
        <v>34</v>
      </c>
      <c r="BO1255" s="426">
        <v>94</v>
      </c>
      <c r="BP1255" s="426">
        <v>126</v>
      </c>
      <c r="BQ1255" s="426">
        <v>150</v>
      </c>
      <c r="BR1255" s="426">
        <v>213</v>
      </c>
      <c r="BS1255" s="426">
        <v>193</v>
      </c>
      <c r="BT1255" s="426">
        <v>244</v>
      </c>
      <c r="BU1255" s="426">
        <v>152</v>
      </c>
      <c r="BV1255" s="426">
        <v>125</v>
      </c>
      <c r="BW1255" s="426">
        <v>179</v>
      </c>
      <c r="BX1255" s="426">
        <v>122</v>
      </c>
      <c r="BY1255" s="426">
        <v>41</v>
      </c>
      <c r="BZ1255" s="426">
        <v>47</v>
      </c>
      <c r="CA1255" s="426">
        <v>61</v>
      </c>
      <c r="CB1255" s="426">
        <v>132</v>
      </c>
      <c r="CC1255" s="426">
        <v>127</v>
      </c>
      <c r="CD1255" s="426">
        <v>35</v>
      </c>
      <c r="CE1255" s="426">
        <v>10</v>
      </c>
      <c r="CF1255" s="426">
        <v>67</v>
      </c>
      <c r="CG1255" s="426">
        <v>16</v>
      </c>
      <c r="CH1255" s="426">
        <v>217</v>
      </c>
      <c r="CI1255" s="426">
        <v>121</v>
      </c>
      <c r="CJ1255" s="426">
        <v>20</v>
      </c>
      <c r="CK1255" s="426">
        <v>28</v>
      </c>
      <c r="CL1255" s="426">
        <v>99</v>
      </c>
      <c r="CM1255" s="426">
        <v>153</v>
      </c>
      <c r="CN1255" s="426">
        <v>165</v>
      </c>
      <c r="CO1255" s="426">
        <v>144</v>
      </c>
      <c r="CP1255" s="426">
        <v>77</v>
      </c>
      <c r="CQ1255" s="426">
        <v>247</v>
      </c>
      <c r="CR1255" s="426">
        <v>9</v>
      </c>
      <c r="CS1255" s="426">
        <v>156</v>
      </c>
      <c r="CT1255" s="426">
        <v>59</v>
      </c>
      <c r="CU1255" s="426">
        <v>198</v>
      </c>
      <c r="CV1255" s="426">
        <v>103</v>
      </c>
      <c r="CW1255" s="426">
        <v>192</v>
      </c>
      <c r="CX1255" s="426">
        <v>113</v>
      </c>
      <c r="CY1255" s="426">
        <v>229</v>
      </c>
      <c r="CZ1255" s="426">
        <v>57</v>
      </c>
      <c r="DA1255" s="426">
        <v>168</v>
      </c>
      <c r="DB1255" s="426">
        <v>190</v>
      </c>
      <c r="DC1255" s="426">
        <v>63</v>
      </c>
      <c r="DD1255" s="426">
        <v>49</v>
      </c>
      <c r="DE1255" s="426">
        <v>226</v>
      </c>
      <c r="DF1255" s="426">
        <v>141</v>
      </c>
      <c r="DG1255" s="426">
        <v>227</v>
      </c>
      <c r="DH1255" s="426">
        <v>44</v>
      </c>
      <c r="DI1255" s="426">
        <v>21</v>
      </c>
      <c r="DJ1255" s="426">
        <v>13</v>
      </c>
      <c r="DK1255" s="426">
        <v>18</v>
      </c>
      <c r="DL1255" s="426">
        <v>29</v>
      </c>
      <c r="DM1255" s="426">
        <v>149</v>
      </c>
      <c r="DN1255" s="426">
        <v>215</v>
      </c>
      <c r="DO1255" s="426">
        <v>178</v>
      </c>
      <c r="DP1255" s="426">
        <v>182</v>
      </c>
      <c r="DQ1255" s="426">
        <v>214</v>
      </c>
      <c r="DR1255" s="426">
        <v>130</v>
      </c>
      <c r="DS1255" s="426">
        <v>102</v>
      </c>
      <c r="DT1255" s="426">
        <v>243</v>
      </c>
      <c r="DU1255" s="426">
        <v>233</v>
      </c>
      <c r="DV1255" s="426">
        <v>88</v>
      </c>
      <c r="DW1255" s="426">
        <v>80</v>
      </c>
      <c r="DX1255" s="426">
        <v>17</v>
      </c>
      <c r="DY1255" s="426">
        <v>46</v>
      </c>
      <c r="DZ1255" s="426">
        <v>51</v>
      </c>
      <c r="EA1255" s="426">
        <v>114</v>
      </c>
      <c r="EB1255" s="426">
        <v>48</v>
      </c>
      <c r="EC1255" s="426">
        <v>19</v>
      </c>
      <c r="ED1255" s="426">
        <v>147</v>
      </c>
      <c r="EE1255" s="426">
        <v>186</v>
      </c>
      <c r="EF1255" s="426">
        <v>30</v>
      </c>
      <c r="EG1255" s="426">
        <v>74</v>
      </c>
      <c r="EH1255" s="426">
        <v>207</v>
      </c>
      <c r="EI1255" s="426">
        <v>250</v>
      </c>
      <c r="EJ1255" s="426">
        <v>24</v>
      </c>
      <c r="EK1255" s="426">
        <v>14</v>
      </c>
      <c r="EL1255" s="426">
        <v>75</v>
      </c>
      <c r="EM1255" s="426">
        <v>1</v>
      </c>
      <c r="EN1255" s="426">
        <v>181</v>
      </c>
      <c r="EO1255" s="426">
        <v>124</v>
      </c>
      <c r="EP1255" s="426">
        <v>157</v>
      </c>
      <c r="EQ1255" s="426">
        <v>208</v>
      </c>
      <c r="ER1255" s="426">
        <v>129</v>
      </c>
      <c r="ES1255" s="426">
        <v>167</v>
      </c>
      <c r="ET1255" s="426">
        <v>216</v>
      </c>
      <c r="EU1255" s="426">
        <v>145</v>
      </c>
      <c r="EV1255" s="426">
        <v>180</v>
      </c>
      <c r="EW1255" s="426">
        <v>239</v>
      </c>
      <c r="EX1255" s="426">
        <v>166</v>
      </c>
      <c r="EY1255" s="426">
        <v>231</v>
      </c>
      <c r="EZ1255" s="426">
        <v>62</v>
      </c>
      <c r="FA1255" s="426">
        <v>201</v>
      </c>
      <c r="FB1255" s="426">
        <v>117</v>
      </c>
      <c r="FC1255" s="426">
        <v>91</v>
      </c>
      <c r="FD1255" s="426">
        <v>96</v>
      </c>
      <c r="FE1255" s="426">
        <v>65</v>
      </c>
      <c r="FF1255" s="426">
        <v>209</v>
      </c>
      <c r="FG1255" s="426">
        <v>232</v>
      </c>
      <c r="FH1255" s="426">
        <v>58</v>
      </c>
      <c r="FI1255" s="426">
        <v>2</v>
      </c>
      <c r="FJ1255" s="426">
        <v>170</v>
      </c>
      <c r="FK1255" s="426">
        <v>64</v>
      </c>
      <c r="FL1255" s="426">
        <v>97</v>
      </c>
      <c r="FM1255" s="426">
        <v>222</v>
      </c>
      <c r="FN1255" s="426">
        <v>31</v>
      </c>
      <c r="FO1255" s="426">
        <v>174</v>
      </c>
      <c r="FP1255" s="426">
        <v>163</v>
      </c>
      <c r="FQ1255" s="426">
        <v>39</v>
      </c>
      <c r="FR1255" s="426">
        <v>237</v>
      </c>
      <c r="FS1255" s="426">
        <v>118</v>
      </c>
      <c r="FT1255" s="426">
        <v>92</v>
      </c>
      <c r="FU1255" s="426">
        <v>223</v>
      </c>
      <c r="FV1255" s="426">
        <v>32</v>
      </c>
      <c r="FW1255" s="426">
        <v>160</v>
      </c>
      <c r="FX1255" s="426">
        <v>218</v>
      </c>
      <c r="FY1255" s="426">
        <v>5</v>
      </c>
      <c r="FZ1255" s="426">
        <v>104</v>
      </c>
      <c r="GA1255" s="426">
        <v>42</v>
      </c>
      <c r="GB1255" s="426">
        <v>211</v>
      </c>
      <c r="GC1255" s="426">
        <v>251</v>
      </c>
      <c r="GD1255" s="426">
        <v>70</v>
      </c>
      <c r="GE1255" s="426">
        <v>120</v>
      </c>
      <c r="GF1255" s="426">
        <v>172</v>
      </c>
      <c r="GG1255" s="426">
        <v>25</v>
      </c>
      <c r="GH1255" s="426">
        <v>52</v>
      </c>
      <c r="GI1255" s="426">
        <v>210</v>
      </c>
      <c r="GJ1255" s="426">
        <v>230</v>
      </c>
      <c r="GK1255" s="426">
        <v>219</v>
      </c>
      <c r="GL1255" s="426">
        <v>43</v>
      </c>
      <c r="GM1255" s="426">
        <v>246</v>
      </c>
      <c r="GN1255" s="426">
        <v>155</v>
      </c>
      <c r="GO1255" s="426">
        <v>128</v>
      </c>
      <c r="GP1255" s="426">
        <v>76</v>
      </c>
      <c r="GQ1255" s="426">
        <v>115</v>
      </c>
      <c r="GR1255" s="426">
        <v>143</v>
      </c>
      <c r="GS1255" s="426">
        <v>169</v>
      </c>
      <c r="GT1255" s="426">
        <v>119</v>
      </c>
      <c r="GU1255" s="426">
        <v>142</v>
      </c>
      <c r="GV1255" s="426">
        <v>12</v>
      </c>
      <c r="GW1255" s="426">
        <v>54</v>
      </c>
      <c r="GX1255" s="426">
        <v>248</v>
      </c>
      <c r="GY1255" s="426">
        <v>159</v>
      </c>
      <c r="GZ1255" s="426">
        <v>6</v>
      </c>
      <c r="HA1255" s="426">
        <v>23</v>
      </c>
      <c r="HB1255" s="426">
        <v>107</v>
      </c>
      <c r="HC1255" s="426">
        <v>27</v>
      </c>
      <c r="HD1255" s="426">
        <v>151</v>
      </c>
      <c r="HE1255" s="426">
        <v>86</v>
      </c>
      <c r="HF1255" s="426">
        <v>236</v>
      </c>
      <c r="HG1255" s="426">
        <v>221</v>
      </c>
      <c r="HH1255" s="426">
        <v>234</v>
      </c>
      <c r="HI1255" s="426">
        <v>138</v>
      </c>
      <c r="HJ1255" s="426">
        <v>36</v>
      </c>
      <c r="HK1255" s="426">
        <v>188</v>
      </c>
      <c r="HL1255" s="426">
        <v>238</v>
      </c>
      <c r="HM1255" s="426">
        <v>4</v>
      </c>
      <c r="HN1255" s="426">
        <v>89</v>
      </c>
      <c r="HO1255" s="426">
        <v>134</v>
      </c>
      <c r="HP1255" s="426">
        <v>173</v>
      </c>
      <c r="HQ1255" s="426">
        <v>202</v>
      </c>
      <c r="HR1255" s="426">
        <v>78</v>
      </c>
      <c r="HS1255" s="426">
        <v>199</v>
      </c>
      <c r="HT1255" s="426">
        <v>82</v>
      </c>
      <c r="HU1255" s="426">
        <v>146</v>
      </c>
      <c r="HV1255" s="426">
        <v>206</v>
      </c>
      <c r="HW1255" s="426">
        <v>139</v>
      </c>
      <c r="HX1255" s="426">
        <v>123</v>
      </c>
      <c r="HY1255" s="426">
        <v>225</v>
      </c>
      <c r="HZ1255" s="426">
        <v>26</v>
      </c>
      <c r="IA1255" s="426">
        <v>253</v>
      </c>
      <c r="IB1255" s="426">
        <v>203</v>
      </c>
      <c r="IC1255" s="426">
        <v>60</v>
      </c>
      <c r="ID1255" s="426">
        <v>101</v>
      </c>
      <c r="IE1255" s="426">
        <v>185</v>
      </c>
      <c r="IF1255" s="426">
        <v>148</v>
      </c>
      <c r="IG1255" s="426">
        <v>69</v>
      </c>
      <c r="IH1255" s="426">
        <v>195</v>
      </c>
      <c r="II1255" s="426">
        <v>162</v>
      </c>
      <c r="IJ1255" s="426">
        <v>15</v>
      </c>
      <c r="IK1255" s="426">
        <v>176</v>
      </c>
      <c r="IL1255" s="426">
        <v>175</v>
      </c>
      <c r="IM1255" s="426">
        <v>245</v>
      </c>
      <c r="IN1255" s="426">
        <v>240</v>
      </c>
      <c r="IO1255" s="426">
        <v>200</v>
      </c>
      <c r="IP1255" s="426">
        <v>109</v>
      </c>
      <c r="IQ1255" s="426">
        <v>137</v>
      </c>
      <c r="IR1255" s="426">
        <v>85</v>
      </c>
      <c r="IS1255" s="426">
        <v>241</v>
      </c>
      <c r="IT1255" s="426">
        <v>50</v>
      </c>
      <c r="IV1255" s="426">
        <v>135</v>
      </c>
      <c r="IW1255" s="426">
        <v>3</v>
      </c>
      <c r="IX1255" s="426">
        <v>204</v>
      </c>
      <c r="IY1255" s="426">
        <v>56</v>
      </c>
    </row>
    <row r="1257" spans="4:260" x14ac:dyDescent="0.2">
      <c r="D1257" s="429">
        <v>254</v>
      </c>
      <c r="E1257" s="429" t="s">
        <v>179</v>
      </c>
    </row>
    <row r="1258" spans="4:260" x14ac:dyDescent="0.2">
      <c r="E1258" s="428" t="s">
        <v>130</v>
      </c>
      <c r="F1258" s="426">
        <v>1</v>
      </c>
      <c r="G1258" s="426">
        <v>2</v>
      </c>
      <c r="H1258" s="426">
        <v>3</v>
      </c>
      <c r="I1258" s="426">
        <v>4</v>
      </c>
      <c r="J1258" s="426">
        <v>5</v>
      </c>
      <c r="K1258" s="426">
        <v>6</v>
      </c>
      <c r="L1258" s="426">
        <v>7</v>
      </c>
      <c r="M1258" s="426">
        <v>8</v>
      </c>
      <c r="N1258" s="426">
        <v>9</v>
      </c>
      <c r="O1258" s="426">
        <v>10</v>
      </c>
      <c r="P1258" s="426">
        <v>11</v>
      </c>
      <c r="Q1258" s="426">
        <v>12</v>
      </c>
      <c r="R1258" s="426">
        <v>13</v>
      </c>
      <c r="S1258" s="426">
        <v>14</v>
      </c>
      <c r="T1258" s="426">
        <v>15</v>
      </c>
      <c r="U1258" s="426">
        <v>16</v>
      </c>
      <c r="V1258" s="426">
        <v>17</v>
      </c>
      <c r="W1258" s="426">
        <v>18</v>
      </c>
      <c r="X1258" s="426">
        <v>19</v>
      </c>
      <c r="Y1258" s="426">
        <v>20</v>
      </c>
      <c r="Z1258" s="426">
        <v>21</v>
      </c>
      <c r="AA1258" s="426">
        <v>22</v>
      </c>
      <c r="AB1258" s="426">
        <v>23</v>
      </c>
      <c r="AC1258" s="426">
        <v>24</v>
      </c>
      <c r="AD1258" s="426">
        <v>25</v>
      </c>
      <c r="AE1258" s="426">
        <v>26</v>
      </c>
      <c r="AF1258" s="426">
        <v>27</v>
      </c>
      <c r="AG1258" s="426">
        <v>28</v>
      </c>
      <c r="AH1258" s="426">
        <v>29</v>
      </c>
      <c r="AI1258" s="426">
        <v>30</v>
      </c>
      <c r="AJ1258" s="426">
        <v>31</v>
      </c>
      <c r="AK1258" s="426">
        <v>32</v>
      </c>
      <c r="AL1258" s="426">
        <v>33</v>
      </c>
      <c r="AM1258" s="426">
        <v>34</v>
      </c>
      <c r="AN1258" s="426">
        <v>35</v>
      </c>
      <c r="AO1258" s="426">
        <v>36</v>
      </c>
      <c r="AP1258" s="426">
        <v>37</v>
      </c>
      <c r="AQ1258" s="426">
        <v>38</v>
      </c>
      <c r="AR1258" s="426">
        <v>39</v>
      </c>
      <c r="AS1258" s="426">
        <v>40</v>
      </c>
      <c r="AT1258" s="426">
        <v>41</v>
      </c>
      <c r="AU1258" s="426">
        <v>42</v>
      </c>
      <c r="AV1258" s="426">
        <v>43</v>
      </c>
      <c r="AW1258" s="426">
        <v>44</v>
      </c>
      <c r="AX1258" s="426">
        <v>45</v>
      </c>
      <c r="AY1258" s="426">
        <v>46</v>
      </c>
      <c r="AZ1258" s="426">
        <v>47</v>
      </c>
      <c r="BA1258" s="426">
        <v>48</v>
      </c>
      <c r="BB1258" s="426">
        <v>49</v>
      </c>
      <c r="BC1258" s="426">
        <v>50</v>
      </c>
      <c r="BD1258" s="426">
        <v>51</v>
      </c>
      <c r="BE1258" s="426">
        <v>52</v>
      </c>
      <c r="BF1258" s="426">
        <v>53</v>
      </c>
      <c r="BG1258" s="426">
        <v>54</v>
      </c>
      <c r="BH1258" s="426">
        <v>55</v>
      </c>
      <c r="BI1258" s="426">
        <v>56</v>
      </c>
      <c r="BJ1258" s="426">
        <v>57</v>
      </c>
      <c r="BK1258" s="426">
        <v>58</v>
      </c>
      <c r="BL1258" s="426">
        <v>59</v>
      </c>
      <c r="BM1258" s="426">
        <v>60</v>
      </c>
      <c r="BN1258" s="426">
        <v>61</v>
      </c>
      <c r="BO1258" s="426">
        <v>62</v>
      </c>
      <c r="BP1258" s="426">
        <v>63</v>
      </c>
      <c r="BQ1258" s="426">
        <v>64</v>
      </c>
      <c r="BR1258" s="426">
        <v>65</v>
      </c>
      <c r="BS1258" s="426">
        <v>66</v>
      </c>
      <c r="BT1258" s="426">
        <v>67</v>
      </c>
      <c r="BU1258" s="426">
        <v>68</v>
      </c>
      <c r="BV1258" s="426">
        <v>69</v>
      </c>
      <c r="BW1258" s="426">
        <v>70</v>
      </c>
      <c r="BX1258" s="426">
        <v>71</v>
      </c>
      <c r="BY1258" s="426">
        <v>72</v>
      </c>
      <c r="BZ1258" s="426">
        <v>73</v>
      </c>
      <c r="CA1258" s="426">
        <v>74</v>
      </c>
      <c r="CB1258" s="426">
        <v>75</v>
      </c>
      <c r="CC1258" s="426">
        <v>76</v>
      </c>
      <c r="CD1258" s="426">
        <v>77</v>
      </c>
      <c r="CE1258" s="426">
        <v>78</v>
      </c>
      <c r="CF1258" s="426">
        <v>79</v>
      </c>
      <c r="CG1258" s="426">
        <v>80</v>
      </c>
      <c r="CH1258" s="426">
        <v>81</v>
      </c>
      <c r="CI1258" s="426">
        <v>82</v>
      </c>
      <c r="CJ1258" s="426">
        <v>83</v>
      </c>
      <c r="CK1258" s="426">
        <v>84</v>
      </c>
      <c r="CL1258" s="426">
        <v>85</v>
      </c>
      <c r="CM1258" s="426">
        <v>86</v>
      </c>
      <c r="CN1258" s="426">
        <v>87</v>
      </c>
      <c r="CO1258" s="426">
        <v>88</v>
      </c>
      <c r="CP1258" s="426">
        <v>89</v>
      </c>
      <c r="CQ1258" s="426">
        <v>90</v>
      </c>
      <c r="CR1258" s="426">
        <v>91</v>
      </c>
      <c r="CS1258" s="426">
        <v>92</v>
      </c>
      <c r="CT1258" s="426">
        <v>93</v>
      </c>
      <c r="CU1258" s="426">
        <v>94</v>
      </c>
      <c r="CV1258" s="426">
        <v>95</v>
      </c>
      <c r="CW1258" s="426">
        <v>96</v>
      </c>
      <c r="CX1258" s="426">
        <v>97</v>
      </c>
      <c r="CY1258" s="426">
        <v>98</v>
      </c>
      <c r="CZ1258" s="426">
        <v>99</v>
      </c>
      <c r="DA1258" s="426">
        <v>100</v>
      </c>
      <c r="DB1258" s="426">
        <v>101</v>
      </c>
      <c r="DC1258" s="426">
        <v>102</v>
      </c>
      <c r="DD1258" s="426">
        <v>103</v>
      </c>
      <c r="DE1258" s="426">
        <v>104</v>
      </c>
      <c r="DF1258" s="426">
        <v>105</v>
      </c>
      <c r="DG1258" s="426">
        <v>106</v>
      </c>
      <c r="DH1258" s="426">
        <v>107</v>
      </c>
      <c r="DI1258" s="426">
        <v>108</v>
      </c>
      <c r="DJ1258" s="426">
        <v>109</v>
      </c>
      <c r="DK1258" s="426">
        <v>110</v>
      </c>
      <c r="DL1258" s="426">
        <v>111</v>
      </c>
      <c r="DM1258" s="426">
        <v>112</v>
      </c>
      <c r="DN1258" s="426">
        <v>113</v>
      </c>
      <c r="DO1258" s="426">
        <v>114</v>
      </c>
      <c r="DP1258" s="426">
        <v>115</v>
      </c>
      <c r="DQ1258" s="426">
        <v>116</v>
      </c>
      <c r="DR1258" s="426">
        <v>117</v>
      </c>
      <c r="DS1258" s="426">
        <v>118</v>
      </c>
      <c r="DT1258" s="426">
        <v>119</v>
      </c>
      <c r="DU1258" s="426">
        <v>120</v>
      </c>
      <c r="DV1258" s="426">
        <v>121</v>
      </c>
      <c r="DW1258" s="426">
        <v>122</v>
      </c>
      <c r="DX1258" s="426">
        <v>123</v>
      </c>
      <c r="DY1258" s="426">
        <v>124</v>
      </c>
      <c r="DZ1258" s="426">
        <v>125</v>
      </c>
      <c r="EA1258" s="426">
        <v>126</v>
      </c>
      <c r="EB1258" s="426">
        <v>127</v>
      </c>
      <c r="EC1258" s="426">
        <v>128</v>
      </c>
      <c r="ED1258" s="426">
        <v>129</v>
      </c>
      <c r="EE1258" s="426">
        <v>130</v>
      </c>
      <c r="EF1258" s="426">
        <v>131</v>
      </c>
      <c r="EG1258" s="426">
        <v>132</v>
      </c>
      <c r="EH1258" s="426">
        <v>133</v>
      </c>
      <c r="EI1258" s="426">
        <v>134</v>
      </c>
      <c r="EJ1258" s="426">
        <v>135</v>
      </c>
      <c r="EK1258" s="426">
        <v>136</v>
      </c>
      <c r="EL1258" s="426">
        <v>137</v>
      </c>
      <c r="EM1258" s="426">
        <v>138</v>
      </c>
      <c r="EN1258" s="426">
        <v>139</v>
      </c>
      <c r="EO1258" s="426">
        <v>140</v>
      </c>
      <c r="EP1258" s="426">
        <v>141</v>
      </c>
      <c r="EQ1258" s="426">
        <v>142</v>
      </c>
      <c r="ER1258" s="426">
        <v>143</v>
      </c>
      <c r="ES1258" s="426">
        <v>144</v>
      </c>
      <c r="ET1258" s="426">
        <v>145</v>
      </c>
      <c r="EU1258" s="426">
        <v>146</v>
      </c>
      <c r="EV1258" s="426">
        <v>147</v>
      </c>
      <c r="EW1258" s="426">
        <v>148</v>
      </c>
      <c r="EX1258" s="426">
        <v>149</v>
      </c>
      <c r="EY1258" s="426">
        <v>150</v>
      </c>
      <c r="EZ1258" s="426">
        <v>151</v>
      </c>
      <c r="FA1258" s="426">
        <v>152</v>
      </c>
      <c r="FB1258" s="426">
        <v>153</v>
      </c>
      <c r="FC1258" s="426">
        <v>154</v>
      </c>
      <c r="FD1258" s="426">
        <v>155</v>
      </c>
      <c r="FE1258" s="426">
        <v>156</v>
      </c>
      <c r="FF1258" s="426">
        <v>157</v>
      </c>
      <c r="FG1258" s="426">
        <v>158</v>
      </c>
      <c r="FH1258" s="426">
        <v>159</v>
      </c>
      <c r="FI1258" s="426">
        <v>160</v>
      </c>
      <c r="FJ1258" s="426">
        <v>161</v>
      </c>
      <c r="FK1258" s="426">
        <v>162</v>
      </c>
      <c r="FL1258" s="426">
        <v>163</v>
      </c>
      <c r="FM1258" s="426">
        <v>164</v>
      </c>
      <c r="FN1258" s="426">
        <v>165</v>
      </c>
      <c r="FO1258" s="426">
        <v>166</v>
      </c>
      <c r="FP1258" s="426">
        <v>167</v>
      </c>
      <c r="FQ1258" s="426">
        <v>168</v>
      </c>
      <c r="FR1258" s="426">
        <v>169</v>
      </c>
      <c r="FS1258" s="426">
        <v>170</v>
      </c>
      <c r="FT1258" s="426">
        <v>171</v>
      </c>
      <c r="FU1258" s="426">
        <v>172</v>
      </c>
      <c r="FV1258" s="426">
        <v>173</v>
      </c>
      <c r="FW1258" s="426">
        <v>174</v>
      </c>
      <c r="FX1258" s="426">
        <v>175</v>
      </c>
      <c r="FY1258" s="426">
        <v>176</v>
      </c>
      <c r="FZ1258" s="426">
        <v>177</v>
      </c>
      <c r="GA1258" s="426">
        <v>178</v>
      </c>
      <c r="GB1258" s="426">
        <v>179</v>
      </c>
      <c r="GC1258" s="426">
        <v>180</v>
      </c>
      <c r="GD1258" s="426">
        <v>181</v>
      </c>
      <c r="GE1258" s="426">
        <v>182</v>
      </c>
      <c r="GF1258" s="426">
        <v>183</v>
      </c>
      <c r="GG1258" s="426">
        <v>184</v>
      </c>
      <c r="GH1258" s="426">
        <v>185</v>
      </c>
      <c r="GI1258" s="426">
        <v>186</v>
      </c>
      <c r="GJ1258" s="426">
        <v>187</v>
      </c>
      <c r="GK1258" s="426">
        <v>188</v>
      </c>
      <c r="GL1258" s="426">
        <v>189</v>
      </c>
      <c r="GM1258" s="426">
        <v>190</v>
      </c>
      <c r="GN1258" s="426">
        <v>191</v>
      </c>
      <c r="GO1258" s="426">
        <v>192</v>
      </c>
      <c r="GP1258" s="426">
        <v>193</v>
      </c>
      <c r="GQ1258" s="426">
        <v>194</v>
      </c>
      <c r="GR1258" s="426">
        <v>195</v>
      </c>
      <c r="GS1258" s="426">
        <v>196</v>
      </c>
      <c r="GT1258" s="426">
        <v>197</v>
      </c>
      <c r="GU1258" s="426">
        <v>198</v>
      </c>
      <c r="GV1258" s="426">
        <v>199</v>
      </c>
      <c r="GW1258" s="426">
        <v>200</v>
      </c>
      <c r="GX1258" s="426">
        <v>201</v>
      </c>
      <c r="GY1258" s="426">
        <v>202</v>
      </c>
      <c r="GZ1258" s="426">
        <v>203</v>
      </c>
      <c r="HA1258" s="426">
        <v>204</v>
      </c>
      <c r="HB1258" s="426">
        <v>205</v>
      </c>
      <c r="HC1258" s="426">
        <v>206</v>
      </c>
      <c r="HD1258" s="426">
        <v>207</v>
      </c>
      <c r="HE1258" s="426">
        <v>208</v>
      </c>
      <c r="HF1258" s="426">
        <v>209</v>
      </c>
      <c r="HG1258" s="426">
        <v>210</v>
      </c>
      <c r="HH1258" s="426">
        <v>211</v>
      </c>
      <c r="HI1258" s="426">
        <v>212</v>
      </c>
      <c r="HJ1258" s="426">
        <v>213</v>
      </c>
      <c r="HK1258" s="426">
        <v>214</v>
      </c>
      <c r="HL1258" s="426">
        <v>215</v>
      </c>
      <c r="HM1258" s="426">
        <v>216</v>
      </c>
      <c r="HN1258" s="426">
        <v>217</v>
      </c>
      <c r="HO1258" s="426">
        <v>218</v>
      </c>
      <c r="HP1258" s="426">
        <v>219</v>
      </c>
      <c r="HQ1258" s="426">
        <v>220</v>
      </c>
      <c r="HR1258" s="426">
        <v>221</v>
      </c>
      <c r="HS1258" s="426">
        <v>222</v>
      </c>
      <c r="HT1258" s="426">
        <v>223</v>
      </c>
      <c r="HU1258" s="426">
        <v>224</v>
      </c>
      <c r="HV1258" s="426">
        <v>225</v>
      </c>
      <c r="HW1258" s="426">
        <v>226</v>
      </c>
      <c r="HX1258" s="426">
        <v>227</v>
      </c>
      <c r="HY1258" s="426">
        <v>228</v>
      </c>
      <c r="HZ1258" s="426">
        <v>229</v>
      </c>
      <c r="IA1258" s="426">
        <v>230</v>
      </c>
      <c r="IB1258" s="426">
        <v>231</v>
      </c>
      <c r="IC1258" s="426">
        <v>232</v>
      </c>
      <c r="ID1258" s="426">
        <v>233</v>
      </c>
      <c r="IE1258" s="426">
        <v>234</v>
      </c>
      <c r="IF1258" s="426">
        <v>235</v>
      </c>
      <c r="IG1258" s="426">
        <v>236</v>
      </c>
      <c r="IH1258" s="426">
        <v>237</v>
      </c>
      <c r="II1258" s="426">
        <v>238</v>
      </c>
      <c r="IJ1258" s="426">
        <v>239</v>
      </c>
      <c r="IK1258" s="426">
        <v>240</v>
      </c>
      <c r="IL1258" s="426">
        <v>241</v>
      </c>
      <c r="IM1258" s="426">
        <v>242</v>
      </c>
      <c r="IN1258" s="426">
        <v>243</v>
      </c>
      <c r="IO1258" s="426">
        <v>244</v>
      </c>
      <c r="IP1258" s="426">
        <v>245</v>
      </c>
      <c r="IQ1258" s="426">
        <v>246</v>
      </c>
      <c r="IR1258" s="426">
        <v>247</v>
      </c>
      <c r="IS1258" s="426">
        <v>248</v>
      </c>
      <c r="IT1258" s="426">
        <v>249</v>
      </c>
      <c r="IU1258" s="426">
        <v>250</v>
      </c>
      <c r="IV1258" s="426">
        <v>251</v>
      </c>
      <c r="IW1258" s="426">
        <v>252</v>
      </c>
      <c r="IX1258" s="426">
        <v>253</v>
      </c>
      <c r="IY1258" s="426">
        <v>254</v>
      </c>
    </row>
    <row r="1259" spans="4:260" x14ac:dyDescent="0.2">
      <c r="E1259" s="428" t="s">
        <v>157</v>
      </c>
      <c r="F1259" s="426">
        <v>119</v>
      </c>
      <c r="G1259" s="426">
        <v>154</v>
      </c>
      <c r="H1259" s="426">
        <v>32</v>
      </c>
      <c r="I1259" s="426">
        <v>181</v>
      </c>
      <c r="J1259" s="426">
        <v>223</v>
      </c>
      <c r="K1259" s="426">
        <v>244</v>
      </c>
      <c r="L1259" s="426">
        <v>51</v>
      </c>
      <c r="M1259" s="426">
        <v>110</v>
      </c>
      <c r="N1259" s="426">
        <v>92</v>
      </c>
      <c r="O1259" s="426">
        <v>33</v>
      </c>
      <c r="P1259" s="426">
        <v>113</v>
      </c>
      <c r="Q1259" s="426">
        <v>249</v>
      </c>
      <c r="R1259" s="426">
        <v>207</v>
      </c>
      <c r="S1259" s="426">
        <v>176</v>
      </c>
      <c r="T1259" s="426">
        <v>231</v>
      </c>
      <c r="U1259" s="426">
        <v>55</v>
      </c>
      <c r="V1259" s="426">
        <v>234</v>
      </c>
      <c r="W1259" s="426">
        <v>21</v>
      </c>
      <c r="X1259" s="426">
        <v>217</v>
      </c>
      <c r="Y1259" s="426">
        <v>3</v>
      </c>
      <c r="Z1259" s="426">
        <v>23</v>
      </c>
      <c r="AA1259" s="426">
        <v>98</v>
      </c>
      <c r="AB1259" s="426">
        <v>121</v>
      </c>
      <c r="AC1259" s="426">
        <v>178</v>
      </c>
      <c r="AD1259" s="426">
        <v>46</v>
      </c>
      <c r="AE1259" s="426">
        <v>239</v>
      </c>
      <c r="AF1259" s="426">
        <v>169</v>
      </c>
      <c r="AG1259" s="426">
        <v>242</v>
      </c>
      <c r="AH1259" s="426">
        <v>77</v>
      </c>
      <c r="AI1259" s="426">
        <v>211</v>
      </c>
      <c r="AJ1259" s="426">
        <v>60</v>
      </c>
      <c r="AK1259" s="426">
        <v>10</v>
      </c>
      <c r="AL1259" s="426">
        <v>14</v>
      </c>
      <c r="AM1259" s="426">
        <v>173</v>
      </c>
      <c r="AN1259" s="426">
        <v>218</v>
      </c>
      <c r="AO1259" s="426">
        <v>68</v>
      </c>
      <c r="AP1259" s="426">
        <v>135</v>
      </c>
      <c r="AQ1259" s="426">
        <v>194</v>
      </c>
      <c r="AR1259" s="426">
        <v>240</v>
      </c>
      <c r="AS1259" s="426">
        <v>209</v>
      </c>
      <c r="AT1259" s="426">
        <v>74</v>
      </c>
      <c r="AU1259" s="426">
        <v>36</v>
      </c>
      <c r="AV1259" s="426">
        <v>81</v>
      </c>
      <c r="AW1259" s="426">
        <v>15</v>
      </c>
      <c r="AX1259" s="426">
        <v>187</v>
      </c>
      <c r="AY1259" s="426">
        <v>7</v>
      </c>
      <c r="AZ1259" s="426">
        <v>185</v>
      </c>
      <c r="BA1259" s="426">
        <v>201</v>
      </c>
      <c r="BB1259" s="426">
        <v>1</v>
      </c>
      <c r="BC1259" s="426">
        <v>37</v>
      </c>
      <c r="BD1259" s="426">
        <v>124</v>
      </c>
      <c r="BE1259" s="426">
        <v>43</v>
      </c>
      <c r="BF1259" s="426">
        <v>91</v>
      </c>
      <c r="BG1259" s="426">
        <v>86</v>
      </c>
      <c r="BH1259" s="426">
        <v>129</v>
      </c>
      <c r="BI1259" s="426">
        <v>39</v>
      </c>
      <c r="BJ1259" s="426">
        <v>235</v>
      </c>
      <c r="BK1259" s="426">
        <v>82</v>
      </c>
      <c r="BL1259" s="426">
        <v>191</v>
      </c>
      <c r="BM1259" s="426">
        <v>127</v>
      </c>
      <c r="BN1259" s="426">
        <v>62</v>
      </c>
      <c r="BO1259" s="426">
        <v>136</v>
      </c>
      <c r="BP1259" s="426">
        <v>26</v>
      </c>
      <c r="BQ1259" s="426">
        <v>35</v>
      </c>
      <c r="BR1259" s="426">
        <v>114</v>
      </c>
      <c r="BS1259" s="426">
        <v>69</v>
      </c>
      <c r="BT1259" s="426">
        <v>168</v>
      </c>
      <c r="BU1259" s="426">
        <v>99</v>
      </c>
      <c r="BV1259" s="426">
        <v>111</v>
      </c>
      <c r="BW1259" s="426">
        <v>17</v>
      </c>
      <c r="BX1259" s="426">
        <v>254</v>
      </c>
      <c r="BY1259" s="426">
        <v>9</v>
      </c>
      <c r="BZ1259" s="426">
        <v>171</v>
      </c>
      <c r="CA1259" s="426">
        <v>202</v>
      </c>
      <c r="CB1259" s="426">
        <v>144</v>
      </c>
      <c r="CC1259" s="426">
        <v>180</v>
      </c>
      <c r="CD1259" s="426">
        <v>139</v>
      </c>
      <c r="CE1259" s="426">
        <v>161</v>
      </c>
      <c r="CF1259" s="426">
        <v>236</v>
      </c>
      <c r="CG1259" s="426">
        <v>228</v>
      </c>
      <c r="CH1259" s="426">
        <v>24</v>
      </c>
      <c r="CI1259" s="426">
        <v>44</v>
      </c>
      <c r="CJ1259" s="426">
        <v>65</v>
      </c>
      <c r="CK1259" s="426">
        <v>85</v>
      </c>
      <c r="CL1259" s="426">
        <v>59</v>
      </c>
      <c r="CM1259" s="426">
        <v>197</v>
      </c>
      <c r="CN1259" s="426">
        <v>6</v>
      </c>
      <c r="CO1259" s="426">
        <v>45</v>
      </c>
      <c r="CP1259" s="426">
        <v>116</v>
      </c>
      <c r="CQ1259" s="426">
        <v>122</v>
      </c>
      <c r="CR1259" s="426">
        <v>90</v>
      </c>
      <c r="CS1259" s="426">
        <v>123</v>
      </c>
      <c r="CT1259" s="426">
        <v>102</v>
      </c>
      <c r="CU1259" s="426">
        <v>212</v>
      </c>
      <c r="CV1259" s="426">
        <v>42</v>
      </c>
      <c r="CW1259" s="426">
        <v>193</v>
      </c>
      <c r="CX1259" s="426">
        <v>76</v>
      </c>
      <c r="CY1259" s="426">
        <v>47</v>
      </c>
      <c r="CZ1259" s="426">
        <v>251</v>
      </c>
      <c r="DA1259" s="426">
        <v>166</v>
      </c>
      <c r="DB1259" s="426">
        <v>199</v>
      </c>
      <c r="DC1259" s="426">
        <v>100</v>
      </c>
      <c r="DD1259" s="426">
        <v>140</v>
      </c>
      <c r="DE1259" s="426">
        <v>75</v>
      </c>
      <c r="DF1259" s="426">
        <v>117</v>
      </c>
      <c r="DG1259" s="426">
        <v>143</v>
      </c>
      <c r="DH1259" s="426">
        <v>183</v>
      </c>
      <c r="DI1259" s="426">
        <v>20</v>
      </c>
      <c r="DJ1259" s="426">
        <v>73</v>
      </c>
      <c r="DK1259" s="426">
        <v>222</v>
      </c>
      <c r="DL1259" s="426">
        <v>184</v>
      </c>
      <c r="DM1259" s="426">
        <v>58</v>
      </c>
      <c r="DN1259" s="426">
        <v>157</v>
      </c>
      <c r="DO1259" s="426">
        <v>186</v>
      </c>
      <c r="DP1259" s="426">
        <v>83</v>
      </c>
      <c r="DQ1259" s="426">
        <v>105</v>
      </c>
      <c r="DR1259" s="426">
        <v>13</v>
      </c>
      <c r="DS1259" s="426">
        <v>230</v>
      </c>
      <c r="DT1259" s="426">
        <v>247</v>
      </c>
      <c r="DU1259" s="426">
        <v>89</v>
      </c>
      <c r="DV1259" s="426">
        <v>252</v>
      </c>
      <c r="DW1259" s="426">
        <v>225</v>
      </c>
      <c r="DX1259" s="426">
        <v>137</v>
      </c>
      <c r="DY1259" s="426">
        <v>188</v>
      </c>
      <c r="DZ1259" s="426">
        <v>128</v>
      </c>
      <c r="EA1259" s="426">
        <v>210</v>
      </c>
      <c r="EB1259" s="426">
        <v>149</v>
      </c>
      <c r="EC1259" s="426">
        <v>250</v>
      </c>
      <c r="ED1259" s="426">
        <v>152</v>
      </c>
      <c r="EE1259" s="426">
        <v>52</v>
      </c>
      <c r="EF1259" s="426">
        <v>224</v>
      </c>
      <c r="EG1259" s="426">
        <v>146</v>
      </c>
      <c r="EH1259" s="426">
        <v>172</v>
      </c>
      <c r="EI1259" s="426">
        <v>95</v>
      </c>
      <c r="EJ1259" s="426">
        <v>88</v>
      </c>
      <c r="EK1259" s="426">
        <v>205</v>
      </c>
      <c r="EL1259" s="426">
        <v>226</v>
      </c>
      <c r="EM1259" s="426">
        <v>106</v>
      </c>
      <c r="EN1259" s="426">
        <v>150</v>
      </c>
      <c r="EO1259" s="426">
        <v>196</v>
      </c>
      <c r="EP1259" s="426">
        <v>130</v>
      </c>
      <c r="EQ1259" s="426">
        <v>120</v>
      </c>
      <c r="ER1259" s="426">
        <v>41</v>
      </c>
      <c r="ES1259" s="426">
        <v>133</v>
      </c>
      <c r="ET1259" s="426">
        <v>8</v>
      </c>
      <c r="EU1259" s="426">
        <v>18</v>
      </c>
      <c r="EV1259" s="426">
        <v>214</v>
      </c>
      <c r="EW1259" s="426">
        <v>57</v>
      </c>
      <c r="EX1259" s="426">
        <v>245</v>
      </c>
      <c r="EY1259" s="426">
        <v>49</v>
      </c>
      <c r="EZ1259" s="426">
        <v>115</v>
      </c>
      <c r="FA1259" s="426">
        <v>5</v>
      </c>
      <c r="FB1259" s="426">
        <v>87</v>
      </c>
      <c r="FC1259" s="426">
        <v>48</v>
      </c>
      <c r="FD1259" s="426">
        <v>156</v>
      </c>
      <c r="FE1259" s="426">
        <v>79</v>
      </c>
      <c r="FF1259" s="426">
        <v>204</v>
      </c>
      <c r="FG1259" s="426">
        <v>67</v>
      </c>
      <c r="FH1259" s="426">
        <v>198</v>
      </c>
      <c r="FI1259" s="426">
        <v>219</v>
      </c>
      <c r="FJ1259" s="426">
        <v>28</v>
      </c>
      <c r="FK1259" s="426">
        <v>170</v>
      </c>
      <c r="FL1259" s="426">
        <v>4</v>
      </c>
      <c r="FM1259" s="426">
        <v>107</v>
      </c>
      <c r="FN1259" s="426">
        <v>22</v>
      </c>
      <c r="FO1259" s="426">
        <v>70</v>
      </c>
      <c r="FP1259" s="426">
        <v>160</v>
      </c>
      <c r="FQ1259" s="426">
        <v>25</v>
      </c>
      <c r="FR1259" s="426">
        <v>56</v>
      </c>
      <c r="FS1259" s="426">
        <v>131</v>
      </c>
      <c r="FT1259" s="426">
        <v>148</v>
      </c>
      <c r="FU1259" s="426">
        <v>126</v>
      </c>
      <c r="FV1259" s="426">
        <v>216</v>
      </c>
      <c r="FW1259" s="426">
        <v>233</v>
      </c>
      <c r="FX1259" s="426">
        <v>237</v>
      </c>
      <c r="FY1259" s="426">
        <v>195</v>
      </c>
      <c r="FZ1259" s="426">
        <v>38</v>
      </c>
      <c r="GA1259" s="426">
        <v>97</v>
      </c>
      <c r="GB1259" s="426">
        <v>72</v>
      </c>
      <c r="GC1259" s="426">
        <v>138</v>
      </c>
      <c r="GD1259" s="426">
        <v>30</v>
      </c>
      <c r="GE1259" s="426">
        <v>190</v>
      </c>
      <c r="GF1259" s="426">
        <v>220</v>
      </c>
      <c r="GG1259" s="426">
        <v>238</v>
      </c>
      <c r="GH1259" s="426">
        <v>96</v>
      </c>
      <c r="GI1259" s="426">
        <v>200</v>
      </c>
      <c r="GJ1259" s="426">
        <v>125</v>
      </c>
      <c r="GK1259" s="426">
        <v>206</v>
      </c>
      <c r="GL1259" s="426">
        <v>101</v>
      </c>
      <c r="GM1259" s="426">
        <v>112</v>
      </c>
      <c r="GN1259" s="426">
        <v>109</v>
      </c>
      <c r="GO1259" s="426">
        <v>78</v>
      </c>
      <c r="GP1259" s="426">
        <v>179</v>
      </c>
      <c r="GQ1259" s="426">
        <v>248</v>
      </c>
      <c r="GR1259" s="426">
        <v>141</v>
      </c>
      <c r="GS1259" s="426">
        <v>94</v>
      </c>
      <c r="GT1259" s="426">
        <v>63</v>
      </c>
      <c r="GU1259" s="426">
        <v>50</v>
      </c>
      <c r="GV1259" s="426">
        <v>232</v>
      </c>
      <c r="GW1259" s="426">
        <v>158</v>
      </c>
      <c r="GX1259" s="426">
        <v>208</v>
      </c>
      <c r="GY1259" s="426">
        <v>80</v>
      </c>
      <c r="GZ1259" s="426">
        <v>12</v>
      </c>
      <c r="HA1259" s="426">
        <v>165</v>
      </c>
      <c r="HB1259" s="426">
        <v>147</v>
      </c>
      <c r="HC1259" s="426">
        <v>142</v>
      </c>
      <c r="HD1259" s="426">
        <v>64</v>
      </c>
      <c r="HE1259" s="426">
        <v>132</v>
      </c>
      <c r="HF1259" s="426">
        <v>241</v>
      </c>
      <c r="HG1259" s="426">
        <v>203</v>
      </c>
      <c r="HH1259" s="426">
        <v>182</v>
      </c>
      <c r="HI1259" s="426">
        <v>40</v>
      </c>
      <c r="HJ1259" s="426">
        <v>104</v>
      </c>
      <c r="HK1259" s="426">
        <v>71</v>
      </c>
      <c r="HL1259" s="426">
        <v>27</v>
      </c>
      <c r="HM1259" s="426">
        <v>145</v>
      </c>
      <c r="HN1259" s="426">
        <v>153</v>
      </c>
      <c r="HO1259" s="426">
        <v>215</v>
      </c>
      <c r="HP1259" s="426">
        <v>253</v>
      </c>
      <c r="HQ1259" s="426">
        <v>16</v>
      </c>
      <c r="HR1259" s="426">
        <v>54</v>
      </c>
      <c r="HS1259" s="426">
        <v>151</v>
      </c>
      <c r="HT1259" s="426">
        <v>2</v>
      </c>
      <c r="HU1259" s="426">
        <v>31</v>
      </c>
      <c r="HV1259" s="426">
        <v>29</v>
      </c>
      <c r="HW1259" s="426">
        <v>108</v>
      </c>
      <c r="HX1259" s="426">
        <v>213</v>
      </c>
      <c r="HY1259" s="426">
        <v>167</v>
      </c>
      <c r="HZ1259" s="426">
        <v>162</v>
      </c>
      <c r="IA1259" s="426">
        <v>19</v>
      </c>
      <c r="IB1259" s="426">
        <v>159</v>
      </c>
      <c r="IC1259" s="426">
        <v>175</v>
      </c>
      <c r="ID1259" s="426">
        <v>246</v>
      </c>
      <c r="IE1259" s="426">
        <v>163</v>
      </c>
      <c r="IF1259" s="426">
        <v>243</v>
      </c>
      <c r="IG1259" s="426">
        <v>93</v>
      </c>
      <c r="IH1259" s="426">
        <v>34</v>
      </c>
      <c r="II1259" s="426">
        <v>155</v>
      </c>
      <c r="IJ1259" s="426">
        <v>61</v>
      </c>
      <c r="IK1259" s="426">
        <v>66</v>
      </c>
      <c r="IL1259" s="426">
        <v>174</v>
      </c>
      <c r="IM1259" s="426">
        <v>134</v>
      </c>
      <c r="IN1259" s="426">
        <v>221</v>
      </c>
      <c r="IO1259" s="426">
        <v>118</v>
      </c>
      <c r="IP1259" s="426">
        <v>189</v>
      </c>
      <c r="IQ1259" s="426">
        <v>177</v>
      </c>
      <c r="IR1259" s="426">
        <v>164</v>
      </c>
      <c r="IS1259" s="426">
        <v>227</v>
      </c>
      <c r="IT1259" s="426">
        <v>53</v>
      </c>
      <c r="IU1259" s="426">
        <v>192</v>
      </c>
      <c r="IV1259" s="426">
        <v>103</v>
      </c>
      <c r="IW1259" s="426">
        <v>84</v>
      </c>
      <c r="IX1259" s="426">
        <v>229</v>
      </c>
      <c r="IY1259" s="426">
        <v>11</v>
      </c>
    </row>
    <row r="1260" spans="4:260" x14ac:dyDescent="0.2">
      <c r="E1260" s="428" t="s">
        <v>159</v>
      </c>
      <c r="F1260" s="426">
        <v>5</v>
      </c>
      <c r="G1260" s="426">
        <v>99</v>
      </c>
      <c r="H1260" s="426">
        <v>124</v>
      </c>
      <c r="I1260" s="426">
        <v>41</v>
      </c>
      <c r="J1260" s="426">
        <v>12</v>
      </c>
      <c r="K1260" s="426">
        <v>209</v>
      </c>
      <c r="L1260" s="426">
        <v>39</v>
      </c>
      <c r="M1260" s="426">
        <v>232</v>
      </c>
      <c r="N1260" s="426">
        <v>108</v>
      </c>
      <c r="O1260" s="426">
        <v>6</v>
      </c>
      <c r="P1260" s="426">
        <v>165</v>
      </c>
      <c r="Q1260" s="426">
        <v>178</v>
      </c>
      <c r="R1260" s="426">
        <v>141</v>
      </c>
      <c r="S1260" s="426">
        <v>63</v>
      </c>
      <c r="T1260" s="426">
        <v>153</v>
      </c>
      <c r="U1260" s="426">
        <v>233</v>
      </c>
      <c r="V1260" s="426">
        <v>24</v>
      </c>
      <c r="W1260" s="426">
        <v>52</v>
      </c>
      <c r="X1260" s="426">
        <v>206</v>
      </c>
      <c r="Y1260" s="426">
        <v>81</v>
      </c>
      <c r="Z1260" s="426">
        <v>253</v>
      </c>
      <c r="AA1260" s="426">
        <v>50</v>
      </c>
      <c r="AB1260" s="426">
        <v>159</v>
      </c>
      <c r="AC1260" s="426">
        <v>30</v>
      </c>
      <c r="AD1260" s="426">
        <v>31</v>
      </c>
      <c r="AE1260" s="426">
        <v>92</v>
      </c>
      <c r="AF1260" s="426">
        <v>194</v>
      </c>
      <c r="AG1260" s="426">
        <v>61</v>
      </c>
      <c r="AH1260" s="426">
        <v>123</v>
      </c>
      <c r="AI1260" s="426">
        <v>44</v>
      </c>
      <c r="AJ1260" s="426">
        <v>149</v>
      </c>
      <c r="AK1260" s="426">
        <v>203</v>
      </c>
      <c r="AL1260" s="426">
        <v>195</v>
      </c>
      <c r="AM1260" s="426">
        <v>43</v>
      </c>
      <c r="AN1260" s="426">
        <v>161</v>
      </c>
      <c r="AO1260" s="426">
        <v>147</v>
      </c>
      <c r="AP1260" s="426">
        <v>219</v>
      </c>
      <c r="AQ1260" s="426">
        <v>234</v>
      </c>
      <c r="AR1260" s="426">
        <v>76</v>
      </c>
      <c r="AS1260" s="426">
        <v>103</v>
      </c>
      <c r="AT1260" s="426">
        <v>202</v>
      </c>
      <c r="AU1260" s="426">
        <v>65</v>
      </c>
      <c r="AV1260" s="426">
        <v>101</v>
      </c>
      <c r="AW1260" s="426">
        <v>117</v>
      </c>
      <c r="AX1260" s="426">
        <v>18</v>
      </c>
      <c r="AY1260" s="426">
        <v>192</v>
      </c>
      <c r="AZ1260" s="426">
        <v>105</v>
      </c>
      <c r="BA1260" s="426">
        <v>9</v>
      </c>
      <c r="BB1260" s="426">
        <v>211</v>
      </c>
      <c r="BC1260" s="426">
        <v>54</v>
      </c>
      <c r="BD1260" s="426">
        <v>217</v>
      </c>
      <c r="BE1260" s="426">
        <v>186</v>
      </c>
      <c r="BF1260" s="426">
        <v>214</v>
      </c>
      <c r="BG1260" s="426">
        <v>67</v>
      </c>
      <c r="BH1260" s="426">
        <v>247</v>
      </c>
      <c r="BI1260" s="426">
        <v>45</v>
      </c>
      <c r="BJ1260" s="426">
        <v>223</v>
      </c>
      <c r="BK1260" s="426">
        <v>191</v>
      </c>
      <c r="BL1260" s="426">
        <v>166</v>
      </c>
      <c r="BM1260" s="426">
        <v>86</v>
      </c>
      <c r="BN1260" s="426">
        <v>112</v>
      </c>
      <c r="BO1260" s="426">
        <v>198</v>
      </c>
      <c r="BP1260" s="426">
        <v>84</v>
      </c>
      <c r="BQ1260" s="426">
        <v>201</v>
      </c>
      <c r="BR1260" s="426">
        <v>251</v>
      </c>
      <c r="BS1260" s="426">
        <v>49</v>
      </c>
      <c r="BT1260" s="426">
        <v>140</v>
      </c>
      <c r="BU1260" s="426">
        <v>42</v>
      </c>
      <c r="BV1260" s="426">
        <v>193</v>
      </c>
      <c r="BW1260" s="426">
        <v>244</v>
      </c>
      <c r="BX1260" s="426">
        <v>188</v>
      </c>
      <c r="BY1260" s="426">
        <v>48</v>
      </c>
      <c r="BZ1260" s="426">
        <v>16</v>
      </c>
      <c r="CA1260" s="426">
        <v>121</v>
      </c>
      <c r="CB1260" s="426">
        <v>143</v>
      </c>
      <c r="CC1260" s="426">
        <v>59</v>
      </c>
      <c r="CD1260" s="426">
        <v>179</v>
      </c>
      <c r="CE1260" s="426">
        <v>190</v>
      </c>
      <c r="CF1260" s="426">
        <v>208</v>
      </c>
      <c r="CG1260" s="426">
        <v>26</v>
      </c>
      <c r="CH1260" s="426">
        <v>175</v>
      </c>
      <c r="CI1260" s="426">
        <v>158</v>
      </c>
      <c r="CJ1260" s="426">
        <v>204</v>
      </c>
      <c r="CK1260" s="426">
        <v>213</v>
      </c>
      <c r="CL1260" s="426">
        <v>207</v>
      </c>
      <c r="CM1260" s="426">
        <v>220</v>
      </c>
      <c r="CN1260" s="426">
        <v>229</v>
      </c>
      <c r="CO1260" s="426">
        <v>239</v>
      </c>
      <c r="CP1260" s="426">
        <v>23</v>
      </c>
      <c r="CQ1260" s="426">
        <v>197</v>
      </c>
      <c r="CR1260" s="426">
        <v>34</v>
      </c>
      <c r="CS1260" s="426">
        <v>130</v>
      </c>
      <c r="CT1260" s="426">
        <v>139</v>
      </c>
      <c r="CU1260" s="426">
        <v>148</v>
      </c>
      <c r="CV1260" s="426">
        <v>78</v>
      </c>
      <c r="CW1260" s="426">
        <v>243</v>
      </c>
      <c r="CX1260" s="426">
        <v>4</v>
      </c>
      <c r="CY1260" s="426">
        <v>120</v>
      </c>
      <c r="CZ1260" s="426">
        <v>222</v>
      </c>
      <c r="DA1260" s="426">
        <v>216</v>
      </c>
      <c r="DB1260" s="426">
        <v>53</v>
      </c>
      <c r="DC1260" s="426">
        <v>174</v>
      </c>
      <c r="DD1260" s="426">
        <v>66</v>
      </c>
      <c r="DE1260" s="426">
        <v>102</v>
      </c>
      <c r="DF1260" s="426">
        <v>142</v>
      </c>
      <c r="DG1260" s="426">
        <v>95</v>
      </c>
      <c r="DH1260" s="426">
        <v>163</v>
      </c>
      <c r="DI1260" s="426">
        <v>235</v>
      </c>
      <c r="DJ1260" s="426">
        <v>97</v>
      </c>
      <c r="DK1260" s="426">
        <v>111</v>
      </c>
      <c r="DL1260" s="426">
        <v>248</v>
      </c>
      <c r="DM1260" s="426">
        <v>25</v>
      </c>
      <c r="DN1260" s="426">
        <v>169</v>
      </c>
      <c r="DO1260" s="426">
        <v>113</v>
      </c>
      <c r="DP1260" s="426">
        <v>69</v>
      </c>
      <c r="DQ1260" s="426">
        <v>144</v>
      </c>
      <c r="DR1260" s="426">
        <v>83</v>
      </c>
      <c r="DS1260" s="426">
        <v>1</v>
      </c>
      <c r="DT1260" s="426">
        <v>40</v>
      </c>
      <c r="DU1260" s="426">
        <v>32</v>
      </c>
      <c r="DV1260" s="426">
        <v>170</v>
      </c>
      <c r="DW1260" s="426">
        <v>3</v>
      </c>
      <c r="DX1260" s="426">
        <v>70</v>
      </c>
      <c r="DY1260" s="426">
        <v>37</v>
      </c>
      <c r="DZ1260" s="426">
        <v>47</v>
      </c>
      <c r="EA1260" s="426">
        <v>133</v>
      </c>
      <c r="EB1260" s="426">
        <v>173</v>
      </c>
      <c r="EC1260" s="426">
        <v>115</v>
      </c>
      <c r="ED1260" s="426">
        <v>221</v>
      </c>
      <c r="EE1260" s="426">
        <v>183</v>
      </c>
      <c r="EF1260" s="426">
        <v>228</v>
      </c>
      <c r="EG1260" s="426">
        <v>218</v>
      </c>
      <c r="EH1260" s="426">
        <v>160</v>
      </c>
      <c r="EI1260" s="426">
        <v>205</v>
      </c>
      <c r="EJ1260" s="426">
        <v>252</v>
      </c>
      <c r="EK1260" s="426">
        <v>80</v>
      </c>
      <c r="EL1260" s="426">
        <v>224</v>
      </c>
      <c r="EM1260" s="426">
        <v>116</v>
      </c>
      <c r="EN1260" s="426">
        <v>231</v>
      </c>
      <c r="EO1260" s="426">
        <v>212</v>
      </c>
      <c r="EP1260" s="426">
        <v>225</v>
      </c>
      <c r="EQ1260" s="426">
        <v>250</v>
      </c>
      <c r="ER1260" s="426">
        <v>180</v>
      </c>
      <c r="ES1260" s="426">
        <v>151</v>
      </c>
      <c r="ET1260" s="426">
        <v>74</v>
      </c>
      <c r="EU1260" s="426">
        <v>185</v>
      </c>
      <c r="EV1260" s="426">
        <v>8</v>
      </c>
      <c r="EW1260" s="426">
        <v>100</v>
      </c>
      <c r="EX1260" s="426">
        <v>17</v>
      </c>
      <c r="EY1260" s="426">
        <v>167</v>
      </c>
      <c r="EZ1260" s="426">
        <v>129</v>
      </c>
      <c r="FA1260" s="426">
        <v>56</v>
      </c>
      <c r="FB1260" s="426">
        <v>72</v>
      </c>
      <c r="FC1260" s="426">
        <v>171</v>
      </c>
      <c r="FD1260" s="426">
        <v>93</v>
      </c>
      <c r="FE1260" s="426">
        <v>89</v>
      </c>
      <c r="FF1260" s="426">
        <v>238</v>
      </c>
      <c r="FG1260" s="426">
        <v>135</v>
      </c>
      <c r="FH1260" s="426">
        <v>136</v>
      </c>
      <c r="FI1260" s="426">
        <v>184</v>
      </c>
      <c r="FJ1260" s="426">
        <v>134</v>
      </c>
      <c r="FK1260" s="426">
        <v>241</v>
      </c>
      <c r="FL1260" s="426">
        <v>71</v>
      </c>
      <c r="FM1260" s="426">
        <v>168</v>
      </c>
      <c r="FN1260" s="426">
        <v>7</v>
      </c>
      <c r="FO1260" s="426">
        <v>35</v>
      </c>
      <c r="FP1260" s="426">
        <v>236</v>
      </c>
      <c r="FQ1260" s="426">
        <v>176</v>
      </c>
      <c r="FR1260" s="426">
        <v>90</v>
      </c>
      <c r="FS1260" s="426">
        <v>107</v>
      </c>
      <c r="FT1260" s="426">
        <v>77</v>
      </c>
      <c r="FU1260" s="426">
        <v>254</v>
      </c>
      <c r="FV1260" s="426">
        <v>237</v>
      </c>
      <c r="FW1260" s="426">
        <v>172</v>
      </c>
      <c r="FX1260" s="426">
        <v>227</v>
      </c>
      <c r="FY1260" s="426">
        <v>29</v>
      </c>
      <c r="FZ1260" s="426">
        <v>215</v>
      </c>
      <c r="GA1260" s="426">
        <v>199</v>
      </c>
      <c r="GB1260" s="426">
        <v>177</v>
      </c>
      <c r="GC1260" s="426">
        <v>137</v>
      </c>
      <c r="GD1260" s="426">
        <v>245</v>
      </c>
      <c r="GE1260" s="426">
        <v>79</v>
      </c>
      <c r="GF1260" s="426">
        <v>122</v>
      </c>
      <c r="GG1260" s="426">
        <v>145</v>
      </c>
      <c r="GH1260" s="426">
        <v>106</v>
      </c>
      <c r="GI1260" s="426">
        <v>118</v>
      </c>
      <c r="GJ1260" s="426">
        <v>110</v>
      </c>
      <c r="GK1260" s="426">
        <v>125</v>
      </c>
      <c r="GL1260" s="426">
        <v>58</v>
      </c>
      <c r="GM1260" s="426">
        <v>82</v>
      </c>
      <c r="GN1260" s="426">
        <v>162</v>
      </c>
      <c r="GO1260" s="426">
        <v>230</v>
      </c>
      <c r="GP1260" s="426">
        <v>127</v>
      </c>
      <c r="GQ1260" s="426">
        <v>242</v>
      </c>
      <c r="GR1260" s="426">
        <v>87</v>
      </c>
      <c r="GS1260" s="426">
        <v>19</v>
      </c>
      <c r="GT1260" s="426">
        <v>33</v>
      </c>
      <c r="GU1260" s="426">
        <v>55</v>
      </c>
      <c r="GV1260" s="426">
        <v>132</v>
      </c>
      <c r="GW1260" s="426">
        <v>246</v>
      </c>
      <c r="GX1260" s="426">
        <v>75</v>
      </c>
      <c r="GY1260" s="426">
        <v>94</v>
      </c>
      <c r="GZ1260" s="426">
        <v>187</v>
      </c>
      <c r="HA1260" s="426">
        <v>182</v>
      </c>
      <c r="HB1260" s="426">
        <v>126</v>
      </c>
      <c r="HC1260" s="426">
        <v>22</v>
      </c>
      <c r="HD1260" s="426">
        <v>155</v>
      </c>
      <c r="HE1260" s="426">
        <v>210</v>
      </c>
      <c r="HF1260" s="426">
        <v>96</v>
      </c>
      <c r="HG1260" s="426">
        <v>157</v>
      </c>
      <c r="HH1260" s="426">
        <v>154</v>
      </c>
      <c r="HI1260" s="426">
        <v>156</v>
      </c>
      <c r="HJ1260" s="426">
        <v>10</v>
      </c>
      <c r="HK1260" s="426">
        <v>28</v>
      </c>
      <c r="HL1260" s="426">
        <v>13</v>
      </c>
      <c r="HM1260" s="426">
        <v>114</v>
      </c>
      <c r="HN1260" s="426">
        <v>196</v>
      </c>
      <c r="HO1260" s="426">
        <v>27</v>
      </c>
      <c r="HP1260" s="426">
        <v>146</v>
      </c>
      <c r="HQ1260" s="426">
        <v>57</v>
      </c>
      <c r="HR1260" s="426">
        <v>249</v>
      </c>
      <c r="HS1260" s="426">
        <v>85</v>
      </c>
      <c r="HT1260" s="426">
        <v>131</v>
      </c>
      <c r="HU1260" s="426">
        <v>2</v>
      </c>
      <c r="HV1260" s="426">
        <v>36</v>
      </c>
      <c r="HW1260" s="426">
        <v>15</v>
      </c>
      <c r="HX1260" s="426">
        <v>104</v>
      </c>
      <c r="HY1260" s="426">
        <v>181</v>
      </c>
      <c r="HZ1260" s="426">
        <v>46</v>
      </c>
      <c r="IA1260" s="426">
        <v>109</v>
      </c>
      <c r="IB1260" s="426">
        <v>189</v>
      </c>
      <c r="IC1260" s="426">
        <v>200</v>
      </c>
      <c r="ID1260" s="426">
        <v>60</v>
      </c>
      <c r="IE1260" s="426">
        <v>68</v>
      </c>
      <c r="IF1260" s="426">
        <v>152</v>
      </c>
      <c r="IG1260" s="426">
        <v>128</v>
      </c>
      <c r="IH1260" s="426">
        <v>20</v>
      </c>
      <c r="II1260" s="426">
        <v>150</v>
      </c>
      <c r="IJ1260" s="426">
        <v>98</v>
      </c>
      <c r="IK1260" s="426">
        <v>38</v>
      </c>
      <c r="IL1260" s="426">
        <v>88</v>
      </c>
      <c r="IM1260" s="426">
        <v>11</v>
      </c>
      <c r="IN1260" s="426">
        <v>64</v>
      </c>
      <c r="IO1260" s="426">
        <v>91</v>
      </c>
      <c r="IP1260" s="426">
        <v>51</v>
      </c>
      <c r="IQ1260" s="426">
        <v>240</v>
      </c>
      <c r="IR1260" s="426">
        <v>14</v>
      </c>
      <c r="IS1260" s="426">
        <v>119</v>
      </c>
      <c r="IT1260" s="426">
        <v>62</v>
      </c>
      <c r="IU1260" s="426">
        <v>21</v>
      </c>
      <c r="IV1260" s="426">
        <v>73</v>
      </c>
      <c r="IW1260" s="426">
        <v>138</v>
      </c>
      <c r="IX1260" s="426">
        <v>164</v>
      </c>
      <c r="IY1260" s="426">
        <v>226</v>
      </c>
    </row>
    <row r="1262" spans="4:260" x14ac:dyDescent="0.2">
      <c r="D1262" s="429">
        <v>255</v>
      </c>
      <c r="E1262" s="429" t="s">
        <v>179</v>
      </c>
    </row>
    <row r="1263" spans="4:260" x14ac:dyDescent="0.2">
      <c r="E1263" s="428" t="s">
        <v>130</v>
      </c>
      <c r="F1263" s="426">
        <v>1</v>
      </c>
      <c r="G1263" s="426">
        <v>2</v>
      </c>
      <c r="H1263" s="426">
        <v>3</v>
      </c>
      <c r="I1263" s="426">
        <v>4</v>
      </c>
      <c r="J1263" s="426">
        <v>5</v>
      </c>
      <c r="K1263" s="426">
        <v>6</v>
      </c>
      <c r="L1263" s="426">
        <v>7</v>
      </c>
      <c r="M1263" s="426">
        <v>8</v>
      </c>
      <c r="N1263" s="426">
        <v>9</v>
      </c>
      <c r="O1263" s="426">
        <v>10</v>
      </c>
      <c r="P1263" s="426">
        <v>11</v>
      </c>
      <c r="Q1263" s="426">
        <v>12</v>
      </c>
      <c r="R1263" s="426">
        <v>13</v>
      </c>
      <c r="S1263" s="426">
        <v>14</v>
      </c>
      <c r="T1263" s="426">
        <v>15</v>
      </c>
      <c r="U1263" s="426">
        <v>16</v>
      </c>
      <c r="V1263" s="426">
        <v>17</v>
      </c>
      <c r="W1263" s="426">
        <v>18</v>
      </c>
      <c r="X1263" s="426">
        <v>19</v>
      </c>
      <c r="Y1263" s="426">
        <v>20</v>
      </c>
      <c r="Z1263" s="426">
        <v>21</v>
      </c>
      <c r="AA1263" s="426">
        <v>22</v>
      </c>
      <c r="AB1263" s="426">
        <v>23</v>
      </c>
      <c r="AC1263" s="426">
        <v>24</v>
      </c>
      <c r="AD1263" s="426">
        <v>25</v>
      </c>
      <c r="AE1263" s="426">
        <v>26</v>
      </c>
      <c r="AF1263" s="426">
        <v>27</v>
      </c>
      <c r="AG1263" s="426">
        <v>28</v>
      </c>
      <c r="AH1263" s="426">
        <v>29</v>
      </c>
      <c r="AI1263" s="426">
        <v>30</v>
      </c>
      <c r="AJ1263" s="426">
        <v>31</v>
      </c>
      <c r="AK1263" s="426">
        <v>32</v>
      </c>
      <c r="AL1263" s="426">
        <v>33</v>
      </c>
      <c r="AM1263" s="426">
        <v>34</v>
      </c>
      <c r="AN1263" s="426">
        <v>35</v>
      </c>
      <c r="AO1263" s="426">
        <v>36</v>
      </c>
      <c r="AP1263" s="426">
        <v>37</v>
      </c>
      <c r="AQ1263" s="426">
        <v>38</v>
      </c>
      <c r="AR1263" s="426">
        <v>39</v>
      </c>
      <c r="AS1263" s="426">
        <v>40</v>
      </c>
      <c r="AT1263" s="426">
        <v>41</v>
      </c>
      <c r="AU1263" s="426">
        <v>42</v>
      </c>
      <c r="AV1263" s="426">
        <v>43</v>
      </c>
      <c r="AW1263" s="426">
        <v>44</v>
      </c>
      <c r="AX1263" s="426">
        <v>45</v>
      </c>
      <c r="AY1263" s="426">
        <v>46</v>
      </c>
      <c r="AZ1263" s="426">
        <v>47</v>
      </c>
      <c r="BA1263" s="426">
        <v>48</v>
      </c>
      <c r="BB1263" s="426">
        <v>49</v>
      </c>
      <c r="BC1263" s="426">
        <v>50</v>
      </c>
      <c r="BD1263" s="426">
        <v>51</v>
      </c>
      <c r="BE1263" s="426">
        <v>52</v>
      </c>
      <c r="BF1263" s="426">
        <v>53</v>
      </c>
      <c r="BG1263" s="426">
        <v>54</v>
      </c>
      <c r="BH1263" s="426">
        <v>55</v>
      </c>
      <c r="BI1263" s="426">
        <v>56</v>
      </c>
      <c r="BJ1263" s="426">
        <v>57</v>
      </c>
      <c r="BK1263" s="426">
        <v>58</v>
      </c>
      <c r="BL1263" s="426">
        <v>59</v>
      </c>
      <c r="BM1263" s="426">
        <v>60</v>
      </c>
      <c r="BN1263" s="426">
        <v>61</v>
      </c>
      <c r="BO1263" s="426">
        <v>62</v>
      </c>
      <c r="BP1263" s="426">
        <v>63</v>
      </c>
      <c r="BQ1263" s="426">
        <v>64</v>
      </c>
      <c r="BR1263" s="426">
        <v>65</v>
      </c>
      <c r="BS1263" s="426">
        <v>66</v>
      </c>
      <c r="BT1263" s="426">
        <v>67</v>
      </c>
      <c r="BU1263" s="426">
        <v>68</v>
      </c>
      <c r="BV1263" s="426">
        <v>69</v>
      </c>
      <c r="BW1263" s="426">
        <v>70</v>
      </c>
      <c r="BX1263" s="426">
        <v>71</v>
      </c>
      <c r="BY1263" s="426">
        <v>72</v>
      </c>
      <c r="BZ1263" s="426">
        <v>73</v>
      </c>
      <c r="CA1263" s="426">
        <v>74</v>
      </c>
      <c r="CB1263" s="426">
        <v>75</v>
      </c>
      <c r="CC1263" s="426">
        <v>76</v>
      </c>
      <c r="CD1263" s="426">
        <v>77</v>
      </c>
      <c r="CE1263" s="426">
        <v>78</v>
      </c>
      <c r="CF1263" s="426">
        <v>79</v>
      </c>
      <c r="CG1263" s="426">
        <v>80</v>
      </c>
      <c r="CH1263" s="426">
        <v>81</v>
      </c>
      <c r="CI1263" s="426">
        <v>82</v>
      </c>
      <c r="CJ1263" s="426">
        <v>83</v>
      </c>
      <c r="CK1263" s="426">
        <v>84</v>
      </c>
      <c r="CL1263" s="426">
        <v>85</v>
      </c>
      <c r="CM1263" s="426">
        <v>86</v>
      </c>
      <c r="CN1263" s="426">
        <v>87</v>
      </c>
      <c r="CO1263" s="426">
        <v>88</v>
      </c>
      <c r="CP1263" s="426">
        <v>89</v>
      </c>
      <c r="CQ1263" s="426">
        <v>90</v>
      </c>
      <c r="CR1263" s="426">
        <v>91</v>
      </c>
      <c r="CS1263" s="426">
        <v>92</v>
      </c>
      <c r="CT1263" s="426">
        <v>93</v>
      </c>
      <c r="CU1263" s="426">
        <v>94</v>
      </c>
      <c r="CV1263" s="426">
        <v>95</v>
      </c>
      <c r="CW1263" s="426">
        <v>96</v>
      </c>
      <c r="CX1263" s="426">
        <v>97</v>
      </c>
      <c r="CY1263" s="426">
        <v>98</v>
      </c>
      <c r="CZ1263" s="426">
        <v>99</v>
      </c>
      <c r="DA1263" s="426">
        <v>100</v>
      </c>
      <c r="DB1263" s="426">
        <v>101</v>
      </c>
      <c r="DC1263" s="426">
        <v>102</v>
      </c>
      <c r="DD1263" s="426">
        <v>103</v>
      </c>
      <c r="DE1263" s="426">
        <v>104</v>
      </c>
      <c r="DF1263" s="426">
        <v>105</v>
      </c>
      <c r="DG1263" s="426">
        <v>106</v>
      </c>
      <c r="DH1263" s="426">
        <v>107</v>
      </c>
      <c r="DI1263" s="426">
        <v>108</v>
      </c>
      <c r="DJ1263" s="426">
        <v>109</v>
      </c>
      <c r="DK1263" s="426">
        <v>110</v>
      </c>
      <c r="DL1263" s="426">
        <v>111</v>
      </c>
      <c r="DM1263" s="426">
        <v>112</v>
      </c>
      <c r="DN1263" s="426">
        <v>113</v>
      </c>
      <c r="DO1263" s="426">
        <v>114</v>
      </c>
      <c r="DP1263" s="426">
        <v>115</v>
      </c>
      <c r="DQ1263" s="426">
        <v>116</v>
      </c>
      <c r="DR1263" s="426">
        <v>117</v>
      </c>
      <c r="DS1263" s="426">
        <v>118</v>
      </c>
      <c r="DT1263" s="426">
        <v>119</v>
      </c>
      <c r="DU1263" s="426">
        <v>120</v>
      </c>
      <c r="DV1263" s="426">
        <v>121</v>
      </c>
      <c r="DW1263" s="426">
        <v>122</v>
      </c>
      <c r="DX1263" s="426">
        <v>123</v>
      </c>
      <c r="DY1263" s="426">
        <v>124</v>
      </c>
      <c r="DZ1263" s="426">
        <v>125</v>
      </c>
      <c r="EA1263" s="426">
        <v>126</v>
      </c>
      <c r="EB1263" s="426">
        <v>127</v>
      </c>
      <c r="EC1263" s="426">
        <v>128</v>
      </c>
      <c r="ED1263" s="426">
        <v>129</v>
      </c>
      <c r="EE1263" s="426">
        <v>130</v>
      </c>
      <c r="EF1263" s="426">
        <v>131</v>
      </c>
      <c r="EG1263" s="426">
        <v>132</v>
      </c>
      <c r="EH1263" s="426">
        <v>133</v>
      </c>
      <c r="EI1263" s="426">
        <v>134</v>
      </c>
      <c r="EJ1263" s="426">
        <v>135</v>
      </c>
      <c r="EK1263" s="426">
        <v>136</v>
      </c>
      <c r="EL1263" s="426">
        <v>137</v>
      </c>
      <c r="EM1263" s="426">
        <v>138</v>
      </c>
      <c r="EN1263" s="426">
        <v>139</v>
      </c>
      <c r="EO1263" s="426">
        <v>140</v>
      </c>
      <c r="EP1263" s="426">
        <v>141</v>
      </c>
      <c r="EQ1263" s="426">
        <v>142</v>
      </c>
      <c r="ER1263" s="426">
        <v>143</v>
      </c>
      <c r="ES1263" s="426">
        <v>144</v>
      </c>
      <c r="ET1263" s="426">
        <v>145</v>
      </c>
      <c r="EU1263" s="426">
        <v>146</v>
      </c>
      <c r="EV1263" s="426">
        <v>147</v>
      </c>
      <c r="EW1263" s="426">
        <v>148</v>
      </c>
      <c r="EX1263" s="426">
        <v>149</v>
      </c>
      <c r="EY1263" s="426">
        <v>150</v>
      </c>
      <c r="EZ1263" s="426">
        <v>151</v>
      </c>
      <c r="FA1263" s="426">
        <v>152</v>
      </c>
      <c r="FB1263" s="426">
        <v>153</v>
      </c>
      <c r="FC1263" s="426">
        <v>154</v>
      </c>
      <c r="FD1263" s="426">
        <v>155</v>
      </c>
      <c r="FE1263" s="426">
        <v>156</v>
      </c>
      <c r="FF1263" s="426">
        <v>157</v>
      </c>
      <c r="FG1263" s="426">
        <v>158</v>
      </c>
      <c r="FH1263" s="426">
        <v>159</v>
      </c>
      <c r="FI1263" s="426">
        <v>160</v>
      </c>
      <c r="FJ1263" s="426">
        <v>161</v>
      </c>
      <c r="FK1263" s="426">
        <v>162</v>
      </c>
      <c r="FL1263" s="426">
        <v>163</v>
      </c>
      <c r="FM1263" s="426">
        <v>164</v>
      </c>
      <c r="FN1263" s="426">
        <v>165</v>
      </c>
      <c r="FO1263" s="426">
        <v>166</v>
      </c>
      <c r="FP1263" s="426">
        <v>167</v>
      </c>
      <c r="FQ1263" s="426">
        <v>168</v>
      </c>
      <c r="FR1263" s="426">
        <v>169</v>
      </c>
      <c r="FS1263" s="426">
        <v>170</v>
      </c>
      <c r="FT1263" s="426">
        <v>171</v>
      </c>
      <c r="FU1263" s="426">
        <v>172</v>
      </c>
      <c r="FV1263" s="426">
        <v>173</v>
      </c>
      <c r="FW1263" s="426">
        <v>174</v>
      </c>
      <c r="FX1263" s="426">
        <v>175</v>
      </c>
      <c r="FY1263" s="426">
        <v>176</v>
      </c>
      <c r="FZ1263" s="426">
        <v>177</v>
      </c>
      <c r="GA1263" s="426">
        <v>178</v>
      </c>
      <c r="GB1263" s="426">
        <v>179</v>
      </c>
      <c r="GC1263" s="426">
        <v>180</v>
      </c>
      <c r="GD1263" s="426">
        <v>181</v>
      </c>
      <c r="GE1263" s="426">
        <v>182</v>
      </c>
      <c r="GF1263" s="426">
        <v>183</v>
      </c>
      <c r="GG1263" s="426">
        <v>184</v>
      </c>
      <c r="GH1263" s="426">
        <v>185</v>
      </c>
      <c r="GI1263" s="426">
        <v>186</v>
      </c>
      <c r="GJ1263" s="426">
        <v>187</v>
      </c>
      <c r="GK1263" s="426">
        <v>188</v>
      </c>
      <c r="GL1263" s="426">
        <v>189</v>
      </c>
      <c r="GM1263" s="426">
        <v>190</v>
      </c>
      <c r="GN1263" s="426">
        <v>191</v>
      </c>
      <c r="GO1263" s="426">
        <v>192</v>
      </c>
      <c r="GP1263" s="426">
        <v>193</v>
      </c>
      <c r="GQ1263" s="426">
        <v>194</v>
      </c>
      <c r="GR1263" s="426">
        <v>195</v>
      </c>
      <c r="GS1263" s="426">
        <v>196</v>
      </c>
      <c r="GT1263" s="426">
        <v>197</v>
      </c>
      <c r="GU1263" s="426">
        <v>198</v>
      </c>
      <c r="GV1263" s="426">
        <v>199</v>
      </c>
      <c r="GW1263" s="426">
        <v>200</v>
      </c>
      <c r="GX1263" s="426">
        <v>201</v>
      </c>
      <c r="GY1263" s="426">
        <v>202</v>
      </c>
      <c r="GZ1263" s="426">
        <v>203</v>
      </c>
      <c r="HA1263" s="426">
        <v>204</v>
      </c>
      <c r="HB1263" s="426">
        <v>205</v>
      </c>
      <c r="HC1263" s="426">
        <v>206</v>
      </c>
      <c r="HD1263" s="426">
        <v>207</v>
      </c>
      <c r="HE1263" s="426">
        <v>208</v>
      </c>
      <c r="HF1263" s="426">
        <v>209</v>
      </c>
      <c r="HG1263" s="426">
        <v>210</v>
      </c>
      <c r="HH1263" s="426">
        <v>211</v>
      </c>
      <c r="HI1263" s="426">
        <v>212</v>
      </c>
      <c r="HJ1263" s="426">
        <v>213</v>
      </c>
      <c r="HK1263" s="426">
        <v>214</v>
      </c>
      <c r="HL1263" s="426">
        <v>215</v>
      </c>
      <c r="HM1263" s="426">
        <v>216</v>
      </c>
      <c r="HN1263" s="426">
        <v>217</v>
      </c>
      <c r="HO1263" s="426">
        <v>218</v>
      </c>
      <c r="HP1263" s="426">
        <v>219</v>
      </c>
      <c r="HQ1263" s="426">
        <v>220</v>
      </c>
      <c r="HR1263" s="426">
        <v>221</v>
      </c>
      <c r="HS1263" s="426">
        <v>222</v>
      </c>
      <c r="HT1263" s="426">
        <v>223</v>
      </c>
      <c r="HU1263" s="426">
        <v>224</v>
      </c>
      <c r="HV1263" s="426">
        <v>225</v>
      </c>
      <c r="HW1263" s="426">
        <v>226</v>
      </c>
      <c r="HX1263" s="426">
        <v>227</v>
      </c>
      <c r="HY1263" s="426">
        <v>228</v>
      </c>
      <c r="HZ1263" s="426">
        <v>229</v>
      </c>
      <c r="IA1263" s="426">
        <v>230</v>
      </c>
      <c r="IB1263" s="426">
        <v>231</v>
      </c>
      <c r="IC1263" s="426">
        <v>232</v>
      </c>
      <c r="ID1263" s="426">
        <v>233</v>
      </c>
      <c r="IE1263" s="426">
        <v>234</v>
      </c>
      <c r="IF1263" s="426">
        <v>235</v>
      </c>
      <c r="IG1263" s="426">
        <v>236</v>
      </c>
      <c r="IH1263" s="426">
        <v>237</v>
      </c>
      <c r="II1263" s="426">
        <v>238</v>
      </c>
      <c r="IJ1263" s="426">
        <v>239</v>
      </c>
      <c r="IK1263" s="426">
        <v>240</v>
      </c>
      <c r="IL1263" s="426">
        <v>241</v>
      </c>
      <c r="IM1263" s="426">
        <v>242</v>
      </c>
      <c r="IN1263" s="426">
        <v>243</v>
      </c>
      <c r="IO1263" s="426">
        <v>244</v>
      </c>
      <c r="IP1263" s="426">
        <v>245</v>
      </c>
      <c r="IQ1263" s="426">
        <v>246</v>
      </c>
      <c r="IR1263" s="426">
        <v>247</v>
      </c>
      <c r="IS1263" s="426">
        <v>248</v>
      </c>
      <c r="IT1263" s="426">
        <v>249</v>
      </c>
      <c r="IU1263" s="426">
        <v>250</v>
      </c>
      <c r="IV1263" s="426">
        <v>251</v>
      </c>
      <c r="IW1263" s="426">
        <v>252</v>
      </c>
      <c r="IX1263" s="426">
        <v>253</v>
      </c>
      <c r="IY1263" s="426">
        <v>254</v>
      </c>
      <c r="IZ1263" s="426">
        <v>255</v>
      </c>
    </row>
    <row r="1264" spans="4:260" x14ac:dyDescent="0.2">
      <c r="E1264" s="428" t="s">
        <v>157</v>
      </c>
      <c r="F1264" s="426">
        <v>73</v>
      </c>
      <c r="G1264" s="426">
        <v>136</v>
      </c>
      <c r="H1264" s="426">
        <v>50</v>
      </c>
      <c r="I1264" s="426">
        <v>27</v>
      </c>
      <c r="J1264" s="426">
        <v>52</v>
      </c>
      <c r="K1264" s="426">
        <v>233</v>
      </c>
      <c r="L1264" s="426">
        <v>58</v>
      </c>
      <c r="M1264" s="426">
        <v>240</v>
      </c>
      <c r="N1264" s="426">
        <v>195</v>
      </c>
      <c r="O1264" s="426">
        <v>148</v>
      </c>
      <c r="P1264" s="426">
        <v>123</v>
      </c>
      <c r="Q1264" s="426">
        <v>198</v>
      </c>
      <c r="R1264" s="426">
        <v>64</v>
      </c>
      <c r="S1264" s="426">
        <v>140</v>
      </c>
      <c r="T1264" s="426">
        <v>98</v>
      </c>
      <c r="U1264" s="426">
        <v>253</v>
      </c>
      <c r="V1264" s="426">
        <v>1</v>
      </c>
      <c r="W1264" s="426">
        <v>115</v>
      </c>
      <c r="X1264" s="426">
        <v>68</v>
      </c>
      <c r="Y1264" s="426">
        <v>127</v>
      </c>
      <c r="Z1264" s="426">
        <v>14</v>
      </c>
      <c r="AA1264" s="426">
        <v>215</v>
      </c>
      <c r="AB1264" s="426">
        <v>60</v>
      </c>
      <c r="AC1264" s="426">
        <v>77</v>
      </c>
      <c r="AD1264" s="426">
        <v>238</v>
      </c>
      <c r="AE1264" s="426">
        <v>30</v>
      </c>
      <c r="AF1264" s="426">
        <v>241</v>
      </c>
      <c r="AG1264" s="426">
        <v>129</v>
      </c>
      <c r="AH1264" s="426">
        <v>187</v>
      </c>
      <c r="AI1264" s="426">
        <v>172</v>
      </c>
      <c r="AJ1264" s="426">
        <v>59</v>
      </c>
      <c r="AK1264" s="426">
        <v>105</v>
      </c>
      <c r="AL1264" s="426">
        <v>217</v>
      </c>
      <c r="AM1264" s="426">
        <v>200</v>
      </c>
      <c r="AN1264" s="426">
        <v>37</v>
      </c>
      <c r="AO1264" s="426">
        <v>18</v>
      </c>
      <c r="AP1264" s="426">
        <v>230</v>
      </c>
      <c r="AQ1264" s="426">
        <v>190</v>
      </c>
      <c r="AR1264" s="426">
        <v>118</v>
      </c>
      <c r="AS1264" s="426">
        <v>94</v>
      </c>
      <c r="AT1264" s="426">
        <v>47</v>
      </c>
      <c r="AU1264" s="426">
        <v>211</v>
      </c>
      <c r="AV1264" s="426">
        <v>111</v>
      </c>
      <c r="AW1264" s="426">
        <v>135</v>
      </c>
      <c r="AX1264" s="426">
        <v>9</v>
      </c>
      <c r="AY1264" s="426">
        <v>159</v>
      </c>
      <c r="AZ1264" s="426">
        <v>79</v>
      </c>
      <c r="BA1264" s="426">
        <v>117</v>
      </c>
      <c r="BB1264" s="426">
        <v>112</v>
      </c>
      <c r="BC1264" s="426">
        <v>6</v>
      </c>
      <c r="BD1264" s="426">
        <v>99</v>
      </c>
      <c r="BE1264" s="426">
        <v>220</v>
      </c>
      <c r="BF1264" s="426">
        <v>142</v>
      </c>
      <c r="BG1264" s="426">
        <v>46</v>
      </c>
      <c r="BH1264" s="426">
        <v>138</v>
      </c>
      <c r="BI1264" s="426">
        <v>63</v>
      </c>
      <c r="BJ1264" s="426">
        <v>205</v>
      </c>
      <c r="BK1264" s="426">
        <v>252</v>
      </c>
      <c r="BL1264" s="426">
        <v>166</v>
      </c>
      <c r="BM1264" s="426">
        <v>38</v>
      </c>
      <c r="BN1264" s="426">
        <v>45</v>
      </c>
      <c r="BO1264" s="426">
        <v>76</v>
      </c>
      <c r="BP1264" s="426">
        <v>134</v>
      </c>
      <c r="BQ1264" s="426">
        <v>155</v>
      </c>
      <c r="BR1264" s="426">
        <v>101</v>
      </c>
      <c r="BS1264" s="426">
        <v>243</v>
      </c>
      <c r="BT1264" s="426">
        <v>70</v>
      </c>
      <c r="BU1264" s="426">
        <v>175</v>
      </c>
      <c r="BV1264" s="426">
        <v>121</v>
      </c>
      <c r="BW1264" s="426">
        <v>34</v>
      </c>
      <c r="BX1264" s="426">
        <v>4</v>
      </c>
      <c r="BY1264" s="426">
        <v>239</v>
      </c>
      <c r="BZ1264" s="426">
        <v>179</v>
      </c>
      <c r="CA1264" s="426">
        <v>210</v>
      </c>
      <c r="CB1264" s="426">
        <v>61</v>
      </c>
      <c r="CC1264" s="426">
        <v>170</v>
      </c>
      <c r="CD1264" s="426">
        <v>65</v>
      </c>
      <c r="CE1264" s="426">
        <v>191</v>
      </c>
      <c r="CF1264" s="426">
        <v>132</v>
      </c>
      <c r="CG1264" s="426">
        <v>234</v>
      </c>
      <c r="CH1264" s="426">
        <v>72</v>
      </c>
      <c r="CI1264" s="426">
        <v>163</v>
      </c>
      <c r="CJ1264" s="426">
        <v>247</v>
      </c>
      <c r="CK1264" s="426">
        <v>146</v>
      </c>
      <c r="CL1264" s="426">
        <v>182</v>
      </c>
      <c r="CM1264" s="426">
        <v>203</v>
      </c>
      <c r="CN1264" s="426">
        <v>160</v>
      </c>
      <c r="CO1264" s="426">
        <v>242</v>
      </c>
      <c r="CP1264" s="426">
        <v>78</v>
      </c>
      <c r="CQ1264" s="426">
        <v>227</v>
      </c>
      <c r="CR1264" s="426">
        <v>69</v>
      </c>
      <c r="CS1264" s="426">
        <v>169</v>
      </c>
      <c r="CT1264" s="426">
        <v>51</v>
      </c>
      <c r="CU1264" s="426">
        <v>2</v>
      </c>
      <c r="CV1264" s="426">
        <v>17</v>
      </c>
      <c r="CW1264" s="426">
        <v>125</v>
      </c>
      <c r="CX1264" s="426">
        <v>180</v>
      </c>
      <c r="CY1264" s="426">
        <v>97</v>
      </c>
      <c r="CZ1264" s="426">
        <v>28</v>
      </c>
      <c r="DA1264" s="426">
        <v>43</v>
      </c>
      <c r="DB1264" s="426">
        <v>90</v>
      </c>
      <c r="DC1264" s="426">
        <v>174</v>
      </c>
      <c r="DD1264" s="426">
        <v>212</v>
      </c>
      <c r="DE1264" s="426">
        <v>96</v>
      </c>
      <c r="DF1264" s="426">
        <v>226</v>
      </c>
      <c r="DG1264" s="426">
        <v>145</v>
      </c>
      <c r="DH1264" s="426">
        <v>24</v>
      </c>
      <c r="DI1264" s="426">
        <v>62</v>
      </c>
      <c r="DJ1264" s="426">
        <v>93</v>
      </c>
      <c r="DK1264" s="426">
        <v>176</v>
      </c>
      <c r="DL1264" s="426">
        <v>19</v>
      </c>
      <c r="DM1264" s="426">
        <v>84</v>
      </c>
      <c r="DN1264" s="426">
        <v>224</v>
      </c>
      <c r="DO1264" s="426">
        <v>92</v>
      </c>
      <c r="DP1264" s="426">
        <v>154</v>
      </c>
      <c r="DQ1264" s="426">
        <v>255</v>
      </c>
      <c r="DR1264" s="426">
        <v>201</v>
      </c>
      <c r="DS1264" s="426">
        <v>89</v>
      </c>
      <c r="DT1264" s="426">
        <v>181</v>
      </c>
      <c r="DU1264" s="426">
        <v>171</v>
      </c>
      <c r="DV1264" s="426">
        <v>209</v>
      </c>
      <c r="DW1264" s="426">
        <v>16</v>
      </c>
      <c r="DX1264" s="426">
        <v>119</v>
      </c>
      <c r="DY1264" s="426">
        <v>126</v>
      </c>
      <c r="DZ1264" s="426">
        <v>56</v>
      </c>
      <c r="EA1264" s="426">
        <v>10</v>
      </c>
      <c r="EB1264" s="426">
        <v>128</v>
      </c>
      <c r="EC1264" s="426">
        <v>157</v>
      </c>
      <c r="ED1264" s="426">
        <v>192</v>
      </c>
      <c r="EE1264" s="426">
        <v>153</v>
      </c>
      <c r="EF1264" s="426">
        <v>228</v>
      </c>
      <c r="EG1264" s="426">
        <v>35</v>
      </c>
      <c r="EH1264" s="426">
        <v>189</v>
      </c>
      <c r="EI1264" s="426">
        <v>67</v>
      </c>
      <c r="EJ1264" s="426">
        <v>57</v>
      </c>
      <c r="EK1264" s="426">
        <v>104</v>
      </c>
      <c r="EL1264" s="426">
        <v>144</v>
      </c>
      <c r="EM1264" s="426">
        <v>219</v>
      </c>
      <c r="EN1264" s="426">
        <v>21</v>
      </c>
      <c r="EO1264" s="426">
        <v>41</v>
      </c>
      <c r="EP1264" s="426">
        <v>143</v>
      </c>
      <c r="EQ1264" s="426">
        <v>184</v>
      </c>
      <c r="ER1264" s="426">
        <v>40</v>
      </c>
      <c r="ES1264" s="426">
        <v>25</v>
      </c>
      <c r="ET1264" s="426">
        <v>194</v>
      </c>
      <c r="EU1264" s="426">
        <v>114</v>
      </c>
      <c r="EV1264" s="426">
        <v>29</v>
      </c>
      <c r="EW1264" s="426">
        <v>237</v>
      </c>
      <c r="EX1264" s="426">
        <v>206</v>
      </c>
      <c r="EY1264" s="426">
        <v>193</v>
      </c>
      <c r="EZ1264" s="426">
        <v>162</v>
      </c>
      <c r="FA1264" s="426">
        <v>150</v>
      </c>
      <c r="FB1264" s="426">
        <v>7</v>
      </c>
      <c r="FC1264" s="426">
        <v>22</v>
      </c>
      <c r="FD1264" s="426">
        <v>218</v>
      </c>
      <c r="FE1264" s="426">
        <v>49</v>
      </c>
      <c r="FF1264" s="426">
        <v>221</v>
      </c>
      <c r="FG1264" s="426">
        <v>31</v>
      </c>
      <c r="FH1264" s="426">
        <v>83</v>
      </c>
      <c r="FI1264" s="426">
        <v>151</v>
      </c>
      <c r="FJ1264" s="426">
        <v>20</v>
      </c>
      <c r="FK1264" s="426">
        <v>249</v>
      </c>
      <c r="FL1264" s="426">
        <v>80</v>
      </c>
      <c r="FM1264" s="426">
        <v>86</v>
      </c>
      <c r="FN1264" s="426">
        <v>102</v>
      </c>
      <c r="FO1264" s="426">
        <v>133</v>
      </c>
      <c r="FP1264" s="426">
        <v>48</v>
      </c>
      <c r="FQ1264" s="426">
        <v>141</v>
      </c>
      <c r="FR1264" s="426">
        <v>8</v>
      </c>
      <c r="FS1264" s="426">
        <v>216</v>
      </c>
      <c r="FT1264" s="426">
        <v>225</v>
      </c>
      <c r="FU1264" s="426">
        <v>244</v>
      </c>
      <c r="FV1264" s="426">
        <v>75</v>
      </c>
      <c r="FW1264" s="426">
        <v>177</v>
      </c>
      <c r="FX1264" s="426">
        <v>208</v>
      </c>
      <c r="FY1264" s="426">
        <v>100</v>
      </c>
      <c r="FZ1264" s="426">
        <v>44</v>
      </c>
      <c r="GA1264" s="426">
        <v>185</v>
      </c>
      <c r="GB1264" s="426">
        <v>103</v>
      </c>
      <c r="GC1264" s="426">
        <v>82</v>
      </c>
      <c r="GD1264" s="426">
        <v>5</v>
      </c>
      <c r="GE1264" s="426">
        <v>33</v>
      </c>
      <c r="GF1264" s="426">
        <v>235</v>
      </c>
      <c r="GG1264" s="426">
        <v>108</v>
      </c>
      <c r="GH1264" s="426">
        <v>246</v>
      </c>
      <c r="GI1264" s="426">
        <v>223</v>
      </c>
      <c r="GJ1264" s="426">
        <v>254</v>
      </c>
      <c r="GK1264" s="426">
        <v>32</v>
      </c>
      <c r="GL1264" s="426">
        <v>152</v>
      </c>
      <c r="GM1264" s="426">
        <v>248</v>
      </c>
      <c r="GN1264" s="426">
        <v>199</v>
      </c>
      <c r="GO1264" s="426">
        <v>124</v>
      </c>
      <c r="GP1264" s="426">
        <v>109</v>
      </c>
      <c r="GQ1264" s="426">
        <v>13</v>
      </c>
      <c r="GR1264" s="426">
        <v>54</v>
      </c>
      <c r="GS1264" s="426">
        <v>39</v>
      </c>
      <c r="GT1264" s="426">
        <v>156</v>
      </c>
      <c r="GU1264" s="426">
        <v>12</v>
      </c>
      <c r="GV1264" s="426">
        <v>87</v>
      </c>
      <c r="GW1264" s="426">
        <v>161</v>
      </c>
      <c r="GX1264" s="426">
        <v>110</v>
      </c>
      <c r="GY1264" s="426">
        <v>3</v>
      </c>
      <c r="GZ1264" s="426">
        <v>130</v>
      </c>
      <c r="HA1264" s="426">
        <v>36</v>
      </c>
      <c r="HB1264" s="426">
        <v>251</v>
      </c>
      <c r="HC1264" s="426">
        <v>120</v>
      </c>
      <c r="HD1264" s="426">
        <v>95</v>
      </c>
      <c r="HE1264" s="426">
        <v>231</v>
      </c>
      <c r="HF1264" s="426">
        <v>158</v>
      </c>
      <c r="HG1264" s="426">
        <v>131</v>
      </c>
      <c r="HH1264" s="426">
        <v>137</v>
      </c>
      <c r="HI1264" s="426">
        <v>11</v>
      </c>
      <c r="HJ1264" s="426">
        <v>245</v>
      </c>
      <c r="HK1264" s="426">
        <v>168</v>
      </c>
      <c r="HL1264" s="426">
        <v>222</v>
      </c>
      <c r="HM1264" s="426">
        <v>147</v>
      </c>
      <c r="HN1264" s="426">
        <v>85</v>
      </c>
      <c r="HO1264" s="426">
        <v>26</v>
      </c>
      <c r="HP1264" s="426">
        <v>250</v>
      </c>
      <c r="HQ1264" s="426">
        <v>197</v>
      </c>
      <c r="HR1264" s="426">
        <v>165</v>
      </c>
      <c r="HS1264" s="426">
        <v>178</v>
      </c>
      <c r="HT1264" s="426">
        <v>66</v>
      </c>
      <c r="HU1264" s="426">
        <v>107</v>
      </c>
      <c r="HV1264" s="426">
        <v>204</v>
      </c>
      <c r="HW1264" s="426">
        <v>149</v>
      </c>
      <c r="HX1264" s="426">
        <v>213</v>
      </c>
      <c r="HY1264" s="426">
        <v>122</v>
      </c>
      <c r="HZ1264" s="426">
        <v>188</v>
      </c>
      <c r="IA1264" s="426">
        <v>42</v>
      </c>
      <c r="IB1264" s="426">
        <v>232</v>
      </c>
      <c r="IC1264" s="426">
        <v>214</v>
      </c>
      <c r="ID1264" s="426">
        <v>202</v>
      </c>
      <c r="IE1264" s="426">
        <v>88</v>
      </c>
      <c r="IF1264" s="426">
        <v>74</v>
      </c>
      <c r="IG1264" s="426">
        <v>15</v>
      </c>
      <c r="IH1264" s="426">
        <v>196</v>
      </c>
      <c r="II1264" s="426">
        <v>186</v>
      </c>
      <c r="IJ1264" s="426">
        <v>116</v>
      </c>
      <c r="IK1264" s="426">
        <v>71</v>
      </c>
      <c r="IL1264" s="426">
        <v>164</v>
      </c>
      <c r="IM1264" s="426">
        <v>81</v>
      </c>
      <c r="IN1264" s="426">
        <v>106</v>
      </c>
      <c r="IO1264" s="426">
        <v>55</v>
      </c>
      <c r="IP1264" s="426">
        <v>23</v>
      </c>
      <c r="IQ1264" s="426">
        <v>53</v>
      </c>
      <c r="IR1264" s="426">
        <v>113</v>
      </c>
      <c r="IS1264" s="426">
        <v>207</v>
      </c>
      <c r="IT1264" s="426">
        <v>167</v>
      </c>
      <c r="IU1264" s="426">
        <v>91</v>
      </c>
      <c r="IV1264" s="426">
        <v>139</v>
      </c>
      <c r="IW1264" s="426">
        <v>183</v>
      </c>
      <c r="IX1264" s="426">
        <v>229</v>
      </c>
      <c r="IY1264" s="426">
        <v>173</v>
      </c>
      <c r="IZ1264" s="426">
        <v>236</v>
      </c>
    </row>
    <row r="1265" spans="4:264" x14ac:dyDescent="0.2">
      <c r="E1265" s="428" t="s">
        <v>159</v>
      </c>
      <c r="F1265" s="426">
        <v>79</v>
      </c>
      <c r="G1265" s="426">
        <v>50</v>
      </c>
      <c r="H1265" s="426">
        <v>102</v>
      </c>
      <c r="I1265" s="426">
        <v>207</v>
      </c>
      <c r="J1265" s="426">
        <v>69</v>
      </c>
      <c r="K1265" s="426">
        <v>8</v>
      </c>
      <c r="L1265" s="426">
        <v>64</v>
      </c>
      <c r="M1265" s="426">
        <v>222</v>
      </c>
      <c r="N1265" s="426">
        <v>81</v>
      </c>
      <c r="O1265" s="426">
        <v>121</v>
      </c>
      <c r="P1265" s="426">
        <v>119</v>
      </c>
      <c r="Q1265" s="426">
        <v>43</v>
      </c>
      <c r="R1265" s="426">
        <v>254</v>
      </c>
      <c r="S1265" s="426">
        <v>178</v>
      </c>
      <c r="T1265" s="426">
        <v>137</v>
      </c>
      <c r="U1265" s="426">
        <v>88</v>
      </c>
      <c r="V1265" s="426">
        <v>130</v>
      </c>
      <c r="W1265" s="426">
        <v>160</v>
      </c>
      <c r="X1265" s="426">
        <v>213</v>
      </c>
      <c r="Y1265" s="426">
        <v>217</v>
      </c>
      <c r="Z1265" s="426">
        <v>129</v>
      </c>
      <c r="AA1265" s="426">
        <v>245</v>
      </c>
      <c r="AB1265" s="426">
        <v>70</v>
      </c>
      <c r="AC1265" s="426">
        <v>151</v>
      </c>
      <c r="AD1265" s="426">
        <v>76</v>
      </c>
      <c r="AE1265" s="426">
        <v>248</v>
      </c>
      <c r="AF1265" s="426">
        <v>179</v>
      </c>
      <c r="AG1265" s="426">
        <v>132</v>
      </c>
      <c r="AH1265" s="426">
        <v>111</v>
      </c>
      <c r="AI1265" s="426">
        <v>156</v>
      </c>
      <c r="AJ1265" s="426">
        <v>184</v>
      </c>
      <c r="AK1265" s="426">
        <v>55</v>
      </c>
      <c r="AL1265" s="426">
        <v>159</v>
      </c>
      <c r="AM1265" s="426">
        <v>237</v>
      </c>
      <c r="AN1265" s="426">
        <v>211</v>
      </c>
      <c r="AO1265" s="426">
        <v>177</v>
      </c>
      <c r="AP1265" s="426">
        <v>181</v>
      </c>
      <c r="AQ1265" s="426">
        <v>205</v>
      </c>
      <c r="AR1265" s="426">
        <v>61</v>
      </c>
      <c r="AS1265" s="426">
        <v>133</v>
      </c>
      <c r="AT1265" s="426">
        <v>153</v>
      </c>
      <c r="AU1265" s="426">
        <v>199</v>
      </c>
      <c r="AV1265" s="426">
        <v>52</v>
      </c>
      <c r="AW1265" s="426">
        <v>120</v>
      </c>
      <c r="AX1265" s="426">
        <v>146</v>
      </c>
      <c r="AY1265" s="426">
        <v>150</v>
      </c>
      <c r="AZ1265" s="426">
        <v>109</v>
      </c>
      <c r="BA1265" s="426">
        <v>95</v>
      </c>
      <c r="BB1265" s="426">
        <v>72</v>
      </c>
      <c r="BC1265" s="426">
        <v>136</v>
      </c>
      <c r="BD1265" s="426">
        <v>239</v>
      </c>
      <c r="BE1265" s="426">
        <v>138</v>
      </c>
      <c r="BF1265" s="426">
        <v>249</v>
      </c>
      <c r="BG1265" s="426">
        <v>5</v>
      </c>
      <c r="BH1265" s="426">
        <v>163</v>
      </c>
      <c r="BI1265" s="426">
        <v>250</v>
      </c>
      <c r="BJ1265" s="426">
        <v>89</v>
      </c>
      <c r="BK1265" s="426">
        <v>149</v>
      </c>
      <c r="BL1265" s="426">
        <v>63</v>
      </c>
      <c r="BM1265" s="426">
        <v>203</v>
      </c>
      <c r="BN1265" s="426">
        <v>2</v>
      </c>
      <c r="BO1265" s="426">
        <v>219</v>
      </c>
      <c r="BP1265" s="426">
        <v>67</v>
      </c>
      <c r="BQ1265" s="426">
        <v>191</v>
      </c>
      <c r="BR1265" s="426">
        <v>201</v>
      </c>
      <c r="BS1265" s="426">
        <v>37</v>
      </c>
      <c r="BT1265" s="426">
        <v>74</v>
      </c>
      <c r="BU1265" s="426">
        <v>167</v>
      </c>
      <c r="BV1265" s="426">
        <v>233</v>
      </c>
      <c r="BW1265" s="426">
        <v>19</v>
      </c>
      <c r="BX1265" s="426">
        <v>23</v>
      </c>
      <c r="BY1265" s="426">
        <v>175</v>
      </c>
      <c r="BZ1265" s="426">
        <v>85</v>
      </c>
      <c r="CA1265" s="426">
        <v>15</v>
      </c>
      <c r="CB1265" s="426">
        <v>253</v>
      </c>
      <c r="CC1265" s="426">
        <v>172</v>
      </c>
      <c r="CD1265" s="426">
        <v>208</v>
      </c>
      <c r="CE1265" s="426">
        <v>116</v>
      </c>
      <c r="CF1265" s="426">
        <v>31</v>
      </c>
      <c r="CG1265" s="426">
        <v>104</v>
      </c>
      <c r="CH1265" s="426">
        <v>124</v>
      </c>
      <c r="CI1265" s="426">
        <v>40</v>
      </c>
      <c r="CJ1265" s="426">
        <v>209</v>
      </c>
      <c r="CK1265" s="426">
        <v>183</v>
      </c>
      <c r="CL1265" s="426">
        <v>59</v>
      </c>
      <c r="CM1265" s="426">
        <v>193</v>
      </c>
      <c r="CN1265" s="426">
        <v>45</v>
      </c>
      <c r="CO1265" s="426">
        <v>230</v>
      </c>
      <c r="CP1265" s="426">
        <v>252</v>
      </c>
      <c r="CQ1265" s="426">
        <v>113</v>
      </c>
      <c r="CR1265" s="426">
        <v>197</v>
      </c>
      <c r="CS1265" s="426">
        <v>13</v>
      </c>
      <c r="CT1265" s="426">
        <v>46</v>
      </c>
      <c r="CU1265" s="426">
        <v>18</v>
      </c>
      <c r="CV1265" s="426">
        <v>206</v>
      </c>
      <c r="CW1265" s="426">
        <v>42</v>
      </c>
      <c r="CX1265" s="426">
        <v>114</v>
      </c>
      <c r="CY1265" s="426">
        <v>82</v>
      </c>
      <c r="CZ1265" s="426">
        <v>110</v>
      </c>
      <c r="DA1265" s="426">
        <v>186</v>
      </c>
      <c r="DB1265" s="426">
        <v>9</v>
      </c>
      <c r="DC1265" s="426">
        <v>126</v>
      </c>
      <c r="DD1265" s="426">
        <v>84</v>
      </c>
      <c r="DE1265" s="426">
        <v>157</v>
      </c>
      <c r="DF1265" s="426">
        <v>164</v>
      </c>
      <c r="DG1265" s="426">
        <v>194</v>
      </c>
      <c r="DH1265" s="426">
        <v>75</v>
      </c>
      <c r="DI1265" s="426">
        <v>35</v>
      </c>
      <c r="DJ1265" s="426">
        <v>226</v>
      </c>
      <c r="DK1265" s="426">
        <v>144</v>
      </c>
      <c r="DL1265" s="426">
        <v>140</v>
      </c>
      <c r="DM1265" s="426">
        <v>168</v>
      </c>
      <c r="DN1265" s="426">
        <v>215</v>
      </c>
      <c r="DO1265" s="426">
        <v>12</v>
      </c>
      <c r="DP1265" s="426">
        <v>7</v>
      </c>
      <c r="DQ1265" s="426">
        <v>200</v>
      </c>
      <c r="DR1265" s="426">
        <v>131</v>
      </c>
      <c r="DS1265" s="426">
        <v>36</v>
      </c>
      <c r="DT1265" s="426">
        <v>176</v>
      </c>
      <c r="DU1265" s="426">
        <v>1</v>
      </c>
      <c r="DV1265" s="426">
        <v>224</v>
      </c>
      <c r="DW1265" s="426">
        <v>251</v>
      </c>
      <c r="DX1265" s="426">
        <v>101</v>
      </c>
      <c r="DY1265" s="426">
        <v>33</v>
      </c>
      <c r="DZ1265" s="426">
        <v>122</v>
      </c>
      <c r="EA1265" s="426">
        <v>94</v>
      </c>
      <c r="EB1265" s="426">
        <v>173</v>
      </c>
      <c r="EC1265" s="426">
        <v>180</v>
      </c>
      <c r="ED1265" s="426">
        <v>221</v>
      </c>
      <c r="EE1265" s="426">
        <v>117</v>
      </c>
      <c r="EF1265" s="426">
        <v>34</v>
      </c>
      <c r="EG1265" s="426">
        <v>103</v>
      </c>
      <c r="EH1265" s="426">
        <v>171</v>
      </c>
      <c r="EI1265" s="426">
        <v>48</v>
      </c>
      <c r="EJ1265" s="426">
        <v>68</v>
      </c>
      <c r="EK1265" s="426">
        <v>148</v>
      </c>
      <c r="EL1265" s="426">
        <v>189</v>
      </c>
      <c r="EM1265" s="426">
        <v>39</v>
      </c>
      <c r="EN1265" s="426">
        <v>11</v>
      </c>
      <c r="EO1265" s="426">
        <v>192</v>
      </c>
      <c r="EP1265" s="426">
        <v>92</v>
      </c>
      <c r="EQ1265" s="426">
        <v>38</v>
      </c>
      <c r="ER1265" s="426">
        <v>107</v>
      </c>
      <c r="ES1265" s="426">
        <v>170</v>
      </c>
      <c r="ET1265" s="426">
        <v>32</v>
      </c>
      <c r="EU1265" s="426">
        <v>135</v>
      </c>
      <c r="EV1265" s="426">
        <v>108</v>
      </c>
      <c r="EW1265" s="426">
        <v>105</v>
      </c>
      <c r="EX1265" s="426">
        <v>30</v>
      </c>
      <c r="EY1265" s="426">
        <v>231</v>
      </c>
      <c r="EZ1265" s="426">
        <v>235</v>
      </c>
      <c r="FA1265" s="426">
        <v>49</v>
      </c>
      <c r="FB1265" s="426">
        <v>244</v>
      </c>
      <c r="FC1265" s="426">
        <v>247</v>
      </c>
      <c r="FD1265" s="426">
        <v>198</v>
      </c>
      <c r="FE1265" s="426">
        <v>240</v>
      </c>
      <c r="FF1265" s="426">
        <v>188</v>
      </c>
      <c r="FG1265" s="426">
        <v>6</v>
      </c>
      <c r="FH1265" s="426">
        <v>162</v>
      </c>
      <c r="FI1265" s="426">
        <v>51</v>
      </c>
      <c r="FJ1265" s="426">
        <v>238</v>
      </c>
      <c r="FK1265" s="426">
        <v>243</v>
      </c>
      <c r="FL1265" s="426">
        <v>214</v>
      </c>
      <c r="FM1265" s="426">
        <v>141</v>
      </c>
      <c r="FN1265" s="426">
        <v>169</v>
      </c>
      <c r="FO1265" s="426">
        <v>158</v>
      </c>
      <c r="FP1265" s="426">
        <v>78</v>
      </c>
      <c r="FQ1265" s="426">
        <v>21</v>
      </c>
      <c r="FR1265" s="426">
        <v>246</v>
      </c>
      <c r="FS1265" s="426">
        <v>202</v>
      </c>
      <c r="FT1265" s="426">
        <v>22</v>
      </c>
      <c r="FU1265" s="426">
        <v>28</v>
      </c>
      <c r="FV1265" s="426">
        <v>152</v>
      </c>
      <c r="FW1265" s="426">
        <v>212</v>
      </c>
      <c r="FX1265" s="426">
        <v>14</v>
      </c>
      <c r="FY1265" s="426">
        <v>112</v>
      </c>
      <c r="FZ1265" s="426">
        <v>165</v>
      </c>
      <c r="GA1265" s="426">
        <v>127</v>
      </c>
      <c r="GB1265" s="426">
        <v>90</v>
      </c>
      <c r="GC1265" s="426">
        <v>99</v>
      </c>
      <c r="GD1265" s="426">
        <v>25</v>
      </c>
      <c r="GE1265" s="426">
        <v>93</v>
      </c>
      <c r="GF1265" s="426">
        <v>196</v>
      </c>
      <c r="GG1265" s="426">
        <v>241</v>
      </c>
      <c r="GH1265" s="426">
        <v>58</v>
      </c>
      <c r="GI1265" s="426">
        <v>44</v>
      </c>
      <c r="GJ1265" s="426">
        <v>236</v>
      </c>
      <c r="GK1265" s="426">
        <v>145</v>
      </c>
      <c r="GL1265" s="426">
        <v>232</v>
      </c>
      <c r="GM1265" s="426">
        <v>242</v>
      </c>
      <c r="GN1265" s="426">
        <v>195</v>
      </c>
      <c r="GO1265" s="426">
        <v>98</v>
      </c>
      <c r="GP1265" s="426">
        <v>87</v>
      </c>
      <c r="GQ1265" s="426">
        <v>142</v>
      </c>
      <c r="GR1265" s="426">
        <v>73</v>
      </c>
      <c r="GS1265" s="426">
        <v>155</v>
      </c>
      <c r="GT1265" s="426">
        <v>115</v>
      </c>
      <c r="GU1265" s="426">
        <v>20</v>
      </c>
      <c r="GV1265" s="426">
        <v>123</v>
      </c>
      <c r="GW1265" s="426">
        <v>62</v>
      </c>
      <c r="GX1265" s="426">
        <v>182</v>
      </c>
      <c r="GY1265" s="426">
        <v>4</v>
      </c>
      <c r="GZ1265" s="426">
        <v>100</v>
      </c>
      <c r="HA1265" s="426">
        <v>128</v>
      </c>
      <c r="HB1265" s="426">
        <v>26</v>
      </c>
      <c r="HC1265" s="426">
        <v>204</v>
      </c>
      <c r="HD1265" s="426">
        <v>80</v>
      </c>
      <c r="HE1265" s="426">
        <v>29</v>
      </c>
      <c r="HF1265" s="426">
        <v>255</v>
      </c>
      <c r="HG1265" s="426">
        <v>228</v>
      </c>
      <c r="HH1265" s="426">
        <v>54</v>
      </c>
      <c r="HI1265" s="426">
        <v>83</v>
      </c>
      <c r="HJ1265" s="426">
        <v>10</v>
      </c>
      <c r="HK1265" s="426">
        <v>220</v>
      </c>
      <c r="HL1265" s="426">
        <v>96</v>
      </c>
      <c r="HM1265" s="426">
        <v>187</v>
      </c>
      <c r="HN1265" s="426">
        <v>91</v>
      </c>
      <c r="HO1265" s="426">
        <v>24</v>
      </c>
      <c r="HP1265" s="426">
        <v>47</v>
      </c>
      <c r="HQ1265" s="426">
        <v>16</v>
      </c>
      <c r="HR1265" s="426">
        <v>229</v>
      </c>
      <c r="HS1265" s="426">
        <v>234</v>
      </c>
      <c r="HT1265" s="426">
        <v>161</v>
      </c>
      <c r="HU1265" s="426">
        <v>143</v>
      </c>
      <c r="HV1265" s="426">
        <v>97</v>
      </c>
      <c r="HW1265" s="426">
        <v>65</v>
      </c>
      <c r="HX1265" s="426">
        <v>190</v>
      </c>
      <c r="HY1265" s="426">
        <v>17</v>
      </c>
      <c r="HZ1265" s="426">
        <v>125</v>
      </c>
      <c r="IA1265" s="426">
        <v>77</v>
      </c>
      <c r="IB1265" s="426">
        <v>174</v>
      </c>
      <c r="IC1265" s="426">
        <v>218</v>
      </c>
      <c r="ID1265" s="426">
        <v>57</v>
      </c>
      <c r="IE1265" s="426">
        <v>106</v>
      </c>
      <c r="IF1265" s="426">
        <v>147</v>
      </c>
      <c r="IG1265" s="426">
        <v>134</v>
      </c>
      <c r="IH1265" s="426">
        <v>166</v>
      </c>
      <c r="II1265" s="426">
        <v>227</v>
      </c>
      <c r="IJ1265" s="426">
        <v>71</v>
      </c>
      <c r="IK1265" s="426">
        <v>27</v>
      </c>
      <c r="IL1265" s="426">
        <v>118</v>
      </c>
      <c r="IM1265" s="426">
        <v>185</v>
      </c>
      <c r="IN1265" s="426">
        <v>56</v>
      </c>
      <c r="IO1265" s="426">
        <v>41</v>
      </c>
      <c r="IP1265" s="426">
        <v>66</v>
      </c>
      <c r="IQ1265" s="426">
        <v>210</v>
      </c>
      <c r="IR1265" s="426">
        <v>60</v>
      </c>
      <c r="IS1265" s="426">
        <v>139</v>
      </c>
      <c r="IT1265" s="426">
        <v>225</v>
      </c>
      <c r="IU1265" s="426">
        <v>3</v>
      </c>
      <c r="IV1265" s="426">
        <v>154</v>
      </c>
      <c r="IW1265" s="426">
        <v>216</v>
      </c>
      <c r="IX1265" s="426">
        <v>86</v>
      </c>
      <c r="IY1265" s="426">
        <v>223</v>
      </c>
      <c r="IZ1265" s="426">
        <v>53</v>
      </c>
    </row>
    <row r="1267" spans="4:264" x14ac:dyDescent="0.2">
      <c r="D1267" s="429">
        <v>256</v>
      </c>
      <c r="E1267" s="429" t="s">
        <v>179</v>
      </c>
    </row>
    <row r="1268" spans="4:264" x14ac:dyDescent="0.2">
      <c r="E1268" s="428" t="s">
        <v>130</v>
      </c>
      <c r="F1268" s="426">
        <v>1</v>
      </c>
      <c r="G1268" s="426">
        <v>2</v>
      </c>
      <c r="H1268" s="426">
        <v>3</v>
      </c>
      <c r="I1268" s="426">
        <v>4</v>
      </c>
      <c r="J1268" s="426">
        <v>5</v>
      </c>
      <c r="K1268" s="426">
        <v>6</v>
      </c>
      <c r="L1268" s="426">
        <v>7</v>
      </c>
      <c r="M1268" s="426">
        <v>8</v>
      </c>
      <c r="N1268" s="426">
        <v>9</v>
      </c>
      <c r="O1268" s="426">
        <v>10</v>
      </c>
      <c r="P1268" s="426">
        <v>11</v>
      </c>
      <c r="Q1268" s="426">
        <v>12</v>
      </c>
      <c r="R1268" s="426">
        <v>13</v>
      </c>
      <c r="S1268" s="426">
        <v>14</v>
      </c>
      <c r="T1268" s="426">
        <v>15</v>
      </c>
      <c r="U1268" s="426">
        <v>16</v>
      </c>
      <c r="V1268" s="426">
        <v>17</v>
      </c>
      <c r="W1268" s="426">
        <v>18</v>
      </c>
      <c r="X1268" s="426">
        <v>19</v>
      </c>
      <c r="Y1268" s="426">
        <v>20</v>
      </c>
      <c r="Z1268" s="426">
        <v>21</v>
      </c>
      <c r="AA1268" s="426">
        <v>22</v>
      </c>
      <c r="AB1268" s="426">
        <v>23</v>
      </c>
      <c r="AC1268" s="426">
        <v>24</v>
      </c>
      <c r="AD1268" s="426">
        <v>25</v>
      </c>
      <c r="AE1268" s="426">
        <v>26</v>
      </c>
      <c r="AF1268" s="426">
        <v>27</v>
      </c>
      <c r="AG1268" s="426">
        <v>28</v>
      </c>
      <c r="AH1268" s="426">
        <v>29</v>
      </c>
      <c r="AI1268" s="426">
        <v>30</v>
      </c>
      <c r="AJ1268" s="426">
        <v>31</v>
      </c>
      <c r="AK1268" s="426">
        <v>32</v>
      </c>
      <c r="AL1268" s="426">
        <v>33</v>
      </c>
      <c r="AM1268" s="426">
        <v>34</v>
      </c>
      <c r="AN1268" s="426">
        <v>35</v>
      </c>
      <c r="AO1268" s="426">
        <v>36</v>
      </c>
      <c r="AP1268" s="426">
        <v>37</v>
      </c>
      <c r="AQ1268" s="426">
        <v>38</v>
      </c>
      <c r="AR1268" s="426">
        <v>39</v>
      </c>
      <c r="AS1268" s="426">
        <v>40</v>
      </c>
      <c r="AT1268" s="426">
        <v>41</v>
      </c>
      <c r="AU1268" s="426">
        <v>42</v>
      </c>
      <c r="AV1268" s="426">
        <v>43</v>
      </c>
      <c r="AW1268" s="426">
        <v>44</v>
      </c>
      <c r="AX1268" s="426">
        <v>45</v>
      </c>
      <c r="AY1268" s="426">
        <v>46</v>
      </c>
      <c r="AZ1268" s="426">
        <v>47</v>
      </c>
      <c r="BA1268" s="426">
        <v>48</v>
      </c>
      <c r="BB1268" s="426">
        <v>49</v>
      </c>
      <c r="BC1268" s="426">
        <v>50</v>
      </c>
      <c r="BD1268" s="426">
        <v>51</v>
      </c>
      <c r="BE1268" s="426">
        <v>52</v>
      </c>
      <c r="BF1268" s="426">
        <v>53</v>
      </c>
      <c r="BG1268" s="426">
        <v>54</v>
      </c>
      <c r="BH1268" s="426">
        <v>55</v>
      </c>
      <c r="BI1268" s="426">
        <v>56</v>
      </c>
      <c r="BJ1268" s="426">
        <v>57</v>
      </c>
      <c r="BK1268" s="426">
        <v>58</v>
      </c>
      <c r="BL1268" s="426">
        <v>59</v>
      </c>
      <c r="BM1268" s="426">
        <v>60</v>
      </c>
      <c r="BN1268" s="426">
        <v>61</v>
      </c>
      <c r="BO1268" s="426">
        <v>62</v>
      </c>
      <c r="BP1268" s="426">
        <v>63</v>
      </c>
      <c r="BQ1268" s="426">
        <v>64</v>
      </c>
      <c r="BR1268" s="426">
        <v>65</v>
      </c>
      <c r="BS1268" s="426">
        <v>66</v>
      </c>
      <c r="BT1268" s="426">
        <v>67</v>
      </c>
      <c r="BU1268" s="426">
        <v>68</v>
      </c>
      <c r="BV1268" s="426">
        <v>69</v>
      </c>
      <c r="BW1268" s="426">
        <v>70</v>
      </c>
      <c r="BX1268" s="426">
        <v>71</v>
      </c>
      <c r="BY1268" s="426">
        <v>72</v>
      </c>
      <c r="BZ1268" s="426">
        <v>73</v>
      </c>
      <c r="CA1268" s="426">
        <v>74</v>
      </c>
      <c r="CB1268" s="426">
        <v>75</v>
      </c>
      <c r="CC1268" s="426">
        <v>76</v>
      </c>
      <c r="CD1268" s="426">
        <v>77</v>
      </c>
      <c r="CE1268" s="426">
        <v>78</v>
      </c>
      <c r="CF1268" s="426">
        <v>79</v>
      </c>
      <c r="CG1268" s="426">
        <v>80</v>
      </c>
      <c r="CH1268" s="426">
        <v>81</v>
      </c>
      <c r="CI1268" s="426">
        <v>82</v>
      </c>
      <c r="CJ1268" s="426">
        <v>83</v>
      </c>
      <c r="CK1268" s="426">
        <v>84</v>
      </c>
      <c r="CL1268" s="426">
        <v>85</v>
      </c>
      <c r="CM1268" s="426">
        <v>86</v>
      </c>
      <c r="CN1268" s="426">
        <v>87</v>
      </c>
      <c r="CO1268" s="426">
        <v>88</v>
      </c>
      <c r="CP1268" s="426">
        <v>89</v>
      </c>
      <c r="CQ1268" s="426">
        <v>90</v>
      </c>
      <c r="CR1268" s="426">
        <v>91</v>
      </c>
      <c r="CS1268" s="426">
        <v>92</v>
      </c>
      <c r="CT1268" s="426">
        <v>93</v>
      </c>
      <c r="CU1268" s="426">
        <v>94</v>
      </c>
      <c r="CV1268" s="426">
        <v>95</v>
      </c>
      <c r="CW1268" s="426">
        <v>96</v>
      </c>
      <c r="CX1268" s="426">
        <v>97</v>
      </c>
      <c r="CY1268" s="426">
        <v>98</v>
      </c>
      <c r="CZ1268" s="426">
        <v>99</v>
      </c>
      <c r="DA1268" s="426">
        <v>100</v>
      </c>
      <c r="DB1268" s="426">
        <v>101</v>
      </c>
      <c r="DC1268" s="426">
        <v>102</v>
      </c>
      <c r="DD1268" s="426">
        <v>103</v>
      </c>
      <c r="DE1268" s="426">
        <v>104</v>
      </c>
      <c r="DF1268" s="426">
        <v>105</v>
      </c>
      <c r="DG1268" s="426">
        <v>106</v>
      </c>
      <c r="DH1268" s="426">
        <v>107</v>
      </c>
      <c r="DI1268" s="426">
        <v>108</v>
      </c>
      <c r="DJ1268" s="426">
        <v>109</v>
      </c>
      <c r="DK1268" s="426">
        <v>110</v>
      </c>
      <c r="DL1268" s="426">
        <v>111</v>
      </c>
      <c r="DM1268" s="426">
        <v>112</v>
      </c>
      <c r="DN1268" s="426">
        <v>113</v>
      </c>
      <c r="DO1268" s="426">
        <v>114</v>
      </c>
      <c r="DP1268" s="426">
        <v>115</v>
      </c>
      <c r="DQ1268" s="426">
        <v>116</v>
      </c>
      <c r="DR1268" s="426">
        <v>117</v>
      </c>
      <c r="DS1268" s="426">
        <v>118</v>
      </c>
      <c r="DT1268" s="426">
        <v>119</v>
      </c>
      <c r="DU1268" s="426">
        <v>120</v>
      </c>
      <c r="DV1268" s="426">
        <v>121</v>
      </c>
      <c r="DW1268" s="426">
        <v>122</v>
      </c>
      <c r="DX1268" s="426">
        <v>123</v>
      </c>
      <c r="DY1268" s="426">
        <v>124</v>
      </c>
      <c r="DZ1268" s="426">
        <v>125</v>
      </c>
      <c r="EA1268" s="426">
        <v>126</v>
      </c>
      <c r="EB1268" s="426">
        <v>127</v>
      </c>
      <c r="EC1268" s="426">
        <v>128</v>
      </c>
      <c r="ED1268" s="426">
        <v>129</v>
      </c>
      <c r="EE1268" s="426">
        <v>130</v>
      </c>
      <c r="EF1268" s="426">
        <v>131</v>
      </c>
      <c r="EG1268" s="426">
        <v>132</v>
      </c>
      <c r="EH1268" s="426">
        <v>133</v>
      </c>
      <c r="EI1268" s="426">
        <v>134</v>
      </c>
      <c r="EJ1268" s="426">
        <v>135</v>
      </c>
      <c r="EK1268" s="426">
        <v>136</v>
      </c>
      <c r="EL1268" s="426">
        <v>137</v>
      </c>
      <c r="EM1268" s="426">
        <v>138</v>
      </c>
      <c r="EN1268" s="426">
        <v>139</v>
      </c>
      <c r="EO1268" s="426">
        <v>140</v>
      </c>
      <c r="EP1268" s="426">
        <v>141</v>
      </c>
      <c r="EQ1268" s="426">
        <v>142</v>
      </c>
      <c r="ER1268" s="426">
        <v>143</v>
      </c>
      <c r="ES1268" s="426">
        <v>144</v>
      </c>
      <c r="ET1268" s="426">
        <v>145</v>
      </c>
      <c r="EU1268" s="426">
        <v>146</v>
      </c>
      <c r="EV1268" s="426">
        <v>147</v>
      </c>
      <c r="EW1268" s="426">
        <v>148</v>
      </c>
      <c r="EX1268" s="426">
        <v>149</v>
      </c>
      <c r="EY1268" s="426">
        <v>150</v>
      </c>
      <c r="EZ1268" s="426">
        <v>151</v>
      </c>
      <c r="FA1268" s="426">
        <v>152</v>
      </c>
      <c r="FB1268" s="426">
        <v>153</v>
      </c>
      <c r="FC1268" s="426">
        <v>154</v>
      </c>
      <c r="FD1268" s="426">
        <v>155</v>
      </c>
      <c r="FE1268" s="426">
        <v>156</v>
      </c>
      <c r="FF1268" s="426">
        <v>157</v>
      </c>
      <c r="FG1268" s="426">
        <v>158</v>
      </c>
      <c r="FH1268" s="426">
        <v>159</v>
      </c>
      <c r="FI1268" s="426">
        <v>160</v>
      </c>
      <c r="FJ1268" s="426">
        <v>161</v>
      </c>
      <c r="FK1268" s="426">
        <v>162</v>
      </c>
      <c r="FL1268" s="426">
        <v>163</v>
      </c>
      <c r="FM1268" s="426">
        <v>164</v>
      </c>
      <c r="FN1268" s="426">
        <v>165</v>
      </c>
      <c r="FO1268" s="426">
        <v>166</v>
      </c>
      <c r="FP1268" s="426">
        <v>167</v>
      </c>
      <c r="FQ1268" s="426">
        <v>168</v>
      </c>
      <c r="FR1268" s="426">
        <v>169</v>
      </c>
      <c r="FS1268" s="426">
        <v>170</v>
      </c>
      <c r="FT1268" s="426">
        <v>171</v>
      </c>
      <c r="FU1268" s="426">
        <v>172</v>
      </c>
      <c r="FV1268" s="426">
        <v>173</v>
      </c>
      <c r="FW1268" s="426">
        <v>174</v>
      </c>
      <c r="FX1268" s="426">
        <v>175</v>
      </c>
      <c r="FY1268" s="426">
        <v>176</v>
      </c>
      <c r="FZ1268" s="426">
        <v>177</v>
      </c>
      <c r="GA1268" s="426">
        <v>178</v>
      </c>
      <c r="GB1268" s="426">
        <v>179</v>
      </c>
      <c r="GC1268" s="426">
        <v>180</v>
      </c>
      <c r="GD1268" s="426">
        <v>181</v>
      </c>
      <c r="GE1268" s="426">
        <v>182</v>
      </c>
      <c r="GF1268" s="426">
        <v>183</v>
      </c>
      <c r="GG1268" s="426">
        <v>184</v>
      </c>
      <c r="GH1268" s="426">
        <v>185</v>
      </c>
      <c r="GI1268" s="426">
        <v>186</v>
      </c>
      <c r="GJ1268" s="426">
        <v>187</v>
      </c>
      <c r="GK1268" s="426">
        <v>188</v>
      </c>
      <c r="GL1268" s="426">
        <v>189</v>
      </c>
      <c r="GM1268" s="426">
        <v>190</v>
      </c>
      <c r="GN1268" s="426">
        <v>191</v>
      </c>
      <c r="GO1268" s="426">
        <v>192</v>
      </c>
      <c r="GP1268" s="426">
        <v>193</v>
      </c>
      <c r="GQ1268" s="426">
        <v>194</v>
      </c>
      <c r="GR1268" s="426">
        <v>195</v>
      </c>
      <c r="GS1268" s="426">
        <v>196</v>
      </c>
      <c r="GT1268" s="426">
        <v>197</v>
      </c>
      <c r="GU1268" s="426">
        <v>198</v>
      </c>
      <c r="GV1268" s="426">
        <v>199</v>
      </c>
      <c r="GW1268" s="426">
        <v>200</v>
      </c>
      <c r="GX1268" s="426">
        <v>201</v>
      </c>
      <c r="GY1268" s="426">
        <v>202</v>
      </c>
      <c r="GZ1268" s="426">
        <v>203</v>
      </c>
      <c r="HA1268" s="426">
        <v>204</v>
      </c>
      <c r="HB1268" s="426">
        <v>205</v>
      </c>
      <c r="HC1268" s="426">
        <v>206</v>
      </c>
      <c r="HD1268" s="426">
        <v>207</v>
      </c>
      <c r="HE1268" s="426">
        <v>208</v>
      </c>
      <c r="HF1268" s="426">
        <v>209</v>
      </c>
      <c r="HG1268" s="426">
        <v>210</v>
      </c>
      <c r="HH1268" s="426">
        <v>211</v>
      </c>
      <c r="HI1268" s="426">
        <v>212</v>
      </c>
      <c r="HJ1268" s="426">
        <v>213</v>
      </c>
      <c r="HK1268" s="426">
        <v>214</v>
      </c>
      <c r="HL1268" s="426">
        <v>215</v>
      </c>
      <c r="HM1268" s="426">
        <v>216</v>
      </c>
      <c r="HN1268" s="426">
        <v>217</v>
      </c>
      <c r="HO1268" s="426">
        <v>218</v>
      </c>
      <c r="HP1268" s="426">
        <v>219</v>
      </c>
      <c r="HQ1268" s="426">
        <v>220</v>
      </c>
      <c r="HR1268" s="426">
        <v>221</v>
      </c>
      <c r="HS1268" s="426">
        <v>222</v>
      </c>
      <c r="HT1268" s="426">
        <v>223</v>
      </c>
      <c r="HU1268" s="426">
        <v>224</v>
      </c>
      <c r="HV1268" s="426">
        <v>225</v>
      </c>
      <c r="HW1268" s="426">
        <v>226</v>
      </c>
      <c r="HX1268" s="426">
        <v>227</v>
      </c>
      <c r="HY1268" s="426">
        <v>228</v>
      </c>
      <c r="HZ1268" s="426">
        <v>229</v>
      </c>
      <c r="IA1268" s="426">
        <v>230</v>
      </c>
      <c r="IB1268" s="426">
        <v>231</v>
      </c>
      <c r="IC1268" s="426">
        <v>232</v>
      </c>
      <c r="ID1268" s="426">
        <v>233</v>
      </c>
      <c r="IE1268" s="426">
        <v>234</v>
      </c>
      <c r="IF1268" s="426">
        <v>235</v>
      </c>
      <c r="IG1268" s="426">
        <v>236</v>
      </c>
      <c r="IH1268" s="426">
        <v>237</v>
      </c>
      <c r="II1268" s="426">
        <v>238</v>
      </c>
      <c r="IJ1268" s="426">
        <v>239</v>
      </c>
      <c r="IK1268" s="426">
        <v>240</v>
      </c>
      <c r="IL1268" s="426">
        <v>241</v>
      </c>
      <c r="IM1268" s="426">
        <v>242</v>
      </c>
      <c r="IN1268" s="426">
        <v>243</v>
      </c>
      <c r="IO1268" s="426">
        <v>244</v>
      </c>
      <c r="IQ1268" s="426">
        <v>245</v>
      </c>
      <c r="IR1268" s="426">
        <v>246</v>
      </c>
      <c r="IS1268" s="426">
        <v>247</v>
      </c>
      <c r="IT1268" s="426">
        <v>248</v>
      </c>
      <c r="IV1268" s="426">
        <v>249</v>
      </c>
      <c r="IW1268" s="426">
        <v>250</v>
      </c>
      <c r="IX1268" s="426">
        <v>251</v>
      </c>
      <c r="IY1268" s="426">
        <v>252</v>
      </c>
      <c r="JA1268" s="426">
        <v>253</v>
      </c>
      <c r="JB1268" s="426">
        <v>254</v>
      </c>
      <c r="JC1268" s="426">
        <v>255</v>
      </c>
      <c r="JD1268" s="426">
        <v>256</v>
      </c>
    </row>
    <row r="1269" spans="4:264" x14ac:dyDescent="0.2">
      <c r="E1269" s="428" t="s">
        <v>157</v>
      </c>
      <c r="F1269" s="426">
        <v>235</v>
      </c>
      <c r="G1269" s="426">
        <v>150</v>
      </c>
      <c r="H1269" s="426">
        <v>65</v>
      </c>
      <c r="I1269" s="426">
        <v>22</v>
      </c>
      <c r="J1269" s="426">
        <v>106</v>
      </c>
      <c r="K1269" s="426">
        <v>78</v>
      </c>
      <c r="L1269" s="426">
        <v>70</v>
      </c>
      <c r="M1269" s="426">
        <v>14</v>
      </c>
      <c r="N1269" s="426">
        <v>86</v>
      </c>
      <c r="O1269" s="426">
        <v>187</v>
      </c>
      <c r="P1269" s="426">
        <v>217</v>
      </c>
      <c r="Q1269" s="426">
        <v>15</v>
      </c>
      <c r="R1269" s="426">
        <v>252</v>
      </c>
      <c r="S1269" s="426">
        <v>172</v>
      </c>
      <c r="T1269" s="426">
        <v>121</v>
      </c>
      <c r="U1269" s="426">
        <v>133</v>
      </c>
      <c r="V1269" s="426">
        <v>136</v>
      </c>
      <c r="W1269" s="426">
        <v>120</v>
      </c>
      <c r="X1269" s="426">
        <v>167</v>
      </c>
      <c r="Y1269" s="426">
        <v>228</v>
      </c>
      <c r="Z1269" s="426">
        <v>2</v>
      </c>
      <c r="AA1269" s="426">
        <v>71</v>
      </c>
      <c r="AB1269" s="426">
        <v>42</v>
      </c>
      <c r="AC1269" s="426">
        <v>46</v>
      </c>
      <c r="AD1269" s="426">
        <v>181</v>
      </c>
      <c r="AE1269" s="426">
        <v>18</v>
      </c>
      <c r="AF1269" s="426">
        <v>33</v>
      </c>
      <c r="AG1269" s="426">
        <v>149</v>
      </c>
      <c r="AH1269" s="426">
        <v>211</v>
      </c>
      <c r="AI1269" s="426">
        <v>253</v>
      </c>
      <c r="AJ1269" s="426">
        <v>5</v>
      </c>
      <c r="AK1269" s="426">
        <v>138</v>
      </c>
      <c r="AL1269" s="426">
        <v>200</v>
      </c>
      <c r="AM1269" s="426">
        <v>225</v>
      </c>
      <c r="AN1269" s="426">
        <v>193</v>
      </c>
      <c r="AO1269" s="426">
        <v>229</v>
      </c>
      <c r="AP1269" s="426">
        <v>39</v>
      </c>
      <c r="AQ1269" s="426">
        <v>240</v>
      </c>
      <c r="AR1269" s="426">
        <v>47</v>
      </c>
      <c r="AS1269" s="426">
        <v>221</v>
      </c>
      <c r="AT1269" s="426">
        <v>54</v>
      </c>
      <c r="AU1269" s="426">
        <v>210</v>
      </c>
      <c r="AV1269" s="426">
        <v>94</v>
      </c>
      <c r="AW1269" s="426">
        <v>227</v>
      </c>
      <c r="AX1269" s="426">
        <v>37</v>
      </c>
      <c r="AY1269" s="426">
        <v>100</v>
      </c>
      <c r="AZ1269" s="426">
        <v>30</v>
      </c>
      <c r="BA1269" s="426">
        <v>19</v>
      </c>
      <c r="BB1269" s="426">
        <v>113</v>
      </c>
      <c r="BC1269" s="426">
        <v>162</v>
      </c>
      <c r="BD1269" s="426">
        <v>103</v>
      </c>
      <c r="BE1269" s="426">
        <v>175</v>
      </c>
      <c r="BF1269" s="426">
        <v>224</v>
      </c>
      <c r="BG1269" s="426">
        <v>208</v>
      </c>
      <c r="BH1269" s="426">
        <v>13</v>
      </c>
      <c r="BI1269" s="426">
        <v>53</v>
      </c>
      <c r="BJ1269" s="426">
        <v>205</v>
      </c>
      <c r="BK1269" s="426">
        <v>129</v>
      </c>
      <c r="BL1269" s="426">
        <v>12</v>
      </c>
      <c r="BM1269" s="426">
        <v>3</v>
      </c>
      <c r="BN1269" s="426">
        <v>159</v>
      </c>
      <c r="BO1269" s="426">
        <v>230</v>
      </c>
      <c r="BP1269" s="426">
        <v>114</v>
      </c>
      <c r="BQ1269" s="426">
        <v>218</v>
      </c>
      <c r="BR1269" s="426">
        <v>41</v>
      </c>
      <c r="BS1269" s="426">
        <v>147</v>
      </c>
      <c r="BT1269" s="426">
        <v>195</v>
      </c>
      <c r="BU1269" s="426">
        <v>81</v>
      </c>
      <c r="BV1269" s="426">
        <v>222</v>
      </c>
      <c r="BW1269" s="426">
        <v>246</v>
      </c>
      <c r="BX1269" s="426">
        <v>49</v>
      </c>
      <c r="BY1269" s="426">
        <v>135</v>
      </c>
      <c r="BZ1269" s="426">
        <v>11</v>
      </c>
      <c r="CA1269" s="426">
        <v>87</v>
      </c>
      <c r="CB1269" s="426">
        <v>178</v>
      </c>
      <c r="CC1269" s="426">
        <v>123</v>
      </c>
      <c r="CD1269" s="426">
        <v>151</v>
      </c>
      <c r="CE1269" s="426">
        <v>256</v>
      </c>
      <c r="CF1269" s="426">
        <v>8</v>
      </c>
      <c r="CG1269" s="426">
        <v>245</v>
      </c>
      <c r="CH1269" s="426">
        <v>83</v>
      </c>
      <c r="CI1269" s="426">
        <v>34</v>
      </c>
      <c r="CJ1269" s="426">
        <v>7</v>
      </c>
      <c r="CK1269" s="426">
        <v>92</v>
      </c>
      <c r="CL1269" s="426">
        <v>144</v>
      </c>
      <c r="CM1269" s="426">
        <v>9</v>
      </c>
      <c r="CN1269" s="426">
        <v>173</v>
      </c>
      <c r="CO1269" s="426">
        <v>109</v>
      </c>
      <c r="CP1269" s="426">
        <v>122</v>
      </c>
      <c r="CQ1269" s="426">
        <v>68</v>
      </c>
      <c r="CR1269" s="426">
        <v>190</v>
      </c>
      <c r="CS1269" s="426">
        <v>64</v>
      </c>
      <c r="CT1269" s="426">
        <v>74</v>
      </c>
      <c r="CU1269" s="426">
        <v>26</v>
      </c>
      <c r="CV1269" s="426">
        <v>104</v>
      </c>
      <c r="CW1269" s="426">
        <v>23</v>
      </c>
      <c r="CX1269" s="426">
        <v>134</v>
      </c>
      <c r="CY1269" s="426">
        <v>127</v>
      </c>
      <c r="CZ1269" s="426">
        <v>31</v>
      </c>
      <c r="DA1269" s="426">
        <v>142</v>
      </c>
      <c r="DB1269" s="426">
        <v>90</v>
      </c>
      <c r="DC1269" s="426">
        <v>199</v>
      </c>
      <c r="DD1269" s="426">
        <v>69</v>
      </c>
      <c r="DE1269" s="426">
        <v>91</v>
      </c>
      <c r="DF1269" s="426">
        <v>29</v>
      </c>
      <c r="DG1269" s="426">
        <v>97</v>
      </c>
      <c r="DH1269" s="426">
        <v>170</v>
      </c>
      <c r="DI1269" s="426">
        <v>124</v>
      </c>
      <c r="DJ1269" s="426">
        <v>63</v>
      </c>
      <c r="DK1269" s="426">
        <v>209</v>
      </c>
      <c r="DL1269" s="426">
        <v>117</v>
      </c>
      <c r="DM1269" s="426">
        <v>131</v>
      </c>
      <c r="DN1269" s="426">
        <v>174</v>
      </c>
      <c r="DO1269" s="426">
        <v>82</v>
      </c>
      <c r="DP1269" s="426">
        <v>157</v>
      </c>
      <c r="DQ1269" s="426">
        <v>132</v>
      </c>
      <c r="DR1269" s="426">
        <v>198</v>
      </c>
      <c r="DS1269" s="426">
        <v>146</v>
      </c>
      <c r="DT1269" s="426">
        <v>51</v>
      </c>
      <c r="DU1269" s="426">
        <v>168</v>
      </c>
      <c r="DV1269" s="426">
        <v>130</v>
      </c>
      <c r="DW1269" s="426">
        <v>43</v>
      </c>
      <c r="DX1269" s="426">
        <v>140</v>
      </c>
      <c r="DY1269" s="426">
        <v>112</v>
      </c>
      <c r="DZ1269" s="426">
        <v>102</v>
      </c>
      <c r="EA1269" s="426">
        <v>84</v>
      </c>
      <c r="EB1269" s="426">
        <v>156</v>
      </c>
      <c r="EC1269" s="426">
        <v>164</v>
      </c>
      <c r="ED1269" s="426">
        <v>56</v>
      </c>
      <c r="EE1269" s="426">
        <v>186</v>
      </c>
      <c r="EF1269" s="426">
        <v>107</v>
      </c>
      <c r="EG1269" s="426">
        <v>45</v>
      </c>
      <c r="EH1269" s="426">
        <v>85</v>
      </c>
      <c r="EI1269" s="426">
        <v>128</v>
      </c>
      <c r="EJ1269" s="426">
        <v>77</v>
      </c>
      <c r="EK1269" s="426">
        <v>179</v>
      </c>
      <c r="EL1269" s="426">
        <v>38</v>
      </c>
      <c r="EM1269" s="426">
        <v>115</v>
      </c>
      <c r="EN1269" s="426">
        <v>17</v>
      </c>
      <c r="EO1269" s="426">
        <v>161</v>
      </c>
      <c r="EP1269" s="426">
        <v>160</v>
      </c>
      <c r="EQ1269" s="426">
        <v>99</v>
      </c>
      <c r="ER1269" s="426">
        <v>197</v>
      </c>
      <c r="ES1269" s="426">
        <v>241</v>
      </c>
      <c r="ET1269" s="426">
        <v>21</v>
      </c>
      <c r="EU1269" s="426">
        <v>119</v>
      </c>
      <c r="EV1269" s="426">
        <v>96</v>
      </c>
      <c r="EW1269" s="426">
        <v>171</v>
      </c>
      <c r="EX1269" s="426">
        <v>166</v>
      </c>
      <c r="EY1269" s="426">
        <v>66</v>
      </c>
      <c r="EZ1269" s="426">
        <v>215</v>
      </c>
      <c r="FA1269" s="426">
        <v>233</v>
      </c>
      <c r="FB1269" s="426">
        <v>27</v>
      </c>
      <c r="FC1269" s="426">
        <v>110</v>
      </c>
      <c r="FD1269" s="426">
        <v>201</v>
      </c>
      <c r="FE1269" s="426">
        <v>152</v>
      </c>
      <c r="FF1269" s="426">
        <v>118</v>
      </c>
      <c r="FG1269" s="426">
        <v>237</v>
      </c>
      <c r="FH1269" s="426">
        <v>183</v>
      </c>
      <c r="FI1269" s="426">
        <v>48</v>
      </c>
      <c r="FJ1269" s="426">
        <v>169</v>
      </c>
      <c r="FK1269" s="426">
        <v>20</v>
      </c>
      <c r="FL1269" s="426">
        <v>177</v>
      </c>
      <c r="FM1269" s="426">
        <v>141</v>
      </c>
      <c r="FN1269" s="426">
        <v>242</v>
      </c>
      <c r="FO1269" s="426">
        <v>243</v>
      </c>
      <c r="FP1269" s="426">
        <v>93</v>
      </c>
      <c r="FQ1269" s="426">
        <v>254</v>
      </c>
      <c r="FR1269" s="426">
        <v>196</v>
      </c>
      <c r="FS1269" s="426">
        <v>216</v>
      </c>
      <c r="FT1269" s="426">
        <v>80</v>
      </c>
      <c r="FU1269" s="426">
        <v>105</v>
      </c>
      <c r="FV1269" s="426">
        <v>32</v>
      </c>
      <c r="FW1269" s="426">
        <v>207</v>
      </c>
      <c r="FX1269" s="426">
        <v>255</v>
      </c>
      <c r="FY1269" s="426">
        <v>244</v>
      </c>
      <c r="FZ1269" s="426">
        <v>76</v>
      </c>
      <c r="GA1269" s="426">
        <v>57</v>
      </c>
      <c r="GB1269" s="426">
        <v>203</v>
      </c>
      <c r="GC1269" s="426">
        <v>101</v>
      </c>
      <c r="GD1269" s="426">
        <v>153</v>
      </c>
      <c r="GE1269" s="426">
        <v>1</v>
      </c>
      <c r="GF1269" s="426">
        <v>250</v>
      </c>
      <c r="GG1269" s="426">
        <v>95</v>
      </c>
      <c r="GH1269" s="426">
        <v>188</v>
      </c>
      <c r="GI1269" s="426">
        <v>234</v>
      </c>
      <c r="GJ1269" s="426">
        <v>143</v>
      </c>
      <c r="GK1269" s="426">
        <v>62</v>
      </c>
      <c r="GL1269" s="426">
        <v>58</v>
      </c>
      <c r="GM1269" s="426">
        <v>184</v>
      </c>
      <c r="GN1269" s="426">
        <v>248</v>
      </c>
      <c r="GO1269" s="426">
        <v>238</v>
      </c>
      <c r="GP1269" s="426">
        <v>6</v>
      </c>
      <c r="GQ1269" s="426">
        <v>126</v>
      </c>
      <c r="GR1269" s="426">
        <v>116</v>
      </c>
      <c r="GS1269" s="426">
        <v>79</v>
      </c>
      <c r="GT1269" s="426">
        <v>60</v>
      </c>
      <c r="GU1269" s="426">
        <v>182</v>
      </c>
      <c r="GV1269" s="426">
        <v>247</v>
      </c>
      <c r="GW1269" s="426">
        <v>236</v>
      </c>
      <c r="GX1269" s="426">
        <v>239</v>
      </c>
      <c r="GY1269" s="426">
        <v>165</v>
      </c>
      <c r="GZ1269" s="426">
        <v>55</v>
      </c>
      <c r="HA1269" s="426">
        <v>249</v>
      </c>
      <c r="HB1269" s="426">
        <v>194</v>
      </c>
      <c r="HC1269" s="426">
        <v>125</v>
      </c>
      <c r="HD1269" s="426">
        <v>4</v>
      </c>
      <c r="HE1269" s="426">
        <v>25</v>
      </c>
      <c r="HF1269" s="426">
        <v>202</v>
      </c>
      <c r="HG1269" s="426">
        <v>213</v>
      </c>
      <c r="HH1269" s="426">
        <v>137</v>
      </c>
      <c r="HI1269" s="426">
        <v>214</v>
      </c>
      <c r="HJ1269" s="426">
        <v>176</v>
      </c>
      <c r="HK1269" s="426">
        <v>50</v>
      </c>
      <c r="HL1269" s="426">
        <v>206</v>
      </c>
      <c r="HM1269" s="426">
        <v>251</v>
      </c>
      <c r="HN1269" s="426">
        <v>223</v>
      </c>
      <c r="HO1269" s="426">
        <v>59</v>
      </c>
      <c r="HP1269" s="426">
        <v>108</v>
      </c>
      <c r="HQ1269" s="426">
        <v>61</v>
      </c>
      <c r="HR1269" s="426">
        <v>139</v>
      </c>
      <c r="HS1269" s="426">
        <v>98</v>
      </c>
      <c r="HT1269" s="426">
        <v>75</v>
      </c>
      <c r="HU1269" s="426">
        <v>180</v>
      </c>
      <c r="HV1269" s="426">
        <v>189</v>
      </c>
      <c r="HW1269" s="426">
        <v>145</v>
      </c>
      <c r="HX1269" s="426">
        <v>185</v>
      </c>
      <c r="HY1269" s="426">
        <v>155</v>
      </c>
      <c r="HZ1269" s="426">
        <v>16</v>
      </c>
      <c r="IA1269" s="426">
        <v>52</v>
      </c>
      <c r="IB1269" s="426">
        <v>10</v>
      </c>
      <c r="IC1269" s="426">
        <v>28</v>
      </c>
      <c r="ID1269" s="426">
        <v>212</v>
      </c>
      <c r="IE1269" s="426">
        <v>226</v>
      </c>
      <c r="IF1269" s="426">
        <v>158</v>
      </c>
      <c r="IG1269" s="426">
        <v>154</v>
      </c>
      <c r="IH1269" s="426">
        <v>219</v>
      </c>
      <c r="II1269" s="426">
        <v>191</v>
      </c>
      <c r="IJ1269" s="426">
        <v>40</v>
      </c>
      <c r="IK1269" s="426">
        <v>73</v>
      </c>
      <c r="IL1269" s="426">
        <v>35</v>
      </c>
      <c r="IM1269" s="426">
        <v>44</v>
      </c>
      <c r="IN1269" s="426">
        <v>231</v>
      </c>
      <c r="IO1269" s="426">
        <v>192</v>
      </c>
      <c r="IQ1269" s="426">
        <v>89</v>
      </c>
      <c r="IR1269" s="426">
        <v>111</v>
      </c>
      <c r="IS1269" s="426">
        <v>72</v>
      </c>
      <c r="IT1269" s="426">
        <v>163</v>
      </c>
      <c r="IV1269" s="426">
        <v>220</v>
      </c>
      <c r="IW1269" s="426">
        <v>148</v>
      </c>
      <c r="IX1269" s="426">
        <v>36</v>
      </c>
      <c r="IY1269" s="426">
        <v>67</v>
      </c>
      <c r="JA1269" s="426">
        <v>204</v>
      </c>
      <c r="JB1269" s="426">
        <v>24</v>
      </c>
      <c r="JC1269" s="426">
        <v>232</v>
      </c>
      <c r="JD1269" s="426">
        <v>88</v>
      </c>
    </row>
    <row r="1270" spans="4:264" x14ac:dyDescent="0.2">
      <c r="E1270" s="428" t="s">
        <v>159</v>
      </c>
      <c r="F1270" s="426">
        <v>180</v>
      </c>
      <c r="G1270" s="426">
        <v>256</v>
      </c>
      <c r="H1270" s="426">
        <v>67</v>
      </c>
      <c r="I1270" s="426">
        <v>57</v>
      </c>
      <c r="J1270" s="426">
        <v>111</v>
      </c>
      <c r="K1270" s="426">
        <v>112</v>
      </c>
      <c r="L1270" s="426">
        <v>161</v>
      </c>
      <c r="M1270" s="426">
        <v>159</v>
      </c>
      <c r="N1270" s="426">
        <v>36</v>
      </c>
      <c r="O1270" s="426">
        <v>26</v>
      </c>
      <c r="P1270" s="426">
        <v>87</v>
      </c>
      <c r="Q1270" s="426">
        <v>203</v>
      </c>
      <c r="R1270" s="426">
        <v>219</v>
      </c>
      <c r="S1270" s="426">
        <v>235</v>
      </c>
      <c r="T1270" s="426">
        <v>238</v>
      </c>
      <c r="U1270" s="426">
        <v>20</v>
      </c>
      <c r="V1270" s="426">
        <v>66</v>
      </c>
      <c r="W1270" s="426">
        <v>175</v>
      </c>
      <c r="X1270" s="426">
        <v>215</v>
      </c>
      <c r="Y1270" s="426">
        <v>154</v>
      </c>
      <c r="Z1270" s="426">
        <v>85</v>
      </c>
      <c r="AA1270" s="426">
        <v>63</v>
      </c>
      <c r="AB1270" s="426">
        <v>165</v>
      </c>
      <c r="AC1270" s="426">
        <v>98</v>
      </c>
      <c r="AD1270" s="426">
        <v>1</v>
      </c>
      <c r="AE1270" s="426">
        <v>45</v>
      </c>
      <c r="AF1270" s="426">
        <v>218</v>
      </c>
      <c r="AG1270" s="426">
        <v>22</v>
      </c>
      <c r="AH1270" s="426">
        <v>245</v>
      </c>
      <c r="AI1270" s="426">
        <v>223</v>
      </c>
      <c r="AJ1270" s="426">
        <v>108</v>
      </c>
      <c r="AK1270" s="426">
        <v>130</v>
      </c>
      <c r="AL1270" s="426">
        <v>91</v>
      </c>
      <c r="AM1270" s="426">
        <v>217</v>
      </c>
      <c r="AN1270" s="426">
        <v>2</v>
      </c>
      <c r="AO1270" s="426">
        <v>88</v>
      </c>
      <c r="AP1270" s="426">
        <v>224</v>
      </c>
      <c r="AQ1270" s="426">
        <v>205</v>
      </c>
      <c r="AR1270" s="426">
        <v>190</v>
      </c>
      <c r="AS1270" s="426">
        <v>56</v>
      </c>
      <c r="AT1270" s="426">
        <v>230</v>
      </c>
      <c r="AU1270" s="426">
        <v>241</v>
      </c>
      <c r="AV1270" s="426">
        <v>134</v>
      </c>
      <c r="AW1270" s="426">
        <v>198</v>
      </c>
      <c r="AX1270" s="426">
        <v>176</v>
      </c>
      <c r="AY1270" s="426">
        <v>168</v>
      </c>
      <c r="AZ1270" s="426">
        <v>200</v>
      </c>
      <c r="BA1270" s="426">
        <v>80</v>
      </c>
      <c r="BB1270" s="426">
        <v>233</v>
      </c>
      <c r="BC1270" s="426">
        <v>84</v>
      </c>
      <c r="BD1270" s="426">
        <v>74</v>
      </c>
      <c r="BE1270" s="426">
        <v>55</v>
      </c>
      <c r="BF1270" s="426">
        <v>236</v>
      </c>
      <c r="BG1270" s="426">
        <v>210</v>
      </c>
      <c r="BH1270" s="426">
        <v>136</v>
      </c>
      <c r="BI1270" s="426">
        <v>247</v>
      </c>
      <c r="BJ1270" s="426">
        <v>184</v>
      </c>
      <c r="BK1270" s="426">
        <v>77</v>
      </c>
      <c r="BL1270" s="426">
        <v>53</v>
      </c>
      <c r="BM1270" s="426">
        <v>38</v>
      </c>
      <c r="BN1270" s="426">
        <v>213</v>
      </c>
      <c r="BO1270" s="426">
        <v>186</v>
      </c>
      <c r="BP1270" s="426">
        <v>216</v>
      </c>
      <c r="BQ1270" s="426">
        <v>197</v>
      </c>
      <c r="BR1270" s="426">
        <v>182</v>
      </c>
      <c r="BS1270" s="426">
        <v>65</v>
      </c>
      <c r="BT1270" s="426">
        <v>8</v>
      </c>
      <c r="BU1270" s="426">
        <v>253</v>
      </c>
      <c r="BV1270" s="426">
        <v>212</v>
      </c>
      <c r="BW1270" s="426">
        <v>78</v>
      </c>
      <c r="BX1270" s="426">
        <v>12</v>
      </c>
      <c r="BY1270" s="426">
        <v>145</v>
      </c>
      <c r="BZ1270" s="426">
        <v>41</v>
      </c>
      <c r="CA1270" s="426">
        <v>71</v>
      </c>
      <c r="CB1270" s="426">
        <v>51</v>
      </c>
      <c r="CC1270" s="426">
        <v>140</v>
      </c>
      <c r="CD1270" s="426">
        <v>163</v>
      </c>
      <c r="CE1270" s="426">
        <v>166</v>
      </c>
      <c r="CF1270" s="426">
        <v>125</v>
      </c>
      <c r="CG1270" s="426">
        <v>173</v>
      </c>
      <c r="CH1270" s="426">
        <v>3</v>
      </c>
      <c r="CI1270" s="426">
        <v>106</v>
      </c>
      <c r="CJ1270" s="426">
        <v>221</v>
      </c>
      <c r="CK1270" s="426">
        <v>191</v>
      </c>
      <c r="CL1270" s="426">
        <v>179</v>
      </c>
      <c r="CM1270" s="426">
        <v>242</v>
      </c>
      <c r="CN1270" s="426">
        <v>209</v>
      </c>
      <c r="CO1270" s="426">
        <v>246</v>
      </c>
      <c r="CP1270" s="426">
        <v>137</v>
      </c>
      <c r="CQ1270" s="426">
        <v>42</v>
      </c>
      <c r="CR1270" s="426">
        <v>95</v>
      </c>
      <c r="CS1270" s="426">
        <v>116</v>
      </c>
      <c r="CT1270" s="426">
        <v>141</v>
      </c>
      <c r="CU1270" s="426">
        <v>61</v>
      </c>
      <c r="CV1270" s="426">
        <v>229</v>
      </c>
      <c r="CW1270" s="426">
        <v>113</v>
      </c>
      <c r="CX1270" s="426">
        <v>109</v>
      </c>
      <c r="CY1270" s="426">
        <v>4</v>
      </c>
      <c r="CZ1270" s="426">
        <v>96</v>
      </c>
      <c r="DA1270" s="426">
        <v>250</v>
      </c>
      <c r="DB1270" s="426">
        <v>225</v>
      </c>
      <c r="DC1270" s="426">
        <v>178</v>
      </c>
      <c r="DD1270" s="426">
        <v>248</v>
      </c>
      <c r="DE1270" s="426">
        <v>28</v>
      </c>
      <c r="DF1270" s="426">
        <v>23</v>
      </c>
      <c r="DG1270" s="426">
        <v>187</v>
      </c>
      <c r="DH1270" s="426">
        <v>89</v>
      </c>
      <c r="DI1270" s="426">
        <v>227</v>
      </c>
      <c r="DJ1270" s="426">
        <v>18</v>
      </c>
      <c r="DK1270" s="426">
        <v>126</v>
      </c>
      <c r="DL1270" s="426">
        <v>208</v>
      </c>
      <c r="DM1270" s="426">
        <v>139</v>
      </c>
      <c r="DN1270" s="426">
        <v>100</v>
      </c>
      <c r="DO1270" s="426">
        <v>72</v>
      </c>
      <c r="DP1270" s="426">
        <v>169</v>
      </c>
      <c r="DQ1270" s="426">
        <v>37</v>
      </c>
      <c r="DR1270" s="426">
        <v>158</v>
      </c>
      <c r="DS1270" s="426">
        <v>195</v>
      </c>
      <c r="DT1270" s="426">
        <v>97</v>
      </c>
      <c r="DU1270" s="426">
        <v>152</v>
      </c>
      <c r="DV1270" s="426">
        <v>115</v>
      </c>
      <c r="DW1270" s="426">
        <v>86</v>
      </c>
      <c r="DX1270" s="426">
        <v>47</v>
      </c>
      <c r="DY1270" s="426">
        <v>5</v>
      </c>
      <c r="DZ1270" s="426">
        <v>119</v>
      </c>
      <c r="EA1270" s="426">
        <v>150</v>
      </c>
      <c r="EB1270" s="426">
        <v>249</v>
      </c>
      <c r="EC1270" s="426">
        <v>122</v>
      </c>
      <c r="ED1270" s="426">
        <v>232</v>
      </c>
      <c r="EE1270" s="426">
        <v>16</v>
      </c>
      <c r="EF1270" s="426">
        <v>144</v>
      </c>
      <c r="EG1270" s="426">
        <v>189</v>
      </c>
      <c r="EH1270" s="426">
        <v>10</v>
      </c>
      <c r="EI1270" s="426">
        <v>93</v>
      </c>
      <c r="EJ1270" s="426">
        <v>46</v>
      </c>
      <c r="EK1270" s="426">
        <v>30</v>
      </c>
      <c r="EL1270" s="426">
        <v>35</v>
      </c>
      <c r="EM1270" s="426">
        <v>60</v>
      </c>
      <c r="EN1270" s="426">
        <v>138</v>
      </c>
      <c r="EO1270" s="426">
        <v>202</v>
      </c>
      <c r="EP1270" s="426">
        <v>94</v>
      </c>
      <c r="EQ1270" s="426">
        <v>188</v>
      </c>
      <c r="ER1270" s="426">
        <v>135</v>
      </c>
      <c r="ES1270" s="426">
        <v>181</v>
      </c>
      <c r="ET1270" s="426">
        <v>244</v>
      </c>
      <c r="EU1270" s="426">
        <v>64</v>
      </c>
      <c r="EV1270" s="426">
        <v>59</v>
      </c>
      <c r="EW1270" s="426">
        <v>121</v>
      </c>
      <c r="EX1270" s="426">
        <v>7</v>
      </c>
      <c r="EY1270" s="426">
        <v>156</v>
      </c>
      <c r="EZ1270" s="426">
        <v>110</v>
      </c>
      <c r="FA1270" s="426">
        <v>101</v>
      </c>
      <c r="FB1270" s="426">
        <v>90</v>
      </c>
      <c r="FC1270" s="426">
        <v>11</v>
      </c>
      <c r="FD1270" s="426">
        <v>92</v>
      </c>
      <c r="FE1270" s="426">
        <v>104</v>
      </c>
      <c r="FF1270" s="426">
        <v>193</v>
      </c>
      <c r="FG1270" s="426">
        <v>211</v>
      </c>
      <c r="FH1270" s="426">
        <v>107</v>
      </c>
      <c r="FI1270" s="426">
        <v>32</v>
      </c>
      <c r="FJ1270" s="426">
        <v>194</v>
      </c>
      <c r="FK1270" s="426">
        <v>124</v>
      </c>
      <c r="FL1270" s="426">
        <v>142</v>
      </c>
      <c r="FM1270" s="426">
        <v>132</v>
      </c>
      <c r="FN1270" s="426">
        <v>54</v>
      </c>
      <c r="FO1270" s="426">
        <v>214</v>
      </c>
      <c r="FP1270" s="426">
        <v>114</v>
      </c>
      <c r="FQ1270" s="426">
        <v>167</v>
      </c>
      <c r="FR1270" s="426">
        <v>243</v>
      </c>
      <c r="FS1270" s="426">
        <v>33</v>
      </c>
      <c r="FT1270" s="426">
        <v>69</v>
      </c>
      <c r="FU1270" s="426">
        <v>120</v>
      </c>
      <c r="FV1270" s="426">
        <v>172</v>
      </c>
      <c r="FW1270" s="426">
        <v>231</v>
      </c>
      <c r="FX1270" s="426">
        <v>9</v>
      </c>
      <c r="FY1270" s="426">
        <v>157</v>
      </c>
      <c r="FZ1270" s="426">
        <v>73</v>
      </c>
      <c r="GA1270" s="426">
        <v>185</v>
      </c>
      <c r="GB1270" s="426">
        <v>118</v>
      </c>
      <c r="GC1270" s="426">
        <v>196</v>
      </c>
      <c r="GD1270" s="426">
        <v>29</v>
      </c>
      <c r="GE1270" s="426">
        <v>239</v>
      </c>
      <c r="GF1270" s="426">
        <v>99</v>
      </c>
      <c r="GG1270" s="426">
        <v>143</v>
      </c>
      <c r="GH1270" s="426">
        <v>123</v>
      </c>
      <c r="GI1270" s="426">
        <v>52</v>
      </c>
      <c r="GJ1270" s="426">
        <v>255</v>
      </c>
      <c r="GK1270" s="426">
        <v>44</v>
      </c>
      <c r="GL1270" s="426">
        <v>76</v>
      </c>
      <c r="GM1270" s="426">
        <v>62</v>
      </c>
      <c r="GN1270" s="426">
        <v>102</v>
      </c>
      <c r="GO1270" s="426">
        <v>19</v>
      </c>
      <c r="GP1270" s="426">
        <v>70</v>
      </c>
      <c r="GQ1270" s="426">
        <v>237</v>
      </c>
      <c r="GR1270" s="426">
        <v>192</v>
      </c>
      <c r="GS1270" s="426">
        <v>155</v>
      </c>
      <c r="GT1270" s="426">
        <v>129</v>
      </c>
      <c r="GU1270" s="426">
        <v>17</v>
      </c>
      <c r="GV1270" s="426">
        <v>6</v>
      </c>
      <c r="GW1270" s="426">
        <v>148</v>
      </c>
      <c r="GX1270" s="426">
        <v>164</v>
      </c>
      <c r="GY1270" s="426">
        <v>48</v>
      </c>
      <c r="GZ1270" s="426">
        <v>160</v>
      </c>
      <c r="HA1270" s="426">
        <v>117</v>
      </c>
      <c r="HB1270" s="426">
        <v>103</v>
      </c>
      <c r="HC1270" s="426">
        <v>128</v>
      </c>
      <c r="HD1270" s="426">
        <v>13</v>
      </c>
      <c r="HE1270" s="426">
        <v>170</v>
      </c>
      <c r="HF1270" s="426">
        <v>146</v>
      </c>
      <c r="HG1270" s="426">
        <v>81</v>
      </c>
      <c r="HH1270" s="426">
        <v>174</v>
      </c>
      <c r="HI1270" s="426">
        <v>14</v>
      </c>
      <c r="HJ1270" s="426">
        <v>34</v>
      </c>
      <c r="HK1270" s="426">
        <v>153</v>
      </c>
      <c r="HL1270" s="426">
        <v>254</v>
      </c>
      <c r="HM1270" s="426">
        <v>40</v>
      </c>
      <c r="HN1270" s="426">
        <v>226</v>
      </c>
      <c r="HO1270" s="426">
        <v>162</v>
      </c>
      <c r="HP1270" s="426">
        <v>171</v>
      </c>
      <c r="HQ1270" s="426">
        <v>27</v>
      </c>
      <c r="HR1270" s="426">
        <v>252</v>
      </c>
      <c r="HS1270" s="426">
        <v>228</v>
      </c>
      <c r="HT1270" s="426">
        <v>206</v>
      </c>
      <c r="HU1270" s="426">
        <v>21</v>
      </c>
      <c r="HV1270" s="426">
        <v>43</v>
      </c>
      <c r="HW1270" s="426">
        <v>24</v>
      </c>
      <c r="HX1270" s="426">
        <v>149</v>
      </c>
      <c r="HY1270" s="426">
        <v>82</v>
      </c>
      <c r="HZ1270" s="426">
        <v>220</v>
      </c>
      <c r="IA1270" s="426">
        <v>151</v>
      </c>
      <c r="IB1270" s="426">
        <v>39</v>
      </c>
      <c r="IC1270" s="426">
        <v>204</v>
      </c>
      <c r="ID1270" s="426">
        <v>199</v>
      </c>
      <c r="IE1270" s="426">
        <v>133</v>
      </c>
      <c r="IF1270" s="426">
        <v>251</v>
      </c>
      <c r="IG1270" s="426">
        <v>105</v>
      </c>
      <c r="IH1270" s="426">
        <v>58</v>
      </c>
      <c r="II1270" s="426">
        <v>15</v>
      </c>
      <c r="IJ1270" s="426">
        <v>127</v>
      </c>
      <c r="IK1270" s="426">
        <v>79</v>
      </c>
      <c r="IL1270" s="426">
        <v>68</v>
      </c>
      <c r="IM1270" s="426">
        <v>201</v>
      </c>
      <c r="IN1270" s="426">
        <v>49</v>
      </c>
      <c r="IO1270" s="426">
        <v>83</v>
      </c>
      <c r="IQ1270" s="426">
        <v>50</v>
      </c>
      <c r="IR1270" s="426">
        <v>240</v>
      </c>
      <c r="IS1270" s="426">
        <v>234</v>
      </c>
      <c r="IT1270" s="426">
        <v>147</v>
      </c>
      <c r="IV1270" s="426">
        <v>183</v>
      </c>
      <c r="IW1270" s="426">
        <v>25</v>
      </c>
      <c r="IX1270" s="426">
        <v>222</v>
      </c>
      <c r="IY1270" s="426">
        <v>177</v>
      </c>
      <c r="JA1270" s="426">
        <v>207</v>
      </c>
      <c r="JB1270" s="426">
        <v>75</v>
      </c>
      <c r="JC1270" s="426">
        <v>31</v>
      </c>
      <c r="JD1270" s="426">
        <v>131</v>
      </c>
    </row>
    <row r="1272" spans="4:264" x14ac:dyDescent="0.2">
      <c r="D1272" s="429">
        <v>257</v>
      </c>
      <c r="E1272" s="429" t="s">
        <v>179</v>
      </c>
    </row>
    <row r="1273" spans="4:264" x14ac:dyDescent="0.2">
      <c r="E1273" s="428" t="s">
        <v>130</v>
      </c>
      <c r="F1273" s="426">
        <v>1</v>
      </c>
      <c r="G1273" s="426">
        <v>2</v>
      </c>
      <c r="H1273" s="426">
        <v>3</v>
      </c>
      <c r="I1273" s="426">
        <v>4</v>
      </c>
      <c r="J1273" s="426">
        <v>5</v>
      </c>
      <c r="K1273" s="426">
        <v>6</v>
      </c>
      <c r="L1273" s="426">
        <v>7</v>
      </c>
      <c r="M1273" s="426">
        <v>8</v>
      </c>
      <c r="N1273" s="426">
        <v>9</v>
      </c>
      <c r="O1273" s="426">
        <v>10</v>
      </c>
      <c r="P1273" s="426">
        <v>11</v>
      </c>
      <c r="Q1273" s="426">
        <v>12</v>
      </c>
      <c r="R1273" s="426">
        <v>13</v>
      </c>
      <c r="S1273" s="426">
        <v>14</v>
      </c>
      <c r="T1273" s="426">
        <v>15</v>
      </c>
      <c r="U1273" s="426">
        <v>16</v>
      </c>
      <c r="V1273" s="426">
        <v>17</v>
      </c>
      <c r="W1273" s="426">
        <v>18</v>
      </c>
      <c r="X1273" s="426">
        <v>19</v>
      </c>
      <c r="Y1273" s="426">
        <v>20</v>
      </c>
      <c r="Z1273" s="426">
        <v>21</v>
      </c>
      <c r="AA1273" s="426">
        <v>22</v>
      </c>
      <c r="AB1273" s="426">
        <v>23</v>
      </c>
      <c r="AC1273" s="426">
        <v>24</v>
      </c>
      <c r="AD1273" s="426">
        <v>25</v>
      </c>
      <c r="AE1273" s="426">
        <v>26</v>
      </c>
      <c r="AF1273" s="426">
        <v>27</v>
      </c>
      <c r="AG1273" s="426">
        <v>28</v>
      </c>
      <c r="AH1273" s="426">
        <v>29</v>
      </c>
      <c r="AI1273" s="426">
        <v>30</v>
      </c>
      <c r="AJ1273" s="426">
        <v>31</v>
      </c>
      <c r="AK1273" s="426">
        <v>32</v>
      </c>
      <c r="AL1273" s="426">
        <v>33</v>
      </c>
      <c r="AM1273" s="426">
        <v>34</v>
      </c>
      <c r="AN1273" s="426">
        <v>35</v>
      </c>
      <c r="AO1273" s="426">
        <v>36</v>
      </c>
      <c r="AP1273" s="426">
        <v>37</v>
      </c>
      <c r="AQ1273" s="426">
        <v>38</v>
      </c>
      <c r="AR1273" s="426">
        <v>39</v>
      </c>
      <c r="AS1273" s="426">
        <v>40</v>
      </c>
      <c r="AT1273" s="426">
        <v>41</v>
      </c>
      <c r="AU1273" s="426">
        <v>42</v>
      </c>
      <c r="AV1273" s="426">
        <v>43</v>
      </c>
      <c r="AW1273" s="426">
        <v>44</v>
      </c>
      <c r="AX1273" s="426">
        <v>45</v>
      </c>
      <c r="AY1273" s="426">
        <v>46</v>
      </c>
      <c r="AZ1273" s="426">
        <v>47</v>
      </c>
      <c r="BA1273" s="426">
        <v>48</v>
      </c>
      <c r="BB1273" s="426">
        <v>49</v>
      </c>
      <c r="BC1273" s="426">
        <v>50</v>
      </c>
      <c r="BD1273" s="426">
        <v>51</v>
      </c>
      <c r="BE1273" s="426">
        <v>52</v>
      </c>
      <c r="BF1273" s="426">
        <v>53</v>
      </c>
      <c r="BG1273" s="426">
        <v>54</v>
      </c>
      <c r="BH1273" s="426">
        <v>55</v>
      </c>
      <c r="BI1273" s="426">
        <v>56</v>
      </c>
      <c r="BJ1273" s="426">
        <v>57</v>
      </c>
      <c r="BK1273" s="426">
        <v>58</v>
      </c>
      <c r="BL1273" s="426">
        <v>59</v>
      </c>
      <c r="BM1273" s="426">
        <v>60</v>
      </c>
      <c r="BN1273" s="426">
        <v>61</v>
      </c>
      <c r="BO1273" s="426">
        <v>62</v>
      </c>
      <c r="BP1273" s="426">
        <v>63</v>
      </c>
      <c r="BQ1273" s="426">
        <v>64</v>
      </c>
      <c r="BR1273" s="426">
        <v>65</v>
      </c>
      <c r="BS1273" s="426">
        <v>66</v>
      </c>
      <c r="BT1273" s="426">
        <v>67</v>
      </c>
      <c r="BU1273" s="426">
        <v>68</v>
      </c>
      <c r="BV1273" s="426">
        <v>69</v>
      </c>
      <c r="BW1273" s="426">
        <v>70</v>
      </c>
      <c r="BX1273" s="426">
        <v>71</v>
      </c>
      <c r="BY1273" s="426">
        <v>72</v>
      </c>
      <c r="BZ1273" s="426">
        <v>73</v>
      </c>
      <c r="CA1273" s="426">
        <v>74</v>
      </c>
      <c r="CB1273" s="426">
        <v>75</v>
      </c>
      <c r="CC1273" s="426">
        <v>76</v>
      </c>
      <c r="CD1273" s="426">
        <v>77</v>
      </c>
      <c r="CE1273" s="426">
        <v>78</v>
      </c>
      <c r="CF1273" s="426">
        <v>79</v>
      </c>
      <c r="CG1273" s="426">
        <v>80</v>
      </c>
      <c r="CH1273" s="426">
        <v>81</v>
      </c>
      <c r="CI1273" s="426">
        <v>82</v>
      </c>
      <c r="CJ1273" s="426">
        <v>83</v>
      </c>
      <c r="CK1273" s="426">
        <v>84</v>
      </c>
      <c r="CL1273" s="426">
        <v>85</v>
      </c>
      <c r="CM1273" s="426">
        <v>86</v>
      </c>
      <c r="CN1273" s="426">
        <v>87</v>
      </c>
      <c r="CO1273" s="426">
        <v>88</v>
      </c>
      <c r="CP1273" s="426">
        <v>89</v>
      </c>
      <c r="CQ1273" s="426">
        <v>90</v>
      </c>
      <c r="CR1273" s="426">
        <v>91</v>
      </c>
      <c r="CS1273" s="426">
        <v>92</v>
      </c>
      <c r="CT1273" s="426">
        <v>93</v>
      </c>
      <c r="CU1273" s="426">
        <v>94</v>
      </c>
      <c r="CV1273" s="426">
        <v>95</v>
      </c>
      <c r="CW1273" s="426">
        <v>96</v>
      </c>
      <c r="CX1273" s="426">
        <v>97</v>
      </c>
      <c r="CY1273" s="426">
        <v>98</v>
      </c>
      <c r="CZ1273" s="426">
        <v>99</v>
      </c>
      <c r="DA1273" s="426">
        <v>100</v>
      </c>
      <c r="DB1273" s="426">
        <v>101</v>
      </c>
      <c r="DC1273" s="426">
        <v>102</v>
      </c>
      <c r="DD1273" s="426">
        <v>103</v>
      </c>
      <c r="DE1273" s="426">
        <v>104</v>
      </c>
      <c r="DF1273" s="426">
        <v>105</v>
      </c>
      <c r="DG1273" s="426">
        <v>106</v>
      </c>
      <c r="DH1273" s="426">
        <v>107</v>
      </c>
      <c r="DI1273" s="426">
        <v>108</v>
      </c>
      <c r="DJ1273" s="426">
        <v>109</v>
      </c>
      <c r="DK1273" s="426">
        <v>110</v>
      </c>
      <c r="DL1273" s="426">
        <v>111</v>
      </c>
      <c r="DM1273" s="426">
        <v>112</v>
      </c>
      <c r="DN1273" s="426">
        <v>113</v>
      </c>
      <c r="DO1273" s="426">
        <v>114</v>
      </c>
      <c r="DP1273" s="426">
        <v>115</v>
      </c>
      <c r="DQ1273" s="426">
        <v>116</v>
      </c>
      <c r="DR1273" s="426">
        <v>117</v>
      </c>
      <c r="DS1273" s="426">
        <v>118</v>
      </c>
      <c r="DT1273" s="426">
        <v>119</v>
      </c>
      <c r="DU1273" s="426">
        <v>120</v>
      </c>
      <c r="DV1273" s="426">
        <v>121</v>
      </c>
      <c r="DW1273" s="426">
        <v>122</v>
      </c>
      <c r="DX1273" s="426">
        <v>123</v>
      </c>
      <c r="DY1273" s="426">
        <v>124</v>
      </c>
      <c r="DZ1273" s="426">
        <v>125</v>
      </c>
      <c r="EA1273" s="426">
        <v>126</v>
      </c>
      <c r="EB1273" s="426">
        <v>127</v>
      </c>
      <c r="EC1273" s="426">
        <v>128</v>
      </c>
      <c r="ED1273" s="426">
        <v>129</v>
      </c>
      <c r="EE1273" s="426">
        <v>130</v>
      </c>
      <c r="EF1273" s="426">
        <v>131</v>
      </c>
      <c r="EG1273" s="426">
        <v>132</v>
      </c>
      <c r="EH1273" s="426">
        <v>133</v>
      </c>
      <c r="EI1273" s="426">
        <v>134</v>
      </c>
      <c r="EJ1273" s="426">
        <v>135</v>
      </c>
      <c r="EK1273" s="426">
        <v>136</v>
      </c>
      <c r="EL1273" s="426">
        <v>137</v>
      </c>
      <c r="EM1273" s="426">
        <v>138</v>
      </c>
      <c r="EN1273" s="426">
        <v>139</v>
      </c>
      <c r="EO1273" s="426">
        <v>140</v>
      </c>
      <c r="EP1273" s="426">
        <v>141</v>
      </c>
      <c r="EQ1273" s="426">
        <v>142</v>
      </c>
      <c r="ER1273" s="426">
        <v>143</v>
      </c>
      <c r="ES1273" s="426">
        <v>144</v>
      </c>
      <c r="ET1273" s="426">
        <v>145</v>
      </c>
      <c r="EU1273" s="426">
        <v>146</v>
      </c>
      <c r="EV1273" s="426">
        <v>147</v>
      </c>
      <c r="EW1273" s="426">
        <v>148</v>
      </c>
      <c r="EX1273" s="426">
        <v>149</v>
      </c>
      <c r="EY1273" s="426">
        <v>150</v>
      </c>
      <c r="EZ1273" s="426">
        <v>151</v>
      </c>
      <c r="FA1273" s="426">
        <v>152</v>
      </c>
      <c r="FB1273" s="426">
        <v>153</v>
      </c>
      <c r="FC1273" s="426">
        <v>154</v>
      </c>
      <c r="FD1273" s="426">
        <v>155</v>
      </c>
      <c r="FE1273" s="426">
        <v>156</v>
      </c>
      <c r="FF1273" s="426">
        <v>157</v>
      </c>
      <c r="FG1273" s="426">
        <v>158</v>
      </c>
      <c r="FH1273" s="426">
        <v>159</v>
      </c>
      <c r="FI1273" s="426">
        <v>160</v>
      </c>
      <c r="FJ1273" s="426">
        <v>161</v>
      </c>
      <c r="FK1273" s="426">
        <v>162</v>
      </c>
      <c r="FL1273" s="426">
        <v>163</v>
      </c>
      <c r="FM1273" s="426">
        <v>164</v>
      </c>
      <c r="FN1273" s="426">
        <v>165</v>
      </c>
      <c r="FO1273" s="426">
        <v>166</v>
      </c>
      <c r="FP1273" s="426">
        <v>167</v>
      </c>
      <c r="FQ1273" s="426">
        <v>168</v>
      </c>
      <c r="FR1273" s="426">
        <v>169</v>
      </c>
      <c r="FS1273" s="426">
        <v>170</v>
      </c>
      <c r="FT1273" s="426">
        <v>171</v>
      </c>
      <c r="FU1273" s="426">
        <v>172</v>
      </c>
      <c r="FV1273" s="426">
        <v>173</v>
      </c>
      <c r="FW1273" s="426">
        <v>174</v>
      </c>
      <c r="FX1273" s="426">
        <v>175</v>
      </c>
      <c r="FY1273" s="426">
        <v>176</v>
      </c>
      <c r="FZ1273" s="426">
        <v>177</v>
      </c>
      <c r="GA1273" s="426">
        <v>178</v>
      </c>
      <c r="GB1273" s="426">
        <v>179</v>
      </c>
      <c r="GC1273" s="426">
        <v>180</v>
      </c>
      <c r="GD1273" s="426">
        <v>181</v>
      </c>
      <c r="GE1273" s="426">
        <v>182</v>
      </c>
      <c r="GF1273" s="426">
        <v>183</v>
      </c>
      <c r="GG1273" s="426">
        <v>184</v>
      </c>
      <c r="GH1273" s="426">
        <v>185</v>
      </c>
      <c r="GI1273" s="426">
        <v>186</v>
      </c>
      <c r="GJ1273" s="426">
        <v>187</v>
      </c>
      <c r="GK1273" s="426">
        <v>188</v>
      </c>
      <c r="GL1273" s="426">
        <v>189</v>
      </c>
      <c r="GM1273" s="426">
        <v>190</v>
      </c>
      <c r="GN1273" s="426">
        <v>191</v>
      </c>
      <c r="GO1273" s="426">
        <v>192</v>
      </c>
      <c r="GP1273" s="426">
        <v>193</v>
      </c>
      <c r="GQ1273" s="426">
        <v>194</v>
      </c>
      <c r="GR1273" s="426">
        <v>195</v>
      </c>
      <c r="GS1273" s="426">
        <v>196</v>
      </c>
      <c r="GT1273" s="426">
        <v>197</v>
      </c>
      <c r="GU1273" s="426">
        <v>198</v>
      </c>
      <c r="GV1273" s="426">
        <v>199</v>
      </c>
      <c r="GW1273" s="426">
        <v>200</v>
      </c>
      <c r="GX1273" s="426">
        <v>201</v>
      </c>
      <c r="GY1273" s="426">
        <v>202</v>
      </c>
      <c r="GZ1273" s="426">
        <v>203</v>
      </c>
      <c r="HA1273" s="426">
        <v>204</v>
      </c>
      <c r="HB1273" s="426">
        <v>205</v>
      </c>
      <c r="HC1273" s="426">
        <v>206</v>
      </c>
      <c r="HD1273" s="426">
        <v>207</v>
      </c>
      <c r="HE1273" s="426">
        <v>208</v>
      </c>
      <c r="HF1273" s="426">
        <v>209</v>
      </c>
      <c r="HG1273" s="426">
        <v>210</v>
      </c>
      <c r="HH1273" s="426">
        <v>211</v>
      </c>
      <c r="HI1273" s="426">
        <v>212</v>
      </c>
      <c r="HJ1273" s="426">
        <v>213</v>
      </c>
      <c r="HK1273" s="426">
        <v>214</v>
      </c>
      <c r="HL1273" s="426">
        <v>215</v>
      </c>
      <c r="HM1273" s="426">
        <v>216</v>
      </c>
      <c r="HN1273" s="426">
        <v>217</v>
      </c>
      <c r="HO1273" s="426">
        <v>218</v>
      </c>
      <c r="HP1273" s="426">
        <v>219</v>
      </c>
      <c r="HQ1273" s="426">
        <v>220</v>
      </c>
      <c r="HR1273" s="426">
        <v>221</v>
      </c>
      <c r="HS1273" s="426">
        <v>222</v>
      </c>
      <c r="HT1273" s="426">
        <v>223</v>
      </c>
      <c r="HU1273" s="426">
        <v>224</v>
      </c>
      <c r="HV1273" s="426">
        <v>225</v>
      </c>
      <c r="HW1273" s="426">
        <v>226</v>
      </c>
      <c r="HX1273" s="426">
        <v>227</v>
      </c>
      <c r="HY1273" s="426">
        <v>228</v>
      </c>
      <c r="HZ1273" s="426">
        <v>229</v>
      </c>
      <c r="IA1273" s="426">
        <v>230</v>
      </c>
      <c r="IB1273" s="426">
        <v>231</v>
      </c>
      <c r="IC1273" s="426">
        <v>232</v>
      </c>
      <c r="ID1273" s="426">
        <v>233</v>
      </c>
      <c r="IE1273" s="426">
        <v>234</v>
      </c>
      <c r="IF1273" s="426">
        <v>235</v>
      </c>
      <c r="IG1273" s="426">
        <v>236</v>
      </c>
      <c r="IH1273" s="426">
        <v>237</v>
      </c>
      <c r="II1273" s="426">
        <v>238</v>
      </c>
      <c r="IJ1273" s="426">
        <v>239</v>
      </c>
      <c r="IK1273" s="426">
        <v>240</v>
      </c>
      <c r="IL1273" s="426">
        <v>241</v>
      </c>
      <c r="IM1273" s="426">
        <v>242</v>
      </c>
      <c r="IN1273" s="426">
        <v>243</v>
      </c>
      <c r="IO1273" s="426">
        <v>244</v>
      </c>
      <c r="IP1273" s="426">
        <v>245</v>
      </c>
      <c r="IQ1273" s="426">
        <v>246</v>
      </c>
      <c r="IR1273" s="426">
        <v>247</v>
      </c>
      <c r="IS1273" s="426">
        <v>248</v>
      </c>
      <c r="IT1273" s="426">
        <v>249</v>
      </c>
      <c r="IV1273" s="426">
        <v>250</v>
      </c>
      <c r="IW1273" s="426">
        <v>251</v>
      </c>
      <c r="IX1273" s="426">
        <v>252</v>
      </c>
      <c r="IY1273" s="426">
        <v>253</v>
      </c>
      <c r="JA1273" s="426">
        <v>254</v>
      </c>
      <c r="JB1273" s="426">
        <v>255</v>
      </c>
      <c r="JC1273" s="426">
        <v>256</v>
      </c>
      <c r="JD1273" s="426">
        <v>257</v>
      </c>
    </row>
    <row r="1274" spans="4:264" x14ac:dyDescent="0.2">
      <c r="E1274" s="428" t="s">
        <v>157</v>
      </c>
      <c r="F1274" s="426">
        <v>232</v>
      </c>
      <c r="G1274" s="426">
        <v>174</v>
      </c>
      <c r="H1274" s="426">
        <v>200</v>
      </c>
      <c r="I1274" s="426">
        <v>158</v>
      </c>
      <c r="J1274" s="426">
        <v>211</v>
      </c>
      <c r="K1274" s="426">
        <v>49</v>
      </c>
      <c r="L1274" s="426">
        <v>41</v>
      </c>
      <c r="M1274" s="426">
        <v>79</v>
      </c>
      <c r="N1274" s="426">
        <v>72</v>
      </c>
      <c r="O1274" s="426">
        <v>227</v>
      </c>
      <c r="P1274" s="426">
        <v>50</v>
      </c>
      <c r="Q1274" s="426">
        <v>60</v>
      </c>
      <c r="R1274" s="426">
        <v>117</v>
      </c>
      <c r="S1274" s="426">
        <v>148</v>
      </c>
      <c r="T1274" s="426">
        <v>28</v>
      </c>
      <c r="U1274" s="426">
        <v>249</v>
      </c>
      <c r="V1274" s="426">
        <v>73</v>
      </c>
      <c r="W1274" s="426">
        <v>90</v>
      </c>
      <c r="X1274" s="426">
        <v>121</v>
      </c>
      <c r="Y1274" s="426">
        <v>143</v>
      </c>
      <c r="Z1274" s="426">
        <v>24</v>
      </c>
      <c r="AA1274" s="426">
        <v>29</v>
      </c>
      <c r="AB1274" s="426">
        <v>47</v>
      </c>
      <c r="AC1274" s="426">
        <v>173</v>
      </c>
      <c r="AD1274" s="426">
        <v>234</v>
      </c>
      <c r="AE1274" s="426">
        <v>129</v>
      </c>
      <c r="AF1274" s="426">
        <v>95</v>
      </c>
      <c r="AG1274" s="426">
        <v>156</v>
      </c>
      <c r="AH1274" s="426">
        <v>108</v>
      </c>
      <c r="AI1274" s="426">
        <v>11</v>
      </c>
      <c r="AJ1274" s="426">
        <v>115</v>
      </c>
      <c r="AK1274" s="426">
        <v>244</v>
      </c>
      <c r="AL1274" s="426">
        <v>180</v>
      </c>
      <c r="AM1274" s="426">
        <v>181</v>
      </c>
      <c r="AN1274" s="426">
        <v>26</v>
      </c>
      <c r="AO1274" s="426">
        <v>137</v>
      </c>
      <c r="AP1274" s="426">
        <v>248</v>
      </c>
      <c r="AQ1274" s="426">
        <v>250</v>
      </c>
      <c r="AR1274" s="426">
        <v>202</v>
      </c>
      <c r="AS1274" s="426">
        <v>12</v>
      </c>
      <c r="AT1274" s="426">
        <v>219</v>
      </c>
      <c r="AU1274" s="426">
        <v>208</v>
      </c>
      <c r="AV1274" s="426">
        <v>189</v>
      </c>
      <c r="AW1274" s="426">
        <v>222</v>
      </c>
      <c r="AX1274" s="426">
        <v>147</v>
      </c>
      <c r="AY1274" s="426">
        <v>30</v>
      </c>
      <c r="AZ1274" s="426">
        <v>75</v>
      </c>
      <c r="BA1274" s="426">
        <v>161</v>
      </c>
      <c r="BB1274" s="426">
        <v>105</v>
      </c>
      <c r="BC1274" s="426">
        <v>99</v>
      </c>
      <c r="BD1274" s="426">
        <v>92</v>
      </c>
      <c r="BE1274" s="426">
        <v>88</v>
      </c>
      <c r="BF1274" s="426">
        <v>37</v>
      </c>
      <c r="BG1274" s="426">
        <v>116</v>
      </c>
      <c r="BH1274" s="426">
        <v>62</v>
      </c>
      <c r="BI1274" s="426">
        <v>23</v>
      </c>
      <c r="BJ1274" s="426">
        <v>35</v>
      </c>
      <c r="BK1274" s="426">
        <v>150</v>
      </c>
      <c r="BL1274" s="426">
        <v>97</v>
      </c>
      <c r="BM1274" s="426">
        <v>254</v>
      </c>
      <c r="BN1274" s="426">
        <v>118</v>
      </c>
      <c r="BO1274" s="426">
        <v>8</v>
      </c>
      <c r="BP1274" s="426">
        <v>22</v>
      </c>
      <c r="BQ1274" s="426">
        <v>5</v>
      </c>
      <c r="BR1274" s="426">
        <v>43</v>
      </c>
      <c r="BS1274" s="426">
        <v>233</v>
      </c>
      <c r="BT1274" s="426">
        <v>63</v>
      </c>
      <c r="BU1274" s="426">
        <v>149</v>
      </c>
      <c r="BV1274" s="426">
        <v>51</v>
      </c>
      <c r="BW1274" s="426">
        <v>87</v>
      </c>
      <c r="BX1274" s="426">
        <v>59</v>
      </c>
      <c r="BY1274" s="426">
        <v>83</v>
      </c>
      <c r="BZ1274" s="426">
        <v>70</v>
      </c>
      <c r="CA1274" s="426">
        <v>206</v>
      </c>
      <c r="CB1274" s="426">
        <v>192</v>
      </c>
      <c r="CC1274" s="426">
        <v>183</v>
      </c>
      <c r="CD1274" s="426">
        <v>164</v>
      </c>
      <c r="CE1274" s="426">
        <v>61</v>
      </c>
      <c r="CF1274" s="426">
        <v>221</v>
      </c>
      <c r="CG1274" s="426">
        <v>218</v>
      </c>
      <c r="CH1274" s="426">
        <v>210</v>
      </c>
      <c r="CI1274" s="426">
        <v>101</v>
      </c>
      <c r="CJ1274" s="426">
        <v>109</v>
      </c>
      <c r="CK1274" s="426">
        <v>255</v>
      </c>
      <c r="CL1274" s="426">
        <v>216</v>
      </c>
      <c r="CM1274" s="426">
        <v>204</v>
      </c>
      <c r="CN1274" s="426">
        <v>44</v>
      </c>
      <c r="CO1274" s="426">
        <v>122</v>
      </c>
      <c r="CP1274" s="426">
        <v>243</v>
      </c>
      <c r="CQ1274" s="426">
        <v>86</v>
      </c>
      <c r="CR1274" s="426">
        <v>167</v>
      </c>
      <c r="CS1274" s="426">
        <v>3</v>
      </c>
      <c r="CT1274" s="426">
        <v>239</v>
      </c>
      <c r="CU1274" s="426">
        <v>102</v>
      </c>
      <c r="CV1274" s="426">
        <v>66</v>
      </c>
      <c r="CW1274" s="426">
        <v>235</v>
      </c>
      <c r="CX1274" s="426">
        <v>178</v>
      </c>
      <c r="CY1274" s="426">
        <v>214</v>
      </c>
      <c r="CZ1274" s="426">
        <v>132</v>
      </c>
      <c r="DA1274" s="426">
        <v>186</v>
      </c>
      <c r="DB1274" s="426">
        <v>84</v>
      </c>
      <c r="DC1274" s="426">
        <v>154</v>
      </c>
      <c r="DD1274" s="426">
        <v>191</v>
      </c>
      <c r="DE1274" s="426">
        <v>32</v>
      </c>
      <c r="DF1274" s="426">
        <v>57</v>
      </c>
      <c r="DG1274" s="426">
        <v>224</v>
      </c>
      <c r="DH1274" s="426">
        <v>155</v>
      </c>
      <c r="DI1274" s="426">
        <v>157</v>
      </c>
      <c r="DJ1274" s="426">
        <v>182</v>
      </c>
      <c r="DK1274" s="426">
        <v>98</v>
      </c>
      <c r="DL1274" s="426">
        <v>190</v>
      </c>
      <c r="DM1274" s="426">
        <v>114</v>
      </c>
      <c r="DN1274" s="426">
        <v>247</v>
      </c>
      <c r="DO1274" s="426">
        <v>142</v>
      </c>
      <c r="DP1274" s="426">
        <v>93</v>
      </c>
      <c r="DQ1274" s="426">
        <v>134</v>
      </c>
      <c r="DR1274" s="426">
        <v>36</v>
      </c>
      <c r="DS1274" s="426">
        <v>100</v>
      </c>
      <c r="DT1274" s="426">
        <v>193</v>
      </c>
      <c r="DU1274" s="426">
        <v>126</v>
      </c>
      <c r="DV1274" s="426">
        <v>128</v>
      </c>
      <c r="DW1274" s="426">
        <v>55</v>
      </c>
      <c r="DX1274" s="426">
        <v>96</v>
      </c>
      <c r="DY1274" s="426">
        <v>201</v>
      </c>
      <c r="DZ1274" s="426">
        <v>207</v>
      </c>
      <c r="EA1274" s="426">
        <v>113</v>
      </c>
      <c r="EB1274" s="426">
        <v>65</v>
      </c>
      <c r="EC1274" s="426">
        <v>124</v>
      </c>
      <c r="ED1274" s="426">
        <v>165</v>
      </c>
      <c r="EE1274" s="426">
        <v>187</v>
      </c>
      <c r="EF1274" s="426">
        <v>205</v>
      </c>
      <c r="EG1274" s="426">
        <v>38</v>
      </c>
      <c r="EH1274" s="426">
        <v>107</v>
      </c>
      <c r="EI1274" s="426">
        <v>13</v>
      </c>
      <c r="EJ1274" s="426">
        <v>196</v>
      </c>
      <c r="EK1274" s="426">
        <v>78</v>
      </c>
      <c r="EL1274" s="426">
        <v>225</v>
      </c>
      <c r="EM1274" s="426">
        <v>34</v>
      </c>
      <c r="EN1274" s="426">
        <v>27</v>
      </c>
      <c r="EO1274" s="426">
        <v>42</v>
      </c>
      <c r="EP1274" s="426">
        <v>103</v>
      </c>
      <c r="EQ1274" s="426">
        <v>245</v>
      </c>
      <c r="ER1274" s="426">
        <v>39</v>
      </c>
      <c r="ES1274" s="426">
        <v>177</v>
      </c>
      <c r="ET1274" s="426">
        <v>238</v>
      </c>
      <c r="EU1274" s="426">
        <v>52</v>
      </c>
      <c r="EV1274" s="426">
        <v>176</v>
      </c>
      <c r="EW1274" s="426">
        <v>127</v>
      </c>
      <c r="EX1274" s="426">
        <v>85</v>
      </c>
      <c r="EY1274" s="426">
        <v>151</v>
      </c>
      <c r="EZ1274" s="426">
        <v>217</v>
      </c>
      <c r="FA1274" s="426">
        <v>64</v>
      </c>
      <c r="FB1274" s="426">
        <v>69</v>
      </c>
      <c r="FC1274" s="426">
        <v>163</v>
      </c>
      <c r="FD1274" s="426">
        <v>139</v>
      </c>
      <c r="FE1274" s="426">
        <v>120</v>
      </c>
      <c r="FF1274" s="426">
        <v>48</v>
      </c>
      <c r="FG1274" s="426">
        <v>215</v>
      </c>
      <c r="FH1274" s="426">
        <v>160</v>
      </c>
      <c r="FI1274" s="426">
        <v>256</v>
      </c>
      <c r="FJ1274" s="426">
        <v>110</v>
      </c>
      <c r="FK1274" s="426">
        <v>166</v>
      </c>
      <c r="FL1274" s="426">
        <v>94</v>
      </c>
      <c r="FM1274" s="426">
        <v>162</v>
      </c>
      <c r="FN1274" s="426">
        <v>1</v>
      </c>
      <c r="FO1274" s="426">
        <v>198</v>
      </c>
      <c r="FP1274" s="426">
        <v>10</v>
      </c>
      <c r="FQ1274" s="426">
        <v>171</v>
      </c>
      <c r="FR1274" s="426">
        <v>2</v>
      </c>
      <c r="FS1274" s="426">
        <v>141</v>
      </c>
      <c r="FT1274" s="426">
        <v>240</v>
      </c>
      <c r="FU1274" s="426">
        <v>199</v>
      </c>
      <c r="FV1274" s="426">
        <v>242</v>
      </c>
      <c r="FW1274" s="426">
        <v>18</v>
      </c>
      <c r="FX1274" s="426">
        <v>144</v>
      </c>
      <c r="FY1274" s="426">
        <v>54</v>
      </c>
      <c r="FZ1274" s="426">
        <v>229</v>
      </c>
      <c r="GA1274" s="426">
        <v>31</v>
      </c>
      <c r="GB1274" s="426">
        <v>111</v>
      </c>
      <c r="GC1274" s="426">
        <v>241</v>
      </c>
      <c r="GD1274" s="426">
        <v>257</v>
      </c>
      <c r="GE1274" s="426">
        <v>20</v>
      </c>
      <c r="GF1274" s="426">
        <v>140</v>
      </c>
      <c r="GG1274" s="426">
        <v>220</v>
      </c>
      <c r="GH1274" s="426">
        <v>253</v>
      </c>
      <c r="GI1274" s="426">
        <v>195</v>
      </c>
      <c r="GJ1274" s="426">
        <v>184</v>
      </c>
      <c r="GK1274" s="426">
        <v>76</v>
      </c>
      <c r="GL1274" s="426">
        <v>135</v>
      </c>
      <c r="GM1274" s="426">
        <v>172</v>
      </c>
      <c r="GN1274" s="426">
        <v>169</v>
      </c>
      <c r="GO1274" s="426">
        <v>252</v>
      </c>
      <c r="GP1274" s="426">
        <v>246</v>
      </c>
      <c r="GQ1274" s="426">
        <v>213</v>
      </c>
      <c r="GR1274" s="426">
        <v>112</v>
      </c>
      <c r="GS1274" s="426">
        <v>159</v>
      </c>
      <c r="GT1274" s="426">
        <v>131</v>
      </c>
      <c r="GU1274" s="426">
        <v>16</v>
      </c>
      <c r="GV1274" s="426">
        <v>40</v>
      </c>
      <c r="GW1274" s="426">
        <v>21</v>
      </c>
      <c r="GX1274" s="426">
        <v>170</v>
      </c>
      <c r="GY1274" s="426">
        <v>89</v>
      </c>
      <c r="GZ1274" s="426">
        <v>91</v>
      </c>
      <c r="HA1274" s="426">
        <v>231</v>
      </c>
      <c r="HB1274" s="426">
        <v>209</v>
      </c>
      <c r="HC1274" s="426">
        <v>104</v>
      </c>
      <c r="HD1274" s="426">
        <v>133</v>
      </c>
      <c r="HE1274" s="426">
        <v>7</v>
      </c>
      <c r="HF1274" s="426">
        <v>185</v>
      </c>
      <c r="HG1274" s="426">
        <v>67</v>
      </c>
      <c r="HH1274" s="426">
        <v>152</v>
      </c>
      <c r="HI1274" s="426">
        <v>168</v>
      </c>
      <c r="HJ1274" s="426">
        <v>125</v>
      </c>
      <c r="HK1274" s="426">
        <v>82</v>
      </c>
      <c r="HL1274" s="426">
        <v>68</v>
      </c>
      <c r="HM1274" s="426">
        <v>123</v>
      </c>
      <c r="HN1274" s="426">
        <v>223</v>
      </c>
      <c r="HO1274" s="426">
        <v>212</v>
      </c>
      <c r="HP1274" s="426">
        <v>130</v>
      </c>
      <c r="HQ1274" s="426">
        <v>56</v>
      </c>
      <c r="HR1274" s="426">
        <v>194</v>
      </c>
      <c r="HS1274" s="426">
        <v>53</v>
      </c>
      <c r="HT1274" s="426">
        <v>9</v>
      </c>
      <c r="HU1274" s="426">
        <v>237</v>
      </c>
      <c r="HV1274" s="426">
        <v>188</v>
      </c>
      <c r="HW1274" s="426">
        <v>197</v>
      </c>
      <c r="HX1274" s="426">
        <v>71</v>
      </c>
      <c r="HY1274" s="426">
        <v>175</v>
      </c>
      <c r="HZ1274" s="426">
        <v>236</v>
      </c>
      <c r="IA1274" s="426">
        <v>33</v>
      </c>
      <c r="IB1274" s="426">
        <v>153</v>
      </c>
      <c r="IC1274" s="426">
        <v>19</v>
      </c>
      <c r="ID1274" s="426">
        <v>4</v>
      </c>
      <c r="IE1274" s="426">
        <v>81</v>
      </c>
      <c r="IF1274" s="426">
        <v>119</v>
      </c>
      <c r="IG1274" s="426">
        <v>17</v>
      </c>
      <c r="IH1274" s="426">
        <v>228</v>
      </c>
      <c r="II1274" s="426">
        <v>106</v>
      </c>
      <c r="IJ1274" s="426">
        <v>46</v>
      </c>
      <c r="IK1274" s="426">
        <v>6</v>
      </c>
      <c r="IL1274" s="426">
        <v>145</v>
      </c>
      <c r="IM1274" s="426">
        <v>45</v>
      </c>
      <c r="IN1274" s="426">
        <v>74</v>
      </c>
      <c r="IO1274" s="426">
        <v>251</v>
      </c>
      <c r="IP1274" s="426">
        <v>203</v>
      </c>
      <c r="IQ1274" s="426">
        <v>179</v>
      </c>
      <c r="IR1274" s="426">
        <v>14</v>
      </c>
      <c r="IS1274" s="426">
        <v>230</v>
      </c>
      <c r="IT1274" s="426">
        <v>77</v>
      </c>
      <c r="IV1274" s="426">
        <v>15</v>
      </c>
      <c r="IW1274" s="426">
        <v>58</v>
      </c>
      <c r="IX1274" s="426">
        <v>136</v>
      </c>
      <c r="IY1274" s="426">
        <v>226</v>
      </c>
      <c r="JA1274" s="426">
        <v>25</v>
      </c>
      <c r="JB1274" s="426">
        <v>138</v>
      </c>
      <c r="JC1274" s="426">
        <v>80</v>
      </c>
      <c r="JD1274" s="426">
        <v>146</v>
      </c>
    </row>
    <row r="1275" spans="4:264" x14ac:dyDescent="0.2">
      <c r="E1275" s="428" t="s">
        <v>159</v>
      </c>
      <c r="F1275" s="426">
        <v>29</v>
      </c>
      <c r="G1275" s="426">
        <v>211</v>
      </c>
      <c r="H1275" s="426">
        <v>44</v>
      </c>
      <c r="I1275" s="426">
        <v>136</v>
      </c>
      <c r="J1275" s="426">
        <v>250</v>
      </c>
      <c r="K1275" s="426">
        <v>132</v>
      </c>
      <c r="L1275" s="426">
        <v>124</v>
      </c>
      <c r="M1275" s="426">
        <v>35</v>
      </c>
      <c r="N1275" s="426">
        <v>138</v>
      </c>
      <c r="O1275" s="426">
        <v>236</v>
      </c>
      <c r="P1275" s="426">
        <v>2</v>
      </c>
      <c r="Q1275" s="426">
        <v>165</v>
      </c>
      <c r="R1275" s="426">
        <v>244</v>
      </c>
      <c r="S1275" s="426">
        <v>25</v>
      </c>
      <c r="T1275" s="426">
        <v>167</v>
      </c>
      <c r="U1275" s="426">
        <v>140</v>
      </c>
      <c r="V1275" s="426">
        <v>90</v>
      </c>
      <c r="W1275" s="426">
        <v>115</v>
      </c>
      <c r="X1275" s="426">
        <v>106</v>
      </c>
      <c r="Y1275" s="426">
        <v>96</v>
      </c>
      <c r="Z1275" s="426">
        <v>185</v>
      </c>
      <c r="AA1275" s="426">
        <v>146</v>
      </c>
      <c r="AB1275" s="426">
        <v>102</v>
      </c>
      <c r="AC1275" s="426">
        <v>120</v>
      </c>
      <c r="AD1275" s="426">
        <v>78</v>
      </c>
      <c r="AE1275" s="426">
        <v>174</v>
      </c>
      <c r="AF1275" s="426">
        <v>46</v>
      </c>
      <c r="AG1275" s="426">
        <v>170</v>
      </c>
      <c r="AH1275" s="426">
        <v>122</v>
      </c>
      <c r="AI1275" s="426">
        <v>208</v>
      </c>
      <c r="AJ1275" s="426">
        <v>234</v>
      </c>
      <c r="AK1275" s="426">
        <v>121</v>
      </c>
      <c r="AL1275" s="426">
        <v>87</v>
      </c>
      <c r="AM1275" s="426">
        <v>6</v>
      </c>
      <c r="AN1275" s="426">
        <v>181</v>
      </c>
      <c r="AO1275" s="426">
        <v>40</v>
      </c>
      <c r="AP1275" s="426">
        <v>163</v>
      </c>
      <c r="AQ1275" s="426">
        <v>222</v>
      </c>
      <c r="AR1275" s="426">
        <v>191</v>
      </c>
      <c r="AS1275" s="426">
        <v>63</v>
      </c>
      <c r="AT1275" s="426">
        <v>5</v>
      </c>
      <c r="AU1275" s="426">
        <v>18</v>
      </c>
      <c r="AV1275" s="426">
        <v>179</v>
      </c>
      <c r="AW1275" s="426">
        <v>254</v>
      </c>
      <c r="AX1275" s="426">
        <v>51</v>
      </c>
      <c r="AY1275" s="426">
        <v>238</v>
      </c>
      <c r="AZ1275" s="426">
        <v>216</v>
      </c>
      <c r="BA1275" s="426">
        <v>134</v>
      </c>
      <c r="BB1275" s="426">
        <v>76</v>
      </c>
      <c r="BC1275" s="426">
        <v>37</v>
      </c>
      <c r="BD1275" s="426">
        <v>4</v>
      </c>
      <c r="BE1275" s="426">
        <v>66</v>
      </c>
      <c r="BF1275" s="426">
        <v>145</v>
      </c>
      <c r="BG1275" s="426">
        <v>88</v>
      </c>
      <c r="BH1275" s="426">
        <v>246</v>
      </c>
      <c r="BI1275" s="426">
        <v>225</v>
      </c>
      <c r="BJ1275" s="426">
        <v>141</v>
      </c>
      <c r="BK1275" s="426">
        <v>72</v>
      </c>
      <c r="BL1275" s="426">
        <v>47</v>
      </c>
      <c r="BM1275" s="426">
        <v>81</v>
      </c>
      <c r="BN1275" s="426">
        <v>70</v>
      </c>
      <c r="BO1275" s="426">
        <v>39</v>
      </c>
      <c r="BP1275" s="426">
        <v>142</v>
      </c>
      <c r="BQ1275" s="426">
        <v>52</v>
      </c>
      <c r="BR1275" s="426">
        <v>131</v>
      </c>
      <c r="BS1275" s="426">
        <v>237</v>
      </c>
      <c r="BT1275" s="426">
        <v>28</v>
      </c>
      <c r="BU1275" s="426">
        <v>10</v>
      </c>
      <c r="BV1275" s="426">
        <v>156</v>
      </c>
      <c r="BW1275" s="426">
        <v>92</v>
      </c>
      <c r="BX1275" s="426">
        <v>32</v>
      </c>
      <c r="BY1275" s="426">
        <v>196</v>
      </c>
      <c r="BZ1275" s="426">
        <v>155</v>
      </c>
      <c r="CA1275" s="426">
        <v>171</v>
      </c>
      <c r="CB1275" s="426">
        <v>73</v>
      </c>
      <c r="CC1275" s="426">
        <v>135</v>
      </c>
      <c r="CD1275" s="426">
        <v>189</v>
      </c>
      <c r="CE1275" s="426">
        <v>224</v>
      </c>
      <c r="CF1275" s="426">
        <v>91</v>
      </c>
      <c r="CG1275" s="426">
        <v>77</v>
      </c>
      <c r="CH1275" s="426">
        <v>119</v>
      </c>
      <c r="CI1275" s="426">
        <v>215</v>
      </c>
      <c r="CJ1275" s="426">
        <v>164</v>
      </c>
      <c r="CK1275" s="426">
        <v>187</v>
      </c>
      <c r="CL1275" s="426">
        <v>169</v>
      </c>
      <c r="CM1275" s="426">
        <v>199</v>
      </c>
      <c r="CN1275" s="426">
        <v>235</v>
      </c>
      <c r="CO1275" s="426">
        <v>89</v>
      </c>
      <c r="CP1275" s="426">
        <v>126</v>
      </c>
      <c r="CQ1275" s="426">
        <v>71</v>
      </c>
      <c r="CR1275" s="426">
        <v>33</v>
      </c>
      <c r="CS1275" s="426">
        <v>98</v>
      </c>
      <c r="CT1275" s="426">
        <v>14</v>
      </c>
      <c r="CU1275" s="426">
        <v>228</v>
      </c>
      <c r="CV1275" s="426">
        <v>137</v>
      </c>
      <c r="CW1275" s="426">
        <v>65</v>
      </c>
      <c r="CX1275" s="426">
        <v>93</v>
      </c>
      <c r="CY1275" s="426">
        <v>184</v>
      </c>
      <c r="CZ1275" s="426">
        <v>118</v>
      </c>
      <c r="DA1275" s="426">
        <v>24</v>
      </c>
      <c r="DB1275" s="426">
        <v>182</v>
      </c>
      <c r="DC1275" s="426">
        <v>173</v>
      </c>
      <c r="DD1275" s="426">
        <v>249</v>
      </c>
      <c r="DE1275" s="426">
        <v>127</v>
      </c>
      <c r="DF1275" s="426">
        <v>23</v>
      </c>
      <c r="DG1275" s="426">
        <v>227</v>
      </c>
      <c r="DH1275" s="426">
        <v>109</v>
      </c>
      <c r="DI1275" s="426">
        <v>177</v>
      </c>
      <c r="DJ1275" s="426">
        <v>195</v>
      </c>
      <c r="DK1275" s="426">
        <v>166</v>
      </c>
      <c r="DL1275" s="426">
        <v>80</v>
      </c>
      <c r="DM1275" s="426">
        <v>84</v>
      </c>
      <c r="DN1275" s="426">
        <v>95</v>
      </c>
      <c r="DO1275" s="426">
        <v>232</v>
      </c>
      <c r="DP1275" s="426">
        <v>157</v>
      </c>
      <c r="DQ1275" s="426">
        <v>144</v>
      </c>
      <c r="DR1275" s="426">
        <v>175</v>
      </c>
      <c r="DS1275" s="426">
        <v>20</v>
      </c>
      <c r="DT1275" s="426">
        <v>212</v>
      </c>
      <c r="DU1275" s="426">
        <v>22</v>
      </c>
      <c r="DV1275" s="426">
        <v>160</v>
      </c>
      <c r="DW1275" s="426">
        <v>204</v>
      </c>
      <c r="DX1275" s="426">
        <v>207</v>
      </c>
      <c r="DY1275" s="426">
        <v>36</v>
      </c>
      <c r="DZ1275" s="426">
        <v>113</v>
      </c>
      <c r="EA1275" s="426">
        <v>253</v>
      </c>
      <c r="EB1275" s="426">
        <v>150</v>
      </c>
      <c r="EC1275" s="426">
        <v>229</v>
      </c>
      <c r="ED1275" s="426">
        <v>7</v>
      </c>
      <c r="EE1275" s="426">
        <v>129</v>
      </c>
      <c r="EF1275" s="426">
        <v>158</v>
      </c>
      <c r="EG1275" s="426">
        <v>108</v>
      </c>
      <c r="EH1275" s="426">
        <v>55</v>
      </c>
      <c r="EI1275" s="426">
        <v>183</v>
      </c>
      <c r="EJ1275" s="426">
        <v>8</v>
      </c>
      <c r="EK1275" s="426">
        <v>220</v>
      </c>
      <c r="EL1275" s="426">
        <v>43</v>
      </c>
      <c r="EM1275" s="426">
        <v>26</v>
      </c>
      <c r="EN1275" s="426">
        <v>1</v>
      </c>
      <c r="EO1275" s="426">
        <v>242</v>
      </c>
      <c r="EP1275" s="426">
        <v>130</v>
      </c>
      <c r="EQ1275" s="426">
        <v>159</v>
      </c>
      <c r="ER1275" s="426">
        <v>49</v>
      </c>
      <c r="ES1275" s="426">
        <v>205</v>
      </c>
      <c r="ET1275" s="426">
        <v>226</v>
      </c>
      <c r="EU1275" s="426">
        <v>79</v>
      </c>
      <c r="EV1275" s="426">
        <v>100</v>
      </c>
      <c r="EW1275" s="426">
        <v>15</v>
      </c>
      <c r="EX1275" s="426">
        <v>30</v>
      </c>
      <c r="EY1275" s="426">
        <v>104</v>
      </c>
      <c r="EZ1275" s="426">
        <v>139</v>
      </c>
      <c r="FA1275" s="426">
        <v>111</v>
      </c>
      <c r="FB1275" s="426">
        <v>12</v>
      </c>
      <c r="FC1275" s="426">
        <v>197</v>
      </c>
      <c r="FD1275" s="426">
        <v>38</v>
      </c>
      <c r="FE1275" s="426">
        <v>74</v>
      </c>
      <c r="FF1275" s="426">
        <v>94</v>
      </c>
      <c r="FG1275" s="426">
        <v>201</v>
      </c>
      <c r="FH1275" s="426">
        <v>50</v>
      </c>
      <c r="FI1275" s="426">
        <v>116</v>
      </c>
      <c r="FJ1275" s="426">
        <v>85</v>
      </c>
      <c r="FK1275" s="426">
        <v>194</v>
      </c>
      <c r="FL1275" s="426">
        <v>64</v>
      </c>
      <c r="FM1275" s="426">
        <v>58</v>
      </c>
      <c r="FN1275" s="426">
        <v>162</v>
      </c>
      <c r="FO1275" s="426">
        <v>180</v>
      </c>
      <c r="FP1275" s="426">
        <v>256</v>
      </c>
      <c r="FQ1275" s="426">
        <v>192</v>
      </c>
      <c r="FR1275" s="426">
        <v>103</v>
      </c>
      <c r="FS1275" s="426">
        <v>107</v>
      </c>
      <c r="FT1275" s="426">
        <v>34</v>
      </c>
      <c r="FU1275" s="426">
        <v>21</v>
      </c>
      <c r="FV1275" s="426">
        <v>154</v>
      </c>
      <c r="FW1275" s="426">
        <v>128</v>
      </c>
      <c r="FX1275" s="426">
        <v>252</v>
      </c>
      <c r="FY1275" s="426">
        <v>143</v>
      </c>
      <c r="FZ1275" s="426">
        <v>243</v>
      </c>
      <c r="GA1275" s="426">
        <v>255</v>
      </c>
      <c r="GB1275" s="426">
        <v>152</v>
      </c>
      <c r="GC1275" s="426">
        <v>54</v>
      </c>
      <c r="GD1275" s="426">
        <v>223</v>
      </c>
      <c r="GE1275" s="426">
        <v>11</v>
      </c>
      <c r="GF1275" s="426">
        <v>114</v>
      </c>
      <c r="GG1275" s="426">
        <v>133</v>
      </c>
      <c r="GH1275" s="426">
        <v>59</v>
      </c>
      <c r="GI1275" s="426">
        <v>19</v>
      </c>
      <c r="GJ1275" s="426">
        <v>13</v>
      </c>
      <c r="GK1275" s="426">
        <v>202</v>
      </c>
      <c r="GL1275" s="426">
        <v>3</v>
      </c>
      <c r="GM1275" s="426">
        <v>48</v>
      </c>
      <c r="GN1275" s="426">
        <v>99</v>
      </c>
      <c r="GO1275" s="426">
        <v>200</v>
      </c>
      <c r="GP1275" s="426">
        <v>245</v>
      </c>
      <c r="GQ1275" s="426">
        <v>147</v>
      </c>
      <c r="GR1275" s="426">
        <v>41</v>
      </c>
      <c r="GS1275" s="426">
        <v>239</v>
      </c>
      <c r="GT1275" s="426">
        <v>213</v>
      </c>
      <c r="GU1275" s="426">
        <v>186</v>
      </c>
      <c r="GV1275" s="426">
        <v>61</v>
      </c>
      <c r="GW1275" s="426">
        <v>206</v>
      </c>
      <c r="GX1275" s="426">
        <v>62</v>
      </c>
      <c r="GY1275" s="426">
        <v>110</v>
      </c>
      <c r="GZ1275" s="426">
        <v>45</v>
      </c>
      <c r="HA1275" s="426">
        <v>178</v>
      </c>
      <c r="HB1275" s="426">
        <v>248</v>
      </c>
      <c r="HC1275" s="426">
        <v>9</v>
      </c>
      <c r="HD1275" s="426">
        <v>190</v>
      </c>
      <c r="HE1275" s="426">
        <v>221</v>
      </c>
      <c r="HF1275" s="426">
        <v>83</v>
      </c>
      <c r="HG1275" s="426">
        <v>176</v>
      </c>
      <c r="HH1275" s="426">
        <v>149</v>
      </c>
      <c r="HI1275" s="426">
        <v>188</v>
      </c>
      <c r="HJ1275" s="426">
        <v>67</v>
      </c>
      <c r="HK1275" s="426">
        <v>241</v>
      </c>
      <c r="HL1275" s="426">
        <v>217</v>
      </c>
      <c r="HM1275" s="426">
        <v>214</v>
      </c>
      <c r="HN1275" s="426">
        <v>218</v>
      </c>
      <c r="HO1275" s="426">
        <v>257</v>
      </c>
      <c r="HP1275" s="426">
        <v>101</v>
      </c>
      <c r="HQ1275" s="426">
        <v>31</v>
      </c>
      <c r="HR1275" s="426">
        <v>60</v>
      </c>
      <c r="HS1275" s="426">
        <v>219</v>
      </c>
      <c r="HT1275" s="426">
        <v>251</v>
      </c>
      <c r="HU1275" s="426">
        <v>17</v>
      </c>
      <c r="HV1275" s="426">
        <v>198</v>
      </c>
      <c r="HW1275" s="426">
        <v>203</v>
      </c>
      <c r="HX1275" s="426">
        <v>230</v>
      </c>
      <c r="HY1275" s="426">
        <v>57</v>
      </c>
      <c r="HZ1275" s="426">
        <v>53</v>
      </c>
      <c r="IA1275" s="426">
        <v>168</v>
      </c>
      <c r="IB1275" s="426">
        <v>42</v>
      </c>
      <c r="IC1275" s="426">
        <v>153</v>
      </c>
      <c r="ID1275" s="426">
        <v>112</v>
      </c>
      <c r="IE1275" s="426">
        <v>16</v>
      </c>
      <c r="IF1275" s="426">
        <v>161</v>
      </c>
      <c r="IG1275" s="426">
        <v>148</v>
      </c>
      <c r="IH1275" s="426">
        <v>209</v>
      </c>
      <c r="II1275" s="426">
        <v>172</v>
      </c>
      <c r="IJ1275" s="426">
        <v>56</v>
      </c>
      <c r="IK1275" s="426">
        <v>27</v>
      </c>
      <c r="IL1275" s="426">
        <v>105</v>
      </c>
      <c r="IM1275" s="426">
        <v>69</v>
      </c>
      <c r="IN1275" s="426">
        <v>82</v>
      </c>
      <c r="IO1275" s="426">
        <v>247</v>
      </c>
      <c r="IP1275" s="426">
        <v>123</v>
      </c>
      <c r="IQ1275" s="426">
        <v>68</v>
      </c>
      <c r="IR1275" s="426">
        <v>151</v>
      </c>
      <c r="IS1275" s="426">
        <v>97</v>
      </c>
      <c r="IT1275" s="426">
        <v>233</v>
      </c>
      <c r="IV1275" s="426">
        <v>193</v>
      </c>
      <c r="IW1275" s="426">
        <v>231</v>
      </c>
      <c r="IX1275" s="426">
        <v>86</v>
      </c>
      <c r="IY1275" s="426">
        <v>210</v>
      </c>
      <c r="JA1275" s="426">
        <v>125</v>
      </c>
      <c r="JB1275" s="426">
        <v>240</v>
      </c>
      <c r="JC1275" s="426">
        <v>75</v>
      </c>
      <c r="JD1275" s="426">
        <v>117</v>
      </c>
    </row>
    <row r="1277" spans="4:264" x14ac:dyDescent="0.2">
      <c r="D1277" s="429">
        <v>258</v>
      </c>
      <c r="E1277" s="429" t="s">
        <v>179</v>
      </c>
    </row>
    <row r="1278" spans="4:264" x14ac:dyDescent="0.2">
      <c r="E1278" s="428" t="s">
        <v>130</v>
      </c>
      <c r="F1278" s="426">
        <v>1</v>
      </c>
      <c r="G1278" s="426">
        <v>2</v>
      </c>
      <c r="H1278" s="426">
        <v>3</v>
      </c>
      <c r="I1278" s="426">
        <v>4</v>
      </c>
      <c r="J1278" s="426">
        <v>5</v>
      </c>
      <c r="K1278" s="426">
        <v>6</v>
      </c>
      <c r="L1278" s="426">
        <v>7</v>
      </c>
      <c r="M1278" s="426">
        <v>8</v>
      </c>
      <c r="N1278" s="426">
        <v>9</v>
      </c>
      <c r="O1278" s="426">
        <v>10</v>
      </c>
      <c r="P1278" s="426">
        <v>11</v>
      </c>
      <c r="Q1278" s="426">
        <v>12</v>
      </c>
      <c r="R1278" s="426">
        <v>13</v>
      </c>
      <c r="S1278" s="426">
        <v>14</v>
      </c>
      <c r="T1278" s="426">
        <v>15</v>
      </c>
      <c r="U1278" s="426">
        <v>16</v>
      </c>
      <c r="V1278" s="426">
        <v>17</v>
      </c>
      <c r="W1278" s="426">
        <v>18</v>
      </c>
      <c r="X1278" s="426">
        <v>19</v>
      </c>
      <c r="Y1278" s="426">
        <v>20</v>
      </c>
      <c r="Z1278" s="426">
        <v>21</v>
      </c>
      <c r="AA1278" s="426">
        <v>22</v>
      </c>
      <c r="AB1278" s="426">
        <v>23</v>
      </c>
      <c r="AC1278" s="426">
        <v>24</v>
      </c>
      <c r="AD1278" s="426">
        <v>25</v>
      </c>
      <c r="AE1278" s="426">
        <v>26</v>
      </c>
      <c r="AF1278" s="426">
        <v>27</v>
      </c>
      <c r="AG1278" s="426">
        <v>28</v>
      </c>
      <c r="AH1278" s="426">
        <v>29</v>
      </c>
      <c r="AI1278" s="426">
        <v>30</v>
      </c>
      <c r="AJ1278" s="426">
        <v>31</v>
      </c>
      <c r="AK1278" s="426">
        <v>32</v>
      </c>
      <c r="AL1278" s="426">
        <v>33</v>
      </c>
      <c r="AM1278" s="426">
        <v>34</v>
      </c>
      <c r="AN1278" s="426">
        <v>35</v>
      </c>
      <c r="AO1278" s="426">
        <v>36</v>
      </c>
      <c r="AP1278" s="426">
        <v>37</v>
      </c>
      <c r="AQ1278" s="426">
        <v>38</v>
      </c>
      <c r="AR1278" s="426">
        <v>39</v>
      </c>
      <c r="AS1278" s="426">
        <v>40</v>
      </c>
      <c r="AT1278" s="426">
        <v>41</v>
      </c>
      <c r="AU1278" s="426">
        <v>42</v>
      </c>
      <c r="AV1278" s="426">
        <v>43</v>
      </c>
      <c r="AW1278" s="426">
        <v>44</v>
      </c>
      <c r="AX1278" s="426">
        <v>45</v>
      </c>
      <c r="AY1278" s="426">
        <v>46</v>
      </c>
      <c r="AZ1278" s="426">
        <v>47</v>
      </c>
      <c r="BA1278" s="426">
        <v>48</v>
      </c>
      <c r="BB1278" s="426">
        <v>49</v>
      </c>
      <c r="BC1278" s="426">
        <v>50</v>
      </c>
      <c r="BD1278" s="426">
        <v>51</v>
      </c>
      <c r="BE1278" s="426">
        <v>52</v>
      </c>
      <c r="BF1278" s="426">
        <v>53</v>
      </c>
      <c r="BG1278" s="426">
        <v>54</v>
      </c>
      <c r="BH1278" s="426">
        <v>55</v>
      </c>
      <c r="BI1278" s="426">
        <v>56</v>
      </c>
      <c r="BJ1278" s="426">
        <v>57</v>
      </c>
      <c r="BK1278" s="426">
        <v>58</v>
      </c>
      <c r="BL1278" s="426">
        <v>59</v>
      </c>
      <c r="BM1278" s="426">
        <v>60</v>
      </c>
      <c r="BN1278" s="426">
        <v>61</v>
      </c>
      <c r="BO1278" s="426">
        <v>62</v>
      </c>
      <c r="BP1278" s="426">
        <v>63</v>
      </c>
      <c r="BQ1278" s="426">
        <v>64</v>
      </c>
      <c r="BR1278" s="426">
        <v>65</v>
      </c>
      <c r="BS1278" s="426">
        <v>66</v>
      </c>
      <c r="BT1278" s="426">
        <v>67</v>
      </c>
      <c r="BU1278" s="426">
        <v>68</v>
      </c>
      <c r="BV1278" s="426">
        <v>69</v>
      </c>
      <c r="BW1278" s="426">
        <v>70</v>
      </c>
      <c r="BX1278" s="426">
        <v>71</v>
      </c>
      <c r="BY1278" s="426">
        <v>72</v>
      </c>
      <c r="BZ1278" s="426">
        <v>73</v>
      </c>
      <c r="CA1278" s="426">
        <v>74</v>
      </c>
      <c r="CB1278" s="426">
        <v>75</v>
      </c>
      <c r="CC1278" s="426">
        <v>76</v>
      </c>
      <c r="CD1278" s="426">
        <v>77</v>
      </c>
      <c r="CE1278" s="426">
        <v>78</v>
      </c>
      <c r="CF1278" s="426">
        <v>79</v>
      </c>
      <c r="CG1278" s="426">
        <v>80</v>
      </c>
      <c r="CH1278" s="426">
        <v>81</v>
      </c>
      <c r="CI1278" s="426">
        <v>82</v>
      </c>
      <c r="CJ1278" s="426">
        <v>83</v>
      </c>
      <c r="CK1278" s="426">
        <v>84</v>
      </c>
      <c r="CL1278" s="426">
        <v>85</v>
      </c>
      <c r="CM1278" s="426">
        <v>86</v>
      </c>
      <c r="CN1278" s="426">
        <v>87</v>
      </c>
      <c r="CO1278" s="426">
        <v>88</v>
      </c>
      <c r="CP1278" s="426">
        <v>89</v>
      </c>
      <c r="CQ1278" s="426">
        <v>90</v>
      </c>
      <c r="CR1278" s="426">
        <v>91</v>
      </c>
      <c r="CS1278" s="426">
        <v>92</v>
      </c>
      <c r="CT1278" s="426">
        <v>93</v>
      </c>
      <c r="CU1278" s="426">
        <v>94</v>
      </c>
      <c r="CV1278" s="426">
        <v>95</v>
      </c>
      <c r="CW1278" s="426">
        <v>96</v>
      </c>
      <c r="CX1278" s="426">
        <v>97</v>
      </c>
      <c r="CY1278" s="426">
        <v>98</v>
      </c>
      <c r="CZ1278" s="426">
        <v>99</v>
      </c>
      <c r="DA1278" s="426">
        <v>100</v>
      </c>
      <c r="DB1278" s="426">
        <v>101</v>
      </c>
      <c r="DC1278" s="426">
        <v>102</v>
      </c>
      <c r="DD1278" s="426">
        <v>103</v>
      </c>
      <c r="DE1278" s="426">
        <v>104</v>
      </c>
      <c r="DF1278" s="426">
        <v>105</v>
      </c>
      <c r="DG1278" s="426">
        <v>106</v>
      </c>
      <c r="DH1278" s="426">
        <v>107</v>
      </c>
      <c r="DI1278" s="426">
        <v>108</v>
      </c>
      <c r="DJ1278" s="426">
        <v>109</v>
      </c>
      <c r="DK1278" s="426">
        <v>110</v>
      </c>
      <c r="DL1278" s="426">
        <v>111</v>
      </c>
      <c r="DM1278" s="426">
        <v>112</v>
      </c>
      <c r="DN1278" s="426">
        <v>113</v>
      </c>
      <c r="DO1278" s="426">
        <v>114</v>
      </c>
      <c r="DP1278" s="426">
        <v>115</v>
      </c>
      <c r="DQ1278" s="426">
        <v>116</v>
      </c>
      <c r="DR1278" s="426">
        <v>117</v>
      </c>
      <c r="DS1278" s="426">
        <v>118</v>
      </c>
      <c r="DT1278" s="426">
        <v>119</v>
      </c>
      <c r="DU1278" s="426">
        <v>120</v>
      </c>
      <c r="DV1278" s="426">
        <v>121</v>
      </c>
      <c r="DW1278" s="426">
        <v>122</v>
      </c>
      <c r="DX1278" s="426">
        <v>123</v>
      </c>
      <c r="DY1278" s="426">
        <v>124</v>
      </c>
      <c r="DZ1278" s="426">
        <v>125</v>
      </c>
      <c r="EA1278" s="426">
        <v>126</v>
      </c>
      <c r="EB1278" s="426">
        <v>127</v>
      </c>
      <c r="EC1278" s="426">
        <v>128</v>
      </c>
      <c r="ED1278" s="426">
        <v>129</v>
      </c>
      <c r="EE1278" s="426">
        <v>130</v>
      </c>
      <c r="EF1278" s="426">
        <v>131</v>
      </c>
      <c r="EG1278" s="426">
        <v>132</v>
      </c>
      <c r="EH1278" s="426">
        <v>133</v>
      </c>
      <c r="EI1278" s="426">
        <v>134</v>
      </c>
      <c r="EJ1278" s="426">
        <v>135</v>
      </c>
      <c r="EK1278" s="426">
        <v>136</v>
      </c>
      <c r="EL1278" s="426">
        <v>137</v>
      </c>
      <c r="EM1278" s="426">
        <v>138</v>
      </c>
      <c r="EN1278" s="426">
        <v>139</v>
      </c>
      <c r="EO1278" s="426">
        <v>140</v>
      </c>
      <c r="EP1278" s="426">
        <v>141</v>
      </c>
      <c r="EQ1278" s="426">
        <v>142</v>
      </c>
      <c r="ER1278" s="426">
        <v>143</v>
      </c>
      <c r="ES1278" s="426">
        <v>144</v>
      </c>
      <c r="ET1278" s="426">
        <v>145</v>
      </c>
      <c r="EU1278" s="426">
        <v>146</v>
      </c>
      <c r="EV1278" s="426">
        <v>147</v>
      </c>
      <c r="EW1278" s="426">
        <v>148</v>
      </c>
      <c r="EX1278" s="426">
        <v>149</v>
      </c>
      <c r="EY1278" s="426">
        <v>150</v>
      </c>
      <c r="EZ1278" s="426">
        <v>151</v>
      </c>
      <c r="FA1278" s="426">
        <v>152</v>
      </c>
      <c r="FB1278" s="426">
        <v>153</v>
      </c>
      <c r="FC1278" s="426">
        <v>154</v>
      </c>
      <c r="FD1278" s="426">
        <v>155</v>
      </c>
      <c r="FE1278" s="426">
        <v>156</v>
      </c>
      <c r="FF1278" s="426">
        <v>157</v>
      </c>
      <c r="FG1278" s="426">
        <v>158</v>
      </c>
      <c r="FH1278" s="426">
        <v>159</v>
      </c>
      <c r="FI1278" s="426">
        <v>160</v>
      </c>
      <c r="FJ1278" s="426">
        <v>161</v>
      </c>
      <c r="FK1278" s="426">
        <v>162</v>
      </c>
      <c r="FL1278" s="426">
        <v>163</v>
      </c>
      <c r="FM1278" s="426">
        <v>164</v>
      </c>
      <c r="FN1278" s="426">
        <v>165</v>
      </c>
      <c r="FO1278" s="426">
        <v>166</v>
      </c>
      <c r="FP1278" s="426">
        <v>167</v>
      </c>
      <c r="FQ1278" s="426">
        <v>168</v>
      </c>
      <c r="FR1278" s="426">
        <v>169</v>
      </c>
      <c r="FS1278" s="426">
        <v>170</v>
      </c>
      <c r="FT1278" s="426">
        <v>171</v>
      </c>
      <c r="FU1278" s="426">
        <v>172</v>
      </c>
      <c r="FV1278" s="426">
        <v>173</v>
      </c>
      <c r="FW1278" s="426">
        <v>174</v>
      </c>
      <c r="FX1278" s="426">
        <v>175</v>
      </c>
      <c r="FY1278" s="426">
        <v>176</v>
      </c>
      <c r="FZ1278" s="426">
        <v>177</v>
      </c>
      <c r="GA1278" s="426">
        <v>178</v>
      </c>
      <c r="GB1278" s="426">
        <v>179</v>
      </c>
      <c r="GC1278" s="426">
        <v>180</v>
      </c>
      <c r="GD1278" s="426">
        <v>181</v>
      </c>
      <c r="GE1278" s="426">
        <v>182</v>
      </c>
      <c r="GF1278" s="426">
        <v>183</v>
      </c>
      <c r="GG1278" s="426">
        <v>184</v>
      </c>
      <c r="GH1278" s="426">
        <v>185</v>
      </c>
      <c r="GI1278" s="426">
        <v>186</v>
      </c>
      <c r="GJ1278" s="426">
        <v>187</v>
      </c>
      <c r="GK1278" s="426">
        <v>188</v>
      </c>
      <c r="GL1278" s="426">
        <v>189</v>
      </c>
      <c r="GM1278" s="426">
        <v>190</v>
      </c>
      <c r="GN1278" s="426">
        <v>191</v>
      </c>
      <c r="GO1278" s="426">
        <v>192</v>
      </c>
      <c r="GP1278" s="426">
        <v>193</v>
      </c>
      <c r="GQ1278" s="426">
        <v>194</v>
      </c>
      <c r="GR1278" s="426">
        <v>195</v>
      </c>
      <c r="GS1278" s="426">
        <v>196</v>
      </c>
      <c r="GT1278" s="426">
        <v>197</v>
      </c>
      <c r="GU1278" s="426">
        <v>198</v>
      </c>
      <c r="GV1278" s="426">
        <v>199</v>
      </c>
      <c r="GW1278" s="426">
        <v>200</v>
      </c>
      <c r="GX1278" s="426">
        <v>201</v>
      </c>
      <c r="GY1278" s="426">
        <v>202</v>
      </c>
      <c r="GZ1278" s="426">
        <v>203</v>
      </c>
      <c r="HA1278" s="426">
        <v>204</v>
      </c>
      <c r="HB1278" s="426">
        <v>205</v>
      </c>
      <c r="HC1278" s="426">
        <v>206</v>
      </c>
      <c r="HD1278" s="426">
        <v>207</v>
      </c>
      <c r="HE1278" s="426">
        <v>208</v>
      </c>
      <c r="HF1278" s="426">
        <v>209</v>
      </c>
      <c r="HG1278" s="426">
        <v>210</v>
      </c>
      <c r="HH1278" s="426">
        <v>211</v>
      </c>
      <c r="HI1278" s="426">
        <v>212</v>
      </c>
      <c r="HJ1278" s="426">
        <v>213</v>
      </c>
      <c r="HK1278" s="426">
        <v>214</v>
      </c>
      <c r="HL1278" s="426">
        <v>215</v>
      </c>
      <c r="HM1278" s="426">
        <v>216</v>
      </c>
      <c r="HN1278" s="426">
        <v>217</v>
      </c>
      <c r="HO1278" s="426">
        <v>218</v>
      </c>
      <c r="HP1278" s="426">
        <v>219</v>
      </c>
      <c r="HQ1278" s="426">
        <v>220</v>
      </c>
      <c r="HR1278" s="426">
        <v>221</v>
      </c>
      <c r="HS1278" s="426">
        <v>222</v>
      </c>
      <c r="HT1278" s="426">
        <v>223</v>
      </c>
      <c r="HU1278" s="426">
        <v>224</v>
      </c>
      <c r="HV1278" s="426">
        <v>225</v>
      </c>
      <c r="HW1278" s="426">
        <v>226</v>
      </c>
      <c r="HX1278" s="426">
        <v>227</v>
      </c>
      <c r="HY1278" s="426">
        <v>228</v>
      </c>
      <c r="HZ1278" s="426">
        <v>229</v>
      </c>
      <c r="IA1278" s="426">
        <v>230</v>
      </c>
      <c r="IB1278" s="426">
        <v>231</v>
      </c>
      <c r="IC1278" s="426">
        <v>232</v>
      </c>
      <c r="ID1278" s="426">
        <v>233</v>
      </c>
      <c r="IE1278" s="426">
        <v>234</v>
      </c>
      <c r="IF1278" s="426">
        <v>235</v>
      </c>
      <c r="IG1278" s="426">
        <v>236</v>
      </c>
      <c r="IH1278" s="426">
        <v>237</v>
      </c>
      <c r="II1278" s="426">
        <v>238</v>
      </c>
      <c r="IJ1278" s="426">
        <v>239</v>
      </c>
      <c r="IK1278" s="426">
        <v>240</v>
      </c>
      <c r="IL1278" s="426">
        <v>241</v>
      </c>
      <c r="IM1278" s="426">
        <v>242</v>
      </c>
      <c r="IN1278" s="426">
        <v>243</v>
      </c>
      <c r="IO1278" s="426">
        <v>244</v>
      </c>
      <c r="IP1278" s="426">
        <v>245</v>
      </c>
      <c r="IQ1278" s="426">
        <v>246</v>
      </c>
      <c r="IR1278" s="426">
        <v>247</v>
      </c>
      <c r="IS1278" s="426">
        <v>248</v>
      </c>
      <c r="IT1278" s="426">
        <v>249</v>
      </c>
      <c r="IU1278" s="426">
        <v>250</v>
      </c>
      <c r="IV1278" s="426">
        <v>251</v>
      </c>
      <c r="IW1278" s="426">
        <v>252</v>
      </c>
      <c r="IX1278" s="426">
        <v>253</v>
      </c>
      <c r="IY1278" s="426">
        <v>254</v>
      </c>
      <c r="JA1278" s="426">
        <v>255</v>
      </c>
      <c r="JB1278" s="426">
        <v>256</v>
      </c>
      <c r="JC1278" s="426">
        <v>257</v>
      </c>
      <c r="JD1278" s="426">
        <v>258</v>
      </c>
    </row>
    <row r="1279" spans="4:264" x14ac:dyDescent="0.2">
      <c r="E1279" s="428" t="s">
        <v>157</v>
      </c>
      <c r="F1279" s="426">
        <v>142</v>
      </c>
      <c r="G1279" s="426">
        <v>154</v>
      </c>
      <c r="H1279" s="426">
        <v>205</v>
      </c>
      <c r="I1279" s="426">
        <v>122</v>
      </c>
      <c r="J1279" s="426">
        <v>178</v>
      </c>
      <c r="K1279" s="426">
        <v>108</v>
      </c>
      <c r="L1279" s="426">
        <v>131</v>
      </c>
      <c r="M1279" s="426">
        <v>69</v>
      </c>
      <c r="N1279" s="426">
        <v>150</v>
      </c>
      <c r="O1279" s="426">
        <v>241</v>
      </c>
      <c r="P1279" s="426">
        <v>225</v>
      </c>
      <c r="Q1279" s="426">
        <v>220</v>
      </c>
      <c r="R1279" s="426">
        <v>180</v>
      </c>
      <c r="S1279" s="426">
        <v>232</v>
      </c>
      <c r="T1279" s="426">
        <v>186</v>
      </c>
      <c r="U1279" s="426">
        <v>198</v>
      </c>
      <c r="V1279" s="426">
        <v>68</v>
      </c>
      <c r="W1279" s="426">
        <v>34</v>
      </c>
      <c r="X1279" s="426">
        <v>141</v>
      </c>
      <c r="Y1279" s="426">
        <v>224</v>
      </c>
      <c r="Z1279" s="426">
        <v>258</v>
      </c>
      <c r="AA1279" s="426">
        <v>248</v>
      </c>
      <c r="AB1279" s="426">
        <v>179</v>
      </c>
      <c r="AC1279" s="426">
        <v>166</v>
      </c>
      <c r="AD1279" s="426">
        <v>56</v>
      </c>
      <c r="AE1279" s="426">
        <v>133</v>
      </c>
      <c r="AF1279" s="426">
        <v>235</v>
      </c>
      <c r="AG1279" s="426">
        <v>152</v>
      </c>
      <c r="AH1279" s="426">
        <v>137</v>
      </c>
      <c r="AI1279" s="426">
        <v>39</v>
      </c>
      <c r="AJ1279" s="426">
        <v>169</v>
      </c>
      <c r="AK1279" s="426">
        <v>199</v>
      </c>
      <c r="AL1279" s="426">
        <v>217</v>
      </c>
      <c r="AM1279" s="426">
        <v>11</v>
      </c>
      <c r="AN1279" s="426">
        <v>136</v>
      </c>
      <c r="AO1279" s="426">
        <v>125</v>
      </c>
      <c r="AP1279" s="426">
        <v>170</v>
      </c>
      <c r="AQ1279" s="426">
        <v>66</v>
      </c>
      <c r="AR1279" s="426">
        <v>226</v>
      </c>
      <c r="AS1279" s="426">
        <v>182</v>
      </c>
      <c r="AT1279" s="426">
        <v>223</v>
      </c>
      <c r="AU1279" s="426">
        <v>218</v>
      </c>
      <c r="AV1279" s="426">
        <v>210</v>
      </c>
      <c r="AW1279" s="426">
        <v>91</v>
      </c>
      <c r="AX1279" s="426">
        <v>38</v>
      </c>
      <c r="AY1279" s="426">
        <v>50</v>
      </c>
      <c r="AZ1279" s="426">
        <v>240</v>
      </c>
      <c r="BA1279" s="426">
        <v>100</v>
      </c>
      <c r="BB1279" s="426">
        <v>102</v>
      </c>
      <c r="BC1279" s="426">
        <v>72</v>
      </c>
      <c r="BD1279" s="426">
        <v>10</v>
      </c>
      <c r="BE1279" s="426">
        <v>73</v>
      </c>
      <c r="BF1279" s="426">
        <v>52</v>
      </c>
      <c r="BG1279" s="426">
        <v>60</v>
      </c>
      <c r="BH1279" s="426">
        <v>167</v>
      </c>
      <c r="BI1279" s="426">
        <v>47</v>
      </c>
      <c r="BJ1279" s="426">
        <v>118</v>
      </c>
      <c r="BK1279" s="426">
        <v>249</v>
      </c>
      <c r="BL1279" s="426">
        <v>206</v>
      </c>
      <c r="BM1279" s="426">
        <v>156</v>
      </c>
      <c r="BN1279" s="426">
        <v>158</v>
      </c>
      <c r="BO1279" s="426">
        <v>138</v>
      </c>
      <c r="BP1279" s="426">
        <v>4</v>
      </c>
      <c r="BQ1279" s="426">
        <v>143</v>
      </c>
      <c r="BR1279" s="426">
        <v>247</v>
      </c>
      <c r="BS1279" s="426">
        <v>165</v>
      </c>
      <c r="BT1279" s="426">
        <v>160</v>
      </c>
      <c r="BU1279" s="426">
        <v>45</v>
      </c>
      <c r="BV1279" s="426">
        <v>116</v>
      </c>
      <c r="BW1279" s="426">
        <v>151</v>
      </c>
      <c r="BX1279" s="426">
        <v>155</v>
      </c>
      <c r="BY1279" s="426">
        <v>95</v>
      </c>
      <c r="BZ1279" s="426">
        <v>115</v>
      </c>
      <c r="CA1279" s="426">
        <v>185</v>
      </c>
      <c r="CB1279" s="426">
        <v>83</v>
      </c>
      <c r="CC1279" s="426">
        <v>234</v>
      </c>
      <c r="CD1279" s="426">
        <v>64</v>
      </c>
      <c r="CE1279" s="426">
        <v>2</v>
      </c>
      <c r="CF1279" s="426">
        <v>27</v>
      </c>
      <c r="CG1279" s="426">
        <v>86</v>
      </c>
      <c r="CH1279" s="426">
        <v>104</v>
      </c>
      <c r="CI1279" s="426">
        <v>80</v>
      </c>
      <c r="CJ1279" s="426">
        <v>35</v>
      </c>
      <c r="CK1279" s="426">
        <v>177</v>
      </c>
      <c r="CL1279" s="426">
        <v>187</v>
      </c>
      <c r="CM1279" s="426">
        <v>74</v>
      </c>
      <c r="CN1279" s="426">
        <v>194</v>
      </c>
      <c r="CO1279" s="426">
        <v>256</v>
      </c>
      <c r="CP1279" s="426">
        <v>213</v>
      </c>
      <c r="CQ1279" s="426">
        <v>183</v>
      </c>
      <c r="CR1279" s="426">
        <v>88</v>
      </c>
      <c r="CS1279" s="426">
        <v>15</v>
      </c>
      <c r="CT1279" s="426">
        <v>190</v>
      </c>
      <c r="CU1279" s="426">
        <v>21</v>
      </c>
      <c r="CV1279" s="426">
        <v>19</v>
      </c>
      <c r="CW1279" s="426">
        <v>107</v>
      </c>
      <c r="CX1279" s="426">
        <v>23</v>
      </c>
      <c r="CY1279" s="426">
        <v>211</v>
      </c>
      <c r="CZ1279" s="426">
        <v>101</v>
      </c>
      <c r="DA1279" s="426">
        <v>98</v>
      </c>
      <c r="DB1279" s="426">
        <v>57</v>
      </c>
      <c r="DC1279" s="426">
        <v>129</v>
      </c>
      <c r="DD1279" s="426">
        <v>246</v>
      </c>
      <c r="DE1279" s="426">
        <v>227</v>
      </c>
      <c r="DF1279" s="426">
        <v>121</v>
      </c>
      <c r="DG1279" s="426">
        <v>244</v>
      </c>
      <c r="DH1279" s="426">
        <v>144</v>
      </c>
      <c r="DI1279" s="426">
        <v>62</v>
      </c>
      <c r="DJ1279" s="426">
        <v>153</v>
      </c>
      <c r="DK1279" s="426">
        <v>1</v>
      </c>
      <c r="DL1279" s="426">
        <v>89</v>
      </c>
      <c r="DM1279" s="426">
        <v>55</v>
      </c>
      <c r="DN1279" s="426">
        <v>70</v>
      </c>
      <c r="DO1279" s="426">
        <v>238</v>
      </c>
      <c r="DP1279" s="426">
        <v>171</v>
      </c>
      <c r="DQ1279" s="426">
        <v>204</v>
      </c>
      <c r="DR1279" s="426">
        <v>128</v>
      </c>
      <c r="DS1279" s="426">
        <v>236</v>
      </c>
      <c r="DT1279" s="426">
        <v>230</v>
      </c>
      <c r="DU1279" s="426">
        <v>77</v>
      </c>
      <c r="DV1279" s="426">
        <v>174</v>
      </c>
      <c r="DW1279" s="426">
        <v>176</v>
      </c>
      <c r="DX1279" s="426">
        <v>71</v>
      </c>
      <c r="DY1279" s="426">
        <v>146</v>
      </c>
      <c r="DZ1279" s="426">
        <v>191</v>
      </c>
      <c r="EA1279" s="426">
        <v>94</v>
      </c>
      <c r="EB1279" s="426">
        <v>124</v>
      </c>
      <c r="EC1279" s="426">
        <v>5</v>
      </c>
      <c r="ED1279" s="426">
        <v>43</v>
      </c>
      <c r="EE1279" s="426">
        <v>181</v>
      </c>
      <c r="EF1279" s="426">
        <v>29</v>
      </c>
      <c r="EG1279" s="426">
        <v>111</v>
      </c>
      <c r="EH1279" s="426">
        <v>85</v>
      </c>
      <c r="EI1279" s="426">
        <v>18</v>
      </c>
      <c r="EJ1279" s="426">
        <v>193</v>
      </c>
      <c r="EK1279" s="426">
        <v>53</v>
      </c>
      <c r="EL1279" s="426">
        <v>257</v>
      </c>
      <c r="EM1279" s="426">
        <v>30</v>
      </c>
      <c r="EN1279" s="426">
        <v>36</v>
      </c>
      <c r="EO1279" s="426">
        <v>3</v>
      </c>
      <c r="EP1279" s="426">
        <v>219</v>
      </c>
      <c r="EQ1279" s="426">
        <v>113</v>
      </c>
      <c r="ER1279" s="426">
        <v>184</v>
      </c>
      <c r="ES1279" s="426">
        <v>173</v>
      </c>
      <c r="ET1279" s="426">
        <v>44</v>
      </c>
      <c r="EU1279" s="426">
        <v>163</v>
      </c>
      <c r="EV1279" s="426">
        <v>148</v>
      </c>
      <c r="EW1279" s="426">
        <v>46</v>
      </c>
      <c r="EX1279" s="426">
        <v>228</v>
      </c>
      <c r="EY1279" s="426">
        <v>252</v>
      </c>
      <c r="EZ1279" s="426">
        <v>8</v>
      </c>
      <c r="FA1279" s="426">
        <v>16</v>
      </c>
      <c r="FB1279" s="426">
        <v>255</v>
      </c>
      <c r="FC1279" s="426">
        <v>251</v>
      </c>
      <c r="FD1279" s="426">
        <v>212</v>
      </c>
      <c r="FE1279" s="426">
        <v>149</v>
      </c>
      <c r="FF1279" s="426">
        <v>6</v>
      </c>
      <c r="FG1279" s="426">
        <v>112</v>
      </c>
      <c r="FH1279" s="426">
        <v>250</v>
      </c>
      <c r="FI1279" s="426">
        <v>231</v>
      </c>
      <c r="FJ1279" s="426">
        <v>90</v>
      </c>
      <c r="FK1279" s="426">
        <v>239</v>
      </c>
      <c r="FL1279" s="426">
        <v>189</v>
      </c>
      <c r="FM1279" s="426">
        <v>13</v>
      </c>
      <c r="FN1279" s="426">
        <v>162</v>
      </c>
      <c r="FO1279" s="426">
        <v>135</v>
      </c>
      <c r="FP1279" s="426">
        <v>175</v>
      </c>
      <c r="FQ1279" s="426">
        <v>92</v>
      </c>
      <c r="FR1279" s="426">
        <v>196</v>
      </c>
      <c r="FS1279" s="426">
        <v>37</v>
      </c>
      <c r="FT1279" s="426">
        <v>119</v>
      </c>
      <c r="FU1279" s="426">
        <v>229</v>
      </c>
      <c r="FV1279" s="426">
        <v>159</v>
      </c>
      <c r="FW1279" s="426">
        <v>215</v>
      </c>
      <c r="FX1279" s="426">
        <v>202</v>
      </c>
      <c r="FY1279" s="426">
        <v>20</v>
      </c>
      <c r="FZ1279" s="426">
        <v>164</v>
      </c>
      <c r="GA1279" s="426">
        <v>59</v>
      </c>
      <c r="GB1279" s="426">
        <v>147</v>
      </c>
      <c r="GC1279" s="426">
        <v>237</v>
      </c>
      <c r="GD1279" s="426">
        <v>157</v>
      </c>
      <c r="GE1279" s="426">
        <v>134</v>
      </c>
      <c r="GF1279" s="426">
        <v>9</v>
      </c>
      <c r="GG1279" s="426">
        <v>12</v>
      </c>
      <c r="GH1279" s="426">
        <v>106</v>
      </c>
      <c r="GI1279" s="426">
        <v>24</v>
      </c>
      <c r="GJ1279" s="426">
        <v>221</v>
      </c>
      <c r="GK1279" s="426">
        <v>97</v>
      </c>
      <c r="GL1279" s="426">
        <v>216</v>
      </c>
      <c r="GM1279" s="426">
        <v>161</v>
      </c>
      <c r="GN1279" s="426">
        <v>78</v>
      </c>
      <c r="GO1279" s="426">
        <v>49</v>
      </c>
      <c r="GP1279" s="426">
        <v>139</v>
      </c>
      <c r="GQ1279" s="426">
        <v>26</v>
      </c>
      <c r="GR1279" s="426">
        <v>109</v>
      </c>
      <c r="GS1279" s="426">
        <v>110</v>
      </c>
      <c r="GT1279" s="426">
        <v>14</v>
      </c>
      <c r="GU1279" s="426">
        <v>214</v>
      </c>
      <c r="GV1279" s="426">
        <v>65</v>
      </c>
      <c r="GW1279" s="426">
        <v>207</v>
      </c>
      <c r="GX1279" s="426">
        <v>208</v>
      </c>
      <c r="GY1279" s="426">
        <v>93</v>
      </c>
      <c r="GZ1279" s="426">
        <v>41</v>
      </c>
      <c r="HA1279" s="426">
        <v>28</v>
      </c>
      <c r="HB1279" s="426">
        <v>67</v>
      </c>
      <c r="HC1279" s="426">
        <v>253</v>
      </c>
      <c r="HD1279" s="426">
        <v>75</v>
      </c>
      <c r="HE1279" s="426">
        <v>40</v>
      </c>
      <c r="HF1279" s="426">
        <v>201</v>
      </c>
      <c r="HG1279" s="426">
        <v>127</v>
      </c>
      <c r="HH1279" s="426">
        <v>87</v>
      </c>
      <c r="HI1279" s="426">
        <v>48</v>
      </c>
      <c r="HJ1279" s="426">
        <v>81</v>
      </c>
      <c r="HK1279" s="426">
        <v>140</v>
      </c>
      <c r="HL1279" s="426">
        <v>222</v>
      </c>
      <c r="HM1279" s="426">
        <v>130</v>
      </c>
      <c r="HN1279" s="426">
        <v>58</v>
      </c>
      <c r="HO1279" s="426">
        <v>117</v>
      </c>
      <c r="HP1279" s="426">
        <v>7</v>
      </c>
      <c r="HQ1279" s="426">
        <v>172</v>
      </c>
      <c r="HR1279" s="426">
        <v>243</v>
      </c>
      <c r="HS1279" s="426">
        <v>188</v>
      </c>
      <c r="HT1279" s="426">
        <v>192</v>
      </c>
      <c r="HU1279" s="426">
        <v>33</v>
      </c>
      <c r="HV1279" s="426">
        <v>126</v>
      </c>
      <c r="HW1279" s="426">
        <v>82</v>
      </c>
      <c r="HX1279" s="426">
        <v>168</v>
      </c>
      <c r="HY1279" s="426">
        <v>132</v>
      </c>
      <c r="HZ1279" s="426">
        <v>42</v>
      </c>
      <c r="IA1279" s="426">
        <v>254</v>
      </c>
      <c r="IB1279" s="426">
        <v>195</v>
      </c>
      <c r="IC1279" s="426">
        <v>103</v>
      </c>
      <c r="ID1279" s="426">
        <v>54</v>
      </c>
      <c r="IE1279" s="426">
        <v>200</v>
      </c>
      <c r="IF1279" s="426">
        <v>209</v>
      </c>
      <c r="IG1279" s="426">
        <v>245</v>
      </c>
      <c r="IH1279" s="426">
        <v>96</v>
      </c>
      <c r="II1279" s="426">
        <v>32</v>
      </c>
      <c r="IJ1279" s="426">
        <v>61</v>
      </c>
      <c r="IK1279" s="426">
        <v>51</v>
      </c>
      <c r="IL1279" s="426">
        <v>84</v>
      </c>
      <c r="IM1279" s="426">
        <v>25</v>
      </c>
      <c r="IN1279" s="426">
        <v>17</v>
      </c>
      <c r="IO1279" s="426">
        <v>242</v>
      </c>
      <c r="IP1279" s="426">
        <v>233</v>
      </c>
      <c r="IQ1279" s="426">
        <v>114</v>
      </c>
      <c r="IR1279" s="426">
        <v>123</v>
      </c>
      <c r="IS1279" s="426">
        <v>22</v>
      </c>
      <c r="IT1279" s="426">
        <v>120</v>
      </c>
      <c r="IU1279" s="426">
        <v>31</v>
      </c>
      <c r="IV1279" s="426">
        <v>145</v>
      </c>
      <c r="IW1279" s="426">
        <v>99</v>
      </c>
      <c r="IX1279" s="426">
        <v>79</v>
      </c>
      <c r="IY1279" s="426">
        <v>105</v>
      </c>
      <c r="JA1279" s="426">
        <v>203</v>
      </c>
      <c r="JB1279" s="426">
        <v>63</v>
      </c>
      <c r="JC1279" s="426">
        <v>197</v>
      </c>
      <c r="JD1279" s="426">
        <v>76</v>
      </c>
    </row>
    <row r="1280" spans="4:264" x14ac:dyDescent="0.2">
      <c r="E1280" s="428" t="s">
        <v>159</v>
      </c>
      <c r="F1280" s="426">
        <v>164</v>
      </c>
      <c r="G1280" s="426">
        <v>180</v>
      </c>
      <c r="H1280" s="426">
        <v>80</v>
      </c>
      <c r="I1280" s="426">
        <v>151</v>
      </c>
      <c r="J1280" s="426">
        <v>244</v>
      </c>
      <c r="K1280" s="426">
        <v>118</v>
      </c>
      <c r="L1280" s="426">
        <v>1</v>
      </c>
      <c r="M1280" s="426">
        <v>219</v>
      </c>
      <c r="N1280" s="426">
        <v>111</v>
      </c>
      <c r="O1280" s="426">
        <v>251</v>
      </c>
      <c r="P1280" s="426">
        <v>227</v>
      </c>
      <c r="Q1280" s="426">
        <v>31</v>
      </c>
      <c r="R1280" s="426">
        <v>136</v>
      </c>
      <c r="S1280" s="426">
        <v>93</v>
      </c>
      <c r="T1280" s="426">
        <v>21</v>
      </c>
      <c r="U1280" s="426">
        <v>224</v>
      </c>
      <c r="V1280" s="426">
        <v>241</v>
      </c>
      <c r="W1280" s="426">
        <v>122</v>
      </c>
      <c r="X1280" s="426">
        <v>32</v>
      </c>
      <c r="Y1280" s="426">
        <v>201</v>
      </c>
      <c r="Z1280" s="426">
        <v>167</v>
      </c>
      <c r="AA1280" s="426">
        <v>210</v>
      </c>
      <c r="AB1280" s="426">
        <v>220</v>
      </c>
      <c r="AC1280" s="426">
        <v>148</v>
      </c>
      <c r="AD1280" s="426">
        <v>188</v>
      </c>
      <c r="AE1280" s="426">
        <v>222</v>
      </c>
      <c r="AF1280" s="426">
        <v>44</v>
      </c>
      <c r="AG1280" s="426">
        <v>155</v>
      </c>
      <c r="AH1280" s="426">
        <v>103</v>
      </c>
      <c r="AI1280" s="426">
        <v>58</v>
      </c>
      <c r="AJ1280" s="426">
        <v>189</v>
      </c>
      <c r="AK1280" s="426">
        <v>171</v>
      </c>
      <c r="AL1280" s="426">
        <v>37</v>
      </c>
      <c r="AM1280" s="426">
        <v>197</v>
      </c>
      <c r="AN1280" s="426">
        <v>142</v>
      </c>
      <c r="AO1280" s="426">
        <v>215</v>
      </c>
      <c r="AP1280" s="426">
        <v>193</v>
      </c>
      <c r="AQ1280" s="426">
        <v>245</v>
      </c>
      <c r="AR1280" s="426">
        <v>131</v>
      </c>
      <c r="AS1280" s="426">
        <v>87</v>
      </c>
      <c r="AT1280" s="426">
        <v>3</v>
      </c>
      <c r="AU1280" s="426">
        <v>153</v>
      </c>
      <c r="AV1280" s="426">
        <v>27</v>
      </c>
      <c r="AW1280" s="426">
        <v>88</v>
      </c>
      <c r="AX1280" s="426">
        <v>226</v>
      </c>
      <c r="AY1280" s="426">
        <v>109</v>
      </c>
      <c r="AZ1280" s="426">
        <v>59</v>
      </c>
      <c r="BA1280" s="426">
        <v>127</v>
      </c>
      <c r="BB1280" s="426">
        <v>50</v>
      </c>
      <c r="BC1280" s="426">
        <v>24</v>
      </c>
      <c r="BD1280" s="426">
        <v>173</v>
      </c>
      <c r="BE1280" s="426">
        <v>101</v>
      </c>
      <c r="BF1280" s="426">
        <v>137</v>
      </c>
      <c r="BG1280" s="426">
        <v>22</v>
      </c>
      <c r="BH1280" s="426">
        <v>16</v>
      </c>
      <c r="BI1280" s="426">
        <v>34</v>
      </c>
      <c r="BJ1280" s="426">
        <v>238</v>
      </c>
      <c r="BK1280" s="426">
        <v>202</v>
      </c>
      <c r="BL1280" s="426">
        <v>156</v>
      </c>
      <c r="BM1280" s="426">
        <v>253</v>
      </c>
      <c r="BN1280" s="426">
        <v>159</v>
      </c>
      <c r="BO1280" s="426">
        <v>179</v>
      </c>
      <c r="BP1280" s="426">
        <v>99</v>
      </c>
      <c r="BQ1280" s="426">
        <v>86</v>
      </c>
      <c r="BR1280" s="426">
        <v>196</v>
      </c>
      <c r="BS1280" s="426">
        <v>254</v>
      </c>
      <c r="BT1280" s="426">
        <v>51</v>
      </c>
      <c r="BU1280" s="426">
        <v>182</v>
      </c>
      <c r="BV1280" s="426">
        <v>163</v>
      </c>
      <c r="BW1280" s="426">
        <v>257</v>
      </c>
      <c r="BX1280" s="426">
        <v>60</v>
      </c>
      <c r="BY1280" s="426">
        <v>195</v>
      </c>
      <c r="BZ1280" s="426">
        <v>252</v>
      </c>
      <c r="CA1280" s="426">
        <v>96</v>
      </c>
      <c r="CB1280" s="426">
        <v>78</v>
      </c>
      <c r="CC1280" s="426">
        <v>154</v>
      </c>
      <c r="CD1280" s="426">
        <v>165</v>
      </c>
      <c r="CE1280" s="426">
        <v>95</v>
      </c>
      <c r="CF1280" s="426">
        <v>77</v>
      </c>
      <c r="CG1280" s="426">
        <v>176</v>
      </c>
      <c r="CH1280" s="426">
        <v>140</v>
      </c>
      <c r="CI1280" s="426">
        <v>114</v>
      </c>
      <c r="CJ1280" s="426">
        <v>231</v>
      </c>
      <c r="CK1280" s="426">
        <v>47</v>
      </c>
      <c r="CL1280" s="426">
        <v>97</v>
      </c>
      <c r="CM1280" s="426">
        <v>49</v>
      </c>
      <c r="CN1280" s="426">
        <v>249</v>
      </c>
      <c r="CO1280" s="426">
        <v>181</v>
      </c>
      <c r="CP1280" s="426">
        <v>121</v>
      </c>
      <c r="CQ1280" s="426">
        <v>102</v>
      </c>
      <c r="CR1280" s="426">
        <v>67</v>
      </c>
      <c r="CS1280" s="426">
        <v>45</v>
      </c>
      <c r="CT1280" s="426">
        <v>15</v>
      </c>
      <c r="CU1280" s="426">
        <v>192</v>
      </c>
      <c r="CV1280" s="426">
        <v>218</v>
      </c>
      <c r="CW1280" s="426">
        <v>14</v>
      </c>
      <c r="CX1280" s="426">
        <v>70</v>
      </c>
      <c r="CY1280" s="426">
        <v>174</v>
      </c>
      <c r="CZ1280" s="426">
        <v>198</v>
      </c>
      <c r="DA1280" s="426">
        <v>116</v>
      </c>
      <c r="DB1280" s="426">
        <v>175</v>
      </c>
      <c r="DC1280" s="426">
        <v>143</v>
      </c>
      <c r="DD1280" s="426">
        <v>91</v>
      </c>
      <c r="DE1280" s="426">
        <v>221</v>
      </c>
      <c r="DF1280" s="426">
        <v>256</v>
      </c>
      <c r="DG1280" s="426">
        <v>5</v>
      </c>
      <c r="DH1280" s="426">
        <v>178</v>
      </c>
      <c r="DI1280" s="426">
        <v>129</v>
      </c>
      <c r="DJ1280" s="426">
        <v>81</v>
      </c>
      <c r="DK1280" s="426">
        <v>217</v>
      </c>
      <c r="DL1280" s="426">
        <v>30</v>
      </c>
      <c r="DM1280" s="426">
        <v>184</v>
      </c>
      <c r="DN1280" s="426">
        <v>20</v>
      </c>
      <c r="DO1280" s="426">
        <v>128</v>
      </c>
      <c r="DP1280" s="426">
        <v>203</v>
      </c>
      <c r="DQ1280" s="426">
        <v>7</v>
      </c>
      <c r="DR1280" s="426">
        <v>234</v>
      </c>
      <c r="DS1280" s="426">
        <v>12</v>
      </c>
      <c r="DT1280" s="426">
        <v>41</v>
      </c>
      <c r="DU1280" s="426">
        <v>46</v>
      </c>
      <c r="DV1280" s="426">
        <v>147</v>
      </c>
      <c r="DW1280" s="426">
        <v>100</v>
      </c>
      <c r="DX1280" s="426">
        <v>84</v>
      </c>
      <c r="DY1280" s="426">
        <v>108</v>
      </c>
      <c r="DZ1280" s="426">
        <v>61</v>
      </c>
      <c r="EA1280" s="426">
        <v>207</v>
      </c>
      <c r="EB1280" s="426">
        <v>205</v>
      </c>
      <c r="EC1280" s="426">
        <v>237</v>
      </c>
      <c r="ED1280" s="426">
        <v>158</v>
      </c>
      <c r="EE1280" s="426">
        <v>112</v>
      </c>
      <c r="EF1280" s="426">
        <v>13</v>
      </c>
      <c r="EG1280" s="426">
        <v>33</v>
      </c>
      <c r="EH1280" s="426">
        <v>229</v>
      </c>
      <c r="EI1280" s="426">
        <v>125</v>
      </c>
      <c r="EJ1280" s="426">
        <v>71</v>
      </c>
      <c r="EK1280" s="426">
        <v>185</v>
      </c>
      <c r="EL1280" s="426">
        <v>40</v>
      </c>
      <c r="EM1280" s="426">
        <v>232</v>
      </c>
      <c r="EN1280" s="426">
        <v>117</v>
      </c>
      <c r="EO1280" s="426">
        <v>134</v>
      </c>
      <c r="EP1280" s="426">
        <v>105</v>
      </c>
      <c r="EQ1280" s="426">
        <v>233</v>
      </c>
      <c r="ER1280" s="426">
        <v>199</v>
      </c>
      <c r="ES1280" s="426">
        <v>211</v>
      </c>
      <c r="ET1280" s="426">
        <v>123</v>
      </c>
      <c r="EU1280" s="426">
        <v>162</v>
      </c>
      <c r="EV1280" s="426">
        <v>69</v>
      </c>
      <c r="EW1280" s="426">
        <v>247</v>
      </c>
      <c r="EX1280" s="426">
        <v>6</v>
      </c>
      <c r="EY1280" s="426">
        <v>63</v>
      </c>
      <c r="EZ1280" s="426">
        <v>150</v>
      </c>
      <c r="FA1280" s="426">
        <v>56</v>
      </c>
      <c r="FB1280" s="426">
        <v>212</v>
      </c>
      <c r="FC1280" s="426">
        <v>145</v>
      </c>
      <c r="FD1280" s="426">
        <v>157</v>
      </c>
      <c r="FE1280" s="426">
        <v>120</v>
      </c>
      <c r="FF1280" s="426">
        <v>26</v>
      </c>
      <c r="FG1280" s="426">
        <v>204</v>
      </c>
      <c r="FH1280" s="426">
        <v>2</v>
      </c>
      <c r="FI1280" s="426">
        <v>132</v>
      </c>
      <c r="FJ1280" s="426">
        <v>65</v>
      </c>
      <c r="FK1280" s="426">
        <v>216</v>
      </c>
      <c r="FL1280" s="426">
        <v>75</v>
      </c>
      <c r="FM1280" s="426">
        <v>152</v>
      </c>
      <c r="FN1280" s="426">
        <v>236</v>
      </c>
      <c r="FO1280" s="426">
        <v>160</v>
      </c>
      <c r="FP1280" s="426">
        <v>214</v>
      </c>
      <c r="FQ1280" s="426">
        <v>239</v>
      </c>
      <c r="FR1280" s="426">
        <v>48</v>
      </c>
      <c r="FS1280" s="426">
        <v>92</v>
      </c>
      <c r="FT1280" s="426">
        <v>19</v>
      </c>
      <c r="FU1280" s="426">
        <v>89</v>
      </c>
      <c r="FV1280" s="426">
        <v>187</v>
      </c>
      <c r="FW1280" s="426">
        <v>246</v>
      </c>
      <c r="FX1280" s="426">
        <v>73</v>
      </c>
      <c r="FY1280" s="426">
        <v>54</v>
      </c>
      <c r="FZ1280" s="426">
        <v>43</v>
      </c>
      <c r="GA1280" s="426">
        <v>110</v>
      </c>
      <c r="GB1280" s="426">
        <v>66</v>
      </c>
      <c r="GC1280" s="426">
        <v>74</v>
      </c>
      <c r="GD1280" s="426">
        <v>85</v>
      </c>
      <c r="GE1280" s="426">
        <v>4</v>
      </c>
      <c r="GF1280" s="426">
        <v>55</v>
      </c>
      <c r="GG1280" s="426">
        <v>168</v>
      </c>
      <c r="GH1280" s="426">
        <v>113</v>
      </c>
      <c r="GI1280" s="426">
        <v>9</v>
      </c>
      <c r="GJ1280" s="426">
        <v>169</v>
      </c>
      <c r="GK1280" s="426">
        <v>72</v>
      </c>
      <c r="GL1280" s="426">
        <v>161</v>
      </c>
      <c r="GM1280" s="426">
        <v>62</v>
      </c>
      <c r="GN1280" s="426">
        <v>115</v>
      </c>
      <c r="GO1280" s="426">
        <v>38</v>
      </c>
      <c r="GP1280" s="426">
        <v>149</v>
      </c>
      <c r="GQ1280" s="426">
        <v>10</v>
      </c>
      <c r="GR1280" s="426">
        <v>82</v>
      </c>
      <c r="GS1280" s="426">
        <v>18</v>
      </c>
      <c r="GT1280" s="426">
        <v>141</v>
      </c>
      <c r="GU1280" s="426">
        <v>11</v>
      </c>
      <c r="GV1280" s="426">
        <v>52</v>
      </c>
      <c r="GW1280" s="426">
        <v>258</v>
      </c>
      <c r="GX1280" s="426">
        <v>230</v>
      </c>
      <c r="GY1280" s="426">
        <v>166</v>
      </c>
      <c r="GZ1280" s="426">
        <v>94</v>
      </c>
      <c r="HA1280" s="426">
        <v>133</v>
      </c>
      <c r="HB1280" s="426">
        <v>194</v>
      </c>
      <c r="HC1280" s="426">
        <v>228</v>
      </c>
      <c r="HD1280" s="426">
        <v>83</v>
      </c>
      <c r="HE1280" s="426">
        <v>25</v>
      </c>
      <c r="HF1280" s="426">
        <v>255</v>
      </c>
      <c r="HG1280" s="426">
        <v>144</v>
      </c>
      <c r="HH1280" s="426">
        <v>200</v>
      </c>
      <c r="HI1280" s="426">
        <v>79</v>
      </c>
      <c r="HJ1280" s="426">
        <v>29</v>
      </c>
      <c r="HK1280" s="426">
        <v>208</v>
      </c>
      <c r="HL1280" s="426">
        <v>8</v>
      </c>
      <c r="HM1280" s="426">
        <v>242</v>
      </c>
      <c r="HN1280" s="426">
        <v>130</v>
      </c>
      <c r="HO1280" s="426">
        <v>170</v>
      </c>
      <c r="HP1280" s="426">
        <v>107</v>
      </c>
      <c r="HQ1280" s="426">
        <v>36</v>
      </c>
      <c r="HR1280" s="426">
        <v>235</v>
      </c>
      <c r="HS1280" s="426">
        <v>209</v>
      </c>
      <c r="HT1280" s="426">
        <v>177</v>
      </c>
      <c r="HU1280" s="426">
        <v>223</v>
      </c>
      <c r="HV1280" s="426">
        <v>23</v>
      </c>
      <c r="HW1280" s="426">
        <v>39</v>
      </c>
      <c r="HX1280" s="426">
        <v>35</v>
      </c>
      <c r="HY1280" s="426">
        <v>206</v>
      </c>
      <c r="HZ1280" s="426">
        <v>135</v>
      </c>
      <c r="IA1280" s="426">
        <v>124</v>
      </c>
      <c r="IB1280" s="426">
        <v>183</v>
      </c>
      <c r="IC1280" s="426">
        <v>186</v>
      </c>
      <c r="ID1280" s="426">
        <v>126</v>
      </c>
      <c r="IE1280" s="426">
        <v>53</v>
      </c>
      <c r="IF1280" s="426">
        <v>248</v>
      </c>
      <c r="IG1280" s="426">
        <v>250</v>
      </c>
      <c r="IH1280" s="426">
        <v>28</v>
      </c>
      <c r="II1280" s="426">
        <v>76</v>
      </c>
      <c r="IJ1280" s="426">
        <v>57</v>
      </c>
      <c r="IK1280" s="426">
        <v>119</v>
      </c>
      <c r="IL1280" s="426">
        <v>213</v>
      </c>
      <c r="IM1280" s="426">
        <v>106</v>
      </c>
      <c r="IN1280" s="426">
        <v>240</v>
      </c>
      <c r="IO1280" s="426">
        <v>243</v>
      </c>
      <c r="IP1280" s="426">
        <v>138</v>
      </c>
      <c r="IQ1280" s="426">
        <v>98</v>
      </c>
      <c r="IR1280" s="426">
        <v>190</v>
      </c>
      <c r="IS1280" s="426">
        <v>146</v>
      </c>
      <c r="IT1280" s="426">
        <v>68</v>
      </c>
      <c r="IU1280" s="426">
        <v>17</v>
      </c>
      <c r="IV1280" s="426">
        <v>139</v>
      </c>
      <c r="IW1280" s="426">
        <v>225</v>
      </c>
      <c r="IX1280" s="426">
        <v>64</v>
      </c>
      <c r="IY1280" s="426">
        <v>90</v>
      </c>
      <c r="JA1280" s="426">
        <v>42</v>
      </c>
      <c r="JB1280" s="426">
        <v>104</v>
      </c>
      <c r="JC1280" s="426">
        <v>172</v>
      </c>
      <c r="JD1280" s="426">
        <v>191</v>
      </c>
    </row>
    <row r="1282" spans="4:269" x14ac:dyDescent="0.2">
      <c r="D1282" s="429">
        <v>259</v>
      </c>
      <c r="E1282" s="429" t="s">
        <v>179</v>
      </c>
    </row>
    <row r="1283" spans="4:269" x14ac:dyDescent="0.2">
      <c r="E1283" s="428" t="s">
        <v>130</v>
      </c>
      <c r="F1283" s="426">
        <v>1</v>
      </c>
      <c r="G1283" s="426">
        <v>2</v>
      </c>
      <c r="H1283" s="426">
        <v>3</v>
      </c>
      <c r="I1283" s="426">
        <v>4</v>
      </c>
      <c r="J1283" s="426">
        <v>5</v>
      </c>
      <c r="K1283" s="426">
        <v>6</v>
      </c>
      <c r="L1283" s="426">
        <v>7</v>
      </c>
      <c r="M1283" s="426">
        <v>8</v>
      </c>
      <c r="N1283" s="426">
        <v>9</v>
      </c>
      <c r="O1283" s="426">
        <v>10</v>
      </c>
      <c r="P1283" s="426">
        <v>11</v>
      </c>
      <c r="Q1283" s="426">
        <v>12</v>
      </c>
      <c r="R1283" s="426">
        <v>13</v>
      </c>
      <c r="S1283" s="426">
        <v>14</v>
      </c>
      <c r="T1283" s="426">
        <v>15</v>
      </c>
      <c r="U1283" s="426">
        <v>16</v>
      </c>
      <c r="V1283" s="426">
        <v>17</v>
      </c>
      <c r="W1283" s="426">
        <v>18</v>
      </c>
      <c r="X1283" s="426">
        <v>19</v>
      </c>
      <c r="Y1283" s="426">
        <v>20</v>
      </c>
      <c r="Z1283" s="426">
        <v>21</v>
      </c>
      <c r="AA1283" s="426">
        <v>22</v>
      </c>
      <c r="AB1283" s="426">
        <v>23</v>
      </c>
      <c r="AC1283" s="426">
        <v>24</v>
      </c>
      <c r="AD1283" s="426">
        <v>25</v>
      </c>
      <c r="AE1283" s="426">
        <v>26</v>
      </c>
      <c r="AF1283" s="426">
        <v>27</v>
      </c>
      <c r="AG1283" s="426">
        <v>28</v>
      </c>
      <c r="AH1283" s="426">
        <v>29</v>
      </c>
      <c r="AI1283" s="426">
        <v>30</v>
      </c>
      <c r="AJ1283" s="426">
        <v>31</v>
      </c>
      <c r="AK1283" s="426">
        <v>32</v>
      </c>
      <c r="AL1283" s="426">
        <v>33</v>
      </c>
      <c r="AM1283" s="426">
        <v>34</v>
      </c>
      <c r="AN1283" s="426">
        <v>35</v>
      </c>
      <c r="AO1283" s="426">
        <v>36</v>
      </c>
      <c r="AP1283" s="426">
        <v>37</v>
      </c>
      <c r="AQ1283" s="426">
        <v>38</v>
      </c>
      <c r="AR1283" s="426">
        <v>39</v>
      </c>
      <c r="AS1283" s="426">
        <v>40</v>
      </c>
      <c r="AT1283" s="426">
        <v>41</v>
      </c>
      <c r="AU1283" s="426">
        <v>42</v>
      </c>
      <c r="AV1283" s="426">
        <v>43</v>
      </c>
      <c r="AW1283" s="426">
        <v>44</v>
      </c>
      <c r="AX1283" s="426">
        <v>45</v>
      </c>
      <c r="AY1283" s="426">
        <v>46</v>
      </c>
      <c r="AZ1283" s="426">
        <v>47</v>
      </c>
      <c r="BA1283" s="426">
        <v>48</v>
      </c>
      <c r="BB1283" s="426">
        <v>49</v>
      </c>
      <c r="BC1283" s="426">
        <v>50</v>
      </c>
      <c r="BD1283" s="426">
        <v>51</v>
      </c>
      <c r="BE1283" s="426">
        <v>52</v>
      </c>
      <c r="BF1283" s="426">
        <v>53</v>
      </c>
      <c r="BG1283" s="426">
        <v>54</v>
      </c>
      <c r="BH1283" s="426">
        <v>55</v>
      </c>
      <c r="BI1283" s="426">
        <v>56</v>
      </c>
      <c r="BJ1283" s="426">
        <v>57</v>
      </c>
      <c r="BK1283" s="426">
        <v>58</v>
      </c>
      <c r="BL1283" s="426">
        <v>59</v>
      </c>
      <c r="BM1283" s="426">
        <v>60</v>
      </c>
      <c r="BN1283" s="426">
        <v>61</v>
      </c>
      <c r="BO1283" s="426">
        <v>62</v>
      </c>
      <c r="BP1283" s="426">
        <v>63</v>
      </c>
      <c r="BQ1283" s="426">
        <v>64</v>
      </c>
      <c r="BR1283" s="426">
        <v>65</v>
      </c>
      <c r="BS1283" s="426">
        <v>66</v>
      </c>
      <c r="BT1283" s="426">
        <v>67</v>
      </c>
      <c r="BU1283" s="426">
        <v>68</v>
      </c>
      <c r="BV1283" s="426">
        <v>69</v>
      </c>
      <c r="BW1283" s="426">
        <v>70</v>
      </c>
      <c r="BX1283" s="426">
        <v>71</v>
      </c>
      <c r="BY1283" s="426">
        <v>72</v>
      </c>
      <c r="BZ1283" s="426">
        <v>73</v>
      </c>
      <c r="CA1283" s="426">
        <v>74</v>
      </c>
      <c r="CB1283" s="426">
        <v>75</v>
      </c>
      <c r="CC1283" s="426">
        <v>76</v>
      </c>
      <c r="CD1283" s="426">
        <v>77</v>
      </c>
      <c r="CE1283" s="426">
        <v>78</v>
      </c>
      <c r="CF1283" s="426">
        <v>79</v>
      </c>
      <c r="CG1283" s="426">
        <v>80</v>
      </c>
      <c r="CH1283" s="426">
        <v>81</v>
      </c>
      <c r="CI1283" s="426">
        <v>82</v>
      </c>
      <c r="CJ1283" s="426">
        <v>83</v>
      </c>
      <c r="CK1283" s="426">
        <v>84</v>
      </c>
      <c r="CL1283" s="426">
        <v>85</v>
      </c>
      <c r="CM1283" s="426">
        <v>86</v>
      </c>
      <c r="CN1283" s="426">
        <v>87</v>
      </c>
      <c r="CO1283" s="426">
        <v>88</v>
      </c>
      <c r="CP1283" s="426">
        <v>89</v>
      </c>
      <c r="CQ1283" s="426">
        <v>90</v>
      </c>
      <c r="CR1283" s="426">
        <v>91</v>
      </c>
      <c r="CS1283" s="426">
        <v>92</v>
      </c>
      <c r="CT1283" s="426">
        <v>93</v>
      </c>
      <c r="CU1283" s="426">
        <v>94</v>
      </c>
      <c r="CV1283" s="426">
        <v>95</v>
      </c>
      <c r="CW1283" s="426">
        <v>96</v>
      </c>
      <c r="CX1283" s="426">
        <v>97</v>
      </c>
      <c r="CY1283" s="426">
        <v>98</v>
      </c>
      <c r="CZ1283" s="426">
        <v>99</v>
      </c>
      <c r="DA1283" s="426">
        <v>100</v>
      </c>
      <c r="DB1283" s="426">
        <v>101</v>
      </c>
      <c r="DC1283" s="426">
        <v>102</v>
      </c>
      <c r="DD1283" s="426">
        <v>103</v>
      </c>
      <c r="DE1283" s="426">
        <v>104</v>
      </c>
      <c r="DF1283" s="426">
        <v>105</v>
      </c>
      <c r="DG1283" s="426">
        <v>106</v>
      </c>
      <c r="DH1283" s="426">
        <v>107</v>
      </c>
      <c r="DI1283" s="426">
        <v>108</v>
      </c>
      <c r="DJ1283" s="426">
        <v>109</v>
      </c>
      <c r="DK1283" s="426">
        <v>110</v>
      </c>
      <c r="DL1283" s="426">
        <v>111</v>
      </c>
      <c r="DM1283" s="426">
        <v>112</v>
      </c>
      <c r="DN1283" s="426">
        <v>113</v>
      </c>
      <c r="DO1283" s="426">
        <v>114</v>
      </c>
      <c r="DP1283" s="426">
        <v>115</v>
      </c>
      <c r="DQ1283" s="426">
        <v>116</v>
      </c>
      <c r="DR1283" s="426">
        <v>117</v>
      </c>
      <c r="DS1283" s="426">
        <v>118</v>
      </c>
      <c r="DT1283" s="426">
        <v>119</v>
      </c>
      <c r="DU1283" s="426">
        <v>120</v>
      </c>
      <c r="DV1283" s="426">
        <v>121</v>
      </c>
      <c r="DW1283" s="426">
        <v>122</v>
      </c>
      <c r="DX1283" s="426">
        <v>123</v>
      </c>
      <c r="DY1283" s="426">
        <v>124</v>
      </c>
      <c r="DZ1283" s="426">
        <v>125</v>
      </c>
      <c r="EA1283" s="426">
        <v>126</v>
      </c>
      <c r="EB1283" s="426">
        <v>127</v>
      </c>
      <c r="EC1283" s="426">
        <v>128</v>
      </c>
      <c r="ED1283" s="426">
        <v>129</v>
      </c>
      <c r="EE1283" s="426">
        <v>130</v>
      </c>
      <c r="EF1283" s="426">
        <v>131</v>
      </c>
      <c r="EG1283" s="426">
        <v>132</v>
      </c>
      <c r="EH1283" s="426">
        <v>133</v>
      </c>
      <c r="EI1283" s="426">
        <v>134</v>
      </c>
      <c r="EJ1283" s="426">
        <v>135</v>
      </c>
      <c r="EK1283" s="426">
        <v>136</v>
      </c>
      <c r="EL1283" s="426">
        <v>137</v>
      </c>
      <c r="EM1283" s="426">
        <v>138</v>
      </c>
      <c r="EN1283" s="426">
        <v>139</v>
      </c>
      <c r="EO1283" s="426">
        <v>140</v>
      </c>
      <c r="EP1283" s="426">
        <v>141</v>
      </c>
      <c r="EQ1283" s="426">
        <v>142</v>
      </c>
      <c r="ER1283" s="426">
        <v>143</v>
      </c>
      <c r="ES1283" s="426">
        <v>144</v>
      </c>
      <c r="ET1283" s="426">
        <v>145</v>
      </c>
      <c r="EU1283" s="426">
        <v>146</v>
      </c>
      <c r="EV1283" s="426">
        <v>147</v>
      </c>
      <c r="EW1283" s="426">
        <v>148</v>
      </c>
      <c r="EX1283" s="426">
        <v>149</v>
      </c>
      <c r="EY1283" s="426">
        <v>150</v>
      </c>
      <c r="EZ1283" s="426">
        <v>151</v>
      </c>
      <c r="FA1283" s="426">
        <v>152</v>
      </c>
      <c r="FB1283" s="426">
        <v>153</v>
      </c>
      <c r="FC1283" s="426">
        <v>154</v>
      </c>
      <c r="FD1283" s="426">
        <v>155</v>
      </c>
      <c r="FE1283" s="426">
        <v>156</v>
      </c>
      <c r="FF1283" s="426">
        <v>157</v>
      </c>
      <c r="FG1283" s="426">
        <v>158</v>
      </c>
      <c r="FH1283" s="426">
        <v>159</v>
      </c>
      <c r="FI1283" s="426">
        <v>160</v>
      </c>
      <c r="FJ1283" s="426">
        <v>161</v>
      </c>
      <c r="FK1283" s="426">
        <v>162</v>
      </c>
      <c r="FL1283" s="426">
        <v>163</v>
      </c>
      <c r="FM1283" s="426">
        <v>164</v>
      </c>
      <c r="FN1283" s="426">
        <v>165</v>
      </c>
      <c r="FO1283" s="426">
        <v>166</v>
      </c>
      <c r="FP1283" s="426">
        <v>167</v>
      </c>
      <c r="FQ1283" s="426">
        <v>168</v>
      </c>
      <c r="FR1283" s="426">
        <v>169</v>
      </c>
      <c r="FS1283" s="426">
        <v>170</v>
      </c>
      <c r="FT1283" s="426">
        <v>171</v>
      </c>
      <c r="FU1283" s="426">
        <v>172</v>
      </c>
      <c r="FV1283" s="426">
        <v>173</v>
      </c>
      <c r="FW1283" s="426">
        <v>174</v>
      </c>
      <c r="FX1283" s="426">
        <v>175</v>
      </c>
      <c r="FY1283" s="426">
        <v>176</v>
      </c>
      <c r="FZ1283" s="426">
        <v>177</v>
      </c>
      <c r="GA1283" s="426">
        <v>178</v>
      </c>
      <c r="GB1283" s="426">
        <v>179</v>
      </c>
      <c r="GC1283" s="426">
        <v>180</v>
      </c>
      <c r="GD1283" s="426">
        <v>181</v>
      </c>
      <c r="GE1283" s="426">
        <v>182</v>
      </c>
      <c r="GF1283" s="426">
        <v>183</v>
      </c>
      <c r="GG1283" s="426">
        <v>184</v>
      </c>
      <c r="GH1283" s="426">
        <v>185</v>
      </c>
      <c r="GI1283" s="426">
        <v>186</v>
      </c>
      <c r="GJ1283" s="426">
        <v>187</v>
      </c>
      <c r="GK1283" s="426">
        <v>188</v>
      </c>
      <c r="GL1283" s="426">
        <v>189</v>
      </c>
      <c r="GM1283" s="426">
        <v>190</v>
      </c>
      <c r="GN1283" s="426">
        <v>191</v>
      </c>
      <c r="GO1283" s="426">
        <v>192</v>
      </c>
      <c r="GP1283" s="426">
        <v>193</v>
      </c>
      <c r="GQ1283" s="426">
        <v>194</v>
      </c>
      <c r="GR1283" s="426">
        <v>195</v>
      </c>
      <c r="GS1283" s="426">
        <v>196</v>
      </c>
      <c r="GT1283" s="426">
        <v>197</v>
      </c>
      <c r="GU1283" s="426">
        <v>198</v>
      </c>
      <c r="GV1283" s="426">
        <v>199</v>
      </c>
      <c r="GW1283" s="426">
        <v>200</v>
      </c>
      <c r="GX1283" s="426">
        <v>201</v>
      </c>
      <c r="GY1283" s="426">
        <v>202</v>
      </c>
      <c r="GZ1283" s="426">
        <v>203</v>
      </c>
      <c r="HA1283" s="426">
        <v>204</v>
      </c>
      <c r="HB1283" s="426">
        <v>205</v>
      </c>
      <c r="HC1283" s="426">
        <v>206</v>
      </c>
      <c r="HD1283" s="426">
        <v>207</v>
      </c>
      <c r="HE1283" s="426">
        <v>208</v>
      </c>
      <c r="HF1283" s="426">
        <v>209</v>
      </c>
      <c r="HG1283" s="426">
        <v>210</v>
      </c>
      <c r="HH1283" s="426">
        <v>211</v>
      </c>
      <c r="HI1283" s="426">
        <v>212</v>
      </c>
      <c r="HJ1283" s="426">
        <v>213</v>
      </c>
      <c r="HK1283" s="426">
        <v>214</v>
      </c>
      <c r="HL1283" s="426">
        <v>215</v>
      </c>
      <c r="HM1283" s="426">
        <v>216</v>
      </c>
      <c r="HN1283" s="426">
        <v>217</v>
      </c>
      <c r="HO1283" s="426">
        <v>218</v>
      </c>
      <c r="HP1283" s="426">
        <v>219</v>
      </c>
      <c r="HQ1283" s="426">
        <v>220</v>
      </c>
      <c r="HR1283" s="426">
        <v>221</v>
      </c>
      <c r="HS1283" s="426">
        <v>222</v>
      </c>
      <c r="HT1283" s="426">
        <v>223</v>
      </c>
      <c r="HU1283" s="426">
        <v>224</v>
      </c>
      <c r="HV1283" s="426">
        <v>225</v>
      </c>
      <c r="HW1283" s="426">
        <v>226</v>
      </c>
      <c r="HX1283" s="426">
        <v>227</v>
      </c>
      <c r="HY1283" s="426">
        <v>228</v>
      </c>
      <c r="HZ1283" s="426">
        <v>229</v>
      </c>
      <c r="IA1283" s="426">
        <v>230</v>
      </c>
      <c r="IB1283" s="426">
        <v>231</v>
      </c>
      <c r="IC1283" s="426">
        <v>232</v>
      </c>
      <c r="ID1283" s="426">
        <v>233</v>
      </c>
      <c r="IE1283" s="426">
        <v>234</v>
      </c>
      <c r="IF1283" s="426">
        <v>235</v>
      </c>
      <c r="IG1283" s="426">
        <v>236</v>
      </c>
      <c r="IH1283" s="426">
        <v>237</v>
      </c>
      <c r="II1283" s="426">
        <v>238</v>
      </c>
      <c r="IJ1283" s="426">
        <v>239</v>
      </c>
      <c r="IK1283" s="426">
        <v>240</v>
      </c>
      <c r="IL1283" s="426">
        <v>241</v>
      </c>
      <c r="IM1283" s="426">
        <v>242</v>
      </c>
      <c r="IN1283" s="426">
        <v>243</v>
      </c>
      <c r="IO1283" s="426">
        <v>244</v>
      </c>
      <c r="IP1283" s="426">
        <v>245</v>
      </c>
      <c r="IQ1283" s="426">
        <v>246</v>
      </c>
      <c r="IR1283" s="426">
        <v>247</v>
      </c>
      <c r="IS1283" s="426">
        <v>248</v>
      </c>
      <c r="IT1283" s="426">
        <v>249</v>
      </c>
      <c r="IU1283" s="426">
        <v>250</v>
      </c>
      <c r="IV1283" s="426">
        <v>251</v>
      </c>
      <c r="IW1283" s="426">
        <v>252</v>
      </c>
      <c r="IX1283" s="426">
        <v>253</v>
      </c>
      <c r="IY1283" s="426">
        <v>254</v>
      </c>
      <c r="IZ1283" s="426">
        <v>255</v>
      </c>
      <c r="JA1283" s="426">
        <v>256</v>
      </c>
      <c r="JB1283" s="426">
        <v>257</v>
      </c>
      <c r="JC1283" s="426">
        <v>258</v>
      </c>
      <c r="JD1283" s="426">
        <v>259</v>
      </c>
    </row>
    <row r="1284" spans="4:269" x14ac:dyDescent="0.2">
      <c r="E1284" s="428" t="s">
        <v>157</v>
      </c>
      <c r="F1284" s="426">
        <v>24</v>
      </c>
      <c r="G1284" s="426">
        <v>219</v>
      </c>
      <c r="H1284" s="426">
        <v>164</v>
      </c>
      <c r="I1284" s="426">
        <v>255</v>
      </c>
      <c r="J1284" s="426">
        <v>51</v>
      </c>
      <c r="K1284" s="426">
        <v>92</v>
      </c>
      <c r="L1284" s="426">
        <v>90</v>
      </c>
      <c r="M1284" s="426">
        <v>195</v>
      </c>
      <c r="N1284" s="426">
        <v>156</v>
      </c>
      <c r="O1284" s="426">
        <v>161</v>
      </c>
      <c r="P1284" s="426">
        <v>179</v>
      </c>
      <c r="Q1284" s="426">
        <v>169</v>
      </c>
      <c r="R1284" s="426">
        <v>1</v>
      </c>
      <c r="S1284" s="426">
        <v>70</v>
      </c>
      <c r="T1284" s="426">
        <v>133</v>
      </c>
      <c r="U1284" s="426">
        <v>222</v>
      </c>
      <c r="V1284" s="426">
        <v>123</v>
      </c>
      <c r="W1284" s="426">
        <v>35</v>
      </c>
      <c r="X1284" s="426">
        <v>183</v>
      </c>
      <c r="Y1284" s="426">
        <v>3</v>
      </c>
      <c r="Z1284" s="426">
        <v>135</v>
      </c>
      <c r="AA1284" s="426">
        <v>225</v>
      </c>
      <c r="AB1284" s="426">
        <v>239</v>
      </c>
      <c r="AC1284" s="426">
        <v>101</v>
      </c>
      <c r="AD1284" s="426">
        <v>151</v>
      </c>
      <c r="AE1284" s="426">
        <v>220</v>
      </c>
      <c r="AF1284" s="426">
        <v>214</v>
      </c>
      <c r="AG1284" s="426">
        <v>19</v>
      </c>
      <c r="AH1284" s="426">
        <v>258</v>
      </c>
      <c r="AI1284" s="426">
        <v>103</v>
      </c>
      <c r="AJ1284" s="426">
        <v>68</v>
      </c>
      <c r="AK1284" s="426">
        <v>238</v>
      </c>
      <c r="AL1284" s="426">
        <v>114</v>
      </c>
      <c r="AM1284" s="426">
        <v>61</v>
      </c>
      <c r="AN1284" s="426">
        <v>253</v>
      </c>
      <c r="AO1284" s="426">
        <v>208</v>
      </c>
      <c r="AP1284" s="426">
        <v>126</v>
      </c>
      <c r="AQ1284" s="426">
        <v>170</v>
      </c>
      <c r="AR1284" s="426">
        <v>96</v>
      </c>
      <c r="AS1284" s="426">
        <v>257</v>
      </c>
      <c r="AT1284" s="426">
        <v>184</v>
      </c>
      <c r="AU1284" s="426">
        <v>18</v>
      </c>
      <c r="AV1284" s="426">
        <v>2</v>
      </c>
      <c r="AW1284" s="426">
        <v>113</v>
      </c>
      <c r="AX1284" s="426">
        <v>63</v>
      </c>
      <c r="AY1284" s="426">
        <v>163</v>
      </c>
      <c r="AZ1284" s="426">
        <v>48</v>
      </c>
      <c r="BA1284" s="426">
        <v>11</v>
      </c>
      <c r="BB1284" s="426">
        <v>138</v>
      </c>
      <c r="BC1284" s="426">
        <v>82</v>
      </c>
      <c r="BD1284" s="426">
        <v>139</v>
      </c>
      <c r="BE1284" s="426">
        <v>5</v>
      </c>
      <c r="BF1284" s="426">
        <v>30</v>
      </c>
      <c r="BG1284" s="426">
        <v>21</v>
      </c>
      <c r="BH1284" s="426">
        <v>216</v>
      </c>
      <c r="BI1284" s="426">
        <v>52</v>
      </c>
      <c r="BJ1284" s="426">
        <v>15</v>
      </c>
      <c r="BK1284" s="426">
        <v>95</v>
      </c>
      <c r="BL1284" s="426">
        <v>71</v>
      </c>
      <c r="BM1284" s="426">
        <v>227</v>
      </c>
      <c r="BN1284" s="426">
        <v>110</v>
      </c>
      <c r="BO1284" s="426">
        <v>116</v>
      </c>
      <c r="BP1284" s="426">
        <v>250</v>
      </c>
      <c r="BQ1284" s="426">
        <v>206</v>
      </c>
      <c r="BR1284" s="426">
        <v>29</v>
      </c>
      <c r="BS1284" s="426">
        <v>180</v>
      </c>
      <c r="BT1284" s="426">
        <v>50</v>
      </c>
      <c r="BU1284" s="426">
        <v>102</v>
      </c>
      <c r="BV1284" s="426">
        <v>246</v>
      </c>
      <c r="BW1284" s="426">
        <v>207</v>
      </c>
      <c r="BX1284" s="426">
        <v>215</v>
      </c>
      <c r="BY1284" s="426">
        <v>66</v>
      </c>
      <c r="BZ1284" s="426">
        <v>177</v>
      </c>
      <c r="CA1284" s="426">
        <v>77</v>
      </c>
      <c r="CB1284" s="426">
        <v>224</v>
      </c>
      <c r="CC1284" s="426">
        <v>199</v>
      </c>
      <c r="CD1284" s="426">
        <v>131</v>
      </c>
      <c r="CE1284" s="426">
        <v>37</v>
      </c>
      <c r="CF1284" s="426">
        <v>121</v>
      </c>
      <c r="CG1284" s="426">
        <v>79</v>
      </c>
      <c r="CH1284" s="426">
        <v>223</v>
      </c>
      <c r="CI1284" s="426">
        <v>108</v>
      </c>
      <c r="CJ1284" s="426">
        <v>136</v>
      </c>
      <c r="CK1284" s="426">
        <v>256</v>
      </c>
      <c r="CL1284" s="426">
        <v>166</v>
      </c>
      <c r="CM1284" s="426">
        <v>143</v>
      </c>
      <c r="CN1284" s="426">
        <v>14</v>
      </c>
      <c r="CO1284" s="426">
        <v>91</v>
      </c>
      <c r="CP1284" s="426">
        <v>132</v>
      </c>
      <c r="CQ1284" s="426">
        <v>167</v>
      </c>
      <c r="CR1284" s="426">
        <v>259</v>
      </c>
      <c r="CS1284" s="426">
        <v>194</v>
      </c>
      <c r="CT1284" s="426">
        <v>252</v>
      </c>
      <c r="CU1284" s="426">
        <v>25</v>
      </c>
      <c r="CV1284" s="426">
        <v>57</v>
      </c>
      <c r="CW1284" s="426">
        <v>175</v>
      </c>
      <c r="CX1284" s="426">
        <v>106</v>
      </c>
      <c r="CY1284" s="426">
        <v>240</v>
      </c>
      <c r="CZ1284" s="426">
        <v>105</v>
      </c>
      <c r="DA1284" s="426">
        <v>122</v>
      </c>
      <c r="DB1284" s="426">
        <v>165</v>
      </c>
      <c r="DC1284" s="426">
        <v>209</v>
      </c>
      <c r="DD1284" s="426">
        <v>12</v>
      </c>
      <c r="DE1284" s="426">
        <v>58</v>
      </c>
      <c r="DF1284" s="426">
        <v>46</v>
      </c>
      <c r="DG1284" s="426">
        <v>234</v>
      </c>
      <c r="DH1284" s="426">
        <v>115</v>
      </c>
      <c r="DI1284" s="426">
        <v>159</v>
      </c>
      <c r="DJ1284" s="426">
        <v>191</v>
      </c>
      <c r="DK1284" s="426">
        <v>84</v>
      </c>
      <c r="DL1284" s="426">
        <v>4</v>
      </c>
      <c r="DM1284" s="426">
        <v>193</v>
      </c>
      <c r="DN1284" s="426">
        <v>17</v>
      </c>
      <c r="DO1284" s="426">
        <v>186</v>
      </c>
      <c r="DP1284" s="426">
        <v>39</v>
      </c>
      <c r="DQ1284" s="426">
        <v>73</v>
      </c>
      <c r="DR1284" s="426">
        <v>111</v>
      </c>
      <c r="DS1284" s="426">
        <v>211</v>
      </c>
      <c r="DT1284" s="426">
        <v>245</v>
      </c>
      <c r="DU1284" s="426">
        <v>168</v>
      </c>
      <c r="DV1284" s="426">
        <v>60</v>
      </c>
      <c r="DW1284" s="426">
        <v>10</v>
      </c>
      <c r="DX1284" s="426">
        <v>54</v>
      </c>
      <c r="DY1284" s="426">
        <v>181</v>
      </c>
      <c r="DZ1284" s="426">
        <v>226</v>
      </c>
      <c r="EA1284" s="426">
        <v>9</v>
      </c>
      <c r="EB1284" s="426">
        <v>141</v>
      </c>
      <c r="EC1284" s="426">
        <v>20</v>
      </c>
      <c r="ED1284" s="426">
        <v>231</v>
      </c>
      <c r="EE1284" s="426">
        <v>172</v>
      </c>
      <c r="EF1284" s="426">
        <v>134</v>
      </c>
      <c r="EG1284" s="426">
        <v>249</v>
      </c>
      <c r="EH1284" s="426">
        <v>45</v>
      </c>
      <c r="EI1284" s="426">
        <v>76</v>
      </c>
      <c r="EJ1284" s="426">
        <v>13</v>
      </c>
      <c r="EK1284" s="426">
        <v>69</v>
      </c>
      <c r="EL1284" s="426">
        <v>98</v>
      </c>
      <c r="EM1284" s="426">
        <v>6</v>
      </c>
      <c r="EN1284" s="426">
        <v>148</v>
      </c>
      <c r="EO1284" s="426">
        <v>142</v>
      </c>
      <c r="EP1284" s="426">
        <v>23</v>
      </c>
      <c r="EQ1284" s="426">
        <v>100</v>
      </c>
      <c r="ER1284" s="426">
        <v>86</v>
      </c>
      <c r="ES1284" s="426">
        <v>233</v>
      </c>
      <c r="ET1284" s="426">
        <v>62</v>
      </c>
      <c r="EU1284" s="426">
        <v>190</v>
      </c>
      <c r="EV1284" s="426">
        <v>198</v>
      </c>
      <c r="EW1284" s="426">
        <v>119</v>
      </c>
      <c r="EX1284" s="426">
        <v>22</v>
      </c>
      <c r="EY1284" s="426">
        <v>241</v>
      </c>
      <c r="EZ1284" s="426">
        <v>244</v>
      </c>
      <c r="FA1284" s="426">
        <v>40</v>
      </c>
      <c r="FB1284" s="426">
        <v>85</v>
      </c>
      <c r="FC1284" s="426">
        <v>192</v>
      </c>
      <c r="FD1284" s="426">
        <v>118</v>
      </c>
      <c r="FE1284" s="426">
        <v>109</v>
      </c>
      <c r="FF1284" s="426">
        <v>16</v>
      </c>
      <c r="FG1284" s="426">
        <v>144</v>
      </c>
      <c r="FH1284" s="426">
        <v>201</v>
      </c>
      <c r="FI1284" s="426">
        <v>112</v>
      </c>
      <c r="FJ1284" s="426">
        <v>129</v>
      </c>
      <c r="FK1284" s="426">
        <v>174</v>
      </c>
      <c r="FL1284" s="426">
        <v>200</v>
      </c>
      <c r="FM1284" s="426">
        <v>162</v>
      </c>
      <c r="FN1284" s="426">
        <v>47</v>
      </c>
      <c r="FO1284" s="426">
        <v>173</v>
      </c>
      <c r="FP1284" s="426">
        <v>65</v>
      </c>
      <c r="FQ1284" s="426">
        <v>36</v>
      </c>
      <c r="FR1284" s="426">
        <v>83</v>
      </c>
      <c r="FS1284" s="426">
        <v>197</v>
      </c>
      <c r="FT1284" s="426">
        <v>153</v>
      </c>
      <c r="FU1284" s="426">
        <v>185</v>
      </c>
      <c r="FV1284" s="426">
        <v>212</v>
      </c>
      <c r="FW1284" s="426">
        <v>31</v>
      </c>
      <c r="FX1284" s="426">
        <v>171</v>
      </c>
      <c r="FY1284" s="426">
        <v>204</v>
      </c>
      <c r="FZ1284" s="426">
        <v>56</v>
      </c>
      <c r="GA1284" s="426">
        <v>74</v>
      </c>
      <c r="GB1284" s="426">
        <v>127</v>
      </c>
      <c r="GC1284" s="426">
        <v>43</v>
      </c>
      <c r="GD1284" s="426">
        <v>152</v>
      </c>
      <c r="GE1284" s="426">
        <v>229</v>
      </c>
      <c r="GF1284" s="426">
        <v>196</v>
      </c>
      <c r="GG1284" s="426">
        <v>97</v>
      </c>
      <c r="GH1284" s="426">
        <v>232</v>
      </c>
      <c r="GI1284" s="426">
        <v>99</v>
      </c>
      <c r="GJ1284" s="426">
        <v>78</v>
      </c>
      <c r="GK1284" s="426">
        <v>107</v>
      </c>
      <c r="GL1284" s="426">
        <v>72</v>
      </c>
      <c r="GM1284" s="426">
        <v>27</v>
      </c>
      <c r="GN1284" s="426">
        <v>217</v>
      </c>
      <c r="GO1284" s="426">
        <v>33</v>
      </c>
      <c r="GP1284" s="426">
        <v>149</v>
      </c>
      <c r="GQ1284" s="426">
        <v>178</v>
      </c>
      <c r="GR1284" s="426">
        <v>202</v>
      </c>
      <c r="GS1284" s="426">
        <v>130</v>
      </c>
      <c r="GT1284" s="426">
        <v>81</v>
      </c>
      <c r="GU1284" s="426">
        <v>160</v>
      </c>
      <c r="GV1284" s="426">
        <v>188</v>
      </c>
      <c r="GW1284" s="426">
        <v>88</v>
      </c>
      <c r="GX1284" s="426">
        <v>44</v>
      </c>
      <c r="GY1284" s="426">
        <v>38</v>
      </c>
      <c r="GZ1284" s="426">
        <v>230</v>
      </c>
      <c r="HA1284" s="426">
        <v>7</v>
      </c>
      <c r="HB1284" s="426">
        <v>254</v>
      </c>
      <c r="HC1284" s="426">
        <v>64</v>
      </c>
      <c r="HD1284" s="426">
        <v>189</v>
      </c>
      <c r="HE1284" s="426">
        <v>235</v>
      </c>
      <c r="HF1284" s="426">
        <v>80</v>
      </c>
      <c r="HG1284" s="426">
        <v>147</v>
      </c>
      <c r="HH1284" s="426">
        <v>55</v>
      </c>
      <c r="HI1284" s="426">
        <v>128</v>
      </c>
      <c r="HJ1284" s="426">
        <v>205</v>
      </c>
      <c r="HK1284" s="426">
        <v>213</v>
      </c>
      <c r="HL1284" s="426">
        <v>67</v>
      </c>
      <c r="HM1284" s="426">
        <v>154</v>
      </c>
      <c r="HN1284" s="426">
        <v>94</v>
      </c>
      <c r="HO1284" s="426">
        <v>236</v>
      </c>
      <c r="HP1284" s="426">
        <v>182</v>
      </c>
      <c r="HQ1284" s="426">
        <v>247</v>
      </c>
      <c r="HR1284" s="426">
        <v>125</v>
      </c>
      <c r="HS1284" s="426">
        <v>41</v>
      </c>
      <c r="HT1284" s="426">
        <v>157</v>
      </c>
      <c r="HU1284" s="426">
        <v>26</v>
      </c>
      <c r="HV1284" s="426">
        <v>32</v>
      </c>
      <c r="HW1284" s="426">
        <v>34</v>
      </c>
      <c r="HX1284" s="426">
        <v>8</v>
      </c>
      <c r="HY1284" s="426">
        <v>251</v>
      </c>
      <c r="HZ1284" s="426">
        <v>117</v>
      </c>
      <c r="IA1284" s="426">
        <v>203</v>
      </c>
      <c r="IB1284" s="426">
        <v>59</v>
      </c>
      <c r="IC1284" s="426">
        <v>218</v>
      </c>
      <c r="ID1284" s="426">
        <v>210</v>
      </c>
      <c r="IE1284" s="426">
        <v>87</v>
      </c>
      <c r="IF1284" s="426">
        <v>137</v>
      </c>
      <c r="IG1284" s="426">
        <v>248</v>
      </c>
      <c r="IH1284" s="426">
        <v>146</v>
      </c>
      <c r="II1284" s="426">
        <v>221</v>
      </c>
      <c r="IJ1284" s="426">
        <v>120</v>
      </c>
      <c r="IK1284" s="426">
        <v>49</v>
      </c>
      <c r="IL1284" s="426">
        <v>158</v>
      </c>
      <c r="IM1284" s="426">
        <v>93</v>
      </c>
      <c r="IN1284" s="426">
        <v>124</v>
      </c>
      <c r="IO1284" s="426">
        <v>237</v>
      </c>
      <c r="IP1284" s="426">
        <v>243</v>
      </c>
      <c r="IQ1284" s="426">
        <v>228</v>
      </c>
      <c r="IR1284" s="426">
        <v>104</v>
      </c>
      <c r="IS1284" s="426">
        <v>145</v>
      </c>
      <c r="IT1284" s="426">
        <v>176</v>
      </c>
      <c r="IU1284" s="426">
        <v>89</v>
      </c>
      <c r="IV1284" s="426">
        <v>242</v>
      </c>
      <c r="IW1284" s="426">
        <v>53</v>
      </c>
      <c r="IX1284" s="426">
        <v>150</v>
      </c>
      <c r="IY1284" s="426">
        <v>187</v>
      </c>
      <c r="IZ1284" s="426">
        <v>28</v>
      </c>
      <c r="JA1284" s="426">
        <v>42</v>
      </c>
      <c r="JB1284" s="426">
        <v>75</v>
      </c>
      <c r="JC1284" s="426">
        <v>155</v>
      </c>
      <c r="JD1284" s="426">
        <v>140</v>
      </c>
    </row>
    <row r="1285" spans="4:269" x14ac:dyDescent="0.2">
      <c r="E1285" s="428" t="s">
        <v>159</v>
      </c>
      <c r="F1285" s="426">
        <v>243</v>
      </c>
      <c r="G1285" s="426">
        <v>46</v>
      </c>
      <c r="H1285" s="426">
        <v>99</v>
      </c>
      <c r="I1285" s="426">
        <v>227</v>
      </c>
      <c r="J1285" s="426">
        <v>218</v>
      </c>
      <c r="K1285" s="426">
        <v>192</v>
      </c>
      <c r="L1285" s="426">
        <v>35</v>
      </c>
      <c r="M1285" s="426">
        <v>237</v>
      </c>
      <c r="N1285" s="426">
        <v>55</v>
      </c>
      <c r="O1285" s="426">
        <v>26</v>
      </c>
      <c r="P1285" s="426">
        <v>40</v>
      </c>
      <c r="Q1285" s="426">
        <v>80</v>
      </c>
      <c r="R1285" s="426">
        <v>44</v>
      </c>
      <c r="S1285" s="426">
        <v>68</v>
      </c>
      <c r="T1285" s="426">
        <v>211</v>
      </c>
      <c r="U1285" s="426">
        <v>104</v>
      </c>
      <c r="V1285" s="426">
        <v>240</v>
      </c>
      <c r="W1285" s="426">
        <v>82</v>
      </c>
      <c r="X1285" s="426">
        <v>116</v>
      </c>
      <c r="Y1285" s="426">
        <v>193</v>
      </c>
      <c r="Z1285" s="426">
        <v>140</v>
      </c>
      <c r="AA1285" s="426">
        <v>201</v>
      </c>
      <c r="AB1285" s="426">
        <v>64</v>
      </c>
      <c r="AC1285" s="426">
        <v>128</v>
      </c>
      <c r="AD1285" s="426">
        <v>238</v>
      </c>
      <c r="AE1285" s="426">
        <v>29</v>
      </c>
      <c r="AF1285" s="426">
        <v>85</v>
      </c>
      <c r="AG1285" s="426">
        <v>65</v>
      </c>
      <c r="AH1285" s="426">
        <v>106</v>
      </c>
      <c r="AI1285" s="426">
        <v>56</v>
      </c>
      <c r="AJ1285" s="426">
        <v>97</v>
      </c>
      <c r="AK1285" s="426">
        <v>124</v>
      </c>
      <c r="AL1285" s="426">
        <v>22</v>
      </c>
      <c r="AM1285" s="426">
        <v>173</v>
      </c>
      <c r="AN1285" s="426">
        <v>86</v>
      </c>
      <c r="AO1285" s="426">
        <v>144</v>
      </c>
      <c r="AP1285" s="426">
        <v>259</v>
      </c>
      <c r="AQ1285" s="426">
        <v>62</v>
      </c>
      <c r="AR1285" s="426">
        <v>202</v>
      </c>
      <c r="AS1285" s="426">
        <v>8</v>
      </c>
      <c r="AT1285" s="426">
        <v>239</v>
      </c>
      <c r="AU1285" s="426">
        <v>159</v>
      </c>
      <c r="AV1285" s="426">
        <v>180</v>
      </c>
      <c r="AW1285" s="426">
        <v>91</v>
      </c>
      <c r="AX1285" s="426">
        <v>212</v>
      </c>
      <c r="AY1285" s="426">
        <v>39</v>
      </c>
      <c r="AZ1285" s="426">
        <v>119</v>
      </c>
      <c r="BA1285" s="426">
        <v>77</v>
      </c>
      <c r="BB1285" s="426">
        <v>107</v>
      </c>
      <c r="BC1285" s="426">
        <v>41</v>
      </c>
      <c r="BD1285" s="426">
        <v>132</v>
      </c>
      <c r="BE1285" s="426">
        <v>69</v>
      </c>
      <c r="BF1285" s="426">
        <v>256</v>
      </c>
      <c r="BG1285" s="426">
        <v>208</v>
      </c>
      <c r="BH1285" s="426">
        <v>236</v>
      </c>
      <c r="BI1285" s="426">
        <v>197</v>
      </c>
      <c r="BJ1285" s="426">
        <v>186</v>
      </c>
      <c r="BK1285" s="426">
        <v>135</v>
      </c>
      <c r="BL1285" s="426">
        <v>51</v>
      </c>
      <c r="BM1285" s="426">
        <v>234</v>
      </c>
      <c r="BN1285" s="426">
        <v>203</v>
      </c>
      <c r="BO1285" s="426">
        <v>154</v>
      </c>
      <c r="BP1285" s="426">
        <v>100</v>
      </c>
      <c r="BQ1285" s="426">
        <v>131</v>
      </c>
      <c r="BR1285" s="426">
        <v>16</v>
      </c>
      <c r="BS1285" s="426">
        <v>50</v>
      </c>
      <c r="BT1285" s="426">
        <v>145</v>
      </c>
      <c r="BU1285" s="426">
        <v>134</v>
      </c>
      <c r="BV1285" s="426">
        <v>190</v>
      </c>
      <c r="BW1285" s="426">
        <v>73</v>
      </c>
      <c r="BX1285" s="426">
        <v>25</v>
      </c>
      <c r="BY1285" s="426">
        <v>19</v>
      </c>
      <c r="BZ1285" s="426">
        <v>15</v>
      </c>
      <c r="CA1285" s="426">
        <v>130</v>
      </c>
      <c r="CB1285" s="426">
        <v>42</v>
      </c>
      <c r="CC1285" s="426">
        <v>49</v>
      </c>
      <c r="CD1285" s="426">
        <v>20</v>
      </c>
      <c r="CE1285" s="426">
        <v>185</v>
      </c>
      <c r="CF1285" s="426">
        <v>110</v>
      </c>
      <c r="CG1285" s="426">
        <v>252</v>
      </c>
      <c r="CH1285" s="426">
        <v>254</v>
      </c>
      <c r="CI1285" s="426">
        <v>103</v>
      </c>
      <c r="CJ1285" s="426">
        <v>127</v>
      </c>
      <c r="CK1285" s="426">
        <v>66</v>
      </c>
      <c r="CL1285" s="426">
        <v>81</v>
      </c>
      <c r="CM1285" s="426">
        <v>162</v>
      </c>
      <c r="CN1285" s="426">
        <v>121</v>
      </c>
      <c r="CO1285" s="426">
        <v>244</v>
      </c>
      <c r="CP1285" s="426">
        <v>98</v>
      </c>
      <c r="CQ1285" s="426">
        <v>52</v>
      </c>
      <c r="CR1285" s="426">
        <v>89</v>
      </c>
      <c r="CS1285" s="426">
        <v>250</v>
      </c>
      <c r="CT1285" s="426">
        <v>189</v>
      </c>
      <c r="CU1285" s="426">
        <v>165</v>
      </c>
      <c r="CV1285" s="426">
        <v>179</v>
      </c>
      <c r="CW1285" s="426">
        <v>178</v>
      </c>
      <c r="CX1285" s="426">
        <v>150</v>
      </c>
      <c r="CY1285" s="426">
        <v>225</v>
      </c>
      <c r="CZ1285" s="426">
        <v>153</v>
      </c>
      <c r="DA1285" s="426">
        <v>76</v>
      </c>
      <c r="DB1285" s="426">
        <v>183</v>
      </c>
      <c r="DC1285" s="426">
        <v>205</v>
      </c>
      <c r="DD1285" s="426">
        <v>219</v>
      </c>
      <c r="DE1285" s="426">
        <v>57</v>
      </c>
      <c r="DF1285" s="426">
        <v>141</v>
      </c>
      <c r="DG1285" s="426">
        <v>155</v>
      </c>
      <c r="DH1285" s="426">
        <v>74</v>
      </c>
      <c r="DI1285" s="426">
        <v>241</v>
      </c>
      <c r="DJ1285" s="426">
        <v>102</v>
      </c>
      <c r="DK1285" s="426">
        <v>228</v>
      </c>
      <c r="DL1285" s="426">
        <v>210</v>
      </c>
      <c r="DM1285" s="426">
        <v>253</v>
      </c>
      <c r="DN1285" s="426">
        <v>122</v>
      </c>
      <c r="DO1285" s="426">
        <v>171</v>
      </c>
      <c r="DP1285" s="426">
        <v>176</v>
      </c>
      <c r="DQ1285" s="426">
        <v>160</v>
      </c>
      <c r="DR1285" s="426">
        <v>113</v>
      </c>
      <c r="DS1285" s="426">
        <v>167</v>
      </c>
      <c r="DT1285" s="426">
        <v>17</v>
      </c>
      <c r="DU1285" s="426">
        <v>187</v>
      </c>
      <c r="DV1285" s="426">
        <v>194</v>
      </c>
      <c r="DW1285" s="426">
        <v>156</v>
      </c>
      <c r="DX1285" s="426">
        <v>151</v>
      </c>
      <c r="DY1285" s="426">
        <v>223</v>
      </c>
      <c r="DZ1285" s="426">
        <v>18</v>
      </c>
      <c r="EA1285" s="426">
        <v>120</v>
      </c>
      <c r="EB1285" s="426">
        <v>170</v>
      </c>
      <c r="EC1285" s="426">
        <v>214</v>
      </c>
      <c r="ED1285" s="426">
        <v>222</v>
      </c>
      <c r="EE1285" s="426">
        <v>182</v>
      </c>
      <c r="EF1285" s="426">
        <v>79</v>
      </c>
      <c r="EG1285" s="426">
        <v>95</v>
      </c>
      <c r="EH1285" s="426">
        <v>137</v>
      </c>
      <c r="EI1285" s="426">
        <v>53</v>
      </c>
      <c r="EJ1285" s="426">
        <v>96</v>
      </c>
      <c r="EK1285" s="426">
        <v>28</v>
      </c>
      <c r="EL1285" s="426">
        <v>175</v>
      </c>
      <c r="EM1285" s="426">
        <v>147</v>
      </c>
      <c r="EN1285" s="426">
        <v>143</v>
      </c>
      <c r="EO1285" s="426">
        <v>139</v>
      </c>
      <c r="EP1285" s="426">
        <v>138</v>
      </c>
      <c r="EQ1285" s="426">
        <v>43</v>
      </c>
      <c r="ER1285" s="426">
        <v>161</v>
      </c>
      <c r="ES1285" s="426">
        <v>177</v>
      </c>
      <c r="ET1285" s="426">
        <v>72</v>
      </c>
      <c r="EU1285" s="426">
        <v>148</v>
      </c>
      <c r="EV1285" s="426">
        <v>9</v>
      </c>
      <c r="EW1285" s="426">
        <v>249</v>
      </c>
      <c r="EX1285" s="426">
        <v>152</v>
      </c>
      <c r="EY1285" s="426">
        <v>33</v>
      </c>
      <c r="EZ1285" s="426">
        <v>54</v>
      </c>
      <c r="FA1285" s="426">
        <v>88</v>
      </c>
      <c r="FB1285" s="426">
        <v>142</v>
      </c>
      <c r="FC1285" s="426">
        <v>23</v>
      </c>
      <c r="FD1285" s="426">
        <v>246</v>
      </c>
      <c r="FE1285" s="426">
        <v>258</v>
      </c>
      <c r="FF1285" s="426">
        <v>71</v>
      </c>
      <c r="FG1285" s="426">
        <v>4</v>
      </c>
      <c r="FH1285" s="426">
        <v>111</v>
      </c>
      <c r="FI1285" s="426">
        <v>61</v>
      </c>
      <c r="FJ1285" s="426">
        <v>168</v>
      </c>
      <c r="FK1285" s="426">
        <v>31</v>
      </c>
      <c r="FL1285" s="426">
        <v>247</v>
      </c>
      <c r="FM1285" s="426">
        <v>221</v>
      </c>
      <c r="FN1285" s="426">
        <v>191</v>
      </c>
      <c r="FO1285" s="426">
        <v>149</v>
      </c>
      <c r="FP1285" s="426">
        <v>133</v>
      </c>
      <c r="FQ1285" s="426">
        <v>229</v>
      </c>
      <c r="FR1285" s="426">
        <v>126</v>
      </c>
      <c r="FS1285" s="426">
        <v>101</v>
      </c>
      <c r="FT1285" s="426">
        <v>84</v>
      </c>
      <c r="FU1285" s="426">
        <v>114</v>
      </c>
      <c r="FV1285" s="426">
        <v>117</v>
      </c>
      <c r="FW1285" s="426">
        <v>11</v>
      </c>
      <c r="FX1285" s="426">
        <v>181</v>
      </c>
      <c r="FY1285" s="426">
        <v>70</v>
      </c>
      <c r="FZ1285" s="426">
        <v>164</v>
      </c>
      <c r="GA1285" s="426">
        <v>207</v>
      </c>
      <c r="GB1285" s="426">
        <v>90</v>
      </c>
      <c r="GC1285" s="426">
        <v>2</v>
      </c>
      <c r="GD1285" s="426">
        <v>105</v>
      </c>
      <c r="GE1285" s="426">
        <v>125</v>
      </c>
      <c r="GF1285" s="426">
        <v>215</v>
      </c>
      <c r="GG1285" s="426">
        <v>37</v>
      </c>
      <c r="GH1285" s="426">
        <v>204</v>
      </c>
      <c r="GI1285" s="426">
        <v>233</v>
      </c>
      <c r="GJ1285" s="426">
        <v>216</v>
      </c>
      <c r="GK1285" s="426">
        <v>87</v>
      </c>
      <c r="GL1285" s="426">
        <v>123</v>
      </c>
      <c r="GM1285" s="426">
        <v>136</v>
      </c>
      <c r="GN1285" s="426">
        <v>112</v>
      </c>
      <c r="GO1285" s="426">
        <v>200</v>
      </c>
      <c r="GP1285" s="426">
        <v>59</v>
      </c>
      <c r="GQ1285" s="426">
        <v>12</v>
      </c>
      <c r="GR1285" s="426">
        <v>38</v>
      </c>
      <c r="GS1285" s="426">
        <v>257</v>
      </c>
      <c r="GT1285" s="426">
        <v>60</v>
      </c>
      <c r="GU1285" s="426">
        <v>206</v>
      </c>
      <c r="GV1285" s="426">
        <v>248</v>
      </c>
      <c r="GW1285" s="426">
        <v>1</v>
      </c>
      <c r="GX1285" s="426">
        <v>172</v>
      </c>
      <c r="GY1285" s="426">
        <v>188</v>
      </c>
      <c r="GZ1285" s="426">
        <v>94</v>
      </c>
      <c r="HA1285" s="426">
        <v>6</v>
      </c>
      <c r="HB1285" s="426">
        <v>108</v>
      </c>
      <c r="HC1285" s="426">
        <v>232</v>
      </c>
      <c r="HD1285" s="426">
        <v>3</v>
      </c>
      <c r="HE1285" s="426">
        <v>169</v>
      </c>
      <c r="HF1285" s="426">
        <v>163</v>
      </c>
      <c r="HG1285" s="426">
        <v>158</v>
      </c>
      <c r="HH1285" s="426">
        <v>32</v>
      </c>
      <c r="HI1285" s="426">
        <v>213</v>
      </c>
      <c r="HJ1285" s="426">
        <v>27</v>
      </c>
      <c r="HK1285" s="426">
        <v>166</v>
      </c>
      <c r="HL1285" s="426">
        <v>36</v>
      </c>
      <c r="HM1285" s="426">
        <v>13</v>
      </c>
      <c r="HN1285" s="426">
        <v>195</v>
      </c>
      <c r="HO1285" s="426">
        <v>7</v>
      </c>
      <c r="HP1285" s="426">
        <v>75</v>
      </c>
      <c r="HQ1285" s="426">
        <v>93</v>
      </c>
      <c r="HR1285" s="426">
        <v>255</v>
      </c>
      <c r="HS1285" s="426">
        <v>231</v>
      </c>
      <c r="HT1285" s="426">
        <v>115</v>
      </c>
      <c r="HU1285" s="426">
        <v>78</v>
      </c>
      <c r="HV1285" s="426">
        <v>109</v>
      </c>
      <c r="HW1285" s="426">
        <v>58</v>
      </c>
      <c r="HX1285" s="426">
        <v>30</v>
      </c>
      <c r="HY1285" s="426">
        <v>174</v>
      </c>
      <c r="HZ1285" s="426">
        <v>92</v>
      </c>
      <c r="IA1285" s="426">
        <v>146</v>
      </c>
      <c r="IB1285" s="426">
        <v>67</v>
      </c>
      <c r="IC1285" s="426">
        <v>226</v>
      </c>
      <c r="ID1285" s="426">
        <v>209</v>
      </c>
      <c r="IE1285" s="426">
        <v>217</v>
      </c>
      <c r="IF1285" s="426">
        <v>198</v>
      </c>
      <c r="IG1285" s="426">
        <v>245</v>
      </c>
      <c r="IH1285" s="426">
        <v>230</v>
      </c>
      <c r="II1285" s="426">
        <v>47</v>
      </c>
      <c r="IJ1285" s="426">
        <v>196</v>
      </c>
      <c r="IK1285" s="426">
        <v>184</v>
      </c>
      <c r="IL1285" s="426">
        <v>63</v>
      </c>
      <c r="IM1285" s="426">
        <v>83</v>
      </c>
      <c r="IN1285" s="426">
        <v>129</v>
      </c>
      <c r="IO1285" s="426">
        <v>157</v>
      </c>
      <c r="IP1285" s="426">
        <v>199</v>
      </c>
      <c r="IQ1285" s="426">
        <v>224</v>
      </c>
      <c r="IR1285" s="426">
        <v>235</v>
      </c>
      <c r="IS1285" s="426">
        <v>34</v>
      </c>
      <c r="IT1285" s="426">
        <v>242</v>
      </c>
      <c r="IU1285" s="426">
        <v>24</v>
      </c>
      <c r="IV1285" s="426">
        <v>5</v>
      </c>
      <c r="IW1285" s="426">
        <v>220</v>
      </c>
      <c r="IX1285" s="426">
        <v>14</v>
      </c>
      <c r="IY1285" s="426">
        <v>10</v>
      </c>
      <c r="IZ1285" s="426">
        <v>48</v>
      </c>
      <c r="JA1285" s="426">
        <v>118</v>
      </c>
      <c r="JB1285" s="426">
        <v>45</v>
      </c>
      <c r="JC1285" s="426">
        <v>21</v>
      </c>
      <c r="JD1285" s="426">
        <v>251</v>
      </c>
    </row>
    <row r="1287" spans="4:269" x14ac:dyDescent="0.2">
      <c r="D1287" s="429">
        <v>260</v>
      </c>
      <c r="E1287" s="429" t="s">
        <v>179</v>
      </c>
    </row>
    <row r="1288" spans="4:269" x14ac:dyDescent="0.2">
      <c r="E1288" s="428" t="s">
        <v>130</v>
      </c>
      <c r="F1288" s="426">
        <v>1</v>
      </c>
      <c r="G1288" s="426">
        <v>2</v>
      </c>
      <c r="H1288" s="426">
        <v>3</v>
      </c>
      <c r="I1288" s="426">
        <v>4</v>
      </c>
      <c r="J1288" s="426">
        <v>5</v>
      </c>
      <c r="K1288" s="426">
        <v>6</v>
      </c>
      <c r="L1288" s="426">
        <v>7</v>
      </c>
      <c r="M1288" s="426">
        <v>8</v>
      </c>
      <c r="N1288" s="426">
        <v>9</v>
      </c>
      <c r="O1288" s="426">
        <v>10</v>
      </c>
      <c r="P1288" s="426">
        <v>11</v>
      </c>
      <c r="Q1288" s="426">
        <v>12</v>
      </c>
      <c r="R1288" s="426">
        <v>13</v>
      </c>
      <c r="S1288" s="426">
        <v>14</v>
      </c>
      <c r="T1288" s="426">
        <v>15</v>
      </c>
      <c r="U1288" s="426">
        <v>16</v>
      </c>
      <c r="V1288" s="426">
        <v>17</v>
      </c>
      <c r="W1288" s="426">
        <v>18</v>
      </c>
      <c r="X1288" s="426">
        <v>19</v>
      </c>
      <c r="Y1288" s="426">
        <v>20</v>
      </c>
      <c r="Z1288" s="426">
        <v>21</v>
      </c>
      <c r="AA1288" s="426">
        <v>22</v>
      </c>
      <c r="AB1288" s="426">
        <v>23</v>
      </c>
      <c r="AC1288" s="426">
        <v>24</v>
      </c>
      <c r="AD1288" s="426">
        <v>25</v>
      </c>
      <c r="AE1288" s="426">
        <v>26</v>
      </c>
      <c r="AF1288" s="426">
        <v>27</v>
      </c>
      <c r="AG1288" s="426">
        <v>28</v>
      </c>
      <c r="AH1288" s="426">
        <v>29</v>
      </c>
      <c r="AI1288" s="426">
        <v>30</v>
      </c>
      <c r="AJ1288" s="426">
        <v>31</v>
      </c>
      <c r="AK1288" s="426">
        <v>32</v>
      </c>
      <c r="AL1288" s="426">
        <v>33</v>
      </c>
      <c r="AM1288" s="426">
        <v>34</v>
      </c>
      <c r="AN1288" s="426">
        <v>35</v>
      </c>
      <c r="AO1288" s="426">
        <v>36</v>
      </c>
      <c r="AP1288" s="426">
        <v>37</v>
      </c>
      <c r="AQ1288" s="426">
        <v>38</v>
      </c>
      <c r="AR1288" s="426">
        <v>39</v>
      </c>
      <c r="AS1288" s="426">
        <v>40</v>
      </c>
      <c r="AT1288" s="426">
        <v>41</v>
      </c>
      <c r="AU1288" s="426">
        <v>42</v>
      </c>
      <c r="AV1288" s="426">
        <v>43</v>
      </c>
      <c r="AW1288" s="426">
        <v>44</v>
      </c>
      <c r="AX1288" s="426">
        <v>45</v>
      </c>
      <c r="AY1288" s="426">
        <v>46</v>
      </c>
      <c r="AZ1288" s="426">
        <v>47</v>
      </c>
      <c r="BA1288" s="426">
        <v>48</v>
      </c>
      <c r="BB1288" s="426">
        <v>49</v>
      </c>
      <c r="BC1288" s="426">
        <v>50</v>
      </c>
      <c r="BD1288" s="426">
        <v>51</v>
      </c>
      <c r="BE1288" s="426">
        <v>52</v>
      </c>
      <c r="BF1288" s="426">
        <v>53</v>
      </c>
      <c r="BG1288" s="426">
        <v>54</v>
      </c>
      <c r="BH1288" s="426">
        <v>55</v>
      </c>
      <c r="BI1288" s="426">
        <v>56</v>
      </c>
      <c r="BJ1288" s="426">
        <v>57</v>
      </c>
      <c r="BK1288" s="426">
        <v>58</v>
      </c>
      <c r="BL1288" s="426">
        <v>59</v>
      </c>
      <c r="BM1288" s="426">
        <v>60</v>
      </c>
      <c r="BN1288" s="426">
        <v>61</v>
      </c>
      <c r="BO1288" s="426">
        <v>62</v>
      </c>
      <c r="BP1288" s="426">
        <v>63</v>
      </c>
      <c r="BQ1288" s="426">
        <v>64</v>
      </c>
      <c r="BR1288" s="426">
        <v>65</v>
      </c>
      <c r="BS1288" s="426">
        <v>66</v>
      </c>
      <c r="BT1288" s="426">
        <v>67</v>
      </c>
      <c r="BU1288" s="426">
        <v>68</v>
      </c>
      <c r="BV1288" s="426">
        <v>69</v>
      </c>
      <c r="BW1288" s="426">
        <v>70</v>
      </c>
      <c r="BX1288" s="426">
        <v>71</v>
      </c>
      <c r="BY1288" s="426">
        <v>72</v>
      </c>
      <c r="BZ1288" s="426">
        <v>73</v>
      </c>
      <c r="CA1288" s="426">
        <v>74</v>
      </c>
      <c r="CB1288" s="426">
        <v>75</v>
      </c>
      <c r="CC1288" s="426">
        <v>76</v>
      </c>
      <c r="CD1288" s="426">
        <v>77</v>
      </c>
      <c r="CE1288" s="426">
        <v>78</v>
      </c>
      <c r="CF1288" s="426">
        <v>79</v>
      </c>
      <c r="CG1288" s="426">
        <v>80</v>
      </c>
      <c r="CH1288" s="426">
        <v>81</v>
      </c>
      <c r="CI1288" s="426">
        <v>82</v>
      </c>
      <c r="CJ1288" s="426">
        <v>83</v>
      </c>
      <c r="CK1288" s="426">
        <v>84</v>
      </c>
      <c r="CL1288" s="426">
        <v>85</v>
      </c>
      <c r="CM1288" s="426">
        <v>86</v>
      </c>
      <c r="CN1288" s="426">
        <v>87</v>
      </c>
      <c r="CO1288" s="426">
        <v>88</v>
      </c>
      <c r="CP1288" s="426">
        <v>89</v>
      </c>
      <c r="CQ1288" s="426">
        <v>90</v>
      </c>
      <c r="CR1288" s="426">
        <v>91</v>
      </c>
      <c r="CS1288" s="426">
        <v>92</v>
      </c>
      <c r="CT1288" s="426">
        <v>93</v>
      </c>
      <c r="CU1288" s="426">
        <v>94</v>
      </c>
      <c r="CV1288" s="426">
        <v>95</v>
      </c>
      <c r="CW1288" s="426">
        <v>96</v>
      </c>
      <c r="CX1288" s="426">
        <v>97</v>
      </c>
      <c r="CY1288" s="426">
        <v>98</v>
      </c>
      <c r="CZ1288" s="426">
        <v>99</v>
      </c>
      <c r="DA1288" s="426">
        <v>100</v>
      </c>
      <c r="DB1288" s="426">
        <v>101</v>
      </c>
      <c r="DC1288" s="426">
        <v>102</v>
      </c>
      <c r="DD1288" s="426">
        <v>103</v>
      </c>
      <c r="DE1288" s="426">
        <v>104</v>
      </c>
      <c r="DF1288" s="426">
        <v>105</v>
      </c>
      <c r="DG1288" s="426">
        <v>106</v>
      </c>
      <c r="DH1288" s="426">
        <v>107</v>
      </c>
      <c r="DI1288" s="426">
        <v>108</v>
      </c>
      <c r="DJ1288" s="426">
        <v>109</v>
      </c>
      <c r="DK1288" s="426">
        <v>110</v>
      </c>
      <c r="DL1288" s="426">
        <v>111</v>
      </c>
      <c r="DM1288" s="426">
        <v>112</v>
      </c>
      <c r="DN1288" s="426">
        <v>113</v>
      </c>
      <c r="DO1288" s="426">
        <v>114</v>
      </c>
      <c r="DP1288" s="426">
        <v>115</v>
      </c>
      <c r="DQ1288" s="426">
        <v>116</v>
      </c>
      <c r="DR1288" s="426">
        <v>117</v>
      </c>
      <c r="DS1288" s="426">
        <v>118</v>
      </c>
      <c r="DT1288" s="426">
        <v>119</v>
      </c>
      <c r="DU1288" s="426">
        <v>120</v>
      </c>
      <c r="DV1288" s="426">
        <v>121</v>
      </c>
      <c r="DW1288" s="426">
        <v>122</v>
      </c>
      <c r="DX1288" s="426">
        <v>123</v>
      </c>
      <c r="DY1288" s="426">
        <v>124</v>
      </c>
      <c r="DZ1288" s="426">
        <v>125</v>
      </c>
      <c r="EA1288" s="426">
        <v>126</v>
      </c>
      <c r="EB1288" s="426">
        <v>127</v>
      </c>
      <c r="EC1288" s="426">
        <v>128</v>
      </c>
      <c r="ED1288" s="426">
        <v>129</v>
      </c>
      <c r="EE1288" s="426">
        <v>130</v>
      </c>
      <c r="EF1288" s="426">
        <v>131</v>
      </c>
      <c r="EG1288" s="426">
        <v>132</v>
      </c>
      <c r="EH1288" s="426">
        <v>133</v>
      </c>
      <c r="EI1288" s="426">
        <v>134</v>
      </c>
      <c r="EJ1288" s="426">
        <v>135</v>
      </c>
      <c r="EK1288" s="426">
        <v>136</v>
      </c>
      <c r="EL1288" s="426">
        <v>137</v>
      </c>
      <c r="EM1288" s="426">
        <v>138</v>
      </c>
      <c r="EN1288" s="426">
        <v>139</v>
      </c>
      <c r="EO1288" s="426">
        <v>140</v>
      </c>
      <c r="EP1288" s="426">
        <v>141</v>
      </c>
      <c r="EQ1288" s="426">
        <v>142</v>
      </c>
      <c r="ER1288" s="426">
        <v>143</v>
      </c>
      <c r="ES1288" s="426">
        <v>144</v>
      </c>
      <c r="ET1288" s="426">
        <v>145</v>
      </c>
      <c r="EU1288" s="426">
        <v>146</v>
      </c>
      <c r="EV1288" s="426">
        <v>147</v>
      </c>
      <c r="EW1288" s="426">
        <v>148</v>
      </c>
      <c r="EX1288" s="426">
        <v>149</v>
      </c>
      <c r="EY1288" s="426">
        <v>150</v>
      </c>
      <c r="EZ1288" s="426">
        <v>151</v>
      </c>
      <c r="FA1288" s="426">
        <v>152</v>
      </c>
      <c r="FB1288" s="426">
        <v>153</v>
      </c>
      <c r="FC1288" s="426">
        <v>154</v>
      </c>
      <c r="FD1288" s="426">
        <v>155</v>
      </c>
      <c r="FE1288" s="426">
        <v>156</v>
      </c>
      <c r="FF1288" s="426">
        <v>157</v>
      </c>
      <c r="FG1288" s="426">
        <v>158</v>
      </c>
      <c r="FH1288" s="426">
        <v>159</v>
      </c>
      <c r="FI1288" s="426">
        <v>160</v>
      </c>
      <c r="FJ1288" s="426">
        <v>161</v>
      </c>
      <c r="FK1288" s="426">
        <v>162</v>
      </c>
      <c r="FL1288" s="426">
        <v>163</v>
      </c>
      <c r="FM1288" s="426">
        <v>164</v>
      </c>
      <c r="FN1288" s="426">
        <v>165</v>
      </c>
      <c r="FO1288" s="426">
        <v>166</v>
      </c>
      <c r="FP1288" s="426">
        <v>167</v>
      </c>
      <c r="FQ1288" s="426">
        <v>168</v>
      </c>
      <c r="FR1288" s="426">
        <v>169</v>
      </c>
      <c r="FS1288" s="426">
        <v>170</v>
      </c>
      <c r="FT1288" s="426">
        <v>171</v>
      </c>
      <c r="FU1288" s="426">
        <v>172</v>
      </c>
      <c r="FV1288" s="426">
        <v>173</v>
      </c>
      <c r="FW1288" s="426">
        <v>174</v>
      </c>
      <c r="FX1288" s="426">
        <v>175</v>
      </c>
      <c r="FY1288" s="426">
        <v>176</v>
      </c>
      <c r="FZ1288" s="426">
        <v>177</v>
      </c>
      <c r="GA1288" s="426">
        <v>178</v>
      </c>
      <c r="GB1288" s="426">
        <v>179</v>
      </c>
      <c r="GC1288" s="426">
        <v>180</v>
      </c>
      <c r="GD1288" s="426">
        <v>181</v>
      </c>
      <c r="GE1288" s="426">
        <v>182</v>
      </c>
      <c r="GF1288" s="426">
        <v>183</v>
      </c>
      <c r="GG1288" s="426">
        <v>184</v>
      </c>
      <c r="GH1288" s="426">
        <v>185</v>
      </c>
      <c r="GI1288" s="426">
        <v>186</v>
      </c>
      <c r="GJ1288" s="426">
        <v>187</v>
      </c>
      <c r="GK1288" s="426">
        <v>188</v>
      </c>
      <c r="GL1288" s="426">
        <v>189</v>
      </c>
      <c r="GM1288" s="426">
        <v>190</v>
      </c>
      <c r="GN1288" s="426">
        <v>191</v>
      </c>
      <c r="GO1288" s="426">
        <v>192</v>
      </c>
      <c r="GP1288" s="426">
        <v>193</v>
      </c>
      <c r="GQ1288" s="426">
        <v>194</v>
      </c>
      <c r="GR1288" s="426">
        <v>195</v>
      </c>
      <c r="GS1288" s="426">
        <v>196</v>
      </c>
      <c r="GT1288" s="426">
        <v>197</v>
      </c>
      <c r="GU1288" s="426">
        <v>198</v>
      </c>
      <c r="GV1288" s="426">
        <v>199</v>
      </c>
      <c r="GW1288" s="426">
        <v>200</v>
      </c>
      <c r="GX1288" s="426">
        <v>201</v>
      </c>
      <c r="GY1288" s="426">
        <v>202</v>
      </c>
      <c r="GZ1288" s="426">
        <v>203</v>
      </c>
      <c r="HA1288" s="426">
        <v>204</v>
      </c>
      <c r="HB1288" s="426">
        <v>205</v>
      </c>
      <c r="HC1288" s="426">
        <v>206</v>
      </c>
      <c r="HD1288" s="426">
        <v>207</v>
      </c>
      <c r="HE1288" s="426">
        <v>208</v>
      </c>
      <c r="HF1288" s="426">
        <v>209</v>
      </c>
      <c r="HG1288" s="426">
        <v>210</v>
      </c>
      <c r="HH1288" s="426">
        <v>211</v>
      </c>
      <c r="HI1288" s="426">
        <v>212</v>
      </c>
      <c r="HJ1288" s="426">
        <v>213</v>
      </c>
      <c r="HK1288" s="426">
        <v>214</v>
      </c>
      <c r="HL1288" s="426">
        <v>215</v>
      </c>
      <c r="HM1288" s="426">
        <v>216</v>
      </c>
      <c r="HN1288" s="426">
        <v>217</v>
      </c>
      <c r="HO1288" s="426">
        <v>218</v>
      </c>
      <c r="HP1288" s="426">
        <v>219</v>
      </c>
      <c r="HQ1288" s="426">
        <v>220</v>
      </c>
      <c r="HR1288" s="426">
        <v>221</v>
      </c>
      <c r="HS1288" s="426">
        <v>222</v>
      </c>
      <c r="HT1288" s="426">
        <v>223</v>
      </c>
      <c r="HU1288" s="426">
        <v>224</v>
      </c>
      <c r="HV1288" s="426">
        <v>225</v>
      </c>
      <c r="HW1288" s="426">
        <v>226</v>
      </c>
      <c r="HX1288" s="426">
        <v>227</v>
      </c>
      <c r="HY1288" s="426">
        <v>228</v>
      </c>
      <c r="HZ1288" s="426">
        <v>229</v>
      </c>
      <c r="IA1288" s="426">
        <v>230</v>
      </c>
      <c r="IB1288" s="426">
        <v>231</v>
      </c>
      <c r="IC1288" s="426">
        <v>232</v>
      </c>
      <c r="ID1288" s="426">
        <v>233</v>
      </c>
      <c r="IE1288" s="426">
        <v>234</v>
      </c>
      <c r="IF1288" s="426">
        <v>235</v>
      </c>
      <c r="IG1288" s="426">
        <v>236</v>
      </c>
      <c r="IH1288" s="426">
        <v>237</v>
      </c>
      <c r="II1288" s="426">
        <v>238</v>
      </c>
      <c r="IJ1288" s="426">
        <v>239</v>
      </c>
      <c r="IK1288" s="426">
        <v>240</v>
      </c>
      <c r="IL1288" s="426">
        <v>241</v>
      </c>
      <c r="IM1288" s="426">
        <v>242</v>
      </c>
      <c r="IN1288" s="426">
        <v>243</v>
      </c>
      <c r="IO1288" s="426">
        <v>244</v>
      </c>
      <c r="IP1288" s="426">
        <v>245</v>
      </c>
      <c r="IQ1288" s="426">
        <v>246</v>
      </c>
      <c r="IR1288" s="426">
        <v>247</v>
      </c>
      <c r="IS1288" s="426">
        <v>248</v>
      </c>
      <c r="IT1288" s="426">
        <v>249</v>
      </c>
      <c r="IU1288" s="426">
        <v>250</v>
      </c>
      <c r="IV1288" s="426">
        <v>251</v>
      </c>
      <c r="IW1288" s="426">
        <v>252</v>
      </c>
      <c r="IX1288" s="426">
        <v>253</v>
      </c>
      <c r="IY1288" s="426">
        <v>254</v>
      </c>
      <c r="IZ1288" s="426">
        <v>255</v>
      </c>
      <c r="JA1288" s="426">
        <v>256</v>
      </c>
      <c r="JB1288" s="426">
        <v>257</v>
      </c>
      <c r="JC1288" s="426">
        <v>258</v>
      </c>
      <c r="JD1288" s="426">
        <v>259</v>
      </c>
      <c r="JE1288" s="426">
        <v>260</v>
      </c>
    </row>
    <row r="1289" spans="4:269" x14ac:dyDescent="0.2">
      <c r="E1289" s="428" t="s">
        <v>157</v>
      </c>
      <c r="F1289" s="426">
        <v>132</v>
      </c>
      <c r="G1289" s="426">
        <v>19</v>
      </c>
      <c r="H1289" s="426">
        <v>129</v>
      </c>
      <c r="I1289" s="426">
        <v>205</v>
      </c>
      <c r="J1289" s="426">
        <v>52</v>
      </c>
      <c r="K1289" s="426">
        <v>164</v>
      </c>
      <c r="L1289" s="426">
        <v>190</v>
      </c>
      <c r="M1289" s="426">
        <v>100</v>
      </c>
      <c r="N1289" s="426">
        <v>215</v>
      </c>
      <c r="O1289" s="426">
        <v>102</v>
      </c>
      <c r="P1289" s="426">
        <v>253</v>
      </c>
      <c r="Q1289" s="426">
        <v>71</v>
      </c>
      <c r="R1289" s="426">
        <v>24</v>
      </c>
      <c r="S1289" s="426">
        <v>117</v>
      </c>
      <c r="T1289" s="426">
        <v>97</v>
      </c>
      <c r="U1289" s="426">
        <v>139</v>
      </c>
      <c r="V1289" s="426">
        <v>108</v>
      </c>
      <c r="W1289" s="426">
        <v>172</v>
      </c>
      <c r="X1289" s="426">
        <v>72</v>
      </c>
      <c r="Y1289" s="426">
        <v>11</v>
      </c>
      <c r="Z1289" s="426">
        <v>207</v>
      </c>
      <c r="AA1289" s="426">
        <v>5</v>
      </c>
      <c r="AB1289" s="426">
        <v>15</v>
      </c>
      <c r="AC1289" s="426">
        <v>185</v>
      </c>
      <c r="AD1289" s="426">
        <v>36</v>
      </c>
      <c r="AE1289" s="426">
        <v>58</v>
      </c>
      <c r="AF1289" s="426">
        <v>234</v>
      </c>
      <c r="AG1289" s="426">
        <v>6</v>
      </c>
      <c r="AH1289" s="426">
        <v>183</v>
      </c>
      <c r="AI1289" s="426">
        <v>53</v>
      </c>
      <c r="AJ1289" s="426">
        <v>60</v>
      </c>
      <c r="AK1289" s="426">
        <v>21</v>
      </c>
      <c r="AL1289" s="426">
        <v>137</v>
      </c>
      <c r="AM1289" s="426">
        <v>68</v>
      </c>
      <c r="AN1289" s="426">
        <v>194</v>
      </c>
      <c r="AO1289" s="426">
        <v>50</v>
      </c>
      <c r="AP1289" s="426">
        <v>193</v>
      </c>
      <c r="AQ1289" s="426">
        <v>170</v>
      </c>
      <c r="AR1289" s="426">
        <v>86</v>
      </c>
      <c r="AS1289" s="426">
        <v>161</v>
      </c>
      <c r="AT1289" s="426">
        <v>39</v>
      </c>
      <c r="AU1289" s="426">
        <v>118</v>
      </c>
      <c r="AV1289" s="426">
        <v>151</v>
      </c>
      <c r="AW1289" s="426">
        <v>191</v>
      </c>
      <c r="AX1289" s="426">
        <v>94</v>
      </c>
      <c r="AY1289" s="426">
        <v>29</v>
      </c>
      <c r="AZ1289" s="426">
        <v>224</v>
      </c>
      <c r="BA1289" s="426">
        <v>74</v>
      </c>
      <c r="BB1289" s="426">
        <v>107</v>
      </c>
      <c r="BC1289" s="426">
        <v>87</v>
      </c>
      <c r="BD1289" s="426">
        <v>93</v>
      </c>
      <c r="BE1289" s="426">
        <v>179</v>
      </c>
      <c r="BF1289" s="426">
        <v>156</v>
      </c>
      <c r="BG1289" s="426">
        <v>101</v>
      </c>
      <c r="BH1289" s="426">
        <v>192</v>
      </c>
      <c r="BI1289" s="426">
        <v>83</v>
      </c>
      <c r="BJ1289" s="426">
        <v>66</v>
      </c>
      <c r="BK1289" s="426">
        <v>252</v>
      </c>
      <c r="BL1289" s="426">
        <v>125</v>
      </c>
      <c r="BM1289" s="426">
        <v>28</v>
      </c>
      <c r="BN1289" s="426">
        <v>187</v>
      </c>
      <c r="BO1289" s="426">
        <v>200</v>
      </c>
      <c r="BP1289" s="426">
        <v>61</v>
      </c>
      <c r="BQ1289" s="426">
        <v>47</v>
      </c>
      <c r="BR1289" s="426">
        <v>134</v>
      </c>
      <c r="BS1289" s="426">
        <v>199</v>
      </c>
      <c r="BT1289" s="426">
        <v>175</v>
      </c>
      <c r="BU1289" s="426">
        <v>115</v>
      </c>
      <c r="BV1289" s="426">
        <v>242</v>
      </c>
      <c r="BW1289" s="426">
        <v>163</v>
      </c>
      <c r="BX1289" s="426">
        <v>147</v>
      </c>
      <c r="BY1289" s="426">
        <v>73</v>
      </c>
      <c r="BZ1289" s="426">
        <v>237</v>
      </c>
      <c r="CA1289" s="426">
        <v>122</v>
      </c>
      <c r="CB1289" s="426">
        <v>201</v>
      </c>
      <c r="CC1289" s="426">
        <v>90</v>
      </c>
      <c r="CD1289" s="426">
        <v>188</v>
      </c>
      <c r="CE1289" s="426">
        <v>95</v>
      </c>
      <c r="CF1289" s="426">
        <v>223</v>
      </c>
      <c r="CG1289" s="426">
        <v>141</v>
      </c>
      <c r="CH1289" s="426">
        <v>260</v>
      </c>
      <c r="CI1289" s="426">
        <v>225</v>
      </c>
      <c r="CJ1289" s="426">
        <v>9</v>
      </c>
      <c r="CK1289" s="426">
        <v>80</v>
      </c>
      <c r="CL1289" s="426">
        <v>153</v>
      </c>
      <c r="CM1289" s="426">
        <v>23</v>
      </c>
      <c r="CN1289" s="426">
        <v>244</v>
      </c>
      <c r="CO1289" s="426">
        <v>246</v>
      </c>
      <c r="CP1289" s="426">
        <v>41</v>
      </c>
      <c r="CQ1289" s="426">
        <v>113</v>
      </c>
      <c r="CR1289" s="426">
        <v>167</v>
      </c>
      <c r="CS1289" s="426">
        <v>251</v>
      </c>
      <c r="CT1289" s="426">
        <v>44</v>
      </c>
      <c r="CU1289" s="426">
        <v>96</v>
      </c>
      <c r="CV1289" s="426">
        <v>26</v>
      </c>
      <c r="CW1289" s="426">
        <v>119</v>
      </c>
      <c r="CX1289" s="426">
        <v>85</v>
      </c>
      <c r="CY1289" s="426">
        <v>159</v>
      </c>
      <c r="CZ1289" s="426">
        <v>8</v>
      </c>
      <c r="DA1289" s="426">
        <v>121</v>
      </c>
      <c r="DB1289" s="426">
        <v>248</v>
      </c>
      <c r="DC1289" s="426">
        <v>180</v>
      </c>
      <c r="DD1289" s="426">
        <v>49</v>
      </c>
      <c r="DE1289" s="426">
        <v>38</v>
      </c>
      <c r="DF1289" s="426">
        <v>136</v>
      </c>
      <c r="DG1289" s="426">
        <v>219</v>
      </c>
      <c r="DH1289" s="426">
        <v>14</v>
      </c>
      <c r="DI1289" s="426">
        <v>154</v>
      </c>
      <c r="DJ1289" s="426">
        <v>171</v>
      </c>
      <c r="DK1289" s="426">
        <v>106</v>
      </c>
      <c r="DL1289" s="426">
        <v>4</v>
      </c>
      <c r="DM1289" s="426">
        <v>243</v>
      </c>
      <c r="DN1289" s="426">
        <v>226</v>
      </c>
      <c r="DO1289" s="426">
        <v>75</v>
      </c>
      <c r="DP1289" s="426">
        <v>211</v>
      </c>
      <c r="DQ1289" s="426">
        <v>165</v>
      </c>
      <c r="DR1289" s="426">
        <v>65</v>
      </c>
      <c r="DS1289" s="426">
        <v>20</v>
      </c>
      <c r="DT1289" s="426">
        <v>227</v>
      </c>
      <c r="DU1289" s="426">
        <v>142</v>
      </c>
      <c r="DV1289" s="426">
        <v>197</v>
      </c>
      <c r="DW1289" s="426">
        <v>51</v>
      </c>
      <c r="DX1289" s="426">
        <v>104</v>
      </c>
      <c r="DY1289" s="426">
        <v>206</v>
      </c>
      <c r="DZ1289" s="426">
        <v>33</v>
      </c>
      <c r="EA1289" s="426">
        <v>229</v>
      </c>
      <c r="EB1289" s="426">
        <v>84</v>
      </c>
      <c r="EC1289" s="426">
        <v>247</v>
      </c>
      <c r="ED1289" s="426">
        <v>2</v>
      </c>
      <c r="EE1289" s="426">
        <v>232</v>
      </c>
      <c r="EF1289" s="426">
        <v>184</v>
      </c>
      <c r="EG1289" s="426">
        <v>55</v>
      </c>
      <c r="EH1289" s="426">
        <v>22</v>
      </c>
      <c r="EI1289" s="426">
        <v>138</v>
      </c>
      <c r="EJ1289" s="426">
        <v>13</v>
      </c>
      <c r="EK1289" s="426">
        <v>40</v>
      </c>
      <c r="EL1289" s="426">
        <v>221</v>
      </c>
      <c r="EM1289" s="426">
        <v>30</v>
      </c>
      <c r="EN1289" s="426">
        <v>32</v>
      </c>
      <c r="EO1289" s="426">
        <v>114</v>
      </c>
      <c r="EP1289" s="426">
        <v>210</v>
      </c>
      <c r="EQ1289" s="426">
        <v>31</v>
      </c>
      <c r="ER1289" s="426">
        <v>195</v>
      </c>
      <c r="ES1289" s="426">
        <v>12</v>
      </c>
      <c r="ET1289" s="426">
        <v>133</v>
      </c>
      <c r="EU1289" s="426">
        <v>168</v>
      </c>
      <c r="EV1289" s="426">
        <v>146</v>
      </c>
      <c r="EW1289" s="426">
        <v>231</v>
      </c>
      <c r="EX1289" s="426">
        <v>216</v>
      </c>
      <c r="EY1289" s="426">
        <v>3</v>
      </c>
      <c r="EZ1289" s="426">
        <v>198</v>
      </c>
      <c r="FA1289" s="426">
        <v>99</v>
      </c>
      <c r="FB1289" s="426">
        <v>241</v>
      </c>
      <c r="FC1289" s="426">
        <v>103</v>
      </c>
      <c r="FD1289" s="426">
        <v>143</v>
      </c>
      <c r="FE1289" s="426">
        <v>152</v>
      </c>
      <c r="FF1289" s="426">
        <v>105</v>
      </c>
      <c r="FG1289" s="426">
        <v>130</v>
      </c>
      <c r="FH1289" s="426">
        <v>238</v>
      </c>
      <c r="FI1289" s="426">
        <v>149</v>
      </c>
      <c r="FJ1289" s="426">
        <v>204</v>
      </c>
      <c r="FK1289" s="426">
        <v>214</v>
      </c>
      <c r="FL1289" s="426">
        <v>160</v>
      </c>
      <c r="FM1289" s="426">
        <v>155</v>
      </c>
      <c r="FN1289" s="426">
        <v>37</v>
      </c>
      <c r="FO1289" s="426">
        <v>233</v>
      </c>
      <c r="FP1289" s="426">
        <v>59</v>
      </c>
      <c r="FQ1289" s="426">
        <v>196</v>
      </c>
      <c r="FR1289" s="426">
        <v>222</v>
      </c>
      <c r="FS1289" s="426">
        <v>259</v>
      </c>
      <c r="FT1289" s="426">
        <v>189</v>
      </c>
      <c r="FU1289" s="426">
        <v>228</v>
      </c>
      <c r="FV1289" s="426">
        <v>239</v>
      </c>
      <c r="FW1289" s="426">
        <v>131</v>
      </c>
      <c r="FX1289" s="426">
        <v>208</v>
      </c>
      <c r="FY1289" s="426">
        <v>157</v>
      </c>
      <c r="FZ1289" s="426">
        <v>128</v>
      </c>
      <c r="GA1289" s="426">
        <v>17</v>
      </c>
      <c r="GB1289" s="426">
        <v>92</v>
      </c>
      <c r="GC1289" s="426">
        <v>258</v>
      </c>
      <c r="GD1289" s="426">
        <v>140</v>
      </c>
      <c r="GE1289" s="426">
        <v>109</v>
      </c>
      <c r="GF1289" s="426">
        <v>57</v>
      </c>
      <c r="GG1289" s="426">
        <v>127</v>
      </c>
      <c r="GH1289" s="426">
        <v>254</v>
      </c>
      <c r="GI1289" s="426">
        <v>257</v>
      </c>
      <c r="GJ1289" s="426">
        <v>18</v>
      </c>
      <c r="GK1289" s="426">
        <v>212</v>
      </c>
      <c r="GL1289" s="426">
        <v>111</v>
      </c>
      <c r="GM1289" s="426">
        <v>81</v>
      </c>
      <c r="GN1289" s="426">
        <v>145</v>
      </c>
      <c r="GO1289" s="426">
        <v>34</v>
      </c>
      <c r="GP1289" s="426">
        <v>46</v>
      </c>
      <c r="GQ1289" s="426">
        <v>16</v>
      </c>
      <c r="GR1289" s="426">
        <v>88</v>
      </c>
      <c r="GS1289" s="426">
        <v>148</v>
      </c>
      <c r="GT1289" s="426">
        <v>10</v>
      </c>
      <c r="GU1289" s="426">
        <v>245</v>
      </c>
      <c r="GV1289" s="426">
        <v>48</v>
      </c>
      <c r="GW1289" s="426">
        <v>98</v>
      </c>
      <c r="GX1289" s="426">
        <v>203</v>
      </c>
      <c r="GY1289" s="426">
        <v>110</v>
      </c>
      <c r="GZ1289" s="426">
        <v>91</v>
      </c>
      <c r="HA1289" s="426">
        <v>77</v>
      </c>
      <c r="HB1289" s="426">
        <v>43</v>
      </c>
      <c r="HC1289" s="426">
        <v>240</v>
      </c>
      <c r="HD1289" s="426">
        <v>123</v>
      </c>
      <c r="HE1289" s="426">
        <v>209</v>
      </c>
      <c r="HF1289" s="426">
        <v>235</v>
      </c>
      <c r="HG1289" s="426">
        <v>27</v>
      </c>
      <c r="HH1289" s="426">
        <v>120</v>
      </c>
      <c r="HI1289" s="426">
        <v>56</v>
      </c>
      <c r="HJ1289" s="426">
        <v>220</v>
      </c>
      <c r="HK1289" s="426">
        <v>112</v>
      </c>
      <c r="HL1289" s="426">
        <v>173</v>
      </c>
      <c r="HM1289" s="426">
        <v>182</v>
      </c>
      <c r="HN1289" s="426">
        <v>150</v>
      </c>
      <c r="HO1289" s="426">
        <v>230</v>
      </c>
      <c r="HP1289" s="426">
        <v>186</v>
      </c>
      <c r="HQ1289" s="426">
        <v>124</v>
      </c>
      <c r="HR1289" s="426">
        <v>45</v>
      </c>
      <c r="HS1289" s="426">
        <v>69</v>
      </c>
      <c r="HT1289" s="426">
        <v>79</v>
      </c>
      <c r="HU1289" s="426">
        <v>176</v>
      </c>
      <c r="HV1289" s="426">
        <v>62</v>
      </c>
      <c r="HW1289" s="426">
        <v>67</v>
      </c>
      <c r="HX1289" s="426">
        <v>25</v>
      </c>
      <c r="HY1289" s="426">
        <v>174</v>
      </c>
      <c r="HZ1289" s="426">
        <v>135</v>
      </c>
      <c r="IA1289" s="426">
        <v>64</v>
      </c>
      <c r="IB1289" s="426">
        <v>255</v>
      </c>
      <c r="IC1289" s="426">
        <v>249</v>
      </c>
      <c r="ID1289" s="426">
        <v>70</v>
      </c>
      <c r="IE1289" s="426">
        <v>82</v>
      </c>
      <c r="IF1289" s="426">
        <v>218</v>
      </c>
      <c r="IG1289" s="426">
        <v>54</v>
      </c>
      <c r="IH1289" s="426">
        <v>236</v>
      </c>
      <c r="II1289" s="426">
        <v>116</v>
      </c>
      <c r="IJ1289" s="426">
        <v>76</v>
      </c>
      <c r="IK1289" s="426">
        <v>177</v>
      </c>
      <c r="IL1289" s="426">
        <v>250</v>
      </c>
      <c r="IM1289" s="426">
        <v>178</v>
      </c>
      <c r="IN1289" s="426">
        <v>217</v>
      </c>
      <c r="IO1289" s="426">
        <v>162</v>
      </c>
      <c r="IP1289" s="426">
        <v>63</v>
      </c>
      <c r="IQ1289" s="426">
        <v>35</v>
      </c>
      <c r="IR1289" s="426">
        <v>144</v>
      </c>
      <c r="IS1289" s="426">
        <v>89</v>
      </c>
      <c r="IT1289" s="426">
        <v>256</v>
      </c>
      <c r="IU1289" s="426">
        <v>166</v>
      </c>
      <c r="IV1289" s="426">
        <v>78</v>
      </c>
      <c r="IW1289" s="426">
        <v>169</v>
      </c>
      <c r="IX1289" s="426">
        <v>7</v>
      </c>
      <c r="IY1289" s="426">
        <v>1</v>
      </c>
      <c r="IZ1289" s="426">
        <v>213</v>
      </c>
      <c r="JA1289" s="426">
        <v>202</v>
      </c>
      <c r="JB1289" s="426">
        <v>158</v>
      </c>
      <c r="JC1289" s="426">
        <v>126</v>
      </c>
      <c r="JD1289" s="426">
        <v>42</v>
      </c>
      <c r="JE1289" s="426">
        <v>181</v>
      </c>
    </row>
    <row r="1290" spans="4:269" x14ac:dyDescent="0.2">
      <c r="E1290" s="428" t="s">
        <v>159</v>
      </c>
      <c r="F1290" s="426">
        <v>114</v>
      </c>
      <c r="G1290" s="426">
        <v>100</v>
      </c>
      <c r="H1290" s="426">
        <v>92</v>
      </c>
      <c r="I1290" s="426">
        <v>252</v>
      </c>
      <c r="J1290" s="426">
        <v>203</v>
      </c>
      <c r="K1290" s="426">
        <v>82</v>
      </c>
      <c r="L1290" s="426">
        <v>3</v>
      </c>
      <c r="M1290" s="426">
        <v>127</v>
      </c>
      <c r="N1290" s="426">
        <v>156</v>
      </c>
      <c r="O1290" s="426">
        <v>61</v>
      </c>
      <c r="P1290" s="426">
        <v>88</v>
      </c>
      <c r="Q1290" s="426">
        <v>201</v>
      </c>
      <c r="R1290" s="426">
        <v>244</v>
      </c>
      <c r="S1290" s="426">
        <v>120</v>
      </c>
      <c r="T1290" s="426">
        <v>51</v>
      </c>
      <c r="U1290" s="426">
        <v>259</v>
      </c>
      <c r="V1290" s="426">
        <v>70</v>
      </c>
      <c r="W1290" s="426">
        <v>55</v>
      </c>
      <c r="X1290" s="426">
        <v>207</v>
      </c>
      <c r="Y1290" s="426">
        <v>182</v>
      </c>
      <c r="Z1290" s="426">
        <v>134</v>
      </c>
      <c r="AA1290" s="426">
        <v>166</v>
      </c>
      <c r="AB1290" s="426">
        <v>210</v>
      </c>
      <c r="AC1290" s="426">
        <v>141</v>
      </c>
      <c r="AD1290" s="426">
        <v>243</v>
      </c>
      <c r="AE1290" s="426">
        <v>144</v>
      </c>
      <c r="AF1290" s="426">
        <v>15</v>
      </c>
      <c r="AG1290" s="426">
        <v>202</v>
      </c>
      <c r="AH1290" s="426">
        <v>50</v>
      </c>
      <c r="AI1290" s="426">
        <v>242</v>
      </c>
      <c r="AJ1290" s="426">
        <v>30</v>
      </c>
      <c r="AK1290" s="426">
        <v>163</v>
      </c>
      <c r="AL1290" s="426">
        <v>200</v>
      </c>
      <c r="AM1290" s="426">
        <v>7</v>
      </c>
      <c r="AN1290" s="426">
        <v>191</v>
      </c>
      <c r="AO1290" s="426">
        <v>124</v>
      </c>
      <c r="AP1290" s="426">
        <v>45</v>
      </c>
      <c r="AQ1290" s="426">
        <v>225</v>
      </c>
      <c r="AR1290" s="426">
        <v>132</v>
      </c>
      <c r="AS1290" s="426">
        <v>233</v>
      </c>
      <c r="AT1290" s="426">
        <v>235</v>
      </c>
      <c r="AU1290" s="426">
        <v>130</v>
      </c>
      <c r="AV1290" s="426">
        <v>76</v>
      </c>
      <c r="AW1290" s="426">
        <v>31</v>
      </c>
      <c r="AX1290" s="426">
        <v>198</v>
      </c>
      <c r="AY1290" s="426">
        <v>174</v>
      </c>
      <c r="AZ1290" s="426">
        <v>205</v>
      </c>
      <c r="BA1290" s="426">
        <v>69</v>
      </c>
      <c r="BB1290" s="426">
        <v>148</v>
      </c>
      <c r="BC1290" s="426">
        <v>83</v>
      </c>
      <c r="BD1290" s="426">
        <v>149</v>
      </c>
      <c r="BE1290" s="426">
        <v>129</v>
      </c>
      <c r="BF1290" s="426">
        <v>42</v>
      </c>
      <c r="BG1290" s="426">
        <v>136</v>
      </c>
      <c r="BH1290" s="426">
        <v>251</v>
      </c>
      <c r="BI1290" s="426">
        <v>125</v>
      </c>
      <c r="BJ1290" s="426">
        <v>16</v>
      </c>
      <c r="BK1290" s="426">
        <v>161</v>
      </c>
      <c r="BL1290" s="426">
        <v>58</v>
      </c>
      <c r="BM1290" s="426">
        <v>247</v>
      </c>
      <c r="BN1290" s="426">
        <v>113</v>
      </c>
      <c r="BO1290" s="426">
        <v>223</v>
      </c>
      <c r="BP1290" s="426">
        <v>26</v>
      </c>
      <c r="BQ1290" s="426">
        <v>110</v>
      </c>
      <c r="BR1290" s="426">
        <v>34</v>
      </c>
      <c r="BS1290" s="426">
        <v>109</v>
      </c>
      <c r="BT1290" s="426">
        <v>49</v>
      </c>
      <c r="BU1290" s="426">
        <v>227</v>
      </c>
      <c r="BV1290" s="426">
        <v>181</v>
      </c>
      <c r="BW1290" s="426">
        <v>253</v>
      </c>
      <c r="BX1290" s="426">
        <v>85</v>
      </c>
      <c r="BY1290" s="426">
        <v>173</v>
      </c>
      <c r="BZ1290" s="426">
        <v>140</v>
      </c>
      <c r="CA1290" s="426">
        <v>150</v>
      </c>
      <c r="CB1290" s="426">
        <v>93</v>
      </c>
      <c r="CC1290" s="426">
        <v>24</v>
      </c>
      <c r="CD1290" s="426">
        <v>255</v>
      </c>
      <c r="CE1290" s="426">
        <v>39</v>
      </c>
      <c r="CF1290" s="426">
        <v>157</v>
      </c>
      <c r="CG1290" s="426">
        <v>46</v>
      </c>
      <c r="CH1290" s="426">
        <v>97</v>
      </c>
      <c r="CI1290" s="426">
        <v>160</v>
      </c>
      <c r="CJ1290" s="426">
        <v>105</v>
      </c>
      <c r="CK1290" s="426">
        <v>90</v>
      </c>
      <c r="CL1290" s="426">
        <v>187</v>
      </c>
      <c r="CM1290" s="426">
        <v>143</v>
      </c>
      <c r="CN1290" s="426">
        <v>101</v>
      </c>
      <c r="CO1290" s="426">
        <v>12</v>
      </c>
      <c r="CP1290" s="426">
        <v>236</v>
      </c>
      <c r="CQ1290" s="426">
        <v>257</v>
      </c>
      <c r="CR1290" s="426">
        <v>48</v>
      </c>
      <c r="CS1290" s="426">
        <v>8</v>
      </c>
      <c r="CT1290" s="426">
        <v>234</v>
      </c>
      <c r="CU1290" s="426">
        <v>60</v>
      </c>
      <c r="CV1290" s="426">
        <v>217</v>
      </c>
      <c r="CW1290" s="426">
        <v>72</v>
      </c>
      <c r="CX1290" s="426">
        <v>219</v>
      </c>
      <c r="CY1290" s="426">
        <v>199</v>
      </c>
      <c r="CZ1290" s="426">
        <v>248</v>
      </c>
      <c r="DA1290" s="426">
        <v>54</v>
      </c>
      <c r="DB1290" s="426">
        <v>142</v>
      </c>
      <c r="DC1290" s="426">
        <v>245</v>
      </c>
      <c r="DD1290" s="426">
        <v>229</v>
      </c>
      <c r="DE1290" s="426">
        <v>21</v>
      </c>
      <c r="DF1290" s="426">
        <v>117</v>
      </c>
      <c r="DG1290" s="426">
        <v>63</v>
      </c>
      <c r="DH1290" s="426">
        <v>206</v>
      </c>
      <c r="DI1290" s="426">
        <v>107</v>
      </c>
      <c r="DJ1290" s="426">
        <v>193</v>
      </c>
      <c r="DK1290" s="426">
        <v>111</v>
      </c>
      <c r="DL1290" s="426">
        <v>194</v>
      </c>
      <c r="DM1290" s="426">
        <v>170</v>
      </c>
      <c r="DN1290" s="426">
        <v>62</v>
      </c>
      <c r="DO1290" s="426">
        <v>27</v>
      </c>
      <c r="DP1290" s="426">
        <v>237</v>
      </c>
      <c r="DQ1290" s="426">
        <v>214</v>
      </c>
      <c r="DR1290" s="426">
        <v>164</v>
      </c>
      <c r="DS1290" s="426">
        <v>2</v>
      </c>
      <c r="DT1290" s="426">
        <v>197</v>
      </c>
      <c r="DU1290" s="426">
        <v>6</v>
      </c>
      <c r="DV1290" s="426">
        <v>28</v>
      </c>
      <c r="DW1290" s="426">
        <v>215</v>
      </c>
      <c r="DX1290" s="426">
        <v>10</v>
      </c>
      <c r="DY1290" s="426">
        <v>221</v>
      </c>
      <c r="DZ1290" s="426">
        <v>4</v>
      </c>
      <c r="EA1290" s="426">
        <v>185</v>
      </c>
      <c r="EB1290" s="426">
        <v>256</v>
      </c>
      <c r="EC1290" s="426">
        <v>192</v>
      </c>
      <c r="ED1290" s="426">
        <v>158</v>
      </c>
      <c r="EE1290" s="426">
        <v>116</v>
      </c>
      <c r="EF1290" s="426">
        <v>159</v>
      </c>
      <c r="EG1290" s="426">
        <v>98</v>
      </c>
      <c r="EH1290" s="426">
        <v>190</v>
      </c>
      <c r="EI1290" s="426">
        <v>232</v>
      </c>
      <c r="EJ1290" s="426">
        <v>23</v>
      </c>
      <c r="EK1290" s="426">
        <v>94</v>
      </c>
      <c r="EL1290" s="426">
        <v>218</v>
      </c>
      <c r="EM1290" s="426">
        <v>122</v>
      </c>
      <c r="EN1290" s="426">
        <v>240</v>
      </c>
      <c r="EO1290" s="426">
        <v>96</v>
      </c>
      <c r="EP1290" s="426">
        <v>25</v>
      </c>
      <c r="EQ1290" s="426">
        <v>119</v>
      </c>
      <c r="ER1290" s="426">
        <v>14</v>
      </c>
      <c r="ES1290" s="426">
        <v>78</v>
      </c>
      <c r="ET1290" s="426">
        <v>176</v>
      </c>
      <c r="EU1290" s="426">
        <v>75</v>
      </c>
      <c r="EV1290" s="426">
        <v>254</v>
      </c>
      <c r="EW1290" s="426">
        <v>177</v>
      </c>
      <c r="EX1290" s="426">
        <v>188</v>
      </c>
      <c r="EY1290" s="426">
        <v>241</v>
      </c>
      <c r="EZ1290" s="426">
        <v>59</v>
      </c>
      <c r="FA1290" s="426">
        <v>43</v>
      </c>
      <c r="FB1290" s="426">
        <v>19</v>
      </c>
      <c r="FC1290" s="426">
        <v>22</v>
      </c>
      <c r="FD1290" s="426">
        <v>1</v>
      </c>
      <c r="FE1290" s="426">
        <v>68</v>
      </c>
      <c r="FF1290" s="426">
        <v>13</v>
      </c>
      <c r="FG1290" s="426">
        <v>84</v>
      </c>
      <c r="FH1290" s="426">
        <v>250</v>
      </c>
      <c r="FI1290" s="426">
        <v>118</v>
      </c>
      <c r="FJ1290" s="426">
        <v>179</v>
      </c>
      <c r="FK1290" s="426">
        <v>103</v>
      </c>
      <c r="FL1290" s="426">
        <v>216</v>
      </c>
      <c r="FM1290" s="426">
        <v>137</v>
      </c>
      <c r="FN1290" s="426">
        <v>152</v>
      </c>
      <c r="FO1290" s="426">
        <v>80</v>
      </c>
      <c r="FP1290" s="426">
        <v>121</v>
      </c>
      <c r="FQ1290" s="426">
        <v>102</v>
      </c>
      <c r="FR1290" s="426">
        <v>211</v>
      </c>
      <c r="FS1290" s="426">
        <v>86</v>
      </c>
      <c r="FT1290" s="426">
        <v>175</v>
      </c>
      <c r="FU1290" s="426">
        <v>186</v>
      </c>
      <c r="FV1290" s="426">
        <v>32</v>
      </c>
      <c r="FW1290" s="426">
        <v>228</v>
      </c>
      <c r="FX1290" s="426">
        <v>108</v>
      </c>
      <c r="FY1290" s="426">
        <v>104</v>
      </c>
      <c r="FZ1290" s="426">
        <v>183</v>
      </c>
      <c r="GA1290" s="426">
        <v>65</v>
      </c>
      <c r="GB1290" s="426">
        <v>226</v>
      </c>
      <c r="GC1290" s="426">
        <v>71</v>
      </c>
      <c r="GD1290" s="426">
        <v>95</v>
      </c>
      <c r="GE1290" s="426">
        <v>29</v>
      </c>
      <c r="GF1290" s="426">
        <v>222</v>
      </c>
      <c r="GG1290" s="426">
        <v>18</v>
      </c>
      <c r="GH1290" s="426">
        <v>184</v>
      </c>
      <c r="GI1290" s="426">
        <v>64</v>
      </c>
      <c r="GJ1290" s="426">
        <v>230</v>
      </c>
      <c r="GK1290" s="426">
        <v>112</v>
      </c>
      <c r="GL1290" s="426">
        <v>11</v>
      </c>
      <c r="GM1290" s="426">
        <v>146</v>
      </c>
      <c r="GN1290" s="426">
        <v>153</v>
      </c>
      <c r="GO1290" s="426">
        <v>239</v>
      </c>
      <c r="GP1290" s="426">
        <v>87</v>
      </c>
      <c r="GQ1290" s="426">
        <v>246</v>
      </c>
      <c r="GR1290" s="426">
        <v>178</v>
      </c>
      <c r="GS1290" s="426">
        <v>44</v>
      </c>
      <c r="GT1290" s="426">
        <v>74</v>
      </c>
      <c r="GU1290" s="426">
        <v>5</v>
      </c>
      <c r="GV1290" s="426">
        <v>196</v>
      </c>
      <c r="GW1290" s="426">
        <v>131</v>
      </c>
      <c r="GX1290" s="426">
        <v>52</v>
      </c>
      <c r="GY1290" s="426">
        <v>33</v>
      </c>
      <c r="GZ1290" s="426">
        <v>139</v>
      </c>
      <c r="HA1290" s="426">
        <v>147</v>
      </c>
      <c r="HB1290" s="426">
        <v>77</v>
      </c>
      <c r="HC1290" s="426">
        <v>258</v>
      </c>
      <c r="HD1290" s="426">
        <v>9</v>
      </c>
      <c r="HE1290" s="426">
        <v>37</v>
      </c>
      <c r="HF1290" s="426">
        <v>145</v>
      </c>
      <c r="HG1290" s="426">
        <v>47</v>
      </c>
      <c r="HH1290" s="426">
        <v>79</v>
      </c>
      <c r="HI1290" s="426">
        <v>38</v>
      </c>
      <c r="HJ1290" s="426">
        <v>260</v>
      </c>
      <c r="HK1290" s="426">
        <v>35</v>
      </c>
      <c r="HL1290" s="426">
        <v>231</v>
      </c>
      <c r="HM1290" s="426">
        <v>238</v>
      </c>
      <c r="HN1290" s="426">
        <v>36</v>
      </c>
      <c r="HO1290" s="426">
        <v>162</v>
      </c>
      <c r="HP1290" s="426">
        <v>128</v>
      </c>
      <c r="HQ1290" s="426">
        <v>57</v>
      </c>
      <c r="HR1290" s="426">
        <v>209</v>
      </c>
      <c r="HS1290" s="426">
        <v>171</v>
      </c>
      <c r="HT1290" s="426">
        <v>180</v>
      </c>
      <c r="HU1290" s="426">
        <v>151</v>
      </c>
      <c r="HV1290" s="426">
        <v>91</v>
      </c>
      <c r="HW1290" s="426">
        <v>133</v>
      </c>
      <c r="HX1290" s="426">
        <v>41</v>
      </c>
      <c r="HY1290" s="426">
        <v>99</v>
      </c>
      <c r="HZ1290" s="426">
        <v>73</v>
      </c>
      <c r="IA1290" s="426">
        <v>204</v>
      </c>
      <c r="IB1290" s="426">
        <v>53</v>
      </c>
      <c r="IC1290" s="426">
        <v>154</v>
      </c>
      <c r="ID1290" s="426">
        <v>169</v>
      </c>
      <c r="IE1290" s="426">
        <v>123</v>
      </c>
      <c r="IF1290" s="426">
        <v>126</v>
      </c>
      <c r="IG1290" s="426">
        <v>135</v>
      </c>
      <c r="IH1290" s="426">
        <v>195</v>
      </c>
      <c r="II1290" s="426">
        <v>249</v>
      </c>
      <c r="IJ1290" s="426">
        <v>66</v>
      </c>
      <c r="IK1290" s="426">
        <v>17</v>
      </c>
      <c r="IL1290" s="426">
        <v>20</v>
      </c>
      <c r="IM1290" s="426">
        <v>220</v>
      </c>
      <c r="IN1290" s="426">
        <v>224</v>
      </c>
      <c r="IO1290" s="426">
        <v>81</v>
      </c>
      <c r="IP1290" s="426">
        <v>189</v>
      </c>
      <c r="IQ1290" s="426">
        <v>138</v>
      </c>
      <c r="IR1290" s="426">
        <v>115</v>
      </c>
      <c r="IS1290" s="426">
        <v>165</v>
      </c>
      <c r="IT1290" s="426">
        <v>168</v>
      </c>
      <c r="IU1290" s="426">
        <v>212</v>
      </c>
      <c r="IV1290" s="426">
        <v>155</v>
      </c>
      <c r="IW1290" s="426">
        <v>213</v>
      </c>
      <c r="IX1290" s="426">
        <v>40</v>
      </c>
      <c r="IY1290" s="426">
        <v>56</v>
      </c>
      <c r="IZ1290" s="426">
        <v>167</v>
      </c>
      <c r="JA1290" s="426">
        <v>208</v>
      </c>
      <c r="JB1290" s="426">
        <v>89</v>
      </c>
      <c r="JC1290" s="426">
        <v>106</v>
      </c>
      <c r="JD1290" s="426">
        <v>172</v>
      </c>
      <c r="JE1290" s="426">
        <v>67</v>
      </c>
    </row>
    <row r="1292" spans="4:269" x14ac:dyDescent="0.2">
      <c r="D1292" s="429">
        <v>261</v>
      </c>
      <c r="E1292" s="429" t="s">
        <v>179</v>
      </c>
    </row>
    <row r="1293" spans="4:269" x14ac:dyDescent="0.2">
      <c r="E1293" s="428" t="s">
        <v>130</v>
      </c>
      <c r="F1293" s="426">
        <v>1</v>
      </c>
      <c r="G1293" s="426">
        <v>2</v>
      </c>
      <c r="H1293" s="426">
        <v>3</v>
      </c>
      <c r="I1293" s="426">
        <v>4</v>
      </c>
      <c r="J1293" s="426">
        <v>5</v>
      </c>
      <c r="K1293" s="426">
        <v>6</v>
      </c>
      <c r="L1293" s="426">
        <v>7</v>
      </c>
      <c r="M1293" s="426">
        <v>8</v>
      </c>
      <c r="N1293" s="426">
        <v>9</v>
      </c>
      <c r="O1293" s="426">
        <v>10</v>
      </c>
      <c r="P1293" s="426">
        <v>11</v>
      </c>
      <c r="Q1293" s="426">
        <v>12</v>
      </c>
      <c r="R1293" s="426">
        <v>13</v>
      </c>
      <c r="S1293" s="426">
        <v>14</v>
      </c>
      <c r="T1293" s="426">
        <v>15</v>
      </c>
      <c r="U1293" s="426">
        <v>16</v>
      </c>
      <c r="V1293" s="426">
        <v>17</v>
      </c>
      <c r="W1293" s="426">
        <v>18</v>
      </c>
      <c r="X1293" s="426">
        <v>19</v>
      </c>
      <c r="Y1293" s="426">
        <v>20</v>
      </c>
      <c r="Z1293" s="426">
        <v>21</v>
      </c>
      <c r="AA1293" s="426">
        <v>22</v>
      </c>
      <c r="AB1293" s="426">
        <v>23</v>
      </c>
      <c r="AC1293" s="426">
        <v>24</v>
      </c>
      <c r="AD1293" s="426">
        <v>25</v>
      </c>
      <c r="AE1293" s="426">
        <v>26</v>
      </c>
      <c r="AF1293" s="426">
        <v>27</v>
      </c>
      <c r="AG1293" s="426">
        <v>28</v>
      </c>
      <c r="AH1293" s="426">
        <v>29</v>
      </c>
      <c r="AI1293" s="426">
        <v>30</v>
      </c>
      <c r="AJ1293" s="426">
        <v>31</v>
      </c>
      <c r="AK1293" s="426">
        <v>32</v>
      </c>
      <c r="AL1293" s="426">
        <v>33</v>
      </c>
      <c r="AM1293" s="426">
        <v>34</v>
      </c>
      <c r="AN1293" s="426">
        <v>35</v>
      </c>
      <c r="AO1293" s="426">
        <v>36</v>
      </c>
      <c r="AP1293" s="426">
        <v>37</v>
      </c>
      <c r="AQ1293" s="426">
        <v>38</v>
      </c>
      <c r="AR1293" s="426">
        <v>39</v>
      </c>
      <c r="AS1293" s="426">
        <v>40</v>
      </c>
      <c r="AT1293" s="426">
        <v>41</v>
      </c>
      <c r="AU1293" s="426">
        <v>42</v>
      </c>
      <c r="AV1293" s="426">
        <v>43</v>
      </c>
      <c r="AW1293" s="426">
        <v>44</v>
      </c>
      <c r="AX1293" s="426">
        <v>45</v>
      </c>
      <c r="AY1293" s="426">
        <v>46</v>
      </c>
      <c r="AZ1293" s="426">
        <v>47</v>
      </c>
      <c r="BA1293" s="426">
        <v>48</v>
      </c>
      <c r="BB1293" s="426">
        <v>49</v>
      </c>
      <c r="BC1293" s="426">
        <v>50</v>
      </c>
      <c r="BD1293" s="426">
        <v>51</v>
      </c>
      <c r="BE1293" s="426">
        <v>52</v>
      </c>
      <c r="BF1293" s="426">
        <v>53</v>
      </c>
      <c r="BG1293" s="426">
        <v>54</v>
      </c>
      <c r="BH1293" s="426">
        <v>55</v>
      </c>
      <c r="BI1293" s="426">
        <v>56</v>
      </c>
      <c r="BJ1293" s="426">
        <v>57</v>
      </c>
      <c r="BK1293" s="426">
        <v>58</v>
      </c>
      <c r="BL1293" s="426">
        <v>59</v>
      </c>
      <c r="BM1293" s="426">
        <v>60</v>
      </c>
      <c r="BN1293" s="426">
        <v>61</v>
      </c>
      <c r="BO1293" s="426">
        <v>62</v>
      </c>
      <c r="BP1293" s="426">
        <v>63</v>
      </c>
      <c r="BQ1293" s="426">
        <v>64</v>
      </c>
      <c r="BR1293" s="426">
        <v>65</v>
      </c>
      <c r="BS1293" s="426">
        <v>66</v>
      </c>
      <c r="BT1293" s="426">
        <v>67</v>
      </c>
      <c r="BU1293" s="426">
        <v>68</v>
      </c>
      <c r="BV1293" s="426">
        <v>69</v>
      </c>
      <c r="BW1293" s="426">
        <v>70</v>
      </c>
      <c r="BX1293" s="426">
        <v>71</v>
      </c>
      <c r="BY1293" s="426">
        <v>72</v>
      </c>
      <c r="BZ1293" s="426">
        <v>73</v>
      </c>
      <c r="CA1293" s="426">
        <v>74</v>
      </c>
      <c r="CB1293" s="426">
        <v>75</v>
      </c>
      <c r="CC1293" s="426">
        <v>76</v>
      </c>
      <c r="CD1293" s="426">
        <v>77</v>
      </c>
      <c r="CE1293" s="426">
        <v>78</v>
      </c>
      <c r="CF1293" s="426">
        <v>79</v>
      </c>
      <c r="CG1293" s="426">
        <v>80</v>
      </c>
      <c r="CH1293" s="426">
        <v>81</v>
      </c>
      <c r="CI1293" s="426">
        <v>82</v>
      </c>
      <c r="CJ1293" s="426">
        <v>83</v>
      </c>
      <c r="CK1293" s="426">
        <v>84</v>
      </c>
      <c r="CL1293" s="426">
        <v>85</v>
      </c>
      <c r="CM1293" s="426">
        <v>86</v>
      </c>
      <c r="CN1293" s="426">
        <v>87</v>
      </c>
      <c r="CO1293" s="426">
        <v>88</v>
      </c>
      <c r="CP1293" s="426">
        <v>89</v>
      </c>
      <c r="CQ1293" s="426">
        <v>90</v>
      </c>
      <c r="CR1293" s="426">
        <v>91</v>
      </c>
      <c r="CS1293" s="426">
        <v>92</v>
      </c>
      <c r="CT1293" s="426">
        <v>93</v>
      </c>
      <c r="CU1293" s="426">
        <v>94</v>
      </c>
      <c r="CV1293" s="426">
        <v>95</v>
      </c>
      <c r="CW1293" s="426">
        <v>96</v>
      </c>
      <c r="CX1293" s="426">
        <v>97</v>
      </c>
      <c r="CY1293" s="426">
        <v>98</v>
      </c>
      <c r="CZ1293" s="426">
        <v>99</v>
      </c>
      <c r="DA1293" s="426">
        <v>100</v>
      </c>
      <c r="DB1293" s="426">
        <v>101</v>
      </c>
      <c r="DC1293" s="426">
        <v>102</v>
      </c>
      <c r="DD1293" s="426">
        <v>103</v>
      </c>
      <c r="DE1293" s="426">
        <v>104</v>
      </c>
      <c r="DF1293" s="426">
        <v>105</v>
      </c>
      <c r="DG1293" s="426">
        <v>106</v>
      </c>
      <c r="DH1293" s="426">
        <v>107</v>
      </c>
      <c r="DI1293" s="426">
        <v>108</v>
      </c>
      <c r="DJ1293" s="426">
        <v>109</v>
      </c>
      <c r="DK1293" s="426">
        <v>110</v>
      </c>
      <c r="DL1293" s="426">
        <v>111</v>
      </c>
      <c r="DM1293" s="426">
        <v>112</v>
      </c>
      <c r="DN1293" s="426">
        <v>113</v>
      </c>
      <c r="DO1293" s="426">
        <v>114</v>
      </c>
      <c r="DP1293" s="426">
        <v>115</v>
      </c>
      <c r="DQ1293" s="426">
        <v>116</v>
      </c>
      <c r="DR1293" s="426">
        <v>117</v>
      </c>
      <c r="DS1293" s="426">
        <v>118</v>
      </c>
      <c r="DT1293" s="426">
        <v>119</v>
      </c>
      <c r="DU1293" s="426">
        <v>120</v>
      </c>
      <c r="DV1293" s="426">
        <v>121</v>
      </c>
      <c r="DW1293" s="426">
        <v>122</v>
      </c>
      <c r="DX1293" s="426">
        <v>123</v>
      </c>
      <c r="DY1293" s="426">
        <v>124</v>
      </c>
      <c r="DZ1293" s="426">
        <v>125</v>
      </c>
      <c r="EA1293" s="426">
        <v>126</v>
      </c>
      <c r="EB1293" s="426">
        <v>127</v>
      </c>
      <c r="EC1293" s="426">
        <v>128</v>
      </c>
      <c r="ED1293" s="426">
        <v>129</v>
      </c>
      <c r="EE1293" s="426">
        <v>130</v>
      </c>
      <c r="EF1293" s="426">
        <v>131</v>
      </c>
      <c r="EG1293" s="426">
        <v>132</v>
      </c>
      <c r="EH1293" s="426">
        <v>133</v>
      </c>
      <c r="EI1293" s="426">
        <v>134</v>
      </c>
      <c r="EJ1293" s="426">
        <v>135</v>
      </c>
      <c r="EK1293" s="426">
        <v>136</v>
      </c>
      <c r="EL1293" s="426">
        <v>137</v>
      </c>
      <c r="EM1293" s="426">
        <v>138</v>
      </c>
      <c r="EN1293" s="426">
        <v>139</v>
      </c>
      <c r="EO1293" s="426">
        <v>140</v>
      </c>
      <c r="EP1293" s="426">
        <v>141</v>
      </c>
      <c r="EQ1293" s="426">
        <v>142</v>
      </c>
      <c r="ER1293" s="426">
        <v>143</v>
      </c>
      <c r="ES1293" s="426">
        <v>144</v>
      </c>
      <c r="ET1293" s="426">
        <v>145</v>
      </c>
      <c r="EU1293" s="426">
        <v>146</v>
      </c>
      <c r="EV1293" s="426">
        <v>147</v>
      </c>
      <c r="EW1293" s="426">
        <v>148</v>
      </c>
      <c r="EX1293" s="426">
        <v>149</v>
      </c>
      <c r="EY1293" s="426">
        <v>150</v>
      </c>
      <c r="EZ1293" s="426">
        <v>151</v>
      </c>
      <c r="FA1293" s="426">
        <v>152</v>
      </c>
      <c r="FB1293" s="426">
        <v>153</v>
      </c>
      <c r="FC1293" s="426">
        <v>154</v>
      </c>
      <c r="FD1293" s="426">
        <v>155</v>
      </c>
      <c r="FE1293" s="426">
        <v>156</v>
      </c>
      <c r="FF1293" s="426">
        <v>157</v>
      </c>
      <c r="FG1293" s="426">
        <v>158</v>
      </c>
      <c r="FH1293" s="426">
        <v>159</v>
      </c>
      <c r="FI1293" s="426">
        <v>160</v>
      </c>
      <c r="FJ1293" s="426">
        <v>161</v>
      </c>
      <c r="FK1293" s="426">
        <v>162</v>
      </c>
      <c r="FL1293" s="426">
        <v>163</v>
      </c>
      <c r="FM1293" s="426">
        <v>164</v>
      </c>
      <c r="FN1293" s="426">
        <v>165</v>
      </c>
      <c r="FO1293" s="426">
        <v>166</v>
      </c>
      <c r="FP1293" s="426">
        <v>167</v>
      </c>
      <c r="FQ1293" s="426">
        <v>168</v>
      </c>
      <c r="FR1293" s="426">
        <v>169</v>
      </c>
      <c r="FS1293" s="426">
        <v>170</v>
      </c>
      <c r="FT1293" s="426">
        <v>171</v>
      </c>
      <c r="FU1293" s="426">
        <v>172</v>
      </c>
      <c r="FV1293" s="426">
        <v>173</v>
      </c>
      <c r="FW1293" s="426">
        <v>174</v>
      </c>
      <c r="FX1293" s="426">
        <v>175</v>
      </c>
      <c r="FY1293" s="426">
        <v>176</v>
      </c>
      <c r="FZ1293" s="426">
        <v>177</v>
      </c>
      <c r="GA1293" s="426">
        <v>178</v>
      </c>
      <c r="GB1293" s="426">
        <v>179</v>
      </c>
      <c r="GC1293" s="426">
        <v>180</v>
      </c>
      <c r="GD1293" s="426">
        <v>181</v>
      </c>
      <c r="GE1293" s="426">
        <v>182</v>
      </c>
      <c r="GF1293" s="426">
        <v>183</v>
      </c>
      <c r="GG1293" s="426">
        <v>184</v>
      </c>
      <c r="GH1293" s="426">
        <v>185</v>
      </c>
      <c r="GI1293" s="426">
        <v>186</v>
      </c>
      <c r="GJ1293" s="426">
        <v>187</v>
      </c>
      <c r="GK1293" s="426">
        <v>188</v>
      </c>
      <c r="GL1293" s="426">
        <v>189</v>
      </c>
      <c r="GM1293" s="426">
        <v>190</v>
      </c>
      <c r="GN1293" s="426">
        <v>191</v>
      </c>
      <c r="GO1293" s="426">
        <v>192</v>
      </c>
      <c r="GP1293" s="426">
        <v>193</v>
      </c>
      <c r="GQ1293" s="426">
        <v>194</v>
      </c>
      <c r="GR1293" s="426">
        <v>195</v>
      </c>
      <c r="GS1293" s="426">
        <v>196</v>
      </c>
      <c r="GT1293" s="426">
        <v>197</v>
      </c>
      <c r="GU1293" s="426">
        <v>198</v>
      </c>
      <c r="GV1293" s="426">
        <v>199</v>
      </c>
      <c r="GW1293" s="426">
        <v>200</v>
      </c>
      <c r="GX1293" s="426">
        <v>201</v>
      </c>
      <c r="GY1293" s="426">
        <v>202</v>
      </c>
      <c r="GZ1293" s="426">
        <v>203</v>
      </c>
      <c r="HA1293" s="426">
        <v>204</v>
      </c>
      <c r="HB1293" s="426">
        <v>205</v>
      </c>
      <c r="HC1293" s="426">
        <v>206</v>
      </c>
      <c r="HD1293" s="426">
        <v>207</v>
      </c>
      <c r="HE1293" s="426">
        <v>208</v>
      </c>
      <c r="HF1293" s="426">
        <v>209</v>
      </c>
      <c r="HG1293" s="426">
        <v>210</v>
      </c>
      <c r="HH1293" s="426">
        <v>211</v>
      </c>
      <c r="HI1293" s="426">
        <v>212</v>
      </c>
      <c r="HJ1293" s="426">
        <v>213</v>
      </c>
      <c r="HK1293" s="426">
        <v>214</v>
      </c>
      <c r="HL1293" s="426">
        <v>215</v>
      </c>
      <c r="HM1293" s="426">
        <v>216</v>
      </c>
      <c r="HN1293" s="426">
        <v>217</v>
      </c>
      <c r="HO1293" s="426">
        <v>218</v>
      </c>
      <c r="HP1293" s="426">
        <v>219</v>
      </c>
      <c r="HQ1293" s="426">
        <v>220</v>
      </c>
      <c r="HR1293" s="426">
        <v>221</v>
      </c>
      <c r="HS1293" s="426">
        <v>222</v>
      </c>
      <c r="HT1293" s="426">
        <v>223</v>
      </c>
      <c r="HU1293" s="426">
        <v>224</v>
      </c>
      <c r="HV1293" s="426">
        <v>225</v>
      </c>
      <c r="HW1293" s="426">
        <v>226</v>
      </c>
      <c r="HX1293" s="426">
        <v>227</v>
      </c>
      <c r="HY1293" s="426">
        <v>228</v>
      </c>
      <c r="HZ1293" s="426">
        <v>229</v>
      </c>
      <c r="IA1293" s="426">
        <v>230</v>
      </c>
      <c r="IB1293" s="426">
        <v>231</v>
      </c>
      <c r="IC1293" s="426">
        <v>232</v>
      </c>
      <c r="ID1293" s="426">
        <v>233</v>
      </c>
      <c r="IE1293" s="426">
        <v>234</v>
      </c>
      <c r="IF1293" s="426">
        <v>235</v>
      </c>
      <c r="IG1293" s="426">
        <v>236</v>
      </c>
      <c r="IH1293" s="426">
        <v>237</v>
      </c>
      <c r="II1293" s="426">
        <v>238</v>
      </c>
      <c r="IJ1293" s="426">
        <v>239</v>
      </c>
      <c r="IK1293" s="426">
        <v>240</v>
      </c>
      <c r="IL1293" s="426">
        <v>241</v>
      </c>
      <c r="IM1293" s="426">
        <v>242</v>
      </c>
      <c r="IN1293" s="426">
        <v>243</v>
      </c>
      <c r="IO1293" s="426">
        <v>244</v>
      </c>
      <c r="IP1293" s="426">
        <v>245</v>
      </c>
      <c r="IQ1293" s="426">
        <v>246</v>
      </c>
      <c r="IR1293" s="426">
        <v>247</v>
      </c>
      <c r="IS1293" s="426">
        <v>248</v>
      </c>
      <c r="IT1293" s="426">
        <v>249</v>
      </c>
      <c r="IV1293" s="426">
        <v>250</v>
      </c>
      <c r="IW1293" s="426">
        <v>251</v>
      </c>
      <c r="IX1293" s="426">
        <v>252</v>
      </c>
      <c r="IY1293" s="426">
        <v>253</v>
      </c>
      <c r="JA1293" s="426">
        <v>254</v>
      </c>
      <c r="JB1293" s="426">
        <v>255</v>
      </c>
      <c r="JC1293" s="426">
        <v>256</v>
      </c>
      <c r="JD1293" s="426">
        <v>257</v>
      </c>
      <c r="JF1293" s="426">
        <v>258</v>
      </c>
      <c r="JG1293" s="426">
        <v>259</v>
      </c>
      <c r="JH1293" s="426">
        <v>260</v>
      </c>
      <c r="JI1293" s="426">
        <v>261</v>
      </c>
    </row>
    <row r="1294" spans="4:269" x14ac:dyDescent="0.2">
      <c r="E1294" s="428" t="s">
        <v>157</v>
      </c>
      <c r="F1294" s="426">
        <v>224</v>
      </c>
      <c r="G1294" s="426">
        <v>48</v>
      </c>
      <c r="H1294" s="426">
        <v>231</v>
      </c>
      <c r="I1294" s="426">
        <v>102</v>
      </c>
      <c r="J1294" s="426">
        <v>107</v>
      </c>
      <c r="K1294" s="426">
        <v>164</v>
      </c>
      <c r="L1294" s="426">
        <v>19</v>
      </c>
      <c r="M1294" s="426">
        <v>37</v>
      </c>
      <c r="N1294" s="426">
        <v>132</v>
      </c>
      <c r="O1294" s="426">
        <v>113</v>
      </c>
      <c r="P1294" s="426">
        <v>140</v>
      </c>
      <c r="Q1294" s="426">
        <v>33</v>
      </c>
      <c r="R1294" s="426">
        <v>57</v>
      </c>
      <c r="S1294" s="426">
        <v>25</v>
      </c>
      <c r="T1294" s="426">
        <v>256</v>
      </c>
      <c r="U1294" s="426">
        <v>53</v>
      </c>
      <c r="V1294" s="426">
        <v>160</v>
      </c>
      <c r="W1294" s="426">
        <v>194</v>
      </c>
      <c r="X1294" s="426">
        <v>220</v>
      </c>
      <c r="Y1294" s="426">
        <v>18</v>
      </c>
      <c r="Z1294" s="426">
        <v>59</v>
      </c>
      <c r="AA1294" s="426">
        <v>210</v>
      </c>
      <c r="AB1294" s="426">
        <v>115</v>
      </c>
      <c r="AC1294" s="426">
        <v>85</v>
      </c>
      <c r="AD1294" s="426">
        <v>67</v>
      </c>
      <c r="AE1294" s="426">
        <v>29</v>
      </c>
      <c r="AF1294" s="426">
        <v>165</v>
      </c>
      <c r="AG1294" s="426">
        <v>200</v>
      </c>
      <c r="AH1294" s="426">
        <v>193</v>
      </c>
      <c r="AI1294" s="426">
        <v>241</v>
      </c>
      <c r="AJ1294" s="426">
        <v>104</v>
      </c>
      <c r="AK1294" s="426">
        <v>190</v>
      </c>
      <c r="AL1294" s="426">
        <v>20</v>
      </c>
      <c r="AM1294" s="426">
        <v>87</v>
      </c>
      <c r="AN1294" s="426">
        <v>206</v>
      </c>
      <c r="AO1294" s="426">
        <v>209</v>
      </c>
      <c r="AP1294" s="426">
        <v>31</v>
      </c>
      <c r="AQ1294" s="426">
        <v>170</v>
      </c>
      <c r="AR1294" s="426">
        <v>28</v>
      </c>
      <c r="AS1294" s="426">
        <v>116</v>
      </c>
      <c r="AT1294" s="426">
        <v>84</v>
      </c>
      <c r="AU1294" s="426">
        <v>261</v>
      </c>
      <c r="AV1294" s="426">
        <v>110</v>
      </c>
      <c r="AW1294" s="426">
        <v>72</v>
      </c>
      <c r="AX1294" s="426">
        <v>24</v>
      </c>
      <c r="AY1294" s="426">
        <v>205</v>
      </c>
      <c r="AZ1294" s="426">
        <v>43</v>
      </c>
      <c r="BA1294" s="426">
        <v>182</v>
      </c>
      <c r="BB1294" s="426">
        <v>100</v>
      </c>
      <c r="BC1294" s="426">
        <v>74</v>
      </c>
      <c r="BD1294" s="426">
        <v>123</v>
      </c>
      <c r="BE1294" s="426">
        <v>252</v>
      </c>
      <c r="BF1294" s="426">
        <v>42</v>
      </c>
      <c r="BG1294" s="426">
        <v>238</v>
      </c>
      <c r="BH1294" s="426">
        <v>52</v>
      </c>
      <c r="BI1294" s="426">
        <v>122</v>
      </c>
      <c r="BJ1294" s="426">
        <v>56</v>
      </c>
      <c r="BK1294" s="426">
        <v>12</v>
      </c>
      <c r="BL1294" s="426">
        <v>32</v>
      </c>
      <c r="BM1294" s="426">
        <v>86</v>
      </c>
      <c r="BN1294" s="426">
        <v>240</v>
      </c>
      <c r="BO1294" s="426">
        <v>38</v>
      </c>
      <c r="BP1294" s="426">
        <v>134</v>
      </c>
      <c r="BQ1294" s="426">
        <v>207</v>
      </c>
      <c r="BR1294" s="426">
        <v>228</v>
      </c>
      <c r="BS1294" s="426">
        <v>13</v>
      </c>
      <c r="BT1294" s="426">
        <v>196</v>
      </c>
      <c r="BU1294" s="426">
        <v>162</v>
      </c>
      <c r="BV1294" s="426">
        <v>167</v>
      </c>
      <c r="BW1294" s="426">
        <v>183</v>
      </c>
      <c r="BX1294" s="426">
        <v>195</v>
      </c>
      <c r="BY1294" s="426">
        <v>78</v>
      </c>
      <c r="BZ1294" s="426">
        <v>15</v>
      </c>
      <c r="CA1294" s="426">
        <v>46</v>
      </c>
      <c r="CB1294" s="426">
        <v>147</v>
      </c>
      <c r="CC1294" s="426">
        <v>75</v>
      </c>
      <c r="CD1294" s="426">
        <v>26</v>
      </c>
      <c r="CE1294" s="426">
        <v>192</v>
      </c>
      <c r="CF1294" s="426">
        <v>187</v>
      </c>
      <c r="CG1294" s="426">
        <v>260</v>
      </c>
      <c r="CH1294" s="426">
        <v>82</v>
      </c>
      <c r="CI1294" s="426">
        <v>121</v>
      </c>
      <c r="CJ1294" s="426">
        <v>227</v>
      </c>
      <c r="CK1294" s="426">
        <v>112</v>
      </c>
      <c r="CL1294" s="426">
        <v>258</v>
      </c>
      <c r="CM1294" s="426">
        <v>64</v>
      </c>
      <c r="CN1294" s="426">
        <v>250</v>
      </c>
      <c r="CO1294" s="426">
        <v>49</v>
      </c>
      <c r="CP1294" s="426">
        <v>222</v>
      </c>
      <c r="CQ1294" s="426">
        <v>233</v>
      </c>
      <c r="CR1294" s="426">
        <v>99</v>
      </c>
      <c r="CS1294" s="426">
        <v>148</v>
      </c>
      <c r="CT1294" s="426">
        <v>91</v>
      </c>
      <c r="CU1294" s="426">
        <v>106</v>
      </c>
      <c r="CV1294" s="426">
        <v>137</v>
      </c>
      <c r="CW1294" s="426">
        <v>50</v>
      </c>
      <c r="CX1294" s="426">
        <v>254</v>
      </c>
      <c r="CY1294" s="426">
        <v>17</v>
      </c>
      <c r="CZ1294" s="426">
        <v>181</v>
      </c>
      <c r="DA1294" s="426">
        <v>108</v>
      </c>
      <c r="DB1294" s="426">
        <v>97</v>
      </c>
      <c r="DC1294" s="426">
        <v>6</v>
      </c>
      <c r="DD1294" s="426">
        <v>186</v>
      </c>
      <c r="DE1294" s="426">
        <v>225</v>
      </c>
      <c r="DF1294" s="426">
        <v>68</v>
      </c>
      <c r="DG1294" s="426">
        <v>249</v>
      </c>
      <c r="DH1294" s="426">
        <v>179</v>
      </c>
      <c r="DI1294" s="426">
        <v>69</v>
      </c>
      <c r="DJ1294" s="426">
        <v>71</v>
      </c>
      <c r="DK1294" s="426">
        <v>171</v>
      </c>
      <c r="DL1294" s="426">
        <v>9</v>
      </c>
      <c r="DM1294" s="426">
        <v>155</v>
      </c>
      <c r="DN1294" s="426">
        <v>39</v>
      </c>
      <c r="DO1294" s="426">
        <v>30</v>
      </c>
      <c r="DP1294" s="426">
        <v>236</v>
      </c>
      <c r="DQ1294" s="426">
        <v>118</v>
      </c>
      <c r="DR1294" s="426">
        <v>141</v>
      </c>
      <c r="DS1294" s="426">
        <v>166</v>
      </c>
      <c r="DT1294" s="426">
        <v>76</v>
      </c>
      <c r="DU1294" s="426">
        <v>226</v>
      </c>
      <c r="DV1294" s="426">
        <v>174</v>
      </c>
      <c r="DW1294" s="426">
        <v>203</v>
      </c>
      <c r="DX1294" s="426">
        <v>217</v>
      </c>
      <c r="DY1294" s="426">
        <v>66</v>
      </c>
      <c r="DZ1294" s="426">
        <v>23</v>
      </c>
      <c r="EA1294" s="426">
        <v>105</v>
      </c>
      <c r="EB1294" s="426">
        <v>143</v>
      </c>
      <c r="EC1294" s="426">
        <v>131</v>
      </c>
      <c r="ED1294" s="426">
        <v>27</v>
      </c>
      <c r="EE1294" s="426">
        <v>223</v>
      </c>
      <c r="EF1294" s="426">
        <v>7</v>
      </c>
      <c r="EG1294" s="426">
        <v>185</v>
      </c>
      <c r="EH1294" s="426">
        <v>36</v>
      </c>
      <c r="EI1294" s="426">
        <v>175</v>
      </c>
      <c r="EJ1294" s="426">
        <v>243</v>
      </c>
      <c r="EK1294" s="426">
        <v>120</v>
      </c>
      <c r="EL1294" s="426">
        <v>83</v>
      </c>
      <c r="EM1294" s="426">
        <v>34</v>
      </c>
      <c r="EN1294" s="426">
        <v>245</v>
      </c>
      <c r="EO1294" s="426">
        <v>219</v>
      </c>
      <c r="EP1294" s="426">
        <v>150</v>
      </c>
      <c r="EQ1294" s="426">
        <v>156</v>
      </c>
      <c r="ER1294" s="426">
        <v>239</v>
      </c>
      <c r="ES1294" s="426">
        <v>127</v>
      </c>
      <c r="ET1294" s="426">
        <v>73</v>
      </c>
      <c r="EU1294" s="426">
        <v>44</v>
      </c>
      <c r="EV1294" s="426">
        <v>216</v>
      </c>
      <c r="EW1294" s="426">
        <v>16</v>
      </c>
      <c r="EX1294" s="426">
        <v>111</v>
      </c>
      <c r="EY1294" s="426">
        <v>237</v>
      </c>
      <c r="EZ1294" s="426">
        <v>163</v>
      </c>
      <c r="FA1294" s="426">
        <v>35</v>
      </c>
      <c r="FB1294" s="426">
        <v>145</v>
      </c>
      <c r="FC1294" s="426">
        <v>259</v>
      </c>
      <c r="FD1294" s="426">
        <v>248</v>
      </c>
      <c r="FE1294" s="426">
        <v>251</v>
      </c>
      <c r="FF1294" s="426">
        <v>10</v>
      </c>
      <c r="FG1294" s="426">
        <v>151</v>
      </c>
      <c r="FH1294" s="426">
        <v>247</v>
      </c>
      <c r="FI1294" s="426">
        <v>158</v>
      </c>
      <c r="FJ1294" s="426">
        <v>142</v>
      </c>
      <c r="FK1294" s="426">
        <v>235</v>
      </c>
      <c r="FL1294" s="426">
        <v>152</v>
      </c>
      <c r="FM1294" s="426">
        <v>41</v>
      </c>
      <c r="FN1294" s="426">
        <v>191</v>
      </c>
      <c r="FO1294" s="426">
        <v>109</v>
      </c>
      <c r="FP1294" s="426">
        <v>93</v>
      </c>
      <c r="FQ1294" s="426">
        <v>90</v>
      </c>
      <c r="FR1294" s="426">
        <v>61</v>
      </c>
      <c r="FS1294" s="426">
        <v>172</v>
      </c>
      <c r="FT1294" s="426">
        <v>60</v>
      </c>
      <c r="FU1294" s="426">
        <v>188</v>
      </c>
      <c r="FV1294" s="426">
        <v>80</v>
      </c>
      <c r="FW1294" s="426">
        <v>168</v>
      </c>
      <c r="FX1294" s="426">
        <v>54</v>
      </c>
      <c r="FY1294" s="426">
        <v>154</v>
      </c>
      <c r="FZ1294" s="426">
        <v>65</v>
      </c>
      <c r="GA1294" s="426">
        <v>124</v>
      </c>
      <c r="GB1294" s="426">
        <v>202</v>
      </c>
      <c r="GC1294" s="426">
        <v>198</v>
      </c>
      <c r="GD1294" s="426">
        <v>244</v>
      </c>
      <c r="GE1294" s="426">
        <v>95</v>
      </c>
      <c r="GF1294" s="426">
        <v>197</v>
      </c>
      <c r="GG1294" s="426">
        <v>136</v>
      </c>
      <c r="GH1294" s="426">
        <v>2</v>
      </c>
      <c r="GI1294" s="426">
        <v>230</v>
      </c>
      <c r="GJ1294" s="426">
        <v>11</v>
      </c>
      <c r="GK1294" s="426">
        <v>169</v>
      </c>
      <c r="GL1294" s="426">
        <v>1</v>
      </c>
      <c r="GM1294" s="426">
        <v>212</v>
      </c>
      <c r="GN1294" s="426">
        <v>47</v>
      </c>
      <c r="GO1294" s="426">
        <v>208</v>
      </c>
      <c r="GP1294" s="426">
        <v>45</v>
      </c>
      <c r="GQ1294" s="426">
        <v>255</v>
      </c>
      <c r="GR1294" s="426">
        <v>177</v>
      </c>
      <c r="GS1294" s="426">
        <v>3</v>
      </c>
      <c r="GT1294" s="426">
        <v>176</v>
      </c>
      <c r="GU1294" s="426">
        <v>161</v>
      </c>
      <c r="GV1294" s="426">
        <v>92</v>
      </c>
      <c r="GW1294" s="426">
        <v>153</v>
      </c>
      <c r="GX1294" s="426">
        <v>189</v>
      </c>
      <c r="GY1294" s="426">
        <v>94</v>
      </c>
      <c r="GZ1294" s="426">
        <v>149</v>
      </c>
      <c r="HA1294" s="426">
        <v>98</v>
      </c>
      <c r="HB1294" s="426">
        <v>63</v>
      </c>
      <c r="HC1294" s="426">
        <v>128</v>
      </c>
      <c r="HD1294" s="426">
        <v>199</v>
      </c>
      <c r="HE1294" s="426">
        <v>62</v>
      </c>
      <c r="HF1294" s="426">
        <v>81</v>
      </c>
      <c r="HG1294" s="426">
        <v>88</v>
      </c>
      <c r="HH1294" s="426">
        <v>173</v>
      </c>
      <c r="HI1294" s="426">
        <v>79</v>
      </c>
      <c r="HJ1294" s="426">
        <v>126</v>
      </c>
      <c r="HK1294" s="426">
        <v>58</v>
      </c>
      <c r="HL1294" s="426">
        <v>139</v>
      </c>
      <c r="HM1294" s="426">
        <v>138</v>
      </c>
      <c r="HN1294" s="426">
        <v>51</v>
      </c>
      <c r="HO1294" s="426">
        <v>144</v>
      </c>
      <c r="HP1294" s="426">
        <v>70</v>
      </c>
      <c r="HQ1294" s="426">
        <v>253</v>
      </c>
      <c r="HR1294" s="426">
        <v>22</v>
      </c>
      <c r="HS1294" s="426">
        <v>96</v>
      </c>
      <c r="HT1294" s="426">
        <v>130</v>
      </c>
      <c r="HU1294" s="426">
        <v>246</v>
      </c>
      <c r="HV1294" s="426">
        <v>204</v>
      </c>
      <c r="HW1294" s="426">
        <v>178</v>
      </c>
      <c r="HX1294" s="426">
        <v>221</v>
      </c>
      <c r="HY1294" s="426">
        <v>229</v>
      </c>
      <c r="HZ1294" s="426">
        <v>232</v>
      </c>
      <c r="IA1294" s="426">
        <v>21</v>
      </c>
      <c r="IB1294" s="426">
        <v>117</v>
      </c>
      <c r="IC1294" s="426">
        <v>89</v>
      </c>
      <c r="ID1294" s="426">
        <v>257</v>
      </c>
      <c r="IE1294" s="426">
        <v>103</v>
      </c>
      <c r="IF1294" s="426">
        <v>201</v>
      </c>
      <c r="IG1294" s="426">
        <v>40</v>
      </c>
      <c r="IH1294" s="426">
        <v>114</v>
      </c>
      <c r="II1294" s="426">
        <v>242</v>
      </c>
      <c r="IJ1294" s="426">
        <v>213</v>
      </c>
      <c r="IK1294" s="426">
        <v>14</v>
      </c>
      <c r="IL1294" s="426">
        <v>77</v>
      </c>
      <c r="IM1294" s="426">
        <v>184</v>
      </c>
      <c r="IN1294" s="426">
        <v>159</v>
      </c>
      <c r="IO1294" s="426">
        <v>146</v>
      </c>
      <c r="IP1294" s="426">
        <v>211</v>
      </c>
      <c r="IQ1294" s="426">
        <v>129</v>
      </c>
      <c r="IR1294" s="426">
        <v>218</v>
      </c>
      <c r="IS1294" s="426">
        <v>4</v>
      </c>
      <c r="IT1294" s="426">
        <v>135</v>
      </c>
      <c r="IV1294" s="426">
        <v>234</v>
      </c>
      <c r="IW1294" s="426">
        <v>5</v>
      </c>
      <c r="IX1294" s="426">
        <v>214</v>
      </c>
      <c r="IY1294" s="426">
        <v>101</v>
      </c>
      <c r="JA1294" s="426">
        <v>215</v>
      </c>
      <c r="JB1294" s="426">
        <v>133</v>
      </c>
      <c r="JC1294" s="426">
        <v>157</v>
      </c>
      <c r="JD1294" s="426">
        <v>55</v>
      </c>
      <c r="JF1294" s="426">
        <v>8</v>
      </c>
      <c r="JG1294" s="426">
        <v>119</v>
      </c>
      <c r="JH1294" s="426">
        <v>125</v>
      </c>
      <c r="JI1294" s="426">
        <v>180</v>
      </c>
    </row>
    <row r="1295" spans="4:269" x14ac:dyDescent="0.2">
      <c r="E1295" s="428" t="s">
        <v>159</v>
      </c>
      <c r="F1295" s="426">
        <v>220</v>
      </c>
      <c r="G1295" s="426">
        <v>90</v>
      </c>
      <c r="H1295" s="426">
        <v>107</v>
      </c>
      <c r="I1295" s="426">
        <v>151</v>
      </c>
      <c r="J1295" s="426">
        <v>41</v>
      </c>
      <c r="K1295" s="426">
        <v>98</v>
      </c>
      <c r="L1295" s="426">
        <v>159</v>
      </c>
      <c r="M1295" s="426">
        <v>259</v>
      </c>
      <c r="N1295" s="426">
        <v>140</v>
      </c>
      <c r="O1295" s="426">
        <v>196</v>
      </c>
      <c r="P1295" s="426">
        <v>183</v>
      </c>
      <c r="Q1295" s="426">
        <v>34</v>
      </c>
      <c r="R1295" s="426">
        <v>92</v>
      </c>
      <c r="S1295" s="426">
        <v>227</v>
      </c>
      <c r="T1295" s="426">
        <v>218</v>
      </c>
      <c r="U1295" s="426">
        <v>180</v>
      </c>
      <c r="V1295" s="426">
        <v>109</v>
      </c>
      <c r="W1295" s="426">
        <v>135</v>
      </c>
      <c r="X1295" s="426">
        <v>3</v>
      </c>
      <c r="Y1295" s="426">
        <v>91</v>
      </c>
      <c r="Z1295" s="426">
        <v>33</v>
      </c>
      <c r="AA1295" s="426">
        <v>106</v>
      </c>
      <c r="AB1295" s="426">
        <v>94</v>
      </c>
      <c r="AC1295" s="426">
        <v>21</v>
      </c>
      <c r="AD1295" s="426">
        <v>27</v>
      </c>
      <c r="AE1295" s="426">
        <v>139</v>
      </c>
      <c r="AF1295" s="426">
        <v>169</v>
      </c>
      <c r="AG1295" s="426">
        <v>114</v>
      </c>
      <c r="AH1295" s="426">
        <v>172</v>
      </c>
      <c r="AI1295" s="426">
        <v>97</v>
      </c>
      <c r="AJ1295" s="426">
        <v>23</v>
      </c>
      <c r="AK1295" s="426">
        <v>233</v>
      </c>
      <c r="AL1295" s="426">
        <v>207</v>
      </c>
      <c r="AM1295" s="426">
        <v>37</v>
      </c>
      <c r="AN1295" s="426">
        <v>252</v>
      </c>
      <c r="AO1295" s="426">
        <v>18</v>
      </c>
      <c r="AP1295" s="426">
        <v>193</v>
      </c>
      <c r="AQ1295" s="426">
        <v>129</v>
      </c>
      <c r="AR1295" s="426">
        <v>138</v>
      </c>
      <c r="AS1295" s="426">
        <v>44</v>
      </c>
      <c r="AT1295" s="426">
        <v>247</v>
      </c>
      <c r="AU1295" s="426">
        <v>68</v>
      </c>
      <c r="AV1295" s="426">
        <v>236</v>
      </c>
      <c r="AW1295" s="426">
        <v>254</v>
      </c>
      <c r="AX1295" s="426">
        <v>11</v>
      </c>
      <c r="AY1295" s="426">
        <v>185</v>
      </c>
      <c r="AZ1295" s="426">
        <v>115</v>
      </c>
      <c r="BA1295" s="426">
        <v>81</v>
      </c>
      <c r="BB1295" s="426">
        <v>231</v>
      </c>
      <c r="BC1295" s="426">
        <v>26</v>
      </c>
      <c r="BD1295" s="426">
        <v>2</v>
      </c>
      <c r="BE1295" s="426">
        <v>223</v>
      </c>
      <c r="BF1295" s="426">
        <v>127</v>
      </c>
      <c r="BG1295" s="426">
        <v>121</v>
      </c>
      <c r="BH1295" s="426">
        <v>164</v>
      </c>
      <c r="BI1295" s="426">
        <v>80</v>
      </c>
      <c r="BJ1295" s="426">
        <v>228</v>
      </c>
      <c r="BK1295" s="426">
        <v>190</v>
      </c>
      <c r="BL1295" s="426">
        <v>116</v>
      </c>
      <c r="BM1295" s="426">
        <v>59</v>
      </c>
      <c r="BN1295" s="426">
        <v>222</v>
      </c>
      <c r="BO1295" s="426">
        <v>229</v>
      </c>
      <c r="BP1295" s="426">
        <v>206</v>
      </c>
      <c r="BQ1295" s="426">
        <v>152</v>
      </c>
      <c r="BR1295" s="426">
        <v>122</v>
      </c>
      <c r="BS1295" s="426">
        <v>89</v>
      </c>
      <c r="BT1295" s="426">
        <v>63</v>
      </c>
      <c r="BU1295" s="426">
        <v>1</v>
      </c>
      <c r="BV1295" s="426">
        <v>142</v>
      </c>
      <c r="BW1295" s="426">
        <v>56</v>
      </c>
      <c r="BX1295" s="426">
        <v>67</v>
      </c>
      <c r="BY1295" s="426">
        <v>194</v>
      </c>
      <c r="BZ1295" s="426">
        <v>86</v>
      </c>
      <c r="CA1295" s="426">
        <v>17</v>
      </c>
      <c r="CB1295" s="426">
        <v>38</v>
      </c>
      <c r="CC1295" s="426">
        <v>100</v>
      </c>
      <c r="CD1295" s="426">
        <v>170</v>
      </c>
      <c r="CE1295" s="426">
        <v>105</v>
      </c>
      <c r="CF1295" s="426">
        <v>141</v>
      </c>
      <c r="CG1295" s="426">
        <v>112</v>
      </c>
      <c r="CH1295" s="426">
        <v>30</v>
      </c>
      <c r="CI1295" s="426">
        <v>168</v>
      </c>
      <c r="CJ1295" s="426">
        <v>202</v>
      </c>
      <c r="CK1295" s="426">
        <v>16</v>
      </c>
      <c r="CL1295" s="426">
        <v>246</v>
      </c>
      <c r="CM1295" s="426">
        <v>177</v>
      </c>
      <c r="CN1295" s="426">
        <v>258</v>
      </c>
      <c r="CO1295" s="426">
        <v>32</v>
      </c>
      <c r="CP1295" s="426">
        <v>51</v>
      </c>
      <c r="CQ1295" s="426">
        <v>22</v>
      </c>
      <c r="CR1295" s="426">
        <v>243</v>
      </c>
      <c r="CS1295" s="426">
        <v>66</v>
      </c>
      <c r="CT1295" s="426">
        <v>191</v>
      </c>
      <c r="CU1295" s="426">
        <v>186</v>
      </c>
      <c r="CV1295" s="426">
        <v>221</v>
      </c>
      <c r="CW1295" s="426">
        <v>175</v>
      </c>
      <c r="CX1295" s="426">
        <v>150</v>
      </c>
      <c r="CY1295" s="426">
        <v>102</v>
      </c>
      <c r="CZ1295" s="426">
        <v>8</v>
      </c>
      <c r="DA1295" s="426">
        <v>82</v>
      </c>
      <c r="DB1295" s="426">
        <v>95</v>
      </c>
      <c r="DC1295" s="426">
        <v>39</v>
      </c>
      <c r="DD1295" s="426">
        <v>199</v>
      </c>
      <c r="DE1295" s="426">
        <v>157</v>
      </c>
      <c r="DF1295" s="426">
        <v>123</v>
      </c>
      <c r="DG1295" s="426">
        <v>147</v>
      </c>
      <c r="DH1295" s="426">
        <v>108</v>
      </c>
      <c r="DI1295" s="426">
        <v>84</v>
      </c>
      <c r="DJ1295" s="426">
        <v>242</v>
      </c>
      <c r="DK1295" s="426">
        <v>42</v>
      </c>
      <c r="DL1295" s="426">
        <v>145</v>
      </c>
      <c r="DM1295" s="426">
        <v>76</v>
      </c>
      <c r="DN1295" s="426">
        <v>234</v>
      </c>
      <c r="DO1295" s="426">
        <v>133</v>
      </c>
      <c r="DP1295" s="426">
        <v>12</v>
      </c>
      <c r="DQ1295" s="426">
        <v>253</v>
      </c>
      <c r="DR1295" s="426">
        <v>213</v>
      </c>
      <c r="DS1295" s="426">
        <v>19</v>
      </c>
      <c r="DT1295" s="426">
        <v>182</v>
      </c>
      <c r="DU1295" s="426">
        <v>161</v>
      </c>
      <c r="DV1295" s="426">
        <v>119</v>
      </c>
      <c r="DW1295" s="426">
        <v>211</v>
      </c>
      <c r="DX1295" s="426">
        <v>235</v>
      </c>
      <c r="DY1295" s="426">
        <v>43</v>
      </c>
      <c r="DZ1295" s="426">
        <v>250</v>
      </c>
      <c r="EA1295" s="426">
        <v>204</v>
      </c>
      <c r="EB1295" s="426">
        <v>249</v>
      </c>
      <c r="EC1295" s="426">
        <v>181</v>
      </c>
      <c r="ED1295" s="426">
        <v>60</v>
      </c>
      <c r="EE1295" s="426">
        <v>104</v>
      </c>
      <c r="EF1295" s="426">
        <v>184</v>
      </c>
      <c r="EG1295" s="426">
        <v>144</v>
      </c>
      <c r="EH1295" s="426">
        <v>187</v>
      </c>
      <c r="EI1295" s="426">
        <v>201</v>
      </c>
      <c r="EJ1295" s="426">
        <v>62</v>
      </c>
      <c r="EK1295" s="426">
        <v>45</v>
      </c>
      <c r="EL1295" s="426">
        <v>239</v>
      </c>
      <c r="EM1295" s="426">
        <v>99</v>
      </c>
      <c r="EN1295" s="426">
        <v>31</v>
      </c>
      <c r="EO1295" s="426">
        <v>36</v>
      </c>
      <c r="EP1295" s="426">
        <v>14</v>
      </c>
      <c r="EQ1295" s="426">
        <v>55</v>
      </c>
      <c r="ER1295" s="426">
        <v>146</v>
      </c>
      <c r="ES1295" s="426">
        <v>117</v>
      </c>
      <c r="ET1295" s="426">
        <v>166</v>
      </c>
      <c r="EU1295" s="426">
        <v>25</v>
      </c>
      <c r="EV1295" s="426">
        <v>110</v>
      </c>
      <c r="EW1295" s="426">
        <v>167</v>
      </c>
      <c r="EX1295" s="426">
        <v>93</v>
      </c>
      <c r="EY1295" s="426">
        <v>7</v>
      </c>
      <c r="EZ1295" s="426">
        <v>49</v>
      </c>
      <c r="FA1295" s="426">
        <v>69</v>
      </c>
      <c r="FB1295" s="426">
        <v>65</v>
      </c>
      <c r="FC1295" s="426">
        <v>173</v>
      </c>
      <c r="FD1295" s="426">
        <v>156</v>
      </c>
      <c r="FE1295" s="426">
        <v>103</v>
      </c>
      <c r="FF1295" s="426">
        <v>134</v>
      </c>
      <c r="FG1295" s="426">
        <v>232</v>
      </c>
      <c r="FH1295" s="426">
        <v>195</v>
      </c>
      <c r="FI1295" s="426">
        <v>77</v>
      </c>
      <c r="FJ1295" s="426">
        <v>78</v>
      </c>
      <c r="FK1295" s="426">
        <v>4</v>
      </c>
      <c r="FL1295" s="426">
        <v>215</v>
      </c>
      <c r="FM1295" s="426">
        <v>118</v>
      </c>
      <c r="FN1295" s="426">
        <v>6</v>
      </c>
      <c r="FO1295" s="426">
        <v>74</v>
      </c>
      <c r="FP1295" s="426">
        <v>88</v>
      </c>
      <c r="FQ1295" s="426">
        <v>155</v>
      </c>
      <c r="FR1295" s="426">
        <v>217</v>
      </c>
      <c r="FS1295" s="426">
        <v>61</v>
      </c>
      <c r="FT1295" s="426">
        <v>225</v>
      </c>
      <c r="FU1295" s="426">
        <v>113</v>
      </c>
      <c r="FV1295" s="426">
        <v>46</v>
      </c>
      <c r="FW1295" s="426">
        <v>197</v>
      </c>
      <c r="FX1295" s="426">
        <v>101</v>
      </c>
      <c r="FY1295" s="426">
        <v>245</v>
      </c>
      <c r="FZ1295" s="426">
        <v>15</v>
      </c>
      <c r="GA1295" s="426">
        <v>87</v>
      </c>
      <c r="GB1295" s="426">
        <v>240</v>
      </c>
      <c r="GC1295" s="426">
        <v>251</v>
      </c>
      <c r="GD1295" s="426">
        <v>261</v>
      </c>
      <c r="GE1295" s="426">
        <v>230</v>
      </c>
      <c r="GF1295" s="426">
        <v>171</v>
      </c>
      <c r="GG1295" s="426">
        <v>208</v>
      </c>
      <c r="GH1295" s="426">
        <v>57</v>
      </c>
      <c r="GI1295" s="426">
        <v>5</v>
      </c>
      <c r="GJ1295" s="426">
        <v>40</v>
      </c>
      <c r="GK1295" s="426">
        <v>52</v>
      </c>
      <c r="GL1295" s="426">
        <v>176</v>
      </c>
      <c r="GM1295" s="426">
        <v>189</v>
      </c>
      <c r="GN1295" s="426">
        <v>248</v>
      </c>
      <c r="GO1295" s="426">
        <v>124</v>
      </c>
      <c r="GP1295" s="426">
        <v>75</v>
      </c>
      <c r="GQ1295" s="426">
        <v>126</v>
      </c>
      <c r="GR1295" s="426">
        <v>203</v>
      </c>
      <c r="GS1295" s="426">
        <v>85</v>
      </c>
      <c r="GT1295" s="426">
        <v>9</v>
      </c>
      <c r="GU1295" s="426">
        <v>255</v>
      </c>
      <c r="GV1295" s="426">
        <v>216</v>
      </c>
      <c r="GW1295" s="426">
        <v>209</v>
      </c>
      <c r="GX1295" s="426">
        <v>260</v>
      </c>
      <c r="GY1295" s="426">
        <v>58</v>
      </c>
      <c r="GZ1295" s="426">
        <v>71</v>
      </c>
      <c r="HA1295" s="426">
        <v>131</v>
      </c>
      <c r="HB1295" s="426">
        <v>13</v>
      </c>
      <c r="HC1295" s="426">
        <v>79</v>
      </c>
      <c r="HD1295" s="426">
        <v>205</v>
      </c>
      <c r="HE1295" s="426">
        <v>50</v>
      </c>
      <c r="HF1295" s="426">
        <v>128</v>
      </c>
      <c r="HG1295" s="426">
        <v>64</v>
      </c>
      <c r="HH1295" s="426">
        <v>219</v>
      </c>
      <c r="HI1295" s="426">
        <v>73</v>
      </c>
      <c r="HJ1295" s="426">
        <v>165</v>
      </c>
      <c r="HK1295" s="426">
        <v>212</v>
      </c>
      <c r="HL1295" s="426">
        <v>136</v>
      </c>
      <c r="HM1295" s="426">
        <v>125</v>
      </c>
      <c r="HN1295" s="426">
        <v>149</v>
      </c>
      <c r="HO1295" s="426">
        <v>132</v>
      </c>
      <c r="HP1295" s="426">
        <v>53</v>
      </c>
      <c r="HQ1295" s="426">
        <v>192</v>
      </c>
      <c r="HR1295" s="426">
        <v>54</v>
      </c>
      <c r="HS1295" s="426">
        <v>198</v>
      </c>
      <c r="HT1295" s="426">
        <v>241</v>
      </c>
      <c r="HU1295" s="426">
        <v>96</v>
      </c>
      <c r="HV1295" s="426">
        <v>143</v>
      </c>
      <c r="HW1295" s="426">
        <v>137</v>
      </c>
      <c r="HX1295" s="426">
        <v>20</v>
      </c>
      <c r="HY1295" s="426">
        <v>160</v>
      </c>
      <c r="HZ1295" s="426">
        <v>83</v>
      </c>
      <c r="IA1295" s="426">
        <v>154</v>
      </c>
      <c r="IB1295" s="426">
        <v>24</v>
      </c>
      <c r="IC1295" s="426">
        <v>256</v>
      </c>
      <c r="ID1295" s="426">
        <v>244</v>
      </c>
      <c r="IE1295" s="426">
        <v>47</v>
      </c>
      <c r="IF1295" s="426">
        <v>224</v>
      </c>
      <c r="IG1295" s="426">
        <v>238</v>
      </c>
      <c r="IH1295" s="426">
        <v>111</v>
      </c>
      <c r="II1295" s="426">
        <v>72</v>
      </c>
      <c r="IJ1295" s="426">
        <v>162</v>
      </c>
      <c r="IK1295" s="426">
        <v>178</v>
      </c>
      <c r="IL1295" s="426">
        <v>214</v>
      </c>
      <c r="IM1295" s="426">
        <v>257</v>
      </c>
      <c r="IN1295" s="426">
        <v>237</v>
      </c>
      <c r="IO1295" s="426">
        <v>48</v>
      </c>
      <c r="IP1295" s="426">
        <v>163</v>
      </c>
      <c r="IQ1295" s="426">
        <v>210</v>
      </c>
      <c r="IR1295" s="426">
        <v>158</v>
      </c>
      <c r="IS1295" s="426">
        <v>179</v>
      </c>
      <c r="IT1295" s="426">
        <v>35</v>
      </c>
      <c r="IV1295" s="426">
        <v>70</v>
      </c>
      <c r="IW1295" s="426">
        <v>200</v>
      </c>
      <c r="IX1295" s="426">
        <v>10</v>
      </c>
      <c r="IY1295" s="426">
        <v>226</v>
      </c>
      <c r="JA1295" s="426">
        <v>153</v>
      </c>
      <c r="JB1295" s="426">
        <v>29</v>
      </c>
      <c r="JC1295" s="426">
        <v>120</v>
      </c>
      <c r="JD1295" s="426">
        <v>188</v>
      </c>
      <c r="JF1295" s="426">
        <v>130</v>
      </c>
      <c r="JG1295" s="426">
        <v>28</v>
      </c>
      <c r="JH1295" s="426">
        <v>174</v>
      </c>
      <c r="JI1295" s="426">
        <v>148</v>
      </c>
    </row>
    <row r="1297" spans="4:269" x14ac:dyDescent="0.2">
      <c r="D1297" s="429">
        <v>262</v>
      </c>
      <c r="E1297" s="429" t="s">
        <v>179</v>
      </c>
    </row>
    <row r="1298" spans="4:269" x14ac:dyDescent="0.2">
      <c r="E1298" s="428" t="s">
        <v>130</v>
      </c>
      <c r="F1298" s="426">
        <v>1</v>
      </c>
      <c r="G1298" s="426">
        <v>2</v>
      </c>
      <c r="H1298" s="426">
        <v>3</v>
      </c>
      <c r="I1298" s="426">
        <v>4</v>
      </c>
      <c r="J1298" s="426">
        <v>5</v>
      </c>
      <c r="K1298" s="426">
        <v>6</v>
      </c>
      <c r="L1298" s="426">
        <v>7</v>
      </c>
      <c r="M1298" s="426">
        <v>8</v>
      </c>
      <c r="N1298" s="426">
        <v>9</v>
      </c>
      <c r="O1298" s="426">
        <v>10</v>
      </c>
      <c r="P1298" s="426">
        <v>11</v>
      </c>
      <c r="Q1298" s="426">
        <v>12</v>
      </c>
      <c r="R1298" s="426">
        <v>13</v>
      </c>
      <c r="S1298" s="426">
        <v>14</v>
      </c>
      <c r="T1298" s="426">
        <v>15</v>
      </c>
      <c r="U1298" s="426">
        <v>16</v>
      </c>
      <c r="V1298" s="426">
        <v>17</v>
      </c>
      <c r="W1298" s="426">
        <v>18</v>
      </c>
      <c r="X1298" s="426">
        <v>19</v>
      </c>
      <c r="Y1298" s="426">
        <v>20</v>
      </c>
      <c r="Z1298" s="426">
        <v>21</v>
      </c>
      <c r="AA1298" s="426">
        <v>22</v>
      </c>
      <c r="AB1298" s="426">
        <v>23</v>
      </c>
      <c r="AC1298" s="426">
        <v>24</v>
      </c>
      <c r="AD1298" s="426">
        <v>25</v>
      </c>
      <c r="AE1298" s="426">
        <v>26</v>
      </c>
      <c r="AF1298" s="426">
        <v>27</v>
      </c>
      <c r="AG1298" s="426">
        <v>28</v>
      </c>
      <c r="AH1298" s="426">
        <v>29</v>
      </c>
      <c r="AI1298" s="426">
        <v>30</v>
      </c>
      <c r="AJ1298" s="426">
        <v>31</v>
      </c>
      <c r="AK1298" s="426">
        <v>32</v>
      </c>
      <c r="AL1298" s="426">
        <v>33</v>
      </c>
      <c r="AM1298" s="426">
        <v>34</v>
      </c>
      <c r="AN1298" s="426">
        <v>35</v>
      </c>
      <c r="AO1298" s="426">
        <v>36</v>
      </c>
      <c r="AP1298" s="426">
        <v>37</v>
      </c>
      <c r="AQ1298" s="426">
        <v>38</v>
      </c>
      <c r="AR1298" s="426">
        <v>39</v>
      </c>
      <c r="AS1298" s="426">
        <v>40</v>
      </c>
      <c r="AT1298" s="426">
        <v>41</v>
      </c>
      <c r="AU1298" s="426">
        <v>42</v>
      </c>
      <c r="AV1298" s="426">
        <v>43</v>
      </c>
      <c r="AW1298" s="426">
        <v>44</v>
      </c>
      <c r="AX1298" s="426">
        <v>45</v>
      </c>
      <c r="AY1298" s="426">
        <v>46</v>
      </c>
      <c r="AZ1298" s="426">
        <v>47</v>
      </c>
      <c r="BA1298" s="426">
        <v>48</v>
      </c>
      <c r="BB1298" s="426">
        <v>49</v>
      </c>
      <c r="BC1298" s="426">
        <v>50</v>
      </c>
      <c r="BD1298" s="426">
        <v>51</v>
      </c>
      <c r="BE1298" s="426">
        <v>52</v>
      </c>
      <c r="BF1298" s="426">
        <v>53</v>
      </c>
      <c r="BG1298" s="426">
        <v>54</v>
      </c>
      <c r="BH1298" s="426">
        <v>55</v>
      </c>
      <c r="BI1298" s="426">
        <v>56</v>
      </c>
      <c r="BJ1298" s="426">
        <v>57</v>
      </c>
      <c r="BK1298" s="426">
        <v>58</v>
      </c>
      <c r="BL1298" s="426">
        <v>59</v>
      </c>
      <c r="BM1298" s="426">
        <v>60</v>
      </c>
      <c r="BN1298" s="426">
        <v>61</v>
      </c>
      <c r="BO1298" s="426">
        <v>62</v>
      </c>
      <c r="BP1298" s="426">
        <v>63</v>
      </c>
      <c r="BQ1298" s="426">
        <v>64</v>
      </c>
      <c r="BR1298" s="426">
        <v>65</v>
      </c>
      <c r="BS1298" s="426">
        <v>66</v>
      </c>
      <c r="BT1298" s="426">
        <v>67</v>
      </c>
      <c r="BU1298" s="426">
        <v>68</v>
      </c>
      <c r="BV1298" s="426">
        <v>69</v>
      </c>
      <c r="BW1298" s="426">
        <v>70</v>
      </c>
      <c r="BX1298" s="426">
        <v>71</v>
      </c>
      <c r="BY1298" s="426">
        <v>72</v>
      </c>
      <c r="BZ1298" s="426">
        <v>73</v>
      </c>
      <c r="CA1298" s="426">
        <v>74</v>
      </c>
      <c r="CB1298" s="426">
        <v>75</v>
      </c>
      <c r="CC1298" s="426">
        <v>76</v>
      </c>
      <c r="CD1298" s="426">
        <v>77</v>
      </c>
      <c r="CE1298" s="426">
        <v>78</v>
      </c>
      <c r="CF1298" s="426">
        <v>79</v>
      </c>
      <c r="CG1298" s="426">
        <v>80</v>
      </c>
      <c r="CH1298" s="426">
        <v>81</v>
      </c>
      <c r="CI1298" s="426">
        <v>82</v>
      </c>
      <c r="CJ1298" s="426">
        <v>83</v>
      </c>
      <c r="CK1298" s="426">
        <v>84</v>
      </c>
      <c r="CL1298" s="426">
        <v>85</v>
      </c>
      <c r="CM1298" s="426">
        <v>86</v>
      </c>
      <c r="CN1298" s="426">
        <v>87</v>
      </c>
      <c r="CO1298" s="426">
        <v>88</v>
      </c>
      <c r="CP1298" s="426">
        <v>89</v>
      </c>
      <c r="CQ1298" s="426">
        <v>90</v>
      </c>
      <c r="CR1298" s="426">
        <v>91</v>
      </c>
      <c r="CS1298" s="426">
        <v>92</v>
      </c>
      <c r="CT1298" s="426">
        <v>93</v>
      </c>
      <c r="CU1298" s="426">
        <v>94</v>
      </c>
      <c r="CV1298" s="426">
        <v>95</v>
      </c>
      <c r="CW1298" s="426">
        <v>96</v>
      </c>
      <c r="CX1298" s="426">
        <v>97</v>
      </c>
      <c r="CY1298" s="426">
        <v>98</v>
      </c>
      <c r="CZ1298" s="426">
        <v>99</v>
      </c>
      <c r="DA1298" s="426">
        <v>100</v>
      </c>
      <c r="DB1298" s="426">
        <v>101</v>
      </c>
      <c r="DC1298" s="426">
        <v>102</v>
      </c>
      <c r="DD1298" s="426">
        <v>103</v>
      </c>
      <c r="DE1298" s="426">
        <v>104</v>
      </c>
      <c r="DF1298" s="426">
        <v>105</v>
      </c>
      <c r="DG1298" s="426">
        <v>106</v>
      </c>
      <c r="DH1298" s="426">
        <v>107</v>
      </c>
      <c r="DI1298" s="426">
        <v>108</v>
      </c>
      <c r="DJ1298" s="426">
        <v>109</v>
      </c>
      <c r="DK1298" s="426">
        <v>110</v>
      </c>
      <c r="DL1298" s="426">
        <v>111</v>
      </c>
      <c r="DM1298" s="426">
        <v>112</v>
      </c>
      <c r="DN1298" s="426">
        <v>113</v>
      </c>
      <c r="DO1298" s="426">
        <v>114</v>
      </c>
      <c r="DP1298" s="426">
        <v>115</v>
      </c>
      <c r="DQ1298" s="426">
        <v>116</v>
      </c>
      <c r="DR1298" s="426">
        <v>117</v>
      </c>
      <c r="DS1298" s="426">
        <v>118</v>
      </c>
      <c r="DT1298" s="426">
        <v>119</v>
      </c>
      <c r="DU1298" s="426">
        <v>120</v>
      </c>
      <c r="DV1298" s="426">
        <v>121</v>
      </c>
      <c r="DW1298" s="426">
        <v>122</v>
      </c>
      <c r="DX1298" s="426">
        <v>123</v>
      </c>
      <c r="DY1298" s="426">
        <v>124</v>
      </c>
      <c r="DZ1298" s="426">
        <v>125</v>
      </c>
      <c r="EA1298" s="426">
        <v>126</v>
      </c>
      <c r="EB1298" s="426">
        <v>127</v>
      </c>
      <c r="EC1298" s="426">
        <v>128</v>
      </c>
      <c r="ED1298" s="426">
        <v>129</v>
      </c>
      <c r="EE1298" s="426">
        <v>130</v>
      </c>
      <c r="EF1298" s="426">
        <v>131</v>
      </c>
      <c r="EG1298" s="426">
        <v>132</v>
      </c>
      <c r="EH1298" s="426">
        <v>133</v>
      </c>
      <c r="EI1298" s="426">
        <v>134</v>
      </c>
      <c r="EJ1298" s="426">
        <v>135</v>
      </c>
      <c r="EK1298" s="426">
        <v>136</v>
      </c>
      <c r="EL1298" s="426">
        <v>137</v>
      </c>
      <c r="EM1298" s="426">
        <v>138</v>
      </c>
      <c r="EN1298" s="426">
        <v>139</v>
      </c>
      <c r="EO1298" s="426">
        <v>140</v>
      </c>
      <c r="EP1298" s="426">
        <v>141</v>
      </c>
      <c r="EQ1298" s="426">
        <v>142</v>
      </c>
      <c r="ER1298" s="426">
        <v>143</v>
      </c>
      <c r="ES1298" s="426">
        <v>144</v>
      </c>
      <c r="ET1298" s="426">
        <v>145</v>
      </c>
      <c r="EU1298" s="426">
        <v>146</v>
      </c>
      <c r="EV1298" s="426">
        <v>147</v>
      </c>
      <c r="EW1298" s="426">
        <v>148</v>
      </c>
      <c r="EX1298" s="426">
        <v>149</v>
      </c>
      <c r="EY1298" s="426">
        <v>150</v>
      </c>
      <c r="EZ1298" s="426">
        <v>151</v>
      </c>
      <c r="FA1298" s="426">
        <v>152</v>
      </c>
      <c r="FB1298" s="426">
        <v>153</v>
      </c>
      <c r="FC1298" s="426">
        <v>154</v>
      </c>
      <c r="FD1298" s="426">
        <v>155</v>
      </c>
      <c r="FE1298" s="426">
        <v>156</v>
      </c>
      <c r="FF1298" s="426">
        <v>157</v>
      </c>
      <c r="FG1298" s="426">
        <v>158</v>
      </c>
      <c r="FH1298" s="426">
        <v>159</v>
      </c>
      <c r="FI1298" s="426">
        <v>160</v>
      </c>
      <c r="FJ1298" s="426">
        <v>161</v>
      </c>
      <c r="FK1298" s="426">
        <v>162</v>
      </c>
      <c r="FL1298" s="426">
        <v>163</v>
      </c>
      <c r="FM1298" s="426">
        <v>164</v>
      </c>
      <c r="FN1298" s="426">
        <v>165</v>
      </c>
      <c r="FO1298" s="426">
        <v>166</v>
      </c>
      <c r="FP1298" s="426">
        <v>167</v>
      </c>
      <c r="FQ1298" s="426">
        <v>168</v>
      </c>
      <c r="FR1298" s="426">
        <v>169</v>
      </c>
      <c r="FS1298" s="426">
        <v>170</v>
      </c>
      <c r="FT1298" s="426">
        <v>171</v>
      </c>
      <c r="FU1298" s="426">
        <v>172</v>
      </c>
      <c r="FV1298" s="426">
        <v>173</v>
      </c>
      <c r="FW1298" s="426">
        <v>174</v>
      </c>
      <c r="FX1298" s="426">
        <v>175</v>
      </c>
      <c r="FY1298" s="426">
        <v>176</v>
      </c>
      <c r="FZ1298" s="426">
        <v>177</v>
      </c>
      <c r="GA1298" s="426">
        <v>178</v>
      </c>
      <c r="GB1298" s="426">
        <v>179</v>
      </c>
      <c r="GC1298" s="426">
        <v>180</v>
      </c>
      <c r="GD1298" s="426">
        <v>181</v>
      </c>
      <c r="GE1298" s="426">
        <v>182</v>
      </c>
      <c r="GF1298" s="426">
        <v>183</v>
      </c>
      <c r="GG1298" s="426">
        <v>184</v>
      </c>
      <c r="GH1298" s="426">
        <v>185</v>
      </c>
      <c r="GI1298" s="426">
        <v>186</v>
      </c>
      <c r="GJ1298" s="426">
        <v>187</v>
      </c>
      <c r="GK1298" s="426">
        <v>188</v>
      </c>
      <c r="GL1298" s="426">
        <v>189</v>
      </c>
      <c r="GM1298" s="426">
        <v>190</v>
      </c>
      <c r="GN1298" s="426">
        <v>191</v>
      </c>
      <c r="GO1298" s="426">
        <v>192</v>
      </c>
      <c r="GP1298" s="426">
        <v>193</v>
      </c>
      <c r="GQ1298" s="426">
        <v>194</v>
      </c>
      <c r="GR1298" s="426">
        <v>195</v>
      </c>
      <c r="GS1298" s="426">
        <v>196</v>
      </c>
      <c r="GT1298" s="426">
        <v>197</v>
      </c>
      <c r="GU1298" s="426">
        <v>198</v>
      </c>
      <c r="GV1298" s="426">
        <v>199</v>
      </c>
      <c r="GW1298" s="426">
        <v>200</v>
      </c>
      <c r="GX1298" s="426">
        <v>201</v>
      </c>
      <c r="GY1298" s="426">
        <v>202</v>
      </c>
      <c r="GZ1298" s="426">
        <v>203</v>
      </c>
      <c r="HA1298" s="426">
        <v>204</v>
      </c>
      <c r="HB1298" s="426">
        <v>205</v>
      </c>
      <c r="HC1298" s="426">
        <v>206</v>
      </c>
      <c r="HD1298" s="426">
        <v>207</v>
      </c>
      <c r="HE1298" s="426">
        <v>208</v>
      </c>
      <c r="HF1298" s="426">
        <v>209</v>
      </c>
      <c r="HG1298" s="426">
        <v>210</v>
      </c>
      <c r="HH1298" s="426">
        <v>211</v>
      </c>
      <c r="HI1298" s="426">
        <v>212</v>
      </c>
      <c r="HJ1298" s="426">
        <v>213</v>
      </c>
      <c r="HK1298" s="426">
        <v>214</v>
      </c>
      <c r="HL1298" s="426">
        <v>215</v>
      </c>
      <c r="HM1298" s="426">
        <v>216</v>
      </c>
      <c r="HN1298" s="426">
        <v>217</v>
      </c>
      <c r="HO1298" s="426">
        <v>218</v>
      </c>
      <c r="HP1298" s="426">
        <v>219</v>
      </c>
      <c r="HQ1298" s="426">
        <v>220</v>
      </c>
      <c r="HR1298" s="426">
        <v>221</v>
      </c>
      <c r="HS1298" s="426">
        <v>222</v>
      </c>
      <c r="HT1298" s="426">
        <v>223</v>
      </c>
      <c r="HU1298" s="426">
        <v>224</v>
      </c>
      <c r="HV1298" s="426">
        <v>225</v>
      </c>
      <c r="HW1298" s="426">
        <v>226</v>
      </c>
      <c r="HX1298" s="426">
        <v>227</v>
      </c>
      <c r="HY1298" s="426">
        <v>228</v>
      </c>
      <c r="HZ1298" s="426">
        <v>229</v>
      </c>
      <c r="IA1298" s="426">
        <v>230</v>
      </c>
      <c r="IB1298" s="426">
        <v>231</v>
      </c>
      <c r="IC1298" s="426">
        <v>232</v>
      </c>
      <c r="ID1298" s="426">
        <v>233</v>
      </c>
      <c r="IE1298" s="426">
        <v>234</v>
      </c>
      <c r="IF1298" s="426">
        <v>235</v>
      </c>
      <c r="IG1298" s="426">
        <v>236</v>
      </c>
      <c r="IH1298" s="426">
        <v>237</v>
      </c>
      <c r="II1298" s="426">
        <v>238</v>
      </c>
      <c r="IJ1298" s="426">
        <v>239</v>
      </c>
      <c r="IK1298" s="426">
        <v>240</v>
      </c>
      <c r="IL1298" s="426">
        <v>241</v>
      </c>
      <c r="IM1298" s="426">
        <v>242</v>
      </c>
      <c r="IN1298" s="426">
        <v>243</v>
      </c>
      <c r="IO1298" s="426">
        <v>244</v>
      </c>
      <c r="IP1298" s="426">
        <v>245</v>
      </c>
      <c r="IQ1298" s="426">
        <v>246</v>
      </c>
      <c r="IR1298" s="426">
        <v>247</v>
      </c>
      <c r="IS1298" s="426">
        <v>248</v>
      </c>
      <c r="IT1298" s="426">
        <v>249</v>
      </c>
      <c r="IU1298" s="426">
        <v>250</v>
      </c>
      <c r="IV1298" s="426">
        <v>251</v>
      </c>
      <c r="IW1298" s="426">
        <v>252</v>
      </c>
      <c r="IX1298" s="426">
        <v>253</v>
      </c>
      <c r="IY1298" s="426">
        <v>254</v>
      </c>
      <c r="JA1298" s="426">
        <v>255</v>
      </c>
      <c r="JB1298" s="426">
        <v>256</v>
      </c>
      <c r="JC1298" s="426">
        <v>257</v>
      </c>
      <c r="JD1298" s="426">
        <v>258</v>
      </c>
      <c r="JF1298" s="426">
        <v>259</v>
      </c>
      <c r="JG1298" s="426">
        <v>260</v>
      </c>
      <c r="JH1298" s="426">
        <v>261</v>
      </c>
      <c r="JI1298" s="426">
        <v>262</v>
      </c>
    </row>
    <row r="1299" spans="4:269" x14ac:dyDescent="0.2">
      <c r="E1299" s="428" t="s">
        <v>157</v>
      </c>
      <c r="F1299" s="426">
        <v>54</v>
      </c>
      <c r="G1299" s="426">
        <v>103</v>
      </c>
      <c r="H1299" s="426">
        <v>17</v>
      </c>
      <c r="I1299" s="426">
        <v>123</v>
      </c>
      <c r="J1299" s="426">
        <v>97</v>
      </c>
      <c r="K1299" s="426">
        <v>98</v>
      </c>
      <c r="L1299" s="426">
        <v>78</v>
      </c>
      <c r="M1299" s="426">
        <v>1</v>
      </c>
      <c r="N1299" s="426">
        <v>188</v>
      </c>
      <c r="O1299" s="426">
        <v>191</v>
      </c>
      <c r="P1299" s="426">
        <v>92</v>
      </c>
      <c r="Q1299" s="426">
        <v>108</v>
      </c>
      <c r="R1299" s="426">
        <v>154</v>
      </c>
      <c r="S1299" s="426">
        <v>226</v>
      </c>
      <c r="T1299" s="426">
        <v>61</v>
      </c>
      <c r="U1299" s="426">
        <v>137</v>
      </c>
      <c r="V1299" s="426">
        <v>258</v>
      </c>
      <c r="W1299" s="426">
        <v>172</v>
      </c>
      <c r="X1299" s="426">
        <v>35</v>
      </c>
      <c r="Y1299" s="426">
        <v>124</v>
      </c>
      <c r="Z1299" s="426">
        <v>13</v>
      </c>
      <c r="AA1299" s="426">
        <v>33</v>
      </c>
      <c r="AB1299" s="426">
        <v>62</v>
      </c>
      <c r="AC1299" s="426">
        <v>182</v>
      </c>
      <c r="AD1299" s="426">
        <v>72</v>
      </c>
      <c r="AE1299" s="426">
        <v>77</v>
      </c>
      <c r="AF1299" s="426">
        <v>213</v>
      </c>
      <c r="AG1299" s="426">
        <v>81</v>
      </c>
      <c r="AH1299" s="426">
        <v>200</v>
      </c>
      <c r="AI1299" s="426">
        <v>27</v>
      </c>
      <c r="AJ1299" s="426">
        <v>177</v>
      </c>
      <c r="AK1299" s="426">
        <v>5</v>
      </c>
      <c r="AL1299" s="426">
        <v>104</v>
      </c>
      <c r="AM1299" s="426">
        <v>192</v>
      </c>
      <c r="AN1299" s="426">
        <v>22</v>
      </c>
      <c r="AO1299" s="426">
        <v>135</v>
      </c>
      <c r="AP1299" s="426">
        <v>118</v>
      </c>
      <c r="AQ1299" s="426">
        <v>25</v>
      </c>
      <c r="AR1299" s="426">
        <v>261</v>
      </c>
      <c r="AS1299" s="426">
        <v>208</v>
      </c>
      <c r="AT1299" s="426">
        <v>125</v>
      </c>
      <c r="AU1299" s="426">
        <v>29</v>
      </c>
      <c r="AV1299" s="426">
        <v>211</v>
      </c>
      <c r="AW1299" s="426">
        <v>197</v>
      </c>
      <c r="AX1299" s="426">
        <v>41</v>
      </c>
      <c r="AY1299" s="426">
        <v>230</v>
      </c>
      <c r="AZ1299" s="426">
        <v>189</v>
      </c>
      <c r="BA1299" s="426">
        <v>4</v>
      </c>
      <c r="BB1299" s="426">
        <v>28</v>
      </c>
      <c r="BC1299" s="426">
        <v>11</v>
      </c>
      <c r="BD1299" s="426">
        <v>175</v>
      </c>
      <c r="BE1299" s="426">
        <v>218</v>
      </c>
      <c r="BF1299" s="426">
        <v>42</v>
      </c>
      <c r="BG1299" s="426">
        <v>12</v>
      </c>
      <c r="BH1299" s="426">
        <v>248</v>
      </c>
      <c r="BI1299" s="426">
        <v>117</v>
      </c>
      <c r="BJ1299" s="426">
        <v>68</v>
      </c>
      <c r="BK1299" s="426">
        <v>159</v>
      </c>
      <c r="BL1299" s="426">
        <v>195</v>
      </c>
      <c r="BM1299" s="426">
        <v>37</v>
      </c>
      <c r="BN1299" s="426">
        <v>168</v>
      </c>
      <c r="BO1299" s="426">
        <v>235</v>
      </c>
      <c r="BP1299" s="426">
        <v>239</v>
      </c>
      <c r="BQ1299" s="426">
        <v>16</v>
      </c>
      <c r="BR1299" s="426">
        <v>116</v>
      </c>
      <c r="BS1299" s="426">
        <v>110</v>
      </c>
      <c r="BT1299" s="426">
        <v>233</v>
      </c>
      <c r="BU1299" s="426">
        <v>229</v>
      </c>
      <c r="BV1299" s="426">
        <v>55</v>
      </c>
      <c r="BW1299" s="426">
        <v>164</v>
      </c>
      <c r="BX1299" s="426">
        <v>224</v>
      </c>
      <c r="BY1299" s="426">
        <v>44</v>
      </c>
      <c r="BZ1299" s="426">
        <v>52</v>
      </c>
      <c r="CA1299" s="426">
        <v>156</v>
      </c>
      <c r="CB1299" s="426">
        <v>231</v>
      </c>
      <c r="CC1299" s="426">
        <v>120</v>
      </c>
      <c r="CD1299" s="426">
        <v>249</v>
      </c>
      <c r="CE1299" s="426">
        <v>214</v>
      </c>
      <c r="CF1299" s="426">
        <v>66</v>
      </c>
      <c r="CG1299" s="426">
        <v>38</v>
      </c>
      <c r="CH1299" s="426">
        <v>132</v>
      </c>
      <c r="CI1299" s="426">
        <v>225</v>
      </c>
      <c r="CJ1299" s="426">
        <v>162</v>
      </c>
      <c r="CK1299" s="426">
        <v>21</v>
      </c>
      <c r="CL1299" s="426">
        <v>56</v>
      </c>
      <c r="CM1299" s="426">
        <v>165</v>
      </c>
      <c r="CN1299" s="426">
        <v>24</v>
      </c>
      <c r="CO1299" s="426">
        <v>36</v>
      </c>
      <c r="CP1299" s="426">
        <v>259</v>
      </c>
      <c r="CQ1299" s="426">
        <v>127</v>
      </c>
      <c r="CR1299" s="426">
        <v>142</v>
      </c>
      <c r="CS1299" s="426">
        <v>185</v>
      </c>
      <c r="CT1299" s="426">
        <v>260</v>
      </c>
      <c r="CU1299" s="426">
        <v>196</v>
      </c>
      <c r="CV1299" s="426">
        <v>206</v>
      </c>
      <c r="CW1299" s="426">
        <v>256</v>
      </c>
      <c r="CX1299" s="426">
        <v>65</v>
      </c>
      <c r="CY1299" s="426">
        <v>74</v>
      </c>
      <c r="CZ1299" s="426">
        <v>151</v>
      </c>
      <c r="DA1299" s="426">
        <v>133</v>
      </c>
      <c r="DB1299" s="426">
        <v>204</v>
      </c>
      <c r="DC1299" s="426">
        <v>63</v>
      </c>
      <c r="DD1299" s="426">
        <v>215</v>
      </c>
      <c r="DE1299" s="426">
        <v>240</v>
      </c>
      <c r="DF1299" s="426">
        <v>26</v>
      </c>
      <c r="DG1299" s="426">
        <v>39</v>
      </c>
      <c r="DH1299" s="426">
        <v>100</v>
      </c>
      <c r="DI1299" s="426">
        <v>71</v>
      </c>
      <c r="DJ1299" s="426">
        <v>221</v>
      </c>
      <c r="DK1299" s="426">
        <v>157</v>
      </c>
      <c r="DL1299" s="426">
        <v>80</v>
      </c>
      <c r="DM1299" s="426">
        <v>234</v>
      </c>
      <c r="DN1299" s="426">
        <v>222</v>
      </c>
      <c r="DO1299" s="426">
        <v>102</v>
      </c>
      <c r="DP1299" s="426">
        <v>238</v>
      </c>
      <c r="DQ1299" s="426">
        <v>180</v>
      </c>
      <c r="DR1299" s="426">
        <v>43</v>
      </c>
      <c r="DS1299" s="426">
        <v>236</v>
      </c>
      <c r="DT1299" s="426">
        <v>48</v>
      </c>
      <c r="DU1299" s="426">
        <v>247</v>
      </c>
      <c r="DV1299" s="426">
        <v>210</v>
      </c>
      <c r="DW1299" s="426">
        <v>193</v>
      </c>
      <c r="DX1299" s="426">
        <v>50</v>
      </c>
      <c r="DY1299" s="426">
        <v>32</v>
      </c>
      <c r="DZ1299" s="426">
        <v>174</v>
      </c>
      <c r="EA1299" s="426">
        <v>64</v>
      </c>
      <c r="EB1299" s="426">
        <v>23</v>
      </c>
      <c r="EC1299" s="426">
        <v>130</v>
      </c>
      <c r="ED1299" s="426">
        <v>58</v>
      </c>
      <c r="EE1299" s="426">
        <v>69</v>
      </c>
      <c r="EF1299" s="426">
        <v>152</v>
      </c>
      <c r="EG1299" s="426">
        <v>220</v>
      </c>
      <c r="EH1299" s="426">
        <v>252</v>
      </c>
      <c r="EI1299" s="426">
        <v>95</v>
      </c>
      <c r="EJ1299" s="426">
        <v>176</v>
      </c>
      <c r="EK1299" s="426">
        <v>134</v>
      </c>
      <c r="EL1299" s="426">
        <v>245</v>
      </c>
      <c r="EM1299" s="426">
        <v>109</v>
      </c>
      <c r="EN1299" s="426">
        <v>7</v>
      </c>
      <c r="EO1299" s="426">
        <v>67</v>
      </c>
      <c r="EP1299" s="426">
        <v>75</v>
      </c>
      <c r="EQ1299" s="426">
        <v>51</v>
      </c>
      <c r="ER1299" s="426">
        <v>106</v>
      </c>
      <c r="ES1299" s="426">
        <v>86</v>
      </c>
      <c r="ET1299" s="426">
        <v>141</v>
      </c>
      <c r="EU1299" s="426">
        <v>20</v>
      </c>
      <c r="EV1299" s="426">
        <v>31</v>
      </c>
      <c r="EW1299" s="426">
        <v>244</v>
      </c>
      <c r="EX1299" s="426">
        <v>70</v>
      </c>
      <c r="EY1299" s="426">
        <v>113</v>
      </c>
      <c r="EZ1299" s="426">
        <v>89</v>
      </c>
      <c r="FA1299" s="426">
        <v>30</v>
      </c>
      <c r="FB1299" s="426">
        <v>2</v>
      </c>
      <c r="FC1299" s="426">
        <v>217</v>
      </c>
      <c r="FD1299" s="426">
        <v>91</v>
      </c>
      <c r="FE1299" s="426">
        <v>60</v>
      </c>
      <c r="FF1299" s="426">
        <v>148</v>
      </c>
      <c r="FG1299" s="426">
        <v>232</v>
      </c>
      <c r="FH1299" s="426">
        <v>183</v>
      </c>
      <c r="FI1299" s="426">
        <v>246</v>
      </c>
      <c r="FJ1299" s="426">
        <v>128</v>
      </c>
      <c r="FK1299" s="426">
        <v>251</v>
      </c>
      <c r="FL1299" s="426">
        <v>19</v>
      </c>
      <c r="FM1299" s="426">
        <v>136</v>
      </c>
      <c r="FN1299" s="426">
        <v>144</v>
      </c>
      <c r="FO1299" s="426">
        <v>153</v>
      </c>
      <c r="FP1299" s="426">
        <v>88</v>
      </c>
      <c r="FQ1299" s="426">
        <v>99</v>
      </c>
      <c r="FR1299" s="426">
        <v>85</v>
      </c>
      <c r="FS1299" s="426">
        <v>121</v>
      </c>
      <c r="FT1299" s="426">
        <v>82</v>
      </c>
      <c r="FU1299" s="426">
        <v>161</v>
      </c>
      <c r="FV1299" s="426">
        <v>139</v>
      </c>
      <c r="FW1299" s="426">
        <v>207</v>
      </c>
      <c r="FX1299" s="426">
        <v>59</v>
      </c>
      <c r="FY1299" s="426">
        <v>199</v>
      </c>
      <c r="FZ1299" s="426">
        <v>9</v>
      </c>
      <c r="GA1299" s="426">
        <v>262</v>
      </c>
      <c r="GB1299" s="426">
        <v>253</v>
      </c>
      <c r="GC1299" s="426">
        <v>46</v>
      </c>
      <c r="GD1299" s="426">
        <v>242</v>
      </c>
      <c r="GE1299" s="426">
        <v>145</v>
      </c>
      <c r="GF1299" s="426">
        <v>114</v>
      </c>
      <c r="GG1299" s="426">
        <v>223</v>
      </c>
      <c r="GH1299" s="426">
        <v>181</v>
      </c>
      <c r="GI1299" s="426">
        <v>143</v>
      </c>
      <c r="GJ1299" s="426">
        <v>179</v>
      </c>
      <c r="GK1299" s="426">
        <v>90</v>
      </c>
      <c r="GL1299" s="426">
        <v>10</v>
      </c>
      <c r="GM1299" s="426">
        <v>94</v>
      </c>
      <c r="GN1299" s="426">
        <v>155</v>
      </c>
      <c r="GO1299" s="426">
        <v>150</v>
      </c>
      <c r="GP1299" s="426">
        <v>129</v>
      </c>
      <c r="GQ1299" s="426">
        <v>101</v>
      </c>
      <c r="GR1299" s="426">
        <v>194</v>
      </c>
      <c r="GS1299" s="426">
        <v>209</v>
      </c>
      <c r="GT1299" s="426">
        <v>219</v>
      </c>
      <c r="GU1299" s="426">
        <v>112</v>
      </c>
      <c r="GV1299" s="426">
        <v>186</v>
      </c>
      <c r="GW1299" s="426">
        <v>53</v>
      </c>
      <c r="GX1299" s="426">
        <v>149</v>
      </c>
      <c r="GY1299" s="426">
        <v>96</v>
      </c>
      <c r="GZ1299" s="426">
        <v>255</v>
      </c>
      <c r="HA1299" s="426">
        <v>57</v>
      </c>
      <c r="HB1299" s="426">
        <v>158</v>
      </c>
      <c r="HC1299" s="426">
        <v>15</v>
      </c>
      <c r="HD1299" s="426">
        <v>105</v>
      </c>
      <c r="HE1299" s="426">
        <v>254</v>
      </c>
      <c r="HF1299" s="426">
        <v>40</v>
      </c>
      <c r="HG1299" s="426">
        <v>111</v>
      </c>
      <c r="HH1299" s="426">
        <v>107</v>
      </c>
      <c r="HI1299" s="426">
        <v>6</v>
      </c>
      <c r="HJ1299" s="426">
        <v>227</v>
      </c>
      <c r="HK1299" s="426">
        <v>171</v>
      </c>
      <c r="HL1299" s="426">
        <v>166</v>
      </c>
      <c r="HM1299" s="426">
        <v>184</v>
      </c>
      <c r="HN1299" s="426">
        <v>93</v>
      </c>
      <c r="HO1299" s="426">
        <v>167</v>
      </c>
      <c r="HP1299" s="426">
        <v>163</v>
      </c>
      <c r="HQ1299" s="426">
        <v>126</v>
      </c>
      <c r="HR1299" s="426">
        <v>205</v>
      </c>
      <c r="HS1299" s="426">
        <v>76</v>
      </c>
      <c r="HT1299" s="426">
        <v>119</v>
      </c>
      <c r="HU1299" s="426">
        <v>122</v>
      </c>
      <c r="HV1299" s="426">
        <v>216</v>
      </c>
      <c r="HW1299" s="426">
        <v>257</v>
      </c>
      <c r="HX1299" s="426">
        <v>170</v>
      </c>
      <c r="HY1299" s="426">
        <v>14</v>
      </c>
      <c r="HZ1299" s="426">
        <v>173</v>
      </c>
      <c r="IA1299" s="426">
        <v>241</v>
      </c>
      <c r="IB1299" s="426">
        <v>250</v>
      </c>
      <c r="IC1299" s="426">
        <v>45</v>
      </c>
      <c r="ID1299" s="426">
        <v>169</v>
      </c>
      <c r="IE1299" s="426">
        <v>243</v>
      </c>
      <c r="IF1299" s="426">
        <v>131</v>
      </c>
      <c r="IG1299" s="426">
        <v>34</v>
      </c>
      <c r="IH1299" s="426">
        <v>178</v>
      </c>
      <c r="II1299" s="426">
        <v>202</v>
      </c>
      <c r="IJ1299" s="426">
        <v>83</v>
      </c>
      <c r="IK1299" s="426">
        <v>73</v>
      </c>
      <c r="IL1299" s="426">
        <v>138</v>
      </c>
      <c r="IM1299" s="426">
        <v>146</v>
      </c>
      <c r="IN1299" s="426">
        <v>87</v>
      </c>
      <c r="IO1299" s="426">
        <v>198</v>
      </c>
      <c r="IP1299" s="426">
        <v>8</v>
      </c>
      <c r="IQ1299" s="426">
        <v>115</v>
      </c>
      <c r="IR1299" s="426">
        <v>203</v>
      </c>
      <c r="IS1299" s="426">
        <v>190</v>
      </c>
      <c r="IT1299" s="426">
        <v>3</v>
      </c>
      <c r="IU1299" s="426">
        <v>18</v>
      </c>
      <c r="IV1299" s="426">
        <v>49</v>
      </c>
      <c r="IW1299" s="426">
        <v>79</v>
      </c>
      <c r="IX1299" s="426">
        <v>160</v>
      </c>
      <c r="IY1299" s="426">
        <v>212</v>
      </c>
      <c r="JA1299" s="426">
        <v>84</v>
      </c>
      <c r="JB1299" s="426">
        <v>228</v>
      </c>
      <c r="JC1299" s="426">
        <v>187</v>
      </c>
      <c r="JD1299" s="426">
        <v>201</v>
      </c>
      <c r="JF1299" s="426">
        <v>147</v>
      </c>
      <c r="JG1299" s="426">
        <v>140</v>
      </c>
      <c r="JH1299" s="426">
        <v>47</v>
      </c>
      <c r="JI1299" s="426">
        <v>237</v>
      </c>
    </row>
    <row r="1300" spans="4:269" x14ac:dyDescent="0.2">
      <c r="E1300" s="428" t="s">
        <v>159</v>
      </c>
      <c r="F1300" s="426">
        <v>8</v>
      </c>
      <c r="G1300" s="426">
        <v>3</v>
      </c>
      <c r="H1300" s="426">
        <v>72</v>
      </c>
      <c r="I1300" s="426">
        <v>211</v>
      </c>
      <c r="J1300" s="426">
        <v>184</v>
      </c>
      <c r="K1300" s="426">
        <v>200</v>
      </c>
      <c r="L1300" s="426">
        <v>66</v>
      </c>
      <c r="M1300" s="426">
        <v>225</v>
      </c>
      <c r="N1300" s="426">
        <v>23</v>
      </c>
      <c r="O1300" s="426">
        <v>232</v>
      </c>
      <c r="P1300" s="426">
        <v>219</v>
      </c>
      <c r="Q1300" s="426">
        <v>95</v>
      </c>
      <c r="R1300" s="426">
        <v>15</v>
      </c>
      <c r="S1300" s="426">
        <v>228</v>
      </c>
      <c r="T1300" s="426">
        <v>203</v>
      </c>
      <c r="U1300" s="426">
        <v>207</v>
      </c>
      <c r="V1300" s="426">
        <v>126</v>
      </c>
      <c r="W1300" s="426">
        <v>46</v>
      </c>
      <c r="X1300" s="426">
        <v>71</v>
      </c>
      <c r="Y1300" s="426">
        <v>256</v>
      </c>
      <c r="Z1300" s="426">
        <v>50</v>
      </c>
      <c r="AA1300" s="426">
        <v>21</v>
      </c>
      <c r="AB1300" s="426">
        <v>220</v>
      </c>
      <c r="AC1300" s="426">
        <v>131</v>
      </c>
      <c r="AD1300" s="426">
        <v>43</v>
      </c>
      <c r="AE1300" s="426">
        <v>258</v>
      </c>
      <c r="AF1300" s="426">
        <v>25</v>
      </c>
      <c r="AG1300" s="426">
        <v>176</v>
      </c>
      <c r="AH1300" s="426">
        <v>216</v>
      </c>
      <c r="AI1300" s="426">
        <v>77</v>
      </c>
      <c r="AJ1300" s="426">
        <v>195</v>
      </c>
      <c r="AK1300" s="426">
        <v>229</v>
      </c>
      <c r="AL1300" s="426">
        <v>151</v>
      </c>
      <c r="AM1300" s="426">
        <v>75</v>
      </c>
      <c r="AN1300" s="426">
        <v>82</v>
      </c>
      <c r="AO1300" s="426">
        <v>59</v>
      </c>
      <c r="AP1300" s="426">
        <v>61</v>
      </c>
      <c r="AQ1300" s="426">
        <v>97</v>
      </c>
      <c r="AR1300" s="426">
        <v>227</v>
      </c>
      <c r="AS1300" s="426">
        <v>51</v>
      </c>
      <c r="AT1300" s="426">
        <v>133</v>
      </c>
      <c r="AU1300" s="426">
        <v>244</v>
      </c>
      <c r="AV1300" s="426">
        <v>186</v>
      </c>
      <c r="AW1300" s="426">
        <v>78</v>
      </c>
      <c r="AX1300" s="426">
        <v>12</v>
      </c>
      <c r="AY1300" s="426">
        <v>254</v>
      </c>
      <c r="AZ1300" s="426">
        <v>28</v>
      </c>
      <c r="BA1300" s="426">
        <v>67</v>
      </c>
      <c r="BB1300" s="426">
        <v>187</v>
      </c>
      <c r="BC1300" s="426">
        <v>36</v>
      </c>
      <c r="BD1300" s="426">
        <v>27</v>
      </c>
      <c r="BE1300" s="426">
        <v>248</v>
      </c>
      <c r="BF1300" s="426">
        <v>231</v>
      </c>
      <c r="BG1300" s="426">
        <v>60</v>
      </c>
      <c r="BH1300" s="426">
        <v>193</v>
      </c>
      <c r="BI1300" s="426">
        <v>30</v>
      </c>
      <c r="BJ1300" s="426">
        <v>18</v>
      </c>
      <c r="BK1300" s="426">
        <v>57</v>
      </c>
      <c r="BL1300" s="426">
        <v>157</v>
      </c>
      <c r="BM1300" s="426">
        <v>172</v>
      </c>
      <c r="BN1300" s="426">
        <v>212</v>
      </c>
      <c r="BO1300" s="426">
        <v>85</v>
      </c>
      <c r="BP1300" s="426">
        <v>24</v>
      </c>
      <c r="BQ1300" s="426">
        <v>11</v>
      </c>
      <c r="BR1300" s="426">
        <v>162</v>
      </c>
      <c r="BS1300" s="426">
        <v>190</v>
      </c>
      <c r="BT1300" s="426">
        <v>109</v>
      </c>
      <c r="BU1300" s="426">
        <v>246</v>
      </c>
      <c r="BV1300" s="426">
        <v>233</v>
      </c>
      <c r="BW1300" s="426">
        <v>224</v>
      </c>
      <c r="BX1300" s="426">
        <v>253</v>
      </c>
      <c r="BY1300" s="426">
        <v>4</v>
      </c>
      <c r="BZ1300" s="426">
        <v>100</v>
      </c>
      <c r="CA1300" s="426">
        <v>106</v>
      </c>
      <c r="CB1300" s="426">
        <v>63</v>
      </c>
      <c r="CC1300" s="426">
        <v>69</v>
      </c>
      <c r="CD1300" s="426">
        <v>214</v>
      </c>
      <c r="CE1300" s="426">
        <v>155</v>
      </c>
      <c r="CF1300" s="426">
        <v>205</v>
      </c>
      <c r="CG1300" s="426">
        <v>17</v>
      </c>
      <c r="CH1300" s="426">
        <v>159</v>
      </c>
      <c r="CI1300" s="426">
        <v>226</v>
      </c>
      <c r="CJ1300" s="426">
        <v>80</v>
      </c>
      <c r="CK1300" s="426">
        <v>206</v>
      </c>
      <c r="CL1300" s="426">
        <v>161</v>
      </c>
      <c r="CM1300" s="426">
        <v>194</v>
      </c>
      <c r="CN1300" s="426">
        <v>86</v>
      </c>
      <c r="CO1300" s="426">
        <v>235</v>
      </c>
      <c r="CP1300" s="426">
        <v>112</v>
      </c>
      <c r="CQ1300" s="426">
        <v>108</v>
      </c>
      <c r="CR1300" s="426">
        <v>188</v>
      </c>
      <c r="CS1300" s="426">
        <v>243</v>
      </c>
      <c r="CT1300" s="426">
        <v>116</v>
      </c>
      <c r="CU1300" s="426">
        <v>165</v>
      </c>
      <c r="CV1300" s="426">
        <v>81</v>
      </c>
      <c r="CW1300" s="426">
        <v>73</v>
      </c>
      <c r="CX1300" s="426">
        <v>223</v>
      </c>
      <c r="CY1300" s="426">
        <v>7</v>
      </c>
      <c r="CZ1300" s="426">
        <v>103</v>
      </c>
      <c r="DA1300" s="426">
        <v>132</v>
      </c>
      <c r="DB1300" s="426">
        <v>198</v>
      </c>
      <c r="DC1300" s="426">
        <v>262</v>
      </c>
      <c r="DD1300" s="426">
        <v>166</v>
      </c>
      <c r="DE1300" s="426">
        <v>177</v>
      </c>
      <c r="DF1300" s="426">
        <v>62</v>
      </c>
      <c r="DG1300" s="426">
        <v>160</v>
      </c>
      <c r="DH1300" s="426">
        <v>130</v>
      </c>
      <c r="DI1300" s="426">
        <v>32</v>
      </c>
      <c r="DJ1300" s="426">
        <v>141</v>
      </c>
      <c r="DK1300" s="426">
        <v>257</v>
      </c>
      <c r="DL1300" s="426">
        <v>249</v>
      </c>
      <c r="DM1300" s="426">
        <v>84</v>
      </c>
      <c r="DN1300" s="426">
        <v>189</v>
      </c>
      <c r="DO1300" s="426">
        <v>135</v>
      </c>
      <c r="DP1300" s="426">
        <v>259</v>
      </c>
      <c r="DQ1300" s="426">
        <v>174</v>
      </c>
      <c r="DR1300" s="426">
        <v>196</v>
      </c>
      <c r="DS1300" s="426">
        <v>217</v>
      </c>
      <c r="DT1300" s="426">
        <v>92</v>
      </c>
      <c r="DU1300" s="426">
        <v>221</v>
      </c>
      <c r="DV1300" s="426">
        <v>29</v>
      </c>
      <c r="DW1300" s="426">
        <v>241</v>
      </c>
      <c r="DX1300" s="426">
        <v>201</v>
      </c>
      <c r="DY1300" s="426">
        <v>2</v>
      </c>
      <c r="DZ1300" s="426">
        <v>136</v>
      </c>
      <c r="EA1300" s="426">
        <v>183</v>
      </c>
      <c r="EB1300" s="426">
        <v>156</v>
      </c>
      <c r="EC1300" s="426">
        <v>39</v>
      </c>
      <c r="ED1300" s="426">
        <v>168</v>
      </c>
      <c r="EE1300" s="426">
        <v>33</v>
      </c>
      <c r="EF1300" s="426">
        <v>208</v>
      </c>
      <c r="EG1300" s="426">
        <v>38</v>
      </c>
      <c r="EH1300" s="426">
        <v>127</v>
      </c>
      <c r="EI1300" s="426">
        <v>107</v>
      </c>
      <c r="EJ1300" s="426">
        <v>222</v>
      </c>
      <c r="EK1300" s="426">
        <v>90</v>
      </c>
      <c r="EL1300" s="426">
        <v>34</v>
      </c>
      <c r="EM1300" s="426">
        <v>102</v>
      </c>
      <c r="EN1300" s="426">
        <v>210</v>
      </c>
      <c r="EO1300" s="426">
        <v>171</v>
      </c>
      <c r="EP1300" s="426">
        <v>154</v>
      </c>
      <c r="EQ1300" s="426">
        <v>104</v>
      </c>
      <c r="ER1300" s="426">
        <v>9</v>
      </c>
      <c r="ES1300" s="426">
        <v>120</v>
      </c>
      <c r="ET1300" s="426">
        <v>167</v>
      </c>
      <c r="EU1300" s="426">
        <v>170</v>
      </c>
      <c r="EV1300" s="426">
        <v>139</v>
      </c>
      <c r="EW1300" s="426">
        <v>79</v>
      </c>
      <c r="EX1300" s="426">
        <v>47</v>
      </c>
      <c r="EY1300" s="426">
        <v>58</v>
      </c>
      <c r="EZ1300" s="426">
        <v>164</v>
      </c>
      <c r="FA1300" s="426">
        <v>238</v>
      </c>
      <c r="FB1300" s="426">
        <v>245</v>
      </c>
      <c r="FC1300" s="426">
        <v>252</v>
      </c>
      <c r="FD1300" s="426">
        <v>54</v>
      </c>
      <c r="FE1300" s="426">
        <v>35</v>
      </c>
      <c r="FF1300" s="426">
        <v>114</v>
      </c>
      <c r="FG1300" s="426">
        <v>134</v>
      </c>
      <c r="FH1300" s="426">
        <v>143</v>
      </c>
      <c r="FI1300" s="426">
        <v>147</v>
      </c>
      <c r="FJ1300" s="426">
        <v>145</v>
      </c>
      <c r="FK1300" s="426">
        <v>240</v>
      </c>
      <c r="FL1300" s="426">
        <v>37</v>
      </c>
      <c r="FM1300" s="426">
        <v>230</v>
      </c>
      <c r="FN1300" s="426">
        <v>146</v>
      </c>
      <c r="FO1300" s="426">
        <v>124</v>
      </c>
      <c r="FP1300" s="426">
        <v>41</v>
      </c>
      <c r="FQ1300" s="426">
        <v>101</v>
      </c>
      <c r="FR1300" s="426">
        <v>218</v>
      </c>
      <c r="FS1300" s="426">
        <v>118</v>
      </c>
      <c r="FT1300" s="426">
        <v>163</v>
      </c>
      <c r="FU1300" s="426">
        <v>16</v>
      </c>
      <c r="FV1300" s="426">
        <v>209</v>
      </c>
      <c r="FW1300" s="426">
        <v>31</v>
      </c>
      <c r="FX1300" s="426">
        <v>204</v>
      </c>
      <c r="FY1300" s="426">
        <v>178</v>
      </c>
      <c r="FZ1300" s="426">
        <v>173</v>
      </c>
      <c r="GA1300" s="426">
        <v>125</v>
      </c>
      <c r="GB1300" s="426">
        <v>213</v>
      </c>
      <c r="GC1300" s="426">
        <v>68</v>
      </c>
      <c r="GD1300" s="426">
        <v>113</v>
      </c>
      <c r="GE1300" s="426">
        <v>119</v>
      </c>
      <c r="GF1300" s="426">
        <v>192</v>
      </c>
      <c r="GG1300" s="426">
        <v>6</v>
      </c>
      <c r="GH1300" s="426">
        <v>251</v>
      </c>
      <c r="GI1300" s="426">
        <v>179</v>
      </c>
      <c r="GJ1300" s="426">
        <v>215</v>
      </c>
      <c r="GK1300" s="426">
        <v>197</v>
      </c>
      <c r="GL1300" s="426">
        <v>140</v>
      </c>
      <c r="GM1300" s="426">
        <v>87</v>
      </c>
      <c r="GN1300" s="426">
        <v>169</v>
      </c>
      <c r="GO1300" s="426">
        <v>83</v>
      </c>
      <c r="GP1300" s="426">
        <v>110</v>
      </c>
      <c r="GQ1300" s="426">
        <v>153</v>
      </c>
      <c r="GR1300" s="426">
        <v>49</v>
      </c>
      <c r="GS1300" s="426">
        <v>55</v>
      </c>
      <c r="GT1300" s="426">
        <v>158</v>
      </c>
      <c r="GU1300" s="426">
        <v>89</v>
      </c>
      <c r="GV1300" s="426">
        <v>202</v>
      </c>
      <c r="GW1300" s="426">
        <v>128</v>
      </c>
      <c r="GX1300" s="426">
        <v>144</v>
      </c>
      <c r="GY1300" s="426">
        <v>121</v>
      </c>
      <c r="GZ1300" s="426">
        <v>20</v>
      </c>
      <c r="HA1300" s="426">
        <v>137</v>
      </c>
      <c r="HB1300" s="426">
        <v>236</v>
      </c>
      <c r="HC1300" s="426">
        <v>70</v>
      </c>
      <c r="HD1300" s="426">
        <v>129</v>
      </c>
      <c r="HE1300" s="426">
        <v>65</v>
      </c>
      <c r="HF1300" s="426">
        <v>13</v>
      </c>
      <c r="HG1300" s="426">
        <v>52</v>
      </c>
      <c r="HH1300" s="426">
        <v>239</v>
      </c>
      <c r="HI1300" s="426">
        <v>191</v>
      </c>
      <c r="HJ1300" s="426">
        <v>250</v>
      </c>
      <c r="HK1300" s="426">
        <v>175</v>
      </c>
      <c r="HL1300" s="426">
        <v>148</v>
      </c>
      <c r="HM1300" s="426">
        <v>234</v>
      </c>
      <c r="HN1300" s="426">
        <v>123</v>
      </c>
      <c r="HO1300" s="426">
        <v>22</v>
      </c>
      <c r="HP1300" s="426">
        <v>255</v>
      </c>
      <c r="HQ1300" s="426">
        <v>138</v>
      </c>
      <c r="HR1300" s="426">
        <v>237</v>
      </c>
      <c r="HS1300" s="426">
        <v>74</v>
      </c>
      <c r="HT1300" s="426">
        <v>96</v>
      </c>
      <c r="HU1300" s="426">
        <v>111</v>
      </c>
      <c r="HV1300" s="426">
        <v>142</v>
      </c>
      <c r="HW1300" s="426">
        <v>94</v>
      </c>
      <c r="HX1300" s="426">
        <v>56</v>
      </c>
      <c r="HY1300" s="426">
        <v>182</v>
      </c>
      <c r="HZ1300" s="426">
        <v>42</v>
      </c>
      <c r="IA1300" s="426">
        <v>242</v>
      </c>
      <c r="IB1300" s="426">
        <v>48</v>
      </c>
      <c r="IC1300" s="426">
        <v>181</v>
      </c>
      <c r="ID1300" s="426">
        <v>45</v>
      </c>
      <c r="IE1300" s="426">
        <v>98</v>
      </c>
      <c r="IF1300" s="426">
        <v>76</v>
      </c>
      <c r="IG1300" s="426">
        <v>40</v>
      </c>
      <c r="IH1300" s="426">
        <v>14</v>
      </c>
      <c r="II1300" s="426">
        <v>149</v>
      </c>
      <c r="IJ1300" s="426">
        <v>260</v>
      </c>
      <c r="IK1300" s="426">
        <v>88</v>
      </c>
      <c r="IL1300" s="426">
        <v>5</v>
      </c>
      <c r="IM1300" s="426">
        <v>99</v>
      </c>
      <c r="IN1300" s="426">
        <v>150</v>
      </c>
      <c r="IO1300" s="426">
        <v>91</v>
      </c>
      <c r="IP1300" s="426">
        <v>64</v>
      </c>
      <c r="IQ1300" s="426">
        <v>53</v>
      </c>
      <c r="IR1300" s="426">
        <v>261</v>
      </c>
      <c r="IS1300" s="426">
        <v>44</v>
      </c>
      <c r="IT1300" s="426">
        <v>117</v>
      </c>
      <c r="IU1300" s="426">
        <v>199</v>
      </c>
      <c r="IV1300" s="426">
        <v>122</v>
      </c>
      <c r="IW1300" s="426">
        <v>19</v>
      </c>
      <c r="IX1300" s="426">
        <v>180</v>
      </c>
      <c r="IY1300" s="426">
        <v>152</v>
      </c>
      <c r="JA1300" s="426">
        <v>247</v>
      </c>
      <c r="JB1300" s="426">
        <v>115</v>
      </c>
      <c r="JC1300" s="426">
        <v>185</v>
      </c>
      <c r="JD1300" s="426">
        <v>1</v>
      </c>
      <c r="JF1300" s="426">
        <v>10</v>
      </c>
      <c r="JG1300" s="426">
        <v>26</v>
      </c>
      <c r="JH1300" s="426">
        <v>105</v>
      </c>
      <c r="JI1300" s="426">
        <v>93</v>
      </c>
    </row>
    <row r="1302" spans="4:269" x14ac:dyDescent="0.2">
      <c r="D1302" s="429">
        <v>263</v>
      </c>
      <c r="E1302" s="429" t="s">
        <v>179</v>
      </c>
    </row>
    <row r="1303" spans="4:269" x14ac:dyDescent="0.2">
      <c r="E1303" s="428" t="s">
        <v>130</v>
      </c>
      <c r="F1303" s="426">
        <v>1</v>
      </c>
      <c r="G1303" s="426">
        <v>2</v>
      </c>
      <c r="H1303" s="426">
        <v>3</v>
      </c>
      <c r="I1303" s="426">
        <v>4</v>
      </c>
      <c r="J1303" s="426">
        <v>5</v>
      </c>
      <c r="K1303" s="426">
        <v>6</v>
      </c>
      <c r="L1303" s="426">
        <v>7</v>
      </c>
      <c r="M1303" s="426">
        <v>8</v>
      </c>
      <c r="N1303" s="426">
        <v>9</v>
      </c>
      <c r="O1303" s="426">
        <v>10</v>
      </c>
      <c r="P1303" s="426">
        <v>11</v>
      </c>
      <c r="Q1303" s="426">
        <v>12</v>
      </c>
      <c r="R1303" s="426">
        <v>13</v>
      </c>
      <c r="S1303" s="426">
        <v>14</v>
      </c>
      <c r="T1303" s="426">
        <v>15</v>
      </c>
      <c r="U1303" s="426">
        <v>16</v>
      </c>
      <c r="V1303" s="426">
        <v>17</v>
      </c>
      <c r="W1303" s="426">
        <v>18</v>
      </c>
      <c r="X1303" s="426">
        <v>19</v>
      </c>
      <c r="Y1303" s="426">
        <v>20</v>
      </c>
      <c r="Z1303" s="426">
        <v>21</v>
      </c>
      <c r="AA1303" s="426">
        <v>22</v>
      </c>
      <c r="AB1303" s="426">
        <v>23</v>
      </c>
      <c r="AC1303" s="426">
        <v>24</v>
      </c>
      <c r="AD1303" s="426">
        <v>25</v>
      </c>
      <c r="AE1303" s="426">
        <v>26</v>
      </c>
      <c r="AF1303" s="426">
        <v>27</v>
      </c>
      <c r="AG1303" s="426">
        <v>28</v>
      </c>
      <c r="AH1303" s="426">
        <v>29</v>
      </c>
      <c r="AI1303" s="426">
        <v>30</v>
      </c>
      <c r="AJ1303" s="426">
        <v>31</v>
      </c>
      <c r="AK1303" s="426">
        <v>32</v>
      </c>
      <c r="AL1303" s="426">
        <v>33</v>
      </c>
      <c r="AM1303" s="426">
        <v>34</v>
      </c>
      <c r="AN1303" s="426">
        <v>35</v>
      </c>
      <c r="AO1303" s="426">
        <v>36</v>
      </c>
      <c r="AP1303" s="426">
        <v>37</v>
      </c>
      <c r="AQ1303" s="426">
        <v>38</v>
      </c>
      <c r="AR1303" s="426">
        <v>39</v>
      </c>
      <c r="AS1303" s="426">
        <v>40</v>
      </c>
      <c r="AT1303" s="426">
        <v>41</v>
      </c>
      <c r="AU1303" s="426">
        <v>42</v>
      </c>
      <c r="AV1303" s="426">
        <v>43</v>
      </c>
      <c r="AW1303" s="426">
        <v>44</v>
      </c>
      <c r="AX1303" s="426">
        <v>45</v>
      </c>
      <c r="AY1303" s="426">
        <v>46</v>
      </c>
      <c r="AZ1303" s="426">
        <v>47</v>
      </c>
      <c r="BA1303" s="426">
        <v>48</v>
      </c>
      <c r="BB1303" s="426">
        <v>49</v>
      </c>
      <c r="BC1303" s="426">
        <v>50</v>
      </c>
      <c r="BD1303" s="426">
        <v>51</v>
      </c>
      <c r="BE1303" s="426">
        <v>52</v>
      </c>
      <c r="BF1303" s="426">
        <v>53</v>
      </c>
      <c r="BG1303" s="426">
        <v>54</v>
      </c>
      <c r="BH1303" s="426">
        <v>55</v>
      </c>
      <c r="BI1303" s="426">
        <v>56</v>
      </c>
      <c r="BJ1303" s="426">
        <v>57</v>
      </c>
      <c r="BK1303" s="426">
        <v>58</v>
      </c>
      <c r="BL1303" s="426">
        <v>59</v>
      </c>
      <c r="BM1303" s="426">
        <v>60</v>
      </c>
      <c r="BN1303" s="426">
        <v>61</v>
      </c>
      <c r="BO1303" s="426">
        <v>62</v>
      </c>
      <c r="BP1303" s="426">
        <v>63</v>
      </c>
      <c r="BQ1303" s="426">
        <v>64</v>
      </c>
      <c r="BR1303" s="426">
        <v>65</v>
      </c>
      <c r="BS1303" s="426">
        <v>66</v>
      </c>
      <c r="BT1303" s="426">
        <v>67</v>
      </c>
      <c r="BU1303" s="426">
        <v>68</v>
      </c>
      <c r="BV1303" s="426">
        <v>69</v>
      </c>
      <c r="BW1303" s="426">
        <v>70</v>
      </c>
      <c r="BX1303" s="426">
        <v>71</v>
      </c>
      <c r="BY1303" s="426">
        <v>72</v>
      </c>
      <c r="BZ1303" s="426">
        <v>73</v>
      </c>
      <c r="CA1303" s="426">
        <v>74</v>
      </c>
      <c r="CB1303" s="426">
        <v>75</v>
      </c>
      <c r="CC1303" s="426">
        <v>76</v>
      </c>
      <c r="CD1303" s="426">
        <v>77</v>
      </c>
      <c r="CE1303" s="426">
        <v>78</v>
      </c>
      <c r="CF1303" s="426">
        <v>79</v>
      </c>
      <c r="CG1303" s="426">
        <v>80</v>
      </c>
      <c r="CH1303" s="426">
        <v>81</v>
      </c>
      <c r="CI1303" s="426">
        <v>82</v>
      </c>
      <c r="CJ1303" s="426">
        <v>83</v>
      </c>
      <c r="CK1303" s="426">
        <v>84</v>
      </c>
      <c r="CL1303" s="426">
        <v>85</v>
      </c>
      <c r="CM1303" s="426">
        <v>86</v>
      </c>
      <c r="CN1303" s="426">
        <v>87</v>
      </c>
      <c r="CO1303" s="426">
        <v>88</v>
      </c>
      <c r="CP1303" s="426">
        <v>89</v>
      </c>
      <c r="CQ1303" s="426">
        <v>90</v>
      </c>
      <c r="CR1303" s="426">
        <v>91</v>
      </c>
      <c r="CS1303" s="426">
        <v>92</v>
      </c>
      <c r="CT1303" s="426">
        <v>93</v>
      </c>
      <c r="CU1303" s="426">
        <v>94</v>
      </c>
      <c r="CV1303" s="426">
        <v>95</v>
      </c>
      <c r="CW1303" s="426">
        <v>96</v>
      </c>
      <c r="CX1303" s="426">
        <v>97</v>
      </c>
      <c r="CY1303" s="426">
        <v>98</v>
      </c>
      <c r="CZ1303" s="426">
        <v>99</v>
      </c>
      <c r="DA1303" s="426">
        <v>100</v>
      </c>
      <c r="DB1303" s="426">
        <v>101</v>
      </c>
      <c r="DC1303" s="426">
        <v>102</v>
      </c>
      <c r="DD1303" s="426">
        <v>103</v>
      </c>
      <c r="DE1303" s="426">
        <v>104</v>
      </c>
      <c r="DF1303" s="426">
        <v>105</v>
      </c>
      <c r="DG1303" s="426">
        <v>106</v>
      </c>
      <c r="DH1303" s="426">
        <v>107</v>
      </c>
      <c r="DI1303" s="426">
        <v>108</v>
      </c>
      <c r="DJ1303" s="426">
        <v>109</v>
      </c>
      <c r="DK1303" s="426">
        <v>110</v>
      </c>
      <c r="DL1303" s="426">
        <v>111</v>
      </c>
      <c r="DM1303" s="426">
        <v>112</v>
      </c>
      <c r="DN1303" s="426">
        <v>113</v>
      </c>
      <c r="DO1303" s="426">
        <v>114</v>
      </c>
      <c r="DP1303" s="426">
        <v>115</v>
      </c>
      <c r="DQ1303" s="426">
        <v>116</v>
      </c>
      <c r="DR1303" s="426">
        <v>117</v>
      </c>
      <c r="DS1303" s="426">
        <v>118</v>
      </c>
      <c r="DT1303" s="426">
        <v>119</v>
      </c>
      <c r="DU1303" s="426">
        <v>120</v>
      </c>
      <c r="DV1303" s="426">
        <v>121</v>
      </c>
      <c r="DW1303" s="426">
        <v>122</v>
      </c>
      <c r="DX1303" s="426">
        <v>123</v>
      </c>
      <c r="DY1303" s="426">
        <v>124</v>
      </c>
      <c r="DZ1303" s="426">
        <v>125</v>
      </c>
      <c r="EA1303" s="426">
        <v>126</v>
      </c>
      <c r="EB1303" s="426">
        <v>127</v>
      </c>
      <c r="EC1303" s="426">
        <v>128</v>
      </c>
      <c r="ED1303" s="426">
        <v>129</v>
      </c>
      <c r="EE1303" s="426">
        <v>130</v>
      </c>
      <c r="EF1303" s="426">
        <v>131</v>
      </c>
      <c r="EG1303" s="426">
        <v>132</v>
      </c>
      <c r="EH1303" s="426">
        <v>133</v>
      </c>
      <c r="EI1303" s="426">
        <v>134</v>
      </c>
      <c r="EJ1303" s="426">
        <v>135</v>
      </c>
      <c r="EK1303" s="426">
        <v>136</v>
      </c>
      <c r="EL1303" s="426">
        <v>137</v>
      </c>
      <c r="EM1303" s="426">
        <v>138</v>
      </c>
      <c r="EN1303" s="426">
        <v>139</v>
      </c>
      <c r="EO1303" s="426">
        <v>140</v>
      </c>
      <c r="EP1303" s="426">
        <v>141</v>
      </c>
      <c r="EQ1303" s="426">
        <v>142</v>
      </c>
      <c r="ER1303" s="426">
        <v>143</v>
      </c>
      <c r="ES1303" s="426">
        <v>144</v>
      </c>
      <c r="ET1303" s="426">
        <v>145</v>
      </c>
      <c r="EU1303" s="426">
        <v>146</v>
      </c>
      <c r="EV1303" s="426">
        <v>147</v>
      </c>
      <c r="EW1303" s="426">
        <v>148</v>
      </c>
      <c r="EX1303" s="426">
        <v>149</v>
      </c>
      <c r="EY1303" s="426">
        <v>150</v>
      </c>
      <c r="EZ1303" s="426">
        <v>151</v>
      </c>
      <c r="FA1303" s="426">
        <v>152</v>
      </c>
      <c r="FB1303" s="426">
        <v>153</v>
      </c>
      <c r="FC1303" s="426">
        <v>154</v>
      </c>
      <c r="FD1303" s="426">
        <v>155</v>
      </c>
      <c r="FE1303" s="426">
        <v>156</v>
      </c>
      <c r="FF1303" s="426">
        <v>157</v>
      </c>
      <c r="FG1303" s="426">
        <v>158</v>
      </c>
      <c r="FH1303" s="426">
        <v>159</v>
      </c>
      <c r="FI1303" s="426">
        <v>160</v>
      </c>
      <c r="FJ1303" s="426">
        <v>161</v>
      </c>
      <c r="FK1303" s="426">
        <v>162</v>
      </c>
      <c r="FL1303" s="426">
        <v>163</v>
      </c>
      <c r="FM1303" s="426">
        <v>164</v>
      </c>
      <c r="FN1303" s="426">
        <v>165</v>
      </c>
      <c r="FO1303" s="426">
        <v>166</v>
      </c>
      <c r="FP1303" s="426">
        <v>167</v>
      </c>
      <c r="FQ1303" s="426">
        <v>168</v>
      </c>
      <c r="FR1303" s="426">
        <v>169</v>
      </c>
      <c r="FS1303" s="426">
        <v>170</v>
      </c>
      <c r="FT1303" s="426">
        <v>171</v>
      </c>
      <c r="FU1303" s="426">
        <v>172</v>
      </c>
      <c r="FV1303" s="426">
        <v>173</v>
      </c>
      <c r="FW1303" s="426">
        <v>174</v>
      </c>
      <c r="FX1303" s="426">
        <v>175</v>
      </c>
      <c r="FY1303" s="426">
        <v>176</v>
      </c>
      <c r="FZ1303" s="426">
        <v>177</v>
      </c>
      <c r="GA1303" s="426">
        <v>178</v>
      </c>
      <c r="GB1303" s="426">
        <v>179</v>
      </c>
      <c r="GC1303" s="426">
        <v>180</v>
      </c>
      <c r="GD1303" s="426">
        <v>181</v>
      </c>
      <c r="GE1303" s="426">
        <v>182</v>
      </c>
      <c r="GF1303" s="426">
        <v>183</v>
      </c>
      <c r="GG1303" s="426">
        <v>184</v>
      </c>
      <c r="GH1303" s="426">
        <v>185</v>
      </c>
      <c r="GI1303" s="426">
        <v>186</v>
      </c>
      <c r="GJ1303" s="426">
        <v>187</v>
      </c>
      <c r="GK1303" s="426">
        <v>188</v>
      </c>
      <c r="GL1303" s="426">
        <v>189</v>
      </c>
      <c r="GM1303" s="426">
        <v>190</v>
      </c>
      <c r="GN1303" s="426">
        <v>191</v>
      </c>
      <c r="GO1303" s="426">
        <v>192</v>
      </c>
      <c r="GP1303" s="426">
        <v>193</v>
      </c>
      <c r="GQ1303" s="426">
        <v>194</v>
      </c>
      <c r="GR1303" s="426">
        <v>195</v>
      </c>
      <c r="GS1303" s="426">
        <v>196</v>
      </c>
      <c r="GT1303" s="426">
        <v>197</v>
      </c>
      <c r="GU1303" s="426">
        <v>198</v>
      </c>
      <c r="GV1303" s="426">
        <v>199</v>
      </c>
      <c r="GW1303" s="426">
        <v>200</v>
      </c>
      <c r="GX1303" s="426">
        <v>201</v>
      </c>
      <c r="GY1303" s="426">
        <v>202</v>
      </c>
      <c r="GZ1303" s="426">
        <v>203</v>
      </c>
      <c r="HA1303" s="426">
        <v>204</v>
      </c>
      <c r="HB1303" s="426">
        <v>205</v>
      </c>
      <c r="HC1303" s="426">
        <v>206</v>
      </c>
      <c r="HD1303" s="426">
        <v>207</v>
      </c>
      <c r="HE1303" s="426">
        <v>208</v>
      </c>
      <c r="HF1303" s="426">
        <v>209</v>
      </c>
      <c r="HG1303" s="426">
        <v>210</v>
      </c>
      <c r="HH1303" s="426">
        <v>211</v>
      </c>
      <c r="HI1303" s="426">
        <v>212</v>
      </c>
      <c r="HJ1303" s="426">
        <v>213</v>
      </c>
      <c r="HK1303" s="426">
        <v>214</v>
      </c>
      <c r="HL1303" s="426">
        <v>215</v>
      </c>
      <c r="HM1303" s="426">
        <v>216</v>
      </c>
      <c r="HN1303" s="426">
        <v>217</v>
      </c>
      <c r="HO1303" s="426">
        <v>218</v>
      </c>
      <c r="HP1303" s="426">
        <v>219</v>
      </c>
      <c r="HQ1303" s="426">
        <v>220</v>
      </c>
      <c r="HR1303" s="426">
        <v>221</v>
      </c>
      <c r="HS1303" s="426">
        <v>222</v>
      </c>
      <c r="HT1303" s="426">
        <v>223</v>
      </c>
      <c r="HU1303" s="426">
        <v>224</v>
      </c>
      <c r="HV1303" s="426">
        <v>225</v>
      </c>
      <c r="HW1303" s="426">
        <v>226</v>
      </c>
      <c r="HX1303" s="426">
        <v>227</v>
      </c>
      <c r="HY1303" s="426">
        <v>228</v>
      </c>
      <c r="HZ1303" s="426">
        <v>229</v>
      </c>
      <c r="IA1303" s="426">
        <v>230</v>
      </c>
      <c r="IB1303" s="426">
        <v>231</v>
      </c>
      <c r="IC1303" s="426">
        <v>232</v>
      </c>
      <c r="ID1303" s="426">
        <v>233</v>
      </c>
      <c r="IE1303" s="426">
        <v>234</v>
      </c>
      <c r="IF1303" s="426">
        <v>235</v>
      </c>
      <c r="IG1303" s="426">
        <v>236</v>
      </c>
      <c r="IH1303" s="426">
        <v>237</v>
      </c>
      <c r="II1303" s="426">
        <v>238</v>
      </c>
      <c r="IJ1303" s="426">
        <v>239</v>
      </c>
      <c r="IK1303" s="426">
        <v>240</v>
      </c>
      <c r="IL1303" s="426">
        <v>241</v>
      </c>
      <c r="IM1303" s="426">
        <v>242</v>
      </c>
      <c r="IN1303" s="426">
        <v>243</v>
      </c>
      <c r="IO1303" s="426">
        <v>244</v>
      </c>
      <c r="IP1303" s="426">
        <v>245</v>
      </c>
      <c r="IQ1303" s="426">
        <v>246</v>
      </c>
      <c r="IR1303" s="426">
        <v>247</v>
      </c>
      <c r="IS1303" s="426">
        <v>248</v>
      </c>
      <c r="IT1303" s="426">
        <v>249</v>
      </c>
      <c r="IU1303" s="426">
        <v>250</v>
      </c>
      <c r="IV1303" s="426">
        <v>251</v>
      </c>
      <c r="IW1303" s="426">
        <v>252</v>
      </c>
      <c r="IX1303" s="426">
        <v>253</v>
      </c>
      <c r="IY1303" s="426">
        <v>254</v>
      </c>
      <c r="IZ1303" s="426">
        <v>255</v>
      </c>
      <c r="JA1303" s="426">
        <v>256</v>
      </c>
      <c r="JB1303" s="426">
        <v>257</v>
      </c>
      <c r="JC1303" s="426">
        <v>258</v>
      </c>
      <c r="JD1303" s="426">
        <v>259</v>
      </c>
      <c r="JF1303" s="426">
        <v>260</v>
      </c>
      <c r="JG1303" s="426">
        <v>261</v>
      </c>
      <c r="JH1303" s="426">
        <v>262</v>
      </c>
      <c r="JI1303" s="426">
        <v>263</v>
      </c>
    </row>
    <row r="1304" spans="4:269" x14ac:dyDescent="0.2">
      <c r="E1304" s="428" t="s">
        <v>157</v>
      </c>
      <c r="F1304" s="426">
        <v>124</v>
      </c>
      <c r="G1304" s="426">
        <v>160</v>
      </c>
      <c r="H1304" s="426">
        <v>194</v>
      </c>
      <c r="I1304" s="426">
        <v>110</v>
      </c>
      <c r="J1304" s="426">
        <v>118</v>
      </c>
      <c r="K1304" s="426">
        <v>125</v>
      </c>
      <c r="L1304" s="426">
        <v>183</v>
      </c>
      <c r="M1304" s="426">
        <v>67</v>
      </c>
      <c r="N1304" s="426">
        <v>63</v>
      </c>
      <c r="O1304" s="426">
        <v>263</v>
      </c>
      <c r="P1304" s="426">
        <v>74</v>
      </c>
      <c r="Q1304" s="426">
        <v>234</v>
      </c>
      <c r="R1304" s="426">
        <v>59</v>
      </c>
      <c r="S1304" s="426">
        <v>28</v>
      </c>
      <c r="T1304" s="426">
        <v>142</v>
      </c>
      <c r="U1304" s="426">
        <v>135</v>
      </c>
      <c r="V1304" s="426">
        <v>148</v>
      </c>
      <c r="W1304" s="426">
        <v>101</v>
      </c>
      <c r="X1304" s="426">
        <v>97</v>
      </c>
      <c r="Y1304" s="426">
        <v>233</v>
      </c>
      <c r="Z1304" s="426">
        <v>83</v>
      </c>
      <c r="AA1304" s="426">
        <v>253</v>
      </c>
      <c r="AB1304" s="426">
        <v>126</v>
      </c>
      <c r="AC1304" s="426">
        <v>17</v>
      </c>
      <c r="AD1304" s="426">
        <v>167</v>
      </c>
      <c r="AE1304" s="426">
        <v>50</v>
      </c>
      <c r="AF1304" s="426">
        <v>188</v>
      </c>
      <c r="AG1304" s="426">
        <v>219</v>
      </c>
      <c r="AH1304" s="426">
        <v>211</v>
      </c>
      <c r="AI1304" s="426">
        <v>177</v>
      </c>
      <c r="AJ1304" s="426">
        <v>24</v>
      </c>
      <c r="AK1304" s="426">
        <v>225</v>
      </c>
      <c r="AL1304" s="426">
        <v>214</v>
      </c>
      <c r="AM1304" s="426">
        <v>51</v>
      </c>
      <c r="AN1304" s="426">
        <v>116</v>
      </c>
      <c r="AO1304" s="426">
        <v>245</v>
      </c>
      <c r="AP1304" s="426">
        <v>76</v>
      </c>
      <c r="AQ1304" s="426">
        <v>132</v>
      </c>
      <c r="AR1304" s="426">
        <v>166</v>
      </c>
      <c r="AS1304" s="426">
        <v>82</v>
      </c>
      <c r="AT1304" s="426">
        <v>54</v>
      </c>
      <c r="AU1304" s="426">
        <v>136</v>
      </c>
      <c r="AV1304" s="426">
        <v>152</v>
      </c>
      <c r="AW1304" s="426">
        <v>41</v>
      </c>
      <c r="AX1304" s="426">
        <v>13</v>
      </c>
      <c r="AY1304" s="426">
        <v>25</v>
      </c>
      <c r="AZ1304" s="426">
        <v>153</v>
      </c>
      <c r="BA1304" s="426">
        <v>129</v>
      </c>
      <c r="BB1304" s="426">
        <v>61</v>
      </c>
      <c r="BC1304" s="426">
        <v>168</v>
      </c>
      <c r="BD1304" s="426">
        <v>95</v>
      </c>
      <c r="BE1304" s="426">
        <v>34</v>
      </c>
      <c r="BF1304" s="426">
        <v>246</v>
      </c>
      <c r="BG1304" s="426">
        <v>30</v>
      </c>
      <c r="BH1304" s="426">
        <v>81</v>
      </c>
      <c r="BI1304" s="426">
        <v>88</v>
      </c>
      <c r="BJ1304" s="426">
        <v>69</v>
      </c>
      <c r="BK1304" s="426">
        <v>207</v>
      </c>
      <c r="BL1304" s="426">
        <v>140</v>
      </c>
      <c r="BM1304" s="426">
        <v>38</v>
      </c>
      <c r="BN1304" s="426">
        <v>139</v>
      </c>
      <c r="BO1304" s="426">
        <v>235</v>
      </c>
      <c r="BP1304" s="426">
        <v>209</v>
      </c>
      <c r="BQ1304" s="426">
        <v>121</v>
      </c>
      <c r="BR1304" s="426">
        <v>106</v>
      </c>
      <c r="BS1304" s="426">
        <v>200</v>
      </c>
      <c r="BT1304" s="426">
        <v>228</v>
      </c>
      <c r="BU1304" s="426">
        <v>45</v>
      </c>
      <c r="BV1304" s="426">
        <v>220</v>
      </c>
      <c r="BW1304" s="426">
        <v>236</v>
      </c>
      <c r="BX1304" s="426">
        <v>157</v>
      </c>
      <c r="BY1304" s="426">
        <v>29</v>
      </c>
      <c r="BZ1304" s="426">
        <v>72</v>
      </c>
      <c r="CA1304" s="426">
        <v>162</v>
      </c>
      <c r="CB1304" s="426">
        <v>232</v>
      </c>
      <c r="CC1304" s="426">
        <v>90</v>
      </c>
      <c r="CD1304" s="426">
        <v>218</v>
      </c>
      <c r="CE1304" s="426">
        <v>212</v>
      </c>
      <c r="CF1304" s="426">
        <v>68</v>
      </c>
      <c r="CG1304" s="426">
        <v>3</v>
      </c>
      <c r="CH1304" s="426">
        <v>64</v>
      </c>
      <c r="CI1304" s="426">
        <v>98</v>
      </c>
      <c r="CJ1304" s="426">
        <v>172</v>
      </c>
      <c r="CK1304" s="426">
        <v>241</v>
      </c>
      <c r="CL1304" s="426">
        <v>187</v>
      </c>
      <c r="CM1304" s="426">
        <v>79</v>
      </c>
      <c r="CN1304" s="426">
        <v>40</v>
      </c>
      <c r="CO1304" s="426">
        <v>201</v>
      </c>
      <c r="CP1304" s="426">
        <v>247</v>
      </c>
      <c r="CQ1304" s="426">
        <v>192</v>
      </c>
      <c r="CR1304" s="426">
        <v>127</v>
      </c>
      <c r="CS1304" s="426">
        <v>151</v>
      </c>
      <c r="CT1304" s="426">
        <v>36</v>
      </c>
      <c r="CU1304" s="426">
        <v>191</v>
      </c>
      <c r="CV1304" s="426">
        <v>197</v>
      </c>
      <c r="CW1304" s="426">
        <v>120</v>
      </c>
      <c r="CX1304" s="426">
        <v>70</v>
      </c>
      <c r="CY1304" s="426">
        <v>35</v>
      </c>
      <c r="CZ1304" s="426">
        <v>156</v>
      </c>
      <c r="DA1304" s="426">
        <v>128</v>
      </c>
      <c r="DB1304" s="426">
        <v>10</v>
      </c>
      <c r="DC1304" s="426">
        <v>43</v>
      </c>
      <c r="DD1304" s="426">
        <v>117</v>
      </c>
      <c r="DE1304" s="426">
        <v>137</v>
      </c>
      <c r="DF1304" s="426">
        <v>242</v>
      </c>
      <c r="DG1304" s="426">
        <v>189</v>
      </c>
      <c r="DH1304" s="426">
        <v>195</v>
      </c>
      <c r="DI1304" s="426">
        <v>2</v>
      </c>
      <c r="DJ1304" s="426">
        <v>87</v>
      </c>
      <c r="DK1304" s="426">
        <v>171</v>
      </c>
      <c r="DL1304" s="426">
        <v>122</v>
      </c>
      <c r="DM1304" s="426">
        <v>109</v>
      </c>
      <c r="DN1304" s="426">
        <v>4</v>
      </c>
      <c r="DO1304" s="426">
        <v>260</v>
      </c>
      <c r="DP1304" s="426">
        <v>71</v>
      </c>
      <c r="DQ1304" s="426">
        <v>165</v>
      </c>
      <c r="DR1304" s="426">
        <v>181</v>
      </c>
      <c r="DS1304" s="426">
        <v>144</v>
      </c>
      <c r="DT1304" s="426">
        <v>31</v>
      </c>
      <c r="DU1304" s="426">
        <v>213</v>
      </c>
      <c r="DV1304" s="426">
        <v>33</v>
      </c>
      <c r="DW1304" s="426">
        <v>262</v>
      </c>
      <c r="DX1304" s="426">
        <v>47</v>
      </c>
      <c r="DY1304" s="426">
        <v>243</v>
      </c>
      <c r="DZ1304" s="426">
        <v>112</v>
      </c>
      <c r="EA1304" s="426">
        <v>174</v>
      </c>
      <c r="EB1304" s="426">
        <v>164</v>
      </c>
      <c r="EC1304" s="426">
        <v>186</v>
      </c>
      <c r="ED1304" s="426">
        <v>80</v>
      </c>
      <c r="EE1304" s="426">
        <v>239</v>
      </c>
      <c r="EF1304" s="426">
        <v>185</v>
      </c>
      <c r="EG1304" s="426">
        <v>49</v>
      </c>
      <c r="EH1304" s="426">
        <v>217</v>
      </c>
      <c r="EI1304" s="426">
        <v>203</v>
      </c>
      <c r="EJ1304" s="426">
        <v>73</v>
      </c>
      <c r="EK1304" s="426">
        <v>60</v>
      </c>
      <c r="EL1304" s="426">
        <v>258</v>
      </c>
      <c r="EM1304" s="426">
        <v>77</v>
      </c>
      <c r="EN1304" s="426">
        <v>27</v>
      </c>
      <c r="EO1304" s="426">
        <v>9</v>
      </c>
      <c r="EP1304" s="426">
        <v>169</v>
      </c>
      <c r="EQ1304" s="426">
        <v>145</v>
      </c>
      <c r="ER1304" s="426">
        <v>22</v>
      </c>
      <c r="ES1304" s="426">
        <v>252</v>
      </c>
      <c r="ET1304" s="426">
        <v>206</v>
      </c>
      <c r="EU1304" s="426">
        <v>240</v>
      </c>
      <c r="EV1304" s="426">
        <v>78</v>
      </c>
      <c r="EW1304" s="426">
        <v>91</v>
      </c>
      <c r="EX1304" s="426">
        <v>180</v>
      </c>
      <c r="EY1304" s="426">
        <v>227</v>
      </c>
      <c r="EZ1304" s="426">
        <v>223</v>
      </c>
      <c r="FA1304" s="426">
        <v>161</v>
      </c>
      <c r="FB1304" s="426">
        <v>250</v>
      </c>
      <c r="FC1304" s="426">
        <v>147</v>
      </c>
      <c r="FD1304" s="426">
        <v>231</v>
      </c>
      <c r="FE1304" s="426">
        <v>48</v>
      </c>
      <c r="FF1304" s="426">
        <v>55</v>
      </c>
      <c r="FG1304" s="426">
        <v>62</v>
      </c>
      <c r="FH1304" s="426">
        <v>26</v>
      </c>
      <c r="FI1304" s="426">
        <v>56</v>
      </c>
      <c r="FJ1304" s="426">
        <v>204</v>
      </c>
      <c r="FK1304" s="426">
        <v>158</v>
      </c>
      <c r="FL1304" s="426">
        <v>154</v>
      </c>
      <c r="FM1304" s="426">
        <v>100</v>
      </c>
      <c r="FN1304" s="426">
        <v>14</v>
      </c>
      <c r="FO1304" s="426">
        <v>115</v>
      </c>
      <c r="FP1304" s="426">
        <v>248</v>
      </c>
      <c r="FQ1304" s="426">
        <v>99</v>
      </c>
      <c r="FR1304" s="426">
        <v>11</v>
      </c>
      <c r="FS1304" s="426">
        <v>107</v>
      </c>
      <c r="FT1304" s="426">
        <v>224</v>
      </c>
      <c r="FU1304" s="426">
        <v>86</v>
      </c>
      <c r="FV1304" s="426">
        <v>39</v>
      </c>
      <c r="FW1304" s="426">
        <v>66</v>
      </c>
      <c r="FX1304" s="426">
        <v>176</v>
      </c>
      <c r="FY1304" s="426">
        <v>229</v>
      </c>
      <c r="FZ1304" s="426">
        <v>23</v>
      </c>
      <c r="GA1304" s="426">
        <v>32</v>
      </c>
      <c r="GB1304" s="426">
        <v>222</v>
      </c>
      <c r="GC1304" s="426">
        <v>249</v>
      </c>
      <c r="GD1304" s="426">
        <v>215</v>
      </c>
      <c r="GE1304" s="426">
        <v>244</v>
      </c>
      <c r="GF1304" s="426">
        <v>199</v>
      </c>
      <c r="GG1304" s="426">
        <v>138</v>
      </c>
      <c r="GH1304" s="426">
        <v>131</v>
      </c>
      <c r="GI1304" s="426">
        <v>8</v>
      </c>
      <c r="GJ1304" s="426">
        <v>18</v>
      </c>
      <c r="GK1304" s="426">
        <v>37</v>
      </c>
      <c r="GL1304" s="426">
        <v>1</v>
      </c>
      <c r="GM1304" s="426">
        <v>178</v>
      </c>
      <c r="GN1304" s="426">
        <v>134</v>
      </c>
      <c r="GO1304" s="426">
        <v>170</v>
      </c>
      <c r="GP1304" s="426">
        <v>19</v>
      </c>
      <c r="GQ1304" s="426">
        <v>202</v>
      </c>
      <c r="GR1304" s="426">
        <v>259</v>
      </c>
      <c r="GS1304" s="426">
        <v>208</v>
      </c>
      <c r="GT1304" s="426">
        <v>150</v>
      </c>
      <c r="GU1304" s="426">
        <v>92</v>
      </c>
      <c r="GV1304" s="426">
        <v>163</v>
      </c>
      <c r="GW1304" s="426">
        <v>84</v>
      </c>
      <c r="GX1304" s="426">
        <v>65</v>
      </c>
      <c r="GY1304" s="426">
        <v>254</v>
      </c>
      <c r="GZ1304" s="426">
        <v>111</v>
      </c>
      <c r="HA1304" s="426">
        <v>216</v>
      </c>
      <c r="HB1304" s="426">
        <v>57</v>
      </c>
      <c r="HC1304" s="426">
        <v>5</v>
      </c>
      <c r="HD1304" s="426">
        <v>238</v>
      </c>
      <c r="HE1304" s="426">
        <v>42</v>
      </c>
      <c r="HF1304" s="426">
        <v>96</v>
      </c>
      <c r="HG1304" s="426">
        <v>119</v>
      </c>
      <c r="HH1304" s="426">
        <v>44</v>
      </c>
      <c r="HI1304" s="426">
        <v>15</v>
      </c>
      <c r="HJ1304" s="426">
        <v>7</v>
      </c>
      <c r="HK1304" s="426">
        <v>85</v>
      </c>
      <c r="HL1304" s="426">
        <v>103</v>
      </c>
      <c r="HM1304" s="426">
        <v>184</v>
      </c>
      <c r="HN1304" s="426">
        <v>53</v>
      </c>
      <c r="HO1304" s="426">
        <v>20</v>
      </c>
      <c r="HP1304" s="426">
        <v>141</v>
      </c>
      <c r="HQ1304" s="426">
        <v>257</v>
      </c>
      <c r="HR1304" s="426">
        <v>75</v>
      </c>
      <c r="HS1304" s="426">
        <v>226</v>
      </c>
      <c r="HT1304" s="426">
        <v>105</v>
      </c>
      <c r="HU1304" s="426">
        <v>237</v>
      </c>
      <c r="HV1304" s="426">
        <v>256</v>
      </c>
      <c r="HW1304" s="426">
        <v>230</v>
      </c>
      <c r="HX1304" s="426">
        <v>159</v>
      </c>
      <c r="HY1304" s="426">
        <v>149</v>
      </c>
      <c r="HZ1304" s="426">
        <v>113</v>
      </c>
      <c r="IA1304" s="426">
        <v>16</v>
      </c>
      <c r="IB1304" s="426">
        <v>173</v>
      </c>
      <c r="IC1304" s="426">
        <v>205</v>
      </c>
      <c r="ID1304" s="426">
        <v>155</v>
      </c>
      <c r="IE1304" s="426">
        <v>251</v>
      </c>
      <c r="IF1304" s="426">
        <v>123</v>
      </c>
      <c r="IG1304" s="426">
        <v>114</v>
      </c>
      <c r="IH1304" s="426">
        <v>255</v>
      </c>
      <c r="II1304" s="426">
        <v>130</v>
      </c>
      <c r="IJ1304" s="426">
        <v>210</v>
      </c>
      <c r="IK1304" s="426">
        <v>52</v>
      </c>
      <c r="IL1304" s="426">
        <v>93</v>
      </c>
      <c r="IM1304" s="426">
        <v>89</v>
      </c>
      <c r="IN1304" s="426">
        <v>261</v>
      </c>
      <c r="IO1304" s="426">
        <v>12</v>
      </c>
      <c r="IP1304" s="426">
        <v>221</v>
      </c>
      <c r="IQ1304" s="426">
        <v>143</v>
      </c>
      <c r="IR1304" s="426">
        <v>198</v>
      </c>
      <c r="IS1304" s="426">
        <v>21</v>
      </c>
      <c r="IT1304" s="426">
        <v>46</v>
      </c>
      <c r="IU1304" s="426">
        <v>58</v>
      </c>
      <c r="IV1304" s="426">
        <v>108</v>
      </c>
      <c r="IW1304" s="426">
        <v>104</v>
      </c>
      <c r="IX1304" s="426">
        <v>190</v>
      </c>
      <c r="IY1304" s="426">
        <v>193</v>
      </c>
      <c r="IZ1304" s="426">
        <v>6</v>
      </c>
      <c r="JA1304" s="426">
        <v>94</v>
      </c>
      <c r="JB1304" s="426">
        <v>133</v>
      </c>
      <c r="JC1304" s="426">
        <v>175</v>
      </c>
      <c r="JD1304" s="426">
        <v>182</v>
      </c>
      <c r="JF1304" s="426">
        <v>102</v>
      </c>
      <c r="JG1304" s="426">
        <v>179</v>
      </c>
      <c r="JH1304" s="426">
        <v>196</v>
      </c>
      <c r="JI1304" s="426">
        <v>146</v>
      </c>
    </row>
    <row r="1305" spans="4:269" x14ac:dyDescent="0.2">
      <c r="E1305" s="428" t="s">
        <v>159</v>
      </c>
      <c r="F1305" s="426">
        <v>17</v>
      </c>
      <c r="G1305" s="426">
        <v>46</v>
      </c>
      <c r="H1305" s="426">
        <v>66</v>
      </c>
      <c r="I1305" s="426">
        <v>22</v>
      </c>
      <c r="J1305" s="426">
        <v>8</v>
      </c>
      <c r="K1305" s="426">
        <v>237</v>
      </c>
      <c r="L1305" s="426">
        <v>250</v>
      </c>
      <c r="M1305" s="426">
        <v>200</v>
      </c>
      <c r="N1305" s="426">
        <v>158</v>
      </c>
      <c r="O1305" s="426">
        <v>262</v>
      </c>
      <c r="P1305" s="426">
        <v>145</v>
      </c>
      <c r="Q1305" s="426">
        <v>68</v>
      </c>
      <c r="R1305" s="426">
        <v>26</v>
      </c>
      <c r="S1305" s="426">
        <v>157</v>
      </c>
      <c r="T1305" s="426">
        <v>98</v>
      </c>
      <c r="U1305" s="426">
        <v>182</v>
      </c>
      <c r="V1305" s="426">
        <v>213</v>
      </c>
      <c r="W1305" s="426">
        <v>24</v>
      </c>
      <c r="X1305" s="426">
        <v>186</v>
      </c>
      <c r="Y1305" s="426">
        <v>143</v>
      </c>
      <c r="Z1305" s="426">
        <v>140</v>
      </c>
      <c r="AA1305" s="426">
        <v>236</v>
      </c>
      <c r="AB1305" s="426">
        <v>142</v>
      </c>
      <c r="AC1305" s="426">
        <v>90</v>
      </c>
      <c r="AD1305" s="426">
        <v>91</v>
      </c>
      <c r="AE1305" s="426">
        <v>13</v>
      </c>
      <c r="AF1305" s="426">
        <v>259</v>
      </c>
      <c r="AG1305" s="426">
        <v>164</v>
      </c>
      <c r="AH1305" s="426">
        <v>33</v>
      </c>
      <c r="AI1305" s="426">
        <v>44</v>
      </c>
      <c r="AJ1305" s="426">
        <v>252</v>
      </c>
      <c r="AK1305" s="426">
        <v>219</v>
      </c>
      <c r="AL1305" s="426">
        <v>162</v>
      </c>
      <c r="AM1305" s="426">
        <v>21</v>
      </c>
      <c r="AN1305" s="426">
        <v>223</v>
      </c>
      <c r="AO1305" s="426">
        <v>84</v>
      </c>
      <c r="AP1305" s="426">
        <v>224</v>
      </c>
      <c r="AQ1305" s="426">
        <v>121</v>
      </c>
      <c r="AR1305" s="426">
        <v>78</v>
      </c>
      <c r="AS1305" s="426">
        <v>62</v>
      </c>
      <c r="AT1305" s="426">
        <v>167</v>
      </c>
      <c r="AU1305" s="426">
        <v>204</v>
      </c>
      <c r="AV1305" s="426">
        <v>112</v>
      </c>
      <c r="AW1305" s="426">
        <v>261</v>
      </c>
      <c r="AX1305" s="426">
        <v>27</v>
      </c>
      <c r="AY1305" s="426">
        <v>73</v>
      </c>
      <c r="AZ1305" s="426">
        <v>245</v>
      </c>
      <c r="BA1305" s="426">
        <v>34</v>
      </c>
      <c r="BB1305" s="426">
        <v>125</v>
      </c>
      <c r="BC1305" s="426">
        <v>111</v>
      </c>
      <c r="BD1305" s="426">
        <v>4</v>
      </c>
      <c r="BE1305" s="426">
        <v>178</v>
      </c>
      <c r="BF1305" s="426">
        <v>82</v>
      </c>
      <c r="BG1305" s="426">
        <v>42</v>
      </c>
      <c r="BH1305" s="426">
        <v>67</v>
      </c>
      <c r="BI1305" s="426">
        <v>205</v>
      </c>
      <c r="BJ1305" s="426">
        <v>191</v>
      </c>
      <c r="BK1305" s="426">
        <v>242</v>
      </c>
      <c r="BL1305" s="426">
        <v>233</v>
      </c>
      <c r="BM1305" s="426">
        <v>47</v>
      </c>
      <c r="BN1305" s="426">
        <v>263</v>
      </c>
      <c r="BO1305" s="426">
        <v>50</v>
      </c>
      <c r="BP1305" s="426">
        <v>235</v>
      </c>
      <c r="BQ1305" s="426">
        <v>53</v>
      </c>
      <c r="BR1305" s="426">
        <v>173</v>
      </c>
      <c r="BS1305" s="426">
        <v>55</v>
      </c>
      <c r="BT1305" s="426">
        <v>199</v>
      </c>
      <c r="BU1305" s="426">
        <v>107</v>
      </c>
      <c r="BV1305" s="426">
        <v>148</v>
      </c>
      <c r="BW1305" s="426">
        <v>211</v>
      </c>
      <c r="BX1305" s="426">
        <v>155</v>
      </c>
      <c r="BY1305" s="426">
        <v>176</v>
      </c>
      <c r="BZ1305" s="426">
        <v>135</v>
      </c>
      <c r="CA1305" s="426">
        <v>77</v>
      </c>
      <c r="CB1305" s="426">
        <v>108</v>
      </c>
      <c r="CC1305" s="426">
        <v>35</v>
      </c>
      <c r="CD1305" s="426">
        <v>54</v>
      </c>
      <c r="CE1305" s="426">
        <v>141</v>
      </c>
      <c r="CF1305" s="426">
        <v>240</v>
      </c>
      <c r="CG1305" s="426">
        <v>207</v>
      </c>
      <c r="CH1305" s="426">
        <v>40</v>
      </c>
      <c r="CI1305" s="426">
        <v>120</v>
      </c>
      <c r="CJ1305" s="426">
        <v>114</v>
      </c>
      <c r="CK1305" s="426">
        <v>212</v>
      </c>
      <c r="CL1305" s="426">
        <v>102</v>
      </c>
      <c r="CM1305" s="426">
        <v>170</v>
      </c>
      <c r="CN1305" s="426">
        <v>74</v>
      </c>
      <c r="CO1305" s="426">
        <v>6</v>
      </c>
      <c r="CP1305" s="426">
        <v>198</v>
      </c>
      <c r="CQ1305" s="426">
        <v>183</v>
      </c>
      <c r="CR1305" s="426">
        <v>160</v>
      </c>
      <c r="CS1305" s="426">
        <v>168</v>
      </c>
      <c r="CT1305" s="426">
        <v>216</v>
      </c>
      <c r="CU1305" s="426">
        <v>185</v>
      </c>
      <c r="CV1305" s="426">
        <v>48</v>
      </c>
      <c r="CW1305" s="426">
        <v>210</v>
      </c>
      <c r="CX1305" s="426">
        <v>241</v>
      </c>
      <c r="CY1305" s="426">
        <v>56</v>
      </c>
      <c r="CZ1305" s="426">
        <v>165</v>
      </c>
      <c r="DA1305" s="426">
        <v>228</v>
      </c>
      <c r="DB1305" s="426">
        <v>14</v>
      </c>
      <c r="DC1305" s="426">
        <v>229</v>
      </c>
      <c r="DD1305" s="426">
        <v>124</v>
      </c>
      <c r="DE1305" s="426">
        <v>127</v>
      </c>
      <c r="DF1305" s="426">
        <v>166</v>
      </c>
      <c r="DG1305" s="426">
        <v>150</v>
      </c>
      <c r="DH1305" s="426">
        <v>243</v>
      </c>
      <c r="DI1305" s="426">
        <v>225</v>
      </c>
      <c r="DJ1305" s="426">
        <v>75</v>
      </c>
      <c r="DK1305" s="426">
        <v>32</v>
      </c>
      <c r="DL1305" s="426">
        <v>128</v>
      </c>
      <c r="DM1305" s="426">
        <v>58</v>
      </c>
      <c r="DN1305" s="426">
        <v>255</v>
      </c>
      <c r="DO1305" s="426">
        <v>230</v>
      </c>
      <c r="DP1305" s="426">
        <v>11</v>
      </c>
      <c r="DQ1305" s="426">
        <v>63</v>
      </c>
      <c r="DR1305" s="426">
        <v>130</v>
      </c>
      <c r="DS1305" s="426">
        <v>109</v>
      </c>
      <c r="DT1305" s="426">
        <v>72</v>
      </c>
      <c r="DU1305" s="426">
        <v>36</v>
      </c>
      <c r="DV1305" s="426">
        <v>222</v>
      </c>
      <c r="DW1305" s="426">
        <v>38</v>
      </c>
      <c r="DX1305" s="426">
        <v>25</v>
      </c>
      <c r="DY1305" s="426">
        <v>171</v>
      </c>
      <c r="DZ1305" s="426">
        <v>139</v>
      </c>
      <c r="EA1305" s="426">
        <v>179</v>
      </c>
      <c r="EB1305" s="426">
        <v>203</v>
      </c>
      <c r="EC1305" s="426">
        <v>9</v>
      </c>
      <c r="ED1305" s="426">
        <v>92</v>
      </c>
      <c r="EE1305" s="426">
        <v>88</v>
      </c>
      <c r="EF1305" s="426">
        <v>87</v>
      </c>
      <c r="EG1305" s="426">
        <v>184</v>
      </c>
      <c r="EH1305" s="426">
        <v>60</v>
      </c>
      <c r="EI1305" s="426">
        <v>256</v>
      </c>
      <c r="EJ1305" s="426">
        <v>253</v>
      </c>
      <c r="EK1305" s="426">
        <v>192</v>
      </c>
      <c r="EL1305" s="426">
        <v>175</v>
      </c>
      <c r="EM1305" s="426">
        <v>231</v>
      </c>
      <c r="EN1305" s="426">
        <v>196</v>
      </c>
      <c r="EO1305" s="426">
        <v>117</v>
      </c>
      <c r="EP1305" s="426">
        <v>45</v>
      </c>
      <c r="EQ1305" s="426">
        <v>260</v>
      </c>
      <c r="ER1305" s="426">
        <v>159</v>
      </c>
      <c r="ES1305" s="426">
        <v>226</v>
      </c>
      <c r="ET1305" s="426">
        <v>174</v>
      </c>
      <c r="EU1305" s="426">
        <v>180</v>
      </c>
      <c r="EV1305" s="426">
        <v>214</v>
      </c>
      <c r="EW1305" s="426">
        <v>69</v>
      </c>
      <c r="EX1305" s="426">
        <v>258</v>
      </c>
      <c r="EY1305" s="426">
        <v>218</v>
      </c>
      <c r="EZ1305" s="426">
        <v>249</v>
      </c>
      <c r="FA1305" s="426">
        <v>79</v>
      </c>
      <c r="FB1305" s="426">
        <v>52</v>
      </c>
      <c r="FC1305" s="426">
        <v>115</v>
      </c>
      <c r="FD1305" s="426">
        <v>61</v>
      </c>
      <c r="FE1305" s="426">
        <v>103</v>
      </c>
      <c r="FF1305" s="426">
        <v>30</v>
      </c>
      <c r="FG1305" s="426">
        <v>89</v>
      </c>
      <c r="FH1305" s="426">
        <v>238</v>
      </c>
      <c r="FI1305" s="426">
        <v>76</v>
      </c>
      <c r="FJ1305" s="426">
        <v>137</v>
      </c>
      <c r="FK1305" s="426">
        <v>154</v>
      </c>
      <c r="FL1305" s="426">
        <v>12</v>
      </c>
      <c r="FM1305" s="426">
        <v>65</v>
      </c>
      <c r="FN1305" s="426">
        <v>31</v>
      </c>
      <c r="FO1305" s="426">
        <v>110</v>
      </c>
      <c r="FP1305" s="426">
        <v>134</v>
      </c>
      <c r="FQ1305" s="426">
        <v>116</v>
      </c>
      <c r="FR1305" s="426">
        <v>208</v>
      </c>
      <c r="FS1305" s="426">
        <v>94</v>
      </c>
      <c r="FT1305" s="426">
        <v>104</v>
      </c>
      <c r="FU1305" s="426">
        <v>20</v>
      </c>
      <c r="FV1305" s="426">
        <v>64</v>
      </c>
      <c r="FW1305" s="426">
        <v>2</v>
      </c>
      <c r="FX1305" s="426">
        <v>86</v>
      </c>
      <c r="FY1305" s="426">
        <v>163</v>
      </c>
      <c r="FZ1305" s="426">
        <v>19</v>
      </c>
      <c r="GA1305" s="426">
        <v>195</v>
      </c>
      <c r="GB1305" s="426">
        <v>206</v>
      </c>
      <c r="GC1305" s="426">
        <v>136</v>
      </c>
      <c r="GD1305" s="426">
        <v>59</v>
      </c>
      <c r="GE1305" s="426">
        <v>105</v>
      </c>
      <c r="GF1305" s="426">
        <v>227</v>
      </c>
      <c r="GG1305" s="426">
        <v>43</v>
      </c>
      <c r="GH1305" s="426">
        <v>18</v>
      </c>
      <c r="GI1305" s="426">
        <v>194</v>
      </c>
      <c r="GJ1305" s="426">
        <v>96</v>
      </c>
      <c r="GK1305" s="426">
        <v>15</v>
      </c>
      <c r="GL1305" s="426">
        <v>95</v>
      </c>
      <c r="GM1305" s="426">
        <v>23</v>
      </c>
      <c r="GN1305" s="426">
        <v>39</v>
      </c>
      <c r="GO1305" s="426">
        <v>149</v>
      </c>
      <c r="GP1305" s="426">
        <v>57</v>
      </c>
      <c r="GQ1305" s="426">
        <v>132</v>
      </c>
      <c r="GR1305" s="426">
        <v>41</v>
      </c>
      <c r="GS1305" s="426">
        <v>193</v>
      </c>
      <c r="GT1305" s="426">
        <v>123</v>
      </c>
      <c r="GU1305" s="426">
        <v>177</v>
      </c>
      <c r="GV1305" s="426">
        <v>246</v>
      </c>
      <c r="GW1305" s="426">
        <v>189</v>
      </c>
      <c r="GX1305" s="426">
        <v>197</v>
      </c>
      <c r="GY1305" s="426">
        <v>209</v>
      </c>
      <c r="GZ1305" s="426">
        <v>70</v>
      </c>
      <c r="HA1305" s="426">
        <v>101</v>
      </c>
      <c r="HB1305" s="426">
        <v>217</v>
      </c>
      <c r="HC1305" s="426">
        <v>100</v>
      </c>
      <c r="HD1305" s="426">
        <v>131</v>
      </c>
      <c r="HE1305" s="426">
        <v>106</v>
      </c>
      <c r="HF1305" s="426">
        <v>248</v>
      </c>
      <c r="HG1305" s="426">
        <v>172</v>
      </c>
      <c r="HH1305" s="426">
        <v>220</v>
      </c>
      <c r="HI1305" s="426">
        <v>28</v>
      </c>
      <c r="HJ1305" s="426">
        <v>187</v>
      </c>
      <c r="HK1305" s="426">
        <v>153</v>
      </c>
      <c r="HL1305" s="426">
        <v>181</v>
      </c>
      <c r="HM1305" s="426">
        <v>85</v>
      </c>
      <c r="HN1305" s="426">
        <v>129</v>
      </c>
      <c r="HO1305" s="426">
        <v>257</v>
      </c>
      <c r="HP1305" s="426">
        <v>37</v>
      </c>
      <c r="HQ1305" s="426">
        <v>152</v>
      </c>
      <c r="HR1305" s="426">
        <v>239</v>
      </c>
      <c r="HS1305" s="426">
        <v>138</v>
      </c>
      <c r="HT1305" s="426">
        <v>254</v>
      </c>
      <c r="HU1305" s="426">
        <v>151</v>
      </c>
      <c r="HV1305" s="426">
        <v>83</v>
      </c>
      <c r="HW1305" s="426">
        <v>144</v>
      </c>
      <c r="HX1305" s="426">
        <v>113</v>
      </c>
      <c r="HY1305" s="426">
        <v>97</v>
      </c>
      <c r="HZ1305" s="426">
        <v>10</v>
      </c>
      <c r="IA1305" s="426">
        <v>93</v>
      </c>
      <c r="IB1305" s="426">
        <v>118</v>
      </c>
      <c r="IC1305" s="426">
        <v>5</v>
      </c>
      <c r="ID1305" s="426">
        <v>232</v>
      </c>
      <c r="IE1305" s="426">
        <v>133</v>
      </c>
      <c r="IF1305" s="426">
        <v>201</v>
      </c>
      <c r="IG1305" s="426">
        <v>244</v>
      </c>
      <c r="IH1305" s="426">
        <v>71</v>
      </c>
      <c r="II1305" s="426">
        <v>247</v>
      </c>
      <c r="IJ1305" s="426">
        <v>161</v>
      </c>
      <c r="IK1305" s="426">
        <v>251</v>
      </c>
      <c r="IL1305" s="426">
        <v>119</v>
      </c>
      <c r="IM1305" s="426">
        <v>190</v>
      </c>
      <c r="IN1305" s="426">
        <v>169</v>
      </c>
      <c r="IO1305" s="426">
        <v>16</v>
      </c>
      <c r="IP1305" s="426">
        <v>7</v>
      </c>
      <c r="IQ1305" s="426">
        <v>49</v>
      </c>
      <c r="IR1305" s="426">
        <v>146</v>
      </c>
      <c r="IS1305" s="426">
        <v>221</v>
      </c>
      <c r="IT1305" s="426">
        <v>122</v>
      </c>
      <c r="IU1305" s="426">
        <v>1</v>
      </c>
      <c r="IV1305" s="426">
        <v>29</v>
      </c>
      <c r="IW1305" s="426">
        <v>3</v>
      </c>
      <c r="IX1305" s="426">
        <v>156</v>
      </c>
      <c r="IY1305" s="426">
        <v>126</v>
      </c>
      <c r="IZ1305" s="426">
        <v>188</v>
      </c>
      <c r="JA1305" s="426">
        <v>202</v>
      </c>
      <c r="JB1305" s="426">
        <v>99</v>
      </c>
      <c r="JC1305" s="426">
        <v>147</v>
      </c>
      <c r="JD1305" s="426">
        <v>81</v>
      </c>
      <c r="JF1305" s="426">
        <v>234</v>
      </c>
      <c r="JG1305" s="426">
        <v>80</v>
      </c>
      <c r="JH1305" s="426">
        <v>51</v>
      </c>
      <c r="JI1305" s="426">
        <v>215</v>
      </c>
    </row>
    <row r="1307" spans="4:269" x14ac:dyDescent="0.2">
      <c r="D1307" s="429">
        <v>264</v>
      </c>
      <c r="E1307" s="429" t="s">
        <v>179</v>
      </c>
    </row>
    <row r="1308" spans="4:269" x14ac:dyDescent="0.2">
      <c r="E1308" s="428" t="s">
        <v>130</v>
      </c>
      <c r="F1308" s="426">
        <v>1</v>
      </c>
      <c r="G1308" s="426">
        <v>2</v>
      </c>
      <c r="H1308" s="426">
        <v>3</v>
      </c>
      <c r="I1308" s="426">
        <v>4</v>
      </c>
      <c r="J1308" s="426">
        <v>5</v>
      </c>
      <c r="K1308" s="426">
        <v>6</v>
      </c>
      <c r="L1308" s="426">
        <v>7</v>
      </c>
      <c r="M1308" s="426">
        <v>8</v>
      </c>
      <c r="N1308" s="426">
        <v>9</v>
      </c>
      <c r="O1308" s="426">
        <v>10</v>
      </c>
      <c r="P1308" s="426">
        <v>11</v>
      </c>
      <c r="Q1308" s="426">
        <v>12</v>
      </c>
      <c r="R1308" s="426">
        <v>13</v>
      </c>
      <c r="S1308" s="426">
        <v>14</v>
      </c>
      <c r="T1308" s="426">
        <v>15</v>
      </c>
      <c r="U1308" s="426">
        <v>16</v>
      </c>
      <c r="V1308" s="426">
        <v>17</v>
      </c>
      <c r="W1308" s="426">
        <v>18</v>
      </c>
      <c r="X1308" s="426">
        <v>19</v>
      </c>
      <c r="Y1308" s="426">
        <v>20</v>
      </c>
      <c r="Z1308" s="426">
        <v>21</v>
      </c>
      <c r="AA1308" s="426">
        <v>22</v>
      </c>
      <c r="AB1308" s="426">
        <v>23</v>
      </c>
      <c r="AC1308" s="426">
        <v>24</v>
      </c>
      <c r="AD1308" s="426">
        <v>25</v>
      </c>
      <c r="AE1308" s="426">
        <v>26</v>
      </c>
      <c r="AF1308" s="426">
        <v>27</v>
      </c>
      <c r="AG1308" s="426">
        <v>28</v>
      </c>
      <c r="AH1308" s="426">
        <v>29</v>
      </c>
      <c r="AI1308" s="426">
        <v>30</v>
      </c>
      <c r="AJ1308" s="426">
        <v>31</v>
      </c>
      <c r="AK1308" s="426">
        <v>32</v>
      </c>
      <c r="AL1308" s="426">
        <v>33</v>
      </c>
      <c r="AM1308" s="426">
        <v>34</v>
      </c>
      <c r="AN1308" s="426">
        <v>35</v>
      </c>
      <c r="AO1308" s="426">
        <v>36</v>
      </c>
      <c r="AP1308" s="426">
        <v>37</v>
      </c>
      <c r="AQ1308" s="426">
        <v>38</v>
      </c>
      <c r="AR1308" s="426">
        <v>39</v>
      </c>
      <c r="AS1308" s="426">
        <v>40</v>
      </c>
      <c r="AT1308" s="426">
        <v>41</v>
      </c>
      <c r="AU1308" s="426">
        <v>42</v>
      </c>
      <c r="AV1308" s="426">
        <v>43</v>
      </c>
      <c r="AW1308" s="426">
        <v>44</v>
      </c>
      <c r="AX1308" s="426">
        <v>45</v>
      </c>
      <c r="AY1308" s="426">
        <v>46</v>
      </c>
      <c r="AZ1308" s="426">
        <v>47</v>
      </c>
      <c r="BA1308" s="426">
        <v>48</v>
      </c>
      <c r="BB1308" s="426">
        <v>49</v>
      </c>
      <c r="BC1308" s="426">
        <v>50</v>
      </c>
      <c r="BD1308" s="426">
        <v>51</v>
      </c>
      <c r="BE1308" s="426">
        <v>52</v>
      </c>
      <c r="BF1308" s="426">
        <v>53</v>
      </c>
      <c r="BG1308" s="426">
        <v>54</v>
      </c>
      <c r="BH1308" s="426">
        <v>55</v>
      </c>
      <c r="BI1308" s="426">
        <v>56</v>
      </c>
      <c r="BJ1308" s="426">
        <v>57</v>
      </c>
      <c r="BK1308" s="426">
        <v>58</v>
      </c>
      <c r="BL1308" s="426">
        <v>59</v>
      </c>
      <c r="BM1308" s="426">
        <v>60</v>
      </c>
      <c r="BN1308" s="426">
        <v>61</v>
      </c>
      <c r="BO1308" s="426">
        <v>62</v>
      </c>
      <c r="BP1308" s="426">
        <v>63</v>
      </c>
      <c r="BQ1308" s="426">
        <v>64</v>
      </c>
      <c r="BR1308" s="426">
        <v>65</v>
      </c>
      <c r="BS1308" s="426">
        <v>66</v>
      </c>
      <c r="BT1308" s="426">
        <v>67</v>
      </c>
      <c r="BU1308" s="426">
        <v>68</v>
      </c>
      <c r="BV1308" s="426">
        <v>69</v>
      </c>
      <c r="BW1308" s="426">
        <v>70</v>
      </c>
      <c r="BX1308" s="426">
        <v>71</v>
      </c>
      <c r="BY1308" s="426">
        <v>72</v>
      </c>
      <c r="BZ1308" s="426">
        <v>73</v>
      </c>
      <c r="CA1308" s="426">
        <v>74</v>
      </c>
      <c r="CB1308" s="426">
        <v>75</v>
      </c>
      <c r="CC1308" s="426">
        <v>76</v>
      </c>
      <c r="CD1308" s="426">
        <v>77</v>
      </c>
      <c r="CE1308" s="426">
        <v>78</v>
      </c>
      <c r="CF1308" s="426">
        <v>79</v>
      </c>
      <c r="CG1308" s="426">
        <v>80</v>
      </c>
      <c r="CH1308" s="426">
        <v>81</v>
      </c>
      <c r="CI1308" s="426">
        <v>82</v>
      </c>
      <c r="CJ1308" s="426">
        <v>83</v>
      </c>
      <c r="CK1308" s="426">
        <v>84</v>
      </c>
      <c r="CL1308" s="426">
        <v>85</v>
      </c>
      <c r="CM1308" s="426">
        <v>86</v>
      </c>
      <c r="CN1308" s="426">
        <v>87</v>
      </c>
      <c r="CO1308" s="426">
        <v>88</v>
      </c>
      <c r="CP1308" s="426">
        <v>89</v>
      </c>
      <c r="CQ1308" s="426">
        <v>90</v>
      </c>
      <c r="CR1308" s="426">
        <v>91</v>
      </c>
      <c r="CS1308" s="426">
        <v>92</v>
      </c>
      <c r="CT1308" s="426">
        <v>93</v>
      </c>
      <c r="CU1308" s="426">
        <v>94</v>
      </c>
      <c r="CV1308" s="426">
        <v>95</v>
      </c>
      <c r="CW1308" s="426">
        <v>96</v>
      </c>
      <c r="CX1308" s="426">
        <v>97</v>
      </c>
      <c r="CY1308" s="426">
        <v>98</v>
      </c>
      <c r="CZ1308" s="426">
        <v>99</v>
      </c>
      <c r="DA1308" s="426">
        <v>100</v>
      </c>
      <c r="DB1308" s="426">
        <v>101</v>
      </c>
      <c r="DC1308" s="426">
        <v>102</v>
      </c>
      <c r="DD1308" s="426">
        <v>103</v>
      </c>
      <c r="DE1308" s="426">
        <v>104</v>
      </c>
      <c r="DF1308" s="426">
        <v>105</v>
      </c>
      <c r="DG1308" s="426">
        <v>106</v>
      </c>
      <c r="DH1308" s="426">
        <v>107</v>
      </c>
      <c r="DI1308" s="426">
        <v>108</v>
      </c>
      <c r="DJ1308" s="426">
        <v>109</v>
      </c>
      <c r="DK1308" s="426">
        <v>110</v>
      </c>
      <c r="DL1308" s="426">
        <v>111</v>
      </c>
      <c r="DM1308" s="426">
        <v>112</v>
      </c>
      <c r="DN1308" s="426">
        <v>113</v>
      </c>
      <c r="DO1308" s="426">
        <v>114</v>
      </c>
      <c r="DP1308" s="426">
        <v>115</v>
      </c>
      <c r="DQ1308" s="426">
        <v>116</v>
      </c>
      <c r="DR1308" s="426">
        <v>117</v>
      </c>
      <c r="DS1308" s="426">
        <v>118</v>
      </c>
      <c r="DT1308" s="426">
        <v>119</v>
      </c>
      <c r="DU1308" s="426">
        <v>120</v>
      </c>
      <c r="DV1308" s="426">
        <v>121</v>
      </c>
      <c r="DW1308" s="426">
        <v>122</v>
      </c>
      <c r="DX1308" s="426">
        <v>123</v>
      </c>
      <c r="DY1308" s="426">
        <v>124</v>
      </c>
      <c r="DZ1308" s="426">
        <v>125</v>
      </c>
      <c r="EA1308" s="426">
        <v>126</v>
      </c>
      <c r="EB1308" s="426">
        <v>127</v>
      </c>
      <c r="EC1308" s="426">
        <v>128</v>
      </c>
      <c r="ED1308" s="426">
        <v>129</v>
      </c>
      <c r="EE1308" s="426">
        <v>130</v>
      </c>
      <c r="EF1308" s="426">
        <v>131</v>
      </c>
      <c r="EG1308" s="426">
        <v>132</v>
      </c>
      <c r="EH1308" s="426">
        <v>133</v>
      </c>
      <c r="EI1308" s="426">
        <v>134</v>
      </c>
      <c r="EJ1308" s="426">
        <v>135</v>
      </c>
      <c r="EK1308" s="426">
        <v>136</v>
      </c>
      <c r="EL1308" s="426">
        <v>137</v>
      </c>
      <c r="EM1308" s="426">
        <v>138</v>
      </c>
      <c r="EN1308" s="426">
        <v>139</v>
      </c>
      <c r="EO1308" s="426">
        <v>140</v>
      </c>
      <c r="EP1308" s="426">
        <v>141</v>
      </c>
      <c r="EQ1308" s="426">
        <v>142</v>
      </c>
      <c r="ER1308" s="426">
        <v>143</v>
      </c>
      <c r="ES1308" s="426">
        <v>144</v>
      </c>
      <c r="ET1308" s="426">
        <v>145</v>
      </c>
      <c r="EU1308" s="426">
        <v>146</v>
      </c>
      <c r="EV1308" s="426">
        <v>147</v>
      </c>
      <c r="EW1308" s="426">
        <v>148</v>
      </c>
      <c r="EX1308" s="426">
        <v>149</v>
      </c>
      <c r="EY1308" s="426">
        <v>150</v>
      </c>
      <c r="EZ1308" s="426">
        <v>151</v>
      </c>
      <c r="FA1308" s="426">
        <v>152</v>
      </c>
      <c r="FB1308" s="426">
        <v>153</v>
      </c>
      <c r="FC1308" s="426">
        <v>154</v>
      </c>
      <c r="FD1308" s="426">
        <v>155</v>
      </c>
      <c r="FE1308" s="426">
        <v>156</v>
      </c>
      <c r="FF1308" s="426">
        <v>157</v>
      </c>
      <c r="FG1308" s="426">
        <v>158</v>
      </c>
      <c r="FH1308" s="426">
        <v>159</v>
      </c>
      <c r="FI1308" s="426">
        <v>160</v>
      </c>
      <c r="FJ1308" s="426">
        <v>161</v>
      </c>
      <c r="FK1308" s="426">
        <v>162</v>
      </c>
      <c r="FL1308" s="426">
        <v>163</v>
      </c>
      <c r="FM1308" s="426">
        <v>164</v>
      </c>
      <c r="FN1308" s="426">
        <v>165</v>
      </c>
      <c r="FO1308" s="426">
        <v>166</v>
      </c>
      <c r="FP1308" s="426">
        <v>167</v>
      </c>
      <c r="FQ1308" s="426">
        <v>168</v>
      </c>
      <c r="FR1308" s="426">
        <v>169</v>
      </c>
      <c r="FS1308" s="426">
        <v>170</v>
      </c>
      <c r="FT1308" s="426">
        <v>171</v>
      </c>
      <c r="FU1308" s="426">
        <v>172</v>
      </c>
      <c r="FV1308" s="426">
        <v>173</v>
      </c>
      <c r="FW1308" s="426">
        <v>174</v>
      </c>
      <c r="FX1308" s="426">
        <v>175</v>
      </c>
      <c r="FY1308" s="426">
        <v>176</v>
      </c>
      <c r="FZ1308" s="426">
        <v>177</v>
      </c>
      <c r="GA1308" s="426">
        <v>178</v>
      </c>
      <c r="GB1308" s="426">
        <v>179</v>
      </c>
      <c r="GC1308" s="426">
        <v>180</v>
      </c>
      <c r="GD1308" s="426">
        <v>181</v>
      </c>
      <c r="GE1308" s="426">
        <v>182</v>
      </c>
      <c r="GF1308" s="426">
        <v>183</v>
      </c>
      <c r="GG1308" s="426">
        <v>184</v>
      </c>
      <c r="GH1308" s="426">
        <v>185</v>
      </c>
      <c r="GI1308" s="426">
        <v>186</v>
      </c>
      <c r="GJ1308" s="426">
        <v>187</v>
      </c>
      <c r="GK1308" s="426">
        <v>188</v>
      </c>
      <c r="GL1308" s="426">
        <v>189</v>
      </c>
      <c r="GM1308" s="426">
        <v>190</v>
      </c>
      <c r="GN1308" s="426">
        <v>191</v>
      </c>
      <c r="GO1308" s="426">
        <v>192</v>
      </c>
      <c r="GP1308" s="426">
        <v>193</v>
      </c>
      <c r="GQ1308" s="426">
        <v>194</v>
      </c>
      <c r="GR1308" s="426">
        <v>195</v>
      </c>
      <c r="GS1308" s="426">
        <v>196</v>
      </c>
      <c r="GT1308" s="426">
        <v>197</v>
      </c>
      <c r="GU1308" s="426">
        <v>198</v>
      </c>
      <c r="GV1308" s="426">
        <v>199</v>
      </c>
      <c r="GW1308" s="426">
        <v>200</v>
      </c>
      <c r="GX1308" s="426">
        <v>201</v>
      </c>
      <c r="GY1308" s="426">
        <v>202</v>
      </c>
      <c r="GZ1308" s="426">
        <v>203</v>
      </c>
      <c r="HA1308" s="426">
        <v>204</v>
      </c>
      <c r="HB1308" s="426">
        <v>205</v>
      </c>
      <c r="HC1308" s="426">
        <v>206</v>
      </c>
      <c r="HD1308" s="426">
        <v>207</v>
      </c>
      <c r="HE1308" s="426">
        <v>208</v>
      </c>
      <c r="HF1308" s="426">
        <v>209</v>
      </c>
      <c r="HG1308" s="426">
        <v>210</v>
      </c>
      <c r="HH1308" s="426">
        <v>211</v>
      </c>
      <c r="HI1308" s="426">
        <v>212</v>
      </c>
      <c r="HJ1308" s="426">
        <v>213</v>
      </c>
      <c r="HK1308" s="426">
        <v>214</v>
      </c>
      <c r="HL1308" s="426">
        <v>215</v>
      </c>
      <c r="HM1308" s="426">
        <v>216</v>
      </c>
      <c r="HN1308" s="426">
        <v>217</v>
      </c>
      <c r="HO1308" s="426">
        <v>218</v>
      </c>
      <c r="HP1308" s="426">
        <v>219</v>
      </c>
      <c r="HQ1308" s="426">
        <v>220</v>
      </c>
      <c r="HR1308" s="426">
        <v>221</v>
      </c>
      <c r="HS1308" s="426">
        <v>222</v>
      </c>
      <c r="HT1308" s="426">
        <v>223</v>
      </c>
      <c r="HU1308" s="426">
        <v>224</v>
      </c>
      <c r="HV1308" s="426">
        <v>225</v>
      </c>
      <c r="HW1308" s="426">
        <v>226</v>
      </c>
      <c r="HX1308" s="426">
        <v>227</v>
      </c>
      <c r="HY1308" s="426">
        <v>228</v>
      </c>
      <c r="HZ1308" s="426">
        <v>229</v>
      </c>
      <c r="IA1308" s="426">
        <v>230</v>
      </c>
      <c r="IB1308" s="426">
        <v>231</v>
      </c>
      <c r="IC1308" s="426">
        <v>232</v>
      </c>
      <c r="ID1308" s="426">
        <v>233</v>
      </c>
      <c r="IE1308" s="426">
        <v>234</v>
      </c>
      <c r="IF1308" s="426">
        <v>235</v>
      </c>
      <c r="IG1308" s="426">
        <v>236</v>
      </c>
      <c r="IH1308" s="426">
        <v>237</v>
      </c>
      <c r="II1308" s="426">
        <v>238</v>
      </c>
      <c r="IJ1308" s="426">
        <v>239</v>
      </c>
      <c r="IK1308" s="426">
        <v>240</v>
      </c>
      <c r="IL1308" s="426">
        <v>241</v>
      </c>
      <c r="IM1308" s="426">
        <v>242</v>
      </c>
      <c r="IN1308" s="426">
        <v>243</v>
      </c>
      <c r="IO1308" s="426">
        <v>244</v>
      </c>
      <c r="IP1308" s="426">
        <v>245</v>
      </c>
      <c r="IQ1308" s="426">
        <v>246</v>
      </c>
      <c r="IR1308" s="426">
        <v>247</v>
      </c>
      <c r="IS1308" s="426">
        <v>248</v>
      </c>
      <c r="IT1308" s="426">
        <v>249</v>
      </c>
      <c r="IU1308" s="426">
        <v>250</v>
      </c>
      <c r="IV1308" s="426">
        <v>251</v>
      </c>
      <c r="IW1308" s="426">
        <v>252</v>
      </c>
      <c r="IX1308" s="426">
        <v>253</v>
      </c>
      <c r="IY1308" s="426">
        <v>254</v>
      </c>
      <c r="IZ1308" s="426">
        <v>255</v>
      </c>
      <c r="JA1308" s="426">
        <v>256</v>
      </c>
      <c r="JB1308" s="426">
        <v>257</v>
      </c>
      <c r="JC1308" s="426">
        <v>258</v>
      </c>
      <c r="JD1308" s="426">
        <v>259</v>
      </c>
      <c r="JE1308" s="426">
        <v>260</v>
      </c>
      <c r="JF1308" s="426">
        <v>261</v>
      </c>
      <c r="JG1308" s="426">
        <v>262</v>
      </c>
      <c r="JH1308" s="426">
        <v>263</v>
      </c>
      <c r="JI1308" s="426">
        <v>264</v>
      </c>
    </row>
    <row r="1309" spans="4:269" x14ac:dyDescent="0.2">
      <c r="E1309" s="428" t="s">
        <v>157</v>
      </c>
      <c r="F1309" s="426">
        <v>260</v>
      </c>
      <c r="G1309" s="426">
        <v>9</v>
      </c>
      <c r="H1309" s="426">
        <v>92</v>
      </c>
      <c r="I1309" s="426">
        <v>188</v>
      </c>
      <c r="J1309" s="426">
        <v>36</v>
      </c>
      <c r="K1309" s="426">
        <v>255</v>
      </c>
      <c r="L1309" s="426">
        <v>113</v>
      </c>
      <c r="M1309" s="426">
        <v>222</v>
      </c>
      <c r="N1309" s="426">
        <v>216</v>
      </c>
      <c r="O1309" s="426">
        <v>233</v>
      </c>
      <c r="P1309" s="426">
        <v>112</v>
      </c>
      <c r="Q1309" s="426">
        <v>91</v>
      </c>
      <c r="R1309" s="426">
        <v>264</v>
      </c>
      <c r="S1309" s="426">
        <v>38</v>
      </c>
      <c r="T1309" s="426">
        <v>203</v>
      </c>
      <c r="U1309" s="426">
        <v>37</v>
      </c>
      <c r="V1309" s="426">
        <v>50</v>
      </c>
      <c r="W1309" s="426">
        <v>124</v>
      </c>
      <c r="X1309" s="426">
        <v>235</v>
      </c>
      <c r="Y1309" s="426">
        <v>116</v>
      </c>
      <c r="Z1309" s="426">
        <v>20</v>
      </c>
      <c r="AA1309" s="426">
        <v>73</v>
      </c>
      <c r="AB1309" s="426">
        <v>76</v>
      </c>
      <c r="AC1309" s="426">
        <v>182</v>
      </c>
      <c r="AD1309" s="426">
        <v>171</v>
      </c>
      <c r="AE1309" s="426">
        <v>115</v>
      </c>
      <c r="AF1309" s="426">
        <v>31</v>
      </c>
      <c r="AG1309" s="426">
        <v>77</v>
      </c>
      <c r="AH1309" s="426">
        <v>241</v>
      </c>
      <c r="AI1309" s="426">
        <v>176</v>
      </c>
      <c r="AJ1309" s="426">
        <v>259</v>
      </c>
      <c r="AK1309" s="426">
        <v>53</v>
      </c>
      <c r="AL1309" s="426">
        <v>242</v>
      </c>
      <c r="AM1309" s="426">
        <v>177</v>
      </c>
      <c r="AN1309" s="426">
        <v>87</v>
      </c>
      <c r="AO1309" s="426">
        <v>130</v>
      </c>
      <c r="AP1309" s="426">
        <v>84</v>
      </c>
      <c r="AQ1309" s="426">
        <v>60</v>
      </c>
      <c r="AR1309" s="426">
        <v>197</v>
      </c>
      <c r="AS1309" s="426">
        <v>21</v>
      </c>
      <c r="AT1309" s="426">
        <v>78</v>
      </c>
      <c r="AU1309" s="426">
        <v>181</v>
      </c>
      <c r="AV1309" s="426">
        <v>117</v>
      </c>
      <c r="AW1309" s="426">
        <v>225</v>
      </c>
      <c r="AX1309" s="426">
        <v>248</v>
      </c>
      <c r="AY1309" s="426">
        <v>54</v>
      </c>
      <c r="AZ1309" s="426">
        <v>169</v>
      </c>
      <c r="BA1309" s="426">
        <v>105</v>
      </c>
      <c r="BB1309" s="426">
        <v>63</v>
      </c>
      <c r="BC1309" s="426">
        <v>156</v>
      </c>
      <c r="BD1309" s="426">
        <v>79</v>
      </c>
      <c r="BE1309" s="426">
        <v>254</v>
      </c>
      <c r="BF1309" s="426">
        <v>175</v>
      </c>
      <c r="BG1309" s="426">
        <v>243</v>
      </c>
      <c r="BH1309" s="426">
        <v>22</v>
      </c>
      <c r="BI1309" s="426">
        <v>104</v>
      </c>
      <c r="BJ1309" s="426">
        <v>106</v>
      </c>
      <c r="BK1309" s="426">
        <v>194</v>
      </c>
      <c r="BL1309" s="426">
        <v>220</v>
      </c>
      <c r="BM1309" s="426">
        <v>52</v>
      </c>
      <c r="BN1309" s="426">
        <v>55</v>
      </c>
      <c r="BO1309" s="426">
        <v>98</v>
      </c>
      <c r="BP1309" s="426">
        <v>150</v>
      </c>
      <c r="BQ1309" s="426">
        <v>67</v>
      </c>
      <c r="BR1309" s="426">
        <v>212</v>
      </c>
      <c r="BS1309" s="426">
        <v>247</v>
      </c>
      <c r="BT1309" s="426">
        <v>40</v>
      </c>
      <c r="BU1309" s="426">
        <v>135</v>
      </c>
      <c r="BV1309" s="426">
        <v>33</v>
      </c>
      <c r="BW1309" s="426">
        <v>232</v>
      </c>
      <c r="BX1309" s="426">
        <v>202</v>
      </c>
      <c r="BY1309" s="426">
        <v>163</v>
      </c>
      <c r="BZ1309" s="426">
        <v>47</v>
      </c>
      <c r="CA1309" s="426">
        <v>56</v>
      </c>
      <c r="CB1309" s="426">
        <v>71</v>
      </c>
      <c r="CC1309" s="426">
        <v>109</v>
      </c>
      <c r="CD1309" s="426">
        <v>35</v>
      </c>
      <c r="CE1309" s="426">
        <v>185</v>
      </c>
      <c r="CF1309" s="426">
        <v>187</v>
      </c>
      <c r="CG1309" s="426">
        <v>62</v>
      </c>
      <c r="CH1309" s="426">
        <v>239</v>
      </c>
      <c r="CI1309" s="426">
        <v>94</v>
      </c>
      <c r="CJ1309" s="426">
        <v>34</v>
      </c>
      <c r="CK1309" s="426">
        <v>107</v>
      </c>
      <c r="CL1309" s="426">
        <v>111</v>
      </c>
      <c r="CM1309" s="426">
        <v>219</v>
      </c>
      <c r="CN1309" s="426">
        <v>136</v>
      </c>
      <c r="CO1309" s="426">
        <v>190</v>
      </c>
      <c r="CP1309" s="426">
        <v>208</v>
      </c>
      <c r="CQ1309" s="426">
        <v>11</v>
      </c>
      <c r="CR1309" s="426">
        <v>44</v>
      </c>
      <c r="CS1309" s="426">
        <v>191</v>
      </c>
      <c r="CT1309" s="426">
        <v>95</v>
      </c>
      <c r="CU1309" s="426">
        <v>10</v>
      </c>
      <c r="CV1309" s="426">
        <v>27</v>
      </c>
      <c r="CW1309" s="426">
        <v>25</v>
      </c>
      <c r="CX1309" s="426">
        <v>13</v>
      </c>
      <c r="CY1309" s="426">
        <v>137</v>
      </c>
      <c r="CZ1309" s="426">
        <v>257</v>
      </c>
      <c r="DA1309" s="426">
        <v>162</v>
      </c>
      <c r="DB1309" s="426">
        <v>134</v>
      </c>
      <c r="DC1309" s="426">
        <v>26</v>
      </c>
      <c r="DD1309" s="426">
        <v>139</v>
      </c>
      <c r="DE1309" s="426">
        <v>86</v>
      </c>
      <c r="DF1309" s="426">
        <v>166</v>
      </c>
      <c r="DG1309" s="426">
        <v>192</v>
      </c>
      <c r="DH1309" s="426">
        <v>1</v>
      </c>
      <c r="DI1309" s="426">
        <v>234</v>
      </c>
      <c r="DJ1309" s="426">
        <v>51</v>
      </c>
      <c r="DK1309" s="426">
        <v>152</v>
      </c>
      <c r="DL1309" s="426">
        <v>262</v>
      </c>
      <c r="DM1309" s="426">
        <v>19</v>
      </c>
      <c r="DN1309" s="426">
        <v>119</v>
      </c>
      <c r="DO1309" s="426">
        <v>132</v>
      </c>
      <c r="DP1309" s="426">
        <v>127</v>
      </c>
      <c r="DQ1309" s="426">
        <v>65</v>
      </c>
      <c r="DR1309" s="426">
        <v>108</v>
      </c>
      <c r="DS1309" s="426">
        <v>189</v>
      </c>
      <c r="DT1309" s="426">
        <v>167</v>
      </c>
      <c r="DU1309" s="426">
        <v>8</v>
      </c>
      <c r="DV1309" s="426">
        <v>102</v>
      </c>
      <c r="DW1309" s="426">
        <v>230</v>
      </c>
      <c r="DX1309" s="426">
        <v>172</v>
      </c>
      <c r="DY1309" s="426">
        <v>120</v>
      </c>
      <c r="DZ1309" s="426">
        <v>16</v>
      </c>
      <c r="EA1309" s="426">
        <v>39</v>
      </c>
      <c r="EB1309" s="426">
        <v>14</v>
      </c>
      <c r="EC1309" s="426">
        <v>207</v>
      </c>
      <c r="ED1309" s="426">
        <v>90</v>
      </c>
      <c r="EE1309" s="426">
        <v>131</v>
      </c>
      <c r="EF1309" s="426">
        <v>42</v>
      </c>
      <c r="EG1309" s="426">
        <v>99</v>
      </c>
      <c r="EH1309" s="426">
        <v>252</v>
      </c>
      <c r="EI1309" s="426">
        <v>138</v>
      </c>
      <c r="EJ1309" s="426">
        <v>3</v>
      </c>
      <c r="EK1309" s="426">
        <v>89</v>
      </c>
      <c r="EL1309" s="426">
        <v>143</v>
      </c>
      <c r="EM1309" s="426">
        <v>159</v>
      </c>
      <c r="EN1309" s="426">
        <v>221</v>
      </c>
      <c r="EO1309" s="426">
        <v>74</v>
      </c>
      <c r="EP1309" s="426">
        <v>128</v>
      </c>
      <c r="EQ1309" s="426">
        <v>198</v>
      </c>
      <c r="ER1309" s="426">
        <v>4</v>
      </c>
      <c r="ES1309" s="426">
        <v>66</v>
      </c>
      <c r="ET1309" s="426">
        <v>17</v>
      </c>
      <c r="EU1309" s="426">
        <v>227</v>
      </c>
      <c r="EV1309" s="426">
        <v>141</v>
      </c>
      <c r="EW1309" s="426">
        <v>251</v>
      </c>
      <c r="EX1309" s="426">
        <v>83</v>
      </c>
      <c r="EY1309" s="426">
        <v>214</v>
      </c>
      <c r="EZ1309" s="426">
        <v>178</v>
      </c>
      <c r="FA1309" s="426">
        <v>18</v>
      </c>
      <c r="FB1309" s="426">
        <v>2</v>
      </c>
      <c r="FC1309" s="426">
        <v>201</v>
      </c>
      <c r="FD1309" s="426">
        <v>82</v>
      </c>
      <c r="FE1309" s="426">
        <v>114</v>
      </c>
      <c r="FF1309" s="426">
        <v>263</v>
      </c>
      <c r="FG1309" s="426">
        <v>244</v>
      </c>
      <c r="FH1309" s="426">
        <v>88</v>
      </c>
      <c r="FI1309" s="426">
        <v>246</v>
      </c>
      <c r="FJ1309" s="426">
        <v>123</v>
      </c>
      <c r="FK1309" s="426">
        <v>168</v>
      </c>
      <c r="FL1309" s="426">
        <v>209</v>
      </c>
      <c r="FM1309" s="426">
        <v>81</v>
      </c>
      <c r="FN1309" s="426">
        <v>133</v>
      </c>
      <c r="FO1309" s="426">
        <v>49</v>
      </c>
      <c r="FP1309" s="426">
        <v>231</v>
      </c>
      <c r="FQ1309" s="426">
        <v>30</v>
      </c>
      <c r="FR1309" s="426">
        <v>160</v>
      </c>
      <c r="FS1309" s="426">
        <v>118</v>
      </c>
      <c r="FT1309" s="426">
        <v>43</v>
      </c>
      <c r="FU1309" s="426">
        <v>96</v>
      </c>
      <c r="FV1309" s="426">
        <v>121</v>
      </c>
      <c r="FW1309" s="426">
        <v>6</v>
      </c>
      <c r="FX1309" s="426">
        <v>237</v>
      </c>
      <c r="FY1309" s="426">
        <v>48</v>
      </c>
      <c r="FZ1309" s="426">
        <v>165</v>
      </c>
      <c r="GA1309" s="426">
        <v>154</v>
      </c>
      <c r="GB1309" s="426">
        <v>146</v>
      </c>
      <c r="GC1309" s="426">
        <v>103</v>
      </c>
      <c r="GD1309" s="426">
        <v>180</v>
      </c>
      <c r="GE1309" s="426">
        <v>238</v>
      </c>
      <c r="GF1309" s="426">
        <v>5</v>
      </c>
      <c r="GG1309" s="426">
        <v>93</v>
      </c>
      <c r="GH1309" s="426">
        <v>12</v>
      </c>
      <c r="GI1309" s="426">
        <v>145</v>
      </c>
      <c r="GJ1309" s="426">
        <v>151</v>
      </c>
      <c r="GK1309" s="426">
        <v>226</v>
      </c>
      <c r="GL1309" s="426">
        <v>211</v>
      </c>
      <c r="GM1309" s="426">
        <v>236</v>
      </c>
      <c r="GN1309" s="426">
        <v>158</v>
      </c>
      <c r="GO1309" s="426">
        <v>195</v>
      </c>
      <c r="GP1309" s="426">
        <v>140</v>
      </c>
      <c r="GQ1309" s="426">
        <v>101</v>
      </c>
      <c r="GR1309" s="426">
        <v>149</v>
      </c>
      <c r="GS1309" s="426">
        <v>129</v>
      </c>
      <c r="GT1309" s="426">
        <v>41</v>
      </c>
      <c r="GU1309" s="426">
        <v>69</v>
      </c>
      <c r="GV1309" s="426">
        <v>58</v>
      </c>
      <c r="GW1309" s="426">
        <v>161</v>
      </c>
      <c r="GX1309" s="426">
        <v>250</v>
      </c>
      <c r="GY1309" s="426">
        <v>199</v>
      </c>
      <c r="GZ1309" s="426">
        <v>224</v>
      </c>
      <c r="HA1309" s="426">
        <v>157</v>
      </c>
      <c r="HB1309" s="426">
        <v>144</v>
      </c>
      <c r="HC1309" s="426">
        <v>147</v>
      </c>
      <c r="HD1309" s="426">
        <v>85</v>
      </c>
      <c r="HE1309" s="426">
        <v>97</v>
      </c>
      <c r="HF1309" s="426">
        <v>256</v>
      </c>
      <c r="HG1309" s="426">
        <v>206</v>
      </c>
      <c r="HH1309" s="426">
        <v>249</v>
      </c>
      <c r="HI1309" s="426">
        <v>193</v>
      </c>
      <c r="HJ1309" s="426">
        <v>205</v>
      </c>
      <c r="HK1309" s="426">
        <v>155</v>
      </c>
      <c r="HL1309" s="426">
        <v>28</v>
      </c>
      <c r="HM1309" s="426">
        <v>213</v>
      </c>
      <c r="HN1309" s="426">
        <v>164</v>
      </c>
      <c r="HO1309" s="426">
        <v>80</v>
      </c>
      <c r="HP1309" s="426">
        <v>23</v>
      </c>
      <c r="HQ1309" s="426">
        <v>223</v>
      </c>
      <c r="HR1309" s="426">
        <v>100</v>
      </c>
      <c r="HS1309" s="426">
        <v>75</v>
      </c>
      <c r="HT1309" s="426">
        <v>126</v>
      </c>
      <c r="HU1309" s="426">
        <v>217</v>
      </c>
      <c r="HV1309" s="426">
        <v>64</v>
      </c>
      <c r="HW1309" s="426">
        <v>110</v>
      </c>
      <c r="HX1309" s="426">
        <v>15</v>
      </c>
      <c r="HY1309" s="426">
        <v>61</v>
      </c>
      <c r="HZ1309" s="426">
        <v>57</v>
      </c>
      <c r="IA1309" s="426">
        <v>142</v>
      </c>
      <c r="IB1309" s="426">
        <v>215</v>
      </c>
      <c r="IC1309" s="426">
        <v>179</v>
      </c>
      <c r="ID1309" s="426">
        <v>24</v>
      </c>
      <c r="IE1309" s="426">
        <v>196</v>
      </c>
      <c r="IF1309" s="426">
        <v>253</v>
      </c>
      <c r="IG1309" s="426">
        <v>45</v>
      </c>
      <c r="IH1309" s="426">
        <v>170</v>
      </c>
      <c r="II1309" s="426">
        <v>240</v>
      </c>
      <c r="IJ1309" s="426">
        <v>68</v>
      </c>
      <c r="IK1309" s="426">
        <v>7</v>
      </c>
      <c r="IL1309" s="426">
        <v>245</v>
      </c>
      <c r="IM1309" s="426">
        <v>29</v>
      </c>
      <c r="IN1309" s="426">
        <v>229</v>
      </c>
      <c r="IO1309" s="426">
        <v>70</v>
      </c>
      <c r="IP1309" s="426">
        <v>186</v>
      </c>
      <c r="IQ1309" s="426">
        <v>204</v>
      </c>
      <c r="IR1309" s="426">
        <v>59</v>
      </c>
      <c r="IS1309" s="426">
        <v>122</v>
      </c>
      <c r="IT1309" s="426">
        <v>218</v>
      </c>
      <c r="IU1309" s="426">
        <v>148</v>
      </c>
      <c r="IV1309" s="426">
        <v>174</v>
      </c>
      <c r="IW1309" s="426">
        <v>258</v>
      </c>
      <c r="IX1309" s="426">
        <v>72</v>
      </c>
      <c r="IY1309" s="426">
        <v>46</v>
      </c>
      <c r="IZ1309" s="426">
        <v>183</v>
      </c>
      <c r="JA1309" s="426">
        <v>200</v>
      </c>
      <c r="JB1309" s="426">
        <v>261</v>
      </c>
      <c r="JC1309" s="426">
        <v>184</v>
      </c>
      <c r="JD1309" s="426">
        <v>153</v>
      </c>
      <c r="JE1309" s="426">
        <v>173</v>
      </c>
      <c r="JF1309" s="426">
        <v>228</v>
      </c>
      <c r="JG1309" s="426">
        <v>210</v>
      </c>
      <c r="JH1309" s="426">
        <v>32</v>
      </c>
      <c r="JI1309" s="426">
        <v>125</v>
      </c>
    </row>
    <row r="1310" spans="4:269" x14ac:dyDescent="0.2">
      <c r="E1310" s="428" t="s">
        <v>159</v>
      </c>
      <c r="F1310" s="426">
        <v>210</v>
      </c>
      <c r="G1310" s="426">
        <v>11</v>
      </c>
      <c r="H1310" s="426">
        <v>249</v>
      </c>
      <c r="I1310" s="426">
        <v>158</v>
      </c>
      <c r="J1310" s="426">
        <v>53</v>
      </c>
      <c r="K1310" s="426">
        <v>184</v>
      </c>
      <c r="L1310" s="426">
        <v>180</v>
      </c>
      <c r="M1310" s="426">
        <v>9</v>
      </c>
      <c r="N1310" s="426">
        <v>117</v>
      </c>
      <c r="O1310" s="426">
        <v>192</v>
      </c>
      <c r="P1310" s="426">
        <v>28</v>
      </c>
      <c r="Q1310" s="426">
        <v>173</v>
      </c>
      <c r="R1310" s="426">
        <v>127</v>
      </c>
      <c r="S1310" s="426">
        <v>236</v>
      </c>
      <c r="T1310" s="426">
        <v>96</v>
      </c>
      <c r="U1310" s="426">
        <v>220</v>
      </c>
      <c r="V1310" s="426">
        <v>119</v>
      </c>
      <c r="W1310" s="426">
        <v>75</v>
      </c>
      <c r="X1310" s="426">
        <v>31</v>
      </c>
      <c r="Y1310" s="426">
        <v>6</v>
      </c>
      <c r="Z1310" s="426">
        <v>90</v>
      </c>
      <c r="AA1310" s="426">
        <v>63</v>
      </c>
      <c r="AB1310" s="426">
        <v>245</v>
      </c>
      <c r="AC1310" s="426">
        <v>13</v>
      </c>
      <c r="AD1310" s="426">
        <v>181</v>
      </c>
      <c r="AE1310" s="426">
        <v>69</v>
      </c>
      <c r="AF1310" s="426">
        <v>183</v>
      </c>
      <c r="AG1310" s="426">
        <v>116</v>
      </c>
      <c r="AH1310" s="426">
        <v>98</v>
      </c>
      <c r="AI1310" s="426">
        <v>113</v>
      </c>
      <c r="AJ1310" s="426">
        <v>52</v>
      </c>
      <c r="AK1310" s="426">
        <v>3</v>
      </c>
      <c r="AL1310" s="426">
        <v>17</v>
      </c>
      <c r="AM1310" s="426">
        <v>32</v>
      </c>
      <c r="AN1310" s="426">
        <v>259</v>
      </c>
      <c r="AO1310" s="426">
        <v>217</v>
      </c>
      <c r="AP1310" s="426">
        <v>124</v>
      </c>
      <c r="AQ1310" s="426">
        <v>156</v>
      </c>
      <c r="AR1310" s="426">
        <v>77</v>
      </c>
      <c r="AS1310" s="426">
        <v>56</v>
      </c>
      <c r="AT1310" s="426">
        <v>235</v>
      </c>
      <c r="AU1310" s="426">
        <v>159</v>
      </c>
      <c r="AV1310" s="426">
        <v>129</v>
      </c>
      <c r="AW1310" s="426">
        <v>122</v>
      </c>
      <c r="AX1310" s="426">
        <v>1</v>
      </c>
      <c r="AY1310" s="426">
        <v>83</v>
      </c>
      <c r="AZ1310" s="426">
        <v>39</v>
      </c>
      <c r="BA1310" s="426">
        <v>216</v>
      </c>
      <c r="BB1310" s="426">
        <v>108</v>
      </c>
      <c r="BC1310" s="426">
        <v>172</v>
      </c>
      <c r="BD1310" s="426">
        <v>248</v>
      </c>
      <c r="BE1310" s="426">
        <v>71</v>
      </c>
      <c r="BF1310" s="426">
        <v>22</v>
      </c>
      <c r="BG1310" s="426">
        <v>16</v>
      </c>
      <c r="BH1310" s="426">
        <v>261</v>
      </c>
      <c r="BI1310" s="426">
        <v>194</v>
      </c>
      <c r="BJ1310" s="426">
        <v>118</v>
      </c>
      <c r="BK1310" s="426">
        <v>152</v>
      </c>
      <c r="BL1310" s="426">
        <v>215</v>
      </c>
      <c r="BM1310" s="426">
        <v>178</v>
      </c>
      <c r="BN1310" s="426">
        <v>225</v>
      </c>
      <c r="BO1310" s="426">
        <v>188</v>
      </c>
      <c r="BP1310" s="426">
        <v>99</v>
      </c>
      <c r="BQ1310" s="426">
        <v>25</v>
      </c>
      <c r="BR1310" s="426">
        <v>262</v>
      </c>
      <c r="BS1310" s="426">
        <v>187</v>
      </c>
      <c r="BT1310" s="426">
        <v>209</v>
      </c>
      <c r="BU1310" s="426">
        <v>114</v>
      </c>
      <c r="BV1310" s="426">
        <v>166</v>
      </c>
      <c r="BW1310" s="426">
        <v>137</v>
      </c>
      <c r="BX1310" s="426">
        <v>62</v>
      </c>
      <c r="BY1310" s="426">
        <v>223</v>
      </c>
      <c r="BZ1310" s="426">
        <v>142</v>
      </c>
      <c r="CA1310" s="426">
        <v>106</v>
      </c>
      <c r="CB1310" s="426">
        <v>196</v>
      </c>
      <c r="CC1310" s="426">
        <v>34</v>
      </c>
      <c r="CD1310" s="426">
        <v>148</v>
      </c>
      <c r="CE1310" s="426">
        <v>176</v>
      </c>
      <c r="CF1310" s="426">
        <v>226</v>
      </c>
      <c r="CG1310" s="426">
        <v>126</v>
      </c>
      <c r="CH1310" s="426">
        <v>95</v>
      </c>
      <c r="CI1310" s="426">
        <v>43</v>
      </c>
      <c r="CJ1310" s="426">
        <v>19</v>
      </c>
      <c r="CK1310" s="426">
        <v>143</v>
      </c>
      <c r="CL1310" s="426">
        <v>84</v>
      </c>
      <c r="CM1310" s="426">
        <v>144</v>
      </c>
      <c r="CN1310" s="426">
        <v>253</v>
      </c>
      <c r="CO1310" s="426">
        <v>14</v>
      </c>
      <c r="CP1310" s="426">
        <v>121</v>
      </c>
      <c r="CQ1310" s="426">
        <v>136</v>
      </c>
      <c r="CR1310" s="426">
        <v>120</v>
      </c>
      <c r="CS1310" s="426">
        <v>264</v>
      </c>
      <c r="CT1310" s="426">
        <v>161</v>
      </c>
      <c r="CU1310" s="426">
        <v>186</v>
      </c>
      <c r="CV1310" s="426">
        <v>138</v>
      </c>
      <c r="CW1310" s="426">
        <v>164</v>
      </c>
      <c r="CX1310" s="426">
        <v>89</v>
      </c>
      <c r="CY1310" s="426">
        <v>59</v>
      </c>
      <c r="CZ1310" s="426">
        <v>247</v>
      </c>
      <c r="DA1310" s="426">
        <v>112</v>
      </c>
      <c r="DB1310" s="426">
        <v>157</v>
      </c>
      <c r="DC1310" s="426">
        <v>86</v>
      </c>
      <c r="DD1310" s="426">
        <v>67</v>
      </c>
      <c r="DE1310" s="426">
        <v>131</v>
      </c>
      <c r="DF1310" s="426">
        <v>174</v>
      </c>
      <c r="DG1310" s="426">
        <v>218</v>
      </c>
      <c r="DH1310" s="426">
        <v>81</v>
      </c>
      <c r="DI1310" s="426">
        <v>87</v>
      </c>
      <c r="DJ1310" s="426">
        <v>163</v>
      </c>
      <c r="DK1310" s="426">
        <v>92</v>
      </c>
      <c r="DL1310" s="426">
        <v>229</v>
      </c>
      <c r="DM1310" s="426">
        <v>133</v>
      </c>
      <c r="DN1310" s="426">
        <v>49</v>
      </c>
      <c r="DO1310" s="426">
        <v>115</v>
      </c>
      <c r="DP1310" s="426">
        <v>193</v>
      </c>
      <c r="DQ1310" s="426">
        <v>212</v>
      </c>
      <c r="DR1310" s="426">
        <v>79</v>
      </c>
      <c r="DS1310" s="426">
        <v>170</v>
      </c>
      <c r="DT1310" s="426">
        <v>260</v>
      </c>
      <c r="DU1310" s="426">
        <v>141</v>
      </c>
      <c r="DV1310" s="426">
        <v>149</v>
      </c>
      <c r="DW1310" s="426">
        <v>154</v>
      </c>
      <c r="DX1310" s="426">
        <v>109</v>
      </c>
      <c r="DY1310" s="426">
        <v>100</v>
      </c>
      <c r="DZ1310" s="426">
        <v>238</v>
      </c>
      <c r="EA1310" s="426">
        <v>230</v>
      </c>
      <c r="EB1310" s="426">
        <v>221</v>
      </c>
      <c r="EC1310" s="426">
        <v>36</v>
      </c>
      <c r="ED1310" s="426">
        <v>200</v>
      </c>
      <c r="EE1310" s="426">
        <v>151</v>
      </c>
      <c r="EF1310" s="426">
        <v>237</v>
      </c>
      <c r="EG1310" s="426">
        <v>5</v>
      </c>
      <c r="EH1310" s="426">
        <v>111</v>
      </c>
      <c r="EI1310" s="426">
        <v>147</v>
      </c>
      <c r="EJ1310" s="426">
        <v>179</v>
      </c>
      <c r="EK1310" s="426">
        <v>10</v>
      </c>
      <c r="EL1310" s="426">
        <v>189</v>
      </c>
      <c r="EM1310" s="426">
        <v>57</v>
      </c>
      <c r="EN1310" s="426">
        <v>168</v>
      </c>
      <c r="EO1310" s="426">
        <v>26</v>
      </c>
      <c r="EP1310" s="426">
        <v>153</v>
      </c>
      <c r="EQ1310" s="426">
        <v>88</v>
      </c>
      <c r="ER1310" s="426">
        <v>201</v>
      </c>
      <c r="ES1310" s="426">
        <v>47</v>
      </c>
      <c r="ET1310" s="426">
        <v>44</v>
      </c>
      <c r="EU1310" s="426">
        <v>155</v>
      </c>
      <c r="EV1310" s="426">
        <v>146</v>
      </c>
      <c r="EW1310" s="426">
        <v>37</v>
      </c>
      <c r="EX1310" s="426">
        <v>250</v>
      </c>
      <c r="EY1310" s="426">
        <v>191</v>
      </c>
      <c r="EZ1310" s="426">
        <v>205</v>
      </c>
      <c r="FA1310" s="426">
        <v>190</v>
      </c>
      <c r="FB1310" s="426">
        <v>254</v>
      </c>
      <c r="FC1310" s="426">
        <v>110</v>
      </c>
      <c r="FD1310" s="426">
        <v>41</v>
      </c>
      <c r="FE1310" s="426">
        <v>203</v>
      </c>
      <c r="FF1310" s="426">
        <v>240</v>
      </c>
      <c r="FG1310" s="426">
        <v>167</v>
      </c>
      <c r="FH1310" s="426">
        <v>130</v>
      </c>
      <c r="FI1310" s="426">
        <v>211</v>
      </c>
      <c r="FJ1310" s="426">
        <v>214</v>
      </c>
      <c r="FK1310" s="426">
        <v>175</v>
      </c>
      <c r="FL1310" s="426">
        <v>64</v>
      </c>
      <c r="FM1310" s="426">
        <v>97</v>
      </c>
      <c r="FN1310" s="426">
        <v>51</v>
      </c>
      <c r="FO1310" s="426">
        <v>74</v>
      </c>
      <c r="FP1310" s="426">
        <v>150</v>
      </c>
      <c r="FQ1310" s="426">
        <v>15</v>
      </c>
      <c r="FR1310" s="426">
        <v>76</v>
      </c>
      <c r="FS1310" s="426">
        <v>213</v>
      </c>
      <c r="FT1310" s="426">
        <v>243</v>
      </c>
      <c r="FU1310" s="426">
        <v>60</v>
      </c>
      <c r="FV1310" s="426">
        <v>82</v>
      </c>
      <c r="FW1310" s="426">
        <v>227</v>
      </c>
      <c r="FX1310" s="426">
        <v>78</v>
      </c>
      <c r="FY1310" s="426">
        <v>68</v>
      </c>
      <c r="FZ1310" s="426">
        <v>4</v>
      </c>
      <c r="GA1310" s="426">
        <v>199</v>
      </c>
      <c r="GB1310" s="426">
        <v>55</v>
      </c>
      <c r="GC1310" s="426">
        <v>134</v>
      </c>
      <c r="GD1310" s="426">
        <v>182</v>
      </c>
      <c r="GE1310" s="426">
        <v>54</v>
      </c>
      <c r="GF1310" s="426">
        <v>12</v>
      </c>
      <c r="GG1310" s="426">
        <v>255</v>
      </c>
      <c r="GH1310" s="426">
        <v>256</v>
      </c>
      <c r="GI1310" s="426">
        <v>94</v>
      </c>
      <c r="GJ1310" s="426">
        <v>224</v>
      </c>
      <c r="GK1310" s="426">
        <v>45</v>
      </c>
      <c r="GL1310" s="426">
        <v>72</v>
      </c>
      <c r="GM1310" s="426">
        <v>128</v>
      </c>
      <c r="GN1310" s="426">
        <v>70</v>
      </c>
      <c r="GO1310" s="426">
        <v>185</v>
      </c>
      <c r="GP1310" s="426">
        <v>132</v>
      </c>
      <c r="GQ1310" s="426">
        <v>251</v>
      </c>
      <c r="GR1310" s="426">
        <v>202</v>
      </c>
      <c r="GS1310" s="426">
        <v>35</v>
      </c>
      <c r="GT1310" s="426">
        <v>46</v>
      </c>
      <c r="GU1310" s="426">
        <v>241</v>
      </c>
      <c r="GV1310" s="426">
        <v>228</v>
      </c>
      <c r="GW1310" s="426">
        <v>42</v>
      </c>
      <c r="GX1310" s="426">
        <v>24</v>
      </c>
      <c r="GY1310" s="426">
        <v>38</v>
      </c>
      <c r="GZ1310" s="426">
        <v>7</v>
      </c>
      <c r="HA1310" s="426">
        <v>85</v>
      </c>
      <c r="HB1310" s="426">
        <v>198</v>
      </c>
      <c r="HC1310" s="426">
        <v>232</v>
      </c>
      <c r="HD1310" s="426">
        <v>139</v>
      </c>
      <c r="HE1310" s="426">
        <v>257</v>
      </c>
      <c r="HF1310" s="426">
        <v>102</v>
      </c>
      <c r="HG1310" s="426">
        <v>239</v>
      </c>
      <c r="HH1310" s="426">
        <v>125</v>
      </c>
      <c r="HI1310" s="426">
        <v>80</v>
      </c>
      <c r="HJ1310" s="426">
        <v>165</v>
      </c>
      <c r="HK1310" s="426">
        <v>20</v>
      </c>
      <c r="HL1310" s="426">
        <v>66</v>
      </c>
      <c r="HM1310" s="426">
        <v>58</v>
      </c>
      <c r="HN1310" s="426">
        <v>246</v>
      </c>
      <c r="HO1310" s="426">
        <v>40</v>
      </c>
      <c r="HP1310" s="426">
        <v>21</v>
      </c>
      <c r="HQ1310" s="426">
        <v>258</v>
      </c>
      <c r="HR1310" s="426">
        <v>208</v>
      </c>
      <c r="HS1310" s="426">
        <v>233</v>
      </c>
      <c r="HT1310" s="426">
        <v>177</v>
      </c>
      <c r="HU1310" s="426">
        <v>91</v>
      </c>
      <c r="HV1310" s="426">
        <v>101</v>
      </c>
      <c r="HW1310" s="426">
        <v>160</v>
      </c>
      <c r="HX1310" s="426">
        <v>8</v>
      </c>
      <c r="HY1310" s="426">
        <v>195</v>
      </c>
      <c r="HZ1310" s="426">
        <v>171</v>
      </c>
      <c r="IA1310" s="426">
        <v>18</v>
      </c>
      <c r="IB1310" s="426">
        <v>2</v>
      </c>
      <c r="IC1310" s="426">
        <v>219</v>
      </c>
      <c r="ID1310" s="426">
        <v>50</v>
      </c>
      <c r="IE1310" s="426">
        <v>206</v>
      </c>
      <c r="IF1310" s="426">
        <v>222</v>
      </c>
      <c r="IG1310" s="426">
        <v>107</v>
      </c>
      <c r="IH1310" s="426">
        <v>105</v>
      </c>
      <c r="II1310" s="426">
        <v>29</v>
      </c>
      <c r="IJ1310" s="426">
        <v>242</v>
      </c>
      <c r="IK1310" s="426">
        <v>263</v>
      </c>
      <c r="IL1310" s="426">
        <v>140</v>
      </c>
      <c r="IM1310" s="426">
        <v>234</v>
      </c>
      <c r="IN1310" s="426">
        <v>169</v>
      </c>
      <c r="IO1310" s="426">
        <v>73</v>
      </c>
      <c r="IP1310" s="426">
        <v>252</v>
      </c>
      <c r="IQ1310" s="426">
        <v>244</v>
      </c>
      <c r="IR1310" s="426">
        <v>23</v>
      </c>
      <c r="IS1310" s="426">
        <v>145</v>
      </c>
      <c r="IT1310" s="426">
        <v>65</v>
      </c>
      <c r="IU1310" s="426">
        <v>231</v>
      </c>
      <c r="IV1310" s="426">
        <v>27</v>
      </c>
      <c r="IW1310" s="426">
        <v>135</v>
      </c>
      <c r="IX1310" s="426">
        <v>197</v>
      </c>
      <c r="IY1310" s="426">
        <v>123</v>
      </c>
      <c r="IZ1310" s="426">
        <v>104</v>
      </c>
      <c r="JA1310" s="426">
        <v>33</v>
      </c>
      <c r="JB1310" s="426">
        <v>93</v>
      </c>
      <c r="JC1310" s="426">
        <v>204</v>
      </c>
      <c r="JD1310" s="426">
        <v>48</v>
      </c>
      <c r="JE1310" s="426">
        <v>61</v>
      </c>
      <c r="JF1310" s="426">
        <v>103</v>
      </c>
      <c r="JG1310" s="426">
        <v>30</v>
      </c>
      <c r="JH1310" s="426">
        <v>162</v>
      </c>
      <c r="JI1310" s="426">
        <v>207</v>
      </c>
    </row>
    <row r="1312" spans="4:269" x14ac:dyDescent="0.2">
      <c r="D1312" s="429">
        <v>265</v>
      </c>
      <c r="E1312" s="429" t="s">
        <v>179</v>
      </c>
    </row>
    <row r="1313" spans="4:274" x14ac:dyDescent="0.2">
      <c r="E1313" s="428" t="s">
        <v>130</v>
      </c>
      <c r="F1313" s="426">
        <v>1</v>
      </c>
      <c r="G1313" s="426">
        <v>2</v>
      </c>
      <c r="H1313" s="426">
        <v>3</v>
      </c>
      <c r="I1313" s="426">
        <v>4</v>
      </c>
      <c r="J1313" s="426">
        <v>5</v>
      </c>
      <c r="K1313" s="426">
        <v>6</v>
      </c>
      <c r="L1313" s="426">
        <v>7</v>
      </c>
      <c r="M1313" s="426">
        <v>8</v>
      </c>
      <c r="N1313" s="426">
        <v>9</v>
      </c>
      <c r="O1313" s="426">
        <v>10</v>
      </c>
      <c r="P1313" s="426">
        <v>11</v>
      </c>
      <c r="Q1313" s="426">
        <v>12</v>
      </c>
      <c r="R1313" s="426">
        <v>13</v>
      </c>
      <c r="S1313" s="426">
        <v>14</v>
      </c>
      <c r="T1313" s="426">
        <v>15</v>
      </c>
      <c r="U1313" s="426">
        <v>16</v>
      </c>
      <c r="V1313" s="426">
        <v>17</v>
      </c>
      <c r="W1313" s="426">
        <v>18</v>
      </c>
      <c r="X1313" s="426">
        <v>19</v>
      </c>
      <c r="Y1313" s="426">
        <v>20</v>
      </c>
      <c r="Z1313" s="426">
        <v>21</v>
      </c>
      <c r="AA1313" s="426">
        <v>22</v>
      </c>
      <c r="AB1313" s="426">
        <v>23</v>
      </c>
      <c r="AC1313" s="426">
        <v>24</v>
      </c>
      <c r="AD1313" s="426">
        <v>25</v>
      </c>
      <c r="AE1313" s="426">
        <v>26</v>
      </c>
      <c r="AF1313" s="426">
        <v>27</v>
      </c>
      <c r="AG1313" s="426">
        <v>28</v>
      </c>
      <c r="AH1313" s="426">
        <v>29</v>
      </c>
      <c r="AI1313" s="426">
        <v>30</v>
      </c>
      <c r="AJ1313" s="426">
        <v>31</v>
      </c>
      <c r="AK1313" s="426">
        <v>32</v>
      </c>
      <c r="AL1313" s="426">
        <v>33</v>
      </c>
      <c r="AM1313" s="426">
        <v>34</v>
      </c>
      <c r="AN1313" s="426">
        <v>35</v>
      </c>
      <c r="AO1313" s="426">
        <v>36</v>
      </c>
      <c r="AP1313" s="426">
        <v>37</v>
      </c>
      <c r="AQ1313" s="426">
        <v>38</v>
      </c>
      <c r="AR1313" s="426">
        <v>39</v>
      </c>
      <c r="AS1313" s="426">
        <v>40</v>
      </c>
      <c r="AT1313" s="426">
        <v>41</v>
      </c>
      <c r="AU1313" s="426">
        <v>42</v>
      </c>
      <c r="AV1313" s="426">
        <v>43</v>
      </c>
      <c r="AW1313" s="426">
        <v>44</v>
      </c>
      <c r="AX1313" s="426">
        <v>45</v>
      </c>
      <c r="AY1313" s="426">
        <v>46</v>
      </c>
      <c r="AZ1313" s="426">
        <v>47</v>
      </c>
      <c r="BA1313" s="426">
        <v>48</v>
      </c>
      <c r="BB1313" s="426">
        <v>49</v>
      </c>
      <c r="BC1313" s="426">
        <v>50</v>
      </c>
      <c r="BD1313" s="426">
        <v>51</v>
      </c>
      <c r="BE1313" s="426">
        <v>52</v>
      </c>
      <c r="BF1313" s="426">
        <v>53</v>
      </c>
      <c r="BG1313" s="426">
        <v>54</v>
      </c>
      <c r="BH1313" s="426">
        <v>55</v>
      </c>
      <c r="BI1313" s="426">
        <v>56</v>
      </c>
      <c r="BJ1313" s="426">
        <v>57</v>
      </c>
      <c r="BK1313" s="426">
        <v>58</v>
      </c>
      <c r="BL1313" s="426">
        <v>59</v>
      </c>
      <c r="BM1313" s="426">
        <v>60</v>
      </c>
      <c r="BN1313" s="426">
        <v>61</v>
      </c>
      <c r="BO1313" s="426">
        <v>62</v>
      </c>
      <c r="BP1313" s="426">
        <v>63</v>
      </c>
      <c r="BQ1313" s="426">
        <v>64</v>
      </c>
      <c r="BR1313" s="426">
        <v>65</v>
      </c>
      <c r="BS1313" s="426">
        <v>66</v>
      </c>
      <c r="BT1313" s="426">
        <v>67</v>
      </c>
      <c r="BU1313" s="426">
        <v>68</v>
      </c>
      <c r="BV1313" s="426">
        <v>69</v>
      </c>
      <c r="BW1313" s="426">
        <v>70</v>
      </c>
      <c r="BX1313" s="426">
        <v>71</v>
      </c>
      <c r="BY1313" s="426">
        <v>72</v>
      </c>
      <c r="BZ1313" s="426">
        <v>73</v>
      </c>
      <c r="CA1313" s="426">
        <v>74</v>
      </c>
      <c r="CB1313" s="426">
        <v>75</v>
      </c>
      <c r="CC1313" s="426">
        <v>76</v>
      </c>
      <c r="CD1313" s="426">
        <v>77</v>
      </c>
      <c r="CE1313" s="426">
        <v>78</v>
      </c>
      <c r="CF1313" s="426">
        <v>79</v>
      </c>
      <c r="CG1313" s="426">
        <v>80</v>
      </c>
      <c r="CH1313" s="426">
        <v>81</v>
      </c>
      <c r="CI1313" s="426">
        <v>82</v>
      </c>
      <c r="CJ1313" s="426">
        <v>83</v>
      </c>
      <c r="CK1313" s="426">
        <v>84</v>
      </c>
      <c r="CL1313" s="426">
        <v>85</v>
      </c>
      <c r="CM1313" s="426">
        <v>86</v>
      </c>
      <c r="CN1313" s="426">
        <v>87</v>
      </c>
      <c r="CO1313" s="426">
        <v>88</v>
      </c>
      <c r="CP1313" s="426">
        <v>89</v>
      </c>
      <c r="CQ1313" s="426">
        <v>90</v>
      </c>
      <c r="CR1313" s="426">
        <v>91</v>
      </c>
      <c r="CS1313" s="426">
        <v>92</v>
      </c>
      <c r="CT1313" s="426">
        <v>93</v>
      </c>
      <c r="CU1313" s="426">
        <v>94</v>
      </c>
      <c r="CV1313" s="426">
        <v>95</v>
      </c>
      <c r="CW1313" s="426">
        <v>96</v>
      </c>
      <c r="CX1313" s="426">
        <v>97</v>
      </c>
      <c r="CY1313" s="426">
        <v>98</v>
      </c>
      <c r="CZ1313" s="426">
        <v>99</v>
      </c>
      <c r="DA1313" s="426">
        <v>100</v>
      </c>
      <c r="DB1313" s="426">
        <v>101</v>
      </c>
      <c r="DC1313" s="426">
        <v>102</v>
      </c>
      <c r="DD1313" s="426">
        <v>103</v>
      </c>
      <c r="DE1313" s="426">
        <v>104</v>
      </c>
      <c r="DF1313" s="426">
        <v>105</v>
      </c>
      <c r="DG1313" s="426">
        <v>106</v>
      </c>
      <c r="DH1313" s="426">
        <v>107</v>
      </c>
      <c r="DI1313" s="426">
        <v>108</v>
      </c>
      <c r="DJ1313" s="426">
        <v>109</v>
      </c>
      <c r="DK1313" s="426">
        <v>110</v>
      </c>
      <c r="DL1313" s="426">
        <v>111</v>
      </c>
      <c r="DM1313" s="426">
        <v>112</v>
      </c>
      <c r="DN1313" s="426">
        <v>113</v>
      </c>
      <c r="DO1313" s="426">
        <v>114</v>
      </c>
      <c r="DP1313" s="426">
        <v>115</v>
      </c>
      <c r="DQ1313" s="426">
        <v>116</v>
      </c>
      <c r="DR1313" s="426">
        <v>117</v>
      </c>
      <c r="DS1313" s="426">
        <v>118</v>
      </c>
      <c r="DT1313" s="426">
        <v>119</v>
      </c>
      <c r="DU1313" s="426">
        <v>120</v>
      </c>
      <c r="DV1313" s="426">
        <v>121</v>
      </c>
      <c r="DW1313" s="426">
        <v>122</v>
      </c>
      <c r="DX1313" s="426">
        <v>123</v>
      </c>
      <c r="DY1313" s="426">
        <v>124</v>
      </c>
      <c r="DZ1313" s="426">
        <v>125</v>
      </c>
      <c r="EA1313" s="426">
        <v>126</v>
      </c>
      <c r="EB1313" s="426">
        <v>127</v>
      </c>
      <c r="EC1313" s="426">
        <v>128</v>
      </c>
      <c r="ED1313" s="426">
        <v>129</v>
      </c>
      <c r="EE1313" s="426">
        <v>130</v>
      </c>
      <c r="EF1313" s="426">
        <v>131</v>
      </c>
      <c r="EG1313" s="426">
        <v>132</v>
      </c>
      <c r="EH1313" s="426">
        <v>133</v>
      </c>
      <c r="EI1313" s="426">
        <v>134</v>
      </c>
      <c r="EJ1313" s="426">
        <v>135</v>
      </c>
      <c r="EK1313" s="426">
        <v>136</v>
      </c>
      <c r="EL1313" s="426">
        <v>137</v>
      </c>
      <c r="EM1313" s="426">
        <v>138</v>
      </c>
      <c r="EN1313" s="426">
        <v>139</v>
      </c>
      <c r="EO1313" s="426">
        <v>140</v>
      </c>
      <c r="EP1313" s="426">
        <v>141</v>
      </c>
      <c r="EQ1313" s="426">
        <v>142</v>
      </c>
      <c r="ER1313" s="426">
        <v>143</v>
      </c>
      <c r="ES1313" s="426">
        <v>144</v>
      </c>
      <c r="ET1313" s="426">
        <v>145</v>
      </c>
      <c r="EU1313" s="426">
        <v>146</v>
      </c>
      <c r="EV1313" s="426">
        <v>147</v>
      </c>
      <c r="EW1313" s="426">
        <v>148</v>
      </c>
      <c r="EX1313" s="426">
        <v>149</v>
      </c>
      <c r="EY1313" s="426">
        <v>150</v>
      </c>
      <c r="EZ1313" s="426">
        <v>151</v>
      </c>
      <c r="FA1313" s="426">
        <v>152</v>
      </c>
      <c r="FB1313" s="426">
        <v>153</v>
      </c>
      <c r="FC1313" s="426">
        <v>154</v>
      </c>
      <c r="FD1313" s="426">
        <v>155</v>
      </c>
      <c r="FE1313" s="426">
        <v>156</v>
      </c>
      <c r="FF1313" s="426">
        <v>157</v>
      </c>
      <c r="FG1313" s="426">
        <v>158</v>
      </c>
      <c r="FH1313" s="426">
        <v>159</v>
      </c>
      <c r="FI1313" s="426">
        <v>160</v>
      </c>
      <c r="FJ1313" s="426">
        <v>161</v>
      </c>
      <c r="FK1313" s="426">
        <v>162</v>
      </c>
      <c r="FL1313" s="426">
        <v>163</v>
      </c>
      <c r="FM1313" s="426">
        <v>164</v>
      </c>
      <c r="FN1313" s="426">
        <v>165</v>
      </c>
      <c r="FO1313" s="426">
        <v>166</v>
      </c>
      <c r="FP1313" s="426">
        <v>167</v>
      </c>
      <c r="FQ1313" s="426">
        <v>168</v>
      </c>
      <c r="FR1313" s="426">
        <v>169</v>
      </c>
      <c r="FS1313" s="426">
        <v>170</v>
      </c>
      <c r="FT1313" s="426">
        <v>171</v>
      </c>
      <c r="FU1313" s="426">
        <v>172</v>
      </c>
      <c r="FV1313" s="426">
        <v>173</v>
      </c>
      <c r="FW1313" s="426">
        <v>174</v>
      </c>
      <c r="FX1313" s="426">
        <v>175</v>
      </c>
      <c r="FY1313" s="426">
        <v>176</v>
      </c>
      <c r="FZ1313" s="426">
        <v>177</v>
      </c>
      <c r="GA1313" s="426">
        <v>178</v>
      </c>
      <c r="GB1313" s="426">
        <v>179</v>
      </c>
      <c r="GC1313" s="426">
        <v>180</v>
      </c>
      <c r="GD1313" s="426">
        <v>181</v>
      </c>
      <c r="GE1313" s="426">
        <v>182</v>
      </c>
      <c r="GF1313" s="426">
        <v>183</v>
      </c>
      <c r="GG1313" s="426">
        <v>184</v>
      </c>
      <c r="GH1313" s="426">
        <v>185</v>
      </c>
      <c r="GI1313" s="426">
        <v>186</v>
      </c>
      <c r="GJ1313" s="426">
        <v>187</v>
      </c>
      <c r="GK1313" s="426">
        <v>188</v>
      </c>
      <c r="GL1313" s="426">
        <v>189</v>
      </c>
      <c r="GM1313" s="426">
        <v>190</v>
      </c>
      <c r="GN1313" s="426">
        <v>191</v>
      </c>
      <c r="GO1313" s="426">
        <v>192</v>
      </c>
      <c r="GP1313" s="426">
        <v>193</v>
      </c>
      <c r="GQ1313" s="426">
        <v>194</v>
      </c>
      <c r="GR1313" s="426">
        <v>195</v>
      </c>
      <c r="GS1313" s="426">
        <v>196</v>
      </c>
      <c r="GT1313" s="426">
        <v>197</v>
      </c>
      <c r="GU1313" s="426">
        <v>198</v>
      </c>
      <c r="GV1313" s="426">
        <v>199</v>
      </c>
      <c r="GW1313" s="426">
        <v>200</v>
      </c>
      <c r="GX1313" s="426">
        <v>201</v>
      </c>
      <c r="GY1313" s="426">
        <v>202</v>
      </c>
      <c r="GZ1313" s="426">
        <v>203</v>
      </c>
      <c r="HA1313" s="426">
        <v>204</v>
      </c>
      <c r="HB1313" s="426">
        <v>205</v>
      </c>
      <c r="HC1313" s="426">
        <v>206</v>
      </c>
      <c r="HD1313" s="426">
        <v>207</v>
      </c>
      <c r="HE1313" s="426">
        <v>208</v>
      </c>
      <c r="HF1313" s="426">
        <v>209</v>
      </c>
      <c r="HG1313" s="426">
        <v>210</v>
      </c>
      <c r="HH1313" s="426">
        <v>211</v>
      </c>
      <c r="HI1313" s="426">
        <v>212</v>
      </c>
      <c r="HJ1313" s="426">
        <v>213</v>
      </c>
      <c r="HK1313" s="426">
        <v>214</v>
      </c>
      <c r="HL1313" s="426">
        <v>215</v>
      </c>
      <c r="HM1313" s="426">
        <v>216</v>
      </c>
      <c r="HN1313" s="426">
        <v>217</v>
      </c>
      <c r="HO1313" s="426">
        <v>218</v>
      </c>
      <c r="HP1313" s="426">
        <v>219</v>
      </c>
      <c r="HQ1313" s="426">
        <v>220</v>
      </c>
      <c r="HR1313" s="426">
        <v>221</v>
      </c>
      <c r="HS1313" s="426">
        <v>222</v>
      </c>
      <c r="HT1313" s="426">
        <v>223</v>
      </c>
      <c r="HU1313" s="426">
        <v>224</v>
      </c>
      <c r="HV1313" s="426">
        <v>225</v>
      </c>
      <c r="HW1313" s="426">
        <v>226</v>
      </c>
      <c r="HX1313" s="426">
        <v>227</v>
      </c>
      <c r="HY1313" s="426">
        <v>228</v>
      </c>
      <c r="HZ1313" s="426">
        <v>229</v>
      </c>
      <c r="IA1313" s="426">
        <v>230</v>
      </c>
      <c r="IB1313" s="426">
        <v>231</v>
      </c>
      <c r="IC1313" s="426">
        <v>232</v>
      </c>
      <c r="ID1313" s="426">
        <v>233</v>
      </c>
      <c r="IE1313" s="426">
        <v>234</v>
      </c>
      <c r="IF1313" s="426">
        <v>235</v>
      </c>
      <c r="IG1313" s="426">
        <v>236</v>
      </c>
      <c r="IH1313" s="426">
        <v>237</v>
      </c>
      <c r="II1313" s="426">
        <v>238</v>
      </c>
      <c r="IJ1313" s="426">
        <v>239</v>
      </c>
      <c r="IK1313" s="426">
        <v>240</v>
      </c>
      <c r="IL1313" s="426">
        <v>241</v>
      </c>
      <c r="IM1313" s="426">
        <v>242</v>
      </c>
      <c r="IN1313" s="426">
        <v>243</v>
      </c>
      <c r="IO1313" s="426">
        <v>244</v>
      </c>
      <c r="IP1313" s="426">
        <v>245</v>
      </c>
      <c r="IQ1313" s="426">
        <v>246</v>
      </c>
      <c r="IR1313" s="426">
        <v>247</v>
      </c>
      <c r="IS1313" s="426">
        <v>248</v>
      </c>
      <c r="IT1313" s="426">
        <v>249</v>
      </c>
      <c r="IU1313" s="426">
        <v>250</v>
      </c>
      <c r="IV1313" s="426">
        <v>251</v>
      </c>
      <c r="IW1313" s="426">
        <v>252</v>
      </c>
      <c r="IX1313" s="426">
        <v>253</v>
      </c>
      <c r="IY1313" s="426">
        <v>254</v>
      </c>
      <c r="IZ1313" s="426">
        <v>255</v>
      </c>
      <c r="JA1313" s="426">
        <v>256</v>
      </c>
      <c r="JB1313" s="426">
        <v>257</v>
      </c>
      <c r="JC1313" s="426">
        <v>258</v>
      </c>
      <c r="JD1313" s="426">
        <v>259</v>
      </c>
      <c r="JE1313" s="426">
        <v>260</v>
      </c>
      <c r="JF1313" s="426">
        <v>261</v>
      </c>
      <c r="JG1313" s="426">
        <v>262</v>
      </c>
      <c r="JH1313" s="426">
        <v>263</v>
      </c>
      <c r="JI1313" s="426">
        <v>264</v>
      </c>
      <c r="JJ1313" s="426">
        <v>265</v>
      </c>
    </row>
    <row r="1314" spans="4:274" x14ac:dyDescent="0.2">
      <c r="E1314" s="428" t="s">
        <v>157</v>
      </c>
      <c r="F1314" s="426">
        <v>140</v>
      </c>
      <c r="G1314" s="426">
        <v>219</v>
      </c>
      <c r="H1314" s="426">
        <v>22</v>
      </c>
      <c r="I1314" s="426">
        <v>205</v>
      </c>
      <c r="J1314" s="426">
        <v>98</v>
      </c>
      <c r="K1314" s="426">
        <v>4</v>
      </c>
      <c r="L1314" s="426">
        <v>89</v>
      </c>
      <c r="M1314" s="426">
        <v>235</v>
      </c>
      <c r="N1314" s="426">
        <v>227</v>
      </c>
      <c r="O1314" s="426">
        <v>94</v>
      </c>
      <c r="P1314" s="426">
        <v>204</v>
      </c>
      <c r="Q1314" s="426">
        <v>216</v>
      </c>
      <c r="R1314" s="426">
        <v>52</v>
      </c>
      <c r="S1314" s="426">
        <v>161</v>
      </c>
      <c r="T1314" s="426">
        <v>186</v>
      </c>
      <c r="U1314" s="426">
        <v>212</v>
      </c>
      <c r="V1314" s="426">
        <v>99</v>
      </c>
      <c r="W1314" s="426">
        <v>124</v>
      </c>
      <c r="X1314" s="426">
        <v>263</v>
      </c>
      <c r="Y1314" s="426">
        <v>33</v>
      </c>
      <c r="Z1314" s="426">
        <v>224</v>
      </c>
      <c r="AA1314" s="426">
        <v>31</v>
      </c>
      <c r="AB1314" s="426">
        <v>146</v>
      </c>
      <c r="AC1314" s="426">
        <v>201</v>
      </c>
      <c r="AD1314" s="426">
        <v>218</v>
      </c>
      <c r="AE1314" s="426">
        <v>200</v>
      </c>
      <c r="AF1314" s="426">
        <v>171</v>
      </c>
      <c r="AG1314" s="426">
        <v>247</v>
      </c>
      <c r="AH1314" s="426">
        <v>143</v>
      </c>
      <c r="AI1314" s="426">
        <v>68</v>
      </c>
      <c r="AJ1314" s="426">
        <v>160</v>
      </c>
      <c r="AK1314" s="426">
        <v>179</v>
      </c>
      <c r="AL1314" s="426">
        <v>197</v>
      </c>
      <c r="AM1314" s="426">
        <v>88</v>
      </c>
      <c r="AN1314" s="426">
        <v>223</v>
      </c>
      <c r="AO1314" s="426">
        <v>79</v>
      </c>
      <c r="AP1314" s="426">
        <v>121</v>
      </c>
      <c r="AQ1314" s="426">
        <v>236</v>
      </c>
      <c r="AR1314" s="426">
        <v>262</v>
      </c>
      <c r="AS1314" s="426">
        <v>14</v>
      </c>
      <c r="AT1314" s="426">
        <v>162</v>
      </c>
      <c r="AU1314" s="426">
        <v>184</v>
      </c>
      <c r="AV1314" s="426">
        <v>192</v>
      </c>
      <c r="AW1314" s="426">
        <v>250</v>
      </c>
      <c r="AX1314" s="426">
        <v>152</v>
      </c>
      <c r="AY1314" s="426">
        <v>85</v>
      </c>
      <c r="AZ1314" s="426">
        <v>120</v>
      </c>
      <c r="BA1314" s="426">
        <v>41</v>
      </c>
      <c r="BB1314" s="426">
        <v>165</v>
      </c>
      <c r="BC1314" s="426">
        <v>122</v>
      </c>
      <c r="BD1314" s="426">
        <v>265</v>
      </c>
      <c r="BE1314" s="426">
        <v>238</v>
      </c>
      <c r="BF1314" s="426">
        <v>65</v>
      </c>
      <c r="BG1314" s="426">
        <v>1</v>
      </c>
      <c r="BH1314" s="426">
        <v>113</v>
      </c>
      <c r="BI1314" s="426">
        <v>100</v>
      </c>
      <c r="BJ1314" s="426">
        <v>115</v>
      </c>
      <c r="BK1314" s="426">
        <v>249</v>
      </c>
      <c r="BL1314" s="426">
        <v>62</v>
      </c>
      <c r="BM1314" s="426">
        <v>2</v>
      </c>
      <c r="BN1314" s="426">
        <v>144</v>
      </c>
      <c r="BO1314" s="426">
        <v>244</v>
      </c>
      <c r="BP1314" s="426">
        <v>185</v>
      </c>
      <c r="BQ1314" s="426">
        <v>166</v>
      </c>
      <c r="BR1314" s="426">
        <v>133</v>
      </c>
      <c r="BS1314" s="426">
        <v>134</v>
      </c>
      <c r="BT1314" s="426">
        <v>214</v>
      </c>
      <c r="BU1314" s="426">
        <v>241</v>
      </c>
      <c r="BV1314" s="426">
        <v>167</v>
      </c>
      <c r="BW1314" s="426">
        <v>208</v>
      </c>
      <c r="BX1314" s="426">
        <v>164</v>
      </c>
      <c r="BY1314" s="426">
        <v>193</v>
      </c>
      <c r="BZ1314" s="426">
        <v>157</v>
      </c>
      <c r="CA1314" s="426">
        <v>50</v>
      </c>
      <c r="CB1314" s="426">
        <v>96</v>
      </c>
      <c r="CC1314" s="426">
        <v>24</v>
      </c>
      <c r="CD1314" s="426">
        <v>169</v>
      </c>
      <c r="CE1314" s="426">
        <v>57</v>
      </c>
      <c r="CF1314" s="426">
        <v>181</v>
      </c>
      <c r="CG1314" s="426">
        <v>252</v>
      </c>
      <c r="CH1314" s="426">
        <v>80</v>
      </c>
      <c r="CI1314" s="426">
        <v>154</v>
      </c>
      <c r="CJ1314" s="426">
        <v>105</v>
      </c>
      <c r="CK1314" s="426">
        <v>17</v>
      </c>
      <c r="CL1314" s="426">
        <v>116</v>
      </c>
      <c r="CM1314" s="426">
        <v>138</v>
      </c>
      <c r="CN1314" s="426">
        <v>81</v>
      </c>
      <c r="CO1314" s="426">
        <v>225</v>
      </c>
      <c r="CP1314" s="426">
        <v>195</v>
      </c>
      <c r="CQ1314" s="426">
        <v>69</v>
      </c>
      <c r="CR1314" s="426">
        <v>29</v>
      </c>
      <c r="CS1314" s="426">
        <v>191</v>
      </c>
      <c r="CT1314" s="426">
        <v>256</v>
      </c>
      <c r="CU1314" s="426">
        <v>8</v>
      </c>
      <c r="CV1314" s="426">
        <v>189</v>
      </c>
      <c r="CW1314" s="426">
        <v>74</v>
      </c>
      <c r="CX1314" s="426">
        <v>150</v>
      </c>
      <c r="CY1314" s="426">
        <v>190</v>
      </c>
      <c r="CZ1314" s="426">
        <v>126</v>
      </c>
      <c r="DA1314" s="426">
        <v>97</v>
      </c>
      <c r="DB1314" s="426">
        <v>90</v>
      </c>
      <c r="DC1314" s="426">
        <v>173</v>
      </c>
      <c r="DD1314" s="426">
        <v>142</v>
      </c>
      <c r="DE1314" s="426">
        <v>111</v>
      </c>
      <c r="DF1314" s="426">
        <v>64</v>
      </c>
      <c r="DG1314" s="426">
        <v>209</v>
      </c>
      <c r="DH1314" s="426">
        <v>261</v>
      </c>
      <c r="DI1314" s="426">
        <v>5</v>
      </c>
      <c r="DJ1314" s="426">
        <v>21</v>
      </c>
      <c r="DK1314" s="426">
        <v>149</v>
      </c>
      <c r="DL1314" s="426">
        <v>253</v>
      </c>
      <c r="DM1314" s="426">
        <v>168</v>
      </c>
      <c r="DN1314" s="426">
        <v>226</v>
      </c>
      <c r="DO1314" s="426">
        <v>213</v>
      </c>
      <c r="DP1314" s="426">
        <v>3</v>
      </c>
      <c r="DQ1314" s="426">
        <v>107</v>
      </c>
      <c r="DR1314" s="426">
        <v>155</v>
      </c>
      <c r="DS1314" s="426">
        <v>259</v>
      </c>
      <c r="DT1314" s="426">
        <v>11</v>
      </c>
      <c r="DU1314" s="426">
        <v>56</v>
      </c>
      <c r="DV1314" s="426">
        <v>170</v>
      </c>
      <c r="DW1314" s="426">
        <v>228</v>
      </c>
      <c r="DX1314" s="426">
        <v>7</v>
      </c>
      <c r="DY1314" s="426">
        <v>67</v>
      </c>
      <c r="DZ1314" s="426">
        <v>129</v>
      </c>
      <c r="EA1314" s="426">
        <v>207</v>
      </c>
      <c r="EB1314" s="426">
        <v>203</v>
      </c>
      <c r="EC1314" s="426">
        <v>39</v>
      </c>
      <c r="ED1314" s="426">
        <v>233</v>
      </c>
      <c r="EE1314" s="426">
        <v>46</v>
      </c>
      <c r="EF1314" s="426">
        <v>255</v>
      </c>
      <c r="EG1314" s="426">
        <v>49</v>
      </c>
      <c r="EH1314" s="426">
        <v>145</v>
      </c>
      <c r="EI1314" s="426">
        <v>72</v>
      </c>
      <c r="EJ1314" s="426">
        <v>34</v>
      </c>
      <c r="EK1314" s="426">
        <v>199</v>
      </c>
      <c r="EL1314" s="426">
        <v>55</v>
      </c>
      <c r="EM1314" s="426">
        <v>86</v>
      </c>
      <c r="EN1314" s="426">
        <v>141</v>
      </c>
      <c r="EO1314" s="426">
        <v>36</v>
      </c>
      <c r="EP1314" s="426">
        <v>104</v>
      </c>
      <c r="EQ1314" s="426">
        <v>9</v>
      </c>
      <c r="ER1314" s="426">
        <v>19</v>
      </c>
      <c r="ES1314" s="426">
        <v>148</v>
      </c>
      <c r="ET1314" s="426">
        <v>112</v>
      </c>
      <c r="EU1314" s="426">
        <v>54</v>
      </c>
      <c r="EV1314" s="426">
        <v>73</v>
      </c>
      <c r="EW1314" s="426">
        <v>60</v>
      </c>
      <c r="EX1314" s="426">
        <v>102</v>
      </c>
      <c r="EY1314" s="426">
        <v>118</v>
      </c>
      <c r="EZ1314" s="426">
        <v>30</v>
      </c>
      <c r="FA1314" s="426">
        <v>51</v>
      </c>
      <c r="FB1314" s="426">
        <v>229</v>
      </c>
      <c r="FC1314" s="426">
        <v>106</v>
      </c>
      <c r="FD1314" s="426">
        <v>239</v>
      </c>
      <c r="FE1314" s="426">
        <v>82</v>
      </c>
      <c r="FF1314" s="426">
        <v>53</v>
      </c>
      <c r="FG1314" s="426">
        <v>202</v>
      </c>
      <c r="FH1314" s="426">
        <v>211</v>
      </c>
      <c r="FI1314" s="426">
        <v>128</v>
      </c>
      <c r="FJ1314" s="426">
        <v>159</v>
      </c>
      <c r="FK1314" s="426">
        <v>63</v>
      </c>
      <c r="FL1314" s="426">
        <v>187</v>
      </c>
      <c r="FM1314" s="426">
        <v>123</v>
      </c>
      <c r="FN1314" s="426">
        <v>163</v>
      </c>
      <c r="FO1314" s="426">
        <v>230</v>
      </c>
      <c r="FP1314" s="426">
        <v>215</v>
      </c>
      <c r="FQ1314" s="426">
        <v>37</v>
      </c>
      <c r="FR1314" s="426">
        <v>12</v>
      </c>
      <c r="FS1314" s="426">
        <v>127</v>
      </c>
      <c r="FT1314" s="426">
        <v>254</v>
      </c>
      <c r="FU1314" s="426">
        <v>44</v>
      </c>
      <c r="FV1314" s="426">
        <v>217</v>
      </c>
      <c r="FW1314" s="426">
        <v>35</v>
      </c>
      <c r="FX1314" s="426">
        <v>28</v>
      </c>
      <c r="FY1314" s="426">
        <v>245</v>
      </c>
      <c r="FZ1314" s="426">
        <v>210</v>
      </c>
      <c r="GA1314" s="426">
        <v>109</v>
      </c>
      <c r="GB1314" s="426">
        <v>103</v>
      </c>
      <c r="GC1314" s="426">
        <v>16</v>
      </c>
      <c r="GD1314" s="426">
        <v>20</v>
      </c>
      <c r="GE1314" s="426">
        <v>183</v>
      </c>
      <c r="GF1314" s="426">
        <v>42</v>
      </c>
      <c r="GG1314" s="426">
        <v>188</v>
      </c>
      <c r="GH1314" s="426">
        <v>93</v>
      </c>
      <c r="GI1314" s="426">
        <v>75</v>
      </c>
      <c r="GJ1314" s="426">
        <v>76</v>
      </c>
      <c r="GK1314" s="426">
        <v>47</v>
      </c>
      <c r="GL1314" s="426">
        <v>172</v>
      </c>
      <c r="GM1314" s="426">
        <v>84</v>
      </c>
      <c r="GN1314" s="426">
        <v>114</v>
      </c>
      <c r="GO1314" s="426">
        <v>83</v>
      </c>
      <c r="GP1314" s="426">
        <v>117</v>
      </c>
      <c r="GQ1314" s="426">
        <v>251</v>
      </c>
      <c r="GR1314" s="426">
        <v>108</v>
      </c>
      <c r="GS1314" s="426">
        <v>153</v>
      </c>
      <c r="GT1314" s="426">
        <v>45</v>
      </c>
      <c r="GU1314" s="426">
        <v>177</v>
      </c>
      <c r="GV1314" s="426">
        <v>136</v>
      </c>
      <c r="GW1314" s="426">
        <v>58</v>
      </c>
      <c r="GX1314" s="426">
        <v>178</v>
      </c>
      <c r="GY1314" s="426">
        <v>25</v>
      </c>
      <c r="GZ1314" s="426">
        <v>110</v>
      </c>
      <c r="HA1314" s="426">
        <v>248</v>
      </c>
      <c r="HB1314" s="426">
        <v>78</v>
      </c>
      <c r="HC1314" s="426">
        <v>125</v>
      </c>
      <c r="HD1314" s="426">
        <v>66</v>
      </c>
      <c r="HE1314" s="426">
        <v>151</v>
      </c>
      <c r="HF1314" s="426">
        <v>243</v>
      </c>
      <c r="HG1314" s="426">
        <v>206</v>
      </c>
      <c r="HH1314" s="426">
        <v>130</v>
      </c>
      <c r="HI1314" s="426">
        <v>260</v>
      </c>
      <c r="HJ1314" s="426">
        <v>196</v>
      </c>
      <c r="HK1314" s="426">
        <v>158</v>
      </c>
      <c r="HL1314" s="426">
        <v>234</v>
      </c>
      <c r="HM1314" s="426">
        <v>175</v>
      </c>
      <c r="HN1314" s="426">
        <v>43</v>
      </c>
      <c r="HO1314" s="426">
        <v>180</v>
      </c>
      <c r="HP1314" s="426">
        <v>147</v>
      </c>
      <c r="HQ1314" s="426">
        <v>101</v>
      </c>
      <c r="HR1314" s="426">
        <v>232</v>
      </c>
      <c r="HS1314" s="426">
        <v>174</v>
      </c>
      <c r="HT1314" s="426">
        <v>237</v>
      </c>
      <c r="HU1314" s="426">
        <v>23</v>
      </c>
      <c r="HV1314" s="426">
        <v>182</v>
      </c>
      <c r="HW1314" s="426">
        <v>10</v>
      </c>
      <c r="HX1314" s="426">
        <v>194</v>
      </c>
      <c r="HY1314" s="426">
        <v>92</v>
      </c>
      <c r="HZ1314" s="426">
        <v>18</v>
      </c>
      <c r="IA1314" s="426">
        <v>26</v>
      </c>
      <c r="IB1314" s="426">
        <v>13</v>
      </c>
      <c r="IC1314" s="426">
        <v>240</v>
      </c>
      <c r="ID1314" s="426">
        <v>231</v>
      </c>
      <c r="IE1314" s="426">
        <v>132</v>
      </c>
      <c r="IF1314" s="426">
        <v>87</v>
      </c>
      <c r="IG1314" s="426">
        <v>220</v>
      </c>
      <c r="IH1314" s="426">
        <v>258</v>
      </c>
      <c r="II1314" s="426">
        <v>264</v>
      </c>
      <c r="IJ1314" s="426">
        <v>95</v>
      </c>
      <c r="IK1314" s="426">
        <v>48</v>
      </c>
      <c r="IL1314" s="426">
        <v>40</v>
      </c>
      <c r="IM1314" s="426">
        <v>221</v>
      </c>
      <c r="IN1314" s="426">
        <v>176</v>
      </c>
      <c r="IO1314" s="426">
        <v>257</v>
      </c>
      <c r="IP1314" s="426">
        <v>32</v>
      </c>
      <c r="IQ1314" s="426">
        <v>119</v>
      </c>
      <c r="IR1314" s="426">
        <v>156</v>
      </c>
      <c r="IS1314" s="426">
        <v>137</v>
      </c>
      <c r="IT1314" s="426">
        <v>77</v>
      </c>
      <c r="IU1314" s="426">
        <v>91</v>
      </c>
      <c r="IV1314" s="426">
        <v>139</v>
      </c>
      <c r="IW1314" s="426">
        <v>135</v>
      </c>
      <c r="IX1314" s="426">
        <v>242</v>
      </c>
      <c r="IY1314" s="426">
        <v>222</v>
      </c>
      <c r="IZ1314" s="426">
        <v>6</v>
      </c>
      <c r="JA1314" s="426">
        <v>70</v>
      </c>
      <c r="JB1314" s="426">
        <v>59</v>
      </c>
      <c r="JC1314" s="426">
        <v>71</v>
      </c>
      <c r="JD1314" s="426">
        <v>61</v>
      </c>
      <c r="JE1314" s="426">
        <v>198</v>
      </c>
      <c r="JF1314" s="426">
        <v>38</v>
      </c>
      <c r="JG1314" s="426">
        <v>15</v>
      </c>
      <c r="JH1314" s="426">
        <v>27</v>
      </c>
      <c r="JI1314" s="426">
        <v>131</v>
      </c>
      <c r="JJ1314" s="426">
        <v>246</v>
      </c>
    </row>
    <row r="1315" spans="4:274" x14ac:dyDescent="0.2">
      <c r="E1315" s="428" t="s">
        <v>159</v>
      </c>
      <c r="F1315" s="426">
        <v>129</v>
      </c>
      <c r="G1315" s="426">
        <v>263</v>
      </c>
      <c r="H1315" s="426">
        <v>245</v>
      </c>
      <c r="I1315" s="426">
        <v>22</v>
      </c>
      <c r="J1315" s="426">
        <v>172</v>
      </c>
      <c r="K1315" s="426">
        <v>128</v>
      </c>
      <c r="L1315" s="426">
        <v>30</v>
      </c>
      <c r="M1315" s="426">
        <v>46</v>
      </c>
      <c r="N1315" s="426">
        <v>116</v>
      </c>
      <c r="O1315" s="426">
        <v>7</v>
      </c>
      <c r="P1315" s="426">
        <v>15</v>
      </c>
      <c r="Q1315" s="426">
        <v>224</v>
      </c>
      <c r="R1315" s="426">
        <v>194</v>
      </c>
      <c r="S1315" s="426">
        <v>56</v>
      </c>
      <c r="T1315" s="426">
        <v>86</v>
      </c>
      <c r="U1315" s="426">
        <v>222</v>
      </c>
      <c r="V1315" s="426">
        <v>109</v>
      </c>
      <c r="W1315" s="426">
        <v>240</v>
      </c>
      <c r="X1315" s="426">
        <v>10</v>
      </c>
      <c r="Y1315" s="426">
        <v>258</v>
      </c>
      <c r="Z1315" s="426">
        <v>135</v>
      </c>
      <c r="AA1315" s="426">
        <v>113</v>
      </c>
      <c r="AB1315" s="426">
        <v>67</v>
      </c>
      <c r="AC1315" s="426">
        <v>178</v>
      </c>
      <c r="AD1315" s="426">
        <v>221</v>
      </c>
      <c r="AE1315" s="426">
        <v>45</v>
      </c>
      <c r="AF1315" s="426">
        <v>246</v>
      </c>
      <c r="AG1315" s="426">
        <v>6</v>
      </c>
      <c r="AH1315" s="426">
        <v>183</v>
      </c>
      <c r="AI1315" s="426">
        <v>57</v>
      </c>
      <c r="AJ1315" s="426">
        <v>180</v>
      </c>
      <c r="AK1315" s="426">
        <v>205</v>
      </c>
      <c r="AL1315" s="426">
        <v>99</v>
      </c>
      <c r="AM1315" s="426">
        <v>87</v>
      </c>
      <c r="AN1315" s="426">
        <v>42</v>
      </c>
      <c r="AO1315" s="426">
        <v>18</v>
      </c>
      <c r="AP1315" s="426">
        <v>70</v>
      </c>
      <c r="AQ1315" s="426">
        <v>161</v>
      </c>
      <c r="AR1315" s="426">
        <v>53</v>
      </c>
      <c r="AS1315" s="426">
        <v>119</v>
      </c>
      <c r="AT1315" s="426">
        <v>142</v>
      </c>
      <c r="AU1315" s="426">
        <v>259</v>
      </c>
      <c r="AV1315" s="426">
        <v>80</v>
      </c>
      <c r="AW1315" s="426">
        <v>20</v>
      </c>
      <c r="AX1315" s="426">
        <v>193</v>
      </c>
      <c r="AY1315" s="426">
        <v>39</v>
      </c>
      <c r="AZ1315" s="426">
        <v>65</v>
      </c>
      <c r="BA1315" s="426">
        <v>167</v>
      </c>
      <c r="BB1315" s="426">
        <v>112</v>
      </c>
      <c r="BC1315" s="426">
        <v>121</v>
      </c>
      <c r="BD1315" s="426">
        <v>122</v>
      </c>
      <c r="BE1315" s="426">
        <v>8</v>
      </c>
      <c r="BF1315" s="426">
        <v>101</v>
      </c>
      <c r="BG1315" s="426">
        <v>31</v>
      </c>
      <c r="BH1315" s="426">
        <v>63</v>
      </c>
      <c r="BI1315" s="426">
        <v>154</v>
      </c>
      <c r="BJ1315" s="426">
        <v>118</v>
      </c>
      <c r="BK1315" s="426">
        <v>182</v>
      </c>
      <c r="BL1315" s="426">
        <v>168</v>
      </c>
      <c r="BM1315" s="426">
        <v>146</v>
      </c>
      <c r="BN1315" s="426">
        <v>229</v>
      </c>
      <c r="BO1315" s="426">
        <v>123</v>
      </c>
      <c r="BP1315" s="426">
        <v>12</v>
      </c>
      <c r="BQ1315" s="426">
        <v>52</v>
      </c>
      <c r="BR1315" s="426">
        <v>232</v>
      </c>
      <c r="BS1315" s="426">
        <v>239</v>
      </c>
      <c r="BT1315" s="426">
        <v>218</v>
      </c>
      <c r="BU1315" s="426">
        <v>125</v>
      </c>
      <c r="BV1315" s="426">
        <v>76</v>
      </c>
      <c r="BW1315" s="426">
        <v>241</v>
      </c>
      <c r="BX1315" s="426">
        <v>72</v>
      </c>
      <c r="BY1315" s="426">
        <v>198</v>
      </c>
      <c r="BZ1315" s="426">
        <v>9</v>
      </c>
      <c r="CA1315" s="426">
        <v>16</v>
      </c>
      <c r="CB1315" s="426">
        <v>211</v>
      </c>
      <c r="CC1315" s="426">
        <v>25</v>
      </c>
      <c r="CD1315" s="426">
        <v>243</v>
      </c>
      <c r="CE1315" s="426">
        <v>174</v>
      </c>
      <c r="CF1315" s="426">
        <v>212</v>
      </c>
      <c r="CG1315" s="426">
        <v>251</v>
      </c>
      <c r="CH1315" s="426">
        <v>68</v>
      </c>
      <c r="CI1315" s="426">
        <v>130</v>
      </c>
      <c r="CJ1315" s="426">
        <v>252</v>
      </c>
      <c r="CK1315" s="426">
        <v>177</v>
      </c>
      <c r="CL1315" s="426">
        <v>141</v>
      </c>
      <c r="CM1315" s="426">
        <v>59</v>
      </c>
      <c r="CN1315" s="426">
        <v>28</v>
      </c>
      <c r="CO1315" s="426">
        <v>132</v>
      </c>
      <c r="CP1315" s="426">
        <v>100</v>
      </c>
      <c r="CQ1315" s="426">
        <v>171</v>
      </c>
      <c r="CR1315" s="426">
        <v>102</v>
      </c>
      <c r="CS1315" s="426">
        <v>208</v>
      </c>
      <c r="CT1315" s="426">
        <v>260</v>
      </c>
      <c r="CU1315" s="426">
        <v>216</v>
      </c>
      <c r="CV1315" s="426">
        <v>202</v>
      </c>
      <c r="CW1315" s="426">
        <v>64</v>
      </c>
      <c r="CX1315" s="426">
        <v>160</v>
      </c>
      <c r="CY1315" s="426">
        <v>254</v>
      </c>
      <c r="CZ1315" s="426">
        <v>27</v>
      </c>
      <c r="DA1315" s="426">
        <v>187</v>
      </c>
      <c r="DB1315" s="426">
        <v>189</v>
      </c>
      <c r="DC1315" s="426">
        <v>79</v>
      </c>
      <c r="DD1315" s="426">
        <v>40</v>
      </c>
      <c r="DE1315" s="426">
        <v>43</v>
      </c>
      <c r="DF1315" s="426">
        <v>151</v>
      </c>
      <c r="DG1315" s="426">
        <v>250</v>
      </c>
      <c r="DH1315" s="426">
        <v>74</v>
      </c>
      <c r="DI1315" s="426">
        <v>120</v>
      </c>
      <c r="DJ1315" s="426">
        <v>197</v>
      </c>
      <c r="DK1315" s="426">
        <v>256</v>
      </c>
      <c r="DL1315" s="426">
        <v>93</v>
      </c>
      <c r="DM1315" s="426">
        <v>265</v>
      </c>
      <c r="DN1315" s="426">
        <v>201</v>
      </c>
      <c r="DO1315" s="426">
        <v>170</v>
      </c>
      <c r="DP1315" s="426">
        <v>131</v>
      </c>
      <c r="DQ1315" s="426">
        <v>184</v>
      </c>
      <c r="DR1315" s="426">
        <v>164</v>
      </c>
      <c r="DS1315" s="426">
        <v>150</v>
      </c>
      <c r="DT1315" s="426">
        <v>83</v>
      </c>
      <c r="DU1315" s="426">
        <v>4</v>
      </c>
      <c r="DV1315" s="426">
        <v>149</v>
      </c>
      <c r="DW1315" s="426">
        <v>181</v>
      </c>
      <c r="DX1315" s="426">
        <v>155</v>
      </c>
      <c r="DY1315" s="426">
        <v>81</v>
      </c>
      <c r="DZ1315" s="426">
        <v>226</v>
      </c>
      <c r="EA1315" s="426">
        <v>14</v>
      </c>
      <c r="EB1315" s="426">
        <v>235</v>
      </c>
      <c r="EC1315" s="426">
        <v>134</v>
      </c>
      <c r="ED1315" s="426">
        <v>261</v>
      </c>
      <c r="EE1315" s="426">
        <v>157</v>
      </c>
      <c r="EF1315" s="426">
        <v>152</v>
      </c>
      <c r="EG1315" s="426">
        <v>124</v>
      </c>
      <c r="EH1315" s="426">
        <v>207</v>
      </c>
      <c r="EI1315" s="426">
        <v>13</v>
      </c>
      <c r="EJ1315" s="426">
        <v>159</v>
      </c>
      <c r="EK1315" s="426">
        <v>94</v>
      </c>
      <c r="EL1315" s="426">
        <v>33</v>
      </c>
      <c r="EM1315" s="426">
        <v>147</v>
      </c>
      <c r="EN1315" s="426">
        <v>230</v>
      </c>
      <c r="EO1315" s="426">
        <v>51</v>
      </c>
      <c r="EP1315" s="426">
        <v>23</v>
      </c>
      <c r="EQ1315" s="426">
        <v>105</v>
      </c>
      <c r="ER1315" s="426">
        <v>1</v>
      </c>
      <c r="ES1315" s="426">
        <v>36</v>
      </c>
      <c r="ET1315" s="426">
        <v>71</v>
      </c>
      <c r="EU1315" s="426">
        <v>195</v>
      </c>
      <c r="EV1315" s="426">
        <v>110</v>
      </c>
      <c r="EW1315" s="426">
        <v>21</v>
      </c>
      <c r="EX1315" s="426">
        <v>26</v>
      </c>
      <c r="EY1315" s="426">
        <v>41</v>
      </c>
      <c r="EZ1315" s="426">
        <v>115</v>
      </c>
      <c r="FA1315" s="426">
        <v>225</v>
      </c>
      <c r="FB1315" s="426">
        <v>139</v>
      </c>
      <c r="FC1315" s="426">
        <v>173</v>
      </c>
      <c r="FD1315" s="426">
        <v>37</v>
      </c>
      <c r="FE1315" s="426">
        <v>34</v>
      </c>
      <c r="FF1315" s="426">
        <v>233</v>
      </c>
      <c r="FG1315" s="426">
        <v>114</v>
      </c>
      <c r="FH1315" s="426">
        <v>96</v>
      </c>
      <c r="FI1315" s="426">
        <v>196</v>
      </c>
      <c r="FJ1315" s="426">
        <v>165</v>
      </c>
      <c r="FK1315" s="426">
        <v>190</v>
      </c>
      <c r="FL1315" s="426">
        <v>214</v>
      </c>
      <c r="FM1315" s="426">
        <v>117</v>
      </c>
      <c r="FN1315" s="426">
        <v>61</v>
      </c>
      <c r="FO1315" s="426">
        <v>95</v>
      </c>
      <c r="FP1315" s="426">
        <v>60</v>
      </c>
      <c r="FQ1315" s="426">
        <v>32</v>
      </c>
      <c r="FR1315" s="426">
        <v>90</v>
      </c>
      <c r="FS1315" s="426">
        <v>153</v>
      </c>
      <c r="FT1315" s="426">
        <v>133</v>
      </c>
      <c r="FU1315" s="426">
        <v>5</v>
      </c>
      <c r="FV1315" s="426">
        <v>126</v>
      </c>
      <c r="FW1315" s="426">
        <v>228</v>
      </c>
      <c r="FX1315" s="426">
        <v>237</v>
      </c>
      <c r="FY1315" s="426">
        <v>238</v>
      </c>
      <c r="FZ1315" s="426">
        <v>158</v>
      </c>
      <c r="GA1315" s="426">
        <v>169</v>
      </c>
      <c r="GB1315" s="426">
        <v>92</v>
      </c>
      <c r="GC1315" s="426">
        <v>107</v>
      </c>
      <c r="GD1315" s="426">
        <v>69</v>
      </c>
      <c r="GE1315" s="426">
        <v>111</v>
      </c>
      <c r="GF1315" s="426">
        <v>55</v>
      </c>
      <c r="GG1315" s="426">
        <v>175</v>
      </c>
      <c r="GH1315" s="426">
        <v>44</v>
      </c>
      <c r="GI1315" s="426">
        <v>248</v>
      </c>
      <c r="GJ1315" s="426">
        <v>108</v>
      </c>
      <c r="GK1315" s="426">
        <v>179</v>
      </c>
      <c r="GL1315" s="426">
        <v>85</v>
      </c>
      <c r="GM1315" s="426">
        <v>166</v>
      </c>
      <c r="GN1315" s="426">
        <v>210</v>
      </c>
      <c r="GO1315" s="426">
        <v>54</v>
      </c>
      <c r="GP1315" s="426">
        <v>227</v>
      </c>
      <c r="GQ1315" s="426">
        <v>140</v>
      </c>
      <c r="GR1315" s="426">
        <v>17</v>
      </c>
      <c r="GS1315" s="426">
        <v>264</v>
      </c>
      <c r="GT1315" s="426">
        <v>163</v>
      </c>
      <c r="GU1315" s="426">
        <v>106</v>
      </c>
      <c r="GV1315" s="426">
        <v>192</v>
      </c>
      <c r="GW1315" s="426">
        <v>137</v>
      </c>
      <c r="GX1315" s="426">
        <v>77</v>
      </c>
      <c r="GY1315" s="426">
        <v>11</v>
      </c>
      <c r="GZ1315" s="426">
        <v>262</v>
      </c>
      <c r="HA1315" s="426">
        <v>200</v>
      </c>
      <c r="HB1315" s="426">
        <v>217</v>
      </c>
      <c r="HC1315" s="426">
        <v>143</v>
      </c>
      <c r="HD1315" s="426">
        <v>249</v>
      </c>
      <c r="HE1315" s="426">
        <v>186</v>
      </c>
      <c r="HF1315" s="426">
        <v>253</v>
      </c>
      <c r="HG1315" s="426">
        <v>29</v>
      </c>
      <c r="HH1315" s="426">
        <v>244</v>
      </c>
      <c r="HI1315" s="426">
        <v>213</v>
      </c>
      <c r="HJ1315" s="426">
        <v>2</v>
      </c>
      <c r="HK1315" s="426">
        <v>176</v>
      </c>
      <c r="HL1315" s="426">
        <v>138</v>
      </c>
      <c r="HM1315" s="426">
        <v>185</v>
      </c>
      <c r="HN1315" s="426">
        <v>223</v>
      </c>
      <c r="HO1315" s="426">
        <v>24</v>
      </c>
      <c r="HP1315" s="426">
        <v>231</v>
      </c>
      <c r="HQ1315" s="426">
        <v>191</v>
      </c>
      <c r="HR1315" s="426">
        <v>188</v>
      </c>
      <c r="HS1315" s="426">
        <v>48</v>
      </c>
      <c r="HT1315" s="426">
        <v>136</v>
      </c>
      <c r="HU1315" s="426">
        <v>203</v>
      </c>
      <c r="HV1315" s="426">
        <v>38</v>
      </c>
      <c r="HW1315" s="426">
        <v>84</v>
      </c>
      <c r="HX1315" s="426">
        <v>148</v>
      </c>
      <c r="HY1315" s="426">
        <v>199</v>
      </c>
      <c r="HZ1315" s="426">
        <v>242</v>
      </c>
      <c r="IA1315" s="426">
        <v>209</v>
      </c>
      <c r="IB1315" s="426">
        <v>234</v>
      </c>
      <c r="IC1315" s="426">
        <v>145</v>
      </c>
      <c r="ID1315" s="426">
        <v>257</v>
      </c>
      <c r="IE1315" s="426">
        <v>78</v>
      </c>
      <c r="IF1315" s="426">
        <v>82</v>
      </c>
      <c r="IG1315" s="426">
        <v>35</v>
      </c>
      <c r="IH1315" s="426">
        <v>50</v>
      </c>
      <c r="II1315" s="426">
        <v>204</v>
      </c>
      <c r="IJ1315" s="426">
        <v>91</v>
      </c>
      <c r="IK1315" s="426">
        <v>73</v>
      </c>
      <c r="IL1315" s="426">
        <v>127</v>
      </c>
      <c r="IM1315" s="426">
        <v>88</v>
      </c>
      <c r="IN1315" s="426">
        <v>97</v>
      </c>
      <c r="IO1315" s="426">
        <v>206</v>
      </c>
      <c r="IP1315" s="426">
        <v>104</v>
      </c>
      <c r="IQ1315" s="426">
        <v>58</v>
      </c>
      <c r="IR1315" s="426">
        <v>255</v>
      </c>
      <c r="IS1315" s="426">
        <v>215</v>
      </c>
      <c r="IT1315" s="426">
        <v>156</v>
      </c>
      <c r="IU1315" s="426">
        <v>236</v>
      </c>
      <c r="IV1315" s="426">
        <v>98</v>
      </c>
      <c r="IW1315" s="426">
        <v>19</v>
      </c>
      <c r="IX1315" s="426">
        <v>49</v>
      </c>
      <c r="IY1315" s="426">
        <v>220</v>
      </c>
      <c r="IZ1315" s="426">
        <v>247</v>
      </c>
      <c r="JA1315" s="426">
        <v>62</v>
      </c>
      <c r="JB1315" s="426">
        <v>103</v>
      </c>
      <c r="JC1315" s="426">
        <v>89</v>
      </c>
      <c r="JD1315" s="426">
        <v>75</v>
      </c>
      <c r="JE1315" s="426">
        <v>66</v>
      </c>
      <c r="JF1315" s="426">
        <v>219</v>
      </c>
      <c r="JG1315" s="426">
        <v>3</v>
      </c>
      <c r="JH1315" s="426">
        <v>144</v>
      </c>
      <c r="JI1315" s="426">
        <v>47</v>
      </c>
      <c r="JJ1315" s="426">
        <v>162</v>
      </c>
    </row>
    <row r="1317" spans="4:274" x14ac:dyDescent="0.2">
      <c r="D1317" s="429">
        <v>266</v>
      </c>
      <c r="E1317" s="429" t="s">
        <v>179</v>
      </c>
    </row>
    <row r="1318" spans="4:274" x14ac:dyDescent="0.2">
      <c r="E1318" s="428" t="s">
        <v>130</v>
      </c>
      <c r="F1318" s="426">
        <v>1</v>
      </c>
      <c r="G1318" s="426">
        <v>2</v>
      </c>
      <c r="H1318" s="426">
        <v>3</v>
      </c>
      <c r="I1318" s="426">
        <v>4</v>
      </c>
      <c r="J1318" s="426">
        <v>5</v>
      </c>
      <c r="K1318" s="426">
        <v>6</v>
      </c>
      <c r="L1318" s="426">
        <v>7</v>
      </c>
      <c r="M1318" s="426">
        <v>8</v>
      </c>
      <c r="N1318" s="426">
        <v>9</v>
      </c>
      <c r="O1318" s="426">
        <v>10</v>
      </c>
      <c r="P1318" s="426">
        <v>11</v>
      </c>
      <c r="Q1318" s="426">
        <v>12</v>
      </c>
      <c r="R1318" s="426">
        <v>13</v>
      </c>
      <c r="S1318" s="426">
        <v>14</v>
      </c>
      <c r="T1318" s="426">
        <v>15</v>
      </c>
      <c r="U1318" s="426">
        <v>16</v>
      </c>
      <c r="V1318" s="426">
        <v>17</v>
      </c>
      <c r="W1318" s="426">
        <v>18</v>
      </c>
      <c r="X1318" s="426">
        <v>19</v>
      </c>
      <c r="Y1318" s="426">
        <v>20</v>
      </c>
      <c r="Z1318" s="426">
        <v>21</v>
      </c>
      <c r="AA1318" s="426">
        <v>22</v>
      </c>
      <c r="AB1318" s="426">
        <v>23</v>
      </c>
      <c r="AC1318" s="426">
        <v>24</v>
      </c>
      <c r="AD1318" s="426">
        <v>25</v>
      </c>
      <c r="AE1318" s="426">
        <v>26</v>
      </c>
      <c r="AF1318" s="426">
        <v>27</v>
      </c>
      <c r="AG1318" s="426">
        <v>28</v>
      </c>
      <c r="AH1318" s="426">
        <v>29</v>
      </c>
      <c r="AI1318" s="426">
        <v>30</v>
      </c>
      <c r="AJ1318" s="426">
        <v>31</v>
      </c>
      <c r="AK1318" s="426">
        <v>32</v>
      </c>
      <c r="AL1318" s="426">
        <v>33</v>
      </c>
      <c r="AM1318" s="426">
        <v>34</v>
      </c>
      <c r="AN1318" s="426">
        <v>35</v>
      </c>
      <c r="AO1318" s="426">
        <v>36</v>
      </c>
      <c r="AP1318" s="426">
        <v>37</v>
      </c>
      <c r="AQ1318" s="426">
        <v>38</v>
      </c>
      <c r="AR1318" s="426">
        <v>39</v>
      </c>
      <c r="AS1318" s="426">
        <v>40</v>
      </c>
      <c r="AT1318" s="426">
        <v>41</v>
      </c>
      <c r="AU1318" s="426">
        <v>42</v>
      </c>
      <c r="AV1318" s="426">
        <v>43</v>
      </c>
      <c r="AW1318" s="426">
        <v>44</v>
      </c>
      <c r="AX1318" s="426">
        <v>45</v>
      </c>
      <c r="AY1318" s="426">
        <v>46</v>
      </c>
      <c r="AZ1318" s="426">
        <v>47</v>
      </c>
      <c r="BA1318" s="426">
        <v>48</v>
      </c>
      <c r="BB1318" s="426">
        <v>49</v>
      </c>
      <c r="BC1318" s="426">
        <v>50</v>
      </c>
      <c r="BD1318" s="426">
        <v>51</v>
      </c>
      <c r="BE1318" s="426">
        <v>52</v>
      </c>
      <c r="BF1318" s="426">
        <v>53</v>
      </c>
      <c r="BG1318" s="426">
        <v>54</v>
      </c>
      <c r="BH1318" s="426">
        <v>55</v>
      </c>
      <c r="BI1318" s="426">
        <v>56</v>
      </c>
      <c r="BJ1318" s="426">
        <v>57</v>
      </c>
      <c r="BK1318" s="426">
        <v>58</v>
      </c>
      <c r="BL1318" s="426">
        <v>59</v>
      </c>
      <c r="BM1318" s="426">
        <v>60</v>
      </c>
      <c r="BN1318" s="426">
        <v>61</v>
      </c>
      <c r="BO1318" s="426">
        <v>62</v>
      </c>
      <c r="BP1318" s="426">
        <v>63</v>
      </c>
      <c r="BQ1318" s="426">
        <v>64</v>
      </c>
      <c r="BR1318" s="426">
        <v>65</v>
      </c>
      <c r="BS1318" s="426">
        <v>66</v>
      </c>
      <c r="BT1318" s="426">
        <v>67</v>
      </c>
      <c r="BU1318" s="426">
        <v>68</v>
      </c>
      <c r="BV1318" s="426">
        <v>69</v>
      </c>
      <c r="BW1318" s="426">
        <v>70</v>
      </c>
      <c r="BX1318" s="426">
        <v>71</v>
      </c>
      <c r="BY1318" s="426">
        <v>72</v>
      </c>
      <c r="BZ1318" s="426">
        <v>73</v>
      </c>
      <c r="CA1318" s="426">
        <v>74</v>
      </c>
      <c r="CB1318" s="426">
        <v>75</v>
      </c>
      <c r="CC1318" s="426">
        <v>76</v>
      </c>
      <c r="CD1318" s="426">
        <v>77</v>
      </c>
      <c r="CE1318" s="426">
        <v>78</v>
      </c>
      <c r="CF1318" s="426">
        <v>79</v>
      </c>
      <c r="CG1318" s="426">
        <v>80</v>
      </c>
      <c r="CH1318" s="426">
        <v>81</v>
      </c>
      <c r="CI1318" s="426">
        <v>82</v>
      </c>
      <c r="CJ1318" s="426">
        <v>83</v>
      </c>
      <c r="CK1318" s="426">
        <v>84</v>
      </c>
      <c r="CL1318" s="426">
        <v>85</v>
      </c>
      <c r="CM1318" s="426">
        <v>86</v>
      </c>
      <c r="CN1318" s="426">
        <v>87</v>
      </c>
      <c r="CO1318" s="426">
        <v>88</v>
      </c>
      <c r="CP1318" s="426">
        <v>89</v>
      </c>
      <c r="CQ1318" s="426">
        <v>90</v>
      </c>
      <c r="CR1318" s="426">
        <v>91</v>
      </c>
      <c r="CS1318" s="426">
        <v>92</v>
      </c>
      <c r="CT1318" s="426">
        <v>93</v>
      </c>
      <c r="CU1318" s="426">
        <v>94</v>
      </c>
      <c r="CV1318" s="426">
        <v>95</v>
      </c>
      <c r="CW1318" s="426">
        <v>96</v>
      </c>
      <c r="CX1318" s="426">
        <v>97</v>
      </c>
      <c r="CY1318" s="426">
        <v>98</v>
      </c>
      <c r="CZ1318" s="426">
        <v>99</v>
      </c>
      <c r="DA1318" s="426">
        <v>100</v>
      </c>
      <c r="DB1318" s="426">
        <v>101</v>
      </c>
      <c r="DC1318" s="426">
        <v>102</v>
      </c>
      <c r="DD1318" s="426">
        <v>103</v>
      </c>
      <c r="DE1318" s="426">
        <v>104</v>
      </c>
      <c r="DF1318" s="426">
        <v>105</v>
      </c>
      <c r="DG1318" s="426">
        <v>106</v>
      </c>
      <c r="DH1318" s="426">
        <v>107</v>
      </c>
      <c r="DI1318" s="426">
        <v>108</v>
      </c>
      <c r="DJ1318" s="426">
        <v>109</v>
      </c>
      <c r="DK1318" s="426">
        <v>110</v>
      </c>
      <c r="DL1318" s="426">
        <v>111</v>
      </c>
      <c r="DM1318" s="426">
        <v>112</v>
      </c>
      <c r="DN1318" s="426">
        <v>113</v>
      </c>
      <c r="DO1318" s="426">
        <v>114</v>
      </c>
      <c r="DP1318" s="426">
        <v>115</v>
      </c>
      <c r="DQ1318" s="426">
        <v>116</v>
      </c>
      <c r="DR1318" s="426">
        <v>117</v>
      </c>
      <c r="DS1318" s="426">
        <v>118</v>
      </c>
      <c r="DT1318" s="426">
        <v>119</v>
      </c>
      <c r="DU1318" s="426">
        <v>120</v>
      </c>
      <c r="DV1318" s="426">
        <v>121</v>
      </c>
      <c r="DW1318" s="426">
        <v>122</v>
      </c>
      <c r="DX1318" s="426">
        <v>123</v>
      </c>
      <c r="DY1318" s="426">
        <v>124</v>
      </c>
      <c r="DZ1318" s="426">
        <v>125</v>
      </c>
      <c r="EA1318" s="426">
        <v>126</v>
      </c>
      <c r="EB1318" s="426">
        <v>127</v>
      </c>
      <c r="EC1318" s="426">
        <v>128</v>
      </c>
      <c r="ED1318" s="426">
        <v>129</v>
      </c>
      <c r="EE1318" s="426">
        <v>130</v>
      </c>
      <c r="EF1318" s="426">
        <v>131</v>
      </c>
      <c r="EG1318" s="426">
        <v>132</v>
      </c>
      <c r="EH1318" s="426">
        <v>133</v>
      </c>
      <c r="EI1318" s="426">
        <v>134</v>
      </c>
      <c r="EJ1318" s="426">
        <v>135</v>
      </c>
      <c r="EK1318" s="426">
        <v>136</v>
      </c>
      <c r="EL1318" s="426">
        <v>137</v>
      </c>
      <c r="EM1318" s="426">
        <v>138</v>
      </c>
      <c r="EN1318" s="426">
        <v>139</v>
      </c>
      <c r="EO1318" s="426">
        <v>140</v>
      </c>
      <c r="EP1318" s="426">
        <v>141</v>
      </c>
      <c r="EQ1318" s="426">
        <v>142</v>
      </c>
      <c r="ER1318" s="426">
        <v>143</v>
      </c>
      <c r="ES1318" s="426">
        <v>144</v>
      </c>
      <c r="ET1318" s="426">
        <v>145</v>
      </c>
      <c r="EU1318" s="426">
        <v>146</v>
      </c>
      <c r="EV1318" s="426">
        <v>147</v>
      </c>
      <c r="EW1318" s="426">
        <v>148</v>
      </c>
      <c r="EX1318" s="426">
        <v>149</v>
      </c>
      <c r="EY1318" s="426">
        <v>150</v>
      </c>
      <c r="EZ1318" s="426">
        <v>151</v>
      </c>
      <c r="FA1318" s="426">
        <v>152</v>
      </c>
      <c r="FB1318" s="426">
        <v>153</v>
      </c>
      <c r="FC1318" s="426">
        <v>154</v>
      </c>
      <c r="FD1318" s="426">
        <v>155</v>
      </c>
      <c r="FE1318" s="426">
        <v>156</v>
      </c>
      <c r="FF1318" s="426">
        <v>157</v>
      </c>
      <c r="FG1318" s="426">
        <v>158</v>
      </c>
      <c r="FH1318" s="426">
        <v>159</v>
      </c>
      <c r="FI1318" s="426">
        <v>160</v>
      </c>
      <c r="FJ1318" s="426">
        <v>161</v>
      </c>
      <c r="FK1318" s="426">
        <v>162</v>
      </c>
      <c r="FL1318" s="426">
        <v>163</v>
      </c>
      <c r="FM1318" s="426">
        <v>164</v>
      </c>
      <c r="FN1318" s="426">
        <v>165</v>
      </c>
      <c r="FO1318" s="426">
        <v>166</v>
      </c>
      <c r="FP1318" s="426">
        <v>167</v>
      </c>
      <c r="FQ1318" s="426">
        <v>168</v>
      </c>
      <c r="FR1318" s="426">
        <v>169</v>
      </c>
      <c r="FS1318" s="426">
        <v>170</v>
      </c>
      <c r="FT1318" s="426">
        <v>171</v>
      </c>
      <c r="FU1318" s="426">
        <v>172</v>
      </c>
      <c r="FV1318" s="426">
        <v>173</v>
      </c>
      <c r="FW1318" s="426">
        <v>174</v>
      </c>
      <c r="FX1318" s="426">
        <v>175</v>
      </c>
      <c r="FY1318" s="426">
        <v>176</v>
      </c>
      <c r="FZ1318" s="426">
        <v>177</v>
      </c>
      <c r="GA1318" s="426">
        <v>178</v>
      </c>
      <c r="GB1318" s="426">
        <v>179</v>
      </c>
      <c r="GC1318" s="426">
        <v>180</v>
      </c>
      <c r="GD1318" s="426">
        <v>181</v>
      </c>
      <c r="GE1318" s="426">
        <v>182</v>
      </c>
      <c r="GF1318" s="426">
        <v>183</v>
      </c>
      <c r="GG1318" s="426">
        <v>184</v>
      </c>
      <c r="GH1318" s="426">
        <v>185</v>
      </c>
      <c r="GI1318" s="426">
        <v>186</v>
      </c>
      <c r="GJ1318" s="426">
        <v>187</v>
      </c>
      <c r="GK1318" s="426">
        <v>188</v>
      </c>
      <c r="GL1318" s="426">
        <v>189</v>
      </c>
      <c r="GM1318" s="426">
        <v>190</v>
      </c>
      <c r="GN1318" s="426">
        <v>191</v>
      </c>
      <c r="GO1318" s="426">
        <v>192</v>
      </c>
      <c r="GP1318" s="426">
        <v>193</v>
      </c>
      <c r="GQ1318" s="426">
        <v>194</v>
      </c>
      <c r="GR1318" s="426">
        <v>195</v>
      </c>
      <c r="GS1318" s="426">
        <v>196</v>
      </c>
      <c r="GT1318" s="426">
        <v>197</v>
      </c>
      <c r="GU1318" s="426">
        <v>198</v>
      </c>
      <c r="GV1318" s="426">
        <v>199</v>
      </c>
      <c r="GW1318" s="426">
        <v>200</v>
      </c>
      <c r="GX1318" s="426">
        <v>201</v>
      </c>
      <c r="GY1318" s="426">
        <v>202</v>
      </c>
      <c r="GZ1318" s="426">
        <v>203</v>
      </c>
      <c r="HA1318" s="426">
        <v>204</v>
      </c>
      <c r="HB1318" s="426">
        <v>205</v>
      </c>
      <c r="HC1318" s="426">
        <v>206</v>
      </c>
      <c r="HD1318" s="426">
        <v>207</v>
      </c>
      <c r="HE1318" s="426">
        <v>208</v>
      </c>
      <c r="HF1318" s="426">
        <v>209</v>
      </c>
      <c r="HG1318" s="426">
        <v>210</v>
      </c>
      <c r="HH1318" s="426">
        <v>211</v>
      </c>
      <c r="HI1318" s="426">
        <v>212</v>
      </c>
      <c r="HJ1318" s="426">
        <v>213</v>
      </c>
      <c r="HK1318" s="426">
        <v>214</v>
      </c>
      <c r="HL1318" s="426">
        <v>215</v>
      </c>
      <c r="HM1318" s="426">
        <v>216</v>
      </c>
      <c r="HN1318" s="426">
        <v>217</v>
      </c>
      <c r="HO1318" s="426">
        <v>218</v>
      </c>
      <c r="HP1318" s="426">
        <v>219</v>
      </c>
      <c r="HQ1318" s="426">
        <v>220</v>
      </c>
      <c r="HR1318" s="426">
        <v>221</v>
      </c>
      <c r="HS1318" s="426">
        <v>222</v>
      </c>
      <c r="HT1318" s="426">
        <v>223</v>
      </c>
      <c r="HU1318" s="426">
        <v>224</v>
      </c>
      <c r="HV1318" s="426">
        <v>225</v>
      </c>
      <c r="HW1318" s="426">
        <v>226</v>
      </c>
      <c r="HX1318" s="426">
        <v>227</v>
      </c>
      <c r="HY1318" s="426">
        <v>228</v>
      </c>
      <c r="HZ1318" s="426">
        <v>229</v>
      </c>
      <c r="IA1318" s="426">
        <v>230</v>
      </c>
      <c r="IB1318" s="426">
        <v>231</v>
      </c>
      <c r="IC1318" s="426">
        <v>232</v>
      </c>
      <c r="ID1318" s="426">
        <v>233</v>
      </c>
      <c r="IE1318" s="426">
        <v>234</v>
      </c>
      <c r="IF1318" s="426">
        <v>235</v>
      </c>
      <c r="IG1318" s="426">
        <v>236</v>
      </c>
      <c r="IH1318" s="426">
        <v>237</v>
      </c>
      <c r="II1318" s="426">
        <v>238</v>
      </c>
      <c r="IJ1318" s="426">
        <v>239</v>
      </c>
      <c r="IK1318" s="426">
        <v>240</v>
      </c>
      <c r="IL1318" s="426">
        <v>241</v>
      </c>
      <c r="IM1318" s="426">
        <v>242</v>
      </c>
      <c r="IN1318" s="426">
        <v>243</v>
      </c>
      <c r="IO1318" s="426">
        <v>244</v>
      </c>
      <c r="IP1318" s="426">
        <v>245</v>
      </c>
      <c r="IQ1318" s="426">
        <v>246</v>
      </c>
      <c r="IR1318" s="426">
        <v>247</v>
      </c>
      <c r="IS1318" s="426">
        <v>248</v>
      </c>
      <c r="IT1318" s="426">
        <v>249</v>
      </c>
      <c r="IU1318" s="426">
        <v>250</v>
      </c>
      <c r="IV1318" s="426">
        <v>251</v>
      </c>
      <c r="IW1318" s="426">
        <v>252</v>
      </c>
      <c r="IX1318" s="426">
        <v>253</v>
      </c>
      <c r="IY1318" s="426">
        <v>254</v>
      </c>
      <c r="JA1318" s="426">
        <v>255</v>
      </c>
      <c r="JB1318" s="426">
        <v>256</v>
      </c>
      <c r="JC1318" s="426">
        <v>257</v>
      </c>
      <c r="JD1318" s="426">
        <v>258</v>
      </c>
      <c r="JF1318" s="426">
        <v>259</v>
      </c>
      <c r="JG1318" s="426">
        <v>260</v>
      </c>
      <c r="JH1318" s="426">
        <v>261</v>
      </c>
      <c r="JI1318" s="426">
        <v>262</v>
      </c>
      <c r="JK1318" s="426">
        <v>263</v>
      </c>
      <c r="JL1318" s="426">
        <v>264</v>
      </c>
      <c r="JM1318" s="426">
        <v>265</v>
      </c>
      <c r="JN1318" s="426">
        <v>266</v>
      </c>
    </row>
    <row r="1319" spans="4:274" x14ac:dyDescent="0.2">
      <c r="E1319" s="428" t="s">
        <v>157</v>
      </c>
      <c r="F1319" s="426">
        <v>35</v>
      </c>
      <c r="G1319" s="426">
        <v>156</v>
      </c>
      <c r="H1319" s="426">
        <v>254</v>
      </c>
      <c r="I1319" s="426">
        <v>80</v>
      </c>
      <c r="J1319" s="426">
        <v>128</v>
      </c>
      <c r="K1319" s="426">
        <v>117</v>
      </c>
      <c r="L1319" s="426">
        <v>233</v>
      </c>
      <c r="M1319" s="426">
        <v>181</v>
      </c>
      <c r="N1319" s="426">
        <v>65</v>
      </c>
      <c r="O1319" s="426">
        <v>77</v>
      </c>
      <c r="P1319" s="426">
        <v>199</v>
      </c>
      <c r="Q1319" s="426">
        <v>130</v>
      </c>
      <c r="R1319" s="426">
        <v>171</v>
      </c>
      <c r="S1319" s="426">
        <v>187</v>
      </c>
      <c r="T1319" s="426">
        <v>21</v>
      </c>
      <c r="U1319" s="426">
        <v>258</v>
      </c>
      <c r="V1319" s="426">
        <v>239</v>
      </c>
      <c r="W1319" s="426">
        <v>29</v>
      </c>
      <c r="X1319" s="426">
        <v>146</v>
      </c>
      <c r="Y1319" s="426">
        <v>61</v>
      </c>
      <c r="Z1319" s="426">
        <v>78</v>
      </c>
      <c r="AA1319" s="426">
        <v>195</v>
      </c>
      <c r="AB1319" s="426">
        <v>36</v>
      </c>
      <c r="AC1319" s="426">
        <v>145</v>
      </c>
      <c r="AD1319" s="426">
        <v>242</v>
      </c>
      <c r="AE1319" s="426">
        <v>149</v>
      </c>
      <c r="AF1319" s="426">
        <v>245</v>
      </c>
      <c r="AG1319" s="426">
        <v>212</v>
      </c>
      <c r="AH1319" s="426">
        <v>91</v>
      </c>
      <c r="AI1319" s="426">
        <v>19</v>
      </c>
      <c r="AJ1319" s="426">
        <v>67</v>
      </c>
      <c r="AK1319" s="426">
        <v>224</v>
      </c>
      <c r="AL1319" s="426">
        <v>120</v>
      </c>
      <c r="AM1319" s="426">
        <v>248</v>
      </c>
      <c r="AN1319" s="426">
        <v>167</v>
      </c>
      <c r="AO1319" s="426">
        <v>110</v>
      </c>
      <c r="AP1319" s="426">
        <v>26</v>
      </c>
      <c r="AQ1319" s="426">
        <v>24</v>
      </c>
      <c r="AR1319" s="426">
        <v>47</v>
      </c>
      <c r="AS1319" s="426">
        <v>62</v>
      </c>
      <c r="AT1319" s="426">
        <v>8</v>
      </c>
      <c r="AU1319" s="426">
        <v>230</v>
      </c>
      <c r="AV1319" s="426">
        <v>72</v>
      </c>
      <c r="AW1319" s="426">
        <v>98</v>
      </c>
      <c r="AX1319" s="426">
        <v>189</v>
      </c>
      <c r="AY1319" s="426">
        <v>53</v>
      </c>
      <c r="AZ1319" s="426">
        <v>48</v>
      </c>
      <c r="BA1319" s="426">
        <v>112</v>
      </c>
      <c r="BB1319" s="426">
        <v>140</v>
      </c>
      <c r="BC1319" s="426">
        <v>43</v>
      </c>
      <c r="BD1319" s="426">
        <v>169</v>
      </c>
      <c r="BE1319" s="426">
        <v>259</v>
      </c>
      <c r="BF1319" s="426">
        <v>214</v>
      </c>
      <c r="BG1319" s="426">
        <v>75</v>
      </c>
      <c r="BH1319" s="426">
        <v>81</v>
      </c>
      <c r="BI1319" s="426">
        <v>15</v>
      </c>
      <c r="BJ1319" s="426">
        <v>115</v>
      </c>
      <c r="BK1319" s="426">
        <v>126</v>
      </c>
      <c r="BL1319" s="426">
        <v>168</v>
      </c>
      <c r="BM1319" s="426">
        <v>9</v>
      </c>
      <c r="BN1319" s="426">
        <v>63</v>
      </c>
      <c r="BO1319" s="426">
        <v>135</v>
      </c>
      <c r="BP1319" s="426">
        <v>150</v>
      </c>
      <c r="BQ1319" s="426">
        <v>38</v>
      </c>
      <c r="BR1319" s="426">
        <v>99</v>
      </c>
      <c r="BS1319" s="426">
        <v>207</v>
      </c>
      <c r="BT1319" s="426">
        <v>180</v>
      </c>
      <c r="BU1319" s="426">
        <v>157</v>
      </c>
      <c r="BV1319" s="426">
        <v>111</v>
      </c>
      <c r="BW1319" s="426">
        <v>71</v>
      </c>
      <c r="BX1319" s="426">
        <v>129</v>
      </c>
      <c r="BY1319" s="426">
        <v>74</v>
      </c>
      <c r="BZ1319" s="426">
        <v>132</v>
      </c>
      <c r="CA1319" s="426">
        <v>121</v>
      </c>
      <c r="CB1319" s="426">
        <v>192</v>
      </c>
      <c r="CC1319" s="426">
        <v>170</v>
      </c>
      <c r="CD1319" s="426">
        <v>70</v>
      </c>
      <c r="CE1319" s="426">
        <v>191</v>
      </c>
      <c r="CF1319" s="426">
        <v>87</v>
      </c>
      <c r="CG1319" s="426">
        <v>97</v>
      </c>
      <c r="CH1319" s="426">
        <v>119</v>
      </c>
      <c r="CI1319" s="426">
        <v>28</v>
      </c>
      <c r="CJ1319" s="426">
        <v>222</v>
      </c>
      <c r="CK1319" s="426">
        <v>1</v>
      </c>
      <c r="CL1319" s="426">
        <v>64</v>
      </c>
      <c r="CM1319" s="426">
        <v>250</v>
      </c>
      <c r="CN1319" s="426">
        <v>158</v>
      </c>
      <c r="CO1319" s="426">
        <v>227</v>
      </c>
      <c r="CP1319" s="426">
        <v>206</v>
      </c>
      <c r="CQ1319" s="426">
        <v>127</v>
      </c>
      <c r="CR1319" s="426">
        <v>109</v>
      </c>
      <c r="CS1319" s="426">
        <v>139</v>
      </c>
      <c r="CT1319" s="426">
        <v>76</v>
      </c>
      <c r="CU1319" s="426">
        <v>56</v>
      </c>
      <c r="CV1319" s="426">
        <v>188</v>
      </c>
      <c r="CW1319" s="426">
        <v>164</v>
      </c>
      <c r="CX1319" s="426">
        <v>174</v>
      </c>
      <c r="CY1319" s="426">
        <v>249</v>
      </c>
      <c r="CZ1319" s="426">
        <v>13</v>
      </c>
      <c r="DA1319" s="426">
        <v>89</v>
      </c>
      <c r="DB1319" s="426">
        <v>165</v>
      </c>
      <c r="DC1319" s="426">
        <v>266</v>
      </c>
      <c r="DD1319" s="426">
        <v>232</v>
      </c>
      <c r="DE1319" s="426">
        <v>51</v>
      </c>
      <c r="DF1319" s="426">
        <v>27</v>
      </c>
      <c r="DG1319" s="426">
        <v>69</v>
      </c>
      <c r="DH1319" s="426">
        <v>176</v>
      </c>
      <c r="DI1319" s="426">
        <v>59</v>
      </c>
      <c r="DJ1319" s="426">
        <v>163</v>
      </c>
      <c r="DK1319" s="426">
        <v>234</v>
      </c>
      <c r="DL1319" s="426">
        <v>159</v>
      </c>
      <c r="DM1319" s="426">
        <v>58</v>
      </c>
      <c r="DN1319" s="426">
        <v>225</v>
      </c>
      <c r="DO1319" s="426">
        <v>201</v>
      </c>
      <c r="DP1319" s="426">
        <v>32</v>
      </c>
      <c r="DQ1319" s="426">
        <v>33</v>
      </c>
      <c r="DR1319" s="426">
        <v>40</v>
      </c>
      <c r="DS1319" s="426">
        <v>54</v>
      </c>
      <c r="DT1319" s="426">
        <v>16</v>
      </c>
      <c r="DU1319" s="426">
        <v>142</v>
      </c>
      <c r="DV1319" s="426">
        <v>37</v>
      </c>
      <c r="DW1319" s="426">
        <v>105</v>
      </c>
      <c r="DX1319" s="426">
        <v>137</v>
      </c>
      <c r="DY1319" s="426">
        <v>46</v>
      </c>
      <c r="DZ1319" s="426">
        <v>213</v>
      </c>
      <c r="EA1319" s="426">
        <v>200</v>
      </c>
      <c r="EB1319" s="426">
        <v>153</v>
      </c>
      <c r="EC1319" s="426">
        <v>184</v>
      </c>
      <c r="ED1319" s="426">
        <v>17</v>
      </c>
      <c r="EE1319" s="426">
        <v>92</v>
      </c>
      <c r="EF1319" s="426">
        <v>104</v>
      </c>
      <c r="EG1319" s="426">
        <v>18</v>
      </c>
      <c r="EH1319" s="426">
        <v>11</v>
      </c>
      <c r="EI1319" s="426">
        <v>256</v>
      </c>
      <c r="EJ1319" s="426">
        <v>203</v>
      </c>
      <c r="EK1319" s="426">
        <v>23</v>
      </c>
      <c r="EL1319" s="426">
        <v>73</v>
      </c>
      <c r="EM1319" s="426">
        <v>161</v>
      </c>
      <c r="EN1319" s="426">
        <v>151</v>
      </c>
      <c r="EO1319" s="426">
        <v>173</v>
      </c>
      <c r="EP1319" s="426">
        <v>4</v>
      </c>
      <c r="EQ1319" s="426">
        <v>39</v>
      </c>
      <c r="ER1319" s="426">
        <v>221</v>
      </c>
      <c r="ES1319" s="426">
        <v>116</v>
      </c>
      <c r="ET1319" s="426">
        <v>93</v>
      </c>
      <c r="EU1319" s="426">
        <v>83</v>
      </c>
      <c r="EV1319" s="426">
        <v>179</v>
      </c>
      <c r="EW1319" s="426">
        <v>216</v>
      </c>
      <c r="EX1319" s="426">
        <v>183</v>
      </c>
      <c r="EY1319" s="426">
        <v>101</v>
      </c>
      <c r="EZ1319" s="426">
        <v>194</v>
      </c>
      <c r="FA1319" s="426">
        <v>125</v>
      </c>
      <c r="FB1319" s="426">
        <v>34</v>
      </c>
      <c r="FC1319" s="426">
        <v>57</v>
      </c>
      <c r="FD1319" s="426">
        <v>147</v>
      </c>
      <c r="FE1319" s="426">
        <v>5</v>
      </c>
      <c r="FF1319" s="426">
        <v>175</v>
      </c>
      <c r="FG1319" s="426">
        <v>131</v>
      </c>
      <c r="FH1319" s="426">
        <v>257</v>
      </c>
      <c r="FI1319" s="426">
        <v>251</v>
      </c>
      <c r="FJ1319" s="426">
        <v>252</v>
      </c>
      <c r="FK1319" s="426">
        <v>219</v>
      </c>
      <c r="FL1319" s="426">
        <v>215</v>
      </c>
      <c r="FM1319" s="426">
        <v>226</v>
      </c>
      <c r="FN1319" s="426">
        <v>82</v>
      </c>
      <c r="FO1319" s="426">
        <v>49</v>
      </c>
      <c r="FP1319" s="426">
        <v>6</v>
      </c>
      <c r="FQ1319" s="426">
        <v>42</v>
      </c>
      <c r="FR1319" s="426">
        <v>25</v>
      </c>
      <c r="FS1319" s="426">
        <v>263</v>
      </c>
      <c r="FT1319" s="426">
        <v>84</v>
      </c>
      <c r="FU1319" s="426">
        <v>143</v>
      </c>
      <c r="FV1319" s="426">
        <v>205</v>
      </c>
      <c r="FW1319" s="426">
        <v>86</v>
      </c>
      <c r="FX1319" s="426">
        <v>255</v>
      </c>
      <c r="FY1319" s="426">
        <v>30</v>
      </c>
      <c r="FZ1319" s="426">
        <v>186</v>
      </c>
      <c r="GA1319" s="426">
        <v>177</v>
      </c>
      <c r="GB1319" s="426">
        <v>197</v>
      </c>
      <c r="GC1319" s="426">
        <v>113</v>
      </c>
      <c r="GD1319" s="426">
        <v>262</v>
      </c>
      <c r="GE1319" s="426">
        <v>123</v>
      </c>
      <c r="GF1319" s="426">
        <v>136</v>
      </c>
      <c r="GG1319" s="426">
        <v>68</v>
      </c>
      <c r="GH1319" s="426">
        <v>88</v>
      </c>
      <c r="GI1319" s="426">
        <v>220</v>
      </c>
      <c r="GJ1319" s="426">
        <v>85</v>
      </c>
      <c r="GK1319" s="426">
        <v>247</v>
      </c>
      <c r="GL1319" s="426">
        <v>103</v>
      </c>
      <c r="GM1319" s="426">
        <v>193</v>
      </c>
      <c r="GN1319" s="426">
        <v>144</v>
      </c>
      <c r="GO1319" s="426">
        <v>208</v>
      </c>
      <c r="GP1319" s="426">
        <v>202</v>
      </c>
      <c r="GQ1319" s="426">
        <v>90</v>
      </c>
      <c r="GR1319" s="426">
        <v>162</v>
      </c>
      <c r="GS1319" s="426">
        <v>2</v>
      </c>
      <c r="GT1319" s="426">
        <v>238</v>
      </c>
      <c r="GU1319" s="426">
        <v>244</v>
      </c>
      <c r="GV1319" s="426">
        <v>160</v>
      </c>
      <c r="GW1319" s="426">
        <v>246</v>
      </c>
      <c r="GX1319" s="426">
        <v>94</v>
      </c>
      <c r="GY1319" s="426">
        <v>55</v>
      </c>
      <c r="GZ1319" s="426">
        <v>182</v>
      </c>
      <c r="HA1319" s="426">
        <v>190</v>
      </c>
      <c r="HB1319" s="426">
        <v>124</v>
      </c>
      <c r="HC1319" s="426">
        <v>260</v>
      </c>
      <c r="HD1319" s="426">
        <v>60</v>
      </c>
      <c r="HE1319" s="426">
        <v>114</v>
      </c>
      <c r="HF1319" s="426">
        <v>52</v>
      </c>
      <c r="HG1319" s="426">
        <v>217</v>
      </c>
      <c r="HH1319" s="426">
        <v>264</v>
      </c>
      <c r="HI1319" s="426">
        <v>79</v>
      </c>
      <c r="HJ1319" s="426">
        <v>95</v>
      </c>
      <c r="HK1319" s="426">
        <v>211</v>
      </c>
      <c r="HL1319" s="426">
        <v>133</v>
      </c>
      <c r="HM1319" s="426">
        <v>134</v>
      </c>
      <c r="HN1319" s="426">
        <v>236</v>
      </c>
      <c r="HO1319" s="426">
        <v>102</v>
      </c>
      <c r="HP1319" s="426">
        <v>66</v>
      </c>
      <c r="HQ1319" s="426">
        <v>261</v>
      </c>
      <c r="HR1319" s="426">
        <v>198</v>
      </c>
      <c r="HS1319" s="426">
        <v>45</v>
      </c>
      <c r="HT1319" s="426">
        <v>210</v>
      </c>
      <c r="HU1319" s="426">
        <v>31</v>
      </c>
      <c r="HV1319" s="426">
        <v>218</v>
      </c>
      <c r="HW1319" s="426">
        <v>10</v>
      </c>
      <c r="HX1319" s="426">
        <v>241</v>
      </c>
      <c r="HY1319" s="426">
        <v>196</v>
      </c>
      <c r="HZ1319" s="426">
        <v>12</v>
      </c>
      <c r="IA1319" s="426">
        <v>172</v>
      </c>
      <c r="IB1319" s="426">
        <v>235</v>
      </c>
      <c r="IC1319" s="426">
        <v>118</v>
      </c>
      <c r="ID1319" s="426">
        <v>204</v>
      </c>
      <c r="IE1319" s="426">
        <v>237</v>
      </c>
      <c r="IF1319" s="426">
        <v>166</v>
      </c>
      <c r="IG1319" s="426">
        <v>50</v>
      </c>
      <c r="IH1319" s="426">
        <v>265</v>
      </c>
      <c r="II1319" s="426">
        <v>229</v>
      </c>
      <c r="IJ1319" s="426">
        <v>96</v>
      </c>
      <c r="IK1319" s="426">
        <v>138</v>
      </c>
      <c r="IL1319" s="426">
        <v>20</v>
      </c>
      <c r="IM1319" s="426">
        <v>253</v>
      </c>
      <c r="IN1319" s="426">
        <v>44</v>
      </c>
      <c r="IO1319" s="426">
        <v>223</v>
      </c>
      <c r="IP1319" s="426">
        <v>152</v>
      </c>
      <c r="IQ1319" s="426">
        <v>14</v>
      </c>
      <c r="IR1319" s="426">
        <v>209</v>
      </c>
      <c r="IS1319" s="426">
        <v>154</v>
      </c>
      <c r="IT1319" s="426">
        <v>107</v>
      </c>
      <c r="IU1319" s="426">
        <v>3</v>
      </c>
      <c r="IV1319" s="426">
        <v>243</v>
      </c>
      <c r="IW1319" s="426">
        <v>178</v>
      </c>
      <c r="IX1319" s="426">
        <v>240</v>
      </c>
      <c r="IY1319" s="426">
        <v>22</v>
      </c>
      <c r="JA1319" s="426">
        <v>228</v>
      </c>
      <c r="JB1319" s="426">
        <v>148</v>
      </c>
      <c r="JC1319" s="426">
        <v>106</v>
      </c>
      <c r="JD1319" s="426">
        <v>100</v>
      </c>
      <c r="JF1319" s="426">
        <v>185</v>
      </c>
      <c r="JG1319" s="426">
        <v>41</v>
      </c>
      <c r="JH1319" s="426">
        <v>155</v>
      </c>
      <c r="JI1319" s="426">
        <v>108</v>
      </c>
      <c r="JK1319" s="426">
        <v>7</v>
      </c>
      <c r="JL1319" s="426">
        <v>141</v>
      </c>
      <c r="JM1319" s="426">
        <v>122</v>
      </c>
      <c r="JN1319" s="426">
        <v>231</v>
      </c>
    </row>
    <row r="1320" spans="4:274" x14ac:dyDescent="0.2">
      <c r="E1320" s="428" t="s">
        <v>159</v>
      </c>
      <c r="F1320" s="426">
        <v>120</v>
      </c>
      <c r="G1320" s="426">
        <v>234</v>
      </c>
      <c r="H1320" s="426">
        <v>199</v>
      </c>
      <c r="I1320" s="426">
        <v>48</v>
      </c>
      <c r="J1320" s="426">
        <v>169</v>
      </c>
      <c r="K1320" s="426">
        <v>43</v>
      </c>
      <c r="L1320" s="426">
        <v>185</v>
      </c>
      <c r="M1320" s="426">
        <v>197</v>
      </c>
      <c r="N1320" s="426">
        <v>236</v>
      </c>
      <c r="O1320" s="426">
        <v>161</v>
      </c>
      <c r="P1320" s="426">
        <v>261</v>
      </c>
      <c r="Q1320" s="426">
        <v>255</v>
      </c>
      <c r="R1320" s="426">
        <v>35</v>
      </c>
      <c r="S1320" s="426">
        <v>136</v>
      </c>
      <c r="T1320" s="426">
        <v>37</v>
      </c>
      <c r="U1320" s="426">
        <v>187</v>
      </c>
      <c r="V1320" s="426">
        <v>101</v>
      </c>
      <c r="W1320" s="426">
        <v>147</v>
      </c>
      <c r="X1320" s="426">
        <v>182</v>
      </c>
      <c r="Y1320" s="426">
        <v>226</v>
      </c>
      <c r="Z1320" s="426">
        <v>75</v>
      </c>
      <c r="AA1320" s="426">
        <v>254</v>
      </c>
      <c r="AB1320" s="426">
        <v>121</v>
      </c>
      <c r="AC1320" s="426">
        <v>200</v>
      </c>
      <c r="AD1320" s="426">
        <v>53</v>
      </c>
      <c r="AE1320" s="426">
        <v>115</v>
      </c>
      <c r="AF1320" s="426">
        <v>206</v>
      </c>
      <c r="AG1320" s="426">
        <v>20</v>
      </c>
      <c r="AH1320" s="426">
        <v>246</v>
      </c>
      <c r="AI1320" s="426">
        <v>196</v>
      </c>
      <c r="AJ1320" s="426">
        <v>65</v>
      </c>
      <c r="AK1320" s="426">
        <v>211</v>
      </c>
      <c r="AL1320" s="426">
        <v>129</v>
      </c>
      <c r="AM1320" s="426">
        <v>123</v>
      </c>
      <c r="AN1320" s="426">
        <v>208</v>
      </c>
      <c r="AO1320" s="426">
        <v>22</v>
      </c>
      <c r="AP1320" s="426">
        <v>138</v>
      </c>
      <c r="AQ1320" s="426">
        <v>61</v>
      </c>
      <c r="AR1320" s="426">
        <v>76</v>
      </c>
      <c r="AS1320" s="426">
        <v>42</v>
      </c>
      <c r="AT1320" s="426">
        <v>189</v>
      </c>
      <c r="AU1320" s="426">
        <v>119</v>
      </c>
      <c r="AV1320" s="426">
        <v>15</v>
      </c>
      <c r="AW1320" s="426">
        <v>243</v>
      </c>
      <c r="AX1320" s="426">
        <v>66</v>
      </c>
      <c r="AY1320" s="426">
        <v>190</v>
      </c>
      <c r="AZ1320" s="426">
        <v>257</v>
      </c>
      <c r="BA1320" s="426">
        <v>239</v>
      </c>
      <c r="BB1320" s="426">
        <v>260</v>
      </c>
      <c r="BC1320" s="426">
        <v>14</v>
      </c>
      <c r="BD1320" s="426">
        <v>25</v>
      </c>
      <c r="BE1320" s="426">
        <v>13</v>
      </c>
      <c r="BF1320" s="426">
        <v>237</v>
      </c>
      <c r="BG1320" s="426">
        <v>191</v>
      </c>
      <c r="BH1320" s="426">
        <v>264</v>
      </c>
      <c r="BI1320" s="426">
        <v>107</v>
      </c>
      <c r="BJ1320" s="426">
        <v>159</v>
      </c>
      <c r="BK1320" s="426">
        <v>180</v>
      </c>
      <c r="BL1320" s="426">
        <v>148</v>
      </c>
      <c r="BM1320" s="426">
        <v>74</v>
      </c>
      <c r="BN1320" s="426">
        <v>93</v>
      </c>
      <c r="BO1320" s="426">
        <v>244</v>
      </c>
      <c r="BP1320" s="426">
        <v>135</v>
      </c>
      <c r="BQ1320" s="426">
        <v>233</v>
      </c>
      <c r="BR1320" s="426">
        <v>153</v>
      </c>
      <c r="BS1320" s="426">
        <v>125</v>
      </c>
      <c r="BT1320" s="426">
        <v>164</v>
      </c>
      <c r="BU1320" s="426">
        <v>82</v>
      </c>
      <c r="BV1320" s="426">
        <v>202</v>
      </c>
      <c r="BW1320" s="426">
        <v>17</v>
      </c>
      <c r="BX1320" s="426">
        <v>108</v>
      </c>
      <c r="BY1320" s="426">
        <v>214</v>
      </c>
      <c r="BZ1320" s="426">
        <v>231</v>
      </c>
      <c r="CA1320" s="426">
        <v>251</v>
      </c>
      <c r="CB1320" s="426">
        <v>134</v>
      </c>
      <c r="CC1320" s="426">
        <v>64</v>
      </c>
      <c r="CD1320" s="426">
        <v>109</v>
      </c>
      <c r="CE1320" s="426">
        <v>194</v>
      </c>
      <c r="CF1320" s="426">
        <v>23</v>
      </c>
      <c r="CG1320" s="426">
        <v>181</v>
      </c>
      <c r="CH1320" s="426">
        <v>47</v>
      </c>
      <c r="CI1320" s="426">
        <v>83</v>
      </c>
      <c r="CJ1320" s="426">
        <v>195</v>
      </c>
      <c r="CK1320" s="426">
        <v>178</v>
      </c>
      <c r="CL1320" s="426">
        <v>8</v>
      </c>
      <c r="CM1320" s="426">
        <v>128</v>
      </c>
      <c r="CN1320" s="426">
        <v>165</v>
      </c>
      <c r="CO1320" s="426">
        <v>142</v>
      </c>
      <c r="CP1320" s="426">
        <v>21</v>
      </c>
      <c r="CQ1320" s="426">
        <v>262</v>
      </c>
      <c r="CR1320" s="426">
        <v>60</v>
      </c>
      <c r="CS1320" s="426">
        <v>88</v>
      </c>
      <c r="CT1320" s="426">
        <v>51</v>
      </c>
      <c r="CU1320" s="426">
        <v>77</v>
      </c>
      <c r="CV1320" s="426">
        <v>146</v>
      </c>
      <c r="CW1320" s="426">
        <v>145</v>
      </c>
      <c r="CX1320" s="426">
        <v>149</v>
      </c>
      <c r="CY1320" s="426">
        <v>167</v>
      </c>
      <c r="CZ1320" s="426">
        <v>106</v>
      </c>
      <c r="DA1320" s="426">
        <v>73</v>
      </c>
      <c r="DB1320" s="426">
        <v>57</v>
      </c>
      <c r="DC1320" s="426">
        <v>223</v>
      </c>
      <c r="DD1320" s="426">
        <v>46</v>
      </c>
      <c r="DE1320" s="426">
        <v>265</v>
      </c>
      <c r="DF1320" s="426">
        <v>67</v>
      </c>
      <c r="DG1320" s="426">
        <v>242</v>
      </c>
      <c r="DH1320" s="426">
        <v>248</v>
      </c>
      <c r="DI1320" s="426">
        <v>81</v>
      </c>
      <c r="DJ1320" s="426">
        <v>230</v>
      </c>
      <c r="DK1320" s="426">
        <v>212</v>
      </c>
      <c r="DL1320" s="426">
        <v>225</v>
      </c>
      <c r="DM1320" s="426">
        <v>151</v>
      </c>
      <c r="DN1320" s="426">
        <v>85</v>
      </c>
      <c r="DO1320" s="426">
        <v>158</v>
      </c>
      <c r="DP1320" s="426">
        <v>91</v>
      </c>
      <c r="DQ1320" s="426">
        <v>99</v>
      </c>
      <c r="DR1320" s="426">
        <v>215</v>
      </c>
      <c r="DS1320" s="426">
        <v>127</v>
      </c>
      <c r="DT1320" s="426">
        <v>2</v>
      </c>
      <c r="DU1320" s="426">
        <v>102</v>
      </c>
      <c r="DV1320" s="426">
        <v>39</v>
      </c>
      <c r="DW1320" s="426">
        <v>84</v>
      </c>
      <c r="DX1320" s="426">
        <v>97</v>
      </c>
      <c r="DY1320" s="426">
        <v>78</v>
      </c>
      <c r="DZ1320" s="426">
        <v>6</v>
      </c>
      <c r="EA1320" s="426">
        <v>163</v>
      </c>
      <c r="EB1320" s="426">
        <v>44</v>
      </c>
      <c r="EC1320" s="426">
        <v>79</v>
      </c>
      <c r="ED1320" s="426">
        <v>7</v>
      </c>
      <c r="EE1320" s="426">
        <v>238</v>
      </c>
      <c r="EF1320" s="426">
        <v>19</v>
      </c>
      <c r="EG1320" s="426">
        <v>210</v>
      </c>
      <c r="EH1320" s="426">
        <v>105</v>
      </c>
      <c r="EI1320" s="426">
        <v>176</v>
      </c>
      <c r="EJ1320" s="426">
        <v>227</v>
      </c>
      <c r="EK1320" s="426">
        <v>29</v>
      </c>
      <c r="EL1320" s="426">
        <v>144</v>
      </c>
      <c r="EM1320" s="426">
        <v>220</v>
      </c>
      <c r="EN1320" s="426">
        <v>137</v>
      </c>
      <c r="EO1320" s="426">
        <v>171</v>
      </c>
      <c r="EP1320" s="426">
        <v>124</v>
      </c>
      <c r="EQ1320" s="426">
        <v>68</v>
      </c>
      <c r="ER1320" s="426">
        <v>62</v>
      </c>
      <c r="ES1320" s="426">
        <v>156</v>
      </c>
      <c r="ET1320" s="426">
        <v>131</v>
      </c>
      <c r="EU1320" s="426">
        <v>160</v>
      </c>
      <c r="EV1320" s="426">
        <v>1</v>
      </c>
      <c r="EW1320" s="426">
        <v>111</v>
      </c>
      <c r="EX1320" s="426">
        <v>259</v>
      </c>
      <c r="EY1320" s="426">
        <v>258</v>
      </c>
      <c r="EZ1320" s="426">
        <v>203</v>
      </c>
      <c r="FA1320" s="426">
        <v>240</v>
      </c>
      <c r="FB1320" s="426">
        <v>55</v>
      </c>
      <c r="FC1320" s="426">
        <v>72</v>
      </c>
      <c r="FD1320" s="426">
        <v>16</v>
      </c>
      <c r="FE1320" s="426">
        <v>34</v>
      </c>
      <c r="FF1320" s="426">
        <v>166</v>
      </c>
      <c r="FG1320" s="426">
        <v>162</v>
      </c>
      <c r="FH1320" s="426">
        <v>110</v>
      </c>
      <c r="FI1320" s="426">
        <v>252</v>
      </c>
      <c r="FJ1320" s="426">
        <v>266</v>
      </c>
      <c r="FK1320" s="426">
        <v>168</v>
      </c>
      <c r="FL1320" s="426">
        <v>174</v>
      </c>
      <c r="FM1320" s="426">
        <v>241</v>
      </c>
      <c r="FN1320" s="426">
        <v>116</v>
      </c>
      <c r="FO1320" s="426">
        <v>100</v>
      </c>
      <c r="FP1320" s="426">
        <v>218</v>
      </c>
      <c r="FQ1320" s="426">
        <v>179</v>
      </c>
      <c r="FR1320" s="426">
        <v>232</v>
      </c>
      <c r="FS1320" s="426">
        <v>112</v>
      </c>
      <c r="FT1320" s="426">
        <v>52</v>
      </c>
      <c r="FU1320" s="426">
        <v>205</v>
      </c>
      <c r="FV1320" s="426">
        <v>30</v>
      </c>
      <c r="FW1320" s="426">
        <v>253</v>
      </c>
      <c r="FX1320" s="426">
        <v>49</v>
      </c>
      <c r="FY1320" s="426">
        <v>32</v>
      </c>
      <c r="FZ1320" s="426">
        <v>54</v>
      </c>
      <c r="GA1320" s="426">
        <v>87</v>
      </c>
      <c r="GB1320" s="426">
        <v>216</v>
      </c>
      <c r="GC1320" s="426">
        <v>139</v>
      </c>
      <c r="GD1320" s="426">
        <v>80</v>
      </c>
      <c r="GE1320" s="426">
        <v>201</v>
      </c>
      <c r="GF1320" s="426">
        <v>96</v>
      </c>
      <c r="GG1320" s="426">
        <v>117</v>
      </c>
      <c r="GH1320" s="426">
        <v>28</v>
      </c>
      <c r="GI1320" s="426">
        <v>256</v>
      </c>
      <c r="GJ1320" s="426">
        <v>114</v>
      </c>
      <c r="GK1320" s="426">
        <v>56</v>
      </c>
      <c r="GL1320" s="426">
        <v>235</v>
      </c>
      <c r="GM1320" s="426">
        <v>63</v>
      </c>
      <c r="GN1320" s="426">
        <v>204</v>
      </c>
      <c r="GO1320" s="426">
        <v>184</v>
      </c>
      <c r="GP1320" s="426">
        <v>4</v>
      </c>
      <c r="GQ1320" s="426">
        <v>157</v>
      </c>
      <c r="GR1320" s="426">
        <v>11</v>
      </c>
      <c r="GS1320" s="426">
        <v>98</v>
      </c>
      <c r="GT1320" s="426">
        <v>154</v>
      </c>
      <c r="GU1320" s="426">
        <v>192</v>
      </c>
      <c r="GV1320" s="426">
        <v>58</v>
      </c>
      <c r="GW1320" s="426">
        <v>122</v>
      </c>
      <c r="GX1320" s="426">
        <v>59</v>
      </c>
      <c r="GY1320" s="426">
        <v>10</v>
      </c>
      <c r="GZ1320" s="426">
        <v>71</v>
      </c>
      <c r="HA1320" s="426">
        <v>228</v>
      </c>
      <c r="HB1320" s="426">
        <v>41</v>
      </c>
      <c r="HC1320" s="426">
        <v>27</v>
      </c>
      <c r="HD1320" s="426">
        <v>103</v>
      </c>
      <c r="HE1320" s="426">
        <v>45</v>
      </c>
      <c r="HF1320" s="426">
        <v>36</v>
      </c>
      <c r="HG1320" s="426">
        <v>132</v>
      </c>
      <c r="HH1320" s="426">
        <v>89</v>
      </c>
      <c r="HI1320" s="426">
        <v>155</v>
      </c>
      <c r="HJ1320" s="426">
        <v>219</v>
      </c>
      <c r="HK1320" s="426">
        <v>126</v>
      </c>
      <c r="HL1320" s="426">
        <v>33</v>
      </c>
      <c r="HM1320" s="426">
        <v>133</v>
      </c>
      <c r="HN1320" s="426">
        <v>173</v>
      </c>
      <c r="HO1320" s="426">
        <v>224</v>
      </c>
      <c r="HP1320" s="426">
        <v>186</v>
      </c>
      <c r="HQ1320" s="426">
        <v>141</v>
      </c>
      <c r="HR1320" s="426">
        <v>113</v>
      </c>
      <c r="HS1320" s="426">
        <v>3</v>
      </c>
      <c r="HT1320" s="426">
        <v>250</v>
      </c>
      <c r="HU1320" s="426">
        <v>118</v>
      </c>
      <c r="HV1320" s="426">
        <v>18</v>
      </c>
      <c r="HW1320" s="426">
        <v>172</v>
      </c>
      <c r="HX1320" s="426">
        <v>193</v>
      </c>
      <c r="HY1320" s="426">
        <v>69</v>
      </c>
      <c r="HZ1320" s="426">
        <v>177</v>
      </c>
      <c r="IA1320" s="426">
        <v>143</v>
      </c>
      <c r="IB1320" s="426">
        <v>92</v>
      </c>
      <c r="IC1320" s="426">
        <v>140</v>
      </c>
      <c r="ID1320" s="426">
        <v>12</v>
      </c>
      <c r="IE1320" s="426">
        <v>263</v>
      </c>
      <c r="IF1320" s="426">
        <v>247</v>
      </c>
      <c r="IG1320" s="426">
        <v>24</v>
      </c>
      <c r="IH1320" s="426">
        <v>38</v>
      </c>
      <c r="II1320" s="426">
        <v>217</v>
      </c>
      <c r="IJ1320" s="426">
        <v>207</v>
      </c>
      <c r="IK1320" s="426">
        <v>31</v>
      </c>
      <c r="IL1320" s="426">
        <v>150</v>
      </c>
      <c r="IM1320" s="426">
        <v>183</v>
      </c>
      <c r="IN1320" s="426">
        <v>245</v>
      </c>
      <c r="IO1320" s="426">
        <v>5</v>
      </c>
      <c r="IP1320" s="426">
        <v>222</v>
      </c>
      <c r="IQ1320" s="426">
        <v>152</v>
      </c>
      <c r="IR1320" s="426">
        <v>229</v>
      </c>
      <c r="IS1320" s="426">
        <v>130</v>
      </c>
      <c r="IT1320" s="426">
        <v>221</v>
      </c>
      <c r="IU1320" s="426">
        <v>104</v>
      </c>
      <c r="IV1320" s="426">
        <v>90</v>
      </c>
      <c r="IW1320" s="426">
        <v>95</v>
      </c>
      <c r="IX1320" s="426">
        <v>209</v>
      </c>
      <c r="IY1320" s="426">
        <v>50</v>
      </c>
      <c r="JA1320" s="426">
        <v>40</v>
      </c>
      <c r="JB1320" s="426">
        <v>94</v>
      </c>
      <c r="JC1320" s="426">
        <v>86</v>
      </c>
      <c r="JD1320" s="426">
        <v>170</v>
      </c>
      <c r="JF1320" s="426">
        <v>188</v>
      </c>
      <c r="JG1320" s="426">
        <v>249</v>
      </c>
      <c r="JH1320" s="426">
        <v>175</v>
      </c>
      <c r="JI1320" s="426">
        <v>198</v>
      </c>
      <c r="JK1320" s="426">
        <v>9</v>
      </c>
      <c r="JL1320" s="426">
        <v>213</v>
      </c>
      <c r="JM1320" s="426">
        <v>70</v>
      </c>
      <c r="JN1320" s="426">
        <v>26</v>
      </c>
    </row>
    <row r="1322" spans="4:274" x14ac:dyDescent="0.2">
      <c r="D1322" s="429">
        <v>267</v>
      </c>
      <c r="E1322" s="429" t="s">
        <v>179</v>
      </c>
    </row>
    <row r="1323" spans="4:274" x14ac:dyDescent="0.2">
      <c r="E1323" s="428" t="s">
        <v>130</v>
      </c>
      <c r="F1323" s="426">
        <v>1</v>
      </c>
      <c r="G1323" s="426">
        <v>2</v>
      </c>
      <c r="H1323" s="426">
        <v>3</v>
      </c>
      <c r="I1323" s="426">
        <v>4</v>
      </c>
      <c r="J1323" s="426">
        <v>5</v>
      </c>
      <c r="K1323" s="426">
        <v>6</v>
      </c>
      <c r="L1323" s="426">
        <v>7</v>
      </c>
      <c r="M1323" s="426">
        <v>8</v>
      </c>
      <c r="N1323" s="426">
        <v>9</v>
      </c>
      <c r="O1323" s="426">
        <v>10</v>
      </c>
      <c r="P1323" s="426">
        <v>11</v>
      </c>
      <c r="Q1323" s="426">
        <v>12</v>
      </c>
      <c r="R1323" s="426">
        <v>13</v>
      </c>
      <c r="S1323" s="426">
        <v>14</v>
      </c>
      <c r="T1323" s="426">
        <v>15</v>
      </c>
      <c r="U1323" s="426">
        <v>16</v>
      </c>
      <c r="V1323" s="426">
        <v>17</v>
      </c>
      <c r="W1323" s="426">
        <v>18</v>
      </c>
      <c r="X1323" s="426">
        <v>19</v>
      </c>
      <c r="Y1323" s="426">
        <v>20</v>
      </c>
      <c r="Z1323" s="426">
        <v>21</v>
      </c>
      <c r="AA1323" s="426">
        <v>22</v>
      </c>
      <c r="AB1323" s="426">
        <v>23</v>
      </c>
      <c r="AC1323" s="426">
        <v>24</v>
      </c>
      <c r="AD1323" s="426">
        <v>25</v>
      </c>
      <c r="AE1323" s="426">
        <v>26</v>
      </c>
      <c r="AF1323" s="426">
        <v>27</v>
      </c>
      <c r="AG1323" s="426">
        <v>28</v>
      </c>
      <c r="AH1323" s="426">
        <v>29</v>
      </c>
      <c r="AI1323" s="426">
        <v>30</v>
      </c>
      <c r="AJ1323" s="426">
        <v>31</v>
      </c>
      <c r="AK1323" s="426">
        <v>32</v>
      </c>
      <c r="AL1323" s="426">
        <v>33</v>
      </c>
      <c r="AM1323" s="426">
        <v>34</v>
      </c>
      <c r="AN1323" s="426">
        <v>35</v>
      </c>
      <c r="AO1323" s="426">
        <v>36</v>
      </c>
      <c r="AP1323" s="426">
        <v>37</v>
      </c>
      <c r="AQ1323" s="426">
        <v>38</v>
      </c>
      <c r="AR1323" s="426">
        <v>39</v>
      </c>
      <c r="AS1323" s="426">
        <v>40</v>
      </c>
      <c r="AT1323" s="426">
        <v>41</v>
      </c>
      <c r="AU1323" s="426">
        <v>42</v>
      </c>
      <c r="AV1323" s="426">
        <v>43</v>
      </c>
      <c r="AW1323" s="426">
        <v>44</v>
      </c>
      <c r="AX1323" s="426">
        <v>45</v>
      </c>
      <c r="AY1323" s="426">
        <v>46</v>
      </c>
      <c r="AZ1323" s="426">
        <v>47</v>
      </c>
      <c r="BA1323" s="426">
        <v>48</v>
      </c>
      <c r="BB1323" s="426">
        <v>49</v>
      </c>
      <c r="BC1323" s="426">
        <v>50</v>
      </c>
      <c r="BD1323" s="426">
        <v>51</v>
      </c>
      <c r="BE1323" s="426">
        <v>52</v>
      </c>
      <c r="BF1323" s="426">
        <v>53</v>
      </c>
      <c r="BG1323" s="426">
        <v>54</v>
      </c>
      <c r="BH1323" s="426">
        <v>55</v>
      </c>
      <c r="BI1323" s="426">
        <v>56</v>
      </c>
      <c r="BJ1323" s="426">
        <v>57</v>
      </c>
      <c r="BK1323" s="426">
        <v>58</v>
      </c>
      <c r="BL1323" s="426">
        <v>59</v>
      </c>
      <c r="BM1323" s="426">
        <v>60</v>
      </c>
      <c r="BN1323" s="426">
        <v>61</v>
      </c>
      <c r="BO1323" s="426">
        <v>62</v>
      </c>
      <c r="BP1323" s="426">
        <v>63</v>
      </c>
      <c r="BQ1323" s="426">
        <v>64</v>
      </c>
      <c r="BR1323" s="426">
        <v>65</v>
      </c>
      <c r="BS1323" s="426">
        <v>66</v>
      </c>
      <c r="BT1323" s="426">
        <v>67</v>
      </c>
      <c r="BU1323" s="426">
        <v>68</v>
      </c>
      <c r="BV1323" s="426">
        <v>69</v>
      </c>
      <c r="BW1323" s="426">
        <v>70</v>
      </c>
      <c r="BX1323" s="426">
        <v>71</v>
      </c>
      <c r="BY1323" s="426">
        <v>72</v>
      </c>
      <c r="BZ1323" s="426">
        <v>73</v>
      </c>
      <c r="CA1323" s="426">
        <v>74</v>
      </c>
      <c r="CB1323" s="426">
        <v>75</v>
      </c>
      <c r="CC1323" s="426">
        <v>76</v>
      </c>
      <c r="CD1323" s="426">
        <v>77</v>
      </c>
      <c r="CE1323" s="426">
        <v>78</v>
      </c>
      <c r="CF1323" s="426">
        <v>79</v>
      </c>
      <c r="CG1323" s="426">
        <v>80</v>
      </c>
      <c r="CH1323" s="426">
        <v>81</v>
      </c>
      <c r="CI1323" s="426">
        <v>82</v>
      </c>
      <c r="CJ1323" s="426">
        <v>83</v>
      </c>
      <c r="CK1323" s="426">
        <v>84</v>
      </c>
      <c r="CL1323" s="426">
        <v>85</v>
      </c>
      <c r="CM1323" s="426">
        <v>86</v>
      </c>
      <c r="CN1323" s="426">
        <v>87</v>
      </c>
      <c r="CO1323" s="426">
        <v>88</v>
      </c>
      <c r="CP1323" s="426">
        <v>89</v>
      </c>
      <c r="CQ1323" s="426">
        <v>90</v>
      </c>
      <c r="CR1323" s="426">
        <v>91</v>
      </c>
      <c r="CS1323" s="426">
        <v>92</v>
      </c>
      <c r="CT1323" s="426">
        <v>93</v>
      </c>
      <c r="CU1323" s="426">
        <v>94</v>
      </c>
      <c r="CV1323" s="426">
        <v>95</v>
      </c>
      <c r="CW1323" s="426">
        <v>96</v>
      </c>
      <c r="CX1323" s="426">
        <v>97</v>
      </c>
      <c r="CY1323" s="426">
        <v>98</v>
      </c>
      <c r="CZ1323" s="426">
        <v>99</v>
      </c>
      <c r="DA1323" s="426">
        <v>100</v>
      </c>
      <c r="DB1323" s="426">
        <v>101</v>
      </c>
      <c r="DC1323" s="426">
        <v>102</v>
      </c>
      <c r="DD1323" s="426">
        <v>103</v>
      </c>
      <c r="DE1323" s="426">
        <v>104</v>
      </c>
      <c r="DF1323" s="426">
        <v>105</v>
      </c>
      <c r="DG1323" s="426">
        <v>106</v>
      </c>
      <c r="DH1323" s="426">
        <v>107</v>
      </c>
      <c r="DI1323" s="426">
        <v>108</v>
      </c>
      <c r="DJ1323" s="426">
        <v>109</v>
      </c>
      <c r="DK1323" s="426">
        <v>110</v>
      </c>
      <c r="DL1323" s="426">
        <v>111</v>
      </c>
      <c r="DM1323" s="426">
        <v>112</v>
      </c>
      <c r="DN1323" s="426">
        <v>113</v>
      </c>
      <c r="DO1323" s="426">
        <v>114</v>
      </c>
      <c r="DP1323" s="426">
        <v>115</v>
      </c>
      <c r="DQ1323" s="426">
        <v>116</v>
      </c>
      <c r="DR1323" s="426">
        <v>117</v>
      </c>
      <c r="DS1323" s="426">
        <v>118</v>
      </c>
      <c r="DT1323" s="426">
        <v>119</v>
      </c>
      <c r="DU1323" s="426">
        <v>120</v>
      </c>
      <c r="DV1323" s="426">
        <v>121</v>
      </c>
      <c r="DW1323" s="426">
        <v>122</v>
      </c>
      <c r="DX1323" s="426">
        <v>123</v>
      </c>
      <c r="DY1323" s="426">
        <v>124</v>
      </c>
      <c r="DZ1323" s="426">
        <v>125</v>
      </c>
      <c r="EA1323" s="426">
        <v>126</v>
      </c>
      <c r="EB1323" s="426">
        <v>127</v>
      </c>
      <c r="EC1323" s="426">
        <v>128</v>
      </c>
      <c r="ED1323" s="426">
        <v>129</v>
      </c>
      <c r="EE1323" s="426">
        <v>130</v>
      </c>
      <c r="EF1323" s="426">
        <v>131</v>
      </c>
      <c r="EG1323" s="426">
        <v>132</v>
      </c>
      <c r="EH1323" s="426">
        <v>133</v>
      </c>
      <c r="EI1323" s="426">
        <v>134</v>
      </c>
      <c r="EJ1323" s="426">
        <v>135</v>
      </c>
      <c r="EK1323" s="426">
        <v>136</v>
      </c>
      <c r="EL1323" s="426">
        <v>137</v>
      </c>
      <c r="EM1323" s="426">
        <v>138</v>
      </c>
      <c r="EN1323" s="426">
        <v>139</v>
      </c>
      <c r="EO1323" s="426">
        <v>140</v>
      </c>
      <c r="EP1323" s="426">
        <v>141</v>
      </c>
      <c r="EQ1323" s="426">
        <v>142</v>
      </c>
      <c r="ER1323" s="426">
        <v>143</v>
      </c>
      <c r="ES1323" s="426">
        <v>144</v>
      </c>
      <c r="ET1323" s="426">
        <v>145</v>
      </c>
      <c r="EU1323" s="426">
        <v>146</v>
      </c>
      <c r="EV1323" s="426">
        <v>147</v>
      </c>
      <c r="EW1323" s="426">
        <v>148</v>
      </c>
      <c r="EX1323" s="426">
        <v>149</v>
      </c>
      <c r="EY1323" s="426">
        <v>150</v>
      </c>
      <c r="EZ1323" s="426">
        <v>151</v>
      </c>
      <c r="FA1323" s="426">
        <v>152</v>
      </c>
      <c r="FB1323" s="426">
        <v>153</v>
      </c>
      <c r="FC1323" s="426">
        <v>154</v>
      </c>
      <c r="FD1323" s="426">
        <v>155</v>
      </c>
      <c r="FE1323" s="426">
        <v>156</v>
      </c>
      <c r="FF1323" s="426">
        <v>157</v>
      </c>
      <c r="FG1323" s="426">
        <v>158</v>
      </c>
      <c r="FH1323" s="426">
        <v>159</v>
      </c>
      <c r="FI1323" s="426">
        <v>160</v>
      </c>
      <c r="FJ1323" s="426">
        <v>161</v>
      </c>
      <c r="FK1323" s="426">
        <v>162</v>
      </c>
      <c r="FL1323" s="426">
        <v>163</v>
      </c>
      <c r="FM1323" s="426">
        <v>164</v>
      </c>
      <c r="FN1323" s="426">
        <v>165</v>
      </c>
      <c r="FO1323" s="426">
        <v>166</v>
      </c>
      <c r="FP1323" s="426">
        <v>167</v>
      </c>
      <c r="FQ1323" s="426">
        <v>168</v>
      </c>
      <c r="FR1323" s="426">
        <v>169</v>
      </c>
      <c r="FS1323" s="426">
        <v>170</v>
      </c>
      <c r="FT1323" s="426">
        <v>171</v>
      </c>
      <c r="FU1323" s="426">
        <v>172</v>
      </c>
      <c r="FV1323" s="426">
        <v>173</v>
      </c>
      <c r="FW1323" s="426">
        <v>174</v>
      </c>
      <c r="FX1323" s="426">
        <v>175</v>
      </c>
      <c r="FY1323" s="426">
        <v>176</v>
      </c>
      <c r="FZ1323" s="426">
        <v>177</v>
      </c>
      <c r="GA1323" s="426">
        <v>178</v>
      </c>
      <c r="GB1323" s="426">
        <v>179</v>
      </c>
      <c r="GC1323" s="426">
        <v>180</v>
      </c>
      <c r="GD1323" s="426">
        <v>181</v>
      </c>
      <c r="GE1323" s="426">
        <v>182</v>
      </c>
      <c r="GF1323" s="426">
        <v>183</v>
      </c>
      <c r="GG1323" s="426">
        <v>184</v>
      </c>
      <c r="GH1323" s="426">
        <v>185</v>
      </c>
      <c r="GI1323" s="426">
        <v>186</v>
      </c>
      <c r="GJ1323" s="426">
        <v>187</v>
      </c>
      <c r="GK1323" s="426">
        <v>188</v>
      </c>
      <c r="GL1323" s="426">
        <v>189</v>
      </c>
      <c r="GM1323" s="426">
        <v>190</v>
      </c>
      <c r="GN1323" s="426">
        <v>191</v>
      </c>
      <c r="GO1323" s="426">
        <v>192</v>
      </c>
      <c r="GP1323" s="426">
        <v>193</v>
      </c>
      <c r="GQ1323" s="426">
        <v>194</v>
      </c>
      <c r="GR1323" s="426">
        <v>195</v>
      </c>
      <c r="GS1323" s="426">
        <v>196</v>
      </c>
      <c r="GT1323" s="426">
        <v>197</v>
      </c>
      <c r="GU1323" s="426">
        <v>198</v>
      </c>
      <c r="GV1323" s="426">
        <v>199</v>
      </c>
      <c r="GW1323" s="426">
        <v>200</v>
      </c>
      <c r="GX1323" s="426">
        <v>201</v>
      </c>
      <c r="GY1323" s="426">
        <v>202</v>
      </c>
      <c r="GZ1323" s="426">
        <v>203</v>
      </c>
      <c r="HA1323" s="426">
        <v>204</v>
      </c>
      <c r="HB1323" s="426">
        <v>205</v>
      </c>
      <c r="HC1323" s="426">
        <v>206</v>
      </c>
      <c r="HD1323" s="426">
        <v>207</v>
      </c>
      <c r="HE1323" s="426">
        <v>208</v>
      </c>
      <c r="HF1323" s="426">
        <v>209</v>
      </c>
      <c r="HG1323" s="426">
        <v>210</v>
      </c>
      <c r="HH1323" s="426">
        <v>211</v>
      </c>
      <c r="HI1323" s="426">
        <v>212</v>
      </c>
      <c r="HJ1323" s="426">
        <v>213</v>
      </c>
      <c r="HK1323" s="426">
        <v>214</v>
      </c>
      <c r="HL1323" s="426">
        <v>215</v>
      </c>
      <c r="HM1323" s="426">
        <v>216</v>
      </c>
      <c r="HN1323" s="426">
        <v>217</v>
      </c>
      <c r="HO1323" s="426">
        <v>218</v>
      </c>
      <c r="HP1323" s="426">
        <v>219</v>
      </c>
      <c r="HQ1323" s="426">
        <v>220</v>
      </c>
      <c r="HR1323" s="426">
        <v>221</v>
      </c>
      <c r="HS1323" s="426">
        <v>222</v>
      </c>
      <c r="HT1323" s="426">
        <v>223</v>
      </c>
      <c r="HU1323" s="426">
        <v>224</v>
      </c>
      <c r="HV1323" s="426">
        <v>225</v>
      </c>
      <c r="HW1323" s="426">
        <v>226</v>
      </c>
      <c r="HX1323" s="426">
        <v>227</v>
      </c>
      <c r="HY1323" s="426">
        <v>228</v>
      </c>
      <c r="HZ1323" s="426">
        <v>229</v>
      </c>
      <c r="IA1323" s="426">
        <v>230</v>
      </c>
      <c r="IB1323" s="426">
        <v>231</v>
      </c>
      <c r="IC1323" s="426">
        <v>232</v>
      </c>
      <c r="ID1323" s="426">
        <v>233</v>
      </c>
      <c r="IE1323" s="426">
        <v>234</v>
      </c>
      <c r="IF1323" s="426">
        <v>235</v>
      </c>
      <c r="IG1323" s="426">
        <v>236</v>
      </c>
      <c r="IH1323" s="426">
        <v>237</v>
      </c>
      <c r="II1323" s="426">
        <v>238</v>
      </c>
      <c r="IJ1323" s="426">
        <v>239</v>
      </c>
      <c r="IK1323" s="426">
        <v>240</v>
      </c>
      <c r="IL1323" s="426">
        <v>241</v>
      </c>
      <c r="IM1323" s="426">
        <v>242</v>
      </c>
      <c r="IN1323" s="426">
        <v>243</v>
      </c>
      <c r="IO1323" s="426">
        <v>244</v>
      </c>
      <c r="IP1323" s="426">
        <v>245</v>
      </c>
      <c r="IQ1323" s="426">
        <v>246</v>
      </c>
      <c r="IR1323" s="426">
        <v>247</v>
      </c>
      <c r="IS1323" s="426">
        <v>248</v>
      </c>
      <c r="IT1323" s="426">
        <v>249</v>
      </c>
      <c r="IU1323" s="426">
        <v>250</v>
      </c>
      <c r="IV1323" s="426">
        <v>251</v>
      </c>
      <c r="IW1323" s="426">
        <v>252</v>
      </c>
      <c r="IX1323" s="426">
        <v>253</v>
      </c>
      <c r="IY1323" s="426">
        <v>254</v>
      </c>
      <c r="IZ1323" s="426">
        <v>255</v>
      </c>
      <c r="JA1323" s="426">
        <v>256</v>
      </c>
      <c r="JB1323" s="426">
        <v>257</v>
      </c>
      <c r="JC1323" s="426">
        <v>258</v>
      </c>
      <c r="JD1323" s="426">
        <v>259</v>
      </c>
      <c r="JF1323" s="426">
        <v>260</v>
      </c>
      <c r="JG1323" s="426">
        <v>261</v>
      </c>
      <c r="JH1323" s="426">
        <v>262</v>
      </c>
      <c r="JI1323" s="426">
        <v>263</v>
      </c>
      <c r="JK1323" s="426">
        <v>264</v>
      </c>
      <c r="JL1323" s="426">
        <v>265</v>
      </c>
      <c r="JM1323" s="426">
        <v>266</v>
      </c>
      <c r="JN1323" s="426">
        <v>267</v>
      </c>
    </row>
    <row r="1324" spans="4:274" x14ac:dyDescent="0.2">
      <c r="E1324" s="428" t="s">
        <v>157</v>
      </c>
      <c r="F1324" s="426">
        <v>242</v>
      </c>
      <c r="G1324" s="426">
        <v>198</v>
      </c>
      <c r="H1324" s="426">
        <v>124</v>
      </c>
      <c r="I1324" s="426">
        <v>66</v>
      </c>
      <c r="J1324" s="426">
        <v>203</v>
      </c>
      <c r="K1324" s="426">
        <v>119</v>
      </c>
      <c r="L1324" s="426">
        <v>30</v>
      </c>
      <c r="M1324" s="426">
        <v>206</v>
      </c>
      <c r="N1324" s="426">
        <v>95</v>
      </c>
      <c r="O1324" s="426">
        <v>78</v>
      </c>
      <c r="P1324" s="426">
        <v>180</v>
      </c>
      <c r="Q1324" s="426">
        <v>249</v>
      </c>
      <c r="R1324" s="426">
        <v>117</v>
      </c>
      <c r="S1324" s="426">
        <v>36</v>
      </c>
      <c r="T1324" s="426">
        <v>196</v>
      </c>
      <c r="U1324" s="426">
        <v>94</v>
      </c>
      <c r="V1324" s="426">
        <v>43</v>
      </c>
      <c r="W1324" s="426">
        <v>239</v>
      </c>
      <c r="X1324" s="426">
        <v>112</v>
      </c>
      <c r="Y1324" s="426">
        <v>217</v>
      </c>
      <c r="Z1324" s="426">
        <v>109</v>
      </c>
      <c r="AA1324" s="426">
        <v>156</v>
      </c>
      <c r="AB1324" s="426">
        <v>186</v>
      </c>
      <c r="AC1324" s="426">
        <v>215</v>
      </c>
      <c r="AD1324" s="426">
        <v>226</v>
      </c>
      <c r="AE1324" s="426">
        <v>60</v>
      </c>
      <c r="AF1324" s="426">
        <v>16</v>
      </c>
      <c r="AG1324" s="426">
        <v>32</v>
      </c>
      <c r="AH1324" s="426">
        <v>80</v>
      </c>
      <c r="AI1324" s="426">
        <v>127</v>
      </c>
      <c r="AJ1324" s="426">
        <v>153</v>
      </c>
      <c r="AK1324" s="426">
        <v>75</v>
      </c>
      <c r="AL1324" s="426">
        <v>197</v>
      </c>
      <c r="AM1324" s="426">
        <v>247</v>
      </c>
      <c r="AN1324" s="426">
        <v>18</v>
      </c>
      <c r="AO1324" s="426">
        <v>157</v>
      </c>
      <c r="AP1324" s="426">
        <v>15</v>
      </c>
      <c r="AQ1324" s="426">
        <v>230</v>
      </c>
      <c r="AR1324" s="426">
        <v>146</v>
      </c>
      <c r="AS1324" s="426">
        <v>118</v>
      </c>
      <c r="AT1324" s="426">
        <v>155</v>
      </c>
      <c r="AU1324" s="426">
        <v>14</v>
      </c>
      <c r="AV1324" s="426">
        <v>99</v>
      </c>
      <c r="AW1324" s="426">
        <v>161</v>
      </c>
      <c r="AX1324" s="426">
        <v>173</v>
      </c>
      <c r="AY1324" s="426">
        <v>228</v>
      </c>
      <c r="AZ1324" s="426">
        <v>149</v>
      </c>
      <c r="BA1324" s="426">
        <v>164</v>
      </c>
      <c r="BB1324" s="426">
        <v>52</v>
      </c>
      <c r="BC1324" s="426">
        <v>234</v>
      </c>
      <c r="BD1324" s="426">
        <v>140</v>
      </c>
      <c r="BE1324" s="426">
        <v>63</v>
      </c>
      <c r="BF1324" s="426">
        <v>45</v>
      </c>
      <c r="BG1324" s="426">
        <v>67</v>
      </c>
      <c r="BH1324" s="426">
        <v>259</v>
      </c>
      <c r="BI1324" s="426">
        <v>42</v>
      </c>
      <c r="BJ1324" s="426">
        <v>53</v>
      </c>
      <c r="BK1324" s="426">
        <v>159</v>
      </c>
      <c r="BL1324" s="426">
        <v>216</v>
      </c>
      <c r="BM1324" s="426">
        <v>108</v>
      </c>
      <c r="BN1324" s="426">
        <v>28</v>
      </c>
      <c r="BO1324" s="426">
        <v>41</v>
      </c>
      <c r="BP1324" s="426">
        <v>64</v>
      </c>
      <c r="BQ1324" s="426">
        <v>167</v>
      </c>
      <c r="BR1324" s="426">
        <v>77</v>
      </c>
      <c r="BS1324" s="426">
        <v>84</v>
      </c>
      <c r="BT1324" s="426">
        <v>218</v>
      </c>
      <c r="BU1324" s="426">
        <v>142</v>
      </c>
      <c r="BV1324" s="426">
        <v>76</v>
      </c>
      <c r="BW1324" s="426">
        <v>26</v>
      </c>
      <c r="BX1324" s="426">
        <v>199</v>
      </c>
      <c r="BY1324" s="426">
        <v>174</v>
      </c>
      <c r="BZ1324" s="426">
        <v>39</v>
      </c>
      <c r="CA1324" s="426">
        <v>222</v>
      </c>
      <c r="CB1324" s="426">
        <v>162</v>
      </c>
      <c r="CC1324" s="426">
        <v>49</v>
      </c>
      <c r="CD1324" s="426">
        <v>96</v>
      </c>
      <c r="CE1324" s="426">
        <v>220</v>
      </c>
      <c r="CF1324" s="426">
        <v>70</v>
      </c>
      <c r="CG1324" s="426">
        <v>21</v>
      </c>
      <c r="CH1324" s="426">
        <v>4</v>
      </c>
      <c r="CI1324" s="426">
        <v>158</v>
      </c>
      <c r="CJ1324" s="426">
        <v>74</v>
      </c>
      <c r="CK1324" s="426">
        <v>101</v>
      </c>
      <c r="CL1324" s="426">
        <v>264</v>
      </c>
      <c r="CM1324" s="426">
        <v>207</v>
      </c>
      <c r="CN1324" s="426">
        <v>8</v>
      </c>
      <c r="CO1324" s="426">
        <v>192</v>
      </c>
      <c r="CP1324" s="426">
        <v>223</v>
      </c>
      <c r="CQ1324" s="426">
        <v>1</v>
      </c>
      <c r="CR1324" s="426">
        <v>79</v>
      </c>
      <c r="CS1324" s="426">
        <v>3</v>
      </c>
      <c r="CT1324" s="426">
        <v>179</v>
      </c>
      <c r="CU1324" s="426">
        <v>152</v>
      </c>
      <c r="CV1324" s="426">
        <v>114</v>
      </c>
      <c r="CW1324" s="426">
        <v>147</v>
      </c>
      <c r="CX1324" s="426">
        <v>260</v>
      </c>
      <c r="CY1324" s="426">
        <v>265</v>
      </c>
      <c r="CZ1324" s="426">
        <v>106</v>
      </c>
      <c r="DA1324" s="426">
        <v>258</v>
      </c>
      <c r="DB1324" s="426">
        <v>97</v>
      </c>
      <c r="DC1324" s="426">
        <v>83</v>
      </c>
      <c r="DD1324" s="426">
        <v>34</v>
      </c>
      <c r="DE1324" s="426">
        <v>181</v>
      </c>
      <c r="DF1324" s="426">
        <v>194</v>
      </c>
      <c r="DG1324" s="426">
        <v>57</v>
      </c>
      <c r="DH1324" s="426">
        <v>29</v>
      </c>
      <c r="DI1324" s="426">
        <v>25</v>
      </c>
      <c r="DJ1324" s="426">
        <v>111</v>
      </c>
      <c r="DK1324" s="426">
        <v>89</v>
      </c>
      <c r="DL1324" s="426">
        <v>255</v>
      </c>
      <c r="DM1324" s="426">
        <v>24</v>
      </c>
      <c r="DN1324" s="426">
        <v>100</v>
      </c>
      <c r="DO1324" s="426">
        <v>2</v>
      </c>
      <c r="DP1324" s="426">
        <v>17</v>
      </c>
      <c r="DQ1324" s="426">
        <v>214</v>
      </c>
      <c r="DR1324" s="426">
        <v>48</v>
      </c>
      <c r="DS1324" s="426">
        <v>257</v>
      </c>
      <c r="DT1324" s="426">
        <v>73</v>
      </c>
      <c r="DU1324" s="426">
        <v>141</v>
      </c>
      <c r="DV1324" s="426">
        <v>195</v>
      </c>
      <c r="DW1324" s="426">
        <v>267</v>
      </c>
      <c r="DX1324" s="426">
        <v>225</v>
      </c>
      <c r="DY1324" s="426">
        <v>262</v>
      </c>
      <c r="DZ1324" s="426">
        <v>31</v>
      </c>
      <c r="EA1324" s="426">
        <v>263</v>
      </c>
      <c r="EB1324" s="426">
        <v>104</v>
      </c>
      <c r="EC1324" s="426">
        <v>55</v>
      </c>
      <c r="ED1324" s="426">
        <v>187</v>
      </c>
      <c r="EE1324" s="426">
        <v>59</v>
      </c>
      <c r="EF1324" s="426">
        <v>235</v>
      </c>
      <c r="EG1324" s="426">
        <v>98</v>
      </c>
      <c r="EH1324" s="426">
        <v>87</v>
      </c>
      <c r="EI1324" s="426">
        <v>126</v>
      </c>
      <c r="EJ1324" s="426">
        <v>163</v>
      </c>
      <c r="EK1324" s="426">
        <v>240</v>
      </c>
      <c r="EL1324" s="426">
        <v>190</v>
      </c>
      <c r="EM1324" s="426">
        <v>221</v>
      </c>
      <c r="EN1324" s="426">
        <v>86</v>
      </c>
      <c r="EO1324" s="426">
        <v>37</v>
      </c>
      <c r="EP1324" s="426">
        <v>238</v>
      </c>
      <c r="EQ1324" s="426">
        <v>248</v>
      </c>
      <c r="ER1324" s="426">
        <v>231</v>
      </c>
      <c r="ES1324" s="426">
        <v>90</v>
      </c>
      <c r="ET1324" s="426">
        <v>243</v>
      </c>
      <c r="EU1324" s="426">
        <v>69</v>
      </c>
      <c r="EV1324" s="426">
        <v>54</v>
      </c>
      <c r="EW1324" s="426">
        <v>11</v>
      </c>
      <c r="EX1324" s="426">
        <v>253</v>
      </c>
      <c r="EY1324" s="426">
        <v>46</v>
      </c>
      <c r="EZ1324" s="426">
        <v>47</v>
      </c>
      <c r="FA1324" s="426">
        <v>135</v>
      </c>
      <c r="FB1324" s="426">
        <v>122</v>
      </c>
      <c r="FC1324" s="426">
        <v>103</v>
      </c>
      <c r="FD1324" s="426">
        <v>68</v>
      </c>
      <c r="FE1324" s="426">
        <v>172</v>
      </c>
      <c r="FF1324" s="426">
        <v>13</v>
      </c>
      <c r="FG1324" s="426">
        <v>237</v>
      </c>
      <c r="FH1324" s="426">
        <v>71</v>
      </c>
      <c r="FI1324" s="426">
        <v>137</v>
      </c>
      <c r="FJ1324" s="426">
        <v>165</v>
      </c>
      <c r="FK1324" s="426">
        <v>151</v>
      </c>
      <c r="FL1324" s="426">
        <v>182</v>
      </c>
      <c r="FM1324" s="426">
        <v>168</v>
      </c>
      <c r="FN1324" s="426">
        <v>62</v>
      </c>
      <c r="FO1324" s="426">
        <v>184</v>
      </c>
      <c r="FP1324" s="426">
        <v>170</v>
      </c>
      <c r="FQ1324" s="426">
        <v>5</v>
      </c>
      <c r="FR1324" s="426">
        <v>27</v>
      </c>
      <c r="FS1324" s="426">
        <v>139</v>
      </c>
      <c r="FT1324" s="426">
        <v>110</v>
      </c>
      <c r="FU1324" s="426">
        <v>113</v>
      </c>
      <c r="FV1324" s="426">
        <v>211</v>
      </c>
      <c r="FW1324" s="426">
        <v>252</v>
      </c>
      <c r="FX1324" s="426">
        <v>91</v>
      </c>
      <c r="FY1324" s="426">
        <v>229</v>
      </c>
      <c r="FZ1324" s="426">
        <v>266</v>
      </c>
      <c r="GA1324" s="426">
        <v>132</v>
      </c>
      <c r="GB1324" s="426">
        <v>56</v>
      </c>
      <c r="GC1324" s="426">
        <v>224</v>
      </c>
      <c r="GD1324" s="426">
        <v>212</v>
      </c>
      <c r="GE1324" s="426">
        <v>176</v>
      </c>
      <c r="GF1324" s="426">
        <v>102</v>
      </c>
      <c r="GG1324" s="426">
        <v>251</v>
      </c>
      <c r="GH1324" s="426">
        <v>154</v>
      </c>
      <c r="GI1324" s="426">
        <v>250</v>
      </c>
      <c r="GJ1324" s="426">
        <v>209</v>
      </c>
      <c r="GK1324" s="426">
        <v>185</v>
      </c>
      <c r="GL1324" s="426">
        <v>22</v>
      </c>
      <c r="GM1324" s="426">
        <v>171</v>
      </c>
      <c r="GN1324" s="426">
        <v>200</v>
      </c>
      <c r="GO1324" s="426">
        <v>189</v>
      </c>
      <c r="GP1324" s="426">
        <v>6</v>
      </c>
      <c r="GQ1324" s="426">
        <v>81</v>
      </c>
      <c r="GR1324" s="426">
        <v>33</v>
      </c>
      <c r="GS1324" s="426">
        <v>72</v>
      </c>
      <c r="GT1324" s="426">
        <v>213</v>
      </c>
      <c r="GU1324" s="426">
        <v>136</v>
      </c>
      <c r="GV1324" s="426">
        <v>143</v>
      </c>
      <c r="GW1324" s="426">
        <v>241</v>
      </c>
      <c r="GX1324" s="426">
        <v>123</v>
      </c>
      <c r="GY1324" s="426">
        <v>93</v>
      </c>
      <c r="GZ1324" s="426">
        <v>10</v>
      </c>
      <c r="HA1324" s="426">
        <v>131</v>
      </c>
      <c r="HB1324" s="426">
        <v>88</v>
      </c>
      <c r="HC1324" s="426">
        <v>150</v>
      </c>
      <c r="HD1324" s="426">
        <v>219</v>
      </c>
      <c r="HE1324" s="426">
        <v>254</v>
      </c>
      <c r="HF1324" s="426">
        <v>116</v>
      </c>
      <c r="HG1324" s="426">
        <v>227</v>
      </c>
      <c r="HH1324" s="426">
        <v>205</v>
      </c>
      <c r="HI1324" s="426">
        <v>175</v>
      </c>
      <c r="HJ1324" s="426">
        <v>9</v>
      </c>
      <c r="HK1324" s="426">
        <v>128</v>
      </c>
      <c r="HL1324" s="426">
        <v>61</v>
      </c>
      <c r="HM1324" s="426">
        <v>58</v>
      </c>
      <c r="HN1324" s="426">
        <v>44</v>
      </c>
      <c r="HO1324" s="426">
        <v>129</v>
      </c>
      <c r="HP1324" s="426">
        <v>145</v>
      </c>
      <c r="HQ1324" s="426">
        <v>107</v>
      </c>
      <c r="HR1324" s="426">
        <v>138</v>
      </c>
      <c r="HS1324" s="426">
        <v>244</v>
      </c>
      <c r="HT1324" s="426">
        <v>19</v>
      </c>
      <c r="HU1324" s="426">
        <v>178</v>
      </c>
      <c r="HV1324" s="426">
        <v>23</v>
      </c>
      <c r="HW1324" s="426">
        <v>115</v>
      </c>
      <c r="HX1324" s="426">
        <v>65</v>
      </c>
      <c r="HY1324" s="426">
        <v>20</v>
      </c>
      <c r="HZ1324" s="426">
        <v>191</v>
      </c>
      <c r="IA1324" s="426">
        <v>183</v>
      </c>
      <c r="IB1324" s="426">
        <v>261</v>
      </c>
      <c r="IC1324" s="426">
        <v>50</v>
      </c>
      <c r="ID1324" s="426">
        <v>12</v>
      </c>
      <c r="IE1324" s="426">
        <v>120</v>
      </c>
      <c r="IF1324" s="426">
        <v>256</v>
      </c>
      <c r="IG1324" s="426">
        <v>38</v>
      </c>
      <c r="IH1324" s="426">
        <v>201</v>
      </c>
      <c r="II1324" s="426">
        <v>210</v>
      </c>
      <c r="IJ1324" s="426">
        <v>233</v>
      </c>
      <c r="IK1324" s="426">
        <v>121</v>
      </c>
      <c r="IL1324" s="426">
        <v>144</v>
      </c>
      <c r="IM1324" s="426">
        <v>40</v>
      </c>
      <c r="IN1324" s="426">
        <v>7</v>
      </c>
      <c r="IO1324" s="426">
        <v>236</v>
      </c>
      <c r="IP1324" s="426">
        <v>246</v>
      </c>
      <c r="IQ1324" s="426">
        <v>208</v>
      </c>
      <c r="IR1324" s="426">
        <v>188</v>
      </c>
      <c r="IS1324" s="426">
        <v>105</v>
      </c>
      <c r="IT1324" s="426">
        <v>133</v>
      </c>
      <c r="IU1324" s="426">
        <v>193</v>
      </c>
      <c r="IV1324" s="426">
        <v>169</v>
      </c>
      <c r="IW1324" s="426">
        <v>51</v>
      </c>
      <c r="IX1324" s="426">
        <v>125</v>
      </c>
      <c r="IY1324" s="426">
        <v>82</v>
      </c>
      <c r="IZ1324" s="426">
        <v>177</v>
      </c>
      <c r="JA1324" s="426">
        <v>245</v>
      </c>
      <c r="JB1324" s="426">
        <v>85</v>
      </c>
      <c r="JC1324" s="426">
        <v>35</v>
      </c>
      <c r="JD1324" s="426">
        <v>92</v>
      </c>
      <c r="JF1324" s="426">
        <v>134</v>
      </c>
      <c r="JG1324" s="426">
        <v>160</v>
      </c>
      <c r="JH1324" s="426">
        <v>166</v>
      </c>
      <c r="JI1324" s="426">
        <v>202</v>
      </c>
      <c r="JK1324" s="426">
        <v>148</v>
      </c>
      <c r="JL1324" s="426">
        <v>130</v>
      </c>
      <c r="JM1324" s="426">
        <v>204</v>
      </c>
      <c r="JN1324" s="426">
        <v>232</v>
      </c>
    </row>
    <row r="1325" spans="4:274" x14ac:dyDescent="0.2">
      <c r="E1325" s="428" t="s">
        <v>159</v>
      </c>
      <c r="F1325" s="426">
        <v>65</v>
      </c>
      <c r="G1325" s="426">
        <v>105</v>
      </c>
      <c r="H1325" s="426">
        <v>127</v>
      </c>
      <c r="I1325" s="426">
        <v>256</v>
      </c>
      <c r="J1325" s="426">
        <v>132</v>
      </c>
      <c r="K1325" s="426">
        <v>23</v>
      </c>
      <c r="L1325" s="426">
        <v>159</v>
      </c>
      <c r="M1325" s="426">
        <v>226</v>
      </c>
      <c r="N1325" s="426">
        <v>212</v>
      </c>
      <c r="O1325" s="426">
        <v>16</v>
      </c>
      <c r="P1325" s="426">
        <v>59</v>
      </c>
      <c r="Q1325" s="426">
        <v>141</v>
      </c>
      <c r="R1325" s="426">
        <v>71</v>
      </c>
      <c r="S1325" s="426">
        <v>198</v>
      </c>
      <c r="T1325" s="426">
        <v>69</v>
      </c>
      <c r="U1325" s="426">
        <v>90</v>
      </c>
      <c r="V1325" s="426">
        <v>173</v>
      </c>
      <c r="W1325" s="426">
        <v>219</v>
      </c>
      <c r="X1325" s="426">
        <v>110</v>
      </c>
      <c r="Y1325" s="426">
        <v>136</v>
      </c>
      <c r="Z1325" s="426">
        <v>9</v>
      </c>
      <c r="AA1325" s="426">
        <v>79</v>
      </c>
      <c r="AB1325" s="426">
        <v>27</v>
      </c>
      <c r="AC1325" s="426">
        <v>57</v>
      </c>
      <c r="AD1325" s="426">
        <v>38</v>
      </c>
      <c r="AE1325" s="426">
        <v>194</v>
      </c>
      <c r="AF1325" s="426">
        <v>258</v>
      </c>
      <c r="AG1325" s="426">
        <v>155</v>
      </c>
      <c r="AH1325" s="426">
        <v>235</v>
      </c>
      <c r="AI1325" s="426">
        <v>84</v>
      </c>
      <c r="AJ1325" s="426">
        <v>85</v>
      </c>
      <c r="AK1325" s="426">
        <v>78</v>
      </c>
      <c r="AL1325" s="426">
        <v>91</v>
      </c>
      <c r="AM1325" s="426">
        <v>205</v>
      </c>
      <c r="AN1325" s="426">
        <v>260</v>
      </c>
      <c r="AO1325" s="426">
        <v>203</v>
      </c>
      <c r="AP1325" s="426">
        <v>128</v>
      </c>
      <c r="AQ1325" s="426">
        <v>161</v>
      </c>
      <c r="AR1325" s="426">
        <v>53</v>
      </c>
      <c r="AS1325" s="426">
        <v>158</v>
      </c>
      <c r="AT1325" s="426">
        <v>149</v>
      </c>
      <c r="AU1325" s="426">
        <v>129</v>
      </c>
      <c r="AV1325" s="426">
        <v>250</v>
      </c>
      <c r="AW1325" s="426">
        <v>264</v>
      </c>
      <c r="AX1325" s="426">
        <v>42</v>
      </c>
      <c r="AY1325" s="426">
        <v>120</v>
      </c>
      <c r="AZ1325" s="426">
        <v>39</v>
      </c>
      <c r="BA1325" s="426">
        <v>247</v>
      </c>
      <c r="BB1325" s="426">
        <v>28</v>
      </c>
      <c r="BC1325" s="426">
        <v>266</v>
      </c>
      <c r="BD1325" s="426">
        <v>243</v>
      </c>
      <c r="BE1325" s="426">
        <v>115</v>
      </c>
      <c r="BF1325" s="426">
        <v>46</v>
      </c>
      <c r="BG1325" s="426">
        <v>51</v>
      </c>
      <c r="BH1325" s="426">
        <v>109</v>
      </c>
      <c r="BI1325" s="426">
        <v>40</v>
      </c>
      <c r="BJ1325" s="426">
        <v>220</v>
      </c>
      <c r="BK1325" s="426">
        <v>14</v>
      </c>
      <c r="BL1325" s="426">
        <v>147</v>
      </c>
      <c r="BM1325" s="426">
        <v>229</v>
      </c>
      <c r="BN1325" s="426">
        <v>190</v>
      </c>
      <c r="BO1325" s="426">
        <v>133</v>
      </c>
      <c r="BP1325" s="426">
        <v>160</v>
      </c>
      <c r="BQ1325" s="426">
        <v>48</v>
      </c>
      <c r="BR1325" s="426">
        <v>56</v>
      </c>
      <c r="BS1325" s="426">
        <v>154</v>
      </c>
      <c r="BT1325" s="426">
        <v>134</v>
      </c>
      <c r="BU1325" s="426">
        <v>26</v>
      </c>
      <c r="BV1325" s="426">
        <v>13</v>
      </c>
      <c r="BW1325" s="426">
        <v>214</v>
      </c>
      <c r="BX1325" s="426">
        <v>174</v>
      </c>
      <c r="BY1325" s="426">
        <v>223</v>
      </c>
      <c r="BZ1325" s="426">
        <v>232</v>
      </c>
      <c r="CA1325" s="426">
        <v>257</v>
      </c>
      <c r="CB1325" s="426">
        <v>36</v>
      </c>
      <c r="CC1325" s="426">
        <v>179</v>
      </c>
      <c r="CD1325" s="426">
        <v>168</v>
      </c>
      <c r="CE1325" s="426">
        <v>77</v>
      </c>
      <c r="CF1325" s="426">
        <v>207</v>
      </c>
      <c r="CG1325" s="426">
        <v>144</v>
      </c>
      <c r="CH1325" s="426">
        <v>35</v>
      </c>
      <c r="CI1325" s="426">
        <v>139</v>
      </c>
      <c r="CJ1325" s="426">
        <v>131</v>
      </c>
      <c r="CK1325" s="426">
        <v>156</v>
      </c>
      <c r="CL1325" s="426">
        <v>119</v>
      </c>
      <c r="CM1325" s="426">
        <v>5</v>
      </c>
      <c r="CN1325" s="426">
        <v>245</v>
      </c>
      <c r="CO1325" s="426">
        <v>217</v>
      </c>
      <c r="CP1325" s="426">
        <v>63</v>
      </c>
      <c r="CQ1325" s="426">
        <v>148</v>
      </c>
      <c r="CR1325" s="426">
        <v>224</v>
      </c>
      <c r="CS1325" s="426">
        <v>76</v>
      </c>
      <c r="CT1325" s="426">
        <v>112</v>
      </c>
      <c r="CU1325" s="426">
        <v>166</v>
      </c>
      <c r="CV1325" s="426">
        <v>252</v>
      </c>
      <c r="CW1325" s="426">
        <v>62</v>
      </c>
      <c r="CX1325" s="426">
        <v>193</v>
      </c>
      <c r="CY1325" s="426">
        <v>209</v>
      </c>
      <c r="CZ1325" s="426">
        <v>58</v>
      </c>
      <c r="DA1325" s="426">
        <v>202</v>
      </c>
      <c r="DB1325" s="426">
        <v>70</v>
      </c>
      <c r="DC1325" s="426">
        <v>239</v>
      </c>
      <c r="DD1325" s="426">
        <v>195</v>
      </c>
      <c r="DE1325" s="426">
        <v>186</v>
      </c>
      <c r="DF1325" s="426">
        <v>106</v>
      </c>
      <c r="DG1325" s="426">
        <v>253</v>
      </c>
      <c r="DH1325" s="426">
        <v>18</v>
      </c>
      <c r="DI1325" s="426">
        <v>180</v>
      </c>
      <c r="DJ1325" s="426">
        <v>122</v>
      </c>
      <c r="DK1325" s="426">
        <v>52</v>
      </c>
      <c r="DL1325" s="426">
        <v>124</v>
      </c>
      <c r="DM1325" s="426">
        <v>99</v>
      </c>
      <c r="DN1325" s="426">
        <v>222</v>
      </c>
      <c r="DO1325" s="426">
        <v>102</v>
      </c>
      <c r="DP1325" s="426">
        <v>153</v>
      </c>
      <c r="DQ1325" s="426">
        <v>108</v>
      </c>
      <c r="DR1325" s="426">
        <v>80</v>
      </c>
      <c r="DS1325" s="426">
        <v>31</v>
      </c>
      <c r="DT1325" s="426">
        <v>192</v>
      </c>
      <c r="DU1325" s="426">
        <v>151</v>
      </c>
      <c r="DV1325" s="426">
        <v>130</v>
      </c>
      <c r="DW1325" s="426">
        <v>55</v>
      </c>
      <c r="DX1325" s="426">
        <v>267</v>
      </c>
      <c r="DY1325" s="426">
        <v>1</v>
      </c>
      <c r="DZ1325" s="426">
        <v>138</v>
      </c>
      <c r="EA1325" s="426">
        <v>244</v>
      </c>
      <c r="EB1325" s="426">
        <v>233</v>
      </c>
      <c r="EC1325" s="426">
        <v>200</v>
      </c>
      <c r="ED1325" s="426">
        <v>47</v>
      </c>
      <c r="EE1325" s="426">
        <v>236</v>
      </c>
      <c r="EF1325" s="426">
        <v>10</v>
      </c>
      <c r="EG1325" s="426">
        <v>255</v>
      </c>
      <c r="EH1325" s="426">
        <v>92</v>
      </c>
      <c r="EI1325" s="426">
        <v>238</v>
      </c>
      <c r="EJ1325" s="426">
        <v>96</v>
      </c>
      <c r="EK1325" s="426">
        <v>30</v>
      </c>
      <c r="EL1325" s="426">
        <v>73</v>
      </c>
      <c r="EM1325" s="426">
        <v>189</v>
      </c>
      <c r="EN1325" s="426">
        <v>246</v>
      </c>
      <c r="EO1325" s="426">
        <v>11</v>
      </c>
      <c r="EP1325" s="426">
        <v>178</v>
      </c>
      <c r="EQ1325" s="426">
        <v>230</v>
      </c>
      <c r="ER1325" s="426">
        <v>22</v>
      </c>
      <c r="ES1325" s="426">
        <v>7</v>
      </c>
      <c r="ET1325" s="426">
        <v>206</v>
      </c>
      <c r="EU1325" s="426">
        <v>204</v>
      </c>
      <c r="EV1325" s="426">
        <v>45</v>
      </c>
      <c r="EW1325" s="426">
        <v>94</v>
      </c>
      <c r="EX1325" s="426">
        <v>240</v>
      </c>
      <c r="EY1325" s="426">
        <v>199</v>
      </c>
      <c r="EZ1325" s="426">
        <v>254</v>
      </c>
      <c r="FA1325" s="426">
        <v>126</v>
      </c>
      <c r="FB1325" s="426">
        <v>175</v>
      </c>
      <c r="FC1325" s="426">
        <v>188</v>
      </c>
      <c r="FD1325" s="426">
        <v>4</v>
      </c>
      <c r="FE1325" s="426">
        <v>163</v>
      </c>
      <c r="FF1325" s="426">
        <v>262</v>
      </c>
      <c r="FG1325" s="426">
        <v>177</v>
      </c>
      <c r="FH1325" s="426">
        <v>17</v>
      </c>
      <c r="FI1325" s="426">
        <v>117</v>
      </c>
      <c r="FJ1325" s="426">
        <v>143</v>
      </c>
      <c r="FK1325" s="426">
        <v>216</v>
      </c>
      <c r="FL1325" s="426">
        <v>227</v>
      </c>
      <c r="FM1325" s="426">
        <v>41</v>
      </c>
      <c r="FN1325" s="426">
        <v>3</v>
      </c>
      <c r="FO1325" s="426">
        <v>37</v>
      </c>
      <c r="FP1325" s="426">
        <v>259</v>
      </c>
      <c r="FQ1325" s="426">
        <v>61</v>
      </c>
      <c r="FR1325" s="426">
        <v>228</v>
      </c>
      <c r="FS1325" s="426">
        <v>93</v>
      </c>
      <c r="FT1325" s="426">
        <v>210</v>
      </c>
      <c r="FU1325" s="426">
        <v>171</v>
      </c>
      <c r="FV1325" s="426">
        <v>75</v>
      </c>
      <c r="FW1325" s="426">
        <v>98</v>
      </c>
      <c r="FX1325" s="426">
        <v>237</v>
      </c>
      <c r="FY1325" s="426">
        <v>234</v>
      </c>
      <c r="FZ1325" s="426">
        <v>20</v>
      </c>
      <c r="GA1325" s="426">
        <v>249</v>
      </c>
      <c r="GB1325" s="426">
        <v>6</v>
      </c>
      <c r="GC1325" s="426">
        <v>146</v>
      </c>
      <c r="GD1325" s="426">
        <v>103</v>
      </c>
      <c r="GE1325" s="426">
        <v>125</v>
      </c>
      <c r="GF1325" s="426">
        <v>29</v>
      </c>
      <c r="GG1325" s="426">
        <v>182</v>
      </c>
      <c r="GH1325" s="426">
        <v>43</v>
      </c>
      <c r="GI1325" s="426">
        <v>68</v>
      </c>
      <c r="GJ1325" s="426">
        <v>145</v>
      </c>
      <c r="GK1325" s="426">
        <v>170</v>
      </c>
      <c r="GL1325" s="426">
        <v>87</v>
      </c>
      <c r="GM1325" s="426">
        <v>265</v>
      </c>
      <c r="GN1325" s="426">
        <v>95</v>
      </c>
      <c r="GO1325" s="426">
        <v>74</v>
      </c>
      <c r="GP1325" s="426">
        <v>104</v>
      </c>
      <c r="GQ1325" s="426">
        <v>83</v>
      </c>
      <c r="GR1325" s="426">
        <v>197</v>
      </c>
      <c r="GS1325" s="426">
        <v>187</v>
      </c>
      <c r="GT1325" s="426">
        <v>181</v>
      </c>
      <c r="GU1325" s="426">
        <v>54</v>
      </c>
      <c r="GV1325" s="426">
        <v>248</v>
      </c>
      <c r="GW1325" s="426">
        <v>81</v>
      </c>
      <c r="GX1325" s="426">
        <v>2</v>
      </c>
      <c r="GY1325" s="426">
        <v>191</v>
      </c>
      <c r="GZ1325" s="426">
        <v>49</v>
      </c>
      <c r="HA1325" s="426">
        <v>113</v>
      </c>
      <c r="HB1325" s="426">
        <v>213</v>
      </c>
      <c r="HC1325" s="426">
        <v>12</v>
      </c>
      <c r="HD1325" s="426">
        <v>116</v>
      </c>
      <c r="HE1325" s="426">
        <v>196</v>
      </c>
      <c r="HF1325" s="426">
        <v>72</v>
      </c>
      <c r="HG1325" s="426">
        <v>101</v>
      </c>
      <c r="HH1325" s="426">
        <v>19</v>
      </c>
      <c r="HI1325" s="426">
        <v>66</v>
      </c>
      <c r="HJ1325" s="426">
        <v>169</v>
      </c>
      <c r="HK1325" s="426">
        <v>176</v>
      </c>
      <c r="HL1325" s="426">
        <v>157</v>
      </c>
      <c r="HM1325" s="426">
        <v>185</v>
      </c>
      <c r="HN1325" s="426">
        <v>34</v>
      </c>
      <c r="HO1325" s="426">
        <v>241</v>
      </c>
      <c r="HP1325" s="426">
        <v>21</v>
      </c>
      <c r="HQ1325" s="426">
        <v>231</v>
      </c>
      <c r="HR1325" s="426">
        <v>24</v>
      </c>
      <c r="HS1325" s="426">
        <v>215</v>
      </c>
      <c r="HT1325" s="426">
        <v>165</v>
      </c>
      <c r="HU1325" s="426">
        <v>201</v>
      </c>
      <c r="HV1325" s="426">
        <v>261</v>
      </c>
      <c r="HW1325" s="426">
        <v>33</v>
      </c>
      <c r="HX1325" s="426">
        <v>251</v>
      </c>
      <c r="HY1325" s="426">
        <v>44</v>
      </c>
      <c r="HZ1325" s="426">
        <v>221</v>
      </c>
      <c r="IA1325" s="426">
        <v>8</v>
      </c>
      <c r="IB1325" s="426">
        <v>225</v>
      </c>
      <c r="IC1325" s="426">
        <v>64</v>
      </c>
      <c r="ID1325" s="426">
        <v>152</v>
      </c>
      <c r="IE1325" s="426">
        <v>97</v>
      </c>
      <c r="IF1325" s="426">
        <v>172</v>
      </c>
      <c r="IG1325" s="426">
        <v>50</v>
      </c>
      <c r="IH1325" s="426">
        <v>100</v>
      </c>
      <c r="II1325" s="426">
        <v>107</v>
      </c>
      <c r="IJ1325" s="426">
        <v>211</v>
      </c>
      <c r="IK1325" s="426">
        <v>263</v>
      </c>
      <c r="IL1325" s="426">
        <v>15</v>
      </c>
      <c r="IM1325" s="426">
        <v>86</v>
      </c>
      <c r="IN1325" s="426">
        <v>135</v>
      </c>
      <c r="IO1325" s="426">
        <v>218</v>
      </c>
      <c r="IP1325" s="426">
        <v>208</v>
      </c>
      <c r="IQ1325" s="426">
        <v>137</v>
      </c>
      <c r="IR1325" s="426">
        <v>118</v>
      </c>
      <c r="IS1325" s="426">
        <v>162</v>
      </c>
      <c r="IT1325" s="426">
        <v>121</v>
      </c>
      <c r="IU1325" s="426">
        <v>111</v>
      </c>
      <c r="IV1325" s="426">
        <v>89</v>
      </c>
      <c r="IW1325" s="426">
        <v>164</v>
      </c>
      <c r="IX1325" s="426">
        <v>67</v>
      </c>
      <c r="IY1325" s="426">
        <v>142</v>
      </c>
      <c r="IZ1325" s="426">
        <v>123</v>
      </c>
      <c r="JA1325" s="426">
        <v>88</v>
      </c>
      <c r="JB1325" s="426">
        <v>184</v>
      </c>
      <c r="JC1325" s="426">
        <v>82</v>
      </c>
      <c r="JD1325" s="426">
        <v>32</v>
      </c>
      <c r="JF1325" s="426">
        <v>114</v>
      </c>
      <c r="JG1325" s="426">
        <v>150</v>
      </c>
      <c r="JH1325" s="426">
        <v>167</v>
      </c>
      <c r="JI1325" s="426">
        <v>242</v>
      </c>
      <c r="JK1325" s="426">
        <v>183</v>
      </c>
      <c r="JL1325" s="426">
        <v>25</v>
      </c>
      <c r="JM1325" s="426">
        <v>60</v>
      </c>
      <c r="JN1325" s="426">
        <v>140</v>
      </c>
    </row>
    <row r="1327" spans="4:274" x14ac:dyDescent="0.2">
      <c r="D1327" s="429">
        <v>268</v>
      </c>
      <c r="E1327" s="429" t="s">
        <v>179</v>
      </c>
    </row>
    <row r="1328" spans="4:274" x14ac:dyDescent="0.2">
      <c r="E1328" s="428" t="s">
        <v>130</v>
      </c>
      <c r="F1328" s="426">
        <v>1</v>
      </c>
      <c r="G1328" s="426">
        <v>2</v>
      </c>
      <c r="H1328" s="426">
        <v>3</v>
      </c>
      <c r="I1328" s="426">
        <v>4</v>
      </c>
      <c r="J1328" s="426">
        <v>5</v>
      </c>
      <c r="K1328" s="426">
        <v>6</v>
      </c>
      <c r="L1328" s="426">
        <v>7</v>
      </c>
      <c r="M1328" s="426">
        <v>8</v>
      </c>
      <c r="N1328" s="426">
        <v>9</v>
      </c>
      <c r="O1328" s="426">
        <v>10</v>
      </c>
      <c r="P1328" s="426">
        <v>11</v>
      </c>
      <c r="Q1328" s="426">
        <v>12</v>
      </c>
      <c r="R1328" s="426">
        <v>13</v>
      </c>
      <c r="S1328" s="426">
        <v>14</v>
      </c>
      <c r="T1328" s="426">
        <v>15</v>
      </c>
      <c r="U1328" s="426">
        <v>16</v>
      </c>
      <c r="V1328" s="426">
        <v>17</v>
      </c>
      <c r="W1328" s="426">
        <v>18</v>
      </c>
      <c r="X1328" s="426">
        <v>19</v>
      </c>
      <c r="Y1328" s="426">
        <v>20</v>
      </c>
      <c r="Z1328" s="426">
        <v>21</v>
      </c>
      <c r="AA1328" s="426">
        <v>22</v>
      </c>
      <c r="AB1328" s="426">
        <v>23</v>
      </c>
      <c r="AC1328" s="426">
        <v>24</v>
      </c>
      <c r="AD1328" s="426">
        <v>25</v>
      </c>
      <c r="AE1328" s="426">
        <v>26</v>
      </c>
      <c r="AF1328" s="426">
        <v>27</v>
      </c>
      <c r="AG1328" s="426">
        <v>28</v>
      </c>
      <c r="AH1328" s="426">
        <v>29</v>
      </c>
      <c r="AI1328" s="426">
        <v>30</v>
      </c>
      <c r="AJ1328" s="426">
        <v>31</v>
      </c>
      <c r="AK1328" s="426">
        <v>32</v>
      </c>
      <c r="AL1328" s="426">
        <v>33</v>
      </c>
      <c r="AM1328" s="426">
        <v>34</v>
      </c>
      <c r="AN1328" s="426">
        <v>35</v>
      </c>
      <c r="AO1328" s="426">
        <v>36</v>
      </c>
      <c r="AP1328" s="426">
        <v>37</v>
      </c>
      <c r="AQ1328" s="426">
        <v>38</v>
      </c>
      <c r="AR1328" s="426">
        <v>39</v>
      </c>
      <c r="AS1328" s="426">
        <v>40</v>
      </c>
      <c r="AT1328" s="426">
        <v>41</v>
      </c>
      <c r="AU1328" s="426">
        <v>42</v>
      </c>
      <c r="AV1328" s="426">
        <v>43</v>
      </c>
      <c r="AW1328" s="426">
        <v>44</v>
      </c>
      <c r="AX1328" s="426">
        <v>45</v>
      </c>
      <c r="AY1328" s="426">
        <v>46</v>
      </c>
      <c r="AZ1328" s="426">
        <v>47</v>
      </c>
      <c r="BA1328" s="426">
        <v>48</v>
      </c>
      <c r="BB1328" s="426">
        <v>49</v>
      </c>
      <c r="BC1328" s="426">
        <v>50</v>
      </c>
      <c r="BD1328" s="426">
        <v>51</v>
      </c>
      <c r="BE1328" s="426">
        <v>52</v>
      </c>
      <c r="BF1328" s="426">
        <v>53</v>
      </c>
      <c r="BG1328" s="426">
        <v>54</v>
      </c>
      <c r="BH1328" s="426">
        <v>55</v>
      </c>
      <c r="BI1328" s="426">
        <v>56</v>
      </c>
      <c r="BJ1328" s="426">
        <v>57</v>
      </c>
      <c r="BK1328" s="426">
        <v>58</v>
      </c>
      <c r="BL1328" s="426">
        <v>59</v>
      </c>
      <c r="BM1328" s="426">
        <v>60</v>
      </c>
      <c r="BN1328" s="426">
        <v>61</v>
      </c>
      <c r="BO1328" s="426">
        <v>62</v>
      </c>
      <c r="BP1328" s="426">
        <v>63</v>
      </c>
      <c r="BQ1328" s="426">
        <v>64</v>
      </c>
      <c r="BR1328" s="426">
        <v>65</v>
      </c>
      <c r="BS1328" s="426">
        <v>66</v>
      </c>
      <c r="BT1328" s="426">
        <v>67</v>
      </c>
      <c r="BU1328" s="426">
        <v>68</v>
      </c>
      <c r="BV1328" s="426">
        <v>69</v>
      </c>
      <c r="BW1328" s="426">
        <v>70</v>
      </c>
      <c r="BX1328" s="426">
        <v>71</v>
      </c>
      <c r="BY1328" s="426">
        <v>72</v>
      </c>
      <c r="BZ1328" s="426">
        <v>73</v>
      </c>
      <c r="CA1328" s="426">
        <v>74</v>
      </c>
      <c r="CB1328" s="426">
        <v>75</v>
      </c>
      <c r="CC1328" s="426">
        <v>76</v>
      </c>
      <c r="CD1328" s="426">
        <v>77</v>
      </c>
      <c r="CE1328" s="426">
        <v>78</v>
      </c>
      <c r="CF1328" s="426">
        <v>79</v>
      </c>
      <c r="CG1328" s="426">
        <v>80</v>
      </c>
      <c r="CH1328" s="426">
        <v>81</v>
      </c>
      <c r="CI1328" s="426">
        <v>82</v>
      </c>
      <c r="CJ1328" s="426">
        <v>83</v>
      </c>
      <c r="CK1328" s="426">
        <v>84</v>
      </c>
      <c r="CL1328" s="426">
        <v>85</v>
      </c>
      <c r="CM1328" s="426">
        <v>86</v>
      </c>
      <c r="CN1328" s="426">
        <v>87</v>
      </c>
      <c r="CO1328" s="426">
        <v>88</v>
      </c>
      <c r="CP1328" s="426">
        <v>89</v>
      </c>
      <c r="CQ1328" s="426">
        <v>90</v>
      </c>
      <c r="CR1328" s="426">
        <v>91</v>
      </c>
      <c r="CS1328" s="426">
        <v>92</v>
      </c>
      <c r="CT1328" s="426">
        <v>93</v>
      </c>
      <c r="CU1328" s="426">
        <v>94</v>
      </c>
      <c r="CV1328" s="426">
        <v>95</v>
      </c>
      <c r="CW1328" s="426">
        <v>96</v>
      </c>
      <c r="CX1328" s="426">
        <v>97</v>
      </c>
      <c r="CY1328" s="426">
        <v>98</v>
      </c>
      <c r="CZ1328" s="426">
        <v>99</v>
      </c>
      <c r="DA1328" s="426">
        <v>100</v>
      </c>
      <c r="DB1328" s="426">
        <v>101</v>
      </c>
      <c r="DC1328" s="426">
        <v>102</v>
      </c>
      <c r="DD1328" s="426">
        <v>103</v>
      </c>
      <c r="DE1328" s="426">
        <v>104</v>
      </c>
      <c r="DF1328" s="426">
        <v>105</v>
      </c>
      <c r="DG1328" s="426">
        <v>106</v>
      </c>
      <c r="DH1328" s="426">
        <v>107</v>
      </c>
      <c r="DI1328" s="426">
        <v>108</v>
      </c>
      <c r="DJ1328" s="426">
        <v>109</v>
      </c>
      <c r="DK1328" s="426">
        <v>110</v>
      </c>
      <c r="DL1328" s="426">
        <v>111</v>
      </c>
      <c r="DM1328" s="426">
        <v>112</v>
      </c>
      <c r="DN1328" s="426">
        <v>113</v>
      </c>
      <c r="DO1328" s="426">
        <v>114</v>
      </c>
      <c r="DP1328" s="426">
        <v>115</v>
      </c>
      <c r="DQ1328" s="426">
        <v>116</v>
      </c>
      <c r="DR1328" s="426">
        <v>117</v>
      </c>
      <c r="DS1328" s="426">
        <v>118</v>
      </c>
      <c r="DT1328" s="426">
        <v>119</v>
      </c>
      <c r="DU1328" s="426">
        <v>120</v>
      </c>
      <c r="DV1328" s="426">
        <v>121</v>
      </c>
      <c r="DW1328" s="426">
        <v>122</v>
      </c>
      <c r="DX1328" s="426">
        <v>123</v>
      </c>
      <c r="DY1328" s="426">
        <v>124</v>
      </c>
      <c r="DZ1328" s="426">
        <v>125</v>
      </c>
      <c r="EA1328" s="426">
        <v>126</v>
      </c>
      <c r="EB1328" s="426">
        <v>127</v>
      </c>
      <c r="EC1328" s="426">
        <v>128</v>
      </c>
      <c r="ED1328" s="426">
        <v>129</v>
      </c>
      <c r="EE1328" s="426">
        <v>130</v>
      </c>
      <c r="EF1328" s="426">
        <v>131</v>
      </c>
      <c r="EG1328" s="426">
        <v>132</v>
      </c>
      <c r="EH1328" s="426">
        <v>133</v>
      </c>
      <c r="EI1328" s="426">
        <v>134</v>
      </c>
      <c r="EJ1328" s="426">
        <v>135</v>
      </c>
      <c r="EK1328" s="426">
        <v>136</v>
      </c>
      <c r="EL1328" s="426">
        <v>137</v>
      </c>
      <c r="EM1328" s="426">
        <v>138</v>
      </c>
      <c r="EN1328" s="426">
        <v>139</v>
      </c>
      <c r="EO1328" s="426">
        <v>140</v>
      </c>
      <c r="EP1328" s="426">
        <v>141</v>
      </c>
      <c r="EQ1328" s="426">
        <v>142</v>
      </c>
      <c r="ER1328" s="426">
        <v>143</v>
      </c>
      <c r="ES1328" s="426">
        <v>144</v>
      </c>
      <c r="ET1328" s="426">
        <v>145</v>
      </c>
      <c r="EU1328" s="426">
        <v>146</v>
      </c>
      <c r="EV1328" s="426">
        <v>147</v>
      </c>
      <c r="EW1328" s="426">
        <v>148</v>
      </c>
      <c r="EX1328" s="426">
        <v>149</v>
      </c>
      <c r="EY1328" s="426">
        <v>150</v>
      </c>
      <c r="EZ1328" s="426">
        <v>151</v>
      </c>
      <c r="FA1328" s="426">
        <v>152</v>
      </c>
      <c r="FB1328" s="426">
        <v>153</v>
      </c>
      <c r="FC1328" s="426">
        <v>154</v>
      </c>
      <c r="FD1328" s="426">
        <v>155</v>
      </c>
      <c r="FE1328" s="426">
        <v>156</v>
      </c>
      <c r="FF1328" s="426">
        <v>157</v>
      </c>
      <c r="FG1328" s="426">
        <v>158</v>
      </c>
      <c r="FH1328" s="426">
        <v>159</v>
      </c>
      <c r="FI1328" s="426">
        <v>160</v>
      </c>
      <c r="FJ1328" s="426">
        <v>161</v>
      </c>
      <c r="FK1328" s="426">
        <v>162</v>
      </c>
      <c r="FL1328" s="426">
        <v>163</v>
      </c>
      <c r="FM1328" s="426">
        <v>164</v>
      </c>
      <c r="FN1328" s="426">
        <v>165</v>
      </c>
      <c r="FO1328" s="426">
        <v>166</v>
      </c>
      <c r="FP1328" s="426">
        <v>167</v>
      </c>
      <c r="FQ1328" s="426">
        <v>168</v>
      </c>
      <c r="FR1328" s="426">
        <v>169</v>
      </c>
      <c r="FS1328" s="426">
        <v>170</v>
      </c>
      <c r="FT1328" s="426">
        <v>171</v>
      </c>
      <c r="FU1328" s="426">
        <v>172</v>
      </c>
      <c r="FV1328" s="426">
        <v>173</v>
      </c>
      <c r="FW1328" s="426">
        <v>174</v>
      </c>
      <c r="FX1328" s="426">
        <v>175</v>
      </c>
      <c r="FY1328" s="426">
        <v>176</v>
      </c>
      <c r="FZ1328" s="426">
        <v>177</v>
      </c>
      <c r="GA1328" s="426">
        <v>178</v>
      </c>
      <c r="GB1328" s="426">
        <v>179</v>
      </c>
      <c r="GC1328" s="426">
        <v>180</v>
      </c>
      <c r="GD1328" s="426">
        <v>181</v>
      </c>
      <c r="GE1328" s="426">
        <v>182</v>
      </c>
      <c r="GF1328" s="426">
        <v>183</v>
      </c>
      <c r="GG1328" s="426">
        <v>184</v>
      </c>
      <c r="GH1328" s="426">
        <v>185</v>
      </c>
      <c r="GI1328" s="426">
        <v>186</v>
      </c>
      <c r="GJ1328" s="426">
        <v>187</v>
      </c>
      <c r="GK1328" s="426">
        <v>188</v>
      </c>
      <c r="GL1328" s="426">
        <v>189</v>
      </c>
      <c r="GM1328" s="426">
        <v>190</v>
      </c>
      <c r="GN1328" s="426">
        <v>191</v>
      </c>
      <c r="GO1328" s="426">
        <v>192</v>
      </c>
      <c r="GP1328" s="426">
        <v>193</v>
      </c>
      <c r="GQ1328" s="426">
        <v>194</v>
      </c>
      <c r="GR1328" s="426">
        <v>195</v>
      </c>
      <c r="GS1328" s="426">
        <v>196</v>
      </c>
      <c r="GT1328" s="426">
        <v>197</v>
      </c>
      <c r="GU1328" s="426">
        <v>198</v>
      </c>
      <c r="GV1328" s="426">
        <v>199</v>
      </c>
      <c r="GW1328" s="426">
        <v>200</v>
      </c>
      <c r="GX1328" s="426">
        <v>201</v>
      </c>
      <c r="GY1328" s="426">
        <v>202</v>
      </c>
      <c r="GZ1328" s="426">
        <v>203</v>
      </c>
      <c r="HA1328" s="426">
        <v>204</v>
      </c>
      <c r="HB1328" s="426">
        <v>205</v>
      </c>
      <c r="HC1328" s="426">
        <v>206</v>
      </c>
      <c r="HD1328" s="426">
        <v>207</v>
      </c>
      <c r="HE1328" s="426">
        <v>208</v>
      </c>
      <c r="HF1328" s="426">
        <v>209</v>
      </c>
      <c r="HG1328" s="426">
        <v>210</v>
      </c>
      <c r="HH1328" s="426">
        <v>211</v>
      </c>
      <c r="HI1328" s="426">
        <v>212</v>
      </c>
      <c r="HJ1328" s="426">
        <v>213</v>
      </c>
      <c r="HK1328" s="426">
        <v>214</v>
      </c>
      <c r="HL1328" s="426">
        <v>215</v>
      </c>
      <c r="HM1328" s="426">
        <v>216</v>
      </c>
      <c r="HN1328" s="426">
        <v>217</v>
      </c>
      <c r="HO1328" s="426">
        <v>218</v>
      </c>
      <c r="HP1328" s="426">
        <v>219</v>
      </c>
      <c r="HQ1328" s="426">
        <v>220</v>
      </c>
      <c r="HR1328" s="426">
        <v>221</v>
      </c>
      <c r="HS1328" s="426">
        <v>222</v>
      </c>
      <c r="HT1328" s="426">
        <v>223</v>
      </c>
      <c r="HU1328" s="426">
        <v>224</v>
      </c>
      <c r="HV1328" s="426">
        <v>225</v>
      </c>
      <c r="HW1328" s="426">
        <v>226</v>
      </c>
      <c r="HX1328" s="426">
        <v>227</v>
      </c>
      <c r="HY1328" s="426">
        <v>228</v>
      </c>
      <c r="HZ1328" s="426">
        <v>229</v>
      </c>
      <c r="IA1328" s="426">
        <v>230</v>
      </c>
      <c r="IB1328" s="426">
        <v>231</v>
      </c>
      <c r="IC1328" s="426">
        <v>232</v>
      </c>
      <c r="ID1328" s="426">
        <v>233</v>
      </c>
      <c r="IE1328" s="426">
        <v>234</v>
      </c>
      <c r="IF1328" s="426">
        <v>235</v>
      </c>
      <c r="IG1328" s="426">
        <v>236</v>
      </c>
      <c r="IH1328" s="426">
        <v>237</v>
      </c>
      <c r="II1328" s="426">
        <v>238</v>
      </c>
      <c r="IJ1328" s="426">
        <v>239</v>
      </c>
      <c r="IK1328" s="426">
        <v>240</v>
      </c>
      <c r="IL1328" s="426">
        <v>241</v>
      </c>
      <c r="IM1328" s="426">
        <v>242</v>
      </c>
      <c r="IN1328" s="426">
        <v>243</v>
      </c>
      <c r="IO1328" s="426">
        <v>244</v>
      </c>
      <c r="IP1328" s="426">
        <v>245</v>
      </c>
      <c r="IQ1328" s="426">
        <v>246</v>
      </c>
      <c r="IR1328" s="426">
        <v>247</v>
      </c>
      <c r="IS1328" s="426">
        <v>248</v>
      </c>
      <c r="IT1328" s="426">
        <v>249</v>
      </c>
      <c r="IU1328" s="426">
        <v>250</v>
      </c>
      <c r="IV1328" s="426">
        <v>251</v>
      </c>
      <c r="IW1328" s="426">
        <v>252</v>
      </c>
      <c r="IX1328" s="426">
        <v>253</v>
      </c>
      <c r="IY1328" s="426">
        <v>254</v>
      </c>
      <c r="IZ1328" s="426">
        <v>255</v>
      </c>
      <c r="JA1328" s="426">
        <v>256</v>
      </c>
      <c r="JB1328" s="426">
        <v>257</v>
      </c>
      <c r="JC1328" s="426">
        <v>258</v>
      </c>
      <c r="JD1328" s="426">
        <v>259</v>
      </c>
      <c r="JE1328" s="426">
        <v>260</v>
      </c>
      <c r="JF1328" s="426">
        <v>261</v>
      </c>
      <c r="JG1328" s="426">
        <v>262</v>
      </c>
      <c r="JH1328" s="426">
        <v>263</v>
      </c>
      <c r="JI1328" s="426">
        <v>264</v>
      </c>
      <c r="JK1328" s="426">
        <v>265</v>
      </c>
      <c r="JL1328" s="426">
        <v>266</v>
      </c>
      <c r="JM1328" s="426">
        <v>267</v>
      </c>
      <c r="JN1328" s="426">
        <v>268</v>
      </c>
    </row>
    <row r="1329" spans="4:279" x14ac:dyDescent="0.2">
      <c r="E1329" s="428" t="s">
        <v>157</v>
      </c>
      <c r="F1329" s="426">
        <v>232</v>
      </c>
      <c r="G1329" s="426">
        <v>248</v>
      </c>
      <c r="H1329" s="426">
        <v>257</v>
      </c>
      <c r="I1329" s="426">
        <v>191</v>
      </c>
      <c r="J1329" s="426">
        <v>79</v>
      </c>
      <c r="K1329" s="426">
        <v>85</v>
      </c>
      <c r="L1329" s="426">
        <v>159</v>
      </c>
      <c r="M1329" s="426">
        <v>61</v>
      </c>
      <c r="N1329" s="426">
        <v>57</v>
      </c>
      <c r="O1329" s="426">
        <v>162</v>
      </c>
      <c r="P1329" s="426">
        <v>90</v>
      </c>
      <c r="Q1329" s="426">
        <v>129</v>
      </c>
      <c r="R1329" s="426">
        <v>25</v>
      </c>
      <c r="S1329" s="426">
        <v>208</v>
      </c>
      <c r="T1329" s="426">
        <v>29</v>
      </c>
      <c r="U1329" s="426">
        <v>247</v>
      </c>
      <c r="V1329" s="426">
        <v>53</v>
      </c>
      <c r="W1329" s="426">
        <v>99</v>
      </c>
      <c r="X1329" s="426">
        <v>118</v>
      </c>
      <c r="Y1329" s="426">
        <v>66</v>
      </c>
      <c r="Z1329" s="426">
        <v>188</v>
      </c>
      <c r="AA1329" s="426">
        <v>136</v>
      </c>
      <c r="AB1329" s="426">
        <v>222</v>
      </c>
      <c r="AC1329" s="426">
        <v>20</v>
      </c>
      <c r="AD1329" s="426">
        <v>216</v>
      </c>
      <c r="AE1329" s="426">
        <v>65</v>
      </c>
      <c r="AF1329" s="426">
        <v>76</v>
      </c>
      <c r="AG1329" s="426">
        <v>115</v>
      </c>
      <c r="AH1329" s="426">
        <v>47</v>
      </c>
      <c r="AI1329" s="426">
        <v>6</v>
      </c>
      <c r="AJ1329" s="426">
        <v>199</v>
      </c>
      <c r="AK1329" s="426">
        <v>39</v>
      </c>
      <c r="AL1329" s="426">
        <v>24</v>
      </c>
      <c r="AM1329" s="426">
        <v>68</v>
      </c>
      <c r="AN1329" s="426">
        <v>123</v>
      </c>
      <c r="AO1329" s="426">
        <v>267</v>
      </c>
      <c r="AP1329" s="426">
        <v>88</v>
      </c>
      <c r="AQ1329" s="426">
        <v>217</v>
      </c>
      <c r="AR1329" s="426">
        <v>228</v>
      </c>
      <c r="AS1329" s="426">
        <v>36</v>
      </c>
      <c r="AT1329" s="426">
        <v>259</v>
      </c>
      <c r="AU1329" s="426">
        <v>33</v>
      </c>
      <c r="AV1329" s="426">
        <v>104</v>
      </c>
      <c r="AW1329" s="426">
        <v>230</v>
      </c>
      <c r="AX1329" s="426">
        <v>223</v>
      </c>
      <c r="AY1329" s="426">
        <v>157</v>
      </c>
      <c r="AZ1329" s="426">
        <v>28</v>
      </c>
      <c r="BA1329" s="426">
        <v>119</v>
      </c>
      <c r="BB1329" s="426">
        <v>163</v>
      </c>
      <c r="BC1329" s="426">
        <v>131</v>
      </c>
      <c r="BD1329" s="426">
        <v>15</v>
      </c>
      <c r="BE1329" s="426">
        <v>245</v>
      </c>
      <c r="BF1329" s="426">
        <v>106</v>
      </c>
      <c r="BG1329" s="426">
        <v>258</v>
      </c>
      <c r="BH1329" s="426">
        <v>236</v>
      </c>
      <c r="BI1329" s="426">
        <v>229</v>
      </c>
      <c r="BJ1329" s="426">
        <v>96</v>
      </c>
      <c r="BK1329" s="426">
        <v>190</v>
      </c>
      <c r="BL1329" s="426">
        <v>213</v>
      </c>
      <c r="BM1329" s="426">
        <v>246</v>
      </c>
      <c r="BN1329" s="426">
        <v>42</v>
      </c>
      <c r="BO1329" s="426">
        <v>176</v>
      </c>
      <c r="BP1329" s="426">
        <v>195</v>
      </c>
      <c r="BQ1329" s="426">
        <v>235</v>
      </c>
      <c r="BR1329" s="426">
        <v>166</v>
      </c>
      <c r="BS1329" s="426">
        <v>184</v>
      </c>
      <c r="BT1329" s="426">
        <v>54</v>
      </c>
      <c r="BU1329" s="426">
        <v>114</v>
      </c>
      <c r="BV1329" s="426">
        <v>110</v>
      </c>
      <c r="BW1329" s="426">
        <v>87</v>
      </c>
      <c r="BX1329" s="426">
        <v>4</v>
      </c>
      <c r="BY1329" s="426">
        <v>241</v>
      </c>
      <c r="BZ1329" s="426">
        <v>264</v>
      </c>
      <c r="CA1329" s="426">
        <v>93</v>
      </c>
      <c r="CB1329" s="426">
        <v>133</v>
      </c>
      <c r="CC1329" s="426">
        <v>128</v>
      </c>
      <c r="CD1329" s="426">
        <v>14</v>
      </c>
      <c r="CE1329" s="426">
        <v>242</v>
      </c>
      <c r="CF1329" s="426">
        <v>18</v>
      </c>
      <c r="CG1329" s="426">
        <v>207</v>
      </c>
      <c r="CH1329" s="426">
        <v>177</v>
      </c>
      <c r="CI1329" s="426">
        <v>260</v>
      </c>
      <c r="CJ1329" s="426">
        <v>219</v>
      </c>
      <c r="CK1329" s="426">
        <v>127</v>
      </c>
      <c r="CL1329" s="426">
        <v>64</v>
      </c>
      <c r="CM1329" s="426">
        <v>63</v>
      </c>
      <c r="CN1329" s="426">
        <v>83</v>
      </c>
      <c r="CO1329" s="426">
        <v>107</v>
      </c>
      <c r="CP1329" s="426">
        <v>97</v>
      </c>
      <c r="CQ1329" s="426">
        <v>197</v>
      </c>
      <c r="CR1329" s="426">
        <v>74</v>
      </c>
      <c r="CS1329" s="426">
        <v>158</v>
      </c>
      <c r="CT1329" s="426">
        <v>111</v>
      </c>
      <c r="CU1329" s="426">
        <v>2</v>
      </c>
      <c r="CV1329" s="426">
        <v>211</v>
      </c>
      <c r="CW1329" s="426">
        <v>148</v>
      </c>
      <c r="CX1329" s="426">
        <v>239</v>
      </c>
      <c r="CY1329" s="426">
        <v>10</v>
      </c>
      <c r="CZ1329" s="426">
        <v>160</v>
      </c>
      <c r="DA1329" s="426">
        <v>182</v>
      </c>
      <c r="DB1329" s="426">
        <v>167</v>
      </c>
      <c r="DC1329" s="426">
        <v>13</v>
      </c>
      <c r="DD1329" s="426">
        <v>185</v>
      </c>
      <c r="DE1329" s="426">
        <v>221</v>
      </c>
      <c r="DF1329" s="426">
        <v>204</v>
      </c>
      <c r="DG1329" s="426">
        <v>122</v>
      </c>
      <c r="DH1329" s="426">
        <v>194</v>
      </c>
      <c r="DI1329" s="426">
        <v>12</v>
      </c>
      <c r="DJ1329" s="426">
        <v>21</v>
      </c>
      <c r="DK1329" s="426">
        <v>252</v>
      </c>
      <c r="DL1329" s="426">
        <v>165</v>
      </c>
      <c r="DM1329" s="426">
        <v>95</v>
      </c>
      <c r="DN1329" s="426">
        <v>116</v>
      </c>
      <c r="DO1329" s="426">
        <v>137</v>
      </c>
      <c r="DP1329" s="426">
        <v>71</v>
      </c>
      <c r="DQ1329" s="426">
        <v>73</v>
      </c>
      <c r="DR1329" s="426">
        <v>234</v>
      </c>
      <c r="DS1329" s="426">
        <v>262</v>
      </c>
      <c r="DT1329" s="426">
        <v>226</v>
      </c>
      <c r="DU1329" s="426">
        <v>37</v>
      </c>
      <c r="DV1329" s="426">
        <v>225</v>
      </c>
      <c r="DW1329" s="426">
        <v>124</v>
      </c>
      <c r="DX1329" s="426">
        <v>80</v>
      </c>
      <c r="DY1329" s="426">
        <v>173</v>
      </c>
      <c r="DZ1329" s="426">
        <v>238</v>
      </c>
      <c r="EA1329" s="426">
        <v>143</v>
      </c>
      <c r="EB1329" s="426">
        <v>201</v>
      </c>
      <c r="EC1329" s="426">
        <v>89</v>
      </c>
      <c r="ED1329" s="426">
        <v>75</v>
      </c>
      <c r="EE1329" s="426">
        <v>227</v>
      </c>
      <c r="EF1329" s="426">
        <v>49</v>
      </c>
      <c r="EG1329" s="426">
        <v>38</v>
      </c>
      <c r="EH1329" s="426">
        <v>60</v>
      </c>
      <c r="EI1329" s="426">
        <v>117</v>
      </c>
      <c r="EJ1329" s="426">
        <v>43</v>
      </c>
      <c r="EK1329" s="426">
        <v>209</v>
      </c>
      <c r="EL1329" s="426">
        <v>164</v>
      </c>
      <c r="EM1329" s="426">
        <v>69</v>
      </c>
      <c r="EN1329" s="426">
        <v>26</v>
      </c>
      <c r="EO1329" s="426">
        <v>138</v>
      </c>
      <c r="EP1329" s="426">
        <v>200</v>
      </c>
      <c r="EQ1329" s="426">
        <v>189</v>
      </c>
      <c r="ER1329" s="426">
        <v>145</v>
      </c>
      <c r="ES1329" s="426">
        <v>77</v>
      </c>
      <c r="ET1329" s="426">
        <v>101</v>
      </c>
      <c r="EU1329" s="426">
        <v>45</v>
      </c>
      <c r="EV1329" s="426">
        <v>100</v>
      </c>
      <c r="EW1329" s="426">
        <v>62</v>
      </c>
      <c r="EX1329" s="426">
        <v>67</v>
      </c>
      <c r="EY1329" s="426">
        <v>23</v>
      </c>
      <c r="EZ1329" s="426">
        <v>253</v>
      </c>
      <c r="FA1329" s="426">
        <v>155</v>
      </c>
      <c r="FB1329" s="426">
        <v>174</v>
      </c>
      <c r="FC1329" s="426">
        <v>212</v>
      </c>
      <c r="FD1329" s="426">
        <v>203</v>
      </c>
      <c r="FE1329" s="426">
        <v>94</v>
      </c>
      <c r="FF1329" s="426">
        <v>218</v>
      </c>
      <c r="FG1329" s="426">
        <v>125</v>
      </c>
      <c r="FH1329" s="426">
        <v>120</v>
      </c>
      <c r="FI1329" s="426">
        <v>56</v>
      </c>
      <c r="FJ1329" s="426">
        <v>244</v>
      </c>
      <c r="FK1329" s="426">
        <v>175</v>
      </c>
      <c r="FL1329" s="426">
        <v>92</v>
      </c>
      <c r="FM1329" s="426">
        <v>126</v>
      </c>
      <c r="FN1329" s="426">
        <v>17</v>
      </c>
      <c r="FO1329" s="426">
        <v>7</v>
      </c>
      <c r="FP1329" s="426">
        <v>263</v>
      </c>
      <c r="FQ1329" s="426">
        <v>11</v>
      </c>
      <c r="FR1329" s="426">
        <v>161</v>
      </c>
      <c r="FS1329" s="426">
        <v>109</v>
      </c>
      <c r="FT1329" s="426">
        <v>98</v>
      </c>
      <c r="FU1329" s="426">
        <v>256</v>
      </c>
      <c r="FV1329" s="426">
        <v>266</v>
      </c>
      <c r="FW1329" s="426">
        <v>78</v>
      </c>
      <c r="FX1329" s="426">
        <v>237</v>
      </c>
      <c r="FY1329" s="426">
        <v>8</v>
      </c>
      <c r="FZ1329" s="426">
        <v>169</v>
      </c>
      <c r="GA1329" s="426">
        <v>135</v>
      </c>
      <c r="GB1329" s="426">
        <v>243</v>
      </c>
      <c r="GC1329" s="426">
        <v>81</v>
      </c>
      <c r="GD1329" s="426">
        <v>205</v>
      </c>
      <c r="GE1329" s="426">
        <v>186</v>
      </c>
      <c r="GF1329" s="426">
        <v>84</v>
      </c>
      <c r="GG1329" s="426">
        <v>27</v>
      </c>
      <c r="GH1329" s="426">
        <v>72</v>
      </c>
      <c r="GI1329" s="426">
        <v>210</v>
      </c>
      <c r="GJ1329" s="426">
        <v>250</v>
      </c>
      <c r="GK1329" s="426">
        <v>261</v>
      </c>
      <c r="GL1329" s="426">
        <v>31</v>
      </c>
      <c r="GM1329" s="426">
        <v>108</v>
      </c>
      <c r="GN1329" s="426">
        <v>113</v>
      </c>
      <c r="GO1329" s="426">
        <v>206</v>
      </c>
      <c r="GP1329" s="426">
        <v>170</v>
      </c>
      <c r="GQ1329" s="426">
        <v>22</v>
      </c>
      <c r="GR1329" s="426">
        <v>86</v>
      </c>
      <c r="GS1329" s="426">
        <v>255</v>
      </c>
      <c r="GT1329" s="426">
        <v>198</v>
      </c>
      <c r="GU1329" s="426">
        <v>5</v>
      </c>
      <c r="GV1329" s="426">
        <v>192</v>
      </c>
      <c r="GW1329" s="426">
        <v>151</v>
      </c>
      <c r="GX1329" s="426">
        <v>52</v>
      </c>
      <c r="GY1329" s="426">
        <v>233</v>
      </c>
      <c r="GZ1329" s="426">
        <v>130</v>
      </c>
      <c r="HA1329" s="426">
        <v>172</v>
      </c>
      <c r="HB1329" s="426">
        <v>48</v>
      </c>
      <c r="HC1329" s="426">
        <v>70</v>
      </c>
      <c r="HD1329" s="426">
        <v>149</v>
      </c>
      <c r="HE1329" s="426">
        <v>171</v>
      </c>
      <c r="HF1329" s="426">
        <v>156</v>
      </c>
      <c r="HG1329" s="426">
        <v>121</v>
      </c>
      <c r="HH1329" s="426">
        <v>220</v>
      </c>
      <c r="HI1329" s="426">
        <v>153</v>
      </c>
      <c r="HJ1329" s="426">
        <v>268</v>
      </c>
      <c r="HK1329" s="426">
        <v>32</v>
      </c>
      <c r="HL1329" s="426">
        <v>202</v>
      </c>
      <c r="HM1329" s="426">
        <v>19</v>
      </c>
      <c r="HN1329" s="426">
        <v>150</v>
      </c>
      <c r="HO1329" s="426">
        <v>249</v>
      </c>
      <c r="HP1329" s="426">
        <v>102</v>
      </c>
      <c r="HQ1329" s="426">
        <v>251</v>
      </c>
      <c r="HR1329" s="426">
        <v>142</v>
      </c>
      <c r="HS1329" s="426">
        <v>240</v>
      </c>
      <c r="HT1329" s="426">
        <v>30</v>
      </c>
      <c r="HU1329" s="426">
        <v>91</v>
      </c>
      <c r="HV1329" s="426">
        <v>152</v>
      </c>
      <c r="HW1329" s="426">
        <v>134</v>
      </c>
      <c r="HX1329" s="426">
        <v>196</v>
      </c>
      <c r="HY1329" s="426">
        <v>9</v>
      </c>
      <c r="HZ1329" s="426">
        <v>41</v>
      </c>
      <c r="IA1329" s="426">
        <v>82</v>
      </c>
      <c r="IB1329" s="426">
        <v>139</v>
      </c>
      <c r="IC1329" s="426">
        <v>46</v>
      </c>
      <c r="ID1329" s="426">
        <v>1</v>
      </c>
      <c r="IE1329" s="426">
        <v>16</v>
      </c>
      <c r="IF1329" s="426">
        <v>144</v>
      </c>
      <c r="IG1329" s="426">
        <v>58</v>
      </c>
      <c r="IH1329" s="426">
        <v>50</v>
      </c>
      <c r="II1329" s="426">
        <v>214</v>
      </c>
      <c r="IJ1329" s="426">
        <v>51</v>
      </c>
      <c r="IK1329" s="426">
        <v>103</v>
      </c>
      <c r="IL1329" s="426">
        <v>154</v>
      </c>
      <c r="IM1329" s="426">
        <v>34</v>
      </c>
      <c r="IN1329" s="426">
        <v>187</v>
      </c>
      <c r="IO1329" s="426">
        <v>55</v>
      </c>
      <c r="IP1329" s="426">
        <v>168</v>
      </c>
      <c r="IQ1329" s="426">
        <v>132</v>
      </c>
      <c r="IR1329" s="426">
        <v>231</v>
      </c>
      <c r="IS1329" s="426">
        <v>35</v>
      </c>
      <c r="IT1329" s="426">
        <v>105</v>
      </c>
      <c r="IU1329" s="426">
        <v>265</v>
      </c>
      <c r="IV1329" s="426">
        <v>224</v>
      </c>
      <c r="IW1329" s="426">
        <v>3</v>
      </c>
      <c r="IX1329" s="426">
        <v>147</v>
      </c>
      <c r="IY1329" s="426">
        <v>140</v>
      </c>
      <c r="IZ1329" s="426">
        <v>193</v>
      </c>
      <c r="JA1329" s="426">
        <v>215</v>
      </c>
      <c r="JB1329" s="426">
        <v>146</v>
      </c>
      <c r="JC1329" s="426">
        <v>181</v>
      </c>
      <c r="JD1329" s="426">
        <v>178</v>
      </c>
      <c r="JE1329" s="426">
        <v>141</v>
      </c>
      <c r="JF1329" s="426">
        <v>179</v>
      </c>
      <c r="JG1329" s="426">
        <v>183</v>
      </c>
      <c r="JH1329" s="426">
        <v>44</v>
      </c>
      <c r="JI1329" s="426">
        <v>40</v>
      </c>
      <c r="JK1329" s="426">
        <v>59</v>
      </c>
      <c r="JL1329" s="426">
        <v>254</v>
      </c>
      <c r="JM1329" s="426">
        <v>180</v>
      </c>
      <c r="JN1329" s="426">
        <v>112</v>
      </c>
    </row>
    <row r="1330" spans="4:279" x14ac:dyDescent="0.2">
      <c r="E1330" s="428" t="s">
        <v>159</v>
      </c>
      <c r="F1330" s="426">
        <v>228</v>
      </c>
      <c r="G1330" s="426">
        <v>21</v>
      </c>
      <c r="H1330" s="426">
        <v>31</v>
      </c>
      <c r="I1330" s="426">
        <v>146</v>
      </c>
      <c r="J1330" s="426">
        <v>158</v>
      </c>
      <c r="K1330" s="426">
        <v>243</v>
      </c>
      <c r="L1330" s="426">
        <v>90</v>
      </c>
      <c r="M1330" s="426">
        <v>205</v>
      </c>
      <c r="N1330" s="426">
        <v>256</v>
      </c>
      <c r="O1330" s="426">
        <v>126</v>
      </c>
      <c r="P1330" s="426">
        <v>117</v>
      </c>
      <c r="Q1330" s="426">
        <v>103</v>
      </c>
      <c r="R1330" s="426">
        <v>254</v>
      </c>
      <c r="S1330" s="426">
        <v>247</v>
      </c>
      <c r="T1330" s="426">
        <v>19</v>
      </c>
      <c r="U1330" s="426">
        <v>54</v>
      </c>
      <c r="V1330" s="426">
        <v>6</v>
      </c>
      <c r="W1330" s="426">
        <v>67</v>
      </c>
      <c r="X1330" s="426">
        <v>42</v>
      </c>
      <c r="Y1330" s="426">
        <v>28</v>
      </c>
      <c r="Z1330" s="426">
        <v>115</v>
      </c>
      <c r="AA1330" s="426">
        <v>133</v>
      </c>
      <c r="AB1330" s="426">
        <v>155</v>
      </c>
      <c r="AC1330" s="426">
        <v>46</v>
      </c>
      <c r="AD1330" s="426">
        <v>33</v>
      </c>
      <c r="AE1330" s="426">
        <v>80</v>
      </c>
      <c r="AF1330" s="426">
        <v>190</v>
      </c>
      <c r="AG1330" s="426">
        <v>154</v>
      </c>
      <c r="AH1330" s="426">
        <v>143</v>
      </c>
      <c r="AI1330" s="426">
        <v>181</v>
      </c>
      <c r="AJ1330" s="426">
        <v>29</v>
      </c>
      <c r="AK1330" s="426">
        <v>68</v>
      </c>
      <c r="AL1330" s="426">
        <v>22</v>
      </c>
      <c r="AM1330" s="426">
        <v>76</v>
      </c>
      <c r="AN1330" s="426">
        <v>34</v>
      </c>
      <c r="AO1330" s="426">
        <v>109</v>
      </c>
      <c r="AP1330" s="426">
        <v>60</v>
      </c>
      <c r="AQ1330" s="426">
        <v>240</v>
      </c>
      <c r="AR1330" s="426">
        <v>15</v>
      </c>
      <c r="AS1330" s="426">
        <v>122</v>
      </c>
      <c r="AT1330" s="426">
        <v>162</v>
      </c>
      <c r="AU1330" s="426">
        <v>246</v>
      </c>
      <c r="AV1330" s="426">
        <v>239</v>
      </c>
      <c r="AW1330" s="426">
        <v>147</v>
      </c>
      <c r="AX1330" s="426">
        <v>171</v>
      </c>
      <c r="AY1330" s="426">
        <v>235</v>
      </c>
      <c r="AZ1330" s="426">
        <v>213</v>
      </c>
      <c r="BA1330" s="426">
        <v>227</v>
      </c>
      <c r="BB1330" s="426">
        <v>236</v>
      </c>
      <c r="BC1330" s="426">
        <v>191</v>
      </c>
      <c r="BD1330" s="426">
        <v>258</v>
      </c>
      <c r="BE1330" s="426">
        <v>56</v>
      </c>
      <c r="BF1330" s="426">
        <v>207</v>
      </c>
      <c r="BG1330" s="426">
        <v>261</v>
      </c>
      <c r="BH1330" s="426">
        <v>221</v>
      </c>
      <c r="BI1330" s="426">
        <v>260</v>
      </c>
      <c r="BJ1330" s="426">
        <v>230</v>
      </c>
      <c r="BK1330" s="426">
        <v>57</v>
      </c>
      <c r="BL1330" s="426">
        <v>188</v>
      </c>
      <c r="BM1330" s="426">
        <v>8</v>
      </c>
      <c r="BN1330" s="426">
        <v>135</v>
      </c>
      <c r="BO1330" s="426">
        <v>184</v>
      </c>
      <c r="BP1330" s="426">
        <v>197</v>
      </c>
      <c r="BQ1330" s="426">
        <v>128</v>
      </c>
      <c r="BR1330" s="426">
        <v>7</v>
      </c>
      <c r="BS1330" s="426">
        <v>25</v>
      </c>
      <c r="BT1330" s="426">
        <v>101</v>
      </c>
      <c r="BU1330" s="426">
        <v>229</v>
      </c>
      <c r="BV1330" s="426">
        <v>187</v>
      </c>
      <c r="BW1330" s="426">
        <v>196</v>
      </c>
      <c r="BX1330" s="426">
        <v>78</v>
      </c>
      <c r="BY1330" s="426">
        <v>216</v>
      </c>
      <c r="BZ1330" s="426">
        <v>179</v>
      </c>
      <c r="CA1330" s="426">
        <v>111</v>
      </c>
      <c r="CB1330" s="426">
        <v>102</v>
      </c>
      <c r="CC1330" s="426">
        <v>159</v>
      </c>
      <c r="CD1330" s="426">
        <v>121</v>
      </c>
      <c r="CE1330" s="426">
        <v>47</v>
      </c>
      <c r="CF1330" s="426">
        <v>217</v>
      </c>
      <c r="CG1330" s="426">
        <v>137</v>
      </c>
      <c r="CH1330" s="426">
        <v>79</v>
      </c>
      <c r="CI1330" s="426">
        <v>145</v>
      </c>
      <c r="CJ1330" s="426">
        <v>16</v>
      </c>
      <c r="CK1330" s="426">
        <v>136</v>
      </c>
      <c r="CL1330" s="426">
        <v>59</v>
      </c>
      <c r="CM1330" s="426">
        <v>119</v>
      </c>
      <c r="CN1330" s="426">
        <v>104</v>
      </c>
      <c r="CO1330" s="426">
        <v>27</v>
      </c>
      <c r="CP1330" s="426">
        <v>233</v>
      </c>
      <c r="CQ1330" s="426">
        <v>253</v>
      </c>
      <c r="CR1330" s="426">
        <v>100</v>
      </c>
      <c r="CS1330" s="426">
        <v>130</v>
      </c>
      <c r="CT1330" s="426">
        <v>226</v>
      </c>
      <c r="CU1330" s="426">
        <v>81</v>
      </c>
      <c r="CV1330" s="426">
        <v>209</v>
      </c>
      <c r="CW1330" s="426">
        <v>140</v>
      </c>
      <c r="CX1330" s="426">
        <v>223</v>
      </c>
      <c r="CY1330" s="426">
        <v>94</v>
      </c>
      <c r="CZ1330" s="426">
        <v>52</v>
      </c>
      <c r="DA1330" s="426">
        <v>199</v>
      </c>
      <c r="DB1330" s="426">
        <v>268</v>
      </c>
      <c r="DC1330" s="426">
        <v>35</v>
      </c>
      <c r="DD1330" s="426">
        <v>152</v>
      </c>
      <c r="DE1330" s="426">
        <v>36</v>
      </c>
      <c r="DF1330" s="426">
        <v>259</v>
      </c>
      <c r="DG1330" s="426">
        <v>203</v>
      </c>
      <c r="DH1330" s="426">
        <v>91</v>
      </c>
      <c r="DI1330" s="426">
        <v>97</v>
      </c>
      <c r="DJ1330" s="426">
        <v>167</v>
      </c>
      <c r="DK1330" s="426">
        <v>267</v>
      </c>
      <c r="DL1330" s="426">
        <v>84</v>
      </c>
      <c r="DM1330" s="426">
        <v>64</v>
      </c>
      <c r="DN1330" s="426">
        <v>234</v>
      </c>
      <c r="DO1330" s="426">
        <v>198</v>
      </c>
      <c r="DP1330" s="426">
        <v>206</v>
      </c>
      <c r="DQ1330" s="426">
        <v>150</v>
      </c>
      <c r="DR1330" s="426">
        <v>49</v>
      </c>
      <c r="DS1330" s="426">
        <v>141</v>
      </c>
      <c r="DT1330" s="426">
        <v>107</v>
      </c>
      <c r="DU1330" s="426">
        <v>224</v>
      </c>
      <c r="DV1330" s="426">
        <v>178</v>
      </c>
      <c r="DW1330" s="426">
        <v>161</v>
      </c>
      <c r="DX1330" s="426">
        <v>211</v>
      </c>
      <c r="DY1330" s="426">
        <v>242</v>
      </c>
      <c r="DZ1330" s="426">
        <v>157</v>
      </c>
      <c r="EA1330" s="426">
        <v>124</v>
      </c>
      <c r="EB1330" s="426">
        <v>168</v>
      </c>
      <c r="EC1330" s="426">
        <v>37</v>
      </c>
      <c r="ED1330" s="426">
        <v>85</v>
      </c>
      <c r="EE1330" s="426">
        <v>12</v>
      </c>
      <c r="EF1330" s="426">
        <v>238</v>
      </c>
      <c r="EG1330" s="426">
        <v>118</v>
      </c>
      <c r="EH1330" s="426">
        <v>51</v>
      </c>
      <c r="EI1330" s="426">
        <v>3</v>
      </c>
      <c r="EJ1330" s="426">
        <v>74</v>
      </c>
      <c r="EK1330" s="426">
        <v>14</v>
      </c>
      <c r="EL1330" s="426">
        <v>41</v>
      </c>
      <c r="EM1330" s="426">
        <v>127</v>
      </c>
      <c r="EN1330" s="426">
        <v>200</v>
      </c>
      <c r="EO1330" s="426">
        <v>106</v>
      </c>
      <c r="EP1330" s="426">
        <v>120</v>
      </c>
      <c r="EQ1330" s="426">
        <v>20</v>
      </c>
      <c r="ER1330" s="426">
        <v>131</v>
      </c>
      <c r="ES1330" s="426">
        <v>266</v>
      </c>
      <c r="ET1330" s="426">
        <v>262</v>
      </c>
      <c r="EU1330" s="426">
        <v>40</v>
      </c>
      <c r="EV1330" s="426">
        <v>23</v>
      </c>
      <c r="EW1330" s="426">
        <v>215</v>
      </c>
      <c r="EX1330" s="426">
        <v>225</v>
      </c>
      <c r="EY1330" s="426">
        <v>116</v>
      </c>
      <c r="EZ1330" s="426">
        <v>55</v>
      </c>
      <c r="FA1330" s="426">
        <v>163</v>
      </c>
      <c r="FB1330" s="426">
        <v>169</v>
      </c>
      <c r="FC1330" s="426">
        <v>1</v>
      </c>
      <c r="FD1330" s="426">
        <v>244</v>
      </c>
      <c r="FE1330" s="426">
        <v>39</v>
      </c>
      <c r="FF1330" s="426">
        <v>219</v>
      </c>
      <c r="FG1330" s="426">
        <v>87</v>
      </c>
      <c r="FH1330" s="426">
        <v>83</v>
      </c>
      <c r="FI1330" s="426">
        <v>156</v>
      </c>
      <c r="FJ1330" s="426">
        <v>182</v>
      </c>
      <c r="FK1330" s="426">
        <v>165</v>
      </c>
      <c r="FL1330" s="426">
        <v>202</v>
      </c>
      <c r="FM1330" s="426">
        <v>98</v>
      </c>
      <c r="FN1330" s="426">
        <v>13</v>
      </c>
      <c r="FO1330" s="426">
        <v>110</v>
      </c>
      <c r="FP1330" s="426">
        <v>173</v>
      </c>
      <c r="FQ1330" s="426">
        <v>149</v>
      </c>
      <c r="FR1330" s="426">
        <v>222</v>
      </c>
      <c r="FS1330" s="426">
        <v>92</v>
      </c>
      <c r="FT1330" s="426">
        <v>44</v>
      </c>
      <c r="FU1330" s="426">
        <v>69</v>
      </c>
      <c r="FV1330" s="426">
        <v>212</v>
      </c>
      <c r="FW1330" s="426">
        <v>132</v>
      </c>
      <c r="FX1330" s="426">
        <v>142</v>
      </c>
      <c r="FY1330" s="426">
        <v>75</v>
      </c>
      <c r="FZ1330" s="426">
        <v>114</v>
      </c>
      <c r="GA1330" s="426">
        <v>17</v>
      </c>
      <c r="GB1330" s="426">
        <v>248</v>
      </c>
      <c r="GC1330" s="426">
        <v>11</v>
      </c>
      <c r="GD1330" s="426">
        <v>195</v>
      </c>
      <c r="GE1330" s="426">
        <v>220</v>
      </c>
      <c r="GF1330" s="426">
        <v>139</v>
      </c>
      <c r="GG1330" s="426">
        <v>177</v>
      </c>
      <c r="GH1330" s="426">
        <v>26</v>
      </c>
      <c r="GI1330" s="426">
        <v>144</v>
      </c>
      <c r="GJ1330" s="426">
        <v>251</v>
      </c>
      <c r="GK1330" s="426">
        <v>50</v>
      </c>
      <c r="GL1330" s="426">
        <v>62</v>
      </c>
      <c r="GM1330" s="426">
        <v>73</v>
      </c>
      <c r="GN1330" s="426">
        <v>264</v>
      </c>
      <c r="GO1330" s="426">
        <v>170</v>
      </c>
      <c r="GP1330" s="426">
        <v>70</v>
      </c>
      <c r="GQ1330" s="426">
        <v>53</v>
      </c>
      <c r="GR1330" s="426">
        <v>2</v>
      </c>
      <c r="GS1330" s="426">
        <v>48</v>
      </c>
      <c r="GT1330" s="426">
        <v>180</v>
      </c>
      <c r="GU1330" s="426">
        <v>71</v>
      </c>
      <c r="GV1330" s="426">
        <v>257</v>
      </c>
      <c r="GW1330" s="426">
        <v>113</v>
      </c>
      <c r="GX1330" s="426">
        <v>193</v>
      </c>
      <c r="GY1330" s="426">
        <v>5</v>
      </c>
      <c r="GZ1330" s="426">
        <v>252</v>
      </c>
      <c r="HA1330" s="426">
        <v>201</v>
      </c>
      <c r="HB1330" s="426">
        <v>186</v>
      </c>
      <c r="HC1330" s="426">
        <v>93</v>
      </c>
      <c r="HD1330" s="426">
        <v>86</v>
      </c>
      <c r="HE1330" s="426">
        <v>112</v>
      </c>
      <c r="HF1330" s="426">
        <v>232</v>
      </c>
      <c r="HG1330" s="426">
        <v>63</v>
      </c>
      <c r="HH1330" s="426">
        <v>9</v>
      </c>
      <c r="HI1330" s="426">
        <v>99</v>
      </c>
      <c r="HJ1330" s="426">
        <v>129</v>
      </c>
      <c r="HK1330" s="426">
        <v>218</v>
      </c>
      <c r="HL1330" s="426">
        <v>164</v>
      </c>
      <c r="HM1330" s="426">
        <v>204</v>
      </c>
      <c r="HN1330" s="426">
        <v>265</v>
      </c>
      <c r="HO1330" s="426">
        <v>172</v>
      </c>
      <c r="HP1330" s="426">
        <v>176</v>
      </c>
      <c r="HQ1330" s="426">
        <v>77</v>
      </c>
      <c r="HR1330" s="426">
        <v>123</v>
      </c>
      <c r="HS1330" s="426">
        <v>214</v>
      </c>
      <c r="HT1330" s="426">
        <v>166</v>
      </c>
      <c r="HU1330" s="426">
        <v>96</v>
      </c>
      <c r="HV1330" s="426">
        <v>4</v>
      </c>
      <c r="HW1330" s="426">
        <v>43</v>
      </c>
      <c r="HX1330" s="426">
        <v>134</v>
      </c>
      <c r="HY1330" s="426">
        <v>237</v>
      </c>
      <c r="HZ1330" s="426">
        <v>88</v>
      </c>
      <c r="IA1330" s="426">
        <v>153</v>
      </c>
      <c r="IB1330" s="426">
        <v>189</v>
      </c>
      <c r="IC1330" s="426">
        <v>18</v>
      </c>
      <c r="ID1330" s="426">
        <v>45</v>
      </c>
      <c r="IE1330" s="426">
        <v>65</v>
      </c>
      <c r="IF1330" s="426">
        <v>241</v>
      </c>
      <c r="IG1330" s="426">
        <v>10</v>
      </c>
      <c r="IH1330" s="426">
        <v>125</v>
      </c>
      <c r="II1330" s="426">
        <v>255</v>
      </c>
      <c r="IJ1330" s="426">
        <v>231</v>
      </c>
      <c r="IK1330" s="426">
        <v>32</v>
      </c>
      <c r="IL1330" s="426">
        <v>138</v>
      </c>
      <c r="IM1330" s="426">
        <v>185</v>
      </c>
      <c r="IN1330" s="426">
        <v>245</v>
      </c>
      <c r="IO1330" s="426">
        <v>210</v>
      </c>
      <c r="IP1330" s="426">
        <v>148</v>
      </c>
      <c r="IQ1330" s="426">
        <v>249</v>
      </c>
      <c r="IR1330" s="426">
        <v>208</v>
      </c>
      <c r="IS1330" s="426">
        <v>175</v>
      </c>
      <c r="IT1330" s="426">
        <v>151</v>
      </c>
      <c r="IU1330" s="426">
        <v>58</v>
      </c>
      <c r="IV1330" s="426">
        <v>105</v>
      </c>
      <c r="IW1330" s="426">
        <v>174</v>
      </c>
      <c r="IX1330" s="426">
        <v>82</v>
      </c>
      <c r="IY1330" s="426">
        <v>66</v>
      </c>
      <c r="IZ1330" s="426">
        <v>263</v>
      </c>
      <c r="JA1330" s="426">
        <v>192</v>
      </c>
      <c r="JB1330" s="426">
        <v>108</v>
      </c>
      <c r="JC1330" s="426">
        <v>72</v>
      </c>
      <c r="JD1330" s="426">
        <v>183</v>
      </c>
      <c r="JE1330" s="426">
        <v>61</v>
      </c>
      <c r="JF1330" s="426">
        <v>160</v>
      </c>
      <c r="JG1330" s="426">
        <v>30</v>
      </c>
      <c r="JH1330" s="426">
        <v>194</v>
      </c>
      <c r="JI1330" s="426">
        <v>250</v>
      </c>
      <c r="JK1330" s="426">
        <v>89</v>
      </c>
      <c r="JL1330" s="426">
        <v>24</v>
      </c>
      <c r="JM1330" s="426">
        <v>95</v>
      </c>
      <c r="JN1330" s="426">
        <v>38</v>
      </c>
    </row>
    <row r="1332" spans="4:279" x14ac:dyDescent="0.2">
      <c r="D1332" s="429">
        <v>269</v>
      </c>
      <c r="E1332" s="429" t="s">
        <v>179</v>
      </c>
    </row>
    <row r="1333" spans="4:279" x14ac:dyDescent="0.2">
      <c r="E1333" s="428" t="s">
        <v>130</v>
      </c>
      <c r="F1333" s="426">
        <v>1</v>
      </c>
      <c r="G1333" s="426">
        <v>2</v>
      </c>
      <c r="H1333" s="426">
        <v>3</v>
      </c>
      <c r="I1333" s="426">
        <v>4</v>
      </c>
      <c r="J1333" s="426">
        <v>5</v>
      </c>
      <c r="K1333" s="426">
        <v>6</v>
      </c>
      <c r="L1333" s="426">
        <v>7</v>
      </c>
      <c r="M1333" s="426">
        <v>8</v>
      </c>
      <c r="N1333" s="426">
        <v>9</v>
      </c>
      <c r="O1333" s="426">
        <v>10</v>
      </c>
      <c r="P1333" s="426">
        <v>11</v>
      </c>
      <c r="Q1333" s="426">
        <v>12</v>
      </c>
      <c r="R1333" s="426">
        <v>13</v>
      </c>
      <c r="S1333" s="426">
        <v>14</v>
      </c>
      <c r="T1333" s="426">
        <v>15</v>
      </c>
      <c r="U1333" s="426">
        <v>16</v>
      </c>
      <c r="V1333" s="426">
        <v>17</v>
      </c>
      <c r="W1333" s="426">
        <v>18</v>
      </c>
      <c r="X1333" s="426">
        <v>19</v>
      </c>
      <c r="Y1333" s="426">
        <v>20</v>
      </c>
      <c r="Z1333" s="426">
        <v>21</v>
      </c>
      <c r="AA1333" s="426">
        <v>22</v>
      </c>
      <c r="AB1333" s="426">
        <v>23</v>
      </c>
      <c r="AC1333" s="426">
        <v>24</v>
      </c>
      <c r="AD1333" s="426">
        <v>25</v>
      </c>
      <c r="AE1333" s="426">
        <v>26</v>
      </c>
      <c r="AF1333" s="426">
        <v>27</v>
      </c>
      <c r="AG1333" s="426">
        <v>28</v>
      </c>
      <c r="AH1333" s="426">
        <v>29</v>
      </c>
      <c r="AI1333" s="426">
        <v>30</v>
      </c>
      <c r="AJ1333" s="426">
        <v>31</v>
      </c>
      <c r="AK1333" s="426">
        <v>32</v>
      </c>
      <c r="AL1333" s="426">
        <v>33</v>
      </c>
      <c r="AM1333" s="426">
        <v>34</v>
      </c>
      <c r="AN1333" s="426">
        <v>35</v>
      </c>
      <c r="AO1333" s="426">
        <v>36</v>
      </c>
      <c r="AP1333" s="426">
        <v>37</v>
      </c>
      <c r="AQ1333" s="426">
        <v>38</v>
      </c>
      <c r="AR1333" s="426">
        <v>39</v>
      </c>
      <c r="AS1333" s="426">
        <v>40</v>
      </c>
      <c r="AT1333" s="426">
        <v>41</v>
      </c>
      <c r="AU1333" s="426">
        <v>42</v>
      </c>
      <c r="AV1333" s="426">
        <v>43</v>
      </c>
      <c r="AW1333" s="426">
        <v>44</v>
      </c>
      <c r="AX1333" s="426">
        <v>45</v>
      </c>
      <c r="AY1333" s="426">
        <v>46</v>
      </c>
      <c r="AZ1333" s="426">
        <v>47</v>
      </c>
      <c r="BA1333" s="426">
        <v>48</v>
      </c>
      <c r="BB1333" s="426">
        <v>49</v>
      </c>
      <c r="BC1333" s="426">
        <v>50</v>
      </c>
      <c r="BD1333" s="426">
        <v>51</v>
      </c>
      <c r="BE1333" s="426">
        <v>52</v>
      </c>
      <c r="BF1333" s="426">
        <v>53</v>
      </c>
      <c r="BG1333" s="426">
        <v>54</v>
      </c>
      <c r="BH1333" s="426">
        <v>55</v>
      </c>
      <c r="BI1333" s="426">
        <v>56</v>
      </c>
      <c r="BJ1333" s="426">
        <v>57</v>
      </c>
      <c r="BK1333" s="426">
        <v>58</v>
      </c>
      <c r="BL1333" s="426">
        <v>59</v>
      </c>
      <c r="BM1333" s="426">
        <v>60</v>
      </c>
      <c r="BN1333" s="426">
        <v>61</v>
      </c>
      <c r="BO1333" s="426">
        <v>62</v>
      </c>
      <c r="BP1333" s="426">
        <v>63</v>
      </c>
      <c r="BQ1333" s="426">
        <v>64</v>
      </c>
      <c r="BR1333" s="426">
        <v>65</v>
      </c>
      <c r="BS1333" s="426">
        <v>66</v>
      </c>
      <c r="BT1333" s="426">
        <v>67</v>
      </c>
      <c r="BU1333" s="426">
        <v>68</v>
      </c>
      <c r="BV1333" s="426">
        <v>69</v>
      </c>
      <c r="BW1333" s="426">
        <v>70</v>
      </c>
      <c r="BX1333" s="426">
        <v>71</v>
      </c>
      <c r="BY1333" s="426">
        <v>72</v>
      </c>
      <c r="BZ1333" s="426">
        <v>73</v>
      </c>
      <c r="CA1333" s="426">
        <v>74</v>
      </c>
      <c r="CB1333" s="426">
        <v>75</v>
      </c>
      <c r="CC1333" s="426">
        <v>76</v>
      </c>
      <c r="CD1333" s="426">
        <v>77</v>
      </c>
      <c r="CE1333" s="426">
        <v>78</v>
      </c>
      <c r="CF1333" s="426">
        <v>79</v>
      </c>
      <c r="CG1333" s="426">
        <v>80</v>
      </c>
      <c r="CH1333" s="426">
        <v>81</v>
      </c>
      <c r="CI1333" s="426">
        <v>82</v>
      </c>
      <c r="CJ1333" s="426">
        <v>83</v>
      </c>
      <c r="CK1333" s="426">
        <v>84</v>
      </c>
      <c r="CL1333" s="426">
        <v>85</v>
      </c>
      <c r="CM1333" s="426">
        <v>86</v>
      </c>
      <c r="CN1333" s="426">
        <v>87</v>
      </c>
      <c r="CO1333" s="426">
        <v>88</v>
      </c>
      <c r="CP1333" s="426">
        <v>89</v>
      </c>
      <c r="CQ1333" s="426">
        <v>90</v>
      </c>
      <c r="CR1333" s="426">
        <v>91</v>
      </c>
      <c r="CS1333" s="426">
        <v>92</v>
      </c>
      <c r="CT1333" s="426">
        <v>93</v>
      </c>
      <c r="CU1333" s="426">
        <v>94</v>
      </c>
      <c r="CV1333" s="426">
        <v>95</v>
      </c>
      <c r="CW1333" s="426">
        <v>96</v>
      </c>
      <c r="CX1333" s="426">
        <v>97</v>
      </c>
      <c r="CY1333" s="426">
        <v>98</v>
      </c>
      <c r="CZ1333" s="426">
        <v>99</v>
      </c>
      <c r="DA1333" s="426">
        <v>100</v>
      </c>
      <c r="DB1333" s="426">
        <v>101</v>
      </c>
      <c r="DC1333" s="426">
        <v>102</v>
      </c>
      <c r="DD1333" s="426">
        <v>103</v>
      </c>
      <c r="DE1333" s="426">
        <v>104</v>
      </c>
      <c r="DF1333" s="426">
        <v>105</v>
      </c>
      <c r="DG1333" s="426">
        <v>106</v>
      </c>
      <c r="DH1333" s="426">
        <v>107</v>
      </c>
      <c r="DI1333" s="426">
        <v>108</v>
      </c>
      <c r="DJ1333" s="426">
        <v>109</v>
      </c>
      <c r="DK1333" s="426">
        <v>110</v>
      </c>
      <c r="DL1333" s="426">
        <v>111</v>
      </c>
      <c r="DM1333" s="426">
        <v>112</v>
      </c>
      <c r="DN1333" s="426">
        <v>113</v>
      </c>
      <c r="DO1333" s="426">
        <v>114</v>
      </c>
      <c r="DP1333" s="426">
        <v>115</v>
      </c>
      <c r="DQ1333" s="426">
        <v>116</v>
      </c>
      <c r="DR1333" s="426">
        <v>117</v>
      </c>
      <c r="DS1333" s="426">
        <v>118</v>
      </c>
      <c r="DT1333" s="426">
        <v>119</v>
      </c>
      <c r="DU1333" s="426">
        <v>120</v>
      </c>
      <c r="DV1333" s="426">
        <v>121</v>
      </c>
      <c r="DW1333" s="426">
        <v>122</v>
      </c>
      <c r="DX1333" s="426">
        <v>123</v>
      </c>
      <c r="DY1333" s="426">
        <v>124</v>
      </c>
      <c r="DZ1333" s="426">
        <v>125</v>
      </c>
      <c r="EA1333" s="426">
        <v>126</v>
      </c>
      <c r="EB1333" s="426">
        <v>127</v>
      </c>
      <c r="EC1333" s="426">
        <v>128</v>
      </c>
      <c r="ED1333" s="426">
        <v>129</v>
      </c>
      <c r="EE1333" s="426">
        <v>130</v>
      </c>
      <c r="EF1333" s="426">
        <v>131</v>
      </c>
      <c r="EG1333" s="426">
        <v>132</v>
      </c>
      <c r="EH1333" s="426">
        <v>133</v>
      </c>
      <c r="EI1333" s="426">
        <v>134</v>
      </c>
      <c r="EJ1333" s="426">
        <v>135</v>
      </c>
      <c r="EK1333" s="426">
        <v>136</v>
      </c>
      <c r="EL1333" s="426">
        <v>137</v>
      </c>
      <c r="EM1333" s="426">
        <v>138</v>
      </c>
      <c r="EN1333" s="426">
        <v>139</v>
      </c>
      <c r="EO1333" s="426">
        <v>140</v>
      </c>
      <c r="EP1333" s="426">
        <v>141</v>
      </c>
      <c r="EQ1333" s="426">
        <v>142</v>
      </c>
      <c r="ER1333" s="426">
        <v>143</v>
      </c>
      <c r="ES1333" s="426">
        <v>144</v>
      </c>
      <c r="ET1333" s="426">
        <v>145</v>
      </c>
      <c r="EU1333" s="426">
        <v>146</v>
      </c>
      <c r="EV1333" s="426">
        <v>147</v>
      </c>
      <c r="EW1333" s="426">
        <v>148</v>
      </c>
      <c r="EX1333" s="426">
        <v>149</v>
      </c>
      <c r="EY1333" s="426">
        <v>150</v>
      </c>
      <c r="EZ1333" s="426">
        <v>151</v>
      </c>
      <c r="FA1333" s="426">
        <v>152</v>
      </c>
      <c r="FB1333" s="426">
        <v>153</v>
      </c>
      <c r="FC1333" s="426">
        <v>154</v>
      </c>
      <c r="FD1333" s="426">
        <v>155</v>
      </c>
      <c r="FE1333" s="426">
        <v>156</v>
      </c>
      <c r="FF1333" s="426">
        <v>157</v>
      </c>
      <c r="FG1333" s="426">
        <v>158</v>
      </c>
      <c r="FH1333" s="426">
        <v>159</v>
      </c>
      <c r="FI1333" s="426">
        <v>160</v>
      </c>
      <c r="FJ1333" s="426">
        <v>161</v>
      </c>
      <c r="FK1333" s="426">
        <v>162</v>
      </c>
      <c r="FL1333" s="426">
        <v>163</v>
      </c>
      <c r="FM1333" s="426">
        <v>164</v>
      </c>
      <c r="FN1333" s="426">
        <v>165</v>
      </c>
      <c r="FO1333" s="426">
        <v>166</v>
      </c>
      <c r="FP1333" s="426">
        <v>167</v>
      </c>
      <c r="FQ1333" s="426">
        <v>168</v>
      </c>
      <c r="FR1333" s="426">
        <v>169</v>
      </c>
      <c r="FS1333" s="426">
        <v>170</v>
      </c>
      <c r="FT1333" s="426">
        <v>171</v>
      </c>
      <c r="FU1333" s="426">
        <v>172</v>
      </c>
      <c r="FV1333" s="426">
        <v>173</v>
      </c>
      <c r="FW1333" s="426">
        <v>174</v>
      </c>
      <c r="FX1333" s="426">
        <v>175</v>
      </c>
      <c r="FY1333" s="426">
        <v>176</v>
      </c>
      <c r="FZ1333" s="426">
        <v>177</v>
      </c>
      <c r="GA1333" s="426">
        <v>178</v>
      </c>
      <c r="GB1333" s="426">
        <v>179</v>
      </c>
      <c r="GC1333" s="426">
        <v>180</v>
      </c>
      <c r="GD1333" s="426">
        <v>181</v>
      </c>
      <c r="GE1333" s="426">
        <v>182</v>
      </c>
      <c r="GF1333" s="426">
        <v>183</v>
      </c>
      <c r="GG1333" s="426">
        <v>184</v>
      </c>
      <c r="GH1333" s="426">
        <v>185</v>
      </c>
      <c r="GI1333" s="426">
        <v>186</v>
      </c>
      <c r="GJ1333" s="426">
        <v>187</v>
      </c>
      <c r="GK1333" s="426">
        <v>188</v>
      </c>
      <c r="GL1333" s="426">
        <v>189</v>
      </c>
      <c r="GM1333" s="426">
        <v>190</v>
      </c>
      <c r="GN1333" s="426">
        <v>191</v>
      </c>
      <c r="GO1333" s="426">
        <v>192</v>
      </c>
      <c r="GP1333" s="426">
        <v>193</v>
      </c>
      <c r="GQ1333" s="426">
        <v>194</v>
      </c>
      <c r="GR1333" s="426">
        <v>195</v>
      </c>
      <c r="GS1333" s="426">
        <v>196</v>
      </c>
      <c r="GT1333" s="426">
        <v>197</v>
      </c>
      <c r="GU1333" s="426">
        <v>198</v>
      </c>
      <c r="GV1333" s="426">
        <v>199</v>
      </c>
      <c r="GW1333" s="426">
        <v>200</v>
      </c>
      <c r="GX1333" s="426">
        <v>201</v>
      </c>
      <c r="GY1333" s="426">
        <v>202</v>
      </c>
      <c r="GZ1333" s="426">
        <v>203</v>
      </c>
      <c r="HA1333" s="426">
        <v>204</v>
      </c>
      <c r="HB1333" s="426">
        <v>205</v>
      </c>
      <c r="HC1333" s="426">
        <v>206</v>
      </c>
      <c r="HD1333" s="426">
        <v>207</v>
      </c>
      <c r="HE1333" s="426">
        <v>208</v>
      </c>
      <c r="HF1333" s="426">
        <v>209</v>
      </c>
      <c r="HG1333" s="426">
        <v>210</v>
      </c>
      <c r="HH1333" s="426">
        <v>211</v>
      </c>
      <c r="HI1333" s="426">
        <v>212</v>
      </c>
      <c r="HJ1333" s="426">
        <v>213</v>
      </c>
      <c r="HK1333" s="426">
        <v>214</v>
      </c>
      <c r="HL1333" s="426">
        <v>215</v>
      </c>
      <c r="HM1333" s="426">
        <v>216</v>
      </c>
      <c r="HN1333" s="426">
        <v>217</v>
      </c>
      <c r="HO1333" s="426">
        <v>218</v>
      </c>
      <c r="HP1333" s="426">
        <v>219</v>
      </c>
      <c r="HQ1333" s="426">
        <v>220</v>
      </c>
      <c r="HR1333" s="426">
        <v>221</v>
      </c>
      <c r="HS1333" s="426">
        <v>222</v>
      </c>
      <c r="HT1333" s="426">
        <v>223</v>
      </c>
      <c r="HU1333" s="426">
        <v>224</v>
      </c>
      <c r="HV1333" s="426">
        <v>225</v>
      </c>
      <c r="HW1333" s="426">
        <v>226</v>
      </c>
      <c r="HX1333" s="426">
        <v>227</v>
      </c>
      <c r="HY1333" s="426">
        <v>228</v>
      </c>
      <c r="HZ1333" s="426">
        <v>229</v>
      </c>
      <c r="IA1333" s="426">
        <v>230</v>
      </c>
      <c r="IB1333" s="426">
        <v>231</v>
      </c>
      <c r="IC1333" s="426">
        <v>232</v>
      </c>
      <c r="ID1333" s="426">
        <v>233</v>
      </c>
      <c r="IE1333" s="426">
        <v>234</v>
      </c>
      <c r="IF1333" s="426">
        <v>235</v>
      </c>
      <c r="IG1333" s="426">
        <v>236</v>
      </c>
      <c r="IH1333" s="426">
        <v>237</v>
      </c>
      <c r="II1333" s="426">
        <v>238</v>
      </c>
      <c r="IJ1333" s="426">
        <v>239</v>
      </c>
      <c r="IK1333" s="426">
        <v>240</v>
      </c>
      <c r="IL1333" s="426">
        <v>241</v>
      </c>
      <c r="IM1333" s="426">
        <v>242</v>
      </c>
      <c r="IN1333" s="426">
        <v>243</v>
      </c>
      <c r="IO1333" s="426">
        <v>244</v>
      </c>
      <c r="IP1333" s="426">
        <v>245</v>
      </c>
      <c r="IQ1333" s="426">
        <v>246</v>
      </c>
      <c r="IR1333" s="426">
        <v>247</v>
      </c>
      <c r="IS1333" s="426">
        <v>248</v>
      </c>
      <c r="IT1333" s="426">
        <v>249</v>
      </c>
      <c r="IU1333" s="426">
        <v>250</v>
      </c>
      <c r="IV1333" s="426">
        <v>251</v>
      </c>
      <c r="IW1333" s="426">
        <v>252</v>
      </c>
      <c r="IX1333" s="426">
        <v>253</v>
      </c>
      <c r="IY1333" s="426">
        <v>254</v>
      </c>
      <c r="IZ1333" s="426">
        <v>255</v>
      </c>
      <c r="JA1333" s="426">
        <v>256</v>
      </c>
      <c r="JB1333" s="426">
        <v>257</v>
      </c>
      <c r="JC1333" s="426">
        <v>258</v>
      </c>
      <c r="JD1333" s="426">
        <v>259</v>
      </c>
      <c r="JE1333" s="426">
        <v>260</v>
      </c>
      <c r="JF1333" s="426">
        <v>261</v>
      </c>
      <c r="JG1333" s="426">
        <v>262</v>
      </c>
      <c r="JH1333" s="426">
        <v>263</v>
      </c>
      <c r="JI1333" s="426">
        <v>264</v>
      </c>
      <c r="JJ1333" s="426">
        <v>265</v>
      </c>
      <c r="JK1333" s="426">
        <v>266</v>
      </c>
      <c r="JL1333" s="426">
        <v>267</v>
      </c>
      <c r="JM1333" s="426">
        <v>268</v>
      </c>
      <c r="JN1333" s="426">
        <v>269</v>
      </c>
    </row>
    <row r="1334" spans="4:279" x14ac:dyDescent="0.2">
      <c r="E1334" s="428" t="s">
        <v>157</v>
      </c>
      <c r="F1334" s="426">
        <v>162</v>
      </c>
      <c r="G1334" s="426">
        <v>24</v>
      </c>
      <c r="H1334" s="426">
        <v>207</v>
      </c>
      <c r="I1334" s="426">
        <v>212</v>
      </c>
      <c r="J1334" s="426">
        <v>98</v>
      </c>
      <c r="K1334" s="426">
        <v>144</v>
      </c>
      <c r="L1334" s="426">
        <v>240</v>
      </c>
      <c r="M1334" s="426">
        <v>94</v>
      </c>
      <c r="N1334" s="426">
        <v>113</v>
      </c>
      <c r="O1334" s="426">
        <v>198</v>
      </c>
      <c r="P1334" s="426">
        <v>219</v>
      </c>
      <c r="Q1334" s="426">
        <v>68</v>
      </c>
      <c r="R1334" s="426">
        <v>57</v>
      </c>
      <c r="S1334" s="426">
        <v>146</v>
      </c>
      <c r="T1334" s="426">
        <v>249</v>
      </c>
      <c r="U1334" s="426">
        <v>135</v>
      </c>
      <c r="V1334" s="426">
        <v>103</v>
      </c>
      <c r="W1334" s="426">
        <v>130</v>
      </c>
      <c r="X1334" s="426">
        <v>70</v>
      </c>
      <c r="Y1334" s="426">
        <v>256</v>
      </c>
      <c r="Z1334" s="426">
        <v>74</v>
      </c>
      <c r="AA1334" s="426">
        <v>108</v>
      </c>
      <c r="AB1334" s="426">
        <v>260</v>
      </c>
      <c r="AC1334" s="426">
        <v>246</v>
      </c>
      <c r="AD1334" s="426">
        <v>11</v>
      </c>
      <c r="AE1334" s="426">
        <v>197</v>
      </c>
      <c r="AF1334" s="426">
        <v>95</v>
      </c>
      <c r="AG1334" s="426">
        <v>20</v>
      </c>
      <c r="AH1334" s="426">
        <v>82</v>
      </c>
      <c r="AI1334" s="426">
        <v>106</v>
      </c>
      <c r="AJ1334" s="426">
        <v>157</v>
      </c>
      <c r="AK1334" s="426">
        <v>13</v>
      </c>
      <c r="AL1334" s="426">
        <v>115</v>
      </c>
      <c r="AM1334" s="426">
        <v>51</v>
      </c>
      <c r="AN1334" s="426">
        <v>253</v>
      </c>
      <c r="AO1334" s="426">
        <v>180</v>
      </c>
      <c r="AP1334" s="426">
        <v>225</v>
      </c>
      <c r="AQ1334" s="426">
        <v>52</v>
      </c>
      <c r="AR1334" s="426">
        <v>233</v>
      </c>
      <c r="AS1334" s="426">
        <v>227</v>
      </c>
      <c r="AT1334" s="426">
        <v>78</v>
      </c>
      <c r="AU1334" s="426">
        <v>251</v>
      </c>
      <c r="AV1334" s="426">
        <v>137</v>
      </c>
      <c r="AW1334" s="426">
        <v>153</v>
      </c>
      <c r="AX1334" s="426">
        <v>194</v>
      </c>
      <c r="AY1334" s="426">
        <v>140</v>
      </c>
      <c r="AZ1334" s="426">
        <v>179</v>
      </c>
      <c r="BA1334" s="426">
        <v>265</v>
      </c>
      <c r="BB1334" s="426">
        <v>23</v>
      </c>
      <c r="BC1334" s="426">
        <v>61</v>
      </c>
      <c r="BD1334" s="426">
        <v>184</v>
      </c>
      <c r="BE1334" s="426">
        <v>230</v>
      </c>
      <c r="BF1334" s="426">
        <v>54</v>
      </c>
      <c r="BG1334" s="426">
        <v>168</v>
      </c>
      <c r="BH1334" s="426">
        <v>213</v>
      </c>
      <c r="BI1334" s="426">
        <v>87</v>
      </c>
      <c r="BJ1334" s="426">
        <v>5</v>
      </c>
      <c r="BK1334" s="426">
        <v>201</v>
      </c>
      <c r="BL1334" s="426">
        <v>221</v>
      </c>
      <c r="BM1334" s="426">
        <v>127</v>
      </c>
      <c r="BN1334" s="426">
        <v>104</v>
      </c>
      <c r="BO1334" s="426">
        <v>55</v>
      </c>
      <c r="BP1334" s="426">
        <v>169</v>
      </c>
      <c r="BQ1334" s="426">
        <v>73</v>
      </c>
      <c r="BR1334" s="426">
        <v>96</v>
      </c>
      <c r="BS1334" s="426">
        <v>49</v>
      </c>
      <c r="BT1334" s="426">
        <v>209</v>
      </c>
      <c r="BU1334" s="426">
        <v>14</v>
      </c>
      <c r="BV1334" s="426">
        <v>32</v>
      </c>
      <c r="BW1334" s="426">
        <v>267</v>
      </c>
      <c r="BX1334" s="426">
        <v>150</v>
      </c>
      <c r="BY1334" s="426">
        <v>83</v>
      </c>
      <c r="BZ1334" s="426">
        <v>39</v>
      </c>
      <c r="CA1334" s="426">
        <v>236</v>
      </c>
      <c r="CB1334" s="426">
        <v>161</v>
      </c>
      <c r="CC1334" s="426">
        <v>177</v>
      </c>
      <c r="CD1334" s="426">
        <v>10</v>
      </c>
      <c r="CE1334" s="426">
        <v>129</v>
      </c>
      <c r="CF1334" s="426">
        <v>210</v>
      </c>
      <c r="CG1334" s="426">
        <v>16</v>
      </c>
      <c r="CH1334" s="426">
        <v>190</v>
      </c>
      <c r="CI1334" s="426">
        <v>33</v>
      </c>
      <c r="CJ1334" s="426">
        <v>141</v>
      </c>
      <c r="CK1334" s="426">
        <v>191</v>
      </c>
      <c r="CL1334" s="426">
        <v>139</v>
      </c>
      <c r="CM1334" s="426">
        <v>44</v>
      </c>
      <c r="CN1334" s="426">
        <v>268</v>
      </c>
      <c r="CO1334" s="426">
        <v>67</v>
      </c>
      <c r="CP1334" s="426">
        <v>175</v>
      </c>
      <c r="CQ1334" s="426">
        <v>131</v>
      </c>
      <c r="CR1334" s="426">
        <v>19</v>
      </c>
      <c r="CS1334" s="426">
        <v>245</v>
      </c>
      <c r="CT1334" s="426">
        <v>120</v>
      </c>
      <c r="CU1334" s="426">
        <v>25</v>
      </c>
      <c r="CV1334" s="426">
        <v>264</v>
      </c>
      <c r="CW1334" s="426">
        <v>58</v>
      </c>
      <c r="CX1334" s="426">
        <v>125</v>
      </c>
      <c r="CY1334" s="426">
        <v>97</v>
      </c>
      <c r="CZ1334" s="426">
        <v>101</v>
      </c>
      <c r="DA1334" s="426">
        <v>84</v>
      </c>
      <c r="DB1334" s="426">
        <v>85</v>
      </c>
      <c r="DC1334" s="426">
        <v>15</v>
      </c>
      <c r="DD1334" s="426">
        <v>216</v>
      </c>
      <c r="DE1334" s="426">
        <v>112</v>
      </c>
      <c r="DF1334" s="426">
        <v>38</v>
      </c>
      <c r="DG1334" s="426">
        <v>205</v>
      </c>
      <c r="DH1334" s="426">
        <v>88</v>
      </c>
      <c r="DI1334" s="426">
        <v>182</v>
      </c>
      <c r="DJ1334" s="426">
        <v>196</v>
      </c>
      <c r="DK1334" s="426">
        <v>266</v>
      </c>
      <c r="DL1334" s="426">
        <v>4</v>
      </c>
      <c r="DM1334" s="426">
        <v>158</v>
      </c>
      <c r="DN1334" s="426">
        <v>56</v>
      </c>
      <c r="DO1334" s="426">
        <v>152</v>
      </c>
      <c r="DP1334" s="426">
        <v>117</v>
      </c>
      <c r="DQ1334" s="426">
        <v>145</v>
      </c>
      <c r="DR1334" s="426">
        <v>154</v>
      </c>
      <c r="DS1334" s="426">
        <v>186</v>
      </c>
      <c r="DT1334" s="426">
        <v>252</v>
      </c>
      <c r="DU1334" s="426">
        <v>28</v>
      </c>
      <c r="DV1334" s="426">
        <v>220</v>
      </c>
      <c r="DW1334" s="426">
        <v>143</v>
      </c>
      <c r="DX1334" s="426">
        <v>80</v>
      </c>
      <c r="DY1334" s="426">
        <v>183</v>
      </c>
      <c r="DZ1334" s="426">
        <v>187</v>
      </c>
      <c r="EA1334" s="426">
        <v>60</v>
      </c>
      <c r="EB1334" s="426">
        <v>241</v>
      </c>
      <c r="EC1334" s="426">
        <v>172</v>
      </c>
      <c r="ED1334" s="426">
        <v>46</v>
      </c>
      <c r="EE1334" s="426">
        <v>263</v>
      </c>
      <c r="EF1334" s="426">
        <v>72</v>
      </c>
      <c r="EG1334" s="426">
        <v>228</v>
      </c>
      <c r="EH1334" s="426">
        <v>165</v>
      </c>
      <c r="EI1334" s="426">
        <v>111</v>
      </c>
      <c r="EJ1334" s="426">
        <v>102</v>
      </c>
      <c r="EK1334" s="426">
        <v>147</v>
      </c>
      <c r="EL1334" s="426">
        <v>176</v>
      </c>
      <c r="EM1334" s="426">
        <v>217</v>
      </c>
      <c r="EN1334" s="426">
        <v>242</v>
      </c>
      <c r="EO1334" s="426">
        <v>43</v>
      </c>
      <c r="EP1334" s="426">
        <v>173</v>
      </c>
      <c r="EQ1334" s="426">
        <v>149</v>
      </c>
      <c r="ER1334" s="426">
        <v>109</v>
      </c>
      <c r="ES1334" s="426">
        <v>181</v>
      </c>
      <c r="ET1334" s="426">
        <v>37</v>
      </c>
      <c r="EU1334" s="426">
        <v>174</v>
      </c>
      <c r="EV1334" s="426">
        <v>81</v>
      </c>
      <c r="EW1334" s="426">
        <v>247</v>
      </c>
      <c r="EX1334" s="426">
        <v>47</v>
      </c>
      <c r="EY1334" s="426">
        <v>132</v>
      </c>
      <c r="EZ1334" s="426">
        <v>238</v>
      </c>
      <c r="FA1334" s="426">
        <v>151</v>
      </c>
      <c r="FB1334" s="426">
        <v>40</v>
      </c>
      <c r="FC1334" s="426">
        <v>211</v>
      </c>
      <c r="FD1334" s="426">
        <v>116</v>
      </c>
      <c r="FE1334" s="426">
        <v>18</v>
      </c>
      <c r="FF1334" s="426">
        <v>248</v>
      </c>
      <c r="FG1334" s="426">
        <v>235</v>
      </c>
      <c r="FH1334" s="426">
        <v>208</v>
      </c>
      <c r="FI1334" s="426">
        <v>2</v>
      </c>
      <c r="FJ1334" s="426">
        <v>234</v>
      </c>
      <c r="FK1334" s="426">
        <v>99</v>
      </c>
      <c r="FL1334" s="426">
        <v>114</v>
      </c>
      <c r="FM1334" s="426">
        <v>22</v>
      </c>
      <c r="FN1334" s="426">
        <v>166</v>
      </c>
      <c r="FO1334" s="426">
        <v>214</v>
      </c>
      <c r="FP1334" s="426">
        <v>76</v>
      </c>
      <c r="FQ1334" s="426">
        <v>269</v>
      </c>
      <c r="FR1334" s="426">
        <v>62</v>
      </c>
      <c r="FS1334" s="426">
        <v>148</v>
      </c>
      <c r="FT1334" s="426">
        <v>259</v>
      </c>
      <c r="FU1334" s="426">
        <v>138</v>
      </c>
      <c r="FV1334" s="426">
        <v>17</v>
      </c>
      <c r="FW1334" s="426">
        <v>31</v>
      </c>
      <c r="FX1334" s="426">
        <v>156</v>
      </c>
      <c r="FY1334" s="426">
        <v>163</v>
      </c>
      <c r="FZ1334" s="426">
        <v>178</v>
      </c>
      <c r="GA1334" s="426">
        <v>239</v>
      </c>
      <c r="GB1334" s="426">
        <v>100</v>
      </c>
      <c r="GC1334" s="426">
        <v>223</v>
      </c>
      <c r="GD1334" s="426">
        <v>122</v>
      </c>
      <c r="GE1334" s="426">
        <v>204</v>
      </c>
      <c r="GF1334" s="426">
        <v>222</v>
      </c>
      <c r="GG1334" s="426">
        <v>27</v>
      </c>
      <c r="GH1334" s="426">
        <v>206</v>
      </c>
      <c r="GI1334" s="426">
        <v>7</v>
      </c>
      <c r="GJ1334" s="426">
        <v>243</v>
      </c>
      <c r="GK1334" s="426">
        <v>42</v>
      </c>
      <c r="GL1334" s="426">
        <v>171</v>
      </c>
      <c r="GM1334" s="426">
        <v>118</v>
      </c>
      <c r="GN1334" s="426">
        <v>195</v>
      </c>
      <c r="GO1334" s="426">
        <v>170</v>
      </c>
      <c r="GP1334" s="426">
        <v>202</v>
      </c>
      <c r="GQ1334" s="426">
        <v>45</v>
      </c>
      <c r="GR1334" s="426">
        <v>231</v>
      </c>
      <c r="GS1334" s="426">
        <v>224</v>
      </c>
      <c r="GT1334" s="426">
        <v>244</v>
      </c>
      <c r="GU1334" s="426">
        <v>35</v>
      </c>
      <c r="GV1334" s="426">
        <v>30</v>
      </c>
      <c r="GW1334" s="426">
        <v>41</v>
      </c>
      <c r="GX1334" s="426">
        <v>92</v>
      </c>
      <c r="GY1334" s="426">
        <v>185</v>
      </c>
      <c r="GZ1334" s="426">
        <v>9</v>
      </c>
      <c r="HA1334" s="426">
        <v>218</v>
      </c>
      <c r="HB1334" s="426">
        <v>36</v>
      </c>
      <c r="HC1334" s="426">
        <v>203</v>
      </c>
      <c r="HD1334" s="426">
        <v>229</v>
      </c>
      <c r="HE1334" s="426">
        <v>110</v>
      </c>
      <c r="HF1334" s="426">
        <v>126</v>
      </c>
      <c r="HG1334" s="426">
        <v>257</v>
      </c>
      <c r="HH1334" s="426">
        <v>254</v>
      </c>
      <c r="HI1334" s="426">
        <v>193</v>
      </c>
      <c r="HJ1334" s="426">
        <v>142</v>
      </c>
      <c r="HK1334" s="426">
        <v>105</v>
      </c>
      <c r="HL1334" s="426">
        <v>29</v>
      </c>
      <c r="HM1334" s="426">
        <v>200</v>
      </c>
      <c r="HN1334" s="426">
        <v>215</v>
      </c>
      <c r="HO1334" s="426">
        <v>164</v>
      </c>
      <c r="HP1334" s="426">
        <v>232</v>
      </c>
      <c r="HQ1334" s="426">
        <v>6</v>
      </c>
      <c r="HR1334" s="426">
        <v>59</v>
      </c>
      <c r="HS1334" s="426">
        <v>188</v>
      </c>
      <c r="HT1334" s="426">
        <v>134</v>
      </c>
      <c r="HU1334" s="426">
        <v>65</v>
      </c>
      <c r="HV1334" s="426">
        <v>261</v>
      </c>
      <c r="HW1334" s="426">
        <v>64</v>
      </c>
      <c r="HX1334" s="426">
        <v>34</v>
      </c>
      <c r="HY1334" s="426">
        <v>75</v>
      </c>
      <c r="HZ1334" s="426">
        <v>86</v>
      </c>
      <c r="IA1334" s="426">
        <v>133</v>
      </c>
      <c r="IB1334" s="426">
        <v>250</v>
      </c>
      <c r="IC1334" s="426">
        <v>189</v>
      </c>
      <c r="ID1334" s="426">
        <v>226</v>
      </c>
      <c r="IE1334" s="426">
        <v>66</v>
      </c>
      <c r="IF1334" s="426">
        <v>12</v>
      </c>
      <c r="IG1334" s="426">
        <v>258</v>
      </c>
      <c r="IH1334" s="426">
        <v>121</v>
      </c>
      <c r="II1334" s="426">
        <v>107</v>
      </c>
      <c r="IJ1334" s="426">
        <v>192</v>
      </c>
      <c r="IK1334" s="426">
        <v>69</v>
      </c>
      <c r="IL1334" s="426">
        <v>119</v>
      </c>
      <c r="IM1334" s="426">
        <v>63</v>
      </c>
      <c r="IN1334" s="426">
        <v>262</v>
      </c>
      <c r="IO1334" s="426">
        <v>167</v>
      </c>
      <c r="IP1334" s="426">
        <v>124</v>
      </c>
      <c r="IQ1334" s="426">
        <v>90</v>
      </c>
      <c r="IR1334" s="426">
        <v>3</v>
      </c>
      <c r="IS1334" s="426">
        <v>136</v>
      </c>
      <c r="IT1334" s="426">
        <v>93</v>
      </c>
      <c r="IU1334" s="426">
        <v>77</v>
      </c>
      <c r="IV1334" s="426">
        <v>50</v>
      </c>
      <c r="IW1334" s="426">
        <v>8</v>
      </c>
      <c r="IX1334" s="426">
        <v>159</v>
      </c>
      <c r="IY1334" s="426">
        <v>237</v>
      </c>
      <c r="IZ1334" s="426">
        <v>71</v>
      </c>
      <c r="JA1334" s="426">
        <v>79</v>
      </c>
      <c r="JB1334" s="426">
        <v>1</v>
      </c>
      <c r="JC1334" s="426">
        <v>89</v>
      </c>
      <c r="JD1334" s="426">
        <v>48</v>
      </c>
      <c r="JE1334" s="426">
        <v>21</v>
      </c>
      <c r="JF1334" s="426">
        <v>155</v>
      </c>
      <c r="JG1334" s="426">
        <v>128</v>
      </c>
      <c r="JH1334" s="426">
        <v>255</v>
      </c>
      <c r="JI1334" s="426">
        <v>91</v>
      </c>
      <c r="JJ1334" s="426">
        <v>53</v>
      </c>
      <c r="JK1334" s="426">
        <v>199</v>
      </c>
      <c r="JL1334" s="426">
        <v>123</v>
      </c>
      <c r="JM1334" s="426">
        <v>160</v>
      </c>
      <c r="JN1334" s="426">
        <v>26</v>
      </c>
    </row>
    <row r="1335" spans="4:279" x14ac:dyDescent="0.2">
      <c r="E1335" s="428" t="s">
        <v>159</v>
      </c>
      <c r="F1335" s="426">
        <v>48</v>
      </c>
      <c r="G1335" s="426">
        <v>168</v>
      </c>
      <c r="H1335" s="426">
        <v>200</v>
      </c>
      <c r="I1335" s="426">
        <v>216</v>
      </c>
      <c r="J1335" s="426">
        <v>108</v>
      </c>
      <c r="K1335" s="426">
        <v>240</v>
      </c>
      <c r="L1335" s="426">
        <v>148</v>
      </c>
      <c r="M1335" s="426">
        <v>77</v>
      </c>
      <c r="N1335" s="426">
        <v>166</v>
      </c>
      <c r="O1335" s="426">
        <v>67</v>
      </c>
      <c r="P1335" s="426">
        <v>213</v>
      </c>
      <c r="Q1335" s="426">
        <v>51</v>
      </c>
      <c r="R1335" s="426">
        <v>167</v>
      </c>
      <c r="S1335" s="426">
        <v>11</v>
      </c>
      <c r="T1335" s="426">
        <v>176</v>
      </c>
      <c r="U1335" s="426">
        <v>132</v>
      </c>
      <c r="V1335" s="426">
        <v>233</v>
      </c>
      <c r="W1335" s="426">
        <v>267</v>
      </c>
      <c r="X1335" s="426">
        <v>127</v>
      </c>
      <c r="Y1335" s="426">
        <v>26</v>
      </c>
      <c r="Z1335" s="426">
        <v>37</v>
      </c>
      <c r="AA1335" s="426">
        <v>20</v>
      </c>
      <c r="AB1335" s="426">
        <v>44</v>
      </c>
      <c r="AC1335" s="426">
        <v>182</v>
      </c>
      <c r="AD1335" s="426">
        <v>97</v>
      </c>
      <c r="AE1335" s="426">
        <v>243</v>
      </c>
      <c r="AF1335" s="426">
        <v>80</v>
      </c>
      <c r="AG1335" s="426">
        <v>252</v>
      </c>
      <c r="AH1335" s="426">
        <v>121</v>
      </c>
      <c r="AI1335" s="426">
        <v>246</v>
      </c>
      <c r="AJ1335" s="426">
        <v>263</v>
      </c>
      <c r="AK1335" s="426">
        <v>180</v>
      </c>
      <c r="AL1335" s="426">
        <v>21</v>
      </c>
      <c r="AM1335" s="426">
        <v>190</v>
      </c>
      <c r="AN1335" s="426">
        <v>226</v>
      </c>
      <c r="AO1335" s="426">
        <v>69</v>
      </c>
      <c r="AP1335" s="426">
        <v>75</v>
      </c>
      <c r="AQ1335" s="426">
        <v>150</v>
      </c>
      <c r="AR1335" s="426">
        <v>78</v>
      </c>
      <c r="AS1335" s="426">
        <v>163</v>
      </c>
      <c r="AT1335" s="426">
        <v>134</v>
      </c>
      <c r="AU1335" s="426">
        <v>85</v>
      </c>
      <c r="AV1335" s="426">
        <v>232</v>
      </c>
      <c r="AW1335" s="426">
        <v>228</v>
      </c>
      <c r="AX1335" s="426">
        <v>151</v>
      </c>
      <c r="AY1335" s="426">
        <v>164</v>
      </c>
      <c r="AZ1335" s="426">
        <v>14</v>
      </c>
      <c r="BA1335" s="426">
        <v>66</v>
      </c>
      <c r="BB1335" s="426">
        <v>76</v>
      </c>
      <c r="BC1335" s="426">
        <v>119</v>
      </c>
      <c r="BD1335" s="426">
        <v>34</v>
      </c>
      <c r="BE1335" s="426">
        <v>198</v>
      </c>
      <c r="BF1335" s="426">
        <v>90</v>
      </c>
      <c r="BG1335" s="426">
        <v>258</v>
      </c>
      <c r="BH1335" s="426">
        <v>172</v>
      </c>
      <c r="BI1335" s="426">
        <v>165</v>
      </c>
      <c r="BJ1335" s="426">
        <v>110</v>
      </c>
      <c r="BK1335" s="426">
        <v>74</v>
      </c>
      <c r="BL1335" s="426">
        <v>7</v>
      </c>
      <c r="BM1335" s="426">
        <v>128</v>
      </c>
      <c r="BN1335" s="426">
        <v>30</v>
      </c>
      <c r="BO1335" s="426">
        <v>118</v>
      </c>
      <c r="BP1335" s="426">
        <v>257</v>
      </c>
      <c r="BQ1335" s="426">
        <v>1</v>
      </c>
      <c r="BR1335" s="426">
        <v>197</v>
      </c>
      <c r="BS1335" s="426">
        <v>260</v>
      </c>
      <c r="BT1335" s="426">
        <v>234</v>
      </c>
      <c r="BU1335" s="426">
        <v>111</v>
      </c>
      <c r="BV1335" s="426">
        <v>261</v>
      </c>
      <c r="BW1335" s="426">
        <v>24</v>
      </c>
      <c r="BX1335" s="426">
        <v>12</v>
      </c>
      <c r="BY1335" s="426">
        <v>265</v>
      </c>
      <c r="BZ1335" s="426">
        <v>237</v>
      </c>
      <c r="CA1335" s="426">
        <v>96</v>
      </c>
      <c r="CB1335" s="426">
        <v>217</v>
      </c>
      <c r="CC1335" s="426">
        <v>70</v>
      </c>
      <c r="CD1335" s="426">
        <v>49</v>
      </c>
      <c r="CE1335" s="426">
        <v>189</v>
      </c>
      <c r="CF1335" s="426">
        <v>143</v>
      </c>
      <c r="CG1335" s="426">
        <v>173</v>
      </c>
      <c r="CH1335" s="426">
        <v>133</v>
      </c>
      <c r="CI1335" s="426">
        <v>101</v>
      </c>
      <c r="CJ1335" s="426">
        <v>154</v>
      </c>
      <c r="CK1335" s="426">
        <v>161</v>
      </c>
      <c r="CL1335" s="426">
        <v>8</v>
      </c>
      <c r="CM1335" s="426">
        <v>100</v>
      </c>
      <c r="CN1335" s="426">
        <v>59</v>
      </c>
      <c r="CO1335" s="426">
        <v>177</v>
      </c>
      <c r="CP1335" s="426">
        <v>3</v>
      </c>
      <c r="CQ1335" s="426">
        <v>47</v>
      </c>
      <c r="CR1335" s="426">
        <v>209</v>
      </c>
      <c r="CS1335" s="426">
        <v>35</v>
      </c>
      <c r="CT1335" s="426">
        <v>102</v>
      </c>
      <c r="CU1335" s="426">
        <v>157</v>
      </c>
      <c r="CV1335" s="426">
        <v>241</v>
      </c>
      <c r="CW1335" s="426">
        <v>242</v>
      </c>
      <c r="CX1335" s="426">
        <v>211</v>
      </c>
      <c r="CY1335" s="426">
        <v>31</v>
      </c>
      <c r="CZ1335" s="426">
        <v>155</v>
      </c>
      <c r="DA1335" s="426">
        <v>52</v>
      </c>
      <c r="DB1335" s="426">
        <v>249</v>
      </c>
      <c r="DC1335" s="426">
        <v>93</v>
      </c>
      <c r="DD1335" s="426">
        <v>227</v>
      </c>
      <c r="DE1335" s="426">
        <v>18</v>
      </c>
      <c r="DF1335" s="426">
        <v>64</v>
      </c>
      <c r="DG1335" s="426">
        <v>187</v>
      </c>
      <c r="DH1335" s="426">
        <v>130</v>
      </c>
      <c r="DI1335" s="426">
        <v>230</v>
      </c>
      <c r="DJ1335" s="426">
        <v>136</v>
      </c>
      <c r="DK1335" s="426">
        <v>174</v>
      </c>
      <c r="DL1335" s="426">
        <v>114</v>
      </c>
      <c r="DM1335" s="426">
        <v>98</v>
      </c>
      <c r="DN1335" s="426">
        <v>71</v>
      </c>
      <c r="DO1335" s="426">
        <v>107</v>
      </c>
      <c r="DP1335" s="426">
        <v>186</v>
      </c>
      <c r="DQ1335" s="426">
        <v>73</v>
      </c>
      <c r="DR1335" s="426">
        <v>9</v>
      </c>
      <c r="DS1335" s="426">
        <v>131</v>
      </c>
      <c r="DT1335" s="426">
        <v>158</v>
      </c>
      <c r="DU1335" s="426">
        <v>184</v>
      </c>
      <c r="DV1335" s="426">
        <v>25</v>
      </c>
      <c r="DW1335" s="426">
        <v>86</v>
      </c>
      <c r="DX1335" s="426">
        <v>15</v>
      </c>
      <c r="DY1335" s="426">
        <v>201</v>
      </c>
      <c r="DZ1335" s="426">
        <v>58</v>
      </c>
      <c r="EA1335" s="426">
        <v>244</v>
      </c>
      <c r="EB1335" s="426">
        <v>269</v>
      </c>
      <c r="EC1335" s="426">
        <v>27</v>
      </c>
      <c r="ED1335" s="426">
        <v>92</v>
      </c>
      <c r="EE1335" s="426">
        <v>87</v>
      </c>
      <c r="EF1335" s="426">
        <v>62</v>
      </c>
      <c r="EG1335" s="426">
        <v>183</v>
      </c>
      <c r="EH1335" s="426">
        <v>82</v>
      </c>
      <c r="EI1335" s="426">
        <v>33</v>
      </c>
      <c r="EJ1335" s="426">
        <v>188</v>
      </c>
      <c r="EK1335" s="426">
        <v>245</v>
      </c>
      <c r="EL1335" s="426">
        <v>43</v>
      </c>
      <c r="EM1335" s="426">
        <v>199</v>
      </c>
      <c r="EN1335" s="426">
        <v>238</v>
      </c>
      <c r="EO1335" s="426">
        <v>144</v>
      </c>
      <c r="EP1335" s="426">
        <v>208</v>
      </c>
      <c r="EQ1335" s="426">
        <v>115</v>
      </c>
      <c r="ER1335" s="426">
        <v>170</v>
      </c>
      <c r="ES1335" s="426">
        <v>16</v>
      </c>
      <c r="ET1335" s="426">
        <v>68</v>
      </c>
      <c r="EU1335" s="426">
        <v>45</v>
      </c>
      <c r="EV1335" s="426">
        <v>239</v>
      </c>
      <c r="EW1335" s="426">
        <v>116</v>
      </c>
      <c r="EX1335" s="426">
        <v>81</v>
      </c>
      <c r="EY1335" s="426">
        <v>222</v>
      </c>
      <c r="EZ1335" s="426">
        <v>105</v>
      </c>
      <c r="FA1335" s="426">
        <v>159</v>
      </c>
      <c r="FB1335" s="426">
        <v>206</v>
      </c>
      <c r="FC1335" s="426">
        <v>247</v>
      </c>
      <c r="FD1335" s="426">
        <v>141</v>
      </c>
      <c r="FE1335" s="426">
        <v>218</v>
      </c>
      <c r="FF1335" s="426">
        <v>259</v>
      </c>
      <c r="FG1335" s="426">
        <v>106</v>
      </c>
      <c r="FH1335" s="426">
        <v>202</v>
      </c>
      <c r="FI1335" s="426">
        <v>88</v>
      </c>
      <c r="FJ1335" s="426">
        <v>179</v>
      </c>
      <c r="FK1335" s="426">
        <v>160</v>
      </c>
      <c r="FL1335" s="426">
        <v>185</v>
      </c>
      <c r="FM1335" s="426">
        <v>72</v>
      </c>
      <c r="FN1335" s="426">
        <v>203</v>
      </c>
      <c r="FO1335" s="426">
        <v>175</v>
      </c>
      <c r="FP1335" s="426">
        <v>235</v>
      </c>
      <c r="FQ1335" s="426">
        <v>6</v>
      </c>
      <c r="FR1335" s="426">
        <v>193</v>
      </c>
      <c r="FS1335" s="426">
        <v>221</v>
      </c>
      <c r="FT1335" s="426">
        <v>264</v>
      </c>
      <c r="FU1335" s="426">
        <v>191</v>
      </c>
      <c r="FV1335" s="426">
        <v>61</v>
      </c>
      <c r="FW1335" s="426">
        <v>220</v>
      </c>
      <c r="FX1335" s="426">
        <v>79</v>
      </c>
      <c r="FY1335" s="426">
        <v>124</v>
      </c>
      <c r="FZ1335" s="426">
        <v>65</v>
      </c>
      <c r="GA1335" s="426">
        <v>224</v>
      </c>
      <c r="GB1335" s="426">
        <v>36</v>
      </c>
      <c r="GC1335" s="426">
        <v>19</v>
      </c>
      <c r="GD1335" s="426">
        <v>54</v>
      </c>
      <c r="GE1335" s="426">
        <v>255</v>
      </c>
      <c r="GF1335" s="426">
        <v>99</v>
      </c>
      <c r="GG1335" s="426">
        <v>250</v>
      </c>
      <c r="GH1335" s="426">
        <v>196</v>
      </c>
      <c r="GI1335" s="426">
        <v>117</v>
      </c>
      <c r="GJ1335" s="426">
        <v>113</v>
      </c>
      <c r="GK1335" s="426">
        <v>32</v>
      </c>
      <c r="GL1335" s="426">
        <v>162</v>
      </c>
      <c r="GM1335" s="426">
        <v>46</v>
      </c>
      <c r="GN1335" s="426">
        <v>149</v>
      </c>
      <c r="GO1335" s="426">
        <v>84</v>
      </c>
      <c r="GP1335" s="426">
        <v>55</v>
      </c>
      <c r="GQ1335" s="426">
        <v>266</v>
      </c>
      <c r="GR1335" s="426">
        <v>178</v>
      </c>
      <c r="GS1335" s="426">
        <v>22</v>
      </c>
      <c r="GT1335" s="426">
        <v>153</v>
      </c>
      <c r="GU1335" s="426">
        <v>95</v>
      </c>
      <c r="GV1335" s="426">
        <v>215</v>
      </c>
      <c r="GW1335" s="426">
        <v>207</v>
      </c>
      <c r="GX1335" s="426">
        <v>39</v>
      </c>
      <c r="GY1335" s="426">
        <v>214</v>
      </c>
      <c r="GZ1335" s="426">
        <v>204</v>
      </c>
      <c r="HA1335" s="426">
        <v>50</v>
      </c>
      <c r="HB1335" s="426">
        <v>137</v>
      </c>
      <c r="HC1335" s="426">
        <v>194</v>
      </c>
      <c r="HD1335" s="426">
        <v>253</v>
      </c>
      <c r="HE1335" s="426">
        <v>2</v>
      </c>
      <c r="HF1335" s="426">
        <v>135</v>
      </c>
      <c r="HG1335" s="426">
        <v>57</v>
      </c>
      <c r="HH1335" s="426">
        <v>139</v>
      </c>
      <c r="HI1335" s="426">
        <v>38</v>
      </c>
      <c r="HJ1335" s="426">
        <v>236</v>
      </c>
      <c r="HK1335" s="426">
        <v>248</v>
      </c>
      <c r="HL1335" s="426">
        <v>146</v>
      </c>
      <c r="HM1335" s="426">
        <v>109</v>
      </c>
      <c r="HN1335" s="426">
        <v>205</v>
      </c>
      <c r="HO1335" s="426">
        <v>60</v>
      </c>
      <c r="HP1335" s="426">
        <v>13</v>
      </c>
      <c r="HQ1335" s="426">
        <v>83</v>
      </c>
      <c r="HR1335" s="426">
        <v>29</v>
      </c>
      <c r="HS1335" s="426">
        <v>120</v>
      </c>
      <c r="HT1335" s="426">
        <v>181</v>
      </c>
      <c r="HU1335" s="426">
        <v>123</v>
      </c>
      <c r="HV1335" s="426">
        <v>138</v>
      </c>
      <c r="HW1335" s="426">
        <v>5</v>
      </c>
      <c r="HX1335" s="426">
        <v>28</v>
      </c>
      <c r="HY1335" s="426">
        <v>140</v>
      </c>
      <c r="HZ1335" s="426">
        <v>147</v>
      </c>
      <c r="IA1335" s="426">
        <v>254</v>
      </c>
      <c r="IB1335" s="426">
        <v>112</v>
      </c>
      <c r="IC1335" s="426">
        <v>256</v>
      </c>
      <c r="ID1335" s="426">
        <v>225</v>
      </c>
      <c r="IE1335" s="426">
        <v>142</v>
      </c>
      <c r="IF1335" s="426">
        <v>219</v>
      </c>
      <c r="IG1335" s="426">
        <v>94</v>
      </c>
      <c r="IH1335" s="426">
        <v>145</v>
      </c>
      <c r="II1335" s="426">
        <v>126</v>
      </c>
      <c r="IJ1335" s="426">
        <v>10</v>
      </c>
      <c r="IK1335" s="426">
        <v>268</v>
      </c>
      <c r="IL1335" s="426">
        <v>40</v>
      </c>
      <c r="IM1335" s="426">
        <v>89</v>
      </c>
      <c r="IN1335" s="426">
        <v>125</v>
      </c>
      <c r="IO1335" s="426">
        <v>195</v>
      </c>
      <c r="IP1335" s="426">
        <v>17</v>
      </c>
      <c r="IQ1335" s="426">
        <v>169</v>
      </c>
      <c r="IR1335" s="426">
        <v>23</v>
      </c>
      <c r="IS1335" s="426">
        <v>212</v>
      </c>
      <c r="IT1335" s="426">
        <v>251</v>
      </c>
      <c r="IU1335" s="426">
        <v>42</v>
      </c>
      <c r="IV1335" s="426">
        <v>53</v>
      </c>
      <c r="IW1335" s="426">
        <v>210</v>
      </c>
      <c r="IX1335" s="426">
        <v>4</v>
      </c>
      <c r="IY1335" s="426">
        <v>63</v>
      </c>
      <c r="IZ1335" s="426">
        <v>104</v>
      </c>
      <c r="JA1335" s="426">
        <v>103</v>
      </c>
      <c r="JB1335" s="426">
        <v>223</v>
      </c>
      <c r="JC1335" s="426">
        <v>91</v>
      </c>
      <c r="JD1335" s="426">
        <v>56</v>
      </c>
      <c r="JE1335" s="426">
        <v>171</v>
      </c>
      <c r="JF1335" s="426">
        <v>192</v>
      </c>
      <c r="JG1335" s="426">
        <v>129</v>
      </c>
      <c r="JH1335" s="426">
        <v>231</v>
      </c>
      <c r="JI1335" s="426">
        <v>262</v>
      </c>
      <c r="JJ1335" s="426">
        <v>152</v>
      </c>
      <c r="JK1335" s="426">
        <v>229</v>
      </c>
      <c r="JL1335" s="426">
        <v>41</v>
      </c>
      <c r="JM1335" s="426">
        <v>156</v>
      </c>
      <c r="JN1335" s="426">
        <v>122</v>
      </c>
    </row>
    <row r="1337" spans="4:279" x14ac:dyDescent="0.2">
      <c r="D1337" s="429">
        <v>270</v>
      </c>
      <c r="E1337" s="429" t="s">
        <v>179</v>
      </c>
    </row>
    <row r="1338" spans="4:279" x14ac:dyDescent="0.2">
      <c r="E1338" s="428" t="s">
        <v>130</v>
      </c>
      <c r="F1338" s="426">
        <v>1</v>
      </c>
      <c r="G1338" s="426">
        <v>2</v>
      </c>
      <c r="H1338" s="426">
        <v>3</v>
      </c>
      <c r="I1338" s="426">
        <v>4</v>
      </c>
      <c r="J1338" s="426">
        <v>5</v>
      </c>
      <c r="K1338" s="426">
        <v>6</v>
      </c>
      <c r="L1338" s="426">
        <v>7</v>
      </c>
      <c r="M1338" s="426">
        <v>8</v>
      </c>
      <c r="N1338" s="426">
        <v>9</v>
      </c>
      <c r="O1338" s="426">
        <v>10</v>
      </c>
      <c r="P1338" s="426">
        <v>11</v>
      </c>
      <c r="Q1338" s="426">
        <v>12</v>
      </c>
      <c r="R1338" s="426">
        <v>13</v>
      </c>
      <c r="S1338" s="426">
        <v>14</v>
      </c>
      <c r="T1338" s="426">
        <v>15</v>
      </c>
      <c r="U1338" s="426">
        <v>16</v>
      </c>
      <c r="V1338" s="426">
        <v>17</v>
      </c>
      <c r="W1338" s="426">
        <v>18</v>
      </c>
      <c r="X1338" s="426">
        <v>19</v>
      </c>
      <c r="Y1338" s="426">
        <v>20</v>
      </c>
      <c r="Z1338" s="426">
        <v>21</v>
      </c>
      <c r="AA1338" s="426">
        <v>22</v>
      </c>
      <c r="AB1338" s="426">
        <v>23</v>
      </c>
      <c r="AC1338" s="426">
        <v>24</v>
      </c>
      <c r="AD1338" s="426">
        <v>25</v>
      </c>
      <c r="AE1338" s="426">
        <v>26</v>
      </c>
      <c r="AF1338" s="426">
        <v>27</v>
      </c>
      <c r="AG1338" s="426">
        <v>28</v>
      </c>
      <c r="AH1338" s="426">
        <v>29</v>
      </c>
      <c r="AI1338" s="426">
        <v>30</v>
      </c>
      <c r="AJ1338" s="426">
        <v>31</v>
      </c>
      <c r="AK1338" s="426">
        <v>32</v>
      </c>
      <c r="AL1338" s="426">
        <v>33</v>
      </c>
      <c r="AM1338" s="426">
        <v>34</v>
      </c>
      <c r="AN1338" s="426">
        <v>35</v>
      </c>
      <c r="AO1338" s="426">
        <v>36</v>
      </c>
      <c r="AP1338" s="426">
        <v>37</v>
      </c>
      <c r="AQ1338" s="426">
        <v>38</v>
      </c>
      <c r="AR1338" s="426">
        <v>39</v>
      </c>
      <c r="AS1338" s="426">
        <v>40</v>
      </c>
      <c r="AT1338" s="426">
        <v>41</v>
      </c>
      <c r="AU1338" s="426">
        <v>42</v>
      </c>
      <c r="AV1338" s="426">
        <v>43</v>
      </c>
      <c r="AW1338" s="426">
        <v>44</v>
      </c>
      <c r="AX1338" s="426">
        <v>45</v>
      </c>
      <c r="AY1338" s="426">
        <v>46</v>
      </c>
      <c r="AZ1338" s="426">
        <v>47</v>
      </c>
      <c r="BA1338" s="426">
        <v>48</v>
      </c>
      <c r="BB1338" s="426">
        <v>49</v>
      </c>
      <c r="BC1338" s="426">
        <v>50</v>
      </c>
      <c r="BD1338" s="426">
        <v>51</v>
      </c>
      <c r="BE1338" s="426">
        <v>52</v>
      </c>
      <c r="BF1338" s="426">
        <v>53</v>
      </c>
      <c r="BG1338" s="426">
        <v>54</v>
      </c>
      <c r="BH1338" s="426">
        <v>55</v>
      </c>
      <c r="BI1338" s="426">
        <v>56</v>
      </c>
      <c r="BJ1338" s="426">
        <v>57</v>
      </c>
      <c r="BK1338" s="426">
        <v>58</v>
      </c>
      <c r="BL1338" s="426">
        <v>59</v>
      </c>
      <c r="BM1338" s="426">
        <v>60</v>
      </c>
      <c r="BN1338" s="426">
        <v>61</v>
      </c>
      <c r="BO1338" s="426">
        <v>62</v>
      </c>
      <c r="BP1338" s="426">
        <v>63</v>
      </c>
      <c r="BQ1338" s="426">
        <v>64</v>
      </c>
      <c r="BR1338" s="426">
        <v>65</v>
      </c>
      <c r="BS1338" s="426">
        <v>66</v>
      </c>
      <c r="BT1338" s="426">
        <v>67</v>
      </c>
      <c r="BU1338" s="426">
        <v>68</v>
      </c>
      <c r="BV1338" s="426">
        <v>69</v>
      </c>
      <c r="BW1338" s="426">
        <v>70</v>
      </c>
      <c r="BX1338" s="426">
        <v>71</v>
      </c>
      <c r="BY1338" s="426">
        <v>72</v>
      </c>
      <c r="BZ1338" s="426">
        <v>73</v>
      </c>
      <c r="CA1338" s="426">
        <v>74</v>
      </c>
      <c r="CB1338" s="426">
        <v>75</v>
      </c>
      <c r="CC1338" s="426">
        <v>76</v>
      </c>
      <c r="CD1338" s="426">
        <v>77</v>
      </c>
      <c r="CE1338" s="426">
        <v>78</v>
      </c>
      <c r="CF1338" s="426">
        <v>79</v>
      </c>
      <c r="CG1338" s="426">
        <v>80</v>
      </c>
      <c r="CH1338" s="426">
        <v>81</v>
      </c>
      <c r="CI1338" s="426">
        <v>82</v>
      </c>
      <c r="CJ1338" s="426">
        <v>83</v>
      </c>
      <c r="CK1338" s="426">
        <v>84</v>
      </c>
      <c r="CL1338" s="426">
        <v>85</v>
      </c>
      <c r="CM1338" s="426">
        <v>86</v>
      </c>
      <c r="CN1338" s="426">
        <v>87</v>
      </c>
      <c r="CO1338" s="426">
        <v>88</v>
      </c>
      <c r="CP1338" s="426">
        <v>89</v>
      </c>
      <c r="CQ1338" s="426">
        <v>90</v>
      </c>
      <c r="CR1338" s="426">
        <v>91</v>
      </c>
      <c r="CS1338" s="426">
        <v>92</v>
      </c>
      <c r="CT1338" s="426">
        <v>93</v>
      </c>
      <c r="CU1338" s="426">
        <v>94</v>
      </c>
      <c r="CV1338" s="426">
        <v>95</v>
      </c>
      <c r="CW1338" s="426">
        <v>96</v>
      </c>
      <c r="CX1338" s="426">
        <v>97</v>
      </c>
      <c r="CY1338" s="426">
        <v>98</v>
      </c>
      <c r="CZ1338" s="426">
        <v>99</v>
      </c>
      <c r="DA1338" s="426">
        <v>100</v>
      </c>
      <c r="DB1338" s="426">
        <v>101</v>
      </c>
      <c r="DC1338" s="426">
        <v>102</v>
      </c>
      <c r="DD1338" s="426">
        <v>103</v>
      </c>
      <c r="DE1338" s="426">
        <v>104</v>
      </c>
      <c r="DF1338" s="426">
        <v>105</v>
      </c>
      <c r="DG1338" s="426">
        <v>106</v>
      </c>
      <c r="DH1338" s="426">
        <v>107</v>
      </c>
      <c r="DI1338" s="426">
        <v>108</v>
      </c>
      <c r="DJ1338" s="426">
        <v>109</v>
      </c>
      <c r="DK1338" s="426">
        <v>110</v>
      </c>
      <c r="DL1338" s="426">
        <v>111</v>
      </c>
      <c r="DM1338" s="426">
        <v>112</v>
      </c>
      <c r="DN1338" s="426">
        <v>113</v>
      </c>
      <c r="DO1338" s="426">
        <v>114</v>
      </c>
      <c r="DP1338" s="426">
        <v>115</v>
      </c>
      <c r="DQ1338" s="426">
        <v>116</v>
      </c>
      <c r="DR1338" s="426">
        <v>117</v>
      </c>
      <c r="DS1338" s="426">
        <v>118</v>
      </c>
      <c r="DT1338" s="426">
        <v>119</v>
      </c>
      <c r="DU1338" s="426">
        <v>120</v>
      </c>
      <c r="DV1338" s="426">
        <v>121</v>
      </c>
      <c r="DW1338" s="426">
        <v>122</v>
      </c>
      <c r="DX1338" s="426">
        <v>123</v>
      </c>
      <c r="DY1338" s="426">
        <v>124</v>
      </c>
      <c r="DZ1338" s="426">
        <v>125</v>
      </c>
      <c r="EA1338" s="426">
        <v>126</v>
      </c>
      <c r="EB1338" s="426">
        <v>127</v>
      </c>
      <c r="EC1338" s="426">
        <v>128</v>
      </c>
      <c r="ED1338" s="426">
        <v>129</v>
      </c>
      <c r="EE1338" s="426">
        <v>130</v>
      </c>
      <c r="EF1338" s="426">
        <v>131</v>
      </c>
      <c r="EG1338" s="426">
        <v>132</v>
      </c>
      <c r="EH1338" s="426">
        <v>133</v>
      </c>
      <c r="EI1338" s="426">
        <v>134</v>
      </c>
      <c r="EJ1338" s="426">
        <v>135</v>
      </c>
      <c r="EK1338" s="426">
        <v>136</v>
      </c>
      <c r="EL1338" s="426">
        <v>137</v>
      </c>
      <c r="EM1338" s="426">
        <v>138</v>
      </c>
      <c r="EN1338" s="426">
        <v>139</v>
      </c>
      <c r="EO1338" s="426">
        <v>140</v>
      </c>
      <c r="EP1338" s="426">
        <v>141</v>
      </c>
      <c r="EQ1338" s="426">
        <v>142</v>
      </c>
      <c r="ER1338" s="426">
        <v>143</v>
      </c>
      <c r="ES1338" s="426">
        <v>144</v>
      </c>
      <c r="ET1338" s="426">
        <v>145</v>
      </c>
      <c r="EU1338" s="426">
        <v>146</v>
      </c>
      <c r="EV1338" s="426">
        <v>147</v>
      </c>
      <c r="EW1338" s="426">
        <v>148</v>
      </c>
      <c r="EX1338" s="426">
        <v>149</v>
      </c>
      <c r="EY1338" s="426">
        <v>150</v>
      </c>
      <c r="EZ1338" s="426">
        <v>151</v>
      </c>
      <c r="FA1338" s="426">
        <v>152</v>
      </c>
      <c r="FB1338" s="426">
        <v>153</v>
      </c>
      <c r="FC1338" s="426">
        <v>154</v>
      </c>
      <c r="FD1338" s="426">
        <v>155</v>
      </c>
      <c r="FE1338" s="426">
        <v>156</v>
      </c>
      <c r="FF1338" s="426">
        <v>157</v>
      </c>
      <c r="FG1338" s="426">
        <v>158</v>
      </c>
      <c r="FH1338" s="426">
        <v>159</v>
      </c>
      <c r="FI1338" s="426">
        <v>160</v>
      </c>
      <c r="FJ1338" s="426">
        <v>161</v>
      </c>
      <c r="FK1338" s="426">
        <v>162</v>
      </c>
      <c r="FL1338" s="426">
        <v>163</v>
      </c>
      <c r="FM1338" s="426">
        <v>164</v>
      </c>
      <c r="FN1338" s="426">
        <v>165</v>
      </c>
      <c r="FO1338" s="426">
        <v>166</v>
      </c>
      <c r="FP1338" s="426">
        <v>167</v>
      </c>
      <c r="FQ1338" s="426">
        <v>168</v>
      </c>
      <c r="FR1338" s="426">
        <v>169</v>
      </c>
      <c r="FS1338" s="426">
        <v>170</v>
      </c>
      <c r="FT1338" s="426">
        <v>171</v>
      </c>
      <c r="FU1338" s="426">
        <v>172</v>
      </c>
      <c r="FV1338" s="426">
        <v>173</v>
      </c>
      <c r="FW1338" s="426">
        <v>174</v>
      </c>
      <c r="FX1338" s="426">
        <v>175</v>
      </c>
      <c r="FY1338" s="426">
        <v>176</v>
      </c>
      <c r="FZ1338" s="426">
        <v>177</v>
      </c>
      <c r="GA1338" s="426">
        <v>178</v>
      </c>
      <c r="GB1338" s="426">
        <v>179</v>
      </c>
      <c r="GC1338" s="426">
        <v>180</v>
      </c>
      <c r="GD1338" s="426">
        <v>181</v>
      </c>
      <c r="GE1338" s="426">
        <v>182</v>
      </c>
      <c r="GF1338" s="426">
        <v>183</v>
      </c>
      <c r="GG1338" s="426">
        <v>184</v>
      </c>
      <c r="GH1338" s="426">
        <v>185</v>
      </c>
      <c r="GI1338" s="426">
        <v>186</v>
      </c>
      <c r="GJ1338" s="426">
        <v>187</v>
      </c>
      <c r="GK1338" s="426">
        <v>188</v>
      </c>
      <c r="GL1338" s="426">
        <v>189</v>
      </c>
      <c r="GM1338" s="426">
        <v>190</v>
      </c>
      <c r="GN1338" s="426">
        <v>191</v>
      </c>
      <c r="GO1338" s="426">
        <v>192</v>
      </c>
      <c r="GP1338" s="426">
        <v>193</v>
      </c>
      <c r="GQ1338" s="426">
        <v>194</v>
      </c>
      <c r="GR1338" s="426">
        <v>195</v>
      </c>
      <c r="GS1338" s="426">
        <v>196</v>
      </c>
      <c r="GT1338" s="426">
        <v>197</v>
      </c>
      <c r="GU1338" s="426">
        <v>198</v>
      </c>
      <c r="GV1338" s="426">
        <v>199</v>
      </c>
      <c r="GW1338" s="426">
        <v>200</v>
      </c>
      <c r="GX1338" s="426">
        <v>201</v>
      </c>
      <c r="GY1338" s="426">
        <v>202</v>
      </c>
      <c r="GZ1338" s="426">
        <v>203</v>
      </c>
      <c r="HA1338" s="426">
        <v>204</v>
      </c>
      <c r="HB1338" s="426">
        <v>205</v>
      </c>
      <c r="HC1338" s="426">
        <v>206</v>
      </c>
      <c r="HD1338" s="426">
        <v>207</v>
      </c>
      <c r="HE1338" s="426">
        <v>208</v>
      </c>
      <c r="HF1338" s="426">
        <v>209</v>
      </c>
      <c r="HG1338" s="426">
        <v>210</v>
      </c>
      <c r="HH1338" s="426">
        <v>211</v>
      </c>
      <c r="HI1338" s="426">
        <v>212</v>
      </c>
      <c r="HJ1338" s="426">
        <v>213</v>
      </c>
      <c r="HK1338" s="426">
        <v>214</v>
      </c>
      <c r="HL1338" s="426">
        <v>215</v>
      </c>
      <c r="HM1338" s="426">
        <v>216</v>
      </c>
      <c r="HN1338" s="426">
        <v>217</v>
      </c>
      <c r="HO1338" s="426">
        <v>218</v>
      </c>
      <c r="HP1338" s="426">
        <v>219</v>
      </c>
      <c r="HQ1338" s="426">
        <v>220</v>
      </c>
      <c r="HR1338" s="426">
        <v>221</v>
      </c>
      <c r="HS1338" s="426">
        <v>222</v>
      </c>
      <c r="HT1338" s="426">
        <v>223</v>
      </c>
      <c r="HU1338" s="426">
        <v>224</v>
      </c>
      <c r="HV1338" s="426">
        <v>225</v>
      </c>
      <c r="HW1338" s="426">
        <v>226</v>
      </c>
      <c r="HX1338" s="426">
        <v>227</v>
      </c>
      <c r="HY1338" s="426">
        <v>228</v>
      </c>
      <c r="HZ1338" s="426">
        <v>229</v>
      </c>
      <c r="IA1338" s="426">
        <v>230</v>
      </c>
      <c r="IB1338" s="426">
        <v>231</v>
      </c>
      <c r="IC1338" s="426">
        <v>232</v>
      </c>
      <c r="ID1338" s="426">
        <v>233</v>
      </c>
      <c r="IE1338" s="426">
        <v>234</v>
      </c>
      <c r="IF1338" s="426">
        <v>235</v>
      </c>
      <c r="IG1338" s="426">
        <v>236</v>
      </c>
      <c r="IH1338" s="426">
        <v>237</v>
      </c>
      <c r="II1338" s="426">
        <v>238</v>
      </c>
      <c r="IJ1338" s="426">
        <v>239</v>
      </c>
      <c r="IK1338" s="426">
        <v>240</v>
      </c>
      <c r="IL1338" s="426">
        <v>241</v>
      </c>
      <c r="IM1338" s="426">
        <v>242</v>
      </c>
      <c r="IN1338" s="426">
        <v>243</v>
      </c>
      <c r="IO1338" s="426">
        <v>244</v>
      </c>
      <c r="IP1338" s="426">
        <v>245</v>
      </c>
      <c r="IQ1338" s="426">
        <v>246</v>
      </c>
      <c r="IR1338" s="426">
        <v>247</v>
      </c>
      <c r="IS1338" s="426">
        <v>248</v>
      </c>
      <c r="IT1338" s="426">
        <v>249</v>
      </c>
      <c r="IU1338" s="426">
        <v>250</v>
      </c>
      <c r="IV1338" s="426">
        <v>251</v>
      </c>
      <c r="IW1338" s="426">
        <v>252</v>
      </c>
      <c r="IX1338" s="426">
        <v>253</v>
      </c>
      <c r="IY1338" s="426">
        <v>254</v>
      </c>
      <c r="IZ1338" s="426">
        <v>255</v>
      </c>
      <c r="JA1338" s="426">
        <v>256</v>
      </c>
      <c r="JB1338" s="426">
        <v>257</v>
      </c>
      <c r="JC1338" s="426">
        <v>258</v>
      </c>
      <c r="JD1338" s="426">
        <v>259</v>
      </c>
      <c r="JE1338" s="426">
        <v>260</v>
      </c>
      <c r="JF1338" s="426">
        <v>261</v>
      </c>
      <c r="JG1338" s="426">
        <v>262</v>
      </c>
      <c r="JH1338" s="426">
        <v>263</v>
      </c>
      <c r="JI1338" s="426">
        <v>264</v>
      </c>
      <c r="JJ1338" s="426">
        <v>265</v>
      </c>
      <c r="JK1338" s="426">
        <v>266</v>
      </c>
      <c r="JL1338" s="426">
        <v>267</v>
      </c>
      <c r="JM1338" s="426">
        <v>268</v>
      </c>
      <c r="JN1338" s="426">
        <v>269</v>
      </c>
      <c r="JO1338" s="426">
        <v>270</v>
      </c>
    </row>
    <row r="1339" spans="4:279" x14ac:dyDescent="0.2">
      <c r="E1339" s="428" t="s">
        <v>157</v>
      </c>
      <c r="F1339" s="426">
        <v>95</v>
      </c>
      <c r="G1339" s="426">
        <v>181</v>
      </c>
      <c r="H1339" s="426">
        <v>164</v>
      </c>
      <c r="I1339" s="426">
        <v>115</v>
      </c>
      <c r="J1339" s="426">
        <v>119</v>
      </c>
      <c r="K1339" s="426">
        <v>67</v>
      </c>
      <c r="L1339" s="426">
        <v>154</v>
      </c>
      <c r="M1339" s="426">
        <v>109</v>
      </c>
      <c r="N1339" s="426">
        <v>223</v>
      </c>
      <c r="O1339" s="426">
        <v>132</v>
      </c>
      <c r="P1339" s="426">
        <v>129</v>
      </c>
      <c r="Q1339" s="426">
        <v>54</v>
      </c>
      <c r="R1339" s="426">
        <v>221</v>
      </c>
      <c r="S1339" s="426">
        <v>213</v>
      </c>
      <c r="T1339" s="426">
        <v>94</v>
      </c>
      <c r="U1339" s="426">
        <v>53</v>
      </c>
      <c r="V1339" s="426">
        <v>116</v>
      </c>
      <c r="W1339" s="426">
        <v>46</v>
      </c>
      <c r="X1339" s="426">
        <v>191</v>
      </c>
      <c r="Y1339" s="426">
        <v>237</v>
      </c>
      <c r="Z1339" s="426">
        <v>48</v>
      </c>
      <c r="AA1339" s="426">
        <v>104</v>
      </c>
      <c r="AB1339" s="426">
        <v>156</v>
      </c>
      <c r="AC1339" s="426">
        <v>167</v>
      </c>
      <c r="AD1339" s="426">
        <v>87</v>
      </c>
      <c r="AE1339" s="426">
        <v>98</v>
      </c>
      <c r="AF1339" s="426">
        <v>243</v>
      </c>
      <c r="AG1339" s="426">
        <v>182</v>
      </c>
      <c r="AH1339" s="426">
        <v>141</v>
      </c>
      <c r="AI1339" s="426">
        <v>31</v>
      </c>
      <c r="AJ1339" s="426">
        <v>172</v>
      </c>
      <c r="AK1339" s="426">
        <v>89</v>
      </c>
      <c r="AL1339" s="426">
        <v>106</v>
      </c>
      <c r="AM1339" s="426">
        <v>118</v>
      </c>
      <c r="AN1339" s="426">
        <v>131</v>
      </c>
      <c r="AO1339" s="426">
        <v>33</v>
      </c>
      <c r="AP1339" s="426">
        <v>69</v>
      </c>
      <c r="AQ1339" s="426">
        <v>261</v>
      </c>
      <c r="AR1339" s="426">
        <v>28</v>
      </c>
      <c r="AS1339" s="426">
        <v>239</v>
      </c>
      <c r="AT1339" s="426">
        <v>68</v>
      </c>
      <c r="AU1339" s="426">
        <v>126</v>
      </c>
      <c r="AV1339" s="426">
        <v>157</v>
      </c>
      <c r="AW1339" s="426">
        <v>47</v>
      </c>
      <c r="AX1339" s="426">
        <v>151</v>
      </c>
      <c r="AY1339" s="426">
        <v>39</v>
      </c>
      <c r="AZ1339" s="426">
        <v>171</v>
      </c>
      <c r="BA1339" s="426">
        <v>160</v>
      </c>
      <c r="BB1339" s="426">
        <v>196</v>
      </c>
      <c r="BC1339" s="426">
        <v>228</v>
      </c>
      <c r="BD1339" s="426">
        <v>15</v>
      </c>
      <c r="BE1339" s="426">
        <v>204</v>
      </c>
      <c r="BF1339" s="426">
        <v>159</v>
      </c>
      <c r="BG1339" s="426">
        <v>107</v>
      </c>
      <c r="BH1339" s="426">
        <v>232</v>
      </c>
      <c r="BI1339" s="426">
        <v>45</v>
      </c>
      <c r="BJ1339" s="426">
        <v>50</v>
      </c>
      <c r="BK1339" s="426">
        <v>90</v>
      </c>
      <c r="BL1339" s="426">
        <v>153</v>
      </c>
      <c r="BM1339" s="426">
        <v>97</v>
      </c>
      <c r="BN1339" s="426">
        <v>123</v>
      </c>
      <c r="BO1339" s="426">
        <v>165</v>
      </c>
      <c r="BP1339" s="426">
        <v>4</v>
      </c>
      <c r="BQ1339" s="426">
        <v>177</v>
      </c>
      <c r="BR1339" s="426">
        <v>11</v>
      </c>
      <c r="BS1339" s="426">
        <v>210</v>
      </c>
      <c r="BT1339" s="426">
        <v>149</v>
      </c>
      <c r="BU1339" s="426">
        <v>252</v>
      </c>
      <c r="BV1339" s="426">
        <v>205</v>
      </c>
      <c r="BW1339" s="426">
        <v>188</v>
      </c>
      <c r="BX1339" s="426">
        <v>100</v>
      </c>
      <c r="BY1339" s="426">
        <v>175</v>
      </c>
      <c r="BZ1339" s="426">
        <v>7</v>
      </c>
      <c r="CA1339" s="426">
        <v>38</v>
      </c>
      <c r="CB1339" s="426">
        <v>242</v>
      </c>
      <c r="CC1339" s="426">
        <v>24</v>
      </c>
      <c r="CD1339" s="426">
        <v>255</v>
      </c>
      <c r="CE1339" s="426">
        <v>32</v>
      </c>
      <c r="CF1339" s="426">
        <v>163</v>
      </c>
      <c r="CG1339" s="426">
        <v>198</v>
      </c>
      <c r="CH1339" s="426">
        <v>209</v>
      </c>
      <c r="CI1339" s="426">
        <v>66</v>
      </c>
      <c r="CJ1339" s="426">
        <v>71</v>
      </c>
      <c r="CK1339" s="426">
        <v>256</v>
      </c>
      <c r="CL1339" s="426">
        <v>96</v>
      </c>
      <c r="CM1339" s="426">
        <v>263</v>
      </c>
      <c r="CN1339" s="426">
        <v>19</v>
      </c>
      <c r="CO1339" s="426">
        <v>166</v>
      </c>
      <c r="CP1339" s="426">
        <v>78</v>
      </c>
      <c r="CQ1339" s="426">
        <v>1</v>
      </c>
      <c r="CR1339" s="426">
        <v>222</v>
      </c>
      <c r="CS1339" s="426">
        <v>135</v>
      </c>
      <c r="CT1339" s="426">
        <v>42</v>
      </c>
      <c r="CU1339" s="426">
        <v>250</v>
      </c>
      <c r="CV1339" s="426">
        <v>158</v>
      </c>
      <c r="CW1339" s="426">
        <v>75</v>
      </c>
      <c r="CX1339" s="426">
        <v>133</v>
      </c>
      <c r="CY1339" s="426">
        <v>170</v>
      </c>
      <c r="CZ1339" s="426">
        <v>13</v>
      </c>
      <c r="DA1339" s="426">
        <v>146</v>
      </c>
      <c r="DB1339" s="426">
        <v>73</v>
      </c>
      <c r="DC1339" s="426">
        <v>180</v>
      </c>
      <c r="DD1339" s="426">
        <v>214</v>
      </c>
      <c r="DE1339" s="426">
        <v>216</v>
      </c>
      <c r="DF1339" s="426">
        <v>76</v>
      </c>
      <c r="DG1339" s="426">
        <v>58</v>
      </c>
      <c r="DH1339" s="426">
        <v>81</v>
      </c>
      <c r="DI1339" s="426">
        <v>265</v>
      </c>
      <c r="DJ1339" s="426">
        <v>88</v>
      </c>
      <c r="DK1339" s="426">
        <v>259</v>
      </c>
      <c r="DL1339" s="426">
        <v>225</v>
      </c>
      <c r="DM1339" s="426">
        <v>23</v>
      </c>
      <c r="DN1339" s="426">
        <v>262</v>
      </c>
      <c r="DO1339" s="426">
        <v>192</v>
      </c>
      <c r="DP1339" s="426">
        <v>36</v>
      </c>
      <c r="DQ1339" s="426">
        <v>85</v>
      </c>
      <c r="DR1339" s="426">
        <v>260</v>
      </c>
      <c r="DS1339" s="426">
        <v>176</v>
      </c>
      <c r="DT1339" s="426">
        <v>21</v>
      </c>
      <c r="DU1339" s="426">
        <v>168</v>
      </c>
      <c r="DV1339" s="426">
        <v>230</v>
      </c>
      <c r="DW1339" s="426">
        <v>270</v>
      </c>
      <c r="DX1339" s="426">
        <v>29</v>
      </c>
      <c r="DY1339" s="426">
        <v>200</v>
      </c>
      <c r="DZ1339" s="426">
        <v>174</v>
      </c>
      <c r="EA1339" s="426">
        <v>82</v>
      </c>
      <c r="EB1339" s="426">
        <v>244</v>
      </c>
      <c r="EC1339" s="426">
        <v>52</v>
      </c>
      <c r="ED1339" s="426">
        <v>152</v>
      </c>
      <c r="EE1339" s="426">
        <v>72</v>
      </c>
      <c r="EF1339" s="426">
        <v>267</v>
      </c>
      <c r="EG1339" s="426">
        <v>219</v>
      </c>
      <c r="EH1339" s="426">
        <v>6</v>
      </c>
      <c r="EI1339" s="426">
        <v>227</v>
      </c>
      <c r="EJ1339" s="426">
        <v>79</v>
      </c>
      <c r="EK1339" s="426">
        <v>140</v>
      </c>
      <c r="EL1339" s="426">
        <v>113</v>
      </c>
      <c r="EM1339" s="426">
        <v>220</v>
      </c>
      <c r="EN1339" s="426">
        <v>238</v>
      </c>
      <c r="EO1339" s="426">
        <v>247</v>
      </c>
      <c r="EP1339" s="426">
        <v>34</v>
      </c>
      <c r="EQ1339" s="426">
        <v>246</v>
      </c>
      <c r="ER1339" s="426">
        <v>254</v>
      </c>
      <c r="ES1339" s="426">
        <v>217</v>
      </c>
      <c r="ET1339" s="426">
        <v>258</v>
      </c>
      <c r="EU1339" s="426">
        <v>59</v>
      </c>
      <c r="EV1339" s="426">
        <v>193</v>
      </c>
      <c r="EW1339" s="426">
        <v>2</v>
      </c>
      <c r="EX1339" s="426">
        <v>26</v>
      </c>
      <c r="EY1339" s="426">
        <v>224</v>
      </c>
      <c r="EZ1339" s="426">
        <v>184</v>
      </c>
      <c r="FA1339" s="426">
        <v>173</v>
      </c>
      <c r="FB1339" s="426">
        <v>144</v>
      </c>
      <c r="FC1339" s="426">
        <v>62</v>
      </c>
      <c r="FD1339" s="426">
        <v>127</v>
      </c>
      <c r="FE1339" s="426">
        <v>99</v>
      </c>
      <c r="FF1339" s="426">
        <v>125</v>
      </c>
      <c r="FG1339" s="426">
        <v>212</v>
      </c>
      <c r="FH1339" s="426">
        <v>111</v>
      </c>
      <c r="FI1339" s="426">
        <v>83</v>
      </c>
      <c r="FJ1339" s="426">
        <v>8</v>
      </c>
      <c r="FK1339" s="426">
        <v>121</v>
      </c>
      <c r="FL1339" s="426">
        <v>12</v>
      </c>
      <c r="FM1339" s="426">
        <v>251</v>
      </c>
      <c r="FN1339" s="426">
        <v>18</v>
      </c>
      <c r="FO1339" s="426">
        <v>74</v>
      </c>
      <c r="FP1339" s="426">
        <v>20</v>
      </c>
      <c r="FQ1339" s="426">
        <v>207</v>
      </c>
      <c r="FR1339" s="426">
        <v>236</v>
      </c>
      <c r="FS1339" s="426">
        <v>101</v>
      </c>
      <c r="FT1339" s="426">
        <v>134</v>
      </c>
      <c r="FU1339" s="426">
        <v>241</v>
      </c>
      <c r="FV1339" s="426">
        <v>44</v>
      </c>
      <c r="FW1339" s="426">
        <v>35</v>
      </c>
      <c r="FX1339" s="426">
        <v>206</v>
      </c>
      <c r="FY1339" s="426">
        <v>253</v>
      </c>
      <c r="FZ1339" s="426">
        <v>5</v>
      </c>
      <c r="GA1339" s="426">
        <v>30</v>
      </c>
      <c r="GB1339" s="426">
        <v>22</v>
      </c>
      <c r="GC1339" s="426">
        <v>41</v>
      </c>
      <c r="GD1339" s="426">
        <v>249</v>
      </c>
      <c r="GE1339" s="426">
        <v>138</v>
      </c>
      <c r="GF1339" s="426">
        <v>114</v>
      </c>
      <c r="GG1339" s="426">
        <v>120</v>
      </c>
      <c r="GH1339" s="426">
        <v>122</v>
      </c>
      <c r="GI1339" s="426">
        <v>234</v>
      </c>
      <c r="GJ1339" s="426">
        <v>65</v>
      </c>
      <c r="GK1339" s="426">
        <v>37</v>
      </c>
      <c r="GL1339" s="426">
        <v>215</v>
      </c>
      <c r="GM1339" s="426">
        <v>92</v>
      </c>
      <c r="GN1339" s="426">
        <v>128</v>
      </c>
      <c r="GO1339" s="426">
        <v>186</v>
      </c>
      <c r="GP1339" s="426">
        <v>55</v>
      </c>
      <c r="GQ1339" s="426">
        <v>56</v>
      </c>
      <c r="GR1339" s="426">
        <v>14</v>
      </c>
      <c r="GS1339" s="426">
        <v>105</v>
      </c>
      <c r="GT1339" s="426">
        <v>63</v>
      </c>
      <c r="GU1339" s="426">
        <v>25</v>
      </c>
      <c r="GV1339" s="426">
        <v>161</v>
      </c>
      <c r="GW1339" s="426">
        <v>201</v>
      </c>
      <c r="GX1339" s="426">
        <v>148</v>
      </c>
      <c r="GY1339" s="426">
        <v>179</v>
      </c>
      <c r="GZ1339" s="426">
        <v>257</v>
      </c>
      <c r="HA1339" s="426">
        <v>268</v>
      </c>
      <c r="HB1339" s="426">
        <v>183</v>
      </c>
      <c r="HC1339" s="426">
        <v>3</v>
      </c>
      <c r="HD1339" s="426">
        <v>60</v>
      </c>
      <c r="HE1339" s="426">
        <v>269</v>
      </c>
      <c r="HF1339" s="426">
        <v>187</v>
      </c>
      <c r="HG1339" s="426">
        <v>229</v>
      </c>
      <c r="HH1339" s="426">
        <v>190</v>
      </c>
      <c r="HI1339" s="426">
        <v>195</v>
      </c>
      <c r="HJ1339" s="426">
        <v>61</v>
      </c>
      <c r="HK1339" s="426">
        <v>17</v>
      </c>
      <c r="HL1339" s="426">
        <v>91</v>
      </c>
      <c r="HM1339" s="426">
        <v>194</v>
      </c>
      <c r="HN1339" s="426">
        <v>139</v>
      </c>
      <c r="HO1339" s="426">
        <v>112</v>
      </c>
      <c r="HP1339" s="426">
        <v>130</v>
      </c>
      <c r="HQ1339" s="426">
        <v>202</v>
      </c>
      <c r="HR1339" s="426">
        <v>103</v>
      </c>
      <c r="HS1339" s="426">
        <v>49</v>
      </c>
      <c r="HT1339" s="426">
        <v>80</v>
      </c>
      <c r="HU1339" s="426">
        <v>208</v>
      </c>
      <c r="HV1339" s="426">
        <v>27</v>
      </c>
      <c r="HW1339" s="426">
        <v>117</v>
      </c>
      <c r="HX1339" s="426">
        <v>86</v>
      </c>
      <c r="HY1339" s="426">
        <v>84</v>
      </c>
      <c r="HZ1339" s="426">
        <v>185</v>
      </c>
      <c r="IA1339" s="426">
        <v>233</v>
      </c>
      <c r="IB1339" s="426">
        <v>189</v>
      </c>
      <c r="IC1339" s="426">
        <v>226</v>
      </c>
      <c r="ID1339" s="426">
        <v>10</v>
      </c>
      <c r="IE1339" s="426">
        <v>248</v>
      </c>
      <c r="IF1339" s="426">
        <v>169</v>
      </c>
      <c r="IG1339" s="426">
        <v>245</v>
      </c>
      <c r="IH1339" s="426">
        <v>70</v>
      </c>
      <c r="II1339" s="426">
        <v>211</v>
      </c>
      <c r="IJ1339" s="426">
        <v>147</v>
      </c>
      <c r="IK1339" s="426">
        <v>93</v>
      </c>
      <c r="IL1339" s="426">
        <v>197</v>
      </c>
      <c r="IM1339" s="426">
        <v>145</v>
      </c>
      <c r="IN1339" s="426">
        <v>51</v>
      </c>
      <c r="IO1339" s="426">
        <v>203</v>
      </c>
      <c r="IP1339" s="426">
        <v>178</v>
      </c>
      <c r="IQ1339" s="426">
        <v>9</v>
      </c>
      <c r="IR1339" s="426">
        <v>40</v>
      </c>
      <c r="IS1339" s="426">
        <v>136</v>
      </c>
      <c r="IT1339" s="426">
        <v>142</v>
      </c>
      <c r="IU1339" s="426">
        <v>124</v>
      </c>
      <c r="IV1339" s="426">
        <v>199</v>
      </c>
      <c r="IW1339" s="426">
        <v>240</v>
      </c>
      <c r="IX1339" s="426">
        <v>77</v>
      </c>
      <c r="IY1339" s="426">
        <v>16</v>
      </c>
      <c r="IZ1339" s="426">
        <v>57</v>
      </c>
      <c r="JA1339" s="426">
        <v>155</v>
      </c>
      <c r="JB1339" s="426">
        <v>110</v>
      </c>
      <c r="JC1339" s="426">
        <v>102</v>
      </c>
      <c r="JD1339" s="426">
        <v>162</v>
      </c>
      <c r="JE1339" s="426">
        <v>231</v>
      </c>
      <c r="JF1339" s="426">
        <v>235</v>
      </c>
      <c r="JG1339" s="426">
        <v>266</v>
      </c>
      <c r="JH1339" s="426">
        <v>264</v>
      </c>
      <c r="JI1339" s="426">
        <v>43</v>
      </c>
      <c r="JJ1339" s="426">
        <v>108</v>
      </c>
      <c r="JK1339" s="426">
        <v>150</v>
      </c>
      <c r="JL1339" s="426">
        <v>143</v>
      </c>
      <c r="JM1339" s="426">
        <v>64</v>
      </c>
      <c r="JN1339" s="426">
        <v>137</v>
      </c>
      <c r="JO1339" s="426">
        <v>218</v>
      </c>
    </row>
    <row r="1340" spans="4:279" x14ac:dyDescent="0.2">
      <c r="E1340" s="428" t="s">
        <v>159</v>
      </c>
      <c r="F1340" s="426">
        <v>167</v>
      </c>
      <c r="G1340" s="426">
        <v>223</v>
      </c>
      <c r="H1340" s="426">
        <v>41</v>
      </c>
      <c r="I1340" s="426">
        <v>136</v>
      </c>
      <c r="J1340" s="426">
        <v>34</v>
      </c>
      <c r="K1340" s="426">
        <v>147</v>
      </c>
      <c r="L1340" s="426">
        <v>134</v>
      </c>
      <c r="M1340" s="426">
        <v>234</v>
      </c>
      <c r="N1340" s="426">
        <v>166</v>
      </c>
      <c r="O1340" s="426">
        <v>138</v>
      </c>
      <c r="P1340" s="426">
        <v>200</v>
      </c>
      <c r="Q1340" s="426">
        <v>228</v>
      </c>
      <c r="R1340" s="426">
        <v>60</v>
      </c>
      <c r="S1340" s="426">
        <v>146</v>
      </c>
      <c r="T1340" s="426">
        <v>74</v>
      </c>
      <c r="U1340" s="426">
        <v>239</v>
      </c>
      <c r="V1340" s="426">
        <v>208</v>
      </c>
      <c r="W1340" s="426">
        <v>175</v>
      </c>
      <c r="X1340" s="426">
        <v>86</v>
      </c>
      <c r="Y1340" s="426">
        <v>189</v>
      </c>
      <c r="Z1340" s="426">
        <v>29</v>
      </c>
      <c r="AA1340" s="426">
        <v>170</v>
      </c>
      <c r="AB1340" s="426">
        <v>237</v>
      </c>
      <c r="AC1340" s="426">
        <v>106</v>
      </c>
      <c r="AD1340" s="426">
        <v>193</v>
      </c>
      <c r="AE1340" s="426">
        <v>269</v>
      </c>
      <c r="AF1340" s="426">
        <v>84</v>
      </c>
      <c r="AG1340" s="426">
        <v>110</v>
      </c>
      <c r="AH1340" s="426">
        <v>105</v>
      </c>
      <c r="AI1340" s="426">
        <v>9</v>
      </c>
      <c r="AJ1340" s="426">
        <v>178</v>
      </c>
      <c r="AK1340" s="426">
        <v>31</v>
      </c>
      <c r="AL1340" s="426">
        <v>1</v>
      </c>
      <c r="AM1340" s="426">
        <v>225</v>
      </c>
      <c r="AN1340" s="426">
        <v>216</v>
      </c>
      <c r="AO1340" s="426">
        <v>28</v>
      </c>
      <c r="AP1340" s="426">
        <v>183</v>
      </c>
      <c r="AQ1340" s="426">
        <v>62</v>
      </c>
      <c r="AR1340" s="426">
        <v>155</v>
      </c>
      <c r="AS1340" s="426">
        <v>56</v>
      </c>
      <c r="AT1340" s="426">
        <v>78</v>
      </c>
      <c r="AU1340" s="426">
        <v>93</v>
      </c>
      <c r="AV1340" s="426">
        <v>260</v>
      </c>
      <c r="AW1340" s="426">
        <v>133</v>
      </c>
      <c r="AX1340" s="426">
        <v>117</v>
      </c>
      <c r="AY1340" s="426">
        <v>79</v>
      </c>
      <c r="AZ1340" s="426">
        <v>268</v>
      </c>
      <c r="BA1340" s="426">
        <v>235</v>
      </c>
      <c r="BB1340" s="426">
        <v>172</v>
      </c>
      <c r="BC1340" s="426">
        <v>33</v>
      </c>
      <c r="BD1340" s="426">
        <v>145</v>
      </c>
      <c r="BE1340" s="426">
        <v>24</v>
      </c>
      <c r="BF1340" s="426">
        <v>149</v>
      </c>
      <c r="BG1340" s="426">
        <v>207</v>
      </c>
      <c r="BH1340" s="426">
        <v>161</v>
      </c>
      <c r="BI1340" s="426">
        <v>35</v>
      </c>
      <c r="BJ1340" s="426">
        <v>258</v>
      </c>
      <c r="BK1340" s="426">
        <v>270</v>
      </c>
      <c r="BL1340" s="426">
        <v>37</v>
      </c>
      <c r="BM1340" s="426">
        <v>251</v>
      </c>
      <c r="BN1340" s="426">
        <v>215</v>
      </c>
      <c r="BO1340" s="426">
        <v>263</v>
      </c>
      <c r="BP1340" s="426">
        <v>87</v>
      </c>
      <c r="BQ1340" s="426">
        <v>113</v>
      </c>
      <c r="BR1340" s="426">
        <v>137</v>
      </c>
      <c r="BS1340" s="426">
        <v>44</v>
      </c>
      <c r="BT1340" s="426">
        <v>168</v>
      </c>
      <c r="BU1340" s="426">
        <v>192</v>
      </c>
      <c r="BV1340" s="426">
        <v>40</v>
      </c>
      <c r="BW1340" s="426">
        <v>197</v>
      </c>
      <c r="BX1340" s="426">
        <v>224</v>
      </c>
      <c r="BY1340" s="426">
        <v>30</v>
      </c>
      <c r="BZ1340" s="426">
        <v>126</v>
      </c>
      <c r="CA1340" s="426">
        <v>98</v>
      </c>
      <c r="CB1340" s="426">
        <v>73</v>
      </c>
      <c r="CC1340" s="426">
        <v>164</v>
      </c>
      <c r="CD1340" s="426">
        <v>109</v>
      </c>
      <c r="CE1340" s="426">
        <v>20</v>
      </c>
      <c r="CF1340" s="426">
        <v>206</v>
      </c>
      <c r="CG1340" s="426">
        <v>262</v>
      </c>
      <c r="CH1340" s="426">
        <v>5</v>
      </c>
      <c r="CI1340" s="426">
        <v>64</v>
      </c>
      <c r="CJ1340" s="426">
        <v>45</v>
      </c>
      <c r="CK1340" s="426">
        <v>226</v>
      </c>
      <c r="CL1340" s="426">
        <v>196</v>
      </c>
      <c r="CM1340" s="426">
        <v>119</v>
      </c>
      <c r="CN1340" s="426">
        <v>264</v>
      </c>
      <c r="CO1340" s="426">
        <v>165</v>
      </c>
      <c r="CP1340" s="426">
        <v>241</v>
      </c>
      <c r="CQ1340" s="426">
        <v>111</v>
      </c>
      <c r="CR1340" s="426">
        <v>247</v>
      </c>
      <c r="CS1340" s="426">
        <v>91</v>
      </c>
      <c r="CT1340" s="426">
        <v>139</v>
      </c>
      <c r="CU1340" s="426">
        <v>261</v>
      </c>
      <c r="CV1340" s="426">
        <v>68</v>
      </c>
      <c r="CW1340" s="426">
        <v>259</v>
      </c>
      <c r="CX1340" s="426">
        <v>38</v>
      </c>
      <c r="CY1340" s="426">
        <v>70</v>
      </c>
      <c r="CZ1340" s="426">
        <v>246</v>
      </c>
      <c r="DA1340" s="426">
        <v>3</v>
      </c>
      <c r="DB1340" s="426">
        <v>202</v>
      </c>
      <c r="DC1340" s="426">
        <v>90</v>
      </c>
      <c r="DD1340" s="426">
        <v>75</v>
      </c>
      <c r="DE1340" s="426">
        <v>222</v>
      </c>
      <c r="DF1340" s="426">
        <v>81</v>
      </c>
      <c r="DG1340" s="426">
        <v>83</v>
      </c>
      <c r="DH1340" s="426">
        <v>214</v>
      </c>
      <c r="DI1340" s="426">
        <v>132</v>
      </c>
      <c r="DJ1340" s="426">
        <v>7</v>
      </c>
      <c r="DK1340" s="426">
        <v>103</v>
      </c>
      <c r="DL1340" s="426">
        <v>94</v>
      </c>
      <c r="DM1340" s="426">
        <v>85</v>
      </c>
      <c r="DN1340" s="426">
        <v>180</v>
      </c>
      <c r="DO1340" s="426">
        <v>135</v>
      </c>
      <c r="DP1340" s="426">
        <v>211</v>
      </c>
      <c r="DQ1340" s="426">
        <v>220</v>
      </c>
      <c r="DR1340" s="426">
        <v>141</v>
      </c>
      <c r="DS1340" s="426">
        <v>50</v>
      </c>
      <c r="DT1340" s="426">
        <v>212</v>
      </c>
      <c r="DU1340" s="426">
        <v>129</v>
      </c>
      <c r="DV1340" s="426">
        <v>142</v>
      </c>
      <c r="DW1340" s="426">
        <v>160</v>
      </c>
      <c r="DX1340" s="426">
        <v>190</v>
      </c>
      <c r="DY1340" s="426">
        <v>267</v>
      </c>
      <c r="DZ1340" s="426">
        <v>252</v>
      </c>
      <c r="EA1340" s="426">
        <v>240</v>
      </c>
      <c r="EB1340" s="426">
        <v>88</v>
      </c>
      <c r="EC1340" s="426">
        <v>154</v>
      </c>
      <c r="ED1340" s="426">
        <v>148</v>
      </c>
      <c r="EE1340" s="426">
        <v>219</v>
      </c>
      <c r="EF1340" s="426">
        <v>69</v>
      </c>
      <c r="EG1340" s="426">
        <v>18</v>
      </c>
      <c r="EH1340" s="426">
        <v>104</v>
      </c>
      <c r="EI1340" s="426">
        <v>100</v>
      </c>
      <c r="EJ1340" s="426">
        <v>257</v>
      </c>
      <c r="EK1340" s="426">
        <v>248</v>
      </c>
      <c r="EL1340" s="426">
        <v>233</v>
      </c>
      <c r="EM1340" s="426">
        <v>26</v>
      </c>
      <c r="EN1340" s="426">
        <v>11</v>
      </c>
      <c r="EO1340" s="426">
        <v>186</v>
      </c>
      <c r="EP1340" s="426">
        <v>43</v>
      </c>
      <c r="EQ1340" s="426">
        <v>188</v>
      </c>
      <c r="ER1340" s="426">
        <v>242</v>
      </c>
      <c r="ES1340" s="426">
        <v>230</v>
      </c>
      <c r="ET1340" s="426">
        <v>66</v>
      </c>
      <c r="EU1340" s="426">
        <v>22</v>
      </c>
      <c r="EV1340" s="426">
        <v>150</v>
      </c>
      <c r="EW1340" s="426">
        <v>152</v>
      </c>
      <c r="EX1340" s="426">
        <v>102</v>
      </c>
      <c r="EY1340" s="426">
        <v>63</v>
      </c>
      <c r="EZ1340" s="426">
        <v>158</v>
      </c>
      <c r="FA1340" s="426">
        <v>238</v>
      </c>
      <c r="FB1340" s="426">
        <v>244</v>
      </c>
      <c r="FC1340" s="426">
        <v>112</v>
      </c>
      <c r="FD1340" s="426">
        <v>128</v>
      </c>
      <c r="FE1340" s="426">
        <v>174</v>
      </c>
      <c r="FF1340" s="426">
        <v>159</v>
      </c>
      <c r="FG1340" s="426">
        <v>122</v>
      </c>
      <c r="FH1340" s="426">
        <v>12</v>
      </c>
      <c r="FI1340" s="426">
        <v>47</v>
      </c>
      <c r="FJ1340" s="426">
        <v>177</v>
      </c>
      <c r="FK1340" s="426">
        <v>108</v>
      </c>
      <c r="FL1340" s="426">
        <v>249</v>
      </c>
      <c r="FM1340" s="426">
        <v>140</v>
      </c>
      <c r="FN1340" s="426">
        <v>53</v>
      </c>
      <c r="FO1340" s="426">
        <v>169</v>
      </c>
      <c r="FP1340" s="426">
        <v>265</v>
      </c>
      <c r="FQ1340" s="426">
        <v>27</v>
      </c>
      <c r="FR1340" s="426">
        <v>6</v>
      </c>
      <c r="FS1340" s="426">
        <v>153</v>
      </c>
      <c r="FT1340" s="426">
        <v>130</v>
      </c>
      <c r="FU1340" s="426">
        <v>16</v>
      </c>
      <c r="FV1340" s="426">
        <v>65</v>
      </c>
      <c r="FW1340" s="426">
        <v>173</v>
      </c>
      <c r="FX1340" s="426">
        <v>181</v>
      </c>
      <c r="FY1340" s="426">
        <v>229</v>
      </c>
      <c r="FZ1340" s="426">
        <v>191</v>
      </c>
      <c r="GA1340" s="426">
        <v>36</v>
      </c>
      <c r="GB1340" s="426">
        <v>243</v>
      </c>
      <c r="GC1340" s="426">
        <v>59</v>
      </c>
      <c r="GD1340" s="426">
        <v>80</v>
      </c>
      <c r="GE1340" s="426">
        <v>199</v>
      </c>
      <c r="GF1340" s="426">
        <v>17</v>
      </c>
      <c r="GG1340" s="426">
        <v>232</v>
      </c>
      <c r="GH1340" s="426">
        <v>221</v>
      </c>
      <c r="GI1340" s="426">
        <v>49</v>
      </c>
      <c r="GJ1340" s="426">
        <v>13</v>
      </c>
      <c r="GK1340" s="426">
        <v>236</v>
      </c>
      <c r="GL1340" s="426">
        <v>71</v>
      </c>
      <c r="GM1340" s="426">
        <v>116</v>
      </c>
      <c r="GN1340" s="426">
        <v>203</v>
      </c>
      <c r="GO1340" s="426">
        <v>10</v>
      </c>
      <c r="GP1340" s="426">
        <v>194</v>
      </c>
      <c r="GQ1340" s="426">
        <v>58</v>
      </c>
      <c r="GR1340" s="426">
        <v>2</v>
      </c>
      <c r="GS1340" s="426">
        <v>54</v>
      </c>
      <c r="GT1340" s="426">
        <v>210</v>
      </c>
      <c r="GU1340" s="426">
        <v>187</v>
      </c>
      <c r="GV1340" s="426">
        <v>46</v>
      </c>
      <c r="GW1340" s="426">
        <v>217</v>
      </c>
      <c r="GX1340" s="426">
        <v>89</v>
      </c>
      <c r="GY1340" s="426">
        <v>120</v>
      </c>
      <c r="GZ1340" s="426">
        <v>19</v>
      </c>
      <c r="HA1340" s="426">
        <v>42</v>
      </c>
      <c r="HB1340" s="426">
        <v>39</v>
      </c>
      <c r="HC1340" s="426">
        <v>250</v>
      </c>
      <c r="HD1340" s="426">
        <v>99</v>
      </c>
      <c r="HE1340" s="426">
        <v>92</v>
      </c>
      <c r="HF1340" s="426">
        <v>182</v>
      </c>
      <c r="HG1340" s="426">
        <v>32</v>
      </c>
      <c r="HH1340" s="426">
        <v>115</v>
      </c>
      <c r="HI1340" s="426">
        <v>15</v>
      </c>
      <c r="HJ1340" s="426">
        <v>255</v>
      </c>
      <c r="HK1340" s="426">
        <v>125</v>
      </c>
      <c r="HL1340" s="426">
        <v>23</v>
      </c>
      <c r="HM1340" s="426">
        <v>97</v>
      </c>
      <c r="HN1340" s="426">
        <v>184</v>
      </c>
      <c r="HO1340" s="426">
        <v>107</v>
      </c>
      <c r="HP1340" s="426">
        <v>171</v>
      </c>
      <c r="HQ1340" s="426">
        <v>8</v>
      </c>
      <c r="HR1340" s="426">
        <v>162</v>
      </c>
      <c r="HS1340" s="426">
        <v>96</v>
      </c>
      <c r="HT1340" s="426">
        <v>95</v>
      </c>
      <c r="HU1340" s="426">
        <v>151</v>
      </c>
      <c r="HV1340" s="426">
        <v>21</v>
      </c>
      <c r="HW1340" s="426">
        <v>205</v>
      </c>
      <c r="HX1340" s="426">
        <v>163</v>
      </c>
      <c r="HY1340" s="426">
        <v>131</v>
      </c>
      <c r="HZ1340" s="426">
        <v>48</v>
      </c>
      <c r="IA1340" s="426">
        <v>266</v>
      </c>
      <c r="IB1340" s="426">
        <v>25</v>
      </c>
      <c r="IC1340" s="426">
        <v>55</v>
      </c>
      <c r="ID1340" s="426">
        <v>231</v>
      </c>
      <c r="IE1340" s="426">
        <v>253</v>
      </c>
      <c r="IF1340" s="426">
        <v>121</v>
      </c>
      <c r="IG1340" s="426">
        <v>144</v>
      </c>
      <c r="IH1340" s="426">
        <v>254</v>
      </c>
      <c r="II1340" s="426">
        <v>227</v>
      </c>
      <c r="IJ1340" s="426">
        <v>76</v>
      </c>
      <c r="IK1340" s="426">
        <v>51</v>
      </c>
      <c r="IL1340" s="426">
        <v>198</v>
      </c>
      <c r="IM1340" s="426">
        <v>213</v>
      </c>
      <c r="IN1340" s="426">
        <v>127</v>
      </c>
      <c r="IO1340" s="426">
        <v>67</v>
      </c>
      <c r="IP1340" s="426">
        <v>82</v>
      </c>
      <c r="IQ1340" s="426">
        <v>195</v>
      </c>
      <c r="IR1340" s="426">
        <v>118</v>
      </c>
      <c r="IS1340" s="426">
        <v>101</v>
      </c>
      <c r="IT1340" s="426">
        <v>176</v>
      </c>
      <c r="IU1340" s="426">
        <v>143</v>
      </c>
      <c r="IV1340" s="426">
        <v>179</v>
      </c>
      <c r="IW1340" s="426">
        <v>114</v>
      </c>
      <c r="IX1340" s="426">
        <v>57</v>
      </c>
      <c r="IY1340" s="426">
        <v>156</v>
      </c>
      <c r="IZ1340" s="426">
        <v>61</v>
      </c>
      <c r="JA1340" s="426">
        <v>124</v>
      </c>
      <c r="JB1340" s="426">
        <v>14</v>
      </c>
      <c r="JC1340" s="426">
        <v>256</v>
      </c>
      <c r="JD1340" s="426">
        <v>201</v>
      </c>
      <c r="JE1340" s="426">
        <v>77</v>
      </c>
      <c r="JF1340" s="426">
        <v>218</v>
      </c>
      <c r="JG1340" s="426">
        <v>185</v>
      </c>
      <c r="JH1340" s="426">
        <v>204</v>
      </c>
      <c r="JI1340" s="426">
        <v>52</v>
      </c>
      <c r="JJ1340" s="426">
        <v>123</v>
      </c>
      <c r="JK1340" s="426">
        <v>72</v>
      </c>
      <c r="JL1340" s="426">
        <v>4</v>
      </c>
      <c r="JM1340" s="426">
        <v>245</v>
      </c>
      <c r="JN1340" s="426">
        <v>157</v>
      </c>
      <c r="JO1340" s="426">
        <v>209</v>
      </c>
    </row>
    <row r="1342" spans="4:279" x14ac:dyDescent="0.2">
      <c r="D1342" s="429">
        <v>271</v>
      </c>
      <c r="E1342" s="429" t="s">
        <v>179</v>
      </c>
    </row>
    <row r="1343" spans="4:279" x14ac:dyDescent="0.2">
      <c r="E1343" s="428" t="s">
        <v>130</v>
      </c>
      <c r="F1343" s="426">
        <v>1</v>
      </c>
      <c r="G1343" s="426">
        <v>2</v>
      </c>
      <c r="H1343" s="426">
        <v>3</v>
      </c>
      <c r="I1343" s="426">
        <v>4</v>
      </c>
      <c r="J1343" s="426">
        <v>5</v>
      </c>
      <c r="K1343" s="426">
        <v>6</v>
      </c>
      <c r="L1343" s="426">
        <v>7</v>
      </c>
      <c r="M1343" s="426">
        <v>8</v>
      </c>
      <c r="N1343" s="426">
        <v>9</v>
      </c>
      <c r="O1343" s="426">
        <v>10</v>
      </c>
      <c r="P1343" s="426">
        <v>11</v>
      </c>
      <c r="Q1343" s="426">
        <v>12</v>
      </c>
      <c r="R1343" s="426">
        <v>13</v>
      </c>
      <c r="S1343" s="426">
        <v>14</v>
      </c>
      <c r="T1343" s="426">
        <v>15</v>
      </c>
      <c r="U1343" s="426">
        <v>16</v>
      </c>
      <c r="V1343" s="426">
        <v>17</v>
      </c>
      <c r="W1343" s="426">
        <v>18</v>
      </c>
      <c r="X1343" s="426">
        <v>19</v>
      </c>
      <c r="Y1343" s="426">
        <v>20</v>
      </c>
      <c r="Z1343" s="426">
        <v>21</v>
      </c>
      <c r="AA1343" s="426">
        <v>22</v>
      </c>
      <c r="AB1343" s="426">
        <v>23</v>
      </c>
      <c r="AC1343" s="426">
        <v>24</v>
      </c>
      <c r="AD1343" s="426">
        <v>25</v>
      </c>
      <c r="AE1343" s="426">
        <v>26</v>
      </c>
      <c r="AF1343" s="426">
        <v>27</v>
      </c>
      <c r="AG1343" s="426">
        <v>28</v>
      </c>
      <c r="AH1343" s="426">
        <v>29</v>
      </c>
      <c r="AI1343" s="426">
        <v>30</v>
      </c>
      <c r="AJ1343" s="426">
        <v>31</v>
      </c>
      <c r="AK1343" s="426">
        <v>32</v>
      </c>
      <c r="AL1343" s="426">
        <v>33</v>
      </c>
      <c r="AM1343" s="426">
        <v>34</v>
      </c>
      <c r="AN1343" s="426">
        <v>35</v>
      </c>
      <c r="AO1343" s="426">
        <v>36</v>
      </c>
      <c r="AP1343" s="426">
        <v>37</v>
      </c>
      <c r="AQ1343" s="426">
        <v>38</v>
      </c>
      <c r="AR1343" s="426">
        <v>39</v>
      </c>
      <c r="AS1343" s="426">
        <v>40</v>
      </c>
      <c r="AT1343" s="426">
        <v>41</v>
      </c>
      <c r="AU1343" s="426">
        <v>42</v>
      </c>
      <c r="AV1343" s="426">
        <v>43</v>
      </c>
      <c r="AW1343" s="426">
        <v>44</v>
      </c>
      <c r="AX1343" s="426">
        <v>45</v>
      </c>
      <c r="AY1343" s="426">
        <v>46</v>
      </c>
      <c r="AZ1343" s="426">
        <v>47</v>
      </c>
      <c r="BA1343" s="426">
        <v>48</v>
      </c>
      <c r="BB1343" s="426">
        <v>49</v>
      </c>
      <c r="BC1343" s="426">
        <v>50</v>
      </c>
      <c r="BD1343" s="426">
        <v>51</v>
      </c>
      <c r="BE1343" s="426">
        <v>52</v>
      </c>
      <c r="BF1343" s="426">
        <v>53</v>
      </c>
      <c r="BG1343" s="426">
        <v>54</v>
      </c>
      <c r="BH1343" s="426">
        <v>55</v>
      </c>
      <c r="BI1343" s="426">
        <v>56</v>
      </c>
      <c r="BJ1343" s="426">
        <v>57</v>
      </c>
      <c r="BK1343" s="426">
        <v>58</v>
      </c>
      <c r="BL1343" s="426">
        <v>59</v>
      </c>
      <c r="BM1343" s="426">
        <v>60</v>
      </c>
      <c r="BN1343" s="426">
        <v>61</v>
      </c>
      <c r="BO1343" s="426">
        <v>62</v>
      </c>
      <c r="BP1343" s="426">
        <v>63</v>
      </c>
      <c r="BQ1343" s="426">
        <v>64</v>
      </c>
      <c r="BR1343" s="426">
        <v>65</v>
      </c>
      <c r="BS1343" s="426">
        <v>66</v>
      </c>
      <c r="BT1343" s="426">
        <v>67</v>
      </c>
      <c r="BU1343" s="426">
        <v>68</v>
      </c>
      <c r="BV1343" s="426">
        <v>69</v>
      </c>
      <c r="BW1343" s="426">
        <v>70</v>
      </c>
      <c r="BX1343" s="426">
        <v>71</v>
      </c>
      <c r="BY1343" s="426">
        <v>72</v>
      </c>
      <c r="BZ1343" s="426">
        <v>73</v>
      </c>
      <c r="CA1343" s="426">
        <v>74</v>
      </c>
      <c r="CB1343" s="426">
        <v>75</v>
      </c>
      <c r="CC1343" s="426">
        <v>76</v>
      </c>
      <c r="CD1343" s="426">
        <v>77</v>
      </c>
      <c r="CE1343" s="426">
        <v>78</v>
      </c>
      <c r="CF1343" s="426">
        <v>79</v>
      </c>
      <c r="CG1343" s="426">
        <v>80</v>
      </c>
      <c r="CH1343" s="426">
        <v>81</v>
      </c>
      <c r="CI1343" s="426">
        <v>82</v>
      </c>
      <c r="CJ1343" s="426">
        <v>83</v>
      </c>
      <c r="CK1343" s="426">
        <v>84</v>
      </c>
      <c r="CL1343" s="426">
        <v>85</v>
      </c>
      <c r="CM1343" s="426">
        <v>86</v>
      </c>
      <c r="CN1343" s="426">
        <v>87</v>
      </c>
      <c r="CO1343" s="426">
        <v>88</v>
      </c>
      <c r="CP1343" s="426">
        <v>89</v>
      </c>
      <c r="CQ1343" s="426">
        <v>90</v>
      </c>
      <c r="CR1343" s="426">
        <v>91</v>
      </c>
      <c r="CS1343" s="426">
        <v>92</v>
      </c>
      <c r="CT1343" s="426">
        <v>93</v>
      </c>
      <c r="CU1343" s="426">
        <v>94</v>
      </c>
      <c r="CV1343" s="426">
        <v>95</v>
      </c>
      <c r="CW1343" s="426">
        <v>96</v>
      </c>
      <c r="CX1343" s="426">
        <v>97</v>
      </c>
      <c r="CY1343" s="426">
        <v>98</v>
      </c>
      <c r="CZ1343" s="426">
        <v>99</v>
      </c>
      <c r="DA1343" s="426">
        <v>100</v>
      </c>
      <c r="DB1343" s="426">
        <v>101</v>
      </c>
      <c r="DC1343" s="426">
        <v>102</v>
      </c>
      <c r="DD1343" s="426">
        <v>103</v>
      </c>
      <c r="DE1343" s="426">
        <v>104</v>
      </c>
      <c r="DF1343" s="426">
        <v>105</v>
      </c>
      <c r="DG1343" s="426">
        <v>106</v>
      </c>
      <c r="DH1343" s="426">
        <v>107</v>
      </c>
      <c r="DI1343" s="426">
        <v>108</v>
      </c>
      <c r="DJ1343" s="426">
        <v>109</v>
      </c>
      <c r="DK1343" s="426">
        <v>110</v>
      </c>
      <c r="DL1343" s="426">
        <v>111</v>
      </c>
      <c r="DM1343" s="426">
        <v>112</v>
      </c>
      <c r="DN1343" s="426">
        <v>113</v>
      </c>
      <c r="DO1343" s="426">
        <v>114</v>
      </c>
      <c r="DP1343" s="426">
        <v>115</v>
      </c>
      <c r="DQ1343" s="426">
        <v>116</v>
      </c>
      <c r="DR1343" s="426">
        <v>117</v>
      </c>
      <c r="DS1343" s="426">
        <v>118</v>
      </c>
      <c r="DT1343" s="426">
        <v>119</v>
      </c>
      <c r="DU1343" s="426">
        <v>120</v>
      </c>
      <c r="DV1343" s="426">
        <v>121</v>
      </c>
      <c r="DW1343" s="426">
        <v>122</v>
      </c>
      <c r="DX1343" s="426">
        <v>123</v>
      </c>
      <c r="DY1343" s="426">
        <v>124</v>
      </c>
      <c r="DZ1343" s="426">
        <v>125</v>
      </c>
      <c r="EA1343" s="426">
        <v>126</v>
      </c>
      <c r="EB1343" s="426">
        <v>127</v>
      </c>
      <c r="EC1343" s="426">
        <v>128</v>
      </c>
      <c r="ED1343" s="426">
        <v>129</v>
      </c>
      <c r="EE1343" s="426">
        <v>130</v>
      </c>
      <c r="EF1343" s="426">
        <v>131</v>
      </c>
      <c r="EG1343" s="426">
        <v>132</v>
      </c>
      <c r="EH1343" s="426">
        <v>133</v>
      </c>
      <c r="EI1343" s="426">
        <v>134</v>
      </c>
      <c r="EJ1343" s="426">
        <v>135</v>
      </c>
      <c r="EK1343" s="426">
        <v>136</v>
      </c>
      <c r="EL1343" s="426">
        <v>137</v>
      </c>
      <c r="EM1343" s="426">
        <v>138</v>
      </c>
      <c r="EN1343" s="426">
        <v>139</v>
      </c>
      <c r="EO1343" s="426">
        <v>140</v>
      </c>
      <c r="EP1343" s="426">
        <v>141</v>
      </c>
      <c r="EQ1343" s="426">
        <v>142</v>
      </c>
      <c r="ER1343" s="426">
        <v>143</v>
      </c>
      <c r="ES1343" s="426">
        <v>144</v>
      </c>
      <c r="ET1343" s="426">
        <v>145</v>
      </c>
      <c r="EU1343" s="426">
        <v>146</v>
      </c>
      <c r="EV1343" s="426">
        <v>147</v>
      </c>
      <c r="EW1343" s="426">
        <v>148</v>
      </c>
      <c r="EX1343" s="426">
        <v>149</v>
      </c>
      <c r="EY1343" s="426">
        <v>150</v>
      </c>
      <c r="EZ1343" s="426">
        <v>151</v>
      </c>
      <c r="FA1343" s="426">
        <v>152</v>
      </c>
      <c r="FB1343" s="426">
        <v>153</v>
      </c>
      <c r="FC1343" s="426">
        <v>154</v>
      </c>
      <c r="FD1343" s="426">
        <v>155</v>
      </c>
      <c r="FE1343" s="426">
        <v>156</v>
      </c>
      <c r="FF1343" s="426">
        <v>157</v>
      </c>
      <c r="FG1343" s="426">
        <v>158</v>
      </c>
      <c r="FH1343" s="426">
        <v>159</v>
      </c>
      <c r="FI1343" s="426">
        <v>160</v>
      </c>
      <c r="FJ1343" s="426">
        <v>161</v>
      </c>
      <c r="FK1343" s="426">
        <v>162</v>
      </c>
      <c r="FL1343" s="426">
        <v>163</v>
      </c>
      <c r="FM1343" s="426">
        <v>164</v>
      </c>
      <c r="FN1343" s="426">
        <v>165</v>
      </c>
      <c r="FO1343" s="426">
        <v>166</v>
      </c>
      <c r="FP1343" s="426">
        <v>167</v>
      </c>
      <c r="FQ1343" s="426">
        <v>168</v>
      </c>
      <c r="FR1343" s="426">
        <v>169</v>
      </c>
      <c r="FS1343" s="426">
        <v>170</v>
      </c>
      <c r="FT1343" s="426">
        <v>171</v>
      </c>
      <c r="FU1343" s="426">
        <v>172</v>
      </c>
      <c r="FV1343" s="426">
        <v>173</v>
      </c>
      <c r="FW1343" s="426">
        <v>174</v>
      </c>
      <c r="FX1343" s="426">
        <v>175</v>
      </c>
      <c r="FY1343" s="426">
        <v>176</v>
      </c>
      <c r="FZ1343" s="426">
        <v>177</v>
      </c>
      <c r="GA1343" s="426">
        <v>178</v>
      </c>
      <c r="GB1343" s="426">
        <v>179</v>
      </c>
      <c r="GC1343" s="426">
        <v>180</v>
      </c>
      <c r="GD1343" s="426">
        <v>181</v>
      </c>
      <c r="GE1343" s="426">
        <v>182</v>
      </c>
      <c r="GF1343" s="426">
        <v>183</v>
      </c>
      <c r="GG1343" s="426">
        <v>184</v>
      </c>
      <c r="GH1343" s="426">
        <v>185</v>
      </c>
      <c r="GI1343" s="426">
        <v>186</v>
      </c>
      <c r="GJ1343" s="426">
        <v>187</v>
      </c>
      <c r="GK1343" s="426">
        <v>188</v>
      </c>
      <c r="GL1343" s="426">
        <v>189</v>
      </c>
      <c r="GM1343" s="426">
        <v>190</v>
      </c>
      <c r="GN1343" s="426">
        <v>191</v>
      </c>
      <c r="GO1343" s="426">
        <v>192</v>
      </c>
      <c r="GP1343" s="426">
        <v>193</v>
      </c>
      <c r="GQ1343" s="426">
        <v>194</v>
      </c>
      <c r="GR1343" s="426">
        <v>195</v>
      </c>
      <c r="GS1343" s="426">
        <v>196</v>
      </c>
      <c r="GT1343" s="426">
        <v>197</v>
      </c>
      <c r="GU1343" s="426">
        <v>198</v>
      </c>
      <c r="GV1343" s="426">
        <v>199</v>
      </c>
      <c r="GW1343" s="426">
        <v>200</v>
      </c>
      <c r="GX1343" s="426">
        <v>201</v>
      </c>
      <c r="GY1343" s="426">
        <v>202</v>
      </c>
      <c r="GZ1343" s="426">
        <v>203</v>
      </c>
      <c r="HA1343" s="426">
        <v>204</v>
      </c>
      <c r="HB1343" s="426">
        <v>205</v>
      </c>
      <c r="HC1343" s="426">
        <v>206</v>
      </c>
      <c r="HD1343" s="426">
        <v>207</v>
      </c>
      <c r="HE1343" s="426">
        <v>208</v>
      </c>
      <c r="HF1343" s="426">
        <v>209</v>
      </c>
      <c r="HG1343" s="426">
        <v>210</v>
      </c>
      <c r="HH1343" s="426">
        <v>211</v>
      </c>
      <c r="HI1343" s="426">
        <v>212</v>
      </c>
      <c r="HJ1343" s="426">
        <v>213</v>
      </c>
      <c r="HK1343" s="426">
        <v>214</v>
      </c>
      <c r="HL1343" s="426">
        <v>215</v>
      </c>
      <c r="HM1343" s="426">
        <v>216</v>
      </c>
      <c r="HN1343" s="426">
        <v>217</v>
      </c>
      <c r="HO1343" s="426">
        <v>218</v>
      </c>
      <c r="HP1343" s="426">
        <v>219</v>
      </c>
      <c r="HQ1343" s="426">
        <v>220</v>
      </c>
      <c r="HR1343" s="426">
        <v>221</v>
      </c>
      <c r="HS1343" s="426">
        <v>222</v>
      </c>
      <c r="HT1343" s="426">
        <v>223</v>
      </c>
      <c r="HU1343" s="426">
        <v>224</v>
      </c>
      <c r="HV1343" s="426">
        <v>225</v>
      </c>
      <c r="HW1343" s="426">
        <v>226</v>
      </c>
      <c r="HX1343" s="426">
        <v>227</v>
      </c>
      <c r="HY1343" s="426">
        <v>228</v>
      </c>
      <c r="HZ1343" s="426">
        <v>229</v>
      </c>
      <c r="IA1343" s="426">
        <v>230</v>
      </c>
      <c r="IB1343" s="426">
        <v>231</v>
      </c>
      <c r="IC1343" s="426">
        <v>232</v>
      </c>
      <c r="ID1343" s="426">
        <v>233</v>
      </c>
      <c r="IE1343" s="426">
        <v>234</v>
      </c>
      <c r="IF1343" s="426">
        <v>235</v>
      </c>
      <c r="IG1343" s="426">
        <v>236</v>
      </c>
      <c r="IH1343" s="426">
        <v>237</v>
      </c>
      <c r="II1343" s="426">
        <v>238</v>
      </c>
      <c r="IJ1343" s="426">
        <v>239</v>
      </c>
      <c r="IK1343" s="426">
        <v>240</v>
      </c>
      <c r="IL1343" s="426">
        <v>241</v>
      </c>
      <c r="IM1343" s="426">
        <v>242</v>
      </c>
      <c r="IN1343" s="426">
        <v>243</v>
      </c>
      <c r="IO1343" s="426">
        <v>244</v>
      </c>
      <c r="IP1343" s="426">
        <v>245</v>
      </c>
      <c r="IQ1343" s="426">
        <v>246</v>
      </c>
      <c r="IR1343" s="426">
        <v>247</v>
      </c>
      <c r="IS1343" s="426">
        <v>248</v>
      </c>
      <c r="IT1343" s="426">
        <v>249</v>
      </c>
      <c r="IU1343" s="426">
        <v>250</v>
      </c>
      <c r="IV1343" s="426">
        <v>251</v>
      </c>
      <c r="IW1343" s="426">
        <v>252</v>
      </c>
      <c r="IX1343" s="426">
        <v>253</v>
      </c>
      <c r="IY1343" s="426">
        <v>254</v>
      </c>
      <c r="IZ1343" s="426">
        <v>255</v>
      </c>
      <c r="JA1343" s="426">
        <v>256</v>
      </c>
      <c r="JB1343" s="426">
        <v>257</v>
      </c>
      <c r="JC1343" s="426">
        <v>258</v>
      </c>
      <c r="JD1343" s="426">
        <v>259</v>
      </c>
      <c r="JF1343" s="426">
        <v>260</v>
      </c>
      <c r="JG1343" s="426">
        <v>261</v>
      </c>
      <c r="JH1343" s="426">
        <v>262</v>
      </c>
      <c r="JI1343" s="426">
        <v>263</v>
      </c>
      <c r="JK1343" s="426">
        <v>264</v>
      </c>
      <c r="JL1343" s="426">
        <v>265</v>
      </c>
      <c r="JM1343" s="426">
        <v>266</v>
      </c>
      <c r="JN1343" s="426">
        <v>267</v>
      </c>
      <c r="JP1343" s="426">
        <v>268</v>
      </c>
      <c r="JQ1343" s="426">
        <v>269</v>
      </c>
      <c r="JR1343" s="426">
        <v>270</v>
      </c>
      <c r="JS1343" s="426">
        <v>271</v>
      </c>
    </row>
    <row r="1344" spans="4:279" x14ac:dyDescent="0.2">
      <c r="E1344" s="428" t="s">
        <v>157</v>
      </c>
      <c r="F1344" s="426">
        <v>218</v>
      </c>
      <c r="G1344" s="426">
        <v>226</v>
      </c>
      <c r="H1344" s="426">
        <v>221</v>
      </c>
      <c r="I1344" s="426">
        <v>156</v>
      </c>
      <c r="J1344" s="426">
        <v>213</v>
      </c>
      <c r="K1344" s="426">
        <v>144</v>
      </c>
      <c r="L1344" s="426">
        <v>231</v>
      </c>
      <c r="M1344" s="426">
        <v>247</v>
      </c>
      <c r="N1344" s="426">
        <v>216</v>
      </c>
      <c r="O1344" s="426">
        <v>136</v>
      </c>
      <c r="P1344" s="426">
        <v>75</v>
      </c>
      <c r="Q1344" s="426">
        <v>153</v>
      </c>
      <c r="R1344" s="426">
        <v>127</v>
      </c>
      <c r="S1344" s="426">
        <v>206</v>
      </c>
      <c r="T1344" s="426">
        <v>52</v>
      </c>
      <c r="U1344" s="426">
        <v>215</v>
      </c>
      <c r="V1344" s="426">
        <v>3</v>
      </c>
      <c r="W1344" s="426">
        <v>132</v>
      </c>
      <c r="X1344" s="426">
        <v>31</v>
      </c>
      <c r="Y1344" s="426">
        <v>83</v>
      </c>
      <c r="Z1344" s="426">
        <v>270</v>
      </c>
      <c r="AA1344" s="426">
        <v>238</v>
      </c>
      <c r="AB1344" s="426">
        <v>12</v>
      </c>
      <c r="AC1344" s="426">
        <v>177</v>
      </c>
      <c r="AD1344" s="426">
        <v>59</v>
      </c>
      <c r="AE1344" s="426">
        <v>210</v>
      </c>
      <c r="AF1344" s="426">
        <v>100</v>
      </c>
      <c r="AG1344" s="426">
        <v>267</v>
      </c>
      <c r="AH1344" s="426">
        <v>1</v>
      </c>
      <c r="AI1344" s="426">
        <v>171</v>
      </c>
      <c r="AJ1344" s="426">
        <v>114</v>
      </c>
      <c r="AK1344" s="426">
        <v>133</v>
      </c>
      <c r="AL1344" s="426">
        <v>41</v>
      </c>
      <c r="AM1344" s="426">
        <v>195</v>
      </c>
      <c r="AN1344" s="426">
        <v>77</v>
      </c>
      <c r="AO1344" s="426">
        <v>214</v>
      </c>
      <c r="AP1344" s="426">
        <v>268</v>
      </c>
      <c r="AQ1344" s="426">
        <v>92</v>
      </c>
      <c r="AR1344" s="426">
        <v>33</v>
      </c>
      <c r="AS1344" s="426">
        <v>184</v>
      </c>
      <c r="AT1344" s="426">
        <v>235</v>
      </c>
      <c r="AU1344" s="426">
        <v>106</v>
      </c>
      <c r="AV1344" s="426">
        <v>32</v>
      </c>
      <c r="AW1344" s="426">
        <v>182</v>
      </c>
      <c r="AX1344" s="426">
        <v>162</v>
      </c>
      <c r="AY1344" s="426">
        <v>60</v>
      </c>
      <c r="AZ1344" s="426">
        <v>199</v>
      </c>
      <c r="BA1344" s="426">
        <v>172</v>
      </c>
      <c r="BB1344" s="426">
        <v>193</v>
      </c>
      <c r="BC1344" s="426">
        <v>98</v>
      </c>
      <c r="BD1344" s="426">
        <v>155</v>
      </c>
      <c r="BE1344" s="426">
        <v>150</v>
      </c>
      <c r="BF1344" s="426">
        <v>107</v>
      </c>
      <c r="BG1344" s="426">
        <v>57</v>
      </c>
      <c r="BH1344" s="426">
        <v>181</v>
      </c>
      <c r="BI1344" s="426">
        <v>183</v>
      </c>
      <c r="BJ1344" s="426">
        <v>134</v>
      </c>
      <c r="BK1344" s="426">
        <v>189</v>
      </c>
      <c r="BL1344" s="426">
        <v>101</v>
      </c>
      <c r="BM1344" s="426">
        <v>197</v>
      </c>
      <c r="BN1344" s="426">
        <v>85</v>
      </c>
      <c r="BO1344" s="426">
        <v>44</v>
      </c>
      <c r="BP1344" s="426">
        <v>217</v>
      </c>
      <c r="BQ1344" s="426">
        <v>78</v>
      </c>
      <c r="BR1344" s="426">
        <v>116</v>
      </c>
      <c r="BS1344" s="426">
        <v>198</v>
      </c>
      <c r="BT1344" s="426">
        <v>251</v>
      </c>
      <c r="BU1344" s="426">
        <v>84</v>
      </c>
      <c r="BV1344" s="426">
        <v>131</v>
      </c>
      <c r="BW1344" s="426">
        <v>141</v>
      </c>
      <c r="BX1344" s="426">
        <v>259</v>
      </c>
      <c r="BY1344" s="426">
        <v>108</v>
      </c>
      <c r="BZ1344" s="426">
        <v>271</v>
      </c>
      <c r="CA1344" s="426">
        <v>111</v>
      </c>
      <c r="CB1344" s="426">
        <v>168</v>
      </c>
      <c r="CC1344" s="426">
        <v>223</v>
      </c>
      <c r="CD1344" s="426">
        <v>173</v>
      </c>
      <c r="CE1344" s="426">
        <v>27</v>
      </c>
      <c r="CF1344" s="426">
        <v>51</v>
      </c>
      <c r="CG1344" s="426">
        <v>93</v>
      </c>
      <c r="CH1344" s="426">
        <v>154</v>
      </c>
      <c r="CI1344" s="426">
        <v>169</v>
      </c>
      <c r="CJ1344" s="426">
        <v>187</v>
      </c>
      <c r="CK1344" s="426">
        <v>178</v>
      </c>
      <c r="CL1344" s="426">
        <v>54</v>
      </c>
      <c r="CM1344" s="426">
        <v>80</v>
      </c>
      <c r="CN1344" s="426">
        <v>9</v>
      </c>
      <c r="CO1344" s="426">
        <v>159</v>
      </c>
      <c r="CP1344" s="426">
        <v>38</v>
      </c>
      <c r="CQ1344" s="426">
        <v>99</v>
      </c>
      <c r="CR1344" s="426">
        <v>258</v>
      </c>
      <c r="CS1344" s="426">
        <v>113</v>
      </c>
      <c r="CT1344" s="426">
        <v>62</v>
      </c>
      <c r="CU1344" s="426">
        <v>227</v>
      </c>
      <c r="CV1344" s="426">
        <v>260</v>
      </c>
      <c r="CW1344" s="426">
        <v>204</v>
      </c>
      <c r="CX1344" s="426">
        <v>241</v>
      </c>
      <c r="CY1344" s="426">
        <v>22</v>
      </c>
      <c r="CZ1344" s="426">
        <v>66</v>
      </c>
      <c r="DA1344" s="426">
        <v>248</v>
      </c>
      <c r="DB1344" s="426">
        <v>245</v>
      </c>
      <c r="DC1344" s="426">
        <v>94</v>
      </c>
      <c r="DD1344" s="426">
        <v>240</v>
      </c>
      <c r="DE1344" s="426">
        <v>37</v>
      </c>
      <c r="DF1344" s="426">
        <v>76</v>
      </c>
      <c r="DG1344" s="426">
        <v>119</v>
      </c>
      <c r="DH1344" s="426">
        <v>43</v>
      </c>
      <c r="DI1344" s="426">
        <v>74</v>
      </c>
      <c r="DJ1344" s="426">
        <v>5</v>
      </c>
      <c r="DK1344" s="426">
        <v>202</v>
      </c>
      <c r="DL1344" s="426">
        <v>263</v>
      </c>
      <c r="DM1344" s="426">
        <v>243</v>
      </c>
      <c r="DN1344" s="426">
        <v>174</v>
      </c>
      <c r="DO1344" s="426">
        <v>257</v>
      </c>
      <c r="DP1344" s="426">
        <v>203</v>
      </c>
      <c r="DQ1344" s="426">
        <v>139</v>
      </c>
      <c r="DR1344" s="426">
        <v>8</v>
      </c>
      <c r="DS1344" s="426">
        <v>35</v>
      </c>
      <c r="DT1344" s="426">
        <v>126</v>
      </c>
      <c r="DU1344" s="426">
        <v>269</v>
      </c>
      <c r="DV1344" s="426">
        <v>64</v>
      </c>
      <c r="DW1344" s="426">
        <v>48</v>
      </c>
      <c r="DX1344" s="426">
        <v>194</v>
      </c>
      <c r="DY1344" s="426">
        <v>175</v>
      </c>
      <c r="DZ1344" s="426">
        <v>18</v>
      </c>
      <c r="EA1344" s="426">
        <v>17</v>
      </c>
      <c r="EB1344" s="426">
        <v>49</v>
      </c>
      <c r="EC1344" s="426">
        <v>165</v>
      </c>
      <c r="ED1344" s="426">
        <v>261</v>
      </c>
      <c r="EE1344" s="426">
        <v>148</v>
      </c>
      <c r="EF1344" s="426">
        <v>128</v>
      </c>
      <c r="EG1344" s="426">
        <v>163</v>
      </c>
      <c r="EH1344" s="426">
        <v>105</v>
      </c>
      <c r="EI1344" s="426">
        <v>121</v>
      </c>
      <c r="EJ1344" s="426">
        <v>242</v>
      </c>
      <c r="EK1344" s="426">
        <v>244</v>
      </c>
      <c r="EL1344" s="426">
        <v>188</v>
      </c>
      <c r="EM1344" s="426">
        <v>200</v>
      </c>
      <c r="EN1344" s="426">
        <v>212</v>
      </c>
      <c r="EO1344" s="426">
        <v>86</v>
      </c>
      <c r="EP1344" s="426">
        <v>65</v>
      </c>
      <c r="EQ1344" s="426">
        <v>253</v>
      </c>
      <c r="ER1344" s="426">
        <v>14</v>
      </c>
      <c r="ES1344" s="426">
        <v>142</v>
      </c>
      <c r="ET1344" s="426">
        <v>71</v>
      </c>
      <c r="EU1344" s="426">
        <v>55</v>
      </c>
      <c r="EV1344" s="426">
        <v>205</v>
      </c>
      <c r="EW1344" s="426">
        <v>167</v>
      </c>
      <c r="EX1344" s="426">
        <v>56</v>
      </c>
      <c r="EY1344" s="426">
        <v>91</v>
      </c>
      <c r="EZ1344" s="426">
        <v>140</v>
      </c>
      <c r="FA1344" s="426">
        <v>73</v>
      </c>
      <c r="FB1344" s="426">
        <v>89</v>
      </c>
      <c r="FC1344" s="426">
        <v>125</v>
      </c>
      <c r="FD1344" s="426">
        <v>266</v>
      </c>
      <c r="FE1344" s="426">
        <v>220</v>
      </c>
      <c r="FF1344" s="426">
        <v>109</v>
      </c>
      <c r="FG1344" s="426">
        <v>45</v>
      </c>
      <c r="FH1344" s="426">
        <v>81</v>
      </c>
      <c r="FI1344" s="426">
        <v>102</v>
      </c>
      <c r="FJ1344" s="426">
        <v>237</v>
      </c>
      <c r="FK1344" s="426">
        <v>25</v>
      </c>
      <c r="FL1344" s="426">
        <v>152</v>
      </c>
      <c r="FM1344" s="426">
        <v>53</v>
      </c>
      <c r="FN1344" s="426">
        <v>228</v>
      </c>
      <c r="FO1344" s="426">
        <v>67</v>
      </c>
      <c r="FP1344" s="426">
        <v>130</v>
      </c>
      <c r="FQ1344" s="426">
        <v>29</v>
      </c>
      <c r="FR1344" s="426">
        <v>103</v>
      </c>
      <c r="FS1344" s="426">
        <v>61</v>
      </c>
      <c r="FT1344" s="426">
        <v>180</v>
      </c>
      <c r="FU1344" s="426">
        <v>160</v>
      </c>
      <c r="FV1344" s="426">
        <v>39</v>
      </c>
      <c r="FW1344" s="426">
        <v>255</v>
      </c>
      <c r="FX1344" s="426">
        <v>224</v>
      </c>
      <c r="FY1344" s="426">
        <v>88</v>
      </c>
      <c r="FZ1344" s="426">
        <v>110</v>
      </c>
      <c r="GA1344" s="426">
        <v>222</v>
      </c>
      <c r="GB1344" s="426">
        <v>236</v>
      </c>
      <c r="GC1344" s="426">
        <v>264</v>
      </c>
      <c r="GD1344" s="426">
        <v>254</v>
      </c>
      <c r="GE1344" s="426">
        <v>135</v>
      </c>
      <c r="GF1344" s="426">
        <v>40</v>
      </c>
      <c r="GG1344" s="426">
        <v>13</v>
      </c>
      <c r="GH1344" s="426">
        <v>146</v>
      </c>
      <c r="GI1344" s="426">
        <v>137</v>
      </c>
      <c r="GJ1344" s="426">
        <v>123</v>
      </c>
      <c r="GK1344" s="426">
        <v>42</v>
      </c>
      <c r="GL1344" s="426">
        <v>262</v>
      </c>
      <c r="GM1344" s="426">
        <v>87</v>
      </c>
      <c r="GN1344" s="426">
        <v>63</v>
      </c>
      <c r="GO1344" s="426">
        <v>230</v>
      </c>
      <c r="GP1344" s="426">
        <v>185</v>
      </c>
      <c r="GQ1344" s="426">
        <v>115</v>
      </c>
      <c r="GR1344" s="426">
        <v>34</v>
      </c>
      <c r="GS1344" s="426">
        <v>249</v>
      </c>
      <c r="GT1344" s="426">
        <v>219</v>
      </c>
      <c r="GU1344" s="426">
        <v>95</v>
      </c>
      <c r="GV1344" s="426">
        <v>207</v>
      </c>
      <c r="GW1344" s="426">
        <v>265</v>
      </c>
      <c r="GX1344" s="426">
        <v>124</v>
      </c>
      <c r="GY1344" s="426">
        <v>20</v>
      </c>
      <c r="GZ1344" s="426">
        <v>24</v>
      </c>
      <c r="HA1344" s="426">
        <v>186</v>
      </c>
      <c r="HB1344" s="426">
        <v>147</v>
      </c>
      <c r="HC1344" s="426">
        <v>112</v>
      </c>
      <c r="HD1344" s="426">
        <v>191</v>
      </c>
      <c r="HE1344" s="426">
        <v>69</v>
      </c>
      <c r="HF1344" s="426">
        <v>50</v>
      </c>
      <c r="HG1344" s="426">
        <v>28</v>
      </c>
      <c r="HH1344" s="426">
        <v>209</v>
      </c>
      <c r="HI1344" s="426">
        <v>58</v>
      </c>
      <c r="HJ1344" s="426">
        <v>252</v>
      </c>
      <c r="HK1344" s="426">
        <v>170</v>
      </c>
      <c r="HL1344" s="426">
        <v>23</v>
      </c>
      <c r="HM1344" s="426">
        <v>149</v>
      </c>
      <c r="HN1344" s="426">
        <v>118</v>
      </c>
      <c r="HO1344" s="426">
        <v>47</v>
      </c>
      <c r="HP1344" s="426">
        <v>97</v>
      </c>
      <c r="HQ1344" s="426">
        <v>192</v>
      </c>
      <c r="HR1344" s="426">
        <v>239</v>
      </c>
      <c r="HS1344" s="426">
        <v>158</v>
      </c>
      <c r="HT1344" s="426">
        <v>246</v>
      </c>
      <c r="HU1344" s="426">
        <v>208</v>
      </c>
      <c r="HV1344" s="426">
        <v>96</v>
      </c>
      <c r="HW1344" s="426">
        <v>120</v>
      </c>
      <c r="HX1344" s="426">
        <v>138</v>
      </c>
      <c r="HY1344" s="426">
        <v>225</v>
      </c>
      <c r="HZ1344" s="426">
        <v>36</v>
      </c>
      <c r="IA1344" s="426">
        <v>11</v>
      </c>
      <c r="IB1344" s="426">
        <v>157</v>
      </c>
      <c r="IC1344" s="426">
        <v>176</v>
      </c>
      <c r="ID1344" s="426">
        <v>256</v>
      </c>
      <c r="IE1344" s="426">
        <v>250</v>
      </c>
      <c r="IF1344" s="426">
        <v>68</v>
      </c>
      <c r="IG1344" s="426">
        <v>79</v>
      </c>
      <c r="IH1344" s="426">
        <v>233</v>
      </c>
      <c r="II1344" s="426">
        <v>30</v>
      </c>
      <c r="IJ1344" s="426">
        <v>166</v>
      </c>
      <c r="IK1344" s="426">
        <v>122</v>
      </c>
      <c r="IL1344" s="426">
        <v>145</v>
      </c>
      <c r="IM1344" s="426">
        <v>15</v>
      </c>
      <c r="IN1344" s="426">
        <v>4</v>
      </c>
      <c r="IO1344" s="426">
        <v>46</v>
      </c>
      <c r="IP1344" s="426">
        <v>7</v>
      </c>
      <c r="IQ1344" s="426">
        <v>82</v>
      </c>
      <c r="IR1344" s="426">
        <v>104</v>
      </c>
      <c r="IS1344" s="426">
        <v>70</v>
      </c>
      <c r="IT1344" s="426">
        <v>117</v>
      </c>
      <c r="IU1344" s="426">
        <v>232</v>
      </c>
      <c r="IV1344" s="426">
        <v>10</v>
      </c>
      <c r="IW1344" s="426">
        <v>90</v>
      </c>
      <c r="IX1344" s="426">
        <v>161</v>
      </c>
      <c r="IY1344" s="426">
        <v>196</v>
      </c>
      <c r="IZ1344" s="426">
        <v>151</v>
      </c>
      <c r="JA1344" s="426">
        <v>19</v>
      </c>
      <c r="JB1344" s="426">
        <v>234</v>
      </c>
      <c r="JC1344" s="426">
        <v>72</v>
      </c>
      <c r="JD1344" s="426">
        <v>211</v>
      </c>
      <c r="JF1344" s="426">
        <v>190</v>
      </c>
      <c r="JG1344" s="426">
        <v>201</v>
      </c>
      <c r="JH1344" s="426">
        <v>179</v>
      </c>
      <c r="JI1344" s="426">
        <v>2</v>
      </c>
      <c r="JK1344" s="426">
        <v>143</v>
      </c>
      <c r="JL1344" s="426">
        <v>6</v>
      </c>
      <c r="JM1344" s="426">
        <v>229</v>
      </c>
      <c r="JN1344" s="426">
        <v>26</v>
      </c>
      <c r="JP1344" s="426">
        <v>129</v>
      </c>
      <c r="JQ1344" s="426">
        <v>164</v>
      </c>
      <c r="JR1344" s="426">
        <v>21</v>
      </c>
      <c r="JS1344" s="426">
        <v>16</v>
      </c>
    </row>
    <row r="1345" spans="4:279" x14ac:dyDescent="0.2">
      <c r="E1345" s="428" t="s">
        <v>159</v>
      </c>
      <c r="F1345" s="426">
        <v>208</v>
      </c>
      <c r="G1345" s="426">
        <v>184</v>
      </c>
      <c r="H1345" s="426">
        <v>116</v>
      </c>
      <c r="I1345" s="426">
        <v>171</v>
      </c>
      <c r="J1345" s="426">
        <v>254</v>
      </c>
      <c r="K1345" s="426">
        <v>38</v>
      </c>
      <c r="L1345" s="426">
        <v>149</v>
      </c>
      <c r="M1345" s="426">
        <v>91</v>
      </c>
      <c r="N1345" s="426">
        <v>226</v>
      </c>
      <c r="O1345" s="426">
        <v>58</v>
      </c>
      <c r="P1345" s="426">
        <v>248</v>
      </c>
      <c r="Q1345" s="426">
        <v>196</v>
      </c>
      <c r="R1345" s="426">
        <v>186</v>
      </c>
      <c r="S1345" s="426">
        <v>72</v>
      </c>
      <c r="T1345" s="426">
        <v>131</v>
      </c>
      <c r="U1345" s="426">
        <v>5</v>
      </c>
      <c r="V1345" s="426">
        <v>86</v>
      </c>
      <c r="W1345" s="426">
        <v>197</v>
      </c>
      <c r="X1345" s="426">
        <v>106</v>
      </c>
      <c r="Y1345" s="426">
        <v>73</v>
      </c>
      <c r="Z1345" s="426">
        <v>250</v>
      </c>
      <c r="AA1345" s="426">
        <v>165</v>
      </c>
      <c r="AB1345" s="426">
        <v>25</v>
      </c>
      <c r="AC1345" s="426">
        <v>113</v>
      </c>
      <c r="AD1345" s="426">
        <v>154</v>
      </c>
      <c r="AE1345" s="426">
        <v>225</v>
      </c>
      <c r="AF1345" s="426">
        <v>148</v>
      </c>
      <c r="AG1345" s="426">
        <v>151</v>
      </c>
      <c r="AH1345" s="426">
        <v>237</v>
      </c>
      <c r="AI1345" s="426">
        <v>166</v>
      </c>
      <c r="AJ1345" s="426">
        <v>87</v>
      </c>
      <c r="AK1345" s="426">
        <v>70</v>
      </c>
      <c r="AL1345" s="426">
        <v>219</v>
      </c>
      <c r="AM1345" s="426">
        <v>231</v>
      </c>
      <c r="AN1345" s="426">
        <v>47</v>
      </c>
      <c r="AO1345" s="426">
        <v>203</v>
      </c>
      <c r="AP1345" s="426">
        <v>53</v>
      </c>
      <c r="AQ1345" s="426">
        <v>109</v>
      </c>
      <c r="AR1345" s="426">
        <v>251</v>
      </c>
      <c r="AS1345" s="426">
        <v>101</v>
      </c>
      <c r="AT1345" s="426">
        <v>255</v>
      </c>
      <c r="AU1345" s="426">
        <v>45</v>
      </c>
      <c r="AV1345" s="426">
        <v>37</v>
      </c>
      <c r="AW1345" s="426">
        <v>223</v>
      </c>
      <c r="AX1345" s="426">
        <v>128</v>
      </c>
      <c r="AY1345" s="426">
        <v>40</v>
      </c>
      <c r="AZ1345" s="426">
        <v>23</v>
      </c>
      <c r="BA1345" s="426">
        <v>119</v>
      </c>
      <c r="BB1345" s="426">
        <v>136</v>
      </c>
      <c r="BC1345" s="426">
        <v>26</v>
      </c>
      <c r="BD1345" s="426">
        <v>169</v>
      </c>
      <c r="BE1345" s="426">
        <v>200</v>
      </c>
      <c r="BF1345" s="426">
        <v>80</v>
      </c>
      <c r="BG1345" s="426">
        <v>133</v>
      </c>
      <c r="BH1345" s="426">
        <v>218</v>
      </c>
      <c r="BI1345" s="426">
        <v>188</v>
      </c>
      <c r="BJ1345" s="426">
        <v>126</v>
      </c>
      <c r="BK1345" s="426">
        <v>67</v>
      </c>
      <c r="BL1345" s="426">
        <v>96</v>
      </c>
      <c r="BM1345" s="426">
        <v>17</v>
      </c>
      <c r="BN1345" s="426">
        <v>192</v>
      </c>
      <c r="BO1345" s="426">
        <v>35</v>
      </c>
      <c r="BP1345" s="426">
        <v>71</v>
      </c>
      <c r="BQ1345" s="426">
        <v>160</v>
      </c>
      <c r="BR1345" s="426">
        <v>46</v>
      </c>
      <c r="BS1345" s="426">
        <v>182</v>
      </c>
      <c r="BT1345" s="426">
        <v>159</v>
      </c>
      <c r="BU1345" s="426">
        <v>190</v>
      </c>
      <c r="BV1345" s="426">
        <v>43</v>
      </c>
      <c r="BW1345" s="426">
        <v>236</v>
      </c>
      <c r="BX1345" s="426">
        <v>189</v>
      </c>
      <c r="BY1345" s="426">
        <v>211</v>
      </c>
      <c r="BZ1345" s="426">
        <v>66</v>
      </c>
      <c r="CA1345" s="426">
        <v>222</v>
      </c>
      <c r="CB1345" s="426">
        <v>201</v>
      </c>
      <c r="CC1345" s="426">
        <v>162</v>
      </c>
      <c r="CD1345" s="426">
        <v>79</v>
      </c>
      <c r="CE1345" s="426">
        <v>120</v>
      </c>
      <c r="CF1345" s="426">
        <v>221</v>
      </c>
      <c r="CG1345" s="426">
        <v>241</v>
      </c>
      <c r="CH1345" s="426">
        <v>52</v>
      </c>
      <c r="CI1345" s="426">
        <v>29</v>
      </c>
      <c r="CJ1345" s="426">
        <v>76</v>
      </c>
      <c r="CK1345" s="426">
        <v>8</v>
      </c>
      <c r="CL1345" s="426">
        <v>138</v>
      </c>
      <c r="CM1345" s="426">
        <v>54</v>
      </c>
      <c r="CN1345" s="426">
        <v>14</v>
      </c>
      <c r="CO1345" s="426">
        <v>1</v>
      </c>
      <c r="CP1345" s="426">
        <v>167</v>
      </c>
      <c r="CQ1345" s="426">
        <v>42</v>
      </c>
      <c r="CR1345" s="426">
        <v>57</v>
      </c>
      <c r="CS1345" s="426">
        <v>260</v>
      </c>
      <c r="CT1345" s="426">
        <v>199</v>
      </c>
      <c r="CU1345" s="426">
        <v>158</v>
      </c>
      <c r="CV1345" s="426">
        <v>81</v>
      </c>
      <c r="CW1345" s="426">
        <v>99</v>
      </c>
      <c r="CX1345" s="426">
        <v>39</v>
      </c>
      <c r="CY1345" s="426">
        <v>212</v>
      </c>
      <c r="CZ1345" s="426">
        <v>62</v>
      </c>
      <c r="DA1345" s="426">
        <v>206</v>
      </c>
      <c r="DB1345" s="426">
        <v>107</v>
      </c>
      <c r="DC1345" s="426">
        <v>78</v>
      </c>
      <c r="DD1345" s="426">
        <v>55</v>
      </c>
      <c r="DE1345" s="426">
        <v>153</v>
      </c>
      <c r="DF1345" s="426">
        <v>187</v>
      </c>
      <c r="DG1345" s="426">
        <v>205</v>
      </c>
      <c r="DH1345" s="426">
        <v>93</v>
      </c>
      <c r="DI1345" s="426">
        <v>164</v>
      </c>
      <c r="DJ1345" s="426">
        <v>191</v>
      </c>
      <c r="DK1345" s="426">
        <v>216</v>
      </c>
      <c r="DL1345" s="426">
        <v>50</v>
      </c>
      <c r="DM1345" s="426">
        <v>229</v>
      </c>
      <c r="DN1345" s="426">
        <v>61</v>
      </c>
      <c r="DO1345" s="426">
        <v>217</v>
      </c>
      <c r="DP1345" s="426">
        <v>121</v>
      </c>
      <c r="DQ1345" s="426">
        <v>261</v>
      </c>
      <c r="DR1345" s="426">
        <v>194</v>
      </c>
      <c r="DS1345" s="426">
        <v>202</v>
      </c>
      <c r="DT1345" s="426">
        <v>112</v>
      </c>
      <c r="DU1345" s="426">
        <v>56</v>
      </c>
      <c r="DV1345" s="426">
        <v>195</v>
      </c>
      <c r="DW1345" s="426">
        <v>13</v>
      </c>
      <c r="DX1345" s="426">
        <v>111</v>
      </c>
      <c r="DY1345" s="426">
        <v>180</v>
      </c>
      <c r="DZ1345" s="426">
        <v>256</v>
      </c>
      <c r="EA1345" s="426">
        <v>185</v>
      </c>
      <c r="EB1345" s="426">
        <v>179</v>
      </c>
      <c r="EC1345" s="426">
        <v>102</v>
      </c>
      <c r="ED1345" s="426">
        <v>88</v>
      </c>
      <c r="EE1345" s="426">
        <v>21</v>
      </c>
      <c r="EF1345" s="426">
        <v>117</v>
      </c>
      <c r="EG1345" s="426">
        <v>244</v>
      </c>
      <c r="EH1345" s="426">
        <v>44</v>
      </c>
      <c r="EI1345" s="426">
        <v>265</v>
      </c>
      <c r="EJ1345" s="426">
        <v>108</v>
      </c>
      <c r="EK1345" s="426">
        <v>170</v>
      </c>
      <c r="EL1345" s="426">
        <v>271</v>
      </c>
      <c r="EM1345" s="426">
        <v>147</v>
      </c>
      <c r="EN1345" s="426">
        <v>253</v>
      </c>
      <c r="EO1345" s="426">
        <v>132</v>
      </c>
      <c r="EP1345" s="426">
        <v>134</v>
      </c>
      <c r="EQ1345" s="426">
        <v>245</v>
      </c>
      <c r="ER1345" s="426">
        <v>49</v>
      </c>
      <c r="ES1345" s="426">
        <v>145</v>
      </c>
      <c r="ET1345" s="426">
        <v>161</v>
      </c>
      <c r="EU1345" s="426">
        <v>24</v>
      </c>
      <c r="EV1345" s="426">
        <v>30</v>
      </c>
      <c r="EW1345" s="426">
        <v>204</v>
      </c>
      <c r="EX1345" s="426">
        <v>183</v>
      </c>
      <c r="EY1345" s="426">
        <v>6</v>
      </c>
      <c r="EZ1345" s="426">
        <v>262</v>
      </c>
      <c r="FA1345" s="426">
        <v>95</v>
      </c>
      <c r="FB1345" s="426">
        <v>90</v>
      </c>
      <c r="FC1345" s="426">
        <v>268</v>
      </c>
      <c r="FD1345" s="426">
        <v>198</v>
      </c>
      <c r="FE1345" s="426">
        <v>232</v>
      </c>
      <c r="FF1345" s="426">
        <v>64</v>
      </c>
      <c r="FG1345" s="426">
        <v>97</v>
      </c>
      <c r="FH1345" s="426">
        <v>12</v>
      </c>
      <c r="FI1345" s="426">
        <v>27</v>
      </c>
      <c r="FJ1345" s="426">
        <v>150</v>
      </c>
      <c r="FK1345" s="426">
        <v>28</v>
      </c>
      <c r="FL1345" s="426">
        <v>269</v>
      </c>
      <c r="FM1345" s="426">
        <v>264</v>
      </c>
      <c r="FN1345" s="426">
        <v>127</v>
      </c>
      <c r="FO1345" s="426">
        <v>135</v>
      </c>
      <c r="FP1345" s="426">
        <v>11</v>
      </c>
      <c r="FQ1345" s="426">
        <v>51</v>
      </c>
      <c r="FR1345" s="426">
        <v>246</v>
      </c>
      <c r="FS1345" s="426">
        <v>172</v>
      </c>
      <c r="FT1345" s="426">
        <v>142</v>
      </c>
      <c r="FU1345" s="426">
        <v>98</v>
      </c>
      <c r="FV1345" s="426">
        <v>15</v>
      </c>
      <c r="FW1345" s="426">
        <v>252</v>
      </c>
      <c r="FX1345" s="426">
        <v>36</v>
      </c>
      <c r="FY1345" s="426">
        <v>100</v>
      </c>
      <c r="FZ1345" s="426">
        <v>60</v>
      </c>
      <c r="GA1345" s="426">
        <v>259</v>
      </c>
      <c r="GB1345" s="426">
        <v>48</v>
      </c>
      <c r="GC1345" s="426">
        <v>243</v>
      </c>
      <c r="GD1345" s="426">
        <v>207</v>
      </c>
      <c r="GE1345" s="426">
        <v>31</v>
      </c>
      <c r="GF1345" s="426">
        <v>242</v>
      </c>
      <c r="GG1345" s="426">
        <v>258</v>
      </c>
      <c r="GH1345" s="426">
        <v>41</v>
      </c>
      <c r="GI1345" s="426">
        <v>84</v>
      </c>
      <c r="GJ1345" s="426">
        <v>139</v>
      </c>
      <c r="GK1345" s="426">
        <v>114</v>
      </c>
      <c r="GL1345" s="426">
        <v>122</v>
      </c>
      <c r="GM1345" s="426">
        <v>270</v>
      </c>
      <c r="GN1345" s="426">
        <v>125</v>
      </c>
      <c r="GO1345" s="426">
        <v>83</v>
      </c>
      <c r="GP1345" s="426">
        <v>156</v>
      </c>
      <c r="GQ1345" s="426">
        <v>176</v>
      </c>
      <c r="GR1345" s="426">
        <v>238</v>
      </c>
      <c r="GS1345" s="426">
        <v>59</v>
      </c>
      <c r="GT1345" s="426">
        <v>178</v>
      </c>
      <c r="GU1345" s="426">
        <v>234</v>
      </c>
      <c r="GV1345" s="426">
        <v>152</v>
      </c>
      <c r="GW1345" s="426">
        <v>137</v>
      </c>
      <c r="GX1345" s="426">
        <v>168</v>
      </c>
      <c r="GY1345" s="426">
        <v>10</v>
      </c>
      <c r="GZ1345" s="426">
        <v>144</v>
      </c>
      <c r="HA1345" s="426">
        <v>163</v>
      </c>
      <c r="HB1345" s="426">
        <v>63</v>
      </c>
      <c r="HC1345" s="426">
        <v>34</v>
      </c>
      <c r="HD1345" s="426">
        <v>74</v>
      </c>
      <c r="HE1345" s="426">
        <v>263</v>
      </c>
      <c r="HF1345" s="426">
        <v>215</v>
      </c>
      <c r="HG1345" s="426">
        <v>19</v>
      </c>
      <c r="HH1345" s="426">
        <v>33</v>
      </c>
      <c r="HI1345" s="426">
        <v>266</v>
      </c>
      <c r="HJ1345" s="426">
        <v>227</v>
      </c>
      <c r="HK1345" s="426">
        <v>7</v>
      </c>
      <c r="HL1345" s="426">
        <v>124</v>
      </c>
      <c r="HM1345" s="426">
        <v>193</v>
      </c>
      <c r="HN1345" s="426">
        <v>18</v>
      </c>
      <c r="HO1345" s="426">
        <v>140</v>
      </c>
      <c r="HP1345" s="426">
        <v>181</v>
      </c>
      <c r="HQ1345" s="426">
        <v>239</v>
      </c>
      <c r="HR1345" s="426">
        <v>104</v>
      </c>
      <c r="HS1345" s="426">
        <v>228</v>
      </c>
      <c r="HT1345" s="426">
        <v>20</v>
      </c>
      <c r="HU1345" s="426">
        <v>173</v>
      </c>
      <c r="HV1345" s="426">
        <v>247</v>
      </c>
      <c r="HW1345" s="426">
        <v>77</v>
      </c>
      <c r="HX1345" s="426">
        <v>224</v>
      </c>
      <c r="HY1345" s="426">
        <v>257</v>
      </c>
      <c r="HZ1345" s="426">
        <v>32</v>
      </c>
      <c r="IA1345" s="426">
        <v>209</v>
      </c>
      <c r="IB1345" s="426">
        <v>267</v>
      </c>
      <c r="IC1345" s="426">
        <v>89</v>
      </c>
      <c r="ID1345" s="426">
        <v>94</v>
      </c>
      <c r="IE1345" s="426">
        <v>65</v>
      </c>
      <c r="IF1345" s="426">
        <v>82</v>
      </c>
      <c r="IG1345" s="426">
        <v>115</v>
      </c>
      <c r="IH1345" s="426">
        <v>174</v>
      </c>
      <c r="II1345" s="426">
        <v>16</v>
      </c>
      <c r="IJ1345" s="426">
        <v>155</v>
      </c>
      <c r="IK1345" s="426">
        <v>143</v>
      </c>
      <c r="IL1345" s="426">
        <v>177</v>
      </c>
      <c r="IM1345" s="426">
        <v>68</v>
      </c>
      <c r="IN1345" s="426">
        <v>129</v>
      </c>
      <c r="IO1345" s="426">
        <v>146</v>
      </c>
      <c r="IP1345" s="426">
        <v>214</v>
      </c>
      <c r="IQ1345" s="426">
        <v>175</v>
      </c>
      <c r="IR1345" s="426">
        <v>213</v>
      </c>
      <c r="IS1345" s="426">
        <v>85</v>
      </c>
      <c r="IT1345" s="426">
        <v>220</v>
      </c>
      <c r="IU1345" s="426">
        <v>249</v>
      </c>
      <c r="IV1345" s="426">
        <v>103</v>
      </c>
      <c r="IW1345" s="426">
        <v>235</v>
      </c>
      <c r="IX1345" s="426">
        <v>2</v>
      </c>
      <c r="IY1345" s="426">
        <v>118</v>
      </c>
      <c r="IZ1345" s="426">
        <v>92</v>
      </c>
      <c r="JA1345" s="426">
        <v>9</v>
      </c>
      <c r="JB1345" s="426">
        <v>240</v>
      </c>
      <c r="JC1345" s="426">
        <v>130</v>
      </c>
      <c r="JD1345" s="426">
        <v>157</v>
      </c>
      <c r="JF1345" s="426">
        <v>230</v>
      </c>
      <c r="JG1345" s="426">
        <v>105</v>
      </c>
      <c r="JH1345" s="426">
        <v>75</v>
      </c>
      <c r="JI1345" s="426">
        <v>3</v>
      </c>
      <c r="JK1345" s="426">
        <v>69</v>
      </c>
      <c r="JL1345" s="426">
        <v>4</v>
      </c>
      <c r="JM1345" s="426">
        <v>110</v>
      </c>
      <c r="JN1345" s="426">
        <v>123</v>
      </c>
      <c r="JP1345" s="426">
        <v>22</v>
      </c>
      <c r="JQ1345" s="426">
        <v>141</v>
      </c>
      <c r="JR1345" s="426">
        <v>210</v>
      </c>
      <c r="JS1345" s="426">
        <v>233</v>
      </c>
    </row>
    <row r="1347" spans="4:279" x14ac:dyDescent="0.2">
      <c r="D1347" s="429">
        <v>272</v>
      </c>
      <c r="E1347" s="429" t="s">
        <v>179</v>
      </c>
    </row>
    <row r="1348" spans="4:279" x14ac:dyDescent="0.2">
      <c r="E1348" s="428" t="s">
        <v>130</v>
      </c>
      <c r="F1348" s="426">
        <v>1</v>
      </c>
      <c r="G1348" s="426">
        <v>2</v>
      </c>
      <c r="H1348" s="426">
        <v>3</v>
      </c>
      <c r="I1348" s="426">
        <v>4</v>
      </c>
      <c r="J1348" s="426">
        <v>5</v>
      </c>
      <c r="K1348" s="426">
        <v>6</v>
      </c>
      <c r="L1348" s="426">
        <v>7</v>
      </c>
      <c r="M1348" s="426">
        <v>8</v>
      </c>
      <c r="N1348" s="426">
        <v>9</v>
      </c>
      <c r="O1348" s="426">
        <v>10</v>
      </c>
      <c r="P1348" s="426">
        <v>11</v>
      </c>
      <c r="Q1348" s="426">
        <v>12</v>
      </c>
      <c r="R1348" s="426">
        <v>13</v>
      </c>
      <c r="S1348" s="426">
        <v>14</v>
      </c>
      <c r="T1348" s="426">
        <v>15</v>
      </c>
      <c r="U1348" s="426">
        <v>16</v>
      </c>
      <c r="V1348" s="426">
        <v>17</v>
      </c>
      <c r="W1348" s="426">
        <v>18</v>
      </c>
      <c r="X1348" s="426">
        <v>19</v>
      </c>
      <c r="Y1348" s="426">
        <v>20</v>
      </c>
      <c r="Z1348" s="426">
        <v>21</v>
      </c>
      <c r="AA1348" s="426">
        <v>22</v>
      </c>
      <c r="AB1348" s="426">
        <v>23</v>
      </c>
      <c r="AC1348" s="426">
        <v>24</v>
      </c>
      <c r="AD1348" s="426">
        <v>25</v>
      </c>
      <c r="AE1348" s="426">
        <v>26</v>
      </c>
      <c r="AF1348" s="426">
        <v>27</v>
      </c>
      <c r="AG1348" s="426">
        <v>28</v>
      </c>
      <c r="AH1348" s="426">
        <v>29</v>
      </c>
      <c r="AI1348" s="426">
        <v>30</v>
      </c>
      <c r="AJ1348" s="426">
        <v>31</v>
      </c>
      <c r="AK1348" s="426">
        <v>32</v>
      </c>
      <c r="AL1348" s="426">
        <v>33</v>
      </c>
      <c r="AM1348" s="426">
        <v>34</v>
      </c>
      <c r="AN1348" s="426">
        <v>35</v>
      </c>
      <c r="AO1348" s="426">
        <v>36</v>
      </c>
      <c r="AP1348" s="426">
        <v>37</v>
      </c>
      <c r="AQ1348" s="426">
        <v>38</v>
      </c>
      <c r="AR1348" s="426">
        <v>39</v>
      </c>
      <c r="AS1348" s="426">
        <v>40</v>
      </c>
      <c r="AT1348" s="426">
        <v>41</v>
      </c>
      <c r="AU1348" s="426">
        <v>42</v>
      </c>
      <c r="AV1348" s="426">
        <v>43</v>
      </c>
      <c r="AW1348" s="426">
        <v>44</v>
      </c>
      <c r="AX1348" s="426">
        <v>45</v>
      </c>
      <c r="AY1348" s="426">
        <v>46</v>
      </c>
      <c r="AZ1348" s="426">
        <v>47</v>
      </c>
      <c r="BA1348" s="426">
        <v>48</v>
      </c>
      <c r="BB1348" s="426">
        <v>49</v>
      </c>
      <c r="BC1348" s="426">
        <v>50</v>
      </c>
      <c r="BD1348" s="426">
        <v>51</v>
      </c>
      <c r="BE1348" s="426">
        <v>52</v>
      </c>
      <c r="BF1348" s="426">
        <v>53</v>
      </c>
      <c r="BG1348" s="426">
        <v>54</v>
      </c>
      <c r="BH1348" s="426">
        <v>55</v>
      </c>
      <c r="BI1348" s="426">
        <v>56</v>
      </c>
      <c r="BJ1348" s="426">
        <v>57</v>
      </c>
      <c r="BK1348" s="426">
        <v>58</v>
      </c>
      <c r="BL1348" s="426">
        <v>59</v>
      </c>
      <c r="BM1348" s="426">
        <v>60</v>
      </c>
      <c r="BN1348" s="426">
        <v>61</v>
      </c>
      <c r="BO1348" s="426">
        <v>62</v>
      </c>
      <c r="BP1348" s="426">
        <v>63</v>
      </c>
      <c r="BQ1348" s="426">
        <v>64</v>
      </c>
      <c r="BR1348" s="426">
        <v>65</v>
      </c>
      <c r="BS1348" s="426">
        <v>66</v>
      </c>
      <c r="BT1348" s="426">
        <v>67</v>
      </c>
      <c r="BU1348" s="426">
        <v>68</v>
      </c>
      <c r="BV1348" s="426">
        <v>69</v>
      </c>
      <c r="BW1348" s="426">
        <v>70</v>
      </c>
      <c r="BX1348" s="426">
        <v>71</v>
      </c>
      <c r="BY1348" s="426">
        <v>72</v>
      </c>
      <c r="BZ1348" s="426">
        <v>73</v>
      </c>
      <c r="CA1348" s="426">
        <v>74</v>
      </c>
      <c r="CB1348" s="426">
        <v>75</v>
      </c>
      <c r="CC1348" s="426">
        <v>76</v>
      </c>
      <c r="CD1348" s="426">
        <v>77</v>
      </c>
      <c r="CE1348" s="426">
        <v>78</v>
      </c>
      <c r="CF1348" s="426">
        <v>79</v>
      </c>
      <c r="CG1348" s="426">
        <v>80</v>
      </c>
      <c r="CH1348" s="426">
        <v>81</v>
      </c>
      <c r="CI1348" s="426">
        <v>82</v>
      </c>
      <c r="CJ1348" s="426">
        <v>83</v>
      </c>
      <c r="CK1348" s="426">
        <v>84</v>
      </c>
      <c r="CL1348" s="426">
        <v>85</v>
      </c>
      <c r="CM1348" s="426">
        <v>86</v>
      </c>
      <c r="CN1348" s="426">
        <v>87</v>
      </c>
      <c r="CO1348" s="426">
        <v>88</v>
      </c>
      <c r="CP1348" s="426">
        <v>89</v>
      </c>
      <c r="CQ1348" s="426">
        <v>90</v>
      </c>
      <c r="CR1348" s="426">
        <v>91</v>
      </c>
      <c r="CS1348" s="426">
        <v>92</v>
      </c>
      <c r="CT1348" s="426">
        <v>93</v>
      </c>
      <c r="CU1348" s="426">
        <v>94</v>
      </c>
      <c r="CV1348" s="426">
        <v>95</v>
      </c>
      <c r="CW1348" s="426">
        <v>96</v>
      </c>
      <c r="CX1348" s="426">
        <v>97</v>
      </c>
      <c r="CY1348" s="426">
        <v>98</v>
      </c>
      <c r="CZ1348" s="426">
        <v>99</v>
      </c>
      <c r="DA1348" s="426">
        <v>100</v>
      </c>
      <c r="DB1348" s="426">
        <v>101</v>
      </c>
      <c r="DC1348" s="426">
        <v>102</v>
      </c>
      <c r="DD1348" s="426">
        <v>103</v>
      </c>
      <c r="DE1348" s="426">
        <v>104</v>
      </c>
      <c r="DF1348" s="426">
        <v>105</v>
      </c>
      <c r="DG1348" s="426">
        <v>106</v>
      </c>
      <c r="DH1348" s="426">
        <v>107</v>
      </c>
      <c r="DI1348" s="426">
        <v>108</v>
      </c>
      <c r="DJ1348" s="426">
        <v>109</v>
      </c>
      <c r="DK1348" s="426">
        <v>110</v>
      </c>
      <c r="DL1348" s="426">
        <v>111</v>
      </c>
      <c r="DM1348" s="426">
        <v>112</v>
      </c>
      <c r="DN1348" s="426">
        <v>113</v>
      </c>
      <c r="DO1348" s="426">
        <v>114</v>
      </c>
      <c r="DP1348" s="426">
        <v>115</v>
      </c>
      <c r="DQ1348" s="426">
        <v>116</v>
      </c>
      <c r="DR1348" s="426">
        <v>117</v>
      </c>
      <c r="DS1348" s="426">
        <v>118</v>
      </c>
      <c r="DT1348" s="426">
        <v>119</v>
      </c>
      <c r="DU1348" s="426">
        <v>120</v>
      </c>
      <c r="DV1348" s="426">
        <v>121</v>
      </c>
      <c r="DW1348" s="426">
        <v>122</v>
      </c>
      <c r="DX1348" s="426">
        <v>123</v>
      </c>
      <c r="DY1348" s="426">
        <v>124</v>
      </c>
      <c r="DZ1348" s="426">
        <v>125</v>
      </c>
      <c r="EA1348" s="426">
        <v>126</v>
      </c>
      <c r="EB1348" s="426">
        <v>127</v>
      </c>
      <c r="EC1348" s="426">
        <v>128</v>
      </c>
      <c r="ED1348" s="426">
        <v>129</v>
      </c>
      <c r="EE1348" s="426">
        <v>130</v>
      </c>
      <c r="EF1348" s="426">
        <v>131</v>
      </c>
      <c r="EG1348" s="426">
        <v>132</v>
      </c>
      <c r="EH1348" s="426">
        <v>133</v>
      </c>
      <c r="EI1348" s="426">
        <v>134</v>
      </c>
      <c r="EJ1348" s="426">
        <v>135</v>
      </c>
      <c r="EK1348" s="426">
        <v>136</v>
      </c>
      <c r="EL1348" s="426">
        <v>137</v>
      </c>
      <c r="EM1348" s="426">
        <v>138</v>
      </c>
      <c r="EN1348" s="426">
        <v>139</v>
      </c>
      <c r="EO1348" s="426">
        <v>140</v>
      </c>
      <c r="EP1348" s="426">
        <v>141</v>
      </c>
      <c r="EQ1348" s="426">
        <v>142</v>
      </c>
      <c r="ER1348" s="426">
        <v>143</v>
      </c>
      <c r="ES1348" s="426">
        <v>144</v>
      </c>
      <c r="ET1348" s="426">
        <v>145</v>
      </c>
      <c r="EU1348" s="426">
        <v>146</v>
      </c>
      <c r="EV1348" s="426">
        <v>147</v>
      </c>
      <c r="EW1348" s="426">
        <v>148</v>
      </c>
      <c r="EX1348" s="426">
        <v>149</v>
      </c>
      <c r="EY1348" s="426">
        <v>150</v>
      </c>
      <c r="EZ1348" s="426">
        <v>151</v>
      </c>
      <c r="FA1348" s="426">
        <v>152</v>
      </c>
      <c r="FB1348" s="426">
        <v>153</v>
      </c>
      <c r="FC1348" s="426">
        <v>154</v>
      </c>
      <c r="FD1348" s="426">
        <v>155</v>
      </c>
      <c r="FE1348" s="426">
        <v>156</v>
      </c>
      <c r="FF1348" s="426">
        <v>157</v>
      </c>
      <c r="FG1348" s="426">
        <v>158</v>
      </c>
      <c r="FH1348" s="426">
        <v>159</v>
      </c>
      <c r="FI1348" s="426">
        <v>160</v>
      </c>
      <c r="FJ1348" s="426">
        <v>161</v>
      </c>
      <c r="FK1348" s="426">
        <v>162</v>
      </c>
      <c r="FL1348" s="426">
        <v>163</v>
      </c>
      <c r="FM1348" s="426">
        <v>164</v>
      </c>
      <c r="FN1348" s="426">
        <v>165</v>
      </c>
      <c r="FO1348" s="426">
        <v>166</v>
      </c>
      <c r="FP1348" s="426">
        <v>167</v>
      </c>
      <c r="FQ1348" s="426">
        <v>168</v>
      </c>
      <c r="FR1348" s="426">
        <v>169</v>
      </c>
      <c r="FS1348" s="426">
        <v>170</v>
      </c>
      <c r="FT1348" s="426">
        <v>171</v>
      </c>
      <c r="FU1348" s="426">
        <v>172</v>
      </c>
      <c r="FV1348" s="426">
        <v>173</v>
      </c>
      <c r="FW1348" s="426">
        <v>174</v>
      </c>
      <c r="FX1348" s="426">
        <v>175</v>
      </c>
      <c r="FY1348" s="426">
        <v>176</v>
      </c>
      <c r="FZ1348" s="426">
        <v>177</v>
      </c>
      <c r="GA1348" s="426">
        <v>178</v>
      </c>
      <c r="GB1348" s="426">
        <v>179</v>
      </c>
      <c r="GC1348" s="426">
        <v>180</v>
      </c>
      <c r="GD1348" s="426">
        <v>181</v>
      </c>
      <c r="GE1348" s="426">
        <v>182</v>
      </c>
      <c r="GF1348" s="426">
        <v>183</v>
      </c>
      <c r="GG1348" s="426">
        <v>184</v>
      </c>
      <c r="GH1348" s="426">
        <v>185</v>
      </c>
      <c r="GI1348" s="426">
        <v>186</v>
      </c>
      <c r="GJ1348" s="426">
        <v>187</v>
      </c>
      <c r="GK1348" s="426">
        <v>188</v>
      </c>
      <c r="GL1348" s="426">
        <v>189</v>
      </c>
      <c r="GM1348" s="426">
        <v>190</v>
      </c>
      <c r="GN1348" s="426">
        <v>191</v>
      </c>
      <c r="GO1348" s="426">
        <v>192</v>
      </c>
      <c r="GP1348" s="426">
        <v>193</v>
      </c>
      <c r="GQ1348" s="426">
        <v>194</v>
      </c>
      <c r="GR1348" s="426">
        <v>195</v>
      </c>
      <c r="GS1348" s="426">
        <v>196</v>
      </c>
      <c r="GT1348" s="426">
        <v>197</v>
      </c>
      <c r="GU1348" s="426">
        <v>198</v>
      </c>
      <c r="GV1348" s="426">
        <v>199</v>
      </c>
      <c r="GW1348" s="426">
        <v>200</v>
      </c>
      <c r="GX1348" s="426">
        <v>201</v>
      </c>
      <c r="GY1348" s="426">
        <v>202</v>
      </c>
      <c r="GZ1348" s="426">
        <v>203</v>
      </c>
      <c r="HA1348" s="426">
        <v>204</v>
      </c>
      <c r="HB1348" s="426">
        <v>205</v>
      </c>
      <c r="HC1348" s="426">
        <v>206</v>
      </c>
      <c r="HD1348" s="426">
        <v>207</v>
      </c>
      <c r="HE1348" s="426">
        <v>208</v>
      </c>
      <c r="HF1348" s="426">
        <v>209</v>
      </c>
      <c r="HG1348" s="426">
        <v>210</v>
      </c>
      <c r="HH1348" s="426">
        <v>211</v>
      </c>
      <c r="HI1348" s="426">
        <v>212</v>
      </c>
      <c r="HJ1348" s="426">
        <v>213</v>
      </c>
      <c r="HK1348" s="426">
        <v>214</v>
      </c>
      <c r="HL1348" s="426">
        <v>215</v>
      </c>
      <c r="HM1348" s="426">
        <v>216</v>
      </c>
      <c r="HN1348" s="426">
        <v>217</v>
      </c>
      <c r="HO1348" s="426">
        <v>218</v>
      </c>
      <c r="HP1348" s="426">
        <v>219</v>
      </c>
      <c r="HQ1348" s="426">
        <v>220</v>
      </c>
      <c r="HR1348" s="426">
        <v>221</v>
      </c>
      <c r="HS1348" s="426">
        <v>222</v>
      </c>
      <c r="HT1348" s="426">
        <v>223</v>
      </c>
      <c r="HU1348" s="426">
        <v>224</v>
      </c>
      <c r="HV1348" s="426">
        <v>225</v>
      </c>
      <c r="HW1348" s="426">
        <v>226</v>
      </c>
      <c r="HX1348" s="426">
        <v>227</v>
      </c>
      <c r="HY1348" s="426">
        <v>228</v>
      </c>
      <c r="HZ1348" s="426">
        <v>229</v>
      </c>
      <c r="IA1348" s="426">
        <v>230</v>
      </c>
      <c r="IB1348" s="426">
        <v>231</v>
      </c>
      <c r="IC1348" s="426">
        <v>232</v>
      </c>
      <c r="ID1348" s="426">
        <v>233</v>
      </c>
      <c r="IE1348" s="426">
        <v>234</v>
      </c>
      <c r="IF1348" s="426">
        <v>235</v>
      </c>
      <c r="IG1348" s="426">
        <v>236</v>
      </c>
      <c r="IH1348" s="426">
        <v>237</v>
      </c>
      <c r="II1348" s="426">
        <v>238</v>
      </c>
      <c r="IJ1348" s="426">
        <v>239</v>
      </c>
      <c r="IK1348" s="426">
        <v>240</v>
      </c>
      <c r="IL1348" s="426">
        <v>241</v>
      </c>
      <c r="IM1348" s="426">
        <v>242</v>
      </c>
      <c r="IN1348" s="426">
        <v>243</v>
      </c>
      <c r="IO1348" s="426">
        <v>244</v>
      </c>
      <c r="IP1348" s="426">
        <v>245</v>
      </c>
      <c r="IQ1348" s="426">
        <v>246</v>
      </c>
      <c r="IR1348" s="426">
        <v>247</v>
      </c>
      <c r="IS1348" s="426">
        <v>248</v>
      </c>
      <c r="IT1348" s="426">
        <v>249</v>
      </c>
      <c r="IU1348" s="426">
        <v>250</v>
      </c>
      <c r="IV1348" s="426">
        <v>251</v>
      </c>
      <c r="IW1348" s="426">
        <v>252</v>
      </c>
      <c r="IX1348" s="426">
        <v>253</v>
      </c>
      <c r="IY1348" s="426">
        <v>254</v>
      </c>
      <c r="IZ1348" s="426">
        <v>255</v>
      </c>
      <c r="JA1348" s="426">
        <v>256</v>
      </c>
      <c r="JB1348" s="426">
        <v>257</v>
      </c>
      <c r="JC1348" s="426">
        <v>258</v>
      </c>
      <c r="JD1348" s="426">
        <v>259</v>
      </c>
      <c r="JE1348" s="426">
        <v>260</v>
      </c>
      <c r="JF1348" s="426">
        <v>261</v>
      </c>
      <c r="JG1348" s="426">
        <v>262</v>
      </c>
      <c r="JH1348" s="426">
        <v>263</v>
      </c>
      <c r="JI1348" s="426">
        <v>264</v>
      </c>
      <c r="JK1348" s="426">
        <v>265</v>
      </c>
      <c r="JL1348" s="426">
        <v>266</v>
      </c>
      <c r="JM1348" s="426">
        <v>267</v>
      </c>
      <c r="JN1348" s="426">
        <v>268</v>
      </c>
      <c r="JP1348" s="426">
        <v>269</v>
      </c>
      <c r="JQ1348" s="426">
        <v>270</v>
      </c>
      <c r="JR1348" s="426">
        <v>271</v>
      </c>
      <c r="JS1348" s="426">
        <v>272</v>
      </c>
    </row>
    <row r="1349" spans="4:279" x14ac:dyDescent="0.2">
      <c r="E1349" s="428" t="s">
        <v>157</v>
      </c>
      <c r="F1349" s="426">
        <v>30</v>
      </c>
      <c r="G1349" s="426">
        <v>194</v>
      </c>
      <c r="H1349" s="426">
        <v>44</v>
      </c>
      <c r="I1349" s="426">
        <v>7</v>
      </c>
      <c r="J1349" s="426">
        <v>263</v>
      </c>
      <c r="K1349" s="426">
        <v>73</v>
      </c>
      <c r="L1349" s="426">
        <v>179</v>
      </c>
      <c r="M1349" s="426">
        <v>207</v>
      </c>
      <c r="N1349" s="426">
        <v>107</v>
      </c>
      <c r="O1349" s="426">
        <v>158</v>
      </c>
      <c r="P1349" s="426">
        <v>214</v>
      </c>
      <c r="Q1349" s="426">
        <v>14</v>
      </c>
      <c r="R1349" s="426">
        <v>100</v>
      </c>
      <c r="S1349" s="426">
        <v>65</v>
      </c>
      <c r="T1349" s="426">
        <v>217</v>
      </c>
      <c r="U1349" s="426">
        <v>244</v>
      </c>
      <c r="V1349" s="426">
        <v>246</v>
      </c>
      <c r="W1349" s="426">
        <v>94</v>
      </c>
      <c r="X1349" s="426">
        <v>96</v>
      </c>
      <c r="Y1349" s="426">
        <v>28</v>
      </c>
      <c r="Z1349" s="426">
        <v>85</v>
      </c>
      <c r="AA1349" s="426">
        <v>196</v>
      </c>
      <c r="AB1349" s="426">
        <v>105</v>
      </c>
      <c r="AC1349" s="426">
        <v>27</v>
      </c>
      <c r="AD1349" s="426">
        <v>172</v>
      </c>
      <c r="AE1349" s="426">
        <v>210</v>
      </c>
      <c r="AF1349" s="426">
        <v>205</v>
      </c>
      <c r="AG1349" s="426">
        <v>268</v>
      </c>
      <c r="AH1349" s="426">
        <v>11</v>
      </c>
      <c r="AI1349" s="426">
        <v>139</v>
      </c>
      <c r="AJ1349" s="426">
        <v>254</v>
      </c>
      <c r="AK1349" s="426">
        <v>175</v>
      </c>
      <c r="AL1349" s="426">
        <v>67</v>
      </c>
      <c r="AM1349" s="426">
        <v>113</v>
      </c>
      <c r="AN1349" s="426">
        <v>271</v>
      </c>
      <c r="AO1349" s="426">
        <v>224</v>
      </c>
      <c r="AP1349" s="426">
        <v>138</v>
      </c>
      <c r="AQ1349" s="426">
        <v>64</v>
      </c>
      <c r="AR1349" s="426">
        <v>193</v>
      </c>
      <c r="AS1349" s="426">
        <v>84</v>
      </c>
      <c r="AT1349" s="426">
        <v>250</v>
      </c>
      <c r="AU1349" s="426">
        <v>99</v>
      </c>
      <c r="AV1349" s="426">
        <v>32</v>
      </c>
      <c r="AW1349" s="426">
        <v>58</v>
      </c>
      <c r="AX1349" s="426">
        <v>211</v>
      </c>
      <c r="AY1349" s="426">
        <v>112</v>
      </c>
      <c r="AZ1349" s="426">
        <v>189</v>
      </c>
      <c r="BA1349" s="426">
        <v>229</v>
      </c>
      <c r="BB1349" s="426">
        <v>48</v>
      </c>
      <c r="BC1349" s="426">
        <v>247</v>
      </c>
      <c r="BD1349" s="426">
        <v>47</v>
      </c>
      <c r="BE1349" s="426">
        <v>1</v>
      </c>
      <c r="BF1349" s="426">
        <v>81</v>
      </c>
      <c r="BG1349" s="426">
        <v>228</v>
      </c>
      <c r="BH1349" s="426">
        <v>186</v>
      </c>
      <c r="BI1349" s="426">
        <v>125</v>
      </c>
      <c r="BJ1349" s="426">
        <v>9</v>
      </c>
      <c r="BK1349" s="426">
        <v>197</v>
      </c>
      <c r="BL1349" s="426">
        <v>23</v>
      </c>
      <c r="BM1349" s="426">
        <v>184</v>
      </c>
      <c r="BN1349" s="426">
        <v>55</v>
      </c>
      <c r="BO1349" s="426">
        <v>140</v>
      </c>
      <c r="BP1349" s="426">
        <v>89</v>
      </c>
      <c r="BQ1349" s="426">
        <v>71</v>
      </c>
      <c r="BR1349" s="426">
        <v>143</v>
      </c>
      <c r="BS1349" s="426">
        <v>8</v>
      </c>
      <c r="BT1349" s="426">
        <v>68</v>
      </c>
      <c r="BU1349" s="426">
        <v>182</v>
      </c>
      <c r="BV1349" s="426">
        <v>132</v>
      </c>
      <c r="BW1349" s="426">
        <v>98</v>
      </c>
      <c r="BX1349" s="426">
        <v>38</v>
      </c>
      <c r="BY1349" s="426">
        <v>225</v>
      </c>
      <c r="BZ1349" s="426">
        <v>257</v>
      </c>
      <c r="CA1349" s="426">
        <v>108</v>
      </c>
      <c r="CB1349" s="426">
        <v>121</v>
      </c>
      <c r="CC1349" s="426">
        <v>20</v>
      </c>
      <c r="CD1349" s="426">
        <v>54</v>
      </c>
      <c r="CE1349" s="426">
        <v>119</v>
      </c>
      <c r="CF1349" s="426">
        <v>82</v>
      </c>
      <c r="CG1349" s="426">
        <v>31</v>
      </c>
      <c r="CH1349" s="426">
        <v>255</v>
      </c>
      <c r="CI1349" s="426">
        <v>130</v>
      </c>
      <c r="CJ1349" s="426">
        <v>141</v>
      </c>
      <c r="CK1349" s="426">
        <v>160</v>
      </c>
      <c r="CL1349" s="426">
        <v>26</v>
      </c>
      <c r="CM1349" s="426">
        <v>12</v>
      </c>
      <c r="CN1349" s="426">
        <v>200</v>
      </c>
      <c r="CO1349" s="426">
        <v>165</v>
      </c>
      <c r="CP1349" s="426">
        <v>232</v>
      </c>
      <c r="CQ1349" s="426">
        <v>176</v>
      </c>
      <c r="CR1349" s="426">
        <v>252</v>
      </c>
      <c r="CS1349" s="426">
        <v>267</v>
      </c>
      <c r="CT1349" s="426">
        <v>102</v>
      </c>
      <c r="CU1349" s="426">
        <v>220</v>
      </c>
      <c r="CV1349" s="426">
        <v>199</v>
      </c>
      <c r="CW1349" s="426">
        <v>53</v>
      </c>
      <c r="CX1349" s="426">
        <v>34</v>
      </c>
      <c r="CY1349" s="426">
        <v>269</v>
      </c>
      <c r="CZ1349" s="426">
        <v>151</v>
      </c>
      <c r="DA1349" s="426">
        <v>41</v>
      </c>
      <c r="DB1349" s="426">
        <v>93</v>
      </c>
      <c r="DC1349" s="426">
        <v>174</v>
      </c>
      <c r="DD1349" s="426">
        <v>49</v>
      </c>
      <c r="DE1349" s="426">
        <v>117</v>
      </c>
      <c r="DF1349" s="426">
        <v>148</v>
      </c>
      <c r="DG1349" s="426">
        <v>270</v>
      </c>
      <c r="DH1349" s="426">
        <v>245</v>
      </c>
      <c r="DI1349" s="426">
        <v>97</v>
      </c>
      <c r="DJ1349" s="426">
        <v>88</v>
      </c>
      <c r="DK1349" s="426">
        <v>259</v>
      </c>
      <c r="DL1349" s="426">
        <v>5</v>
      </c>
      <c r="DM1349" s="426">
        <v>230</v>
      </c>
      <c r="DN1349" s="426">
        <v>21</v>
      </c>
      <c r="DO1349" s="426">
        <v>91</v>
      </c>
      <c r="DP1349" s="426">
        <v>238</v>
      </c>
      <c r="DQ1349" s="426">
        <v>180</v>
      </c>
      <c r="DR1349" s="426">
        <v>249</v>
      </c>
      <c r="DS1349" s="426">
        <v>39</v>
      </c>
      <c r="DT1349" s="426">
        <v>221</v>
      </c>
      <c r="DU1349" s="426">
        <v>204</v>
      </c>
      <c r="DV1349" s="426">
        <v>19</v>
      </c>
      <c r="DW1349" s="426">
        <v>78</v>
      </c>
      <c r="DX1349" s="426">
        <v>60</v>
      </c>
      <c r="DY1349" s="426">
        <v>116</v>
      </c>
      <c r="DZ1349" s="426">
        <v>256</v>
      </c>
      <c r="EA1349" s="426">
        <v>114</v>
      </c>
      <c r="EB1349" s="426">
        <v>63</v>
      </c>
      <c r="EC1349" s="426">
        <v>262</v>
      </c>
      <c r="ED1349" s="426">
        <v>106</v>
      </c>
      <c r="EE1349" s="426">
        <v>208</v>
      </c>
      <c r="EF1349" s="426">
        <v>150</v>
      </c>
      <c r="EG1349" s="426">
        <v>203</v>
      </c>
      <c r="EH1349" s="426">
        <v>261</v>
      </c>
      <c r="EI1349" s="426">
        <v>166</v>
      </c>
      <c r="EJ1349" s="426">
        <v>248</v>
      </c>
      <c r="EK1349" s="426">
        <v>219</v>
      </c>
      <c r="EL1349" s="426">
        <v>181</v>
      </c>
      <c r="EM1349" s="426">
        <v>177</v>
      </c>
      <c r="EN1349" s="426">
        <v>110</v>
      </c>
      <c r="EO1349" s="426">
        <v>136</v>
      </c>
      <c r="EP1349" s="426">
        <v>243</v>
      </c>
      <c r="EQ1349" s="426">
        <v>111</v>
      </c>
      <c r="ER1349" s="426">
        <v>227</v>
      </c>
      <c r="ES1349" s="426">
        <v>17</v>
      </c>
      <c r="ET1349" s="426">
        <v>198</v>
      </c>
      <c r="EU1349" s="426">
        <v>50</v>
      </c>
      <c r="EV1349" s="426">
        <v>51</v>
      </c>
      <c r="EW1349" s="426">
        <v>170</v>
      </c>
      <c r="EX1349" s="426">
        <v>152</v>
      </c>
      <c r="EY1349" s="426">
        <v>36</v>
      </c>
      <c r="EZ1349" s="426">
        <v>95</v>
      </c>
      <c r="FA1349" s="426">
        <v>40</v>
      </c>
      <c r="FB1349" s="426">
        <v>59</v>
      </c>
      <c r="FC1349" s="426">
        <v>118</v>
      </c>
      <c r="FD1349" s="426">
        <v>265</v>
      </c>
      <c r="FE1349" s="426">
        <v>45</v>
      </c>
      <c r="FF1349" s="426">
        <v>155</v>
      </c>
      <c r="FG1349" s="426">
        <v>241</v>
      </c>
      <c r="FH1349" s="426">
        <v>6</v>
      </c>
      <c r="FI1349" s="426">
        <v>264</v>
      </c>
      <c r="FJ1349" s="426">
        <v>74</v>
      </c>
      <c r="FK1349" s="426">
        <v>103</v>
      </c>
      <c r="FL1349" s="426">
        <v>251</v>
      </c>
      <c r="FM1349" s="426">
        <v>187</v>
      </c>
      <c r="FN1349" s="426">
        <v>222</v>
      </c>
      <c r="FO1349" s="426">
        <v>135</v>
      </c>
      <c r="FP1349" s="426">
        <v>80</v>
      </c>
      <c r="FQ1349" s="426">
        <v>16</v>
      </c>
      <c r="FR1349" s="426">
        <v>215</v>
      </c>
      <c r="FS1349" s="426">
        <v>191</v>
      </c>
      <c r="FT1349" s="426">
        <v>123</v>
      </c>
      <c r="FU1349" s="426">
        <v>156</v>
      </c>
      <c r="FV1349" s="426">
        <v>72</v>
      </c>
      <c r="FW1349" s="426">
        <v>115</v>
      </c>
      <c r="FX1349" s="426">
        <v>69</v>
      </c>
      <c r="FY1349" s="426">
        <v>272</v>
      </c>
      <c r="FZ1349" s="426">
        <v>33</v>
      </c>
      <c r="GA1349" s="426">
        <v>239</v>
      </c>
      <c r="GB1349" s="426">
        <v>190</v>
      </c>
      <c r="GC1349" s="426">
        <v>233</v>
      </c>
      <c r="GD1349" s="426">
        <v>104</v>
      </c>
      <c r="GE1349" s="426">
        <v>90</v>
      </c>
      <c r="GF1349" s="426">
        <v>137</v>
      </c>
      <c r="GG1349" s="426">
        <v>183</v>
      </c>
      <c r="GH1349" s="426">
        <v>127</v>
      </c>
      <c r="GI1349" s="426">
        <v>188</v>
      </c>
      <c r="GJ1349" s="426">
        <v>25</v>
      </c>
      <c r="GK1349" s="426">
        <v>147</v>
      </c>
      <c r="GL1349" s="426">
        <v>168</v>
      </c>
      <c r="GM1349" s="426">
        <v>202</v>
      </c>
      <c r="GN1349" s="426">
        <v>153</v>
      </c>
      <c r="GO1349" s="426">
        <v>164</v>
      </c>
      <c r="GP1349" s="426">
        <v>42</v>
      </c>
      <c r="GQ1349" s="426">
        <v>236</v>
      </c>
      <c r="GR1349" s="426">
        <v>216</v>
      </c>
      <c r="GS1349" s="426">
        <v>4</v>
      </c>
      <c r="GT1349" s="426">
        <v>128</v>
      </c>
      <c r="GU1349" s="426">
        <v>52</v>
      </c>
      <c r="GV1349" s="426">
        <v>86</v>
      </c>
      <c r="GW1349" s="426">
        <v>234</v>
      </c>
      <c r="GX1349" s="426">
        <v>242</v>
      </c>
      <c r="GY1349" s="426">
        <v>29</v>
      </c>
      <c r="GZ1349" s="426">
        <v>149</v>
      </c>
      <c r="HA1349" s="426">
        <v>10</v>
      </c>
      <c r="HB1349" s="426">
        <v>173</v>
      </c>
      <c r="HC1349" s="426">
        <v>240</v>
      </c>
      <c r="HD1349" s="426">
        <v>13</v>
      </c>
      <c r="HE1349" s="426">
        <v>146</v>
      </c>
      <c r="HF1349" s="426">
        <v>218</v>
      </c>
      <c r="HG1349" s="426">
        <v>43</v>
      </c>
      <c r="HH1349" s="426">
        <v>120</v>
      </c>
      <c r="HI1349" s="426">
        <v>35</v>
      </c>
      <c r="HJ1349" s="426">
        <v>266</v>
      </c>
      <c r="HK1349" s="426">
        <v>56</v>
      </c>
      <c r="HL1349" s="426">
        <v>109</v>
      </c>
      <c r="HM1349" s="426">
        <v>159</v>
      </c>
      <c r="HN1349" s="426">
        <v>126</v>
      </c>
      <c r="HO1349" s="426">
        <v>142</v>
      </c>
      <c r="HP1349" s="426">
        <v>195</v>
      </c>
      <c r="HQ1349" s="426">
        <v>163</v>
      </c>
      <c r="HR1349" s="426">
        <v>178</v>
      </c>
      <c r="HS1349" s="426">
        <v>83</v>
      </c>
      <c r="HT1349" s="426">
        <v>206</v>
      </c>
      <c r="HU1349" s="426">
        <v>15</v>
      </c>
      <c r="HV1349" s="426">
        <v>22</v>
      </c>
      <c r="HW1349" s="426">
        <v>133</v>
      </c>
      <c r="HX1349" s="426">
        <v>145</v>
      </c>
      <c r="HY1349" s="426">
        <v>62</v>
      </c>
      <c r="HZ1349" s="426">
        <v>237</v>
      </c>
      <c r="IA1349" s="426">
        <v>57</v>
      </c>
      <c r="IB1349" s="426">
        <v>75</v>
      </c>
      <c r="IC1349" s="426">
        <v>223</v>
      </c>
      <c r="ID1349" s="426">
        <v>66</v>
      </c>
      <c r="IE1349" s="426">
        <v>77</v>
      </c>
      <c r="IF1349" s="426">
        <v>124</v>
      </c>
      <c r="IG1349" s="426">
        <v>79</v>
      </c>
      <c r="IH1349" s="426">
        <v>154</v>
      </c>
      <c r="II1349" s="426">
        <v>162</v>
      </c>
      <c r="IJ1349" s="426">
        <v>258</v>
      </c>
      <c r="IK1349" s="426">
        <v>144</v>
      </c>
      <c r="IL1349" s="426">
        <v>2</v>
      </c>
      <c r="IM1349" s="426">
        <v>161</v>
      </c>
      <c r="IN1349" s="426">
        <v>122</v>
      </c>
      <c r="IO1349" s="426">
        <v>212</v>
      </c>
      <c r="IP1349" s="426">
        <v>87</v>
      </c>
      <c r="IQ1349" s="426">
        <v>129</v>
      </c>
      <c r="IR1349" s="426">
        <v>235</v>
      </c>
      <c r="IS1349" s="426">
        <v>37</v>
      </c>
      <c r="IT1349" s="426">
        <v>157</v>
      </c>
      <c r="IU1349" s="426">
        <v>46</v>
      </c>
      <c r="IV1349" s="426">
        <v>209</v>
      </c>
      <c r="IW1349" s="426">
        <v>169</v>
      </c>
      <c r="IX1349" s="426">
        <v>185</v>
      </c>
      <c r="IY1349" s="426">
        <v>171</v>
      </c>
      <c r="IZ1349" s="426">
        <v>101</v>
      </c>
      <c r="JA1349" s="426">
        <v>24</v>
      </c>
      <c r="JB1349" s="426">
        <v>3</v>
      </c>
      <c r="JC1349" s="426">
        <v>76</v>
      </c>
      <c r="JD1349" s="426">
        <v>260</v>
      </c>
      <c r="JE1349" s="426">
        <v>131</v>
      </c>
      <c r="JF1349" s="426">
        <v>134</v>
      </c>
      <c r="JG1349" s="426">
        <v>226</v>
      </c>
      <c r="JH1349" s="426">
        <v>201</v>
      </c>
      <c r="JI1349" s="426">
        <v>92</v>
      </c>
      <c r="JK1349" s="426">
        <v>192</v>
      </c>
      <c r="JL1349" s="426">
        <v>70</v>
      </c>
      <c r="JM1349" s="426">
        <v>167</v>
      </c>
      <c r="JN1349" s="426">
        <v>213</v>
      </c>
      <c r="JP1349" s="426">
        <v>18</v>
      </c>
      <c r="JQ1349" s="426">
        <v>253</v>
      </c>
      <c r="JR1349" s="426">
        <v>231</v>
      </c>
      <c r="JS1349" s="426">
        <v>61</v>
      </c>
    </row>
    <row r="1350" spans="4:279" x14ac:dyDescent="0.2">
      <c r="E1350" s="428" t="s">
        <v>159</v>
      </c>
      <c r="F1350" s="426">
        <v>70</v>
      </c>
      <c r="G1350" s="426">
        <v>170</v>
      </c>
      <c r="H1350" s="426">
        <v>211</v>
      </c>
      <c r="I1350" s="426">
        <v>180</v>
      </c>
      <c r="J1350" s="426">
        <v>128</v>
      </c>
      <c r="K1350" s="426">
        <v>132</v>
      </c>
      <c r="L1350" s="426">
        <v>85</v>
      </c>
      <c r="M1350" s="426">
        <v>87</v>
      </c>
      <c r="N1350" s="426">
        <v>137</v>
      </c>
      <c r="O1350" s="426">
        <v>178</v>
      </c>
      <c r="P1350" s="426">
        <v>115</v>
      </c>
      <c r="Q1350" s="426">
        <v>263</v>
      </c>
      <c r="R1350" s="426">
        <v>175</v>
      </c>
      <c r="S1350" s="426">
        <v>20</v>
      </c>
      <c r="T1350" s="426">
        <v>1</v>
      </c>
      <c r="U1350" s="426">
        <v>264</v>
      </c>
      <c r="V1350" s="426">
        <v>59</v>
      </c>
      <c r="W1350" s="426">
        <v>191</v>
      </c>
      <c r="X1350" s="426">
        <v>162</v>
      </c>
      <c r="Y1350" s="426">
        <v>206</v>
      </c>
      <c r="Z1350" s="426">
        <v>84</v>
      </c>
      <c r="AA1350" s="426">
        <v>56</v>
      </c>
      <c r="AB1350" s="426">
        <v>46</v>
      </c>
      <c r="AC1350" s="426">
        <v>90</v>
      </c>
      <c r="AD1350" s="426">
        <v>227</v>
      </c>
      <c r="AE1350" s="426">
        <v>108</v>
      </c>
      <c r="AF1350" s="426">
        <v>98</v>
      </c>
      <c r="AG1350" s="426">
        <v>7</v>
      </c>
      <c r="AH1350" s="426">
        <v>102</v>
      </c>
      <c r="AI1350" s="426">
        <v>61</v>
      </c>
      <c r="AJ1350" s="426">
        <v>113</v>
      </c>
      <c r="AK1350" s="426">
        <v>143</v>
      </c>
      <c r="AL1350" s="426">
        <v>164</v>
      </c>
      <c r="AM1350" s="426">
        <v>95</v>
      </c>
      <c r="AN1350" s="426">
        <v>6</v>
      </c>
      <c r="AO1350" s="426">
        <v>215</v>
      </c>
      <c r="AP1350" s="426">
        <v>58</v>
      </c>
      <c r="AQ1350" s="426">
        <v>242</v>
      </c>
      <c r="AR1350" s="426">
        <v>240</v>
      </c>
      <c r="AS1350" s="426">
        <v>223</v>
      </c>
      <c r="AT1350" s="426">
        <v>65</v>
      </c>
      <c r="AU1350" s="426">
        <v>36</v>
      </c>
      <c r="AV1350" s="426">
        <v>75</v>
      </c>
      <c r="AW1350" s="426">
        <v>226</v>
      </c>
      <c r="AX1350" s="426">
        <v>253</v>
      </c>
      <c r="AY1350" s="426">
        <v>109</v>
      </c>
      <c r="AZ1350" s="426">
        <v>239</v>
      </c>
      <c r="BA1350" s="426">
        <v>169</v>
      </c>
      <c r="BB1350" s="426">
        <v>67</v>
      </c>
      <c r="BC1350" s="426">
        <v>74</v>
      </c>
      <c r="BD1350" s="426">
        <v>44</v>
      </c>
      <c r="BE1350" s="426">
        <v>125</v>
      </c>
      <c r="BF1350" s="426">
        <v>225</v>
      </c>
      <c r="BG1350" s="426">
        <v>156</v>
      </c>
      <c r="BH1350" s="426">
        <v>201</v>
      </c>
      <c r="BI1350" s="426">
        <v>220</v>
      </c>
      <c r="BJ1350" s="426">
        <v>271</v>
      </c>
      <c r="BK1350" s="426">
        <v>152</v>
      </c>
      <c r="BL1350" s="426">
        <v>188</v>
      </c>
      <c r="BM1350" s="426">
        <v>161</v>
      </c>
      <c r="BN1350" s="426">
        <v>259</v>
      </c>
      <c r="BO1350" s="426">
        <v>229</v>
      </c>
      <c r="BP1350" s="426">
        <v>157</v>
      </c>
      <c r="BQ1350" s="426">
        <v>68</v>
      </c>
      <c r="BR1350" s="426">
        <v>207</v>
      </c>
      <c r="BS1350" s="426">
        <v>17</v>
      </c>
      <c r="BT1350" s="426">
        <v>24</v>
      </c>
      <c r="BU1350" s="426">
        <v>54</v>
      </c>
      <c r="BV1350" s="426">
        <v>45</v>
      </c>
      <c r="BW1350" s="426">
        <v>141</v>
      </c>
      <c r="BX1350" s="426">
        <v>217</v>
      </c>
      <c r="BY1350" s="426">
        <v>106</v>
      </c>
      <c r="BZ1350" s="426">
        <v>19</v>
      </c>
      <c r="CA1350" s="426">
        <v>101</v>
      </c>
      <c r="CB1350" s="426">
        <v>91</v>
      </c>
      <c r="CC1350" s="426">
        <v>184</v>
      </c>
      <c r="CD1350" s="426">
        <v>250</v>
      </c>
      <c r="CE1350" s="426">
        <v>92</v>
      </c>
      <c r="CF1350" s="426">
        <v>243</v>
      </c>
      <c r="CG1350" s="426">
        <v>231</v>
      </c>
      <c r="CH1350" s="426">
        <v>139</v>
      </c>
      <c r="CI1350" s="426">
        <v>158</v>
      </c>
      <c r="CJ1350" s="426">
        <v>249</v>
      </c>
      <c r="CK1350" s="426">
        <v>50</v>
      </c>
      <c r="CL1350" s="426">
        <v>181</v>
      </c>
      <c r="CM1350" s="426">
        <v>195</v>
      </c>
      <c r="CN1350" s="426">
        <v>168</v>
      </c>
      <c r="CO1350" s="426">
        <v>96</v>
      </c>
      <c r="CP1350" s="426">
        <v>21</v>
      </c>
      <c r="CQ1350" s="426">
        <v>262</v>
      </c>
      <c r="CR1350" s="426">
        <v>88</v>
      </c>
      <c r="CS1350" s="426">
        <v>43</v>
      </c>
      <c r="CT1350" s="426">
        <v>187</v>
      </c>
      <c r="CU1350" s="426">
        <v>167</v>
      </c>
      <c r="CV1350" s="426">
        <v>246</v>
      </c>
      <c r="CW1350" s="426">
        <v>48</v>
      </c>
      <c r="CX1350" s="426">
        <v>193</v>
      </c>
      <c r="CY1350" s="426">
        <v>200</v>
      </c>
      <c r="CZ1350" s="426">
        <v>255</v>
      </c>
      <c r="DA1350" s="426">
        <v>267</v>
      </c>
      <c r="DB1350" s="426">
        <v>99</v>
      </c>
      <c r="DC1350" s="426">
        <v>256</v>
      </c>
      <c r="DD1350" s="426">
        <v>80</v>
      </c>
      <c r="DE1350" s="426">
        <v>13</v>
      </c>
      <c r="DF1350" s="426">
        <v>261</v>
      </c>
      <c r="DG1350" s="426">
        <v>163</v>
      </c>
      <c r="DH1350" s="426">
        <v>89</v>
      </c>
      <c r="DI1350" s="426">
        <v>25</v>
      </c>
      <c r="DJ1350" s="426">
        <v>265</v>
      </c>
      <c r="DK1350" s="426">
        <v>72</v>
      </c>
      <c r="DL1350" s="426">
        <v>154</v>
      </c>
      <c r="DM1350" s="426">
        <v>234</v>
      </c>
      <c r="DN1350" s="426">
        <v>77</v>
      </c>
      <c r="DO1350" s="426">
        <v>111</v>
      </c>
      <c r="DP1350" s="426">
        <v>209</v>
      </c>
      <c r="DQ1350" s="426">
        <v>232</v>
      </c>
      <c r="DR1350" s="426">
        <v>60</v>
      </c>
      <c r="DS1350" s="426">
        <v>254</v>
      </c>
      <c r="DT1350" s="426">
        <v>197</v>
      </c>
      <c r="DU1350" s="426">
        <v>8</v>
      </c>
      <c r="DV1350" s="426">
        <v>14</v>
      </c>
      <c r="DW1350" s="426">
        <v>118</v>
      </c>
      <c r="DX1350" s="426">
        <v>57</v>
      </c>
      <c r="DY1350" s="426">
        <v>269</v>
      </c>
      <c r="DZ1350" s="426">
        <v>18</v>
      </c>
      <c r="EA1350" s="426">
        <v>107</v>
      </c>
      <c r="EB1350" s="426">
        <v>144</v>
      </c>
      <c r="EC1350" s="426">
        <v>114</v>
      </c>
      <c r="ED1350" s="426">
        <v>12</v>
      </c>
      <c r="EE1350" s="426">
        <v>66</v>
      </c>
      <c r="EF1350" s="426">
        <v>204</v>
      </c>
      <c r="EG1350" s="426">
        <v>129</v>
      </c>
      <c r="EH1350" s="426">
        <v>237</v>
      </c>
      <c r="EI1350" s="426">
        <v>172</v>
      </c>
      <c r="EJ1350" s="426">
        <v>11</v>
      </c>
      <c r="EK1350" s="426">
        <v>15</v>
      </c>
      <c r="EL1350" s="426">
        <v>165</v>
      </c>
      <c r="EM1350" s="426">
        <v>214</v>
      </c>
      <c r="EN1350" s="426">
        <v>241</v>
      </c>
      <c r="EO1350" s="426">
        <v>196</v>
      </c>
      <c r="EP1350" s="426">
        <v>110</v>
      </c>
      <c r="EQ1350" s="426">
        <v>148</v>
      </c>
      <c r="ER1350" s="426">
        <v>40</v>
      </c>
      <c r="ES1350" s="426">
        <v>47</v>
      </c>
      <c r="ET1350" s="426">
        <v>116</v>
      </c>
      <c r="EU1350" s="426">
        <v>199</v>
      </c>
      <c r="EV1350" s="426">
        <v>100</v>
      </c>
      <c r="EW1350" s="426">
        <v>166</v>
      </c>
      <c r="EX1350" s="426">
        <v>76</v>
      </c>
      <c r="EY1350" s="426">
        <v>142</v>
      </c>
      <c r="EZ1350" s="426">
        <v>94</v>
      </c>
      <c r="FA1350" s="426">
        <v>216</v>
      </c>
      <c r="FB1350" s="426">
        <v>55</v>
      </c>
      <c r="FC1350" s="426">
        <v>126</v>
      </c>
      <c r="FD1350" s="426">
        <v>83</v>
      </c>
      <c r="FE1350" s="426">
        <v>130</v>
      </c>
      <c r="FF1350" s="426">
        <v>218</v>
      </c>
      <c r="FG1350" s="426">
        <v>29</v>
      </c>
      <c r="FH1350" s="426">
        <v>78</v>
      </c>
      <c r="FI1350" s="426">
        <v>138</v>
      </c>
      <c r="FJ1350" s="426">
        <v>39</v>
      </c>
      <c r="FK1350" s="426">
        <v>183</v>
      </c>
      <c r="FL1350" s="426">
        <v>189</v>
      </c>
      <c r="FM1350" s="426">
        <v>31</v>
      </c>
      <c r="FN1350" s="426">
        <v>52</v>
      </c>
      <c r="FO1350" s="426">
        <v>160</v>
      </c>
      <c r="FP1350" s="426">
        <v>28</v>
      </c>
      <c r="FQ1350" s="426">
        <v>174</v>
      </c>
      <c r="FR1350" s="426">
        <v>131</v>
      </c>
      <c r="FS1350" s="426">
        <v>2</v>
      </c>
      <c r="FT1350" s="426">
        <v>202</v>
      </c>
      <c r="FU1350" s="426">
        <v>10</v>
      </c>
      <c r="FV1350" s="426">
        <v>230</v>
      </c>
      <c r="FW1350" s="426">
        <v>182</v>
      </c>
      <c r="FX1350" s="426">
        <v>251</v>
      </c>
      <c r="FY1350" s="426">
        <v>198</v>
      </c>
      <c r="FZ1350" s="426">
        <v>213</v>
      </c>
      <c r="GA1350" s="426">
        <v>221</v>
      </c>
      <c r="GB1350" s="426">
        <v>38</v>
      </c>
      <c r="GC1350" s="426">
        <v>103</v>
      </c>
      <c r="GD1350" s="426">
        <v>203</v>
      </c>
      <c r="GE1350" s="426">
        <v>228</v>
      </c>
      <c r="GF1350" s="426">
        <v>9</v>
      </c>
      <c r="GG1350" s="426">
        <v>33</v>
      </c>
      <c r="GH1350" s="426">
        <v>93</v>
      </c>
      <c r="GI1350" s="426">
        <v>105</v>
      </c>
      <c r="GJ1350" s="426">
        <v>268</v>
      </c>
      <c r="GK1350" s="426">
        <v>121</v>
      </c>
      <c r="GL1350" s="426">
        <v>145</v>
      </c>
      <c r="GM1350" s="426">
        <v>112</v>
      </c>
      <c r="GN1350" s="426">
        <v>260</v>
      </c>
      <c r="GO1350" s="426">
        <v>30</v>
      </c>
      <c r="GP1350" s="426">
        <v>35</v>
      </c>
      <c r="GQ1350" s="426">
        <v>51</v>
      </c>
      <c r="GR1350" s="426">
        <v>147</v>
      </c>
      <c r="GS1350" s="426">
        <v>23</v>
      </c>
      <c r="GT1350" s="426">
        <v>185</v>
      </c>
      <c r="GU1350" s="426">
        <v>140</v>
      </c>
      <c r="GV1350" s="426">
        <v>53</v>
      </c>
      <c r="GW1350" s="426">
        <v>62</v>
      </c>
      <c r="GX1350" s="426">
        <v>119</v>
      </c>
      <c r="GY1350" s="426">
        <v>258</v>
      </c>
      <c r="GZ1350" s="426">
        <v>194</v>
      </c>
      <c r="HA1350" s="426">
        <v>73</v>
      </c>
      <c r="HB1350" s="426">
        <v>16</v>
      </c>
      <c r="HC1350" s="426">
        <v>222</v>
      </c>
      <c r="HD1350" s="426">
        <v>104</v>
      </c>
      <c r="HE1350" s="426">
        <v>134</v>
      </c>
      <c r="HF1350" s="426">
        <v>210</v>
      </c>
      <c r="HG1350" s="426">
        <v>266</v>
      </c>
      <c r="HH1350" s="426">
        <v>179</v>
      </c>
      <c r="HI1350" s="426">
        <v>86</v>
      </c>
      <c r="HJ1350" s="426">
        <v>117</v>
      </c>
      <c r="HK1350" s="426">
        <v>122</v>
      </c>
      <c r="HL1350" s="426">
        <v>257</v>
      </c>
      <c r="HM1350" s="426">
        <v>124</v>
      </c>
      <c r="HN1350" s="426">
        <v>248</v>
      </c>
      <c r="HO1350" s="426">
        <v>171</v>
      </c>
      <c r="HP1350" s="426">
        <v>176</v>
      </c>
      <c r="HQ1350" s="426">
        <v>192</v>
      </c>
      <c r="HR1350" s="426">
        <v>208</v>
      </c>
      <c r="HS1350" s="426">
        <v>233</v>
      </c>
      <c r="HT1350" s="426">
        <v>82</v>
      </c>
      <c r="HU1350" s="426">
        <v>26</v>
      </c>
      <c r="HV1350" s="426">
        <v>97</v>
      </c>
      <c r="HW1350" s="426">
        <v>173</v>
      </c>
      <c r="HX1350" s="426">
        <v>81</v>
      </c>
      <c r="HY1350" s="426">
        <v>159</v>
      </c>
      <c r="HZ1350" s="426">
        <v>133</v>
      </c>
      <c r="IA1350" s="426">
        <v>272</v>
      </c>
      <c r="IB1350" s="426">
        <v>238</v>
      </c>
      <c r="IC1350" s="426">
        <v>219</v>
      </c>
      <c r="ID1350" s="426">
        <v>135</v>
      </c>
      <c r="IE1350" s="426">
        <v>32</v>
      </c>
      <c r="IF1350" s="426">
        <v>244</v>
      </c>
      <c r="IG1350" s="426">
        <v>34</v>
      </c>
      <c r="IH1350" s="426">
        <v>149</v>
      </c>
      <c r="II1350" s="426">
        <v>247</v>
      </c>
      <c r="IJ1350" s="426">
        <v>63</v>
      </c>
      <c r="IK1350" s="426">
        <v>177</v>
      </c>
      <c r="IL1350" s="426">
        <v>155</v>
      </c>
      <c r="IM1350" s="426">
        <v>49</v>
      </c>
      <c r="IN1350" s="426">
        <v>79</v>
      </c>
      <c r="IO1350" s="426">
        <v>3</v>
      </c>
      <c r="IP1350" s="426">
        <v>42</v>
      </c>
      <c r="IQ1350" s="426">
        <v>69</v>
      </c>
      <c r="IR1350" s="426">
        <v>186</v>
      </c>
      <c r="IS1350" s="426">
        <v>5</v>
      </c>
      <c r="IT1350" s="426">
        <v>146</v>
      </c>
      <c r="IU1350" s="426">
        <v>27</v>
      </c>
      <c r="IV1350" s="426">
        <v>212</v>
      </c>
      <c r="IW1350" s="426">
        <v>41</v>
      </c>
      <c r="IX1350" s="426">
        <v>205</v>
      </c>
      <c r="IY1350" s="426">
        <v>270</v>
      </c>
      <c r="IZ1350" s="426">
        <v>153</v>
      </c>
      <c r="JA1350" s="426">
        <v>235</v>
      </c>
      <c r="JB1350" s="426">
        <v>64</v>
      </c>
      <c r="JC1350" s="426">
        <v>151</v>
      </c>
      <c r="JD1350" s="426">
        <v>150</v>
      </c>
      <c r="JE1350" s="426">
        <v>236</v>
      </c>
      <c r="JF1350" s="426">
        <v>190</v>
      </c>
      <c r="JG1350" s="426">
        <v>136</v>
      </c>
      <c r="JH1350" s="426">
        <v>245</v>
      </c>
      <c r="JI1350" s="426">
        <v>252</v>
      </c>
      <c r="JK1350" s="426">
        <v>127</v>
      </c>
      <c r="JL1350" s="426">
        <v>224</v>
      </c>
      <c r="JM1350" s="426">
        <v>71</v>
      </c>
      <c r="JN1350" s="426">
        <v>37</v>
      </c>
      <c r="JP1350" s="426">
        <v>22</v>
      </c>
      <c r="JQ1350" s="426">
        <v>120</v>
      </c>
      <c r="JR1350" s="426">
        <v>4</v>
      </c>
      <c r="JS1350" s="426">
        <v>123</v>
      </c>
    </row>
    <row r="1352" spans="4:279" x14ac:dyDescent="0.2">
      <c r="D1352" s="429">
        <v>273</v>
      </c>
      <c r="E1352" s="429" t="s">
        <v>179</v>
      </c>
    </row>
    <row r="1353" spans="4:279" x14ac:dyDescent="0.2">
      <c r="E1353" s="428" t="s">
        <v>130</v>
      </c>
      <c r="F1353" s="426">
        <v>1</v>
      </c>
      <c r="G1353" s="426">
        <v>2</v>
      </c>
      <c r="H1353" s="426">
        <v>3</v>
      </c>
      <c r="I1353" s="426">
        <v>4</v>
      </c>
      <c r="J1353" s="426">
        <v>5</v>
      </c>
      <c r="K1353" s="426">
        <v>6</v>
      </c>
      <c r="L1353" s="426">
        <v>7</v>
      </c>
      <c r="M1353" s="426">
        <v>8</v>
      </c>
      <c r="N1353" s="426">
        <v>9</v>
      </c>
      <c r="O1353" s="426">
        <v>10</v>
      </c>
      <c r="P1353" s="426">
        <v>11</v>
      </c>
      <c r="Q1353" s="426">
        <v>12</v>
      </c>
      <c r="R1353" s="426">
        <v>13</v>
      </c>
      <c r="S1353" s="426">
        <v>14</v>
      </c>
      <c r="T1353" s="426">
        <v>15</v>
      </c>
      <c r="U1353" s="426">
        <v>16</v>
      </c>
      <c r="V1353" s="426">
        <v>17</v>
      </c>
      <c r="W1353" s="426">
        <v>18</v>
      </c>
      <c r="X1353" s="426">
        <v>19</v>
      </c>
      <c r="Y1353" s="426">
        <v>20</v>
      </c>
      <c r="Z1353" s="426">
        <v>21</v>
      </c>
      <c r="AA1353" s="426">
        <v>22</v>
      </c>
      <c r="AB1353" s="426">
        <v>23</v>
      </c>
      <c r="AC1353" s="426">
        <v>24</v>
      </c>
      <c r="AD1353" s="426">
        <v>25</v>
      </c>
      <c r="AE1353" s="426">
        <v>26</v>
      </c>
      <c r="AF1353" s="426">
        <v>27</v>
      </c>
      <c r="AG1353" s="426">
        <v>28</v>
      </c>
      <c r="AH1353" s="426">
        <v>29</v>
      </c>
      <c r="AI1353" s="426">
        <v>30</v>
      </c>
      <c r="AJ1353" s="426">
        <v>31</v>
      </c>
      <c r="AK1353" s="426">
        <v>32</v>
      </c>
      <c r="AL1353" s="426">
        <v>33</v>
      </c>
      <c r="AM1353" s="426">
        <v>34</v>
      </c>
      <c r="AN1353" s="426">
        <v>35</v>
      </c>
      <c r="AO1353" s="426">
        <v>36</v>
      </c>
      <c r="AP1353" s="426">
        <v>37</v>
      </c>
      <c r="AQ1353" s="426">
        <v>38</v>
      </c>
      <c r="AR1353" s="426">
        <v>39</v>
      </c>
      <c r="AS1353" s="426">
        <v>40</v>
      </c>
      <c r="AT1353" s="426">
        <v>41</v>
      </c>
      <c r="AU1353" s="426">
        <v>42</v>
      </c>
      <c r="AV1353" s="426">
        <v>43</v>
      </c>
      <c r="AW1353" s="426">
        <v>44</v>
      </c>
      <c r="AX1353" s="426">
        <v>45</v>
      </c>
      <c r="AY1353" s="426">
        <v>46</v>
      </c>
      <c r="AZ1353" s="426">
        <v>47</v>
      </c>
      <c r="BA1353" s="426">
        <v>48</v>
      </c>
      <c r="BB1353" s="426">
        <v>49</v>
      </c>
      <c r="BC1353" s="426">
        <v>50</v>
      </c>
      <c r="BD1353" s="426">
        <v>51</v>
      </c>
      <c r="BE1353" s="426">
        <v>52</v>
      </c>
      <c r="BF1353" s="426">
        <v>53</v>
      </c>
      <c r="BG1353" s="426">
        <v>54</v>
      </c>
      <c r="BH1353" s="426">
        <v>55</v>
      </c>
      <c r="BI1353" s="426">
        <v>56</v>
      </c>
      <c r="BJ1353" s="426">
        <v>57</v>
      </c>
      <c r="BK1353" s="426">
        <v>58</v>
      </c>
      <c r="BL1353" s="426">
        <v>59</v>
      </c>
      <c r="BM1353" s="426">
        <v>60</v>
      </c>
      <c r="BN1353" s="426">
        <v>61</v>
      </c>
      <c r="BO1353" s="426">
        <v>62</v>
      </c>
      <c r="BP1353" s="426">
        <v>63</v>
      </c>
      <c r="BQ1353" s="426">
        <v>64</v>
      </c>
      <c r="BR1353" s="426">
        <v>65</v>
      </c>
      <c r="BS1353" s="426">
        <v>66</v>
      </c>
      <c r="BT1353" s="426">
        <v>67</v>
      </c>
      <c r="BU1353" s="426">
        <v>68</v>
      </c>
      <c r="BV1353" s="426">
        <v>69</v>
      </c>
      <c r="BW1353" s="426">
        <v>70</v>
      </c>
      <c r="BX1353" s="426">
        <v>71</v>
      </c>
      <c r="BY1353" s="426">
        <v>72</v>
      </c>
      <c r="BZ1353" s="426">
        <v>73</v>
      </c>
      <c r="CA1353" s="426">
        <v>74</v>
      </c>
      <c r="CB1353" s="426">
        <v>75</v>
      </c>
      <c r="CC1353" s="426">
        <v>76</v>
      </c>
      <c r="CD1353" s="426">
        <v>77</v>
      </c>
      <c r="CE1353" s="426">
        <v>78</v>
      </c>
      <c r="CF1353" s="426">
        <v>79</v>
      </c>
      <c r="CG1353" s="426">
        <v>80</v>
      </c>
      <c r="CH1353" s="426">
        <v>81</v>
      </c>
      <c r="CI1353" s="426">
        <v>82</v>
      </c>
      <c r="CJ1353" s="426">
        <v>83</v>
      </c>
      <c r="CK1353" s="426">
        <v>84</v>
      </c>
      <c r="CL1353" s="426">
        <v>85</v>
      </c>
      <c r="CM1353" s="426">
        <v>86</v>
      </c>
      <c r="CN1353" s="426">
        <v>87</v>
      </c>
      <c r="CO1353" s="426">
        <v>88</v>
      </c>
      <c r="CP1353" s="426">
        <v>89</v>
      </c>
      <c r="CQ1353" s="426">
        <v>90</v>
      </c>
      <c r="CR1353" s="426">
        <v>91</v>
      </c>
      <c r="CS1353" s="426">
        <v>92</v>
      </c>
      <c r="CT1353" s="426">
        <v>93</v>
      </c>
      <c r="CU1353" s="426">
        <v>94</v>
      </c>
      <c r="CV1353" s="426">
        <v>95</v>
      </c>
      <c r="CW1353" s="426">
        <v>96</v>
      </c>
      <c r="CX1353" s="426">
        <v>97</v>
      </c>
      <c r="CY1353" s="426">
        <v>98</v>
      </c>
      <c r="CZ1353" s="426">
        <v>99</v>
      </c>
      <c r="DA1353" s="426">
        <v>100</v>
      </c>
      <c r="DB1353" s="426">
        <v>101</v>
      </c>
      <c r="DC1353" s="426">
        <v>102</v>
      </c>
      <c r="DD1353" s="426">
        <v>103</v>
      </c>
      <c r="DE1353" s="426">
        <v>104</v>
      </c>
      <c r="DF1353" s="426">
        <v>105</v>
      </c>
      <c r="DG1353" s="426">
        <v>106</v>
      </c>
      <c r="DH1353" s="426">
        <v>107</v>
      </c>
      <c r="DI1353" s="426">
        <v>108</v>
      </c>
      <c r="DJ1353" s="426">
        <v>109</v>
      </c>
      <c r="DK1353" s="426">
        <v>110</v>
      </c>
      <c r="DL1353" s="426">
        <v>111</v>
      </c>
      <c r="DM1353" s="426">
        <v>112</v>
      </c>
      <c r="DN1353" s="426">
        <v>113</v>
      </c>
      <c r="DO1353" s="426">
        <v>114</v>
      </c>
      <c r="DP1353" s="426">
        <v>115</v>
      </c>
      <c r="DQ1353" s="426">
        <v>116</v>
      </c>
      <c r="DR1353" s="426">
        <v>117</v>
      </c>
      <c r="DS1353" s="426">
        <v>118</v>
      </c>
      <c r="DT1353" s="426">
        <v>119</v>
      </c>
      <c r="DU1353" s="426">
        <v>120</v>
      </c>
      <c r="DV1353" s="426">
        <v>121</v>
      </c>
      <c r="DW1353" s="426">
        <v>122</v>
      </c>
      <c r="DX1353" s="426">
        <v>123</v>
      </c>
      <c r="DY1353" s="426">
        <v>124</v>
      </c>
      <c r="DZ1353" s="426">
        <v>125</v>
      </c>
      <c r="EA1353" s="426">
        <v>126</v>
      </c>
      <c r="EB1353" s="426">
        <v>127</v>
      </c>
      <c r="EC1353" s="426">
        <v>128</v>
      </c>
      <c r="ED1353" s="426">
        <v>129</v>
      </c>
      <c r="EE1353" s="426">
        <v>130</v>
      </c>
      <c r="EF1353" s="426">
        <v>131</v>
      </c>
      <c r="EG1353" s="426">
        <v>132</v>
      </c>
      <c r="EH1353" s="426">
        <v>133</v>
      </c>
      <c r="EI1353" s="426">
        <v>134</v>
      </c>
      <c r="EJ1353" s="426">
        <v>135</v>
      </c>
      <c r="EK1353" s="426">
        <v>136</v>
      </c>
      <c r="EL1353" s="426">
        <v>137</v>
      </c>
      <c r="EM1353" s="426">
        <v>138</v>
      </c>
      <c r="EN1353" s="426">
        <v>139</v>
      </c>
      <c r="EO1353" s="426">
        <v>140</v>
      </c>
      <c r="EP1353" s="426">
        <v>141</v>
      </c>
      <c r="EQ1353" s="426">
        <v>142</v>
      </c>
      <c r="ER1353" s="426">
        <v>143</v>
      </c>
      <c r="ES1353" s="426">
        <v>144</v>
      </c>
      <c r="ET1353" s="426">
        <v>145</v>
      </c>
      <c r="EU1353" s="426">
        <v>146</v>
      </c>
      <c r="EV1353" s="426">
        <v>147</v>
      </c>
      <c r="EW1353" s="426">
        <v>148</v>
      </c>
      <c r="EX1353" s="426">
        <v>149</v>
      </c>
      <c r="EY1353" s="426">
        <v>150</v>
      </c>
      <c r="EZ1353" s="426">
        <v>151</v>
      </c>
      <c r="FA1353" s="426">
        <v>152</v>
      </c>
      <c r="FB1353" s="426">
        <v>153</v>
      </c>
      <c r="FC1353" s="426">
        <v>154</v>
      </c>
      <c r="FD1353" s="426">
        <v>155</v>
      </c>
      <c r="FE1353" s="426">
        <v>156</v>
      </c>
      <c r="FF1353" s="426">
        <v>157</v>
      </c>
      <c r="FG1353" s="426">
        <v>158</v>
      </c>
      <c r="FH1353" s="426">
        <v>159</v>
      </c>
      <c r="FI1353" s="426">
        <v>160</v>
      </c>
      <c r="FJ1353" s="426">
        <v>161</v>
      </c>
      <c r="FK1353" s="426">
        <v>162</v>
      </c>
      <c r="FL1353" s="426">
        <v>163</v>
      </c>
      <c r="FM1353" s="426">
        <v>164</v>
      </c>
      <c r="FN1353" s="426">
        <v>165</v>
      </c>
      <c r="FO1353" s="426">
        <v>166</v>
      </c>
      <c r="FP1353" s="426">
        <v>167</v>
      </c>
      <c r="FQ1353" s="426">
        <v>168</v>
      </c>
      <c r="FR1353" s="426">
        <v>169</v>
      </c>
      <c r="FS1353" s="426">
        <v>170</v>
      </c>
      <c r="FT1353" s="426">
        <v>171</v>
      </c>
      <c r="FU1353" s="426">
        <v>172</v>
      </c>
      <c r="FV1353" s="426">
        <v>173</v>
      </c>
      <c r="FW1353" s="426">
        <v>174</v>
      </c>
      <c r="FX1353" s="426">
        <v>175</v>
      </c>
      <c r="FY1353" s="426">
        <v>176</v>
      </c>
      <c r="FZ1353" s="426">
        <v>177</v>
      </c>
      <c r="GA1353" s="426">
        <v>178</v>
      </c>
      <c r="GB1353" s="426">
        <v>179</v>
      </c>
      <c r="GC1353" s="426">
        <v>180</v>
      </c>
      <c r="GD1353" s="426">
        <v>181</v>
      </c>
      <c r="GE1353" s="426">
        <v>182</v>
      </c>
      <c r="GF1353" s="426">
        <v>183</v>
      </c>
      <c r="GG1353" s="426">
        <v>184</v>
      </c>
      <c r="GH1353" s="426">
        <v>185</v>
      </c>
      <c r="GI1353" s="426">
        <v>186</v>
      </c>
      <c r="GJ1353" s="426">
        <v>187</v>
      </c>
      <c r="GK1353" s="426">
        <v>188</v>
      </c>
      <c r="GL1353" s="426">
        <v>189</v>
      </c>
      <c r="GM1353" s="426">
        <v>190</v>
      </c>
      <c r="GN1353" s="426">
        <v>191</v>
      </c>
      <c r="GO1353" s="426">
        <v>192</v>
      </c>
      <c r="GP1353" s="426">
        <v>193</v>
      </c>
      <c r="GQ1353" s="426">
        <v>194</v>
      </c>
      <c r="GR1353" s="426">
        <v>195</v>
      </c>
      <c r="GS1353" s="426">
        <v>196</v>
      </c>
      <c r="GT1353" s="426">
        <v>197</v>
      </c>
      <c r="GU1353" s="426">
        <v>198</v>
      </c>
      <c r="GV1353" s="426">
        <v>199</v>
      </c>
      <c r="GW1353" s="426">
        <v>200</v>
      </c>
      <c r="GX1353" s="426">
        <v>201</v>
      </c>
      <c r="GY1353" s="426">
        <v>202</v>
      </c>
      <c r="GZ1353" s="426">
        <v>203</v>
      </c>
      <c r="HA1353" s="426">
        <v>204</v>
      </c>
      <c r="HB1353" s="426">
        <v>205</v>
      </c>
      <c r="HC1353" s="426">
        <v>206</v>
      </c>
      <c r="HD1353" s="426">
        <v>207</v>
      </c>
      <c r="HE1353" s="426">
        <v>208</v>
      </c>
      <c r="HF1353" s="426">
        <v>209</v>
      </c>
      <c r="HG1353" s="426">
        <v>210</v>
      </c>
      <c r="HH1353" s="426">
        <v>211</v>
      </c>
      <c r="HI1353" s="426">
        <v>212</v>
      </c>
      <c r="HJ1353" s="426">
        <v>213</v>
      </c>
      <c r="HK1353" s="426">
        <v>214</v>
      </c>
      <c r="HL1353" s="426">
        <v>215</v>
      </c>
      <c r="HM1353" s="426">
        <v>216</v>
      </c>
      <c r="HN1353" s="426">
        <v>217</v>
      </c>
      <c r="HO1353" s="426">
        <v>218</v>
      </c>
      <c r="HP1353" s="426">
        <v>219</v>
      </c>
      <c r="HQ1353" s="426">
        <v>220</v>
      </c>
      <c r="HR1353" s="426">
        <v>221</v>
      </c>
      <c r="HS1353" s="426">
        <v>222</v>
      </c>
      <c r="HT1353" s="426">
        <v>223</v>
      </c>
      <c r="HU1353" s="426">
        <v>224</v>
      </c>
      <c r="HV1353" s="426">
        <v>225</v>
      </c>
      <c r="HW1353" s="426">
        <v>226</v>
      </c>
      <c r="HX1353" s="426">
        <v>227</v>
      </c>
      <c r="HY1353" s="426">
        <v>228</v>
      </c>
      <c r="HZ1353" s="426">
        <v>229</v>
      </c>
      <c r="IA1353" s="426">
        <v>230</v>
      </c>
      <c r="IB1353" s="426">
        <v>231</v>
      </c>
      <c r="IC1353" s="426">
        <v>232</v>
      </c>
      <c r="ID1353" s="426">
        <v>233</v>
      </c>
      <c r="IE1353" s="426">
        <v>234</v>
      </c>
      <c r="IF1353" s="426">
        <v>235</v>
      </c>
      <c r="IG1353" s="426">
        <v>236</v>
      </c>
      <c r="IH1353" s="426">
        <v>237</v>
      </c>
      <c r="II1353" s="426">
        <v>238</v>
      </c>
      <c r="IJ1353" s="426">
        <v>239</v>
      </c>
      <c r="IK1353" s="426">
        <v>240</v>
      </c>
      <c r="IL1353" s="426">
        <v>241</v>
      </c>
      <c r="IM1353" s="426">
        <v>242</v>
      </c>
      <c r="IN1353" s="426">
        <v>243</v>
      </c>
      <c r="IO1353" s="426">
        <v>244</v>
      </c>
      <c r="IP1353" s="426">
        <v>245</v>
      </c>
      <c r="IQ1353" s="426">
        <v>246</v>
      </c>
      <c r="IR1353" s="426">
        <v>247</v>
      </c>
      <c r="IS1353" s="426">
        <v>248</v>
      </c>
      <c r="IT1353" s="426">
        <v>249</v>
      </c>
      <c r="IU1353" s="426">
        <v>250</v>
      </c>
      <c r="IV1353" s="426">
        <v>251</v>
      </c>
      <c r="IW1353" s="426">
        <v>252</v>
      </c>
      <c r="IX1353" s="426">
        <v>253</v>
      </c>
      <c r="IY1353" s="426">
        <v>254</v>
      </c>
      <c r="IZ1353" s="426">
        <v>255</v>
      </c>
      <c r="JA1353" s="426">
        <v>256</v>
      </c>
      <c r="JB1353" s="426">
        <v>257</v>
      </c>
      <c r="JC1353" s="426">
        <v>258</v>
      </c>
      <c r="JD1353" s="426">
        <v>259</v>
      </c>
      <c r="JE1353" s="426">
        <v>260</v>
      </c>
      <c r="JF1353" s="426">
        <v>261</v>
      </c>
      <c r="JG1353" s="426">
        <v>262</v>
      </c>
      <c r="JH1353" s="426">
        <v>263</v>
      </c>
      <c r="JI1353" s="426">
        <v>264</v>
      </c>
      <c r="JJ1353" s="426">
        <v>265</v>
      </c>
      <c r="JK1353" s="426">
        <v>266</v>
      </c>
      <c r="JL1353" s="426">
        <v>267</v>
      </c>
      <c r="JM1353" s="426">
        <v>268</v>
      </c>
      <c r="JN1353" s="426">
        <v>269</v>
      </c>
      <c r="JP1353" s="426">
        <v>270</v>
      </c>
      <c r="JQ1353" s="426">
        <v>271</v>
      </c>
      <c r="JR1353" s="426">
        <v>272</v>
      </c>
      <c r="JS1353" s="426">
        <v>273</v>
      </c>
    </row>
    <row r="1354" spans="4:279" x14ac:dyDescent="0.2">
      <c r="E1354" s="428" t="s">
        <v>157</v>
      </c>
      <c r="F1354" s="426">
        <v>255</v>
      </c>
      <c r="G1354" s="426">
        <v>19</v>
      </c>
      <c r="H1354" s="426">
        <v>67</v>
      </c>
      <c r="I1354" s="426">
        <v>41</v>
      </c>
      <c r="J1354" s="426">
        <v>158</v>
      </c>
      <c r="K1354" s="426">
        <v>190</v>
      </c>
      <c r="L1354" s="426">
        <v>258</v>
      </c>
      <c r="M1354" s="426">
        <v>264</v>
      </c>
      <c r="N1354" s="426">
        <v>151</v>
      </c>
      <c r="O1354" s="426">
        <v>92</v>
      </c>
      <c r="P1354" s="426">
        <v>130</v>
      </c>
      <c r="Q1354" s="426">
        <v>28</v>
      </c>
      <c r="R1354" s="426">
        <v>204</v>
      </c>
      <c r="S1354" s="426">
        <v>185</v>
      </c>
      <c r="T1354" s="426">
        <v>23</v>
      </c>
      <c r="U1354" s="426">
        <v>10</v>
      </c>
      <c r="V1354" s="426">
        <v>173</v>
      </c>
      <c r="W1354" s="426">
        <v>270</v>
      </c>
      <c r="X1354" s="426">
        <v>178</v>
      </c>
      <c r="Y1354" s="426">
        <v>251</v>
      </c>
      <c r="Z1354" s="426">
        <v>104</v>
      </c>
      <c r="AA1354" s="426">
        <v>208</v>
      </c>
      <c r="AB1354" s="426">
        <v>147</v>
      </c>
      <c r="AC1354" s="426">
        <v>187</v>
      </c>
      <c r="AD1354" s="426">
        <v>163</v>
      </c>
      <c r="AE1354" s="426">
        <v>27</v>
      </c>
      <c r="AF1354" s="426">
        <v>149</v>
      </c>
      <c r="AG1354" s="426">
        <v>142</v>
      </c>
      <c r="AH1354" s="426">
        <v>272</v>
      </c>
      <c r="AI1354" s="426">
        <v>218</v>
      </c>
      <c r="AJ1354" s="426">
        <v>247</v>
      </c>
      <c r="AK1354" s="426">
        <v>148</v>
      </c>
      <c r="AL1354" s="426">
        <v>181</v>
      </c>
      <c r="AM1354" s="426">
        <v>2</v>
      </c>
      <c r="AN1354" s="426">
        <v>123</v>
      </c>
      <c r="AO1354" s="426">
        <v>232</v>
      </c>
      <c r="AP1354" s="426">
        <v>35</v>
      </c>
      <c r="AQ1354" s="426">
        <v>256</v>
      </c>
      <c r="AR1354" s="426">
        <v>12</v>
      </c>
      <c r="AS1354" s="426">
        <v>252</v>
      </c>
      <c r="AT1354" s="426">
        <v>70</v>
      </c>
      <c r="AU1354" s="426">
        <v>113</v>
      </c>
      <c r="AV1354" s="426">
        <v>11</v>
      </c>
      <c r="AW1354" s="426">
        <v>21</v>
      </c>
      <c r="AX1354" s="426">
        <v>212</v>
      </c>
      <c r="AY1354" s="426">
        <v>250</v>
      </c>
      <c r="AZ1354" s="426">
        <v>140</v>
      </c>
      <c r="BA1354" s="426">
        <v>240</v>
      </c>
      <c r="BB1354" s="426">
        <v>230</v>
      </c>
      <c r="BC1354" s="426">
        <v>221</v>
      </c>
      <c r="BD1354" s="426">
        <v>222</v>
      </c>
      <c r="BE1354" s="426">
        <v>196</v>
      </c>
      <c r="BF1354" s="426">
        <v>72</v>
      </c>
      <c r="BG1354" s="426">
        <v>246</v>
      </c>
      <c r="BH1354" s="426">
        <v>172</v>
      </c>
      <c r="BI1354" s="426">
        <v>7</v>
      </c>
      <c r="BJ1354" s="426">
        <v>93</v>
      </c>
      <c r="BK1354" s="426">
        <v>211</v>
      </c>
      <c r="BL1354" s="426">
        <v>38</v>
      </c>
      <c r="BM1354" s="426">
        <v>96</v>
      </c>
      <c r="BN1354" s="426">
        <v>273</v>
      </c>
      <c r="BO1354" s="426">
        <v>73</v>
      </c>
      <c r="BP1354" s="426">
        <v>84</v>
      </c>
      <c r="BQ1354" s="426">
        <v>106</v>
      </c>
      <c r="BR1354" s="426">
        <v>144</v>
      </c>
      <c r="BS1354" s="426">
        <v>69</v>
      </c>
      <c r="BT1354" s="426">
        <v>88</v>
      </c>
      <c r="BU1354" s="426">
        <v>267</v>
      </c>
      <c r="BV1354" s="426">
        <v>126</v>
      </c>
      <c r="BW1354" s="426">
        <v>206</v>
      </c>
      <c r="BX1354" s="426">
        <v>65</v>
      </c>
      <c r="BY1354" s="426">
        <v>226</v>
      </c>
      <c r="BZ1354" s="426">
        <v>124</v>
      </c>
      <c r="CA1354" s="426">
        <v>103</v>
      </c>
      <c r="CB1354" s="426">
        <v>31</v>
      </c>
      <c r="CC1354" s="426">
        <v>249</v>
      </c>
      <c r="CD1354" s="426">
        <v>150</v>
      </c>
      <c r="CE1354" s="426">
        <v>50</v>
      </c>
      <c r="CF1354" s="426">
        <v>101</v>
      </c>
      <c r="CG1354" s="426">
        <v>262</v>
      </c>
      <c r="CH1354" s="426">
        <v>74</v>
      </c>
      <c r="CI1354" s="426">
        <v>89</v>
      </c>
      <c r="CJ1354" s="426">
        <v>4</v>
      </c>
      <c r="CK1354" s="426">
        <v>165</v>
      </c>
      <c r="CL1354" s="426">
        <v>43</v>
      </c>
      <c r="CM1354" s="426">
        <v>170</v>
      </c>
      <c r="CN1354" s="426">
        <v>225</v>
      </c>
      <c r="CO1354" s="426">
        <v>127</v>
      </c>
      <c r="CP1354" s="426">
        <v>36</v>
      </c>
      <c r="CQ1354" s="426">
        <v>111</v>
      </c>
      <c r="CR1354" s="426">
        <v>210</v>
      </c>
      <c r="CS1354" s="426">
        <v>134</v>
      </c>
      <c r="CT1354" s="426">
        <v>24</v>
      </c>
      <c r="CU1354" s="426">
        <v>122</v>
      </c>
      <c r="CV1354" s="426">
        <v>239</v>
      </c>
      <c r="CW1354" s="426">
        <v>192</v>
      </c>
      <c r="CX1354" s="426">
        <v>159</v>
      </c>
      <c r="CY1354" s="426">
        <v>137</v>
      </c>
      <c r="CZ1354" s="426">
        <v>152</v>
      </c>
      <c r="DA1354" s="426">
        <v>236</v>
      </c>
      <c r="DB1354" s="426">
        <v>107</v>
      </c>
      <c r="DC1354" s="426">
        <v>138</v>
      </c>
      <c r="DD1354" s="426">
        <v>90</v>
      </c>
      <c r="DE1354" s="426">
        <v>182</v>
      </c>
      <c r="DF1354" s="426">
        <v>161</v>
      </c>
      <c r="DG1354" s="426">
        <v>60</v>
      </c>
      <c r="DH1354" s="426">
        <v>45</v>
      </c>
      <c r="DI1354" s="426">
        <v>164</v>
      </c>
      <c r="DJ1354" s="426">
        <v>87</v>
      </c>
      <c r="DK1354" s="426">
        <v>234</v>
      </c>
      <c r="DL1354" s="426">
        <v>30</v>
      </c>
      <c r="DM1354" s="426">
        <v>245</v>
      </c>
      <c r="DN1354" s="426">
        <v>197</v>
      </c>
      <c r="DO1354" s="426">
        <v>166</v>
      </c>
      <c r="DP1354" s="426">
        <v>162</v>
      </c>
      <c r="DQ1354" s="426">
        <v>115</v>
      </c>
      <c r="DR1354" s="426">
        <v>15</v>
      </c>
      <c r="DS1354" s="426">
        <v>216</v>
      </c>
      <c r="DT1354" s="426">
        <v>55</v>
      </c>
      <c r="DU1354" s="426">
        <v>129</v>
      </c>
      <c r="DV1354" s="426">
        <v>58</v>
      </c>
      <c r="DW1354" s="426">
        <v>155</v>
      </c>
      <c r="DX1354" s="426">
        <v>214</v>
      </c>
      <c r="DY1354" s="426">
        <v>261</v>
      </c>
      <c r="DZ1354" s="426">
        <v>207</v>
      </c>
      <c r="EA1354" s="426">
        <v>34</v>
      </c>
      <c r="EB1354" s="426">
        <v>199</v>
      </c>
      <c r="EC1354" s="426">
        <v>77</v>
      </c>
      <c r="ED1354" s="426">
        <v>46</v>
      </c>
      <c r="EE1354" s="426">
        <v>271</v>
      </c>
      <c r="EF1354" s="426">
        <v>44</v>
      </c>
      <c r="EG1354" s="426">
        <v>188</v>
      </c>
      <c r="EH1354" s="426">
        <v>195</v>
      </c>
      <c r="EI1354" s="426">
        <v>112</v>
      </c>
      <c r="EJ1354" s="426">
        <v>132</v>
      </c>
      <c r="EK1354" s="426">
        <v>32</v>
      </c>
      <c r="EL1354" s="426">
        <v>219</v>
      </c>
      <c r="EM1354" s="426">
        <v>141</v>
      </c>
      <c r="EN1354" s="426">
        <v>241</v>
      </c>
      <c r="EO1354" s="426">
        <v>71</v>
      </c>
      <c r="EP1354" s="426">
        <v>202</v>
      </c>
      <c r="EQ1354" s="426">
        <v>266</v>
      </c>
      <c r="ER1354" s="426">
        <v>97</v>
      </c>
      <c r="ES1354" s="426">
        <v>56</v>
      </c>
      <c r="ET1354" s="426">
        <v>48</v>
      </c>
      <c r="EU1354" s="426">
        <v>154</v>
      </c>
      <c r="EV1354" s="426">
        <v>1</v>
      </c>
      <c r="EW1354" s="426">
        <v>237</v>
      </c>
      <c r="EX1354" s="426">
        <v>131</v>
      </c>
      <c r="EY1354" s="426">
        <v>168</v>
      </c>
      <c r="EZ1354" s="426">
        <v>215</v>
      </c>
      <c r="FA1354" s="426">
        <v>244</v>
      </c>
      <c r="FB1354" s="426">
        <v>91</v>
      </c>
      <c r="FC1354" s="426">
        <v>167</v>
      </c>
      <c r="FD1354" s="426">
        <v>228</v>
      </c>
      <c r="FE1354" s="426">
        <v>68</v>
      </c>
      <c r="FF1354" s="426">
        <v>174</v>
      </c>
      <c r="FG1354" s="426">
        <v>227</v>
      </c>
      <c r="FH1354" s="426">
        <v>203</v>
      </c>
      <c r="FI1354" s="426">
        <v>169</v>
      </c>
      <c r="FJ1354" s="426">
        <v>49</v>
      </c>
      <c r="FK1354" s="426">
        <v>184</v>
      </c>
      <c r="FL1354" s="426">
        <v>59</v>
      </c>
      <c r="FM1354" s="426">
        <v>156</v>
      </c>
      <c r="FN1354" s="426">
        <v>53</v>
      </c>
      <c r="FO1354" s="426">
        <v>269</v>
      </c>
      <c r="FP1354" s="426">
        <v>5</v>
      </c>
      <c r="FQ1354" s="426">
        <v>242</v>
      </c>
      <c r="FR1354" s="426">
        <v>37</v>
      </c>
      <c r="FS1354" s="426">
        <v>146</v>
      </c>
      <c r="FT1354" s="426">
        <v>160</v>
      </c>
      <c r="FU1354" s="426">
        <v>243</v>
      </c>
      <c r="FV1354" s="426">
        <v>257</v>
      </c>
      <c r="FW1354" s="426">
        <v>133</v>
      </c>
      <c r="FX1354" s="426">
        <v>176</v>
      </c>
      <c r="FY1354" s="426">
        <v>139</v>
      </c>
      <c r="FZ1354" s="426">
        <v>9</v>
      </c>
      <c r="GA1354" s="426">
        <v>80</v>
      </c>
      <c r="GB1354" s="426">
        <v>200</v>
      </c>
      <c r="GC1354" s="426">
        <v>233</v>
      </c>
      <c r="GD1354" s="426">
        <v>57</v>
      </c>
      <c r="GE1354" s="426">
        <v>79</v>
      </c>
      <c r="GF1354" s="426">
        <v>231</v>
      </c>
      <c r="GG1354" s="426">
        <v>62</v>
      </c>
      <c r="GH1354" s="426">
        <v>116</v>
      </c>
      <c r="GI1354" s="426">
        <v>238</v>
      </c>
      <c r="GJ1354" s="426">
        <v>189</v>
      </c>
      <c r="GK1354" s="426">
        <v>254</v>
      </c>
      <c r="GL1354" s="426">
        <v>105</v>
      </c>
      <c r="GM1354" s="426">
        <v>8</v>
      </c>
      <c r="GN1354" s="426">
        <v>39</v>
      </c>
      <c r="GO1354" s="426">
        <v>33</v>
      </c>
      <c r="GP1354" s="426">
        <v>47</v>
      </c>
      <c r="GQ1354" s="426">
        <v>76</v>
      </c>
      <c r="GR1354" s="426">
        <v>98</v>
      </c>
      <c r="GS1354" s="426">
        <v>63</v>
      </c>
      <c r="GT1354" s="426">
        <v>183</v>
      </c>
      <c r="GU1354" s="426">
        <v>82</v>
      </c>
      <c r="GV1354" s="426">
        <v>125</v>
      </c>
      <c r="GW1354" s="426">
        <v>153</v>
      </c>
      <c r="GX1354" s="426">
        <v>108</v>
      </c>
      <c r="GY1354" s="426">
        <v>198</v>
      </c>
      <c r="GZ1354" s="426">
        <v>114</v>
      </c>
      <c r="HA1354" s="426">
        <v>75</v>
      </c>
      <c r="HB1354" s="426">
        <v>81</v>
      </c>
      <c r="HC1354" s="426">
        <v>180</v>
      </c>
      <c r="HD1354" s="426">
        <v>20</v>
      </c>
      <c r="HE1354" s="426">
        <v>22</v>
      </c>
      <c r="HF1354" s="426">
        <v>171</v>
      </c>
      <c r="HG1354" s="426">
        <v>51</v>
      </c>
      <c r="HH1354" s="426">
        <v>194</v>
      </c>
      <c r="HI1354" s="426">
        <v>143</v>
      </c>
      <c r="HJ1354" s="426">
        <v>235</v>
      </c>
      <c r="HK1354" s="426">
        <v>78</v>
      </c>
      <c r="HL1354" s="426">
        <v>61</v>
      </c>
      <c r="HM1354" s="426">
        <v>14</v>
      </c>
      <c r="HN1354" s="426">
        <v>186</v>
      </c>
      <c r="HO1354" s="426">
        <v>6</v>
      </c>
      <c r="HP1354" s="426">
        <v>3</v>
      </c>
      <c r="HQ1354" s="426">
        <v>224</v>
      </c>
      <c r="HR1354" s="426">
        <v>42</v>
      </c>
      <c r="HS1354" s="426">
        <v>16</v>
      </c>
      <c r="HT1354" s="426">
        <v>120</v>
      </c>
      <c r="HU1354" s="426">
        <v>102</v>
      </c>
      <c r="HV1354" s="426">
        <v>263</v>
      </c>
      <c r="HW1354" s="426">
        <v>268</v>
      </c>
      <c r="HX1354" s="426">
        <v>201</v>
      </c>
      <c r="HY1354" s="426">
        <v>86</v>
      </c>
      <c r="HZ1354" s="426">
        <v>26</v>
      </c>
      <c r="IA1354" s="426">
        <v>18</v>
      </c>
      <c r="IB1354" s="426">
        <v>85</v>
      </c>
      <c r="IC1354" s="426">
        <v>118</v>
      </c>
      <c r="ID1354" s="426">
        <v>205</v>
      </c>
      <c r="IE1354" s="426">
        <v>220</v>
      </c>
      <c r="IF1354" s="426">
        <v>66</v>
      </c>
      <c r="IG1354" s="426">
        <v>229</v>
      </c>
      <c r="IH1354" s="426">
        <v>99</v>
      </c>
      <c r="II1354" s="426">
        <v>29</v>
      </c>
      <c r="IJ1354" s="426">
        <v>157</v>
      </c>
      <c r="IK1354" s="426">
        <v>223</v>
      </c>
      <c r="IL1354" s="426">
        <v>117</v>
      </c>
      <c r="IM1354" s="426">
        <v>193</v>
      </c>
      <c r="IN1354" s="426">
        <v>17</v>
      </c>
      <c r="IO1354" s="426">
        <v>213</v>
      </c>
      <c r="IP1354" s="426">
        <v>121</v>
      </c>
      <c r="IQ1354" s="426">
        <v>119</v>
      </c>
      <c r="IR1354" s="426">
        <v>83</v>
      </c>
      <c r="IS1354" s="426">
        <v>25</v>
      </c>
      <c r="IT1354" s="426">
        <v>110</v>
      </c>
      <c r="IU1354" s="426">
        <v>253</v>
      </c>
      <c r="IV1354" s="426">
        <v>128</v>
      </c>
      <c r="IW1354" s="426">
        <v>248</v>
      </c>
      <c r="IX1354" s="426">
        <v>217</v>
      </c>
      <c r="IY1354" s="426">
        <v>52</v>
      </c>
      <c r="IZ1354" s="426">
        <v>177</v>
      </c>
      <c r="JA1354" s="426">
        <v>64</v>
      </c>
      <c r="JB1354" s="426">
        <v>100</v>
      </c>
      <c r="JC1354" s="426">
        <v>209</v>
      </c>
      <c r="JD1354" s="426">
        <v>95</v>
      </c>
      <c r="JE1354" s="426">
        <v>179</v>
      </c>
      <c r="JF1354" s="426">
        <v>145</v>
      </c>
      <c r="JG1354" s="426">
        <v>94</v>
      </c>
      <c r="JH1354" s="426">
        <v>260</v>
      </c>
      <c r="JI1354" s="426">
        <v>136</v>
      </c>
      <c r="JJ1354" s="426">
        <v>109</v>
      </c>
      <c r="JK1354" s="426">
        <v>259</v>
      </c>
      <c r="JL1354" s="426">
        <v>13</v>
      </c>
      <c r="JM1354" s="426">
        <v>191</v>
      </c>
      <c r="JN1354" s="426">
        <v>40</v>
      </c>
      <c r="JP1354" s="426">
        <v>265</v>
      </c>
      <c r="JQ1354" s="426">
        <v>135</v>
      </c>
      <c r="JR1354" s="426">
        <v>54</v>
      </c>
      <c r="JS1354" s="426">
        <v>175</v>
      </c>
    </row>
    <row r="1355" spans="4:279" x14ac:dyDescent="0.2">
      <c r="E1355" s="428" t="s">
        <v>159</v>
      </c>
      <c r="F1355" s="426">
        <v>40</v>
      </c>
      <c r="G1355" s="426">
        <v>115</v>
      </c>
      <c r="H1355" s="426">
        <v>187</v>
      </c>
      <c r="I1355" s="426">
        <v>248</v>
      </c>
      <c r="J1355" s="426">
        <v>67</v>
      </c>
      <c r="K1355" s="426">
        <v>29</v>
      </c>
      <c r="L1355" s="426">
        <v>104</v>
      </c>
      <c r="M1355" s="426">
        <v>36</v>
      </c>
      <c r="N1355" s="426">
        <v>33</v>
      </c>
      <c r="O1355" s="426">
        <v>64</v>
      </c>
      <c r="P1355" s="426">
        <v>79</v>
      </c>
      <c r="Q1355" s="426">
        <v>218</v>
      </c>
      <c r="R1355" s="426">
        <v>61</v>
      </c>
      <c r="S1355" s="426">
        <v>252</v>
      </c>
      <c r="T1355" s="426">
        <v>147</v>
      </c>
      <c r="U1355" s="426">
        <v>109</v>
      </c>
      <c r="V1355" s="426">
        <v>85</v>
      </c>
      <c r="W1355" s="426">
        <v>87</v>
      </c>
      <c r="X1355" s="426">
        <v>221</v>
      </c>
      <c r="Y1355" s="426">
        <v>11</v>
      </c>
      <c r="Z1355" s="426">
        <v>264</v>
      </c>
      <c r="AA1355" s="426">
        <v>230</v>
      </c>
      <c r="AB1355" s="426">
        <v>149</v>
      </c>
      <c r="AC1355" s="426">
        <v>97</v>
      </c>
      <c r="AD1355" s="426">
        <v>93</v>
      </c>
      <c r="AE1355" s="426">
        <v>102</v>
      </c>
      <c r="AF1355" s="426">
        <v>90</v>
      </c>
      <c r="AG1355" s="426">
        <v>259</v>
      </c>
      <c r="AH1355" s="426">
        <v>238</v>
      </c>
      <c r="AI1355" s="426">
        <v>268</v>
      </c>
      <c r="AJ1355" s="426">
        <v>89</v>
      </c>
      <c r="AK1355" s="426">
        <v>69</v>
      </c>
      <c r="AL1355" s="426">
        <v>134</v>
      </c>
      <c r="AM1355" s="426">
        <v>232</v>
      </c>
      <c r="AN1355" s="426">
        <v>139</v>
      </c>
      <c r="AO1355" s="426">
        <v>105</v>
      </c>
      <c r="AP1355" s="426">
        <v>10</v>
      </c>
      <c r="AQ1355" s="426">
        <v>100</v>
      </c>
      <c r="AR1355" s="426">
        <v>86</v>
      </c>
      <c r="AS1355" s="426">
        <v>127</v>
      </c>
      <c r="AT1355" s="426">
        <v>169</v>
      </c>
      <c r="AU1355" s="426">
        <v>214</v>
      </c>
      <c r="AV1355" s="426">
        <v>49</v>
      </c>
      <c r="AW1355" s="426">
        <v>256</v>
      </c>
      <c r="AX1355" s="426">
        <v>16</v>
      </c>
      <c r="AY1355" s="426">
        <v>175</v>
      </c>
      <c r="AZ1355" s="426">
        <v>194</v>
      </c>
      <c r="BA1355" s="426">
        <v>44</v>
      </c>
      <c r="BB1355" s="426">
        <v>117</v>
      </c>
      <c r="BC1355" s="426">
        <v>91</v>
      </c>
      <c r="BD1355" s="426">
        <v>18</v>
      </c>
      <c r="BE1355" s="426">
        <v>205</v>
      </c>
      <c r="BF1355" s="426">
        <v>162</v>
      </c>
      <c r="BG1355" s="426">
        <v>116</v>
      </c>
      <c r="BH1355" s="426">
        <v>9</v>
      </c>
      <c r="BI1355" s="426">
        <v>38</v>
      </c>
      <c r="BJ1355" s="426">
        <v>261</v>
      </c>
      <c r="BK1355" s="426">
        <v>269</v>
      </c>
      <c r="BL1355" s="426">
        <v>198</v>
      </c>
      <c r="BM1355" s="426">
        <v>13</v>
      </c>
      <c r="BN1355" s="426">
        <v>52</v>
      </c>
      <c r="BO1355" s="426">
        <v>168</v>
      </c>
      <c r="BP1355" s="426">
        <v>30</v>
      </c>
      <c r="BQ1355" s="426">
        <v>32</v>
      </c>
      <c r="BR1355" s="426">
        <v>137</v>
      </c>
      <c r="BS1355" s="426">
        <v>262</v>
      </c>
      <c r="BT1355" s="426">
        <v>43</v>
      </c>
      <c r="BU1355" s="426">
        <v>145</v>
      </c>
      <c r="BV1355" s="426">
        <v>57</v>
      </c>
      <c r="BW1355" s="426">
        <v>226</v>
      </c>
      <c r="BX1355" s="426">
        <v>240</v>
      </c>
      <c r="BY1355" s="426">
        <v>78</v>
      </c>
      <c r="BZ1355" s="426">
        <v>159</v>
      </c>
      <c r="CA1355" s="426">
        <v>72</v>
      </c>
      <c r="CB1355" s="426">
        <v>2</v>
      </c>
      <c r="CC1355" s="426">
        <v>80</v>
      </c>
      <c r="CD1355" s="426">
        <v>119</v>
      </c>
      <c r="CE1355" s="426">
        <v>241</v>
      </c>
      <c r="CF1355" s="426">
        <v>60</v>
      </c>
      <c r="CG1355" s="426">
        <v>112</v>
      </c>
      <c r="CH1355" s="426">
        <v>253</v>
      </c>
      <c r="CI1355" s="426">
        <v>156</v>
      </c>
      <c r="CJ1355" s="426">
        <v>152</v>
      </c>
      <c r="CK1355" s="426">
        <v>211</v>
      </c>
      <c r="CL1355" s="426">
        <v>26</v>
      </c>
      <c r="CM1355" s="426">
        <v>177</v>
      </c>
      <c r="CN1355" s="426">
        <v>136</v>
      </c>
      <c r="CO1355" s="426">
        <v>144</v>
      </c>
      <c r="CP1355" s="426">
        <v>247</v>
      </c>
      <c r="CQ1355" s="426">
        <v>58</v>
      </c>
      <c r="CR1355" s="426">
        <v>114</v>
      </c>
      <c r="CS1355" s="426">
        <v>195</v>
      </c>
      <c r="CT1355" s="426">
        <v>273</v>
      </c>
      <c r="CU1355" s="426">
        <v>180</v>
      </c>
      <c r="CV1355" s="426">
        <v>46</v>
      </c>
      <c r="CW1355" s="426">
        <v>92</v>
      </c>
      <c r="CX1355" s="426">
        <v>59</v>
      </c>
      <c r="CY1355" s="426">
        <v>167</v>
      </c>
      <c r="CZ1355" s="426">
        <v>150</v>
      </c>
      <c r="DA1355" s="426">
        <v>216</v>
      </c>
      <c r="DB1355" s="426">
        <v>223</v>
      </c>
      <c r="DC1355" s="426">
        <v>151</v>
      </c>
      <c r="DD1355" s="426">
        <v>51</v>
      </c>
      <c r="DE1355" s="426">
        <v>82</v>
      </c>
      <c r="DF1355" s="426">
        <v>128</v>
      </c>
      <c r="DG1355" s="426">
        <v>234</v>
      </c>
      <c r="DH1355" s="426">
        <v>4</v>
      </c>
      <c r="DI1355" s="426">
        <v>81</v>
      </c>
      <c r="DJ1355" s="426">
        <v>31</v>
      </c>
      <c r="DK1355" s="426">
        <v>138</v>
      </c>
      <c r="DL1355" s="426">
        <v>224</v>
      </c>
      <c r="DM1355" s="426">
        <v>124</v>
      </c>
      <c r="DN1355" s="426">
        <v>171</v>
      </c>
      <c r="DO1355" s="426">
        <v>245</v>
      </c>
      <c r="DP1355" s="426">
        <v>202</v>
      </c>
      <c r="DQ1355" s="426">
        <v>213</v>
      </c>
      <c r="DR1355" s="426">
        <v>209</v>
      </c>
      <c r="DS1355" s="426">
        <v>161</v>
      </c>
      <c r="DT1355" s="426">
        <v>42</v>
      </c>
      <c r="DU1355" s="426">
        <v>113</v>
      </c>
      <c r="DV1355" s="426">
        <v>50</v>
      </c>
      <c r="DW1355" s="426">
        <v>164</v>
      </c>
      <c r="DX1355" s="426">
        <v>62</v>
      </c>
      <c r="DY1355" s="426">
        <v>66</v>
      </c>
      <c r="DZ1355" s="426">
        <v>143</v>
      </c>
      <c r="EA1355" s="426">
        <v>122</v>
      </c>
      <c r="EB1355" s="426">
        <v>101</v>
      </c>
      <c r="EC1355" s="426">
        <v>184</v>
      </c>
      <c r="ED1355" s="426">
        <v>170</v>
      </c>
      <c r="EE1355" s="426">
        <v>196</v>
      </c>
      <c r="EF1355" s="426">
        <v>95</v>
      </c>
      <c r="EG1355" s="426">
        <v>130</v>
      </c>
      <c r="EH1355" s="426">
        <v>174</v>
      </c>
      <c r="EI1355" s="426">
        <v>267</v>
      </c>
      <c r="EJ1355" s="426">
        <v>222</v>
      </c>
      <c r="EK1355" s="426">
        <v>228</v>
      </c>
      <c r="EL1355" s="426">
        <v>206</v>
      </c>
      <c r="EM1355" s="426">
        <v>172</v>
      </c>
      <c r="EN1355" s="426">
        <v>63</v>
      </c>
      <c r="EO1355" s="426">
        <v>107</v>
      </c>
      <c r="EP1355" s="426">
        <v>239</v>
      </c>
      <c r="EQ1355" s="426">
        <v>160</v>
      </c>
      <c r="ER1355" s="426">
        <v>225</v>
      </c>
      <c r="ES1355" s="426">
        <v>191</v>
      </c>
      <c r="ET1355" s="426">
        <v>244</v>
      </c>
      <c r="EU1355" s="426">
        <v>23</v>
      </c>
      <c r="EV1355" s="426">
        <v>110</v>
      </c>
      <c r="EW1355" s="426">
        <v>96</v>
      </c>
      <c r="EX1355" s="426">
        <v>257</v>
      </c>
      <c r="EY1355" s="426">
        <v>208</v>
      </c>
      <c r="EZ1355" s="426">
        <v>48</v>
      </c>
      <c r="FA1355" s="426">
        <v>166</v>
      </c>
      <c r="FB1355" s="426">
        <v>132</v>
      </c>
      <c r="FC1355" s="426">
        <v>186</v>
      </c>
      <c r="FD1355" s="426">
        <v>243</v>
      </c>
      <c r="FE1355" s="426">
        <v>178</v>
      </c>
      <c r="FF1355" s="426">
        <v>203</v>
      </c>
      <c r="FG1355" s="426">
        <v>199</v>
      </c>
      <c r="FH1355" s="426">
        <v>47</v>
      </c>
      <c r="FI1355" s="426">
        <v>6</v>
      </c>
      <c r="FJ1355" s="426">
        <v>53</v>
      </c>
      <c r="FK1355" s="426">
        <v>56</v>
      </c>
      <c r="FL1355" s="426">
        <v>99</v>
      </c>
      <c r="FM1355" s="426">
        <v>70</v>
      </c>
      <c r="FN1355" s="426">
        <v>1</v>
      </c>
      <c r="FO1355" s="426">
        <v>179</v>
      </c>
      <c r="FP1355" s="426">
        <v>204</v>
      </c>
      <c r="FQ1355" s="426">
        <v>236</v>
      </c>
      <c r="FR1355" s="426">
        <v>173</v>
      </c>
      <c r="FS1355" s="426">
        <v>17</v>
      </c>
      <c r="FT1355" s="426">
        <v>200</v>
      </c>
      <c r="FU1355" s="426">
        <v>25</v>
      </c>
      <c r="FV1355" s="426">
        <v>20</v>
      </c>
      <c r="FW1355" s="426">
        <v>28</v>
      </c>
      <c r="FX1355" s="426">
        <v>142</v>
      </c>
      <c r="FY1355" s="426">
        <v>75</v>
      </c>
      <c r="FZ1355" s="426">
        <v>158</v>
      </c>
      <c r="GA1355" s="426">
        <v>176</v>
      </c>
      <c r="GB1355" s="426">
        <v>258</v>
      </c>
      <c r="GC1355" s="426">
        <v>217</v>
      </c>
      <c r="GD1355" s="426">
        <v>8</v>
      </c>
      <c r="GE1355" s="426">
        <v>251</v>
      </c>
      <c r="GF1355" s="426">
        <v>219</v>
      </c>
      <c r="GG1355" s="426">
        <v>231</v>
      </c>
      <c r="GH1355" s="426">
        <v>131</v>
      </c>
      <c r="GI1355" s="426">
        <v>254</v>
      </c>
      <c r="GJ1355" s="426">
        <v>103</v>
      </c>
      <c r="GK1355" s="426">
        <v>271</v>
      </c>
      <c r="GL1355" s="426">
        <v>68</v>
      </c>
      <c r="GM1355" s="426">
        <v>22</v>
      </c>
      <c r="GN1355" s="426">
        <v>233</v>
      </c>
      <c r="GO1355" s="426">
        <v>98</v>
      </c>
      <c r="GP1355" s="426">
        <v>250</v>
      </c>
      <c r="GQ1355" s="426">
        <v>270</v>
      </c>
      <c r="GR1355" s="426">
        <v>21</v>
      </c>
      <c r="GS1355" s="426">
        <v>3</v>
      </c>
      <c r="GT1355" s="426">
        <v>34</v>
      </c>
      <c r="GU1355" s="426">
        <v>155</v>
      </c>
      <c r="GV1355" s="426">
        <v>141</v>
      </c>
      <c r="GW1355" s="426">
        <v>192</v>
      </c>
      <c r="GX1355" s="426">
        <v>140</v>
      </c>
      <c r="GY1355" s="426">
        <v>123</v>
      </c>
      <c r="GZ1355" s="426">
        <v>106</v>
      </c>
      <c r="HA1355" s="426">
        <v>118</v>
      </c>
      <c r="HB1355" s="426">
        <v>197</v>
      </c>
      <c r="HC1355" s="426">
        <v>263</v>
      </c>
      <c r="HD1355" s="426">
        <v>84</v>
      </c>
      <c r="HE1355" s="426">
        <v>207</v>
      </c>
      <c r="HF1355" s="426">
        <v>148</v>
      </c>
      <c r="HG1355" s="426">
        <v>14</v>
      </c>
      <c r="HH1355" s="426">
        <v>220</v>
      </c>
      <c r="HI1355" s="426">
        <v>190</v>
      </c>
      <c r="HJ1355" s="426">
        <v>212</v>
      </c>
      <c r="HK1355" s="426">
        <v>183</v>
      </c>
      <c r="HL1355" s="426">
        <v>88</v>
      </c>
      <c r="HM1355" s="426">
        <v>272</v>
      </c>
      <c r="HN1355" s="426">
        <v>54</v>
      </c>
      <c r="HO1355" s="426">
        <v>76</v>
      </c>
      <c r="HP1355" s="426">
        <v>188</v>
      </c>
      <c r="HQ1355" s="426">
        <v>229</v>
      </c>
      <c r="HR1355" s="426">
        <v>129</v>
      </c>
      <c r="HS1355" s="426">
        <v>235</v>
      </c>
      <c r="HT1355" s="426">
        <v>210</v>
      </c>
      <c r="HU1355" s="426">
        <v>77</v>
      </c>
      <c r="HV1355" s="426">
        <v>27</v>
      </c>
      <c r="HW1355" s="426">
        <v>35</v>
      </c>
      <c r="HX1355" s="426">
        <v>154</v>
      </c>
      <c r="HY1355" s="426">
        <v>182</v>
      </c>
      <c r="HZ1355" s="426">
        <v>73</v>
      </c>
      <c r="IA1355" s="426">
        <v>249</v>
      </c>
      <c r="IB1355" s="426">
        <v>165</v>
      </c>
      <c r="IC1355" s="426">
        <v>121</v>
      </c>
      <c r="ID1355" s="426">
        <v>39</v>
      </c>
      <c r="IE1355" s="426">
        <v>242</v>
      </c>
      <c r="IF1355" s="426">
        <v>7</v>
      </c>
      <c r="IG1355" s="426">
        <v>189</v>
      </c>
      <c r="IH1355" s="426">
        <v>260</v>
      </c>
      <c r="II1355" s="426">
        <v>5</v>
      </c>
      <c r="IJ1355" s="426">
        <v>266</v>
      </c>
      <c r="IK1355" s="426">
        <v>246</v>
      </c>
      <c r="IL1355" s="426">
        <v>135</v>
      </c>
      <c r="IM1355" s="426">
        <v>146</v>
      </c>
      <c r="IN1355" s="426">
        <v>45</v>
      </c>
      <c r="IO1355" s="426">
        <v>71</v>
      </c>
      <c r="IP1355" s="426">
        <v>193</v>
      </c>
      <c r="IQ1355" s="426">
        <v>153</v>
      </c>
      <c r="IR1355" s="426">
        <v>120</v>
      </c>
      <c r="IS1355" s="426">
        <v>157</v>
      </c>
      <c r="IT1355" s="426">
        <v>265</v>
      </c>
      <c r="IU1355" s="426">
        <v>181</v>
      </c>
      <c r="IV1355" s="426">
        <v>125</v>
      </c>
      <c r="IW1355" s="426">
        <v>24</v>
      </c>
      <c r="IX1355" s="426">
        <v>255</v>
      </c>
      <c r="IY1355" s="426">
        <v>65</v>
      </c>
      <c r="IZ1355" s="426">
        <v>237</v>
      </c>
      <c r="JA1355" s="426">
        <v>15</v>
      </c>
      <c r="JB1355" s="426">
        <v>163</v>
      </c>
      <c r="JC1355" s="426">
        <v>37</v>
      </c>
      <c r="JD1355" s="426">
        <v>108</v>
      </c>
      <c r="JE1355" s="426">
        <v>201</v>
      </c>
      <c r="JF1355" s="426">
        <v>12</v>
      </c>
      <c r="JG1355" s="426">
        <v>126</v>
      </c>
      <c r="JH1355" s="426">
        <v>74</v>
      </c>
      <c r="JI1355" s="426">
        <v>83</v>
      </c>
      <c r="JJ1355" s="426">
        <v>41</v>
      </c>
      <c r="JK1355" s="426">
        <v>55</v>
      </c>
      <c r="JL1355" s="426">
        <v>215</v>
      </c>
      <c r="JM1355" s="426">
        <v>19</v>
      </c>
      <c r="JN1355" s="426">
        <v>111</v>
      </c>
      <c r="JP1355" s="426">
        <v>185</v>
      </c>
      <c r="JQ1355" s="426">
        <v>133</v>
      </c>
      <c r="JR1355" s="426">
        <v>94</v>
      </c>
      <c r="JS1355" s="426">
        <v>227</v>
      </c>
    </row>
    <row r="1357" spans="4:279" x14ac:dyDescent="0.2">
      <c r="D1357" s="429">
        <v>274</v>
      </c>
      <c r="E1357" s="429" t="s">
        <v>179</v>
      </c>
    </row>
    <row r="1358" spans="4:279" x14ac:dyDescent="0.2">
      <c r="E1358" s="428" t="s">
        <v>130</v>
      </c>
      <c r="F1358" s="426">
        <v>1</v>
      </c>
      <c r="G1358" s="426">
        <v>2</v>
      </c>
      <c r="H1358" s="426">
        <v>3</v>
      </c>
      <c r="I1358" s="426">
        <v>4</v>
      </c>
      <c r="J1358" s="426">
        <v>5</v>
      </c>
      <c r="K1358" s="426">
        <v>6</v>
      </c>
      <c r="L1358" s="426">
        <v>7</v>
      </c>
      <c r="M1358" s="426">
        <v>8</v>
      </c>
      <c r="N1358" s="426">
        <v>9</v>
      </c>
      <c r="O1358" s="426">
        <v>10</v>
      </c>
      <c r="P1358" s="426">
        <v>11</v>
      </c>
      <c r="Q1358" s="426">
        <v>12</v>
      </c>
      <c r="R1358" s="426">
        <v>13</v>
      </c>
      <c r="S1358" s="426">
        <v>14</v>
      </c>
      <c r="T1358" s="426">
        <v>15</v>
      </c>
      <c r="U1358" s="426">
        <v>16</v>
      </c>
      <c r="V1358" s="426">
        <v>17</v>
      </c>
      <c r="W1358" s="426">
        <v>18</v>
      </c>
      <c r="X1358" s="426">
        <v>19</v>
      </c>
      <c r="Y1358" s="426">
        <v>20</v>
      </c>
      <c r="Z1358" s="426">
        <v>21</v>
      </c>
      <c r="AA1358" s="426">
        <v>22</v>
      </c>
      <c r="AB1358" s="426">
        <v>23</v>
      </c>
      <c r="AC1358" s="426">
        <v>24</v>
      </c>
      <c r="AD1358" s="426">
        <v>25</v>
      </c>
      <c r="AE1358" s="426">
        <v>26</v>
      </c>
      <c r="AF1358" s="426">
        <v>27</v>
      </c>
      <c r="AG1358" s="426">
        <v>28</v>
      </c>
      <c r="AH1358" s="426">
        <v>29</v>
      </c>
      <c r="AI1358" s="426">
        <v>30</v>
      </c>
      <c r="AJ1358" s="426">
        <v>31</v>
      </c>
      <c r="AK1358" s="426">
        <v>32</v>
      </c>
      <c r="AL1358" s="426">
        <v>33</v>
      </c>
      <c r="AM1358" s="426">
        <v>34</v>
      </c>
      <c r="AN1358" s="426">
        <v>35</v>
      </c>
      <c r="AO1358" s="426">
        <v>36</v>
      </c>
      <c r="AP1358" s="426">
        <v>37</v>
      </c>
      <c r="AQ1358" s="426">
        <v>38</v>
      </c>
      <c r="AR1358" s="426">
        <v>39</v>
      </c>
      <c r="AS1358" s="426">
        <v>40</v>
      </c>
      <c r="AT1358" s="426">
        <v>41</v>
      </c>
      <c r="AU1358" s="426">
        <v>42</v>
      </c>
      <c r="AV1358" s="426">
        <v>43</v>
      </c>
      <c r="AW1358" s="426">
        <v>44</v>
      </c>
      <c r="AX1358" s="426">
        <v>45</v>
      </c>
      <c r="AY1358" s="426">
        <v>46</v>
      </c>
      <c r="AZ1358" s="426">
        <v>47</v>
      </c>
      <c r="BA1358" s="426">
        <v>48</v>
      </c>
      <c r="BB1358" s="426">
        <v>49</v>
      </c>
      <c r="BC1358" s="426">
        <v>50</v>
      </c>
      <c r="BD1358" s="426">
        <v>51</v>
      </c>
      <c r="BE1358" s="426">
        <v>52</v>
      </c>
      <c r="BF1358" s="426">
        <v>53</v>
      </c>
      <c r="BG1358" s="426">
        <v>54</v>
      </c>
      <c r="BH1358" s="426">
        <v>55</v>
      </c>
      <c r="BI1358" s="426">
        <v>56</v>
      </c>
      <c r="BJ1358" s="426">
        <v>57</v>
      </c>
      <c r="BK1358" s="426">
        <v>58</v>
      </c>
      <c r="BL1358" s="426">
        <v>59</v>
      </c>
      <c r="BM1358" s="426">
        <v>60</v>
      </c>
      <c r="BN1358" s="426">
        <v>61</v>
      </c>
      <c r="BO1358" s="426">
        <v>62</v>
      </c>
      <c r="BP1358" s="426">
        <v>63</v>
      </c>
      <c r="BQ1358" s="426">
        <v>64</v>
      </c>
      <c r="BR1358" s="426">
        <v>65</v>
      </c>
      <c r="BS1358" s="426">
        <v>66</v>
      </c>
      <c r="BT1358" s="426">
        <v>67</v>
      </c>
      <c r="BU1358" s="426">
        <v>68</v>
      </c>
      <c r="BV1358" s="426">
        <v>69</v>
      </c>
      <c r="BW1358" s="426">
        <v>70</v>
      </c>
      <c r="BX1358" s="426">
        <v>71</v>
      </c>
      <c r="BY1358" s="426">
        <v>72</v>
      </c>
      <c r="BZ1358" s="426">
        <v>73</v>
      </c>
      <c r="CA1358" s="426">
        <v>74</v>
      </c>
      <c r="CB1358" s="426">
        <v>75</v>
      </c>
      <c r="CC1358" s="426">
        <v>76</v>
      </c>
      <c r="CD1358" s="426">
        <v>77</v>
      </c>
      <c r="CE1358" s="426">
        <v>78</v>
      </c>
      <c r="CF1358" s="426">
        <v>79</v>
      </c>
      <c r="CG1358" s="426">
        <v>80</v>
      </c>
      <c r="CH1358" s="426">
        <v>81</v>
      </c>
      <c r="CI1358" s="426">
        <v>82</v>
      </c>
      <c r="CJ1358" s="426">
        <v>83</v>
      </c>
      <c r="CK1358" s="426">
        <v>84</v>
      </c>
      <c r="CL1358" s="426">
        <v>85</v>
      </c>
      <c r="CM1358" s="426">
        <v>86</v>
      </c>
      <c r="CN1358" s="426">
        <v>87</v>
      </c>
      <c r="CO1358" s="426">
        <v>88</v>
      </c>
      <c r="CP1358" s="426">
        <v>89</v>
      </c>
      <c r="CQ1358" s="426">
        <v>90</v>
      </c>
      <c r="CR1358" s="426">
        <v>91</v>
      </c>
      <c r="CS1358" s="426">
        <v>92</v>
      </c>
      <c r="CT1358" s="426">
        <v>93</v>
      </c>
      <c r="CU1358" s="426">
        <v>94</v>
      </c>
      <c r="CV1358" s="426">
        <v>95</v>
      </c>
      <c r="CW1358" s="426">
        <v>96</v>
      </c>
      <c r="CX1358" s="426">
        <v>97</v>
      </c>
      <c r="CY1358" s="426">
        <v>98</v>
      </c>
      <c r="CZ1358" s="426">
        <v>99</v>
      </c>
      <c r="DA1358" s="426">
        <v>100</v>
      </c>
      <c r="DB1358" s="426">
        <v>101</v>
      </c>
      <c r="DC1358" s="426">
        <v>102</v>
      </c>
      <c r="DD1358" s="426">
        <v>103</v>
      </c>
      <c r="DE1358" s="426">
        <v>104</v>
      </c>
      <c r="DF1358" s="426">
        <v>105</v>
      </c>
      <c r="DG1358" s="426">
        <v>106</v>
      </c>
      <c r="DH1358" s="426">
        <v>107</v>
      </c>
      <c r="DI1358" s="426">
        <v>108</v>
      </c>
      <c r="DJ1358" s="426">
        <v>109</v>
      </c>
      <c r="DK1358" s="426">
        <v>110</v>
      </c>
      <c r="DL1358" s="426">
        <v>111</v>
      </c>
      <c r="DM1358" s="426">
        <v>112</v>
      </c>
      <c r="DN1358" s="426">
        <v>113</v>
      </c>
      <c r="DO1358" s="426">
        <v>114</v>
      </c>
      <c r="DP1358" s="426">
        <v>115</v>
      </c>
      <c r="DQ1358" s="426">
        <v>116</v>
      </c>
      <c r="DR1358" s="426">
        <v>117</v>
      </c>
      <c r="DS1358" s="426">
        <v>118</v>
      </c>
      <c r="DT1358" s="426">
        <v>119</v>
      </c>
      <c r="DU1358" s="426">
        <v>120</v>
      </c>
      <c r="DV1358" s="426">
        <v>121</v>
      </c>
      <c r="DW1358" s="426">
        <v>122</v>
      </c>
      <c r="DX1358" s="426">
        <v>123</v>
      </c>
      <c r="DY1358" s="426">
        <v>124</v>
      </c>
      <c r="DZ1358" s="426">
        <v>125</v>
      </c>
      <c r="EA1358" s="426">
        <v>126</v>
      </c>
      <c r="EB1358" s="426">
        <v>127</v>
      </c>
      <c r="EC1358" s="426">
        <v>128</v>
      </c>
      <c r="ED1358" s="426">
        <v>129</v>
      </c>
      <c r="EE1358" s="426">
        <v>130</v>
      </c>
      <c r="EF1358" s="426">
        <v>131</v>
      </c>
      <c r="EG1358" s="426">
        <v>132</v>
      </c>
      <c r="EH1358" s="426">
        <v>133</v>
      </c>
      <c r="EI1358" s="426">
        <v>134</v>
      </c>
      <c r="EJ1358" s="426">
        <v>135</v>
      </c>
      <c r="EK1358" s="426">
        <v>136</v>
      </c>
      <c r="EL1358" s="426">
        <v>137</v>
      </c>
      <c r="EM1358" s="426">
        <v>138</v>
      </c>
      <c r="EN1358" s="426">
        <v>139</v>
      </c>
      <c r="EO1358" s="426">
        <v>140</v>
      </c>
      <c r="EP1358" s="426">
        <v>141</v>
      </c>
      <c r="EQ1358" s="426">
        <v>142</v>
      </c>
      <c r="ER1358" s="426">
        <v>143</v>
      </c>
      <c r="ES1358" s="426">
        <v>144</v>
      </c>
      <c r="ET1358" s="426">
        <v>145</v>
      </c>
      <c r="EU1358" s="426">
        <v>146</v>
      </c>
      <c r="EV1358" s="426">
        <v>147</v>
      </c>
      <c r="EW1358" s="426">
        <v>148</v>
      </c>
      <c r="EX1358" s="426">
        <v>149</v>
      </c>
      <c r="EY1358" s="426">
        <v>150</v>
      </c>
      <c r="EZ1358" s="426">
        <v>151</v>
      </c>
      <c r="FA1358" s="426">
        <v>152</v>
      </c>
      <c r="FB1358" s="426">
        <v>153</v>
      </c>
      <c r="FC1358" s="426">
        <v>154</v>
      </c>
      <c r="FD1358" s="426">
        <v>155</v>
      </c>
      <c r="FE1358" s="426">
        <v>156</v>
      </c>
      <c r="FF1358" s="426">
        <v>157</v>
      </c>
      <c r="FG1358" s="426">
        <v>158</v>
      </c>
      <c r="FH1358" s="426">
        <v>159</v>
      </c>
      <c r="FI1358" s="426">
        <v>160</v>
      </c>
      <c r="FJ1358" s="426">
        <v>161</v>
      </c>
      <c r="FK1358" s="426">
        <v>162</v>
      </c>
      <c r="FL1358" s="426">
        <v>163</v>
      </c>
      <c r="FM1358" s="426">
        <v>164</v>
      </c>
      <c r="FN1358" s="426">
        <v>165</v>
      </c>
      <c r="FO1358" s="426">
        <v>166</v>
      </c>
      <c r="FP1358" s="426">
        <v>167</v>
      </c>
      <c r="FQ1358" s="426">
        <v>168</v>
      </c>
      <c r="FR1358" s="426">
        <v>169</v>
      </c>
      <c r="FS1358" s="426">
        <v>170</v>
      </c>
      <c r="FT1358" s="426">
        <v>171</v>
      </c>
      <c r="FU1358" s="426">
        <v>172</v>
      </c>
      <c r="FV1358" s="426">
        <v>173</v>
      </c>
      <c r="FW1358" s="426">
        <v>174</v>
      </c>
      <c r="FX1358" s="426">
        <v>175</v>
      </c>
      <c r="FY1358" s="426">
        <v>176</v>
      </c>
      <c r="FZ1358" s="426">
        <v>177</v>
      </c>
      <c r="GA1358" s="426">
        <v>178</v>
      </c>
      <c r="GB1358" s="426">
        <v>179</v>
      </c>
      <c r="GC1358" s="426">
        <v>180</v>
      </c>
      <c r="GD1358" s="426">
        <v>181</v>
      </c>
      <c r="GE1358" s="426">
        <v>182</v>
      </c>
      <c r="GF1358" s="426">
        <v>183</v>
      </c>
      <c r="GG1358" s="426">
        <v>184</v>
      </c>
      <c r="GH1358" s="426">
        <v>185</v>
      </c>
      <c r="GI1358" s="426">
        <v>186</v>
      </c>
      <c r="GJ1358" s="426">
        <v>187</v>
      </c>
      <c r="GK1358" s="426">
        <v>188</v>
      </c>
      <c r="GL1358" s="426">
        <v>189</v>
      </c>
      <c r="GM1358" s="426">
        <v>190</v>
      </c>
      <c r="GN1358" s="426">
        <v>191</v>
      </c>
      <c r="GO1358" s="426">
        <v>192</v>
      </c>
      <c r="GP1358" s="426">
        <v>193</v>
      </c>
      <c r="GQ1358" s="426">
        <v>194</v>
      </c>
      <c r="GR1358" s="426">
        <v>195</v>
      </c>
      <c r="GS1358" s="426">
        <v>196</v>
      </c>
      <c r="GT1358" s="426">
        <v>197</v>
      </c>
      <c r="GU1358" s="426">
        <v>198</v>
      </c>
      <c r="GV1358" s="426">
        <v>199</v>
      </c>
      <c r="GW1358" s="426">
        <v>200</v>
      </c>
      <c r="GX1358" s="426">
        <v>201</v>
      </c>
      <c r="GY1358" s="426">
        <v>202</v>
      </c>
      <c r="GZ1358" s="426">
        <v>203</v>
      </c>
      <c r="HA1358" s="426">
        <v>204</v>
      </c>
      <c r="HB1358" s="426">
        <v>205</v>
      </c>
      <c r="HC1358" s="426">
        <v>206</v>
      </c>
      <c r="HD1358" s="426">
        <v>207</v>
      </c>
      <c r="HE1358" s="426">
        <v>208</v>
      </c>
      <c r="HF1358" s="426">
        <v>209</v>
      </c>
      <c r="HG1358" s="426">
        <v>210</v>
      </c>
      <c r="HH1358" s="426">
        <v>211</v>
      </c>
      <c r="HI1358" s="426">
        <v>212</v>
      </c>
      <c r="HJ1358" s="426">
        <v>213</v>
      </c>
      <c r="HK1358" s="426">
        <v>214</v>
      </c>
      <c r="HL1358" s="426">
        <v>215</v>
      </c>
      <c r="HM1358" s="426">
        <v>216</v>
      </c>
      <c r="HN1358" s="426">
        <v>217</v>
      </c>
      <c r="HO1358" s="426">
        <v>218</v>
      </c>
      <c r="HP1358" s="426">
        <v>219</v>
      </c>
      <c r="HQ1358" s="426">
        <v>220</v>
      </c>
      <c r="HR1358" s="426">
        <v>221</v>
      </c>
      <c r="HS1358" s="426">
        <v>222</v>
      </c>
      <c r="HT1358" s="426">
        <v>223</v>
      </c>
      <c r="HU1358" s="426">
        <v>224</v>
      </c>
      <c r="HV1358" s="426">
        <v>225</v>
      </c>
      <c r="HW1358" s="426">
        <v>226</v>
      </c>
      <c r="HX1358" s="426">
        <v>227</v>
      </c>
      <c r="HY1358" s="426">
        <v>228</v>
      </c>
      <c r="HZ1358" s="426">
        <v>229</v>
      </c>
      <c r="IA1358" s="426">
        <v>230</v>
      </c>
      <c r="IB1358" s="426">
        <v>231</v>
      </c>
      <c r="IC1358" s="426">
        <v>232</v>
      </c>
      <c r="ID1358" s="426">
        <v>233</v>
      </c>
      <c r="IE1358" s="426">
        <v>234</v>
      </c>
      <c r="IF1358" s="426">
        <v>235</v>
      </c>
      <c r="IG1358" s="426">
        <v>236</v>
      </c>
      <c r="IH1358" s="426">
        <v>237</v>
      </c>
      <c r="II1358" s="426">
        <v>238</v>
      </c>
      <c r="IJ1358" s="426">
        <v>239</v>
      </c>
      <c r="IK1358" s="426">
        <v>240</v>
      </c>
      <c r="IL1358" s="426">
        <v>241</v>
      </c>
      <c r="IM1358" s="426">
        <v>242</v>
      </c>
      <c r="IN1358" s="426">
        <v>243</v>
      </c>
      <c r="IO1358" s="426">
        <v>244</v>
      </c>
      <c r="IP1358" s="426">
        <v>245</v>
      </c>
      <c r="IQ1358" s="426">
        <v>246</v>
      </c>
      <c r="IR1358" s="426">
        <v>247</v>
      </c>
      <c r="IS1358" s="426">
        <v>248</v>
      </c>
      <c r="IT1358" s="426">
        <v>249</v>
      </c>
      <c r="IU1358" s="426">
        <v>250</v>
      </c>
      <c r="IV1358" s="426">
        <v>251</v>
      </c>
      <c r="IW1358" s="426">
        <v>252</v>
      </c>
      <c r="IX1358" s="426">
        <v>253</v>
      </c>
      <c r="IY1358" s="426">
        <v>254</v>
      </c>
      <c r="IZ1358" s="426">
        <v>255</v>
      </c>
      <c r="JA1358" s="426">
        <v>256</v>
      </c>
      <c r="JB1358" s="426">
        <v>257</v>
      </c>
      <c r="JC1358" s="426">
        <v>258</v>
      </c>
      <c r="JD1358" s="426">
        <v>259</v>
      </c>
      <c r="JE1358" s="426">
        <v>260</v>
      </c>
      <c r="JF1358" s="426">
        <v>261</v>
      </c>
      <c r="JG1358" s="426">
        <v>262</v>
      </c>
      <c r="JH1358" s="426">
        <v>263</v>
      </c>
      <c r="JI1358" s="426">
        <v>264</v>
      </c>
      <c r="JJ1358" s="426">
        <v>265</v>
      </c>
      <c r="JK1358" s="426">
        <v>266</v>
      </c>
      <c r="JL1358" s="426">
        <v>267</v>
      </c>
      <c r="JM1358" s="426">
        <v>268</v>
      </c>
      <c r="JN1358" s="426">
        <v>269</v>
      </c>
      <c r="JO1358" s="426">
        <v>270</v>
      </c>
      <c r="JP1358" s="426">
        <v>271</v>
      </c>
      <c r="JQ1358" s="426">
        <v>272</v>
      </c>
      <c r="JR1358" s="426">
        <v>273</v>
      </c>
      <c r="JS1358" s="426">
        <v>274</v>
      </c>
    </row>
    <row r="1359" spans="4:279" x14ac:dyDescent="0.2">
      <c r="E1359" s="428" t="s">
        <v>157</v>
      </c>
      <c r="F1359" s="426">
        <v>260</v>
      </c>
      <c r="G1359" s="426">
        <v>18</v>
      </c>
      <c r="H1359" s="426">
        <v>152</v>
      </c>
      <c r="I1359" s="426">
        <v>253</v>
      </c>
      <c r="J1359" s="426">
        <v>223</v>
      </c>
      <c r="K1359" s="426">
        <v>94</v>
      </c>
      <c r="L1359" s="426">
        <v>204</v>
      </c>
      <c r="M1359" s="426">
        <v>234</v>
      </c>
      <c r="N1359" s="426">
        <v>166</v>
      </c>
      <c r="O1359" s="426">
        <v>54</v>
      </c>
      <c r="P1359" s="426">
        <v>133</v>
      </c>
      <c r="Q1359" s="426">
        <v>161</v>
      </c>
      <c r="R1359" s="426">
        <v>189</v>
      </c>
      <c r="S1359" s="426">
        <v>62</v>
      </c>
      <c r="T1359" s="426">
        <v>194</v>
      </c>
      <c r="U1359" s="426">
        <v>169</v>
      </c>
      <c r="V1359" s="426">
        <v>129</v>
      </c>
      <c r="W1359" s="426">
        <v>77</v>
      </c>
      <c r="X1359" s="426">
        <v>245</v>
      </c>
      <c r="Y1359" s="426">
        <v>121</v>
      </c>
      <c r="Z1359" s="426">
        <v>48</v>
      </c>
      <c r="AA1359" s="426">
        <v>1</v>
      </c>
      <c r="AB1359" s="426">
        <v>225</v>
      </c>
      <c r="AC1359" s="426">
        <v>272</v>
      </c>
      <c r="AD1359" s="426">
        <v>91</v>
      </c>
      <c r="AE1359" s="426">
        <v>170</v>
      </c>
      <c r="AF1359" s="426">
        <v>104</v>
      </c>
      <c r="AG1359" s="426">
        <v>165</v>
      </c>
      <c r="AH1359" s="426">
        <v>157</v>
      </c>
      <c r="AI1359" s="426">
        <v>108</v>
      </c>
      <c r="AJ1359" s="426">
        <v>24</v>
      </c>
      <c r="AK1359" s="426">
        <v>160</v>
      </c>
      <c r="AL1359" s="426">
        <v>87</v>
      </c>
      <c r="AM1359" s="426">
        <v>47</v>
      </c>
      <c r="AN1359" s="426">
        <v>244</v>
      </c>
      <c r="AO1359" s="426">
        <v>14</v>
      </c>
      <c r="AP1359" s="426">
        <v>86</v>
      </c>
      <c r="AQ1359" s="426">
        <v>112</v>
      </c>
      <c r="AR1359" s="426">
        <v>221</v>
      </c>
      <c r="AS1359" s="426">
        <v>211</v>
      </c>
      <c r="AT1359" s="426">
        <v>164</v>
      </c>
      <c r="AU1359" s="426">
        <v>246</v>
      </c>
      <c r="AV1359" s="426">
        <v>17</v>
      </c>
      <c r="AW1359" s="426">
        <v>198</v>
      </c>
      <c r="AX1359" s="426">
        <v>263</v>
      </c>
      <c r="AY1359" s="426">
        <v>72</v>
      </c>
      <c r="AZ1359" s="426">
        <v>215</v>
      </c>
      <c r="BA1359" s="426">
        <v>229</v>
      </c>
      <c r="BB1359" s="426">
        <v>2</v>
      </c>
      <c r="BC1359" s="426">
        <v>222</v>
      </c>
      <c r="BD1359" s="426">
        <v>233</v>
      </c>
      <c r="BE1359" s="426">
        <v>149</v>
      </c>
      <c r="BF1359" s="426">
        <v>159</v>
      </c>
      <c r="BG1359" s="426">
        <v>177</v>
      </c>
      <c r="BH1359" s="426">
        <v>52</v>
      </c>
      <c r="BI1359" s="426">
        <v>65</v>
      </c>
      <c r="BJ1359" s="426">
        <v>218</v>
      </c>
      <c r="BK1359" s="426">
        <v>105</v>
      </c>
      <c r="BL1359" s="426">
        <v>193</v>
      </c>
      <c r="BM1359" s="426">
        <v>167</v>
      </c>
      <c r="BN1359" s="426">
        <v>55</v>
      </c>
      <c r="BO1359" s="426">
        <v>228</v>
      </c>
      <c r="BP1359" s="426">
        <v>15</v>
      </c>
      <c r="BQ1359" s="426">
        <v>43</v>
      </c>
      <c r="BR1359" s="426">
        <v>256</v>
      </c>
      <c r="BS1359" s="426">
        <v>19</v>
      </c>
      <c r="BT1359" s="426">
        <v>78</v>
      </c>
      <c r="BU1359" s="426">
        <v>126</v>
      </c>
      <c r="BV1359" s="426">
        <v>83</v>
      </c>
      <c r="BW1359" s="426">
        <v>131</v>
      </c>
      <c r="BX1359" s="426">
        <v>195</v>
      </c>
      <c r="BY1359" s="426">
        <v>120</v>
      </c>
      <c r="BZ1359" s="426">
        <v>144</v>
      </c>
      <c r="CA1359" s="426">
        <v>257</v>
      </c>
      <c r="CB1359" s="426">
        <v>243</v>
      </c>
      <c r="CC1359" s="426">
        <v>239</v>
      </c>
      <c r="CD1359" s="426">
        <v>196</v>
      </c>
      <c r="CE1359" s="426">
        <v>42</v>
      </c>
      <c r="CF1359" s="426">
        <v>32</v>
      </c>
      <c r="CG1359" s="426">
        <v>111</v>
      </c>
      <c r="CH1359" s="426">
        <v>132</v>
      </c>
      <c r="CI1359" s="426">
        <v>103</v>
      </c>
      <c r="CJ1359" s="426">
        <v>82</v>
      </c>
      <c r="CK1359" s="426">
        <v>20</v>
      </c>
      <c r="CL1359" s="426">
        <v>74</v>
      </c>
      <c r="CM1359" s="426">
        <v>175</v>
      </c>
      <c r="CN1359" s="426">
        <v>148</v>
      </c>
      <c r="CO1359" s="426">
        <v>11</v>
      </c>
      <c r="CP1359" s="426">
        <v>261</v>
      </c>
      <c r="CQ1359" s="426">
        <v>109</v>
      </c>
      <c r="CR1359" s="426">
        <v>35</v>
      </c>
      <c r="CS1359" s="426">
        <v>26</v>
      </c>
      <c r="CT1359" s="426">
        <v>67</v>
      </c>
      <c r="CU1359" s="426">
        <v>138</v>
      </c>
      <c r="CV1359" s="426">
        <v>199</v>
      </c>
      <c r="CW1359" s="426">
        <v>207</v>
      </c>
      <c r="CX1359" s="426">
        <v>258</v>
      </c>
      <c r="CY1359" s="426">
        <v>262</v>
      </c>
      <c r="CZ1359" s="426">
        <v>168</v>
      </c>
      <c r="DA1359" s="426">
        <v>217</v>
      </c>
      <c r="DB1359" s="426">
        <v>134</v>
      </c>
      <c r="DC1359" s="426">
        <v>178</v>
      </c>
      <c r="DD1359" s="426">
        <v>81</v>
      </c>
      <c r="DE1359" s="426">
        <v>232</v>
      </c>
      <c r="DF1359" s="426">
        <v>184</v>
      </c>
      <c r="DG1359" s="426">
        <v>37</v>
      </c>
      <c r="DH1359" s="426">
        <v>174</v>
      </c>
      <c r="DI1359" s="426">
        <v>190</v>
      </c>
      <c r="DJ1359" s="426">
        <v>145</v>
      </c>
      <c r="DK1359" s="426">
        <v>64</v>
      </c>
      <c r="DL1359" s="426">
        <v>99</v>
      </c>
      <c r="DM1359" s="426">
        <v>39</v>
      </c>
      <c r="DN1359" s="426">
        <v>171</v>
      </c>
      <c r="DO1359" s="426">
        <v>247</v>
      </c>
      <c r="DP1359" s="426">
        <v>92</v>
      </c>
      <c r="DQ1359" s="426">
        <v>208</v>
      </c>
      <c r="DR1359" s="426">
        <v>36</v>
      </c>
      <c r="DS1359" s="426">
        <v>85</v>
      </c>
      <c r="DT1359" s="426">
        <v>172</v>
      </c>
      <c r="DU1359" s="426">
        <v>16</v>
      </c>
      <c r="DV1359" s="426">
        <v>142</v>
      </c>
      <c r="DW1359" s="426">
        <v>116</v>
      </c>
      <c r="DX1359" s="426">
        <v>130</v>
      </c>
      <c r="DY1359" s="426">
        <v>231</v>
      </c>
      <c r="DZ1359" s="426">
        <v>88</v>
      </c>
      <c r="EA1359" s="426">
        <v>34</v>
      </c>
      <c r="EB1359" s="426">
        <v>265</v>
      </c>
      <c r="EC1359" s="426">
        <v>186</v>
      </c>
      <c r="ED1359" s="426">
        <v>27</v>
      </c>
      <c r="EE1359" s="426">
        <v>248</v>
      </c>
      <c r="EF1359" s="426">
        <v>180</v>
      </c>
      <c r="EG1359" s="426">
        <v>113</v>
      </c>
      <c r="EH1359" s="426">
        <v>191</v>
      </c>
      <c r="EI1359" s="426">
        <v>3</v>
      </c>
      <c r="EJ1359" s="426">
        <v>127</v>
      </c>
      <c r="EK1359" s="426">
        <v>252</v>
      </c>
      <c r="EL1359" s="426">
        <v>188</v>
      </c>
      <c r="EM1359" s="426">
        <v>44</v>
      </c>
      <c r="EN1359" s="426">
        <v>46</v>
      </c>
      <c r="EO1359" s="426">
        <v>192</v>
      </c>
      <c r="EP1359" s="426">
        <v>213</v>
      </c>
      <c r="EQ1359" s="426">
        <v>249</v>
      </c>
      <c r="ER1359" s="426">
        <v>117</v>
      </c>
      <c r="ES1359" s="426">
        <v>73</v>
      </c>
      <c r="ET1359" s="426">
        <v>251</v>
      </c>
      <c r="EU1359" s="426">
        <v>242</v>
      </c>
      <c r="EV1359" s="426">
        <v>269</v>
      </c>
      <c r="EW1359" s="426">
        <v>70</v>
      </c>
      <c r="EX1359" s="426">
        <v>136</v>
      </c>
      <c r="EY1359" s="426">
        <v>38</v>
      </c>
      <c r="EZ1359" s="426">
        <v>200</v>
      </c>
      <c r="FA1359" s="426">
        <v>203</v>
      </c>
      <c r="FB1359" s="426">
        <v>57</v>
      </c>
      <c r="FC1359" s="426">
        <v>53</v>
      </c>
      <c r="FD1359" s="426">
        <v>156</v>
      </c>
      <c r="FE1359" s="426">
        <v>115</v>
      </c>
      <c r="FF1359" s="426">
        <v>241</v>
      </c>
      <c r="FG1359" s="426">
        <v>154</v>
      </c>
      <c r="FH1359" s="426">
        <v>90</v>
      </c>
      <c r="FI1359" s="426">
        <v>212</v>
      </c>
      <c r="FJ1359" s="426">
        <v>259</v>
      </c>
      <c r="FK1359" s="426">
        <v>236</v>
      </c>
      <c r="FL1359" s="426">
        <v>267</v>
      </c>
      <c r="FM1359" s="426">
        <v>93</v>
      </c>
      <c r="FN1359" s="426">
        <v>4</v>
      </c>
      <c r="FO1359" s="426">
        <v>29</v>
      </c>
      <c r="FP1359" s="426">
        <v>273</v>
      </c>
      <c r="FQ1359" s="426">
        <v>50</v>
      </c>
      <c r="FR1359" s="426">
        <v>202</v>
      </c>
      <c r="FS1359" s="426">
        <v>97</v>
      </c>
      <c r="FT1359" s="426">
        <v>114</v>
      </c>
      <c r="FU1359" s="426">
        <v>98</v>
      </c>
      <c r="FV1359" s="426">
        <v>141</v>
      </c>
      <c r="FW1359" s="426">
        <v>41</v>
      </c>
      <c r="FX1359" s="426">
        <v>147</v>
      </c>
      <c r="FY1359" s="426">
        <v>237</v>
      </c>
      <c r="FZ1359" s="426">
        <v>71</v>
      </c>
      <c r="GA1359" s="426">
        <v>264</v>
      </c>
      <c r="GB1359" s="426">
        <v>187</v>
      </c>
      <c r="GC1359" s="426">
        <v>7</v>
      </c>
      <c r="GD1359" s="426">
        <v>25</v>
      </c>
      <c r="GE1359" s="426">
        <v>185</v>
      </c>
      <c r="GF1359" s="426">
        <v>162</v>
      </c>
      <c r="GG1359" s="426">
        <v>137</v>
      </c>
      <c r="GH1359" s="426">
        <v>13</v>
      </c>
      <c r="GI1359" s="426">
        <v>254</v>
      </c>
      <c r="GJ1359" s="426">
        <v>123</v>
      </c>
      <c r="GK1359" s="426">
        <v>9</v>
      </c>
      <c r="GL1359" s="426">
        <v>216</v>
      </c>
      <c r="GM1359" s="426">
        <v>128</v>
      </c>
      <c r="GN1359" s="426">
        <v>143</v>
      </c>
      <c r="GO1359" s="426">
        <v>84</v>
      </c>
      <c r="GP1359" s="426">
        <v>107</v>
      </c>
      <c r="GQ1359" s="426">
        <v>21</v>
      </c>
      <c r="GR1359" s="426">
        <v>63</v>
      </c>
      <c r="GS1359" s="426">
        <v>163</v>
      </c>
      <c r="GT1359" s="426">
        <v>124</v>
      </c>
      <c r="GU1359" s="426">
        <v>12</v>
      </c>
      <c r="GV1359" s="426">
        <v>206</v>
      </c>
      <c r="GW1359" s="426">
        <v>59</v>
      </c>
      <c r="GX1359" s="426">
        <v>224</v>
      </c>
      <c r="GY1359" s="426">
        <v>140</v>
      </c>
      <c r="GZ1359" s="426">
        <v>5</v>
      </c>
      <c r="HA1359" s="426">
        <v>75</v>
      </c>
      <c r="HB1359" s="426">
        <v>79</v>
      </c>
      <c r="HC1359" s="426">
        <v>89</v>
      </c>
      <c r="HD1359" s="426">
        <v>266</v>
      </c>
      <c r="HE1359" s="426">
        <v>197</v>
      </c>
      <c r="HF1359" s="426">
        <v>176</v>
      </c>
      <c r="HG1359" s="426">
        <v>102</v>
      </c>
      <c r="HH1359" s="426">
        <v>118</v>
      </c>
      <c r="HI1359" s="426">
        <v>100</v>
      </c>
      <c r="HJ1359" s="426">
        <v>155</v>
      </c>
      <c r="HK1359" s="426">
        <v>23</v>
      </c>
      <c r="HL1359" s="426">
        <v>182</v>
      </c>
      <c r="HM1359" s="426">
        <v>139</v>
      </c>
      <c r="HN1359" s="426">
        <v>80</v>
      </c>
      <c r="HO1359" s="426">
        <v>61</v>
      </c>
      <c r="HP1359" s="426">
        <v>106</v>
      </c>
      <c r="HQ1359" s="426">
        <v>238</v>
      </c>
      <c r="HR1359" s="426">
        <v>173</v>
      </c>
      <c r="HS1359" s="426">
        <v>230</v>
      </c>
      <c r="HT1359" s="426">
        <v>6</v>
      </c>
      <c r="HU1359" s="426">
        <v>110</v>
      </c>
      <c r="HV1359" s="426">
        <v>209</v>
      </c>
      <c r="HW1359" s="426">
        <v>95</v>
      </c>
      <c r="HX1359" s="426">
        <v>45</v>
      </c>
      <c r="HY1359" s="426">
        <v>122</v>
      </c>
      <c r="HZ1359" s="426">
        <v>146</v>
      </c>
      <c r="IA1359" s="426">
        <v>66</v>
      </c>
      <c r="IB1359" s="426">
        <v>49</v>
      </c>
      <c r="IC1359" s="426">
        <v>181</v>
      </c>
      <c r="ID1359" s="426">
        <v>150</v>
      </c>
      <c r="IE1359" s="426">
        <v>270</v>
      </c>
      <c r="IF1359" s="426">
        <v>68</v>
      </c>
      <c r="IG1359" s="426">
        <v>205</v>
      </c>
      <c r="IH1359" s="426">
        <v>235</v>
      </c>
      <c r="II1359" s="426">
        <v>274</v>
      </c>
      <c r="IJ1359" s="426">
        <v>51</v>
      </c>
      <c r="IK1359" s="426">
        <v>219</v>
      </c>
      <c r="IL1359" s="426">
        <v>58</v>
      </c>
      <c r="IM1359" s="426">
        <v>125</v>
      </c>
      <c r="IN1359" s="426">
        <v>227</v>
      </c>
      <c r="IO1359" s="426">
        <v>135</v>
      </c>
      <c r="IP1359" s="426">
        <v>28</v>
      </c>
      <c r="IQ1359" s="426">
        <v>240</v>
      </c>
      <c r="IR1359" s="426">
        <v>226</v>
      </c>
      <c r="IS1359" s="426">
        <v>271</v>
      </c>
      <c r="IT1359" s="426">
        <v>151</v>
      </c>
      <c r="IU1359" s="426">
        <v>201</v>
      </c>
      <c r="IV1359" s="426">
        <v>183</v>
      </c>
      <c r="IW1359" s="426">
        <v>10</v>
      </c>
      <c r="IX1359" s="426">
        <v>69</v>
      </c>
      <c r="IY1359" s="426">
        <v>101</v>
      </c>
      <c r="IZ1359" s="426">
        <v>96</v>
      </c>
      <c r="JA1359" s="426">
        <v>250</v>
      </c>
      <c r="JB1359" s="426">
        <v>214</v>
      </c>
      <c r="JC1359" s="426">
        <v>255</v>
      </c>
      <c r="JD1359" s="426">
        <v>8</v>
      </c>
      <c r="JE1359" s="426">
        <v>22</v>
      </c>
      <c r="JF1359" s="426">
        <v>40</v>
      </c>
      <c r="JG1359" s="426">
        <v>33</v>
      </c>
      <c r="JH1359" s="426">
        <v>210</v>
      </c>
      <c r="JI1359" s="426">
        <v>76</v>
      </c>
      <c r="JJ1359" s="426">
        <v>268</v>
      </c>
      <c r="JK1359" s="426">
        <v>30</v>
      </c>
      <c r="JL1359" s="426">
        <v>158</v>
      </c>
      <c r="JM1359" s="426">
        <v>179</v>
      </c>
      <c r="JN1359" s="426">
        <v>56</v>
      </c>
      <c r="JO1359" s="426">
        <v>119</v>
      </c>
      <c r="JP1359" s="426">
        <v>220</v>
      </c>
      <c r="JQ1359" s="426">
        <v>153</v>
      </c>
      <c r="JR1359" s="426">
        <v>60</v>
      </c>
      <c r="JS1359" s="426">
        <v>31</v>
      </c>
    </row>
    <row r="1360" spans="4:279" x14ac:dyDescent="0.2">
      <c r="E1360" s="428" t="s">
        <v>159</v>
      </c>
      <c r="F1360" s="426">
        <v>272</v>
      </c>
      <c r="G1360" s="426">
        <v>53</v>
      </c>
      <c r="H1360" s="426">
        <v>169</v>
      </c>
      <c r="I1360" s="426">
        <v>61</v>
      </c>
      <c r="J1360" s="426">
        <v>196</v>
      </c>
      <c r="K1360" s="426">
        <v>244</v>
      </c>
      <c r="L1360" s="426">
        <v>155</v>
      </c>
      <c r="M1360" s="426">
        <v>235</v>
      </c>
      <c r="N1360" s="426">
        <v>142</v>
      </c>
      <c r="O1360" s="426">
        <v>166</v>
      </c>
      <c r="P1360" s="426">
        <v>74</v>
      </c>
      <c r="Q1360" s="426">
        <v>150</v>
      </c>
      <c r="R1360" s="426">
        <v>247</v>
      </c>
      <c r="S1360" s="426">
        <v>78</v>
      </c>
      <c r="T1360" s="426">
        <v>141</v>
      </c>
      <c r="U1360" s="426">
        <v>192</v>
      </c>
      <c r="V1360" s="426">
        <v>90</v>
      </c>
      <c r="W1360" s="426">
        <v>205</v>
      </c>
      <c r="X1360" s="426">
        <v>26</v>
      </c>
      <c r="Y1360" s="426">
        <v>36</v>
      </c>
      <c r="Z1360" s="426">
        <v>219</v>
      </c>
      <c r="AA1360" s="426">
        <v>50</v>
      </c>
      <c r="AB1360" s="426">
        <v>104</v>
      </c>
      <c r="AC1360" s="426">
        <v>96</v>
      </c>
      <c r="AD1360" s="426">
        <v>116</v>
      </c>
      <c r="AE1360" s="426">
        <v>127</v>
      </c>
      <c r="AF1360" s="426">
        <v>69</v>
      </c>
      <c r="AG1360" s="426">
        <v>124</v>
      </c>
      <c r="AH1360" s="426">
        <v>236</v>
      </c>
      <c r="AI1360" s="426">
        <v>37</v>
      </c>
      <c r="AJ1360" s="426">
        <v>59</v>
      </c>
      <c r="AK1360" s="426">
        <v>220</v>
      </c>
      <c r="AL1360" s="426">
        <v>232</v>
      </c>
      <c r="AM1360" s="426">
        <v>91</v>
      </c>
      <c r="AN1360" s="426">
        <v>89</v>
      </c>
      <c r="AO1360" s="426">
        <v>43</v>
      </c>
      <c r="AP1360" s="426">
        <v>75</v>
      </c>
      <c r="AQ1360" s="426">
        <v>31</v>
      </c>
      <c r="AR1360" s="426">
        <v>143</v>
      </c>
      <c r="AS1360" s="426">
        <v>164</v>
      </c>
      <c r="AT1360" s="426">
        <v>270</v>
      </c>
      <c r="AU1360" s="426">
        <v>76</v>
      </c>
      <c r="AV1360" s="426">
        <v>195</v>
      </c>
      <c r="AW1360" s="426">
        <v>180</v>
      </c>
      <c r="AX1360" s="426">
        <v>86</v>
      </c>
      <c r="AY1360" s="426">
        <v>265</v>
      </c>
      <c r="AZ1360" s="426">
        <v>154</v>
      </c>
      <c r="BA1360" s="426">
        <v>65</v>
      </c>
      <c r="BB1360" s="426">
        <v>126</v>
      </c>
      <c r="BC1360" s="426">
        <v>24</v>
      </c>
      <c r="BD1360" s="426">
        <v>27</v>
      </c>
      <c r="BE1360" s="426">
        <v>234</v>
      </c>
      <c r="BF1360" s="426">
        <v>2</v>
      </c>
      <c r="BG1360" s="426">
        <v>95</v>
      </c>
      <c r="BH1360" s="426">
        <v>19</v>
      </c>
      <c r="BI1360" s="426">
        <v>79</v>
      </c>
      <c r="BJ1360" s="426">
        <v>189</v>
      </c>
      <c r="BK1360" s="426">
        <v>94</v>
      </c>
      <c r="BL1360" s="426">
        <v>98</v>
      </c>
      <c r="BM1360" s="426">
        <v>271</v>
      </c>
      <c r="BN1360" s="426">
        <v>168</v>
      </c>
      <c r="BO1360" s="426">
        <v>238</v>
      </c>
      <c r="BP1360" s="426">
        <v>260</v>
      </c>
      <c r="BQ1360" s="426">
        <v>107</v>
      </c>
      <c r="BR1360" s="426">
        <v>72</v>
      </c>
      <c r="BS1360" s="426">
        <v>9</v>
      </c>
      <c r="BT1360" s="426">
        <v>54</v>
      </c>
      <c r="BU1360" s="426">
        <v>115</v>
      </c>
      <c r="BV1360" s="426">
        <v>233</v>
      </c>
      <c r="BW1360" s="426">
        <v>242</v>
      </c>
      <c r="BX1360" s="426">
        <v>108</v>
      </c>
      <c r="BY1360" s="426">
        <v>248</v>
      </c>
      <c r="BZ1360" s="426">
        <v>185</v>
      </c>
      <c r="CA1360" s="426">
        <v>122</v>
      </c>
      <c r="CB1360" s="426">
        <v>231</v>
      </c>
      <c r="CC1360" s="426">
        <v>209</v>
      </c>
      <c r="CD1360" s="426">
        <v>121</v>
      </c>
      <c r="CE1360" s="426">
        <v>25</v>
      </c>
      <c r="CF1360" s="426">
        <v>252</v>
      </c>
      <c r="CG1360" s="426">
        <v>34</v>
      </c>
      <c r="CH1360" s="426">
        <v>70</v>
      </c>
      <c r="CI1360" s="426">
        <v>111</v>
      </c>
      <c r="CJ1360" s="426">
        <v>137</v>
      </c>
      <c r="CK1360" s="426">
        <v>170</v>
      </c>
      <c r="CL1360" s="426">
        <v>132</v>
      </c>
      <c r="CM1360" s="426">
        <v>68</v>
      </c>
      <c r="CN1360" s="426">
        <v>85</v>
      </c>
      <c r="CO1360" s="426">
        <v>40</v>
      </c>
      <c r="CP1360" s="426">
        <v>71</v>
      </c>
      <c r="CQ1360" s="426">
        <v>228</v>
      </c>
      <c r="CR1360" s="426">
        <v>128</v>
      </c>
      <c r="CS1360" s="426">
        <v>28</v>
      </c>
      <c r="CT1360" s="426">
        <v>226</v>
      </c>
      <c r="CU1360" s="426">
        <v>133</v>
      </c>
      <c r="CV1360" s="426">
        <v>162</v>
      </c>
      <c r="CW1360" s="426">
        <v>202</v>
      </c>
      <c r="CX1360" s="426">
        <v>3</v>
      </c>
      <c r="CY1360" s="426">
        <v>46</v>
      </c>
      <c r="CZ1360" s="426">
        <v>17</v>
      </c>
      <c r="DA1360" s="426">
        <v>148</v>
      </c>
      <c r="DB1360" s="426">
        <v>38</v>
      </c>
      <c r="DC1360" s="426">
        <v>223</v>
      </c>
      <c r="DD1360" s="426">
        <v>256</v>
      </c>
      <c r="DE1360" s="426">
        <v>171</v>
      </c>
      <c r="DF1360" s="426">
        <v>33</v>
      </c>
      <c r="DG1360" s="426">
        <v>140</v>
      </c>
      <c r="DH1360" s="426">
        <v>243</v>
      </c>
      <c r="DI1360" s="426">
        <v>92</v>
      </c>
      <c r="DJ1360" s="426">
        <v>186</v>
      </c>
      <c r="DK1360" s="426">
        <v>246</v>
      </c>
      <c r="DL1360" s="426">
        <v>263</v>
      </c>
      <c r="DM1360" s="426">
        <v>216</v>
      </c>
      <c r="DN1360" s="426">
        <v>120</v>
      </c>
      <c r="DO1360" s="426">
        <v>197</v>
      </c>
      <c r="DP1360" s="426">
        <v>208</v>
      </c>
      <c r="DQ1360" s="426">
        <v>135</v>
      </c>
      <c r="DR1360" s="426">
        <v>255</v>
      </c>
      <c r="DS1360" s="426">
        <v>175</v>
      </c>
      <c r="DT1360" s="426">
        <v>18</v>
      </c>
      <c r="DU1360" s="426">
        <v>259</v>
      </c>
      <c r="DV1360" s="426">
        <v>145</v>
      </c>
      <c r="DW1360" s="426">
        <v>114</v>
      </c>
      <c r="DX1360" s="426">
        <v>7</v>
      </c>
      <c r="DY1360" s="426">
        <v>123</v>
      </c>
      <c r="DZ1360" s="426">
        <v>42</v>
      </c>
      <c r="EA1360" s="426">
        <v>47</v>
      </c>
      <c r="EB1360" s="426">
        <v>198</v>
      </c>
      <c r="EC1360" s="426">
        <v>181</v>
      </c>
      <c r="ED1360" s="426">
        <v>55</v>
      </c>
      <c r="EE1360" s="426">
        <v>82</v>
      </c>
      <c r="EF1360" s="426">
        <v>225</v>
      </c>
      <c r="EG1360" s="426">
        <v>274</v>
      </c>
      <c r="EH1360" s="426">
        <v>100</v>
      </c>
      <c r="EI1360" s="426">
        <v>258</v>
      </c>
      <c r="EJ1360" s="426">
        <v>77</v>
      </c>
      <c r="EK1360" s="426">
        <v>8</v>
      </c>
      <c r="EL1360" s="426">
        <v>165</v>
      </c>
      <c r="EM1360" s="426">
        <v>176</v>
      </c>
      <c r="EN1360" s="426">
        <v>218</v>
      </c>
      <c r="EO1360" s="426">
        <v>273</v>
      </c>
      <c r="EP1360" s="426">
        <v>15</v>
      </c>
      <c r="EQ1360" s="426">
        <v>30</v>
      </c>
      <c r="ER1360" s="426">
        <v>147</v>
      </c>
      <c r="ES1360" s="426">
        <v>188</v>
      </c>
      <c r="ET1360" s="426">
        <v>103</v>
      </c>
      <c r="EU1360" s="426">
        <v>184</v>
      </c>
      <c r="EV1360" s="426">
        <v>210</v>
      </c>
      <c r="EW1360" s="426">
        <v>129</v>
      </c>
      <c r="EX1360" s="426">
        <v>212</v>
      </c>
      <c r="EY1360" s="426">
        <v>57</v>
      </c>
      <c r="EZ1360" s="426">
        <v>253</v>
      </c>
      <c r="FA1360" s="426">
        <v>4</v>
      </c>
      <c r="FB1360" s="426">
        <v>187</v>
      </c>
      <c r="FC1360" s="426">
        <v>250</v>
      </c>
      <c r="FD1360" s="426">
        <v>227</v>
      </c>
      <c r="FE1360" s="426">
        <v>63</v>
      </c>
      <c r="FF1360" s="426">
        <v>23</v>
      </c>
      <c r="FG1360" s="426">
        <v>151</v>
      </c>
      <c r="FH1360" s="426">
        <v>222</v>
      </c>
      <c r="FI1360" s="426">
        <v>11</v>
      </c>
      <c r="FJ1360" s="426">
        <v>64</v>
      </c>
      <c r="FK1360" s="426">
        <v>73</v>
      </c>
      <c r="FL1360" s="426">
        <v>39</v>
      </c>
      <c r="FM1360" s="426">
        <v>6</v>
      </c>
      <c r="FN1360" s="426">
        <v>163</v>
      </c>
      <c r="FO1360" s="426">
        <v>109</v>
      </c>
      <c r="FP1360" s="426">
        <v>83</v>
      </c>
      <c r="FQ1360" s="426">
        <v>45</v>
      </c>
      <c r="FR1360" s="426">
        <v>1</v>
      </c>
      <c r="FS1360" s="426">
        <v>213</v>
      </c>
      <c r="FT1360" s="426">
        <v>269</v>
      </c>
      <c r="FU1360" s="426">
        <v>193</v>
      </c>
      <c r="FV1360" s="426">
        <v>84</v>
      </c>
      <c r="FW1360" s="426">
        <v>152</v>
      </c>
      <c r="FX1360" s="426">
        <v>237</v>
      </c>
      <c r="FY1360" s="426">
        <v>110</v>
      </c>
      <c r="FZ1360" s="426">
        <v>49</v>
      </c>
      <c r="GA1360" s="426">
        <v>182</v>
      </c>
      <c r="GB1360" s="426">
        <v>211</v>
      </c>
      <c r="GC1360" s="426">
        <v>58</v>
      </c>
      <c r="GD1360" s="426">
        <v>167</v>
      </c>
      <c r="GE1360" s="426">
        <v>264</v>
      </c>
      <c r="GF1360" s="426">
        <v>215</v>
      </c>
      <c r="GG1360" s="426">
        <v>35</v>
      </c>
      <c r="GH1360" s="426">
        <v>56</v>
      </c>
      <c r="GI1360" s="426">
        <v>13</v>
      </c>
      <c r="GJ1360" s="426">
        <v>136</v>
      </c>
      <c r="GK1360" s="426">
        <v>97</v>
      </c>
      <c r="GL1360" s="426">
        <v>113</v>
      </c>
      <c r="GM1360" s="426">
        <v>158</v>
      </c>
      <c r="GN1360" s="426">
        <v>144</v>
      </c>
      <c r="GO1360" s="426">
        <v>245</v>
      </c>
      <c r="GP1360" s="426">
        <v>20</v>
      </c>
      <c r="GQ1360" s="426">
        <v>178</v>
      </c>
      <c r="GR1360" s="426">
        <v>101</v>
      </c>
      <c r="GS1360" s="426">
        <v>194</v>
      </c>
      <c r="GT1360" s="426">
        <v>261</v>
      </c>
      <c r="GU1360" s="426">
        <v>99</v>
      </c>
      <c r="GV1360" s="426">
        <v>87</v>
      </c>
      <c r="GW1360" s="426">
        <v>29</v>
      </c>
      <c r="GX1360" s="426">
        <v>119</v>
      </c>
      <c r="GY1360" s="426">
        <v>229</v>
      </c>
      <c r="GZ1360" s="426">
        <v>172</v>
      </c>
      <c r="HA1360" s="426">
        <v>81</v>
      </c>
      <c r="HB1360" s="426">
        <v>241</v>
      </c>
      <c r="HC1360" s="426">
        <v>199</v>
      </c>
      <c r="HD1360" s="426">
        <v>44</v>
      </c>
      <c r="HE1360" s="426">
        <v>125</v>
      </c>
      <c r="HF1360" s="426">
        <v>207</v>
      </c>
      <c r="HG1360" s="426">
        <v>161</v>
      </c>
      <c r="HH1360" s="426">
        <v>10</v>
      </c>
      <c r="HI1360" s="426">
        <v>131</v>
      </c>
      <c r="HJ1360" s="426">
        <v>254</v>
      </c>
      <c r="HK1360" s="426">
        <v>191</v>
      </c>
      <c r="HL1360" s="426">
        <v>224</v>
      </c>
      <c r="HM1360" s="426">
        <v>130</v>
      </c>
      <c r="HN1360" s="426">
        <v>51</v>
      </c>
      <c r="HO1360" s="426">
        <v>160</v>
      </c>
      <c r="HP1360" s="426">
        <v>267</v>
      </c>
      <c r="HQ1360" s="426">
        <v>206</v>
      </c>
      <c r="HR1360" s="426">
        <v>257</v>
      </c>
      <c r="HS1360" s="426">
        <v>93</v>
      </c>
      <c r="HT1360" s="426">
        <v>52</v>
      </c>
      <c r="HU1360" s="426">
        <v>118</v>
      </c>
      <c r="HV1360" s="426">
        <v>106</v>
      </c>
      <c r="HW1360" s="426">
        <v>214</v>
      </c>
      <c r="HX1360" s="426">
        <v>251</v>
      </c>
      <c r="HY1360" s="426">
        <v>21</v>
      </c>
      <c r="HZ1360" s="426">
        <v>66</v>
      </c>
      <c r="IA1360" s="426">
        <v>239</v>
      </c>
      <c r="IB1360" s="426">
        <v>22</v>
      </c>
      <c r="IC1360" s="426">
        <v>268</v>
      </c>
      <c r="ID1360" s="426">
        <v>177</v>
      </c>
      <c r="IE1360" s="426">
        <v>12</v>
      </c>
      <c r="IF1360" s="426">
        <v>48</v>
      </c>
      <c r="IG1360" s="426">
        <v>159</v>
      </c>
      <c r="IH1360" s="426">
        <v>16</v>
      </c>
      <c r="II1360" s="426">
        <v>80</v>
      </c>
      <c r="IJ1360" s="426">
        <v>183</v>
      </c>
      <c r="IK1360" s="426">
        <v>249</v>
      </c>
      <c r="IL1360" s="426">
        <v>138</v>
      </c>
      <c r="IM1360" s="426">
        <v>105</v>
      </c>
      <c r="IN1360" s="426">
        <v>134</v>
      </c>
      <c r="IO1360" s="426">
        <v>262</v>
      </c>
      <c r="IP1360" s="426">
        <v>14</v>
      </c>
      <c r="IQ1360" s="426">
        <v>32</v>
      </c>
      <c r="IR1360" s="426">
        <v>190</v>
      </c>
      <c r="IS1360" s="426">
        <v>102</v>
      </c>
      <c r="IT1360" s="426">
        <v>230</v>
      </c>
      <c r="IU1360" s="426">
        <v>67</v>
      </c>
      <c r="IV1360" s="426">
        <v>62</v>
      </c>
      <c r="IW1360" s="426">
        <v>221</v>
      </c>
      <c r="IX1360" s="426">
        <v>157</v>
      </c>
      <c r="IY1360" s="426">
        <v>203</v>
      </c>
      <c r="IZ1360" s="426">
        <v>173</v>
      </c>
      <c r="JA1360" s="426">
        <v>60</v>
      </c>
      <c r="JB1360" s="426">
        <v>41</v>
      </c>
      <c r="JC1360" s="426">
        <v>204</v>
      </c>
      <c r="JD1360" s="426">
        <v>112</v>
      </c>
      <c r="JE1360" s="426">
        <v>266</v>
      </c>
      <c r="JF1360" s="426">
        <v>217</v>
      </c>
      <c r="JG1360" s="426">
        <v>179</v>
      </c>
      <c r="JH1360" s="426">
        <v>201</v>
      </c>
      <c r="JI1360" s="426">
        <v>200</v>
      </c>
      <c r="JJ1360" s="426">
        <v>146</v>
      </c>
      <c r="JK1360" s="426">
        <v>5</v>
      </c>
      <c r="JL1360" s="426">
        <v>240</v>
      </c>
      <c r="JM1360" s="426">
        <v>139</v>
      </c>
      <c r="JN1360" s="426">
        <v>156</v>
      </c>
      <c r="JO1360" s="426">
        <v>153</v>
      </c>
      <c r="JP1360" s="426">
        <v>174</v>
      </c>
      <c r="JQ1360" s="426">
        <v>88</v>
      </c>
      <c r="JR1360" s="426">
        <v>149</v>
      </c>
      <c r="JS1360" s="426">
        <v>117</v>
      </c>
    </row>
    <row r="1362" spans="4:284" x14ac:dyDescent="0.2">
      <c r="D1362" s="429">
        <v>275</v>
      </c>
      <c r="E1362" s="429" t="s">
        <v>179</v>
      </c>
    </row>
    <row r="1363" spans="4:284" x14ac:dyDescent="0.2">
      <c r="E1363" s="428" t="s">
        <v>130</v>
      </c>
      <c r="F1363" s="426">
        <v>1</v>
      </c>
      <c r="G1363" s="426">
        <v>2</v>
      </c>
      <c r="H1363" s="426">
        <v>3</v>
      </c>
      <c r="I1363" s="426">
        <v>4</v>
      </c>
      <c r="J1363" s="426">
        <v>5</v>
      </c>
      <c r="K1363" s="426">
        <v>6</v>
      </c>
      <c r="L1363" s="426">
        <v>7</v>
      </c>
      <c r="M1363" s="426">
        <v>8</v>
      </c>
      <c r="N1363" s="426">
        <v>9</v>
      </c>
      <c r="O1363" s="426">
        <v>10</v>
      </c>
      <c r="P1363" s="426">
        <v>11</v>
      </c>
      <c r="Q1363" s="426">
        <v>12</v>
      </c>
      <c r="R1363" s="426">
        <v>13</v>
      </c>
      <c r="S1363" s="426">
        <v>14</v>
      </c>
      <c r="T1363" s="426">
        <v>15</v>
      </c>
      <c r="U1363" s="426">
        <v>16</v>
      </c>
      <c r="V1363" s="426">
        <v>17</v>
      </c>
      <c r="W1363" s="426">
        <v>18</v>
      </c>
      <c r="X1363" s="426">
        <v>19</v>
      </c>
      <c r="Y1363" s="426">
        <v>20</v>
      </c>
      <c r="Z1363" s="426">
        <v>21</v>
      </c>
      <c r="AA1363" s="426">
        <v>22</v>
      </c>
      <c r="AB1363" s="426">
        <v>23</v>
      </c>
      <c r="AC1363" s="426">
        <v>24</v>
      </c>
      <c r="AD1363" s="426">
        <v>25</v>
      </c>
      <c r="AE1363" s="426">
        <v>26</v>
      </c>
      <c r="AF1363" s="426">
        <v>27</v>
      </c>
      <c r="AG1363" s="426">
        <v>28</v>
      </c>
      <c r="AH1363" s="426">
        <v>29</v>
      </c>
      <c r="AI1363" s="426">
        <v>30</v>
      </c>
      <c r="AJ1363" s="426">
        <v>31</v>
      </c>
      <c r="AK1363" s="426">
        <v>32</v>
      </c>
      <c r="AL1363" s="426">
        <v>33</v>
      </c>
      <c r="AM1363" s="426">
        <v>34</v>
      </c>
      <c r="AN1363" s="426">
        <v>35</v>
      </c>
      <c r="AO1363" s="426">
        <v>36</v>
      </c>
      <c r="AP1363" s="426">
        <v>37</v>
      </c>
      <c r="AQ1363" s="426">
        <v>38</v>
      </c>
      <c r="AR1363" s="426">
        <v>39</v>
      </c>
      <c r="AS1363" s="426">
        <v>40</v>
      </c>
      <c r="AT1363" s="426">
        <v>41</v>
      </c>
      <c r="AU1363" s="426">
        <v>42</v>
      </c>
      <c r="AV1363" s="426">
        <v>43</v>
      </c>
      <c r="AW1363" s="426">
        <v>44</v>
      </c>
      <c r="AX1363" s="426">
        <v>45</v>
      </c>
      <c r="AY1363" s="426">
        <v>46</v>
      </c>
      <c r="AZ1363" s="426">
        <v>47</v>
      </c>
      <c r="BA1363" s="426">
        <v>48</v>
      </c>
      <c r="BB1363" s="426">
        <v>49</v>
      </c>
      <c r="BC1363" s="426">
        <v>50</v>
      </c>
      <c r="BD1363" s="426">
        <v>51</v>
      </c>
      <c r="BE1363" s="426">
        <v>52</v>
      </c>
      <c r="BF1363" s="426">
        <v>53</v>
      </c>
      <c r="BG1363" s="426">
        <v>54</v>
      </c>
      <c r="BH1363" s="426">
        <v>55</v>
      </c>
      <c r="BI1363" s="426">
        <v>56</v>
      </c>
      <c r="BJ1363" s="426">
        <v>57</v>
      </c>
      <c r="BK1363" s="426">
        <v>58</v>
      </c>
      <c r="BL1363" s="426">
        <v>59</v>
      </c>
      <c r="BM1363" s="426">
        <v>60</v>
      </c>
      <c r="BN1363" s="426">
        <v>61</v>
      </c>
      <c r="BO1363" s="426">
        <v>62</v>
      </c>
      <c r="BP1363" s="426">
        <v>63</v>
      </c>
      <c r="BQ1363" s="426">
        <v>64</v>
      </c>
      <c r="BR1363" s="426">
        <v>65</v>
      </c>
      <c r="BS1363" s="426">
        <v>66</v>
      </c>
      <c r="BT1363" s="426">
        <v>67</v>
      </c>
      <c r="BU1363" s="426">
        <v>68</v>
      </c>
      <c r="BV1363" s="426">
        <v>69</v>
      </c>
      <c r="BW1363" s="426">
        <v>70</v>
      </c>
      <c r="BX1363" s="426">
        <v>71</v>
      </c>
      <c r="BY1363" s="426">
        <v>72</v>
      </c>
      <c r="BZ1363" s="426">
        <v>73</v>
      </c>
      <c r="CA1363" s="426">
        <v>74</v>
      </c>
      <c r="CB1363" s="426">
        <v>75</v>
      </c>
      <c r="CC1363" s="426">
        <v>76</v>
      </c>
      <c r="CD1363" s="426">
        <v>77</v>
      </c>
      <c r="CE1363" s="426">
        <v>78</v>
      </c>
      <c r="CF1363" s="426">
        <v>79</v>
      </c>
      <c r="CG1363" s="426">
        <v>80</v>
      </c>
      <c r="CH1363" s="426">
        <v>81</v>
      </c>
      <c r="CI1363" s="426">
        <v>82</v>
      </c>
      <c r="CJ1363" s="426">
        <v>83</v>
      </c>
      <c r="CK1363" s="426">
        <v>84</v>
      </c>
      <c r="CL1363" s="426">
        <v>85</v>
      </c>
      <c r="CM1363" s="426">
        <v>86</v>
      </c>
      <c r="CN1363" s="426">
        <v>87</v>
      </c>
      <c r="CO1363" s="426">
        <v>88</v>
      </c>
      <c r="CP1363" s="426">
        <v>89</v>
      </c>
      <c r="CQ1363" s="426">
        <v>90</v>
      </c>
      <c r="CR1363" s="426">
        <v>91</v>
      </c>
      <c r="CS1363" s="426">
        <v>92</v>
      </c>
      <c r="CT1363" s="426">
        <v>93</v>
      </c>
      <c r="CU1363" s="426">
        <v>94</v>
      </c>
      <c r="CV1363" s="426">
        <v>95</v>
      </c>
      <c r="CW1363" s="426">
        <v>96</v>
      </c>
      <c r="CX1363" s="426">
        <v>97</v>
      </c>
      <c r="CY1363" s="426">
        <v>98</v>
      </c>
      <c r="CZ1363" s="426">
        <v>99</v>
      </c>
      <c r="DA1363" s="426">
        <v>100</v>
      </c>
      <c r="DB1363" s="426">
        <v>101</v>
      </c>
      <c r="DC1363" s="426">
        <v>102</v>
      </c>
      <c r="DD1363" s="426">
        <v>103</v>
      </c>
      <c r="DE1363" s="426">
        <v>104</v>
      </c>
      <c r="DF1363" s="426">
        <v>105</v>
      </c>
      <c r="DG1363" s="426">
        <v>106</v>
      </c>
      <c r="DH1363" s="426">
        <v>107</v>
      </c>
      <c r="DI1363" s="426">
        <v>108</v>
      </c>
      <c r="DJ1363" s="426">
        <v>109</v>
      </c>
      <c r="DK1363" s="426">
        <v>110</v>
      </c>
      <c r="DL1363" s="426">
        <v>111</v>
      </c>
      <c r="DM1363" s="426">
        <v>112</v>
      </c>
      <c r="DN1363" s="426">
        <v>113</v>
      </c>
      <c r="DO1363" s="426">
        <v>114</v>
      </c>
      <c r="DP1363" s="426">
        <v>115</v>
      </c>
      <c r="DQ1363" s="426">
        <v>116</v>
      </c>
      <c r="DR1363" s="426">
        <v>117</v>
      </c>
      <c r="DS1363" s="426">
        <v>118</v>
      </c>
      <c r="DT1363" s="426">
        <v>119</v>
      </c>
      <c r="DU1363" s="426">
        <v>120</v>
      </c>
      <c r="DV1363" s="426">
        <v>121</v>
      </c>
      <c r="DW1363" s="426">
        <v>122</v>
      </c>
      <c r="DX1363" s="426">
        <v>123</v>
      </c>
      <c r="DY1363" s="426">
        <v>124</v>
      </c>
      <c r="DZ1363" s="426">
        <v>125</v>
      </c>
      <c r="EA1363" s="426">
        <v>126</v>
      </c>
      <c r="EB1363" s="426">
        <v>127</v>
      </c>
      <c r="EC1363" s="426">
        <v>128</v>
      </c>
      <c r="ED1363" s="426">
        <v>129</v>
      </c>
      <c r="EE1363" s="426">
        <v>130</v>
      </c>
      <c r="EF1363" s="426">
        <v>131</v>
      </c>
      <c r="EG1363" s="426">
        <v>132</v>
      </c>
      <c r="EH1363" s="426">
        <v>133</v>
      </c>
      <c r="EI1363" s="426">
        <v>134</v>
      </c>
      <c r="EJ1363" s="426">
        <v>135</v>
      </c>
      <c r="EK1363" s="426">
        <v>136</v>
      </c>
      <c r="EL1363" s="426">
        <v>137</v>
      </c>
      <c r="EM1363" s="426">
        <v>138</v>
      </c>
      <c r="EN1363" s="426">
        <v>139</v>
      </c>
      <c r="EO1363" s="426">
        <v>140</v>
      </c>
      <c r="EP1363" s="426">
        <v>141</v>
      </c>
      <c r="EQ1363" s="426">
        <v>142</v>
      </c>
      <c r="ER1363" s="426">
        <v>143</v>
      </c>
      <c r="ES1363" s="426">
        <v>144</v>
      </c>
      <c r="ET1363" s="426">
        <v>145</v>
      </c>
      <c r="EU1363" s="426">
        <v>146</v>
      </c>
      <c r="EV1363" s="426">
        <v>147</v>
      </c>
      <c r="EW1363" s="426">
        <v>148</v>
      </c>
      <c r="EX1363" s="426">
        <v>149</v>
      </c>
      <c r="EY1363" s="426">
        <v>150</v>
      </c>
      <c r="EZ1363" s="426">
        <v>151</v>
      </c>
      <c r="FA1363" s="426">
        <v>152</v>
      </c>
      <c r="FB1363" s="426">
        <v>153</v>
      </c>
      <c r="FC1363" s="426">
        <v>154</v>
      </c>
      <c r="FD1363" s="426">
        <v>155</v>
      </c>
      <c r="FE1363" s="426">
        <v>156</v>
      </c>
      <c r="FF1363" s="426">
        <v>157</v>
      </c>
      <c r="FG1363" s="426">
        <v>158</v>
      </c>
      <c r="FH1363" s="426">
        <v>159</v>
      </c>
      <c r="FI1363" s="426">
        <v>160</v>
      </c>
      <c r="FJ1363" s="426">
        <v>161</v>
      </c>
      <c r="FK1363" s="426">
        <v>162</v>
      </c>
      <c r="FL1363" s="426">
        <v>163</v>
      </c>
      <c r="FM1363" s="426">
        <v>164</v>
      </c>
      <c r="FN1363" s="426">
        <v>165</v>
      </c>
      <c r="FO1363" s="426">
        <v>166</v>
      </c>
      <c r="FP1363" s="426">
        <v>167</v>
      </c>
      <c r="FQ1363" s="426">
        <v>168</v>
      </c>
      <c r="FR1363" s="426">
        <v>169</v>
      </c>
      <c r="FS1363" s="426">
        <v>170</v>
      </c>
      <c r="FT1363" s="426">
        <v>171</v>
      </c>
      <c r="FU1363" s="426">
        <v>172</v>
      </c>
      <c r="FV1363" s="426">
        <v>173</v>
      </c>
      <c r="FW1363" s="426">
        <v>174</v>
      </c>
      <c r="FX1363" s="426">
        <v>175</v>
      </c>
      <c r="FY1363" s="426">
        <v>176</v>
      </c>
      <c r="FZ1363" s="426">
        <v>177</v>
      </c>
      <c r="GA1363" s="426">
        <v>178</v>
      </c>
      <c r="GB1363" s="426">
        <v>179</v>
      </c>
      <c r="GC1363" s="426">
        <v>180</v>
      </c>
      <c r="GD1363" s="426">
        <v>181</v>
      </c>
      <c r="GE1363" s="426">
        <v>182</v>
      </c>
      <c r="GF1363" s="426">
        <v>183</v>
      </c>
      <c r="GG1363" s="426">
        <v>184</v>
      </c>
      <c r="GH1363" s="426">
        <v>185</v>
      </c>
      <c r="GI1363" s="426">
        <v>186</v>
      </c>
      <c r="GJ1363" s="426">
        <v>187</v>
      </c>
      <c r="GK1363" s="426">
        <v>188</v>
      </c>
      <c r="GL1363" s="426">
        <v>189</v>
      </c>
      <c r="GM1363" s="426">
        <v>190</v>
      </c>
      <c r="GN1363" s="426">
        <v>191</v>
      </c>
      <c r="GO1363" s="426">
        <v>192</v>
      </c>
      <c r="GP1363" s="426">
        <v>193</v>
      </c>
      <c r="GQ1363" s="426">
        <v>194</v>
      </c>
      <c r="GR1363" s="426">
        <v>195</v>
      </c>
      <c r="GS1363" s="426">
        <v>196</v>
      </c>
      <c r="GT1363" s="426">
        <v>197</v>
      </c>
      <c r="GU1363" s="426">
        <v>198</v>
      </c>
      <c r="GV1363" s="426">
        <v>199</v>
      </c>
      <c r="GW1363" s="426">
        <v>200</v>
      </c>
      <c r="GX1363" s="426">
        <v>201</v>
      </c>
      <c r="GY1363" s="426">
        <v>202</v>
      </c>
      <c r="GZ1363" s="426">
        <v>203</v>
      </c>
      <c r="HA1363" s="426">
        <v>204</v>
      </c>
      <c r="HB1363" s="426">
        <v>205</v>
      </c>
      <c r="HC1363" s="426">
        <v>206</v>
      </c>
      <c r="HD1363" s="426">
        <v>207</v>
      </c>
      <c r="HE1363" s="426">
        <v>208</v>
      </c>
      <c r="HF1363" s="426">
        <v>209</v>
      </c>
      <c r="HG1363" s="426">
        <v>210</v>
      </c>
      <c r="HH1363" s="426">
        <v>211</v>
      </c>
      <c r="HI1363" s="426">
        <v>212</v>
      </c>
      <c r="HJ1363" s="426">
        <v>213</v>
      </c>
      <c r="HK1363" s="426">
        <v>214</v>
      </c>
      <c r="HL1363" s="426">
        <v>215</v>
      </c>
      <c r="HM1363" s="426">
        <v>216</v>
      </c>
      <c r="HN1363" s="426">
        <v>217</v>
      </c>
      <c r="HO1363" s="426">
        <v>218</v>
      </c>
      <c r="HP1363" s="426">
        <v>219</v>
      </c>
      <c r="HQ1363" s="426">
        <v>220</v>
      </c>
      <c r="HR1363" s="426">
        <v>221</v>
      </c>
      <c r="HS1363" s="426">
        <v>222</v>
      </c>
      <c r="HT1363" s="426">
        <v>223</v>
      </c>
      <c r="HU1363" s="426">
        <v>224</v>
      </c>
      <c r="HV1363" s="426">
        <v>225</v>
      </c>
      <c r="HW1363" s="426">
        <v>226</v>
      </c>
      <c r="HX1363" s="426">
        <v>227</v>
      </c>
      <c r="HY1363" s="426">
        <v>228</v>
      </c>
      <c r="HZ1363" s="426">
        <v>229</v>
      </c>
      <c r="IA1363" s="426">
        <v>230</v>
      </c>
      <c r="IB1363" s="426">
        <v>231</v>
      </c>
      <c r="IC1363" s="426">
        <v>232</v>
      </c>
      <c r="ID1363" s="426">
        <v>233</v>
      </c>
      <c r="IE1363" s="426">
        <v>234</v>
      </c>
      <c r="IF1363" s="426">
        <v>235</v>
      </c>
      <c r="IG1363" s="426">
        <v>236</v>
      </c>
      <c r="IH1363" s="426">
        <v>237</v>
      </c>
      <c r="II1363" s="426">
        <v>238</v>
      </c>
      <c r="IJ1363" s="426">
        <v>239</v>
      </c>
      <c r="IK1363" s="426">
        <v>240</v>
      </c>
      <c r="IL1363" s="426">
        <v>241</v>
      </c>
      <c r="IM1363" s="426">
        <v>242</v>
      </c>
      <c r="IN1363" s="426">
        <v>243</v>
      </c>
      <c r="IO1363" s="426">
        <v>244</v>
      </c>
      <c r="IP1363" s="426">
        <v>245</v>
      </c>
      <c r="IQ1363" s="426">
        <v>246</v>
      </c>
      <c r="IR1363" s="426">
        <v>247</v>
      </c>
      <c r="IS1363" s="426">
        <v>248</v>
      </c>
      <c r="IT1363" s="426">
        <v>249</v>
      </c>
      <c r="IU1363" s="426">
        <v>250</v>
      </c>
      <c r="IV1363" s="426">
        <v>251</v>
      </c>
      <c r="IW1363" s="426">
        <v>252</v>
      </c>
      <c r="IX1363" s="426">
        <v>253</v>
      </c>
      <c r="IY1363" s="426">
        <v>254</v>
      </c>
      <c r="IZ1363" s="426">
        <v>255</v>
      </c>
      <c r="JA1363" s="426">
        <v>256</v>
      </c>
      <c r="JB1363" s="426">
        <v>257</v>
      </c>
      <c r="JC1363" s="426">
        <v>258</v>
      </c>
      <c r="JD1363" s="426">
        <v>259</v>
      </c>
      <c r="JE1363" s="426">
        <v>260</v>
      </c>
      <c r="JF1363" s="426">
        <v>261</v>
      </c>
      <c r="JG1363" s="426">
        <v>262</v>
      </c>
      <c r="JH1363" s="426">
        <v>263</v>
      </c>
      <c r="JI1363" s="426">
        <v>264</v>
      </c>
      <c r="JJ1363" s="426">
        <v>265</v>
      </c>
      <c r="JK1363" s="426">
        <v>266</v>
      </c>
      <c r="JL1363" s="426">
        <v>267</v>
      </c>
      <c r="JM1363" s="426">
        <v>268</v>
      </c>
      <c r="JN1363" s="426">
        <v>269</v>
      </c>
      <c r="JO1363" s="426">
        <v>270</v>
      </c>
      <c r="JP1363" s="426">
        <v>271</v>
      </c>
      <c r="JQ1363" s="426">
        <v>272</v>
      </c>
      <c r="JR1363" s="426">
        <v>273</v>
      </c>
      <c r="JS1363" s="426">
        <v>274</v>
      </c>
      <c r="JT1363" s="426">
        <v>275</v>
      </c>
    </row>
    <row r="1364" spans="4:284" x14ac:dyDescent="0.2">
      <c r="E1364" s="428" t="s">
        <v>157</v>
      </c>
      <c r="F1364" s="426">
        <v>50</v>
      </c>
      <c r="G1364" s="426">
        <v>201</v>
      </c>
      <c r="H1364" s="426">
        <v>101</v>
      </c>
      <c r="I1364" s="426">
        <v>90</v>
      </c>
      <c r="J1364" s="426">
        <v>208</v>
      </c>
      <c r="K1364" s="426">
        <v>77</v>
      </c>
      <c r="L1364" s="426">
        <v>196</v>
      </c>
      <c r="M1364" s="426">
        <v>195</v>
      </c>
      <c r="N1364" s="426">
        <v>176</v>
      </c>
      <c r="O1364" s="426">
        <v>232</v>
      </c>
      <c r="P1364" s="426">
        <v>222</v>
      </c>
      <c r="Q1364" s="426">
        <v>203</v>
      </c>
      <c r="R1364" s="426">
        <v>44</v>
      </c>
      <c r="S1364" s="426">
        <v>7</v>
      </c>
      <c r="T1364" s="426">
        <v>149</v>
      </c>
      <c r="U1364" s="426">
        <v>14</v>
      </c>
      <c r="V1364" s="426">
        <v>121</v>
      </c>
      <c r="W1364" s="426">
        <v>266</v>
      </c>
      <c r="X1364" s="426">
        <v>20</v>
      </c>
      <c r="Y1364" s="426">
        <v>173</v>
      </c>
      <c r="Z1364" s="426">
        <v>80</v>
      </c>
      <c r="AA1364" s="426">
        <v>89</v>
      </c>
      <c r="AB1364" s="426">
        <v>67</v>
      </c>
      <c r="AC1364" s="426">
        <v>62</v>
      </c>
      <c r="AD1364" s="426">
        <v>234</v>
      </c>
      <c r="AE1364" s="426">
        <v>164</v>
      </c>
      <c r="AF1364" s="426">
        <v>225</v>
      </c>
      <c r="AG1364" s="426">
        <v>65</v>
      </c>
      <c r="AH1364" s="426">
        <v>216</v>
      </c>
      <c r="AI1364" s="426">
        <v>231</v>
      </c>
      <c r="AJ1364" s="426">
        <v>205</v>
      </c>
      <c r="AK1364" s="426">
        <v>51</v>
      </c>
      <c r="AL1364" s="426">
        <v>120</v>
      </c>
      <c r="AM1364" s="426">
        <v>182</v>
      </c>
      <c r="AN1364" s="426">
        <v>126</v>
      </c>
      <c r="AO1364" s="426">
        <v>193</v>
      </c>
      <c r="AP1364" s="426">
        <v>28</v>
      </c>
      <c r="AQ1364" s="426">
        <v>204</v>
      </c>
      <c r="AR1364" s="426">
        <v>57</v>
      </c>
      <c r="AS1364" s="426">
        <v>86</v>
      </c>
      <c r="AT1364" s="426">
        <v>54</v>
      </c>
      <c r="AU1364" s="426">
        <v>155</v>
      </c>
      <c r="AV1364" s="426">
        <v>215</v>
      </c>
      <c r="AW1364" s="426">
        <v>186</v>
      </c>
      <c r="AX1364" s="426">
        <v>166</v>
      </c>
      <c r="AY1364" s="426">
        <v>17</v>
      </c>
      <c r="AZ1364" s="426">
        <v>23</v>
      </c>
      <c r="BA1364" s="426">
        <v>82</v>
      </c>
      <c r="BB1364" s="426">
        <v>87</v>
      </c>
      <c r="BC1364" s="426">
        <v>179</v>
      </c>
      <c r="BD1364" s="426">
        <v>105</v>
      </c>
      <c r="BE1364" s="426">
        <v>73</v>
      </c>
      <c r="BF1364" s="426">
        <v>185</v>
      </c>
      <c r="BG1364" s="426">
        <v>36</v>
      </c>
      <c r="BH1364" s="426">
        <v>158</v>
      </c>
      <c r="BI1364" s="426">
        <v>269</v>
      </c>
      <c r="BJ1364" s="426">
        <v>16</v>
      </c>
      <c r="BK1364" s="426">
        <v>259</v>
      </c>
      <c r="BL1364" s="426">
        <v>130</v>
      </c>
      <c r="BM1364" s="426">
        <v>198</v>
      </c>
      <c r="BN1364" s="426">
        <v>134</v>
      </c>
      <c r="BO1364" s="426">
        <v>270</v>
      </c>
      <c r="BP1364" s="426">
        <v>11</v>
      </c>
      <c r="BQ1364" s="426">
        <v>263</v>
      </c>
      <c r="BR1364" s="426">
        <v>83</v>
      </c>
      <c r="BS1364" s="426">
        <v>264</v>
      </c>
      <c r="BT1364" s="426">
        <v>1</v>
      </c>
      <c r="BU1364" s="426">
        <v>219</v>
      </c>
      <c r="BV1364" s="426">
        <v>53</v>
      </c>
      <c r="BW1364" s="426">
        <v>181</v>
      </c>
      <c r="BX1364" s="426">
        <v>84</v>
      </c>
      <c r="BY1364" s="426">
        <v>70</v>
      </c>
      <c r="BZ1364" s="426">
        <v>262</v>
      </c>
      <c r="CA1364" s="426">
        <v>38</v>
      </c>
      <c r="CB1364" s="426">
        <v>169</v>
      </c>
      <c r="CC1364" s="426">
        <v>218</v>
      </c>
      <c r="CD1364" s="426">
        <v>163</v>
      </c>
      <c r="CE1364" s="426">
        <v>56</v>
      </c>
      <c r="CF1364" s="426">
        <v>76</v>
      </c>
      <c r="CG1364" s="426">
        <v>152</v>
      </c>
      <c r="CH1364" s="426">
        <v>49</v>
      </c>
      <c r="CI1364" s="426">
        <v>125</v>
      </c>
      <c r="CJ1364" s="426">
        <v>5</v>
      </c>
      <c r="CK1364" s="426">
        <v>113</v>
      </c>
      <c r="CL1364" s="426">
        <v>61</v>
      </c>
      <c r="CM1364" s="426">
        <v>189</v>
      </c>
      <c r="CN1364" s="426">
        <v>45</v>
      </c>
      <c r="CO1364" s="426">
        <v>52</v>
      </c>
      <c r="CP1364" s="426">
        <v>150</v>
      </c>
      <c r="CQ1364" s="426">
        <v>27</v>
      </c>
      <c r="CR1364" s="426">
        <v>144</v>
      </c>
      <c r="CS1364" s="426">
        <v>188</v>
      </c>
      <c r="CT1364" s="426">
        <v>207</v>
      </c>
      <c r="CU1364" s="426">
        <v>241</v>
      </c>
      <c r="CV1364" s="426">
        <v>247</v>
      </c>
      <c r="CW1364" s="426">
        <v>100</v>
      </c>
      <c r="CX1364" s="426">
        <v>154</v>
      </c>
      <c r="CY1364" s="426">
        <v>227</v>
      </c>
      <c r="CZ1364" s="426">
        <v>271</v>
      </c>
      <c r="DA1364" s="426">
        <v>78</v>
      </c>
      <c r="DB1364" s="426">
        <v>108</v>
      </c>
      <c r="DC1364" s="426">
        <v>249</v>
      </c>
      <c r="DD1364" s="426">
        <v>211</v>
      </c>
      <c r="DE1364" s="426">
        <v>88</v>
      </c>
      <c r="DF1364" s="426">
        <v>131</v>
      </c>
      <c r="DG1364" s="426">
        <v>43</v>
      </c>
      <c r="DH1364" s="426">
        <v>143</v>
      </c>
      <c r="DI1364" s="426">
        <v>19</v>
      </c>
      <c r="DJ1364" s="426">
        <v>175</v>
      </c>
      <c r="DK1364" s="426">
        <v>194</v>
      </c>
      <c r="DL1364" s="426">
        <v>59</v>
      </c>
      <c r="DM1364" s="426">
        <v>200</v>
      </c>
      <c r="DN1364" s="426">
        <v>236</v>
      </c>
      <c r="DO1364" s="426">
        <v>30</v>
      </c>
      <c r="DP1364" s="426">
        <v>2</v>
      </c>
      <c r="DQ1364" s="426">
        <v>248</v>
      </c>
      <c r="DR1364" s="426">
        <v>46</v>
      </c>
      <c r="DS1364" s="426">
        <v>22</v>
      </c>
      <c r="DT1364" s="426">
        <v>165</v>
      </c>
      <c r="DU1364" s="426">
        <v>74</v>
      </c>
      <c r="DV1364" s="426">
        <v>257</v>
      </c>
      <c r="DW1364" s="426">
        <v>274</v>
      </c>
      <c r="DX1364" s="426">
        <v>246</v>
      </c>
      <c r="DY1364" s="426">
        <v>238</v>
      </c>
      <c r="DZ1364" s="426">
        <v>13</v>
      </c>
      <c r="EA1364" s="426">
        <v>197</v>
      </c>
      <c r="EB1364" s="426">
        <v>250</v>
      </c>
      <c r="EC1364" s="426">
        <v>187</v>
      </c>
      <c r="ED1364" s="426">
        <v>192</v>
      </c>
      <c r="EE1364" s="426">
        <v>171</v>
      </c>
      <c r="EF1364" s="426">
        <v>162</v>
      </c>
      <c r="EG1364" s="426">
        <v>235</v>
      </c>
      <c r="EH1364" s="426">
        <v>10</v>
      </c>
      <c r="EI1364" s="426">
        <v>107</v>
      </c>
      <c r="EJ1364" s="426">
        <v>94</v>
      </c>
      <c r="EK1364" s="426">
        <v>214</v>
      </c>
      <c r="EL1364" s="426">
        <v>8</v>
      </c>
      <c r="EM1364" s="426">
        <v>110</v>
      </c>
      <c r="EN1364" s="426">
        <v>25</v>
      </c>
      <c r="EO1364" s="426">
        <v>64</v>
      </c>
      <c r="EP1364" s="426">
        <v>184</v>
      </c>
      <c r="EQ1364" s="426">
        <v>115</v>
      </c>
      <c r="ER1364" s="426">
        <v>85</v>
      </c>
      <c r="ES1364" s="426">
        <v>127</v>
      </c>
      <c r="ET1364" s="426">
        <v>99</v>
      </c>
      <c r="EU1364" s="426">
        <v>178</v>
      </c>
      <c r="EV1364" s="426">
        <v>161</v>
      </c>
      <c r="EW1364" s="426">
        <v>237</v>
      </c>
      <c r="EX1364" s="426">
        <v>116</v>
      </c>
      <c r="EY1364" s="426">
        <v>48</v>
      </c>
      <c r="EZ1364" s="426">
        <v>39</v>
      </c>
      <c r="FA1364" s="426">
        <v>213</v>
      </c>
      <c r="FB1364" s="426">
        <v>47</v>
      </c>
      <c r="FC1364" s="426">
        <v>220</v>
      </c>
      <c r="FD1364" s="426">
        <v>104</v>
      </c>
      <c r="FE1364" s="426">
        <v>239</v>
      </c>
      <c r="FF1364" s="426">
        <v>35</v>
      </c>
      <c r="FG1364" s="426">
        <v>15</v>
      </c>
      <c r="FH1364" s="426">
        <v>91</v>
      </c>
      <c r="FI1364" s="426">
        <v>153</v>
      </c>
      <c r="FJ1364" s="426">
        <v>217</v>
      </c>
      <c r="FK1364" s="426">
        <v>34</v>
      </c>
      <c r="FL1364" s="426">
        <v>151</v>
      </c>
      <c r="FM1364" s="426">
        <v>40</v>
      </c>
      <c r="FN1364" s="426">
        <v>168</v>
      </c>
      <c r="FO1364" s="426">
        <v>93</v>
      </c>
      <c r="FP1364" s="426">
        <v>230</v>
      </c>
      <c r="FQ1364" s="426">
        <v>129</v>
      </c>
      <c r="FR1364" s="426">
        <v>26</v>
      </c>
      <c r="FS1364" s="426">
        <v>146</v>
      </c>
      <c r="FT1364" s="426">
        <v>174</v>
      </c>
      <c r="FU1364" s="426">
        <v>159</v>
      </c>
      <c r="FV1364" s="426">
        <v>4</v>
      </c>
      <c r="FW1364" s="426">
        <v>212</v>
      </c>
      <c r="FX1364" s="426">
        <v>183</v>
      </c>
      <c r="FY1364" s="426">
        <v>265</v>
      </c>
      <c r="FZ1364" s="426">
        <v>118</v>
      </c>
      <c r="GA1364" s="426">
        <v>114</v>
      </c>
      <c r="GB1364" s="426">
        <v>275</v>
      </c>
      <c r="GC1364" s="426">
        <v>81</v>
      </c>
      <c r="GD1364" s="426">
        <v>172</v>
      </c>
      <c r="GE1364" s="426">
        <v>128</v>
      </c>
      <c r="GF1364" s="426">
        <v>180</v>
      </c>
      <c r="GG1364" s="426">
        <v>42</v>
      </c>
      <c r="GH1364" s="426">
        <v>102</v>
      </c>
      <c r="GI1364" s="426">
        <v>243</v>
      </c>
      <c r="GJ1364" s="426">
        <v>140</v>
      </c>
      <c r="GK1364" s="426">
        <v>145</v>
      </c>
      <c r="GL1364" s="426">
        <v>41</v>
      </c>
      <c r="GM1364" s="426">
        <v>132</v>
      </c>
      <c r="GN1364" s="426">
        <v>18</v>
      </c>
      <c r="GO1364" s="426">
        <v>60</v>
      </c>
      <c r="GP1364" s="426">
        <v>24</v>
      </c>
      <c r="GQ1364" s="426">
        <v>268</v>
      </c>
      <c r="GR1364" s="426">
        <v>199</v>
      </c>
      <c r="GS1364" s="426">
        <v>29</v>
      </c>
      <c r="GT1364" s="426">
        <v>95</v>
      </c>
      <c r="GU1364" s="426">
        <v>206</v>
      </c>
      <c r="GV1364" s="426">
        <v>253</v>
      </c>
      <c r="GW1364" s="426">
        <v>68</v>
      </c>
      <c r="GX1364" s="426">
        <v>117</v>
      </c>
      <c r="GY1364" s="426">
        <v>58</v>
      </c>
      <c r="GZ1364" s="426">
        <v>252</v>
      </c>
      <c r="HA1364" s="426">
        <v>72</v>
      </c>
      <c r="HB1364" s="426">
        <v>242</v>
      </c>
      <c r="HC1364" s="426">
        <v>254</v>
      </c>
      <c r="HD1364" s="426">
        <v>209</v>
      </c>
      <c r="HE1364" s="426">
        <v>122</v>
      </c>
      <c r="HF1364" s="426">
        <v>141</v>
      </c>
      <c r="HG1364" s="426">
        <v>138</v>
      </c>
      <c r="HH1364" s="426">
        <v>137</v>
      </c>
      <c r="HI1364" s="426">
        <v>9</v>
      </c>
      <c r="HJ1364" s="426">
        <v>267</v>
      </c>
      <c r="HK1364" s="426">
        <v>21</v>
      </c>
      <c r="HL1364" s="426">
        <v>103</v>
      </c>
      <c r="HM1364" s="426">
        <v>135</v>
      </c>
      <c r="HN1364" s="426">
        <v>156</v>
      </c>
      <c r="HO1364" s="426">
        <v>111</v>
      </c>
      <c r="HP1364" s="426">
        <v>123</v>
      </c>
      <c r="HQ1364" s="426">
        <v>191</v>
      </c>
      <c r="HR1364" s="426">
        <v>33</v>
      </c>
      <c r="HS1364" s="426">
        <v>96</v>
      </c>
      <c r="HT1364" s="426">
        <v>221</v>
      </c>
      <c r="HU1364" s="426">
        <v>256</v>
      </c>
      <c r="HV1364" s="426">
        <v>3</v>
      </c>
      <c r="HW1364" s="426">
        <v>109</v>
      </c>
      <c r="HX1364" s="426">
        <v>63</v>
      </c>
      <c r="HY1364" s="426">
        <v>157</v>
      </c>
      <c r="HZ1364" s="426">
        <v>258</v>
      </c>
      <c r="IA1364" s="426">
        <v>136</v>
      </c>
      <c r="IB1364" s="426">
        <v>167</v>
      </c>
      <c r="IC1364" s="426">
        <v>6</v>
      </c>
      <c r="ID1364" s="426">
        <v>190</v>
      </c>
      <c r="IE1364" s="426">
        <v>142</v>
      </c>
      <c r="IF1364" s="426">
        <v>106</v>
      </c>
      <c r="IG1364" s="426">
        <v>244</v>
      </c>
      <c r="IH1364" s="426">
        <v>66</v>
      </c>
      <c r="II1364" s="426">
        <v>139</v>
      </c>
      <c r="IJ1364" s="426">
        <v>92</v>
      </c>
      <c r="IK1364" s="426">
        <v>273</v>
      </c>
      <c r="IL1364" s="426">
        <v>245</v>
      </c>
      <c r="IM1364" s="426">
        <v>170</v>
      </c>
      <c r="IN1364" s="426">
        <v>71</v>
      </c>
      <c r="IO1364" s="426">
        <v>160</v>
      </c>
      <c r="IP1364" s="426">
        <v>228</v>
      </c>
      <c r="IQ1364" s="426">
        <v>119</v>
      </c>
      <c r="IR1364" s="426">
        <v>233</v>
      </c>
      <c r="IS1364" s="426">
        <v>37</v>
      </c>
      <c r="IT1364" s="426">
        <v>147</v>
      </c>
      <c r="IU1364" s="426">
        <v>69</v>
      </c>
      <c r="IV1364" s="426">
        <v>224</v>
      </c>
      <c r="IW1364" s="426">
        <v>79</v>
      </c>
      <c r="IX1364" s="426">
        <v>272</v>
      </c>
      <c r="IY1364" s="426">
        <v>260</v>
      </c>
      <c r="IZ1364" s="426">
        <v>177</v>
      </c>
      <c r="JA1364" s="426">
        <v>75</v>
      </c>
      <c r="JB1364" s="426">
        <v>210</v>
      </c>
      <c r="JC1364" s="426">
        <v>97</v>
      </c>
      <c r="JD1364" s="426">
        <v>32</v>
      </c>
      <c r="JE1364" s="426">
        <v>226</v>
      </c>
      <c r="JF1364" s="426">
        <v>55</v>
      </c>
      <c r="JG1364" s="426">
        <v>255</v>
      </c>
      <c r="JH1364" s="426">
        <v>229</v>
      </c>
      <c r="JI1364" s="426">
        <v>98</v>
      </c>
      <c r="JJ1364" s="426">
        <v>223</v>
      </c>
      <c r="JK1364" s="426">
        <v>240</v>
      </c>
      <c r="JL1364" s="426">
        <v>124</v>
      </c>
      <c r="JM1364" s="426">
        <v>112</v>
      </c>
      <c r="JN1364" s="426">
        <v>31</v>
      </c>
      <c r="JO1364" s="426">
        <v>133</v>
      </c>
      <c r="JP1364" s="426">
        <v>12</v>
      </c>
      <c r="JQ1364" s="426">
        <v>148</v>
      </c>
      <c r="JR1364" s="426">
        <v>202</v>
      </c>
      <c r="JS1364" s="426">
        <v>261</v>
      </c>
      <c r="JT1364" s="426">
        <v>251</v>
      </c>
    </row>
    <row r="1365" spans="4:284" x14ac:dyDescent="0.2">
      <c r="E1365" s="428" t="s">
        <v>159</v>
      </c>
      <c r="F1365" s="426">
        <v>175</v>
      </c>
      <c r="G1365" s="426">
        <v>86</v>
      </c>
      <c r="H1365" s="426">
        <v>70</v>
      </c>
      <c r="I1365" s="426">
        <v>6</v>
      </c>
      <c r="J1365" s="426">
        <v>33</v>
      </c>
      <c r="K1365" s="426">
        <v>212</v>
      </c>
      <c r="L1365" s="426">
        <v>38</v>
      </c>
      <c r="M1365" s="426">
        <v>136</v>
      </c>
      <c r="N1365" s="426">
        <v>128</v>
      </c>
      <c r="O1365" s="426">
        <v>221</v>
      </c>
      <c r="P1365" s="426">
        <v>19</v>
      </c>
      <c r="Q1365" s="426">
        <v>239</v>
      </c>
      <c r="R1365" s="426">
        <v>134</v>
      </c>
      <c r="S1365" s="426">
        <v>202</v>
      </c>
      <c r="T1365" s="426">
        <v>116</v>
      </c>
      <c r="U1365" s="426">
        <v>247</v>
      </c>
      <c r="V1365" s="426">
        <v>83</v>
      </c>
      <c r="W1365" s="426">
        <v>79</v>
      </c>
      <c r="X1365" s="426">
        <v>18</v>
      </c>
      <c r="Y1365" s="426">
        <v>57</v>
      </c>
      <c r="Z1365" s="426">
        <v>30</v>
      </c>
      <c r="AA1365" s="426">
        <v>256</v>
      </c>
      <c r="AB1365" s="426">
        <v>230</v>
      </c>
      <c r="AC1365" s="426">
        <v>111</v>
      </c>
      <c r="AD1365" s="426">
        <v>23</v>
      </c>
      <c r="AE1365" s="426">
        <v>94</v>
      </c>
      <c r="AF1365" s="426">
        <v>145</v>
      </c>
      <c r="AG1365" s="426">
        <v>214</v>
      </c>
      <c r="AH1365" s="426">
        <v>17</v>
      </c>
      <c r="AI1365" s="426">
        <v>73</v>
      </c>
      <c r="AJ1365" s="426">
        <v>103</v>
      </c>
      <c r="AK1365" s="426">
        <v>144</v>
      </c>
      <c r="AL1365" s="426">
        <v>127</v>
      </c>
      <c r="AM1365" s="426">
        <v>37</v>
      </c>
      <c r="AN1365" s="426">
        <v>43</v>
      </c>
      <c r="AO1365" s="426">
        <v>253</v>
      </c>
      <c r="AP1365" s="426">
        <v>129</v>
      </c>
      <c r="AQ1365" s="426">
        <v>54</v>
      </c>
      <c r="AR1365" s="426">
        <v>172</v>
      </c>
      <c r="AS1365" s="426">
        <v>196</v>
      </c>
      <c r="AT1365" s="426">
        <v>89</v>
      </c>
      <c r="AU1365" s="426">
        <v>264</v>
      </c>
      <c r="AV1365" s="426">
        <v>32</v>
      </c>
      <c r="AW1365" s="426">
        <v>112</v>
      </c>
      <c r="AX1365" s="426">
        <v>163</v>
      </c>
      <c r="AY1365" s="426">
        <v>215</v>
      </c>
      <c r="AZ1365" s="426">
        <v>204</v>
      </c>
      <c r="BA1365" s="426">
        <v>72</v>
      </c>
      <c r="BB1365" s="426">
        <v>178</v>
      </c>
      <c r="BC1365" s="426">
        <v>121</v>
      </c>
      <c r="BD1365" s="426">
        <v>238</v>
      </c>
      <c r="BE1365" s="426">
        <v>244</v>
      </c>
      <c r="BF1365" s="426">
        <v>159</v>
      </c>
      <c r="BG1365" s="426">
        <v>93</v>
      </c>
      <c r="BH1365" s="426">
        <v>176</v>
      </c>
      <c r="BI1365" s="426">
        <v>147</v>
      </c>
      <c r="BJ1365" s="426">
        <v>44</v>
      </c>
      <c r="BK1365" s="426">
        <v>92</v>
      </c>
      <c r="BL1365" s="426">
        <v>181</v>
      </c>
      <c r="BM1365" s="426">
        <v>161</v>
      </c>
      <c r="BN1365" s="426">
        <v>130</v>
      </c>
      <c r="BO1365" s="426">
        <v>231</v>
      </c>
      <c r="BP1365" s="426">
        <v>96</v>
      </c>
      <c r="BQ1365" s="426">
        <v>8</v>
      </c>
      <c r="BR1365" s="426">
        <v>156</v>
      </c>
      <c r="BS1365" s="426">
        <v>74</v>
      </c>
      <c r="BT1365" s="426">
        <v>61</v>
      </c>
      <c r="BU1365" s="426">
        <v>115</v>
      </c>
      <c r="BV1365" s="426">
        <v>203</v>
      </c>
      <c r="BW1365" s="426">
        <v>271</v>
      </c>
      <c r="BX1365" s="426">
        <v>153</v>
      </c>
      <c r="BY1365" s="426">
        <v>205</v>
      </c>
      <c r="BZ1365" s="426">
        <v>76</v>
      </c>
      <c r="CA1365" s="426">
        <v>11</v>
      </c>
      <c r="CB1365" s="426">
        <v>217</v>
      </c>
      <c r="CC1365" s="426">
        <v>53</v>
      </c>
      <c r="CD1365" s="426">
        <v>26</v>
      </c>
      <c r="CE1365" s="426">
        <v>31</v>
      </c>
      <c r="CF1365" s="426">
        <v>100</v>
      </c>
      <c r="CG1365" s="426">
        <v>267</v>
      </c>
      <c r="CH1365" s="426">
        <v>13</v>
      </c>
      <c r="CI1365" s="426">
        <v>241</v>
      </c>
      <c r="CJ1365" s="426">
        <v>21</v>
      </c>
      <c r="CK1365" s="426">
        <v>80</v>
      </c>
      <c r="CL1365" s="426">
        <v>118</v>
      </c>
      <c r="CM1365" s="426">
        <v>190</v>
      </c>
      <c r="CN1365" s="426">
        <v>24</v>
      </c>
      <c r="CO1365" s="426">
        <v>59</v>
      </c>
      <c r="CP1365" s="426">
        <v>218</v>
      </c>
      <c r="CQ1365" s="426">
        <v>7</v>
      </c>
      <c r="CR1365" s="426">
        <v>138</v>
      </c>
      <c r="CS1365" s="426">
        <v>169</v>
      </c>
      <c r="CT1365" s="426">
        <v>142</v>
      </c>
      <c r="CU1365" s="426">
        <v>77</v>
      </c>
      <c r="CV1365" s="426">
        <v>224</v>
      </c>
      <c r="CW1365" s="426">
        <v>139</v>
      </c>
      <c r="CX1365" s="426">
        <v>229</v>
      </c>
      <c r="CY1365" s="426">
        <v>210</v>
      </c>
      <c r="CZ1365" s="426">
        <v>28</v>
      </c>
      <c r="DA1365" s="426">
        <v>52</v>
      </c>
      <c r="DB1365" s="426">
        <v>168</v>
      </c>
      <c r="DC1365" s="426">
        <v>50</v>
      </c>
      <c r="DD1365" s="426">
        <v>91</v>
      </c>
      <c r="DE1365" s="426">
        <v>197</v>
      </c>
      <c r="DF1365" s="426">
        <v>141</v>
      </c>
      <c r="DG1365" s="426">
        <v>64</v>
      </c>
      <c r="DH1365" s="426">
        <v>263</v>
      </c>
      <c r="DI1365" s="426">
        <v>191</v>
      </c>
      <c r="DJ1365" s="426">
        <v>151</v>
      </c>
      <c r="DK1365" s="426">
        <v>122</v>
      </c>
      <c r="DL1365" s="426">
        <v>114</v>
      </c>
      <c r="DM1365" s="426">
        <v>273</v>
      </c>
      <c r="DN1365" s="426">
        <v>235</v>
      </c>
      <c r="DO1365" s="426">
        <v>246</v>
      </c>
      <c r="DP1365" s="426">
        <v>222</v>
      </c>
      <c r="DQ1365" s="426">
        <v>179</v>
      </c>
      <c r="DR1365" s="426">
        <v>49</v>
      </c>
      <c r="DS1365" s="426">
        <v>107</v>
      </c>
      <c r="DT1365" s="426">
        <v>226</v>
      </c>
      <c r="DU1365" s="426">
        <v>117</v>
      </c>
      <c r="DV1365" s="426">
        <v>165</v>
      </c>
      <c r="DW1365" s="426">
        <v>85</v>
      </c>
      <c r="DX1365" s="426">
        <v>170</v>
      </c>
      <c r="DY1365" s="426">
        <v>55</v>
      </c>
      <c r="DZ1365" s="426">
        <v>213</v>
      </c>
      <c r="EA1365" s="426">
        <v>199</v>
      </c>
      <c r="EB1365" s="426">
        <v>5</v>
      </c>
      <c r="EC1365" s="426">
        <v>250</v>
      </c>
      <c r="ED1365" s="426">
        <v>243</v>
      </c>
      <c r="EE1365" s="426">
        <v>12</v>
      </c>
      <c r="EF1365" s="426">
        <v>9</v>
      </c>
      <c r="EG1365" s="426">
        <v>258</v>
      </c>
      <c r="EH1365" s="426">
        <v>42</v>
      </c>
      <c r="EI1365" s="426">
        <v>171</v>
      </c>
      <c r="EJ1365" s="426">
        <v>1</v>
      </c>
      <c r="EK1365" s="426">
        <v>110</v>
      </c>
      <c r="EL1365" s="426">
        <v>268</v>
      </c>
      <c r="EM1365" s="426">
        <v>75</v>
      </c>
      <c r="EN1365" s="426">
        <v>240</v>
      </c>
      <c r="EO1365" s="426">
        <v>101</v>
      </c>
      <c r="EP1365" s="426">
        <v>88</v>
      </c>
      <c r="EQ1365" s="426">
        <v>173</v>
      </c>
      <c r="ER1365" s="426">
        <v>102</v>
      </c>
      <c r="ES1365" s="426">
        <v>162</v>
      </c>
      <c r="ET1365" s="426">
        <v>36</v>
      </c>
      <c r="EU1365" s="426">
        <v>4</v>
      </c>
      <c r="EV1365" s="426">
        <v>133</v>
      </c>
      <c r="EW1365" s="426">
        <v>242</v>
      </c>
      <c r="EX1365" s="426">
        <v>97</v>
      </c>
      <c r="EY1365" s="426">
        <v>51</v>
      </c>
      <c r="EZ1365" s="426">
        <v>69</v>
      </c>
      <c r="FA1365" s="426">
        <v>123</v>
      </c>
      <c r="FB1365" s="426">
        <v>155</v>
      </c>
      <c r="FC1365" s="426">
        <v>95</v>
      </c>
      <c r="FD1365" s="426">
        <v>108</v>
      </c>
      <c r="FE1365" s="426">
        <v>200</v>
      </c>
      <c r="FF1365" s="426">
        <v>158</v>
      </c>
      <c r="FG1365" s="426">
        <v>135</v>
      </c>
      <c r="FH1365" s="426">
        <v>148</v>
      </c>
      <c r="FI1365" s="426">
        <v>58</v>
      </c>
      <c r="FJ1365" s="426">
        <v>192</v>
      </c>
      <c r="FK1365" s="426">
        <v>189</v>
      </c>
      <c r="FL1365" s="426">
        <v>105</v>
      </c>
      <c r="FM1365" s="426">
        <v>245</v>
      </c>
      <c r="FN1365" s="426">
        <v>16</v>
      </c>
      <c r="FO1365" s="426">
        <v>185</v>
      </c>
      <c r="FP1365" s="426">
        <v>20</v>
      </c>
      <c r="FQ1365" s="426">
        <v>124</v>
      </c>
      <c r="FR1365" s="426">
        <v>146</v>
      </c>
      <c r="FS1365" s="426">
        <v>22</v>
      </c>
      <c r="FT1365" s="426">
        <v>68</v>
      </c>
      <c r="FU1365" s="426">
        <v>10</v>
      </c>
      <c r="FV1365" s="426">
        <v>35</v>
      </c>
      <c r="FW1365" s="426">
        <v>251</v>
      </c>
      <c r="FX1365" s="426">
        <v>47</v>
      </c>
      <c r="FY1365" s="426">
        <v>150</v>
      </c>
      <c r="FZ1365" s="426">
        <v>259</v>
      </c>
      <c r="GA1365" s="426">
        <v>174</v>
      </c>
      <c r="GB1365" s="426">
        <v>187</v>
      </c>
      <c r="GC1365" s="426">
        <v>272</v>
      </c>
      <c r="GD1365" s="426">
        <v>90</v>
      </c>
      <c r="GE1365" s="426">
        <v>180</v>
      </c>
      <c r="GF1365" s="426">
        <v>152</v>
      </c>
      <c r="GG1365" s="426">
        <v>143</v>
      </c>
      <c r="GH1365" s="426">
        <v>63</v>
      </c>
      <c r="GI1365" s="426">
        <v>149</v>
      </c>
      <c r="GJ1365" s="426">
        <v>219</v>
      </c>
      <c r="GK1365" s="426">
        <v>140</v>
      </c>
      <c r="GL1365" s="426">
        <v>157</v>
      </c>
      <c r="GM1365" s="426">
        <v>46</v>
      </c>
      <c r="GN1365" s="426">
        <v>98</v>
      </c>
      <c r="GO1365" s="426">
        <v>254</v>
      </c>
      <c r="GP1365" s="426">
        <v>87</v>
      </c>
      <c r="GQ1365" s="426">
        <v>266</v>
      </c>
      <c r="GR1365" s="426">
        <v>67</v>
      </c>
      <c r="GS1365" s="426">
        <v>3</v>
      </c>
      <c r="GT1365" s="426">
        <v>269</v>
      </c>
      <c r="GU1365" s="426">
        <v>177</v>
      </c>
      <c r="GV1365" s="426">
        <v>248</v>
      </c>
      <c r="GW1365" s="426">
        <v>66</v>
      </c>
      <c r="GX1365" s="426">
        <v>40</v>
      </c>
      <c r="GY1365" s="426">
        <v>15</v>
      </c>
      <c r="GZ1365" s="426">
        <v>184</v>
      </c>
      <c r="HA1365" s="426">
        <v>237</v>
      </c>
      <c r="HB1365" s="426">
        <v>71</v>
      </c>
      <c r="HC1365" s="426">
        <v>228</v>
      </c>
      <c r="HD1365" s="426">
        <v>186</v>
      </c>
      <c r="HE1365" s="426">
        <v>270</v>
      </c>
      <c r="HF1365" s="426">
        <v>82</v>
      </c>
      <c r="HG1365" s="426">
        <v>261</v>
      </c>
      <c r="HH1365" s="426">
        <v>34</v>
      </c>
      <c r="HI1365" s="426">
        <v>275</v>
      </c>
      <c r="HJ1365" s="426">
        <v>132</v>
      </c>
      <c r="HK1365" s="426">
        <v>232</v>
      </c>
      <c r="HL1365" s="426">
        <v>84</v>
      </c>
      <c r="HM1365" s="426">
        <v>220</v>
      </c>
      <c r="HN1365" s="426">
        <v>48</v>
      </c>
      <c r="HO1365" s="426">
        <v>125</v>
      </c>
      <c r="HP1365" s="426">
        <v>211</v>
      </c>
      <c r="HQ1365" s="426">
        <v>252</v>
      </c>
      <c r="HR1365" s="426">
        <v>113</v>
      </c>
      <c r="HS1365" s="426">
        <v>65</v>
      </c>
      <c r="HT1365" s="426">
        <v>166</v>
      </c>
      <c r="HU1365" s="426">
        <v>188</v>
      </c>
      <c r="HV1365" s="426">
        <v>249</v>
      </c>
      <c r="HW1365" s="426">
        <v>194</v>
      </c>
      <c r="HX1365" s="426">
        <v>198</v>
      </c>
      <c r="HY1365" s="426">
        <v>126</v>
      </c>
      <c r="HZ1365" s="426">
        <v>131</v>
      </c>
      <c r="IA1365" s="426">
        <v>227</v>
      </c>
      <c r="IB1365" s="426">
        <v>160</v>
      </c>
      <c r="IC1365" s="426">
        <v>119</v>
      </c>
      <c r="ID1365" s="426">
        <v>27</v>
      </c>
      <c r="IE1365" s="426">
        <v>201</v>
      </c>
      <c r="IF1365" s="426">
        <v>109</v>
      </c>
      <c r="IG1365" s="426">
        <v>60</v>
      </c>
      <c r="IH1365" s="426">
        <v>104</v>
      </c>
      <c r="II1365" s="426">
        <v>225</v>
      </c>
      <c r="IJ1365" s="426">
        <v>167</v>
      </c>
      <c r="IK1365" s="426">
        <v>236</v>
      </c>
      <c r="IL1365" s="426">
        <v>234</v>
      </c>
      <c r="IM1365" s="426">
        <v>39</v>
      </c>
      <c r="IN1365" s="426">
        <v>182</v>
      </c>
      <c r="IO1365" s="426">
        <v>208</v>
      </c>
      <c r="IP1365" s="426">
        <v>257</v>
      </c>
      <c r="IQ1365" s="426">
        <v>260</v>
      </c>
      <c r="IR1365" s="426">
        <v>78</v>
      </c>
      <c r="IS1365" s="426">
        <v>274</v>
      </c>
      <c r="IT1365" s="426">
        <v>2</v>
      </c>
      <c r="IU1365" s="426">
        <v>233</v>
      </c>
      <c r="IV1365" s="426">
        <v>195</v>
      </c>
      <c r="IW1365" s="426">
        <v>41</v>
      </c>
      <c r="IX1365" s="426">
        <v>209</v>
      </c>
      <c r="IY1365" s="426">
        <v>262</v>
      </c>
      <c r="IZ1365" s="426">
        <v>56</v>
      </c>
      <c r="JA1365" s="426">
        <v>99</v>
      </c>
      <c r="JB1365" s="426">
        <v>216</v>
      </c>
      <c r="JC1365" s="426">
        <v>154</v>
      </c>
      <c r="JD1365" s="426">
        <v>206</v>
      </c>
      <c r="JE1365" s="426">
        <v>14</v>
      </c>
      <c r="JF1365" s="426">
        <v>25</v>
      </c>
      <c r="JG1365" s="426">
        <v>183</v>
      </c>
      <c r="JH1365" s="426">
        <v>164</v>
      </c>
      <c r="JI1365" s="426">
        <v>45</v>
      </c>
      <c r="JJ1365" s="426">
        <v>29</v>
      </c>
      <c r="JK1365" s="426">
        <v>255</v>
      </c>
      <c r="JL1365" s="426">
        <v>81</v>
      </c>
      <c r="JM1365" s="426">
        <v>62</v>
      </c>
      <c r="JN1365" s="426">
        <v>193</v>
      </c>
      <c r="JO1365" s="426">
        <v>207</v>
      </c>
      <c r="JP1365" s="426">
        <v>120</v>
      </c>
      <c r="JQ1365" s="426">
        <v>223</v>
      </c>
      <c r="JR1365" s="426">
        <v>265</v>
      </c>
      <c r="JS1365" s="426">
        <v>106</v>
      </c>
      <c r="JT1365" s="426">
        <v>137</v>
      </c>
    </row>
    <row r="1367" spans="4:284" x14ac:dyDescent="0.2">
      <c r="D1367" s="429">
        <v>276</v>
      </c>
      <c r="E1367" s="429" t="s">
        <v>179</v>
      </c>
    </row>
    <row r="1368" spans="4:284" x14ac:dyDescent="0.2">
      <c r="E1368" s="428" t="s">
        <v>130</v>
      </c>
      <c r="F1368" s="426">
        <v>1</v>
      </c>
      <c r="G1368" s="426">
        <v>2</v>
      </c>
      <c r="H1368" s="426">
        <v>3</v>
      </c>
      <c r="I1368" s="426">
        <v>4</v>
      </c>
      <c r="J1368" s="426">
        <v>5</v>
      </c>
      <c r="K1368" s="426">
        <v>6</v>
      </c>
      <c r="L1368" s="426">
        <v>7</v>
      </c>
      <c r="M1368" s="426">
        <v>8</v>
      </c>
      <c r="N1368" s="426">
        <v>9</v>
      </c>
      <c r="O1368" s="426">
        <v>10</v>
      </c>
      <c r="P1368" s="426">
        <v>11</v>
      </c>
      <c r="Q1368" s="426">
        <v>12</v>
      </c>
      <c r="R1368" s="426">
        <v>13</v>
      </c>
      <c r="S1368" s="426">
        <v>14</v>
      </c>
      <c r="T1368" s="426">
        <v>15</v>
      </c>
      <c r="U1368" s="426">
        <v>16</v>
      </c>
      <c r="V1368" s="426">
        <v>17</v>
      </c>
      <c r="W1368" s="426">
        <v>18</v>
      </c>
      <c r="X1368" s="426">
        <v>19</v>
      </c>
      <c r="Y1368" s="426">
        <v>20</v>
      </c>
      <c r="Z1368" s="426">
        <v>21</v>
      </c>
      <c r="AA1368" s="426">
        <v>22</v>
      </c>
      <c r="AB1368" s="426">
        <v>23</v>
      </c>
      <c r="AC1368" s="426">
        <v>24</v>
      </c>
      <c r="AD1368" s="426">
        <v>25</v>
      </c>
      <c r="AE1368" s="426">
        <v>26</v>
      </c>
      <c r="AF1368" s="426">
        <v>27</v>
      </c>
      <c r="AG1368" s="426">
        <v>28</v>
      </c>
      <c r="AH1368" s="426">
        <v>29</v>
      </c>
      <c r="AI1368" s="426">
        <v>30</v>
      </c>
      <c r="AJ1368" s="426">
        <v>31</v>
      </c>
      <c r="AK1368" s="426">
        <v>32</v>
      </c>
      <c r="AL1368" s="426">
        <v>33</v>
      </c>
      <c r="AM1368" s="426">
        <v>34</v>
      </c>
      <c r="AN1368" s="426">
        <v>35</v>
      </c>
      <c r="AO1368" s="426">
        <v>36</v>
      </c>
      <c r="AP1368" s="426">
        <v>37</v>
      </c>
      <c r="AQ1368" s="426">
        <v>38</v>
      </c>
      <c r="AR1368" s="426">
        <v>39</v>
      </c>
      <c r="AS1368" s="426">
        <v>40</v>
      </c>
      <c r="AT1368" s="426">
        <v>41</v>
      </c>
      <c r="AU1368" s="426">
        <v>42</v>
      </c>
      <c r="AV1368" s="426">
        <v>43</v>
      </c>
      <c r="AW1368" s="426">
        <v>44</v>
      </c>
      <c r="AX1368" s="426">
        <v>45</v>
      </c>
      <c r="AY1368" s="426">
        <v>46</v>
      </c>
      <c r="AZ1368" s="426">
        <v>47</v>
      </c>
      <c r="BA1368" s="426">
        <v>48</v>
      </c>
      <c r="BB1368" s="426">
        <v>49</v>
      </c>
      <c r="BC1368" s="426">
        <v>50</v>
      </c>
      <c r="BD1368" s="426">
        <v>51</v>
      </c>
      <c r="BE1368" s="426">
        <v>52</v>
      </c>
      <c r="BF1368" s="426">
        <v>53</v>
      </c>
      <c r="BG1368" s="426">
        <v>54</v>
      </c>
      <c r="BH1368" s="426">
        <v>55</v>
      </c>
      <c r="BI1368" s="426">
        <v>56</v>
      </c>
      <c r="BJ1368" s="426">
        <v>57</v>
      </c>
      <c r="BK1368" s="426">
        <v>58</v>
      </c>
      <c r="BL1368" s="426">
        <v>59</v>
      </c>
      <c r="BM1368" s="426">
        <v>60</v>
      </c>
      <c r="BN1368" s="426">
        <v>61</v>
      </c>
      <c r="BO1368" s="426">
        <v>62</v>
      </c>
      <c r="BP1368" s="426">
        <v>63</v>
      </c>
      <c r="BQ1368" s="426">
        <v>64</v>
      </c>
      <c r="BR1368" s="426">
        <v>65</v>
      </c>
      <c r="BS1368" s="426">
        <v>66</v>
      </c>
      <c r="BT1368" s="426">
        <v>67</v>
      </c>
      <c r="BU1368" s="426">
        <v>68</v>
      </c>
      <c r="BV1368" s="426">
        <v>69</v>
      </c>
      <c r="BW1368" s="426">
        <v>70</v>
      </c>
      <c r="BX1368" s="426">
        <v>71</v>
      </c>
      <c r="BY1368" s="426">
        <v>72</v>
      </c>
      <c r="BZ1368" s="426">
        <v>73</v>
      </c>
      <c r="CA1368" s="426">
        <v>74</v>
      </c>
      <c r="CB1368" s="426">
        <v>75</v>
      </c>
      <c r="CC1368" s="426">
        <v>76</v>
      </c>
      <c r="CD1368" s="426">
        <v>77</v>
      </c>
      <c r="CE1368" s="426">
        <v>78</v>
      </c>
      <c r="CF1368" s="426">
        <v>79</v>
      </c>
      <c r="CG1368" s="426">
        <v>80</v>
      </c>
      <c r="CH1368" s="426">
        <v>81</v>
      </c>
      <c r="CI1368" s="426">
        <v>82</v>
      </c>
      <c r="CJ1368" s="426">
        <v>83</v>
      </c>
      <c r="CK1368" s="426">
        <v>84</v>
      </c>
      <c r="CL1368" s="426">
        <v>85</v>
      </c>
      <c r="CM1368" s="426">
        <v>86</v>
      </c>
      <c r="CN1368" s="426">
        <v>87</v>
      </c>
      <c r="CO1368" s="426">
        <v>88</v>
      </c>
      <c r="CP1368" s="426">
        <v>89</v>
      </c>
      <c r="CQ1368" s="426">
        <v>90</v>
      </c>
      <c r="CR1368" s="426">
        <v>91</v>
      </c>
      <c r="CS1368" s="426">
        <v>92</v>
      </c>
      <c r="CT1368" s="426">
        <v>93</v>
      </c>
      <c r="CU1368" s="426">
        <v>94</v>
      </c>
      <c r="CV1368" s="426">
        <v>95</v>
      </c>
      <c r="CW1368" s="426">
        <v>96</v>
      </c>
      <c r="CX1368" s="426">
        <v>97</v>
      </c>
      <c r="CY1368" s="426">
        <v>98</v>
      </c>
      <c r="CZ1368" s="426">
        <v>99</v>
      </c>
      <c r="DA1368" s="426">
        <v>100</v>
      </c>
      <c r="DB1368" s="426">
        <v>101</v>
      </c>
      <c r="DC1368" s="426">
        <v>102</v>
      </c>
      <c r="DD1368" s="426">
        <v>103</v>
      </c>
      <c r="DE1368" s="426">
        <v>104</v>
      </c>
      <c r="DF1368" s="426">
        <v>105</v>
      </c>
      <c r="DG1368" s="426">
        <v>106</v>
      </c>
      <c r="DH1368" s="426">
        <v>107</v>
      </c>
      <c r="DI1368" s="426">
        <v>108</v>
      </c>
      <c r="DJ1368" s="426">
        <v>109</v>
      </c>
      <c r="DK1368" s="426">
        <v>110</v>
      </c>
      <c r="DL1368" s="426">
        <v>111</v>
      </c>
      <c r="DM1368" s="426">
        <v>112</v>
      </c>
      <c r="DN1368" s="426">
        <v>113</v>
      </c>
      <c r="DO1368" s="426">
        <v>114</v>
      </c>
      <c r="DP1368" s="426">
        <v>115</v>
      </c>
      <c r="DQ1368" s="426">
        <v>116</v>
      </c>
      <c r="DR1368" s="426">
        <v>117</v>
      </c>
      <c r="DS1368" s="426">
        <v>118</v>
      </c>
      <c r="DT1368" s="426">
        <v>119</v>
      </c>
      <c r="DU1368" s="426">
        <v>120</v>
      </c>
      <c r="DV1368" s="426">
        <v>121</v>
      </c>
      <c r="DW1368" s="426">
        <v>122</v>
      </c>
      <c r="DX1368" s="426">
        <v>123</v>
      </c>
      <c r="DY1368" s="426">
        <v>124</v>
      </c>
      <c r="DZ1368" s="426">
        <v>125</v>
      </c>
      <c r="EA1368" s="426">
        <v>126</v>
      </c>
      <c r="EB1368" s="426">
        <v>127</v>
      </c>
      <c r="EC1368" s="426">
        <v>128</v>
      </c>
      <c r="ED1368" s="426">
        <v>129</v>
      </c>
      <c r="EE1368" s="426">
        <v>130</v>
      </c>
      <c r="EF1368" s="426">
        <v>131</v>
      </c>
      <c r="EG1368" s="426">
        <v>132</v>
      </c>
      <c r="EH1368" s="426">
        <v>133</v>
      </c>
      <c r="EI1368" s="426">
        <v>134</v>
      </c>
      <c r="EJ1368" s="426">
        <v>135</v>
      </c>
      <c r="EK1368" s="426">
        <v>136</v>
      </c>
      <c r="EL1368" s="426">
        <v>137</v>
      </c>
      <c r="EM1368" s="426">
        <v>138</v>
      </c>
      <c r="EN1368" s="426">
        <v>139</v>
      </c>
      <c r="EO1368" s="426">
        <v>140</v>
      </c>
      <c r="EP1368" s="426">
        <v>141</v>
      </c>
      <c r="EQ1368" s="426">
        <v>142</v>
      </c>
      <c r="ER1368" s="426">
        <v>143</v>
      </c>
      <c r="ES1368" s="426">
        <v>144</v>
      </c>
      <c r="ET1368" s="426">
        <v>145</v>
      </c>
      <c r="EU1368" s="426">
        <v>146</v>
      </c>
      <c r="EV1368" s="426">
        <v>147</v>
      </c>
      <c r="EW1368" s="426">
        <v>148</v>
      </c>
      <c r="EX1368" s="426">
        <v>149</v>
      </c>
      <c r="EY1368" s="426">
        <v>150</v>
      </c>
      <c r="EZ1368" s="426">
        <v>151</v>
      </c>
      <c r="FA1368" s="426">
        <v>152</v>
      </c>
      <c r="FB1368" s="426">
        <v>153</v>
      </c>
      <c r="FC1368" s="426">
        <v>154</v>
      </c>
      <c r="FD1368" s="426">
        <v>155</v>
      </c>
      <c r="FE1368" s="426">
        <v>156</v>
      </c>
      <c r="FF1368" s="426">
        <v>157</v>
      </c>
      <c r="FG1368" s="426">
        <v>158</v>
      </c>
      <c r="FH1368" s="426">
        <v>159</v>
      </c>
      <c r="FI1368" s="426">
        <v>160</v>
      </c>
      <c r="FJ1368" s="426">
        <v>161</v>
      </c>
      <c r="FK1368" s="426">
        <v>162</v>
      </c>
      <c r="FL1368" s="426">
        <v>163</v>
      </c>
      <c r="FM1368" s="426">
        <v>164</v>
      </c>
      <c r="FN1368" s="426">
        <v>165</v>
      </c>
      <c r="FO1368" s="426">
        <v>166</v>
      </c>
      <c r="FP1368" s="426">
        <v>167</v>
      </c>
      <c r="FQ1368" s="426">
        <v>168</v>
      </c>
      <c r="FR1368" s="426">
        <v>169</v>
      </c>
      <c r="FS1368" s="426">
        <v>170</v>
      </c>
      <c r="FT1368" s="426">
        <v>171</v>
      </c>
      <c r="FU1368" s="426">
        <v>172</v>
      </c>
      <c r="FV1368" s="426">
        <v>173</v>
      </c>
      <c r="FW1368" s="426">
        <v>174</v>
      </c>
      <c r="FX1368" s="426">
        <v>175</v>
      </c>
      <c r="FY1368" s="426">
        <v>176</v>
      </c>
      <c r="FZ1368" s="426">
        <v>177</v>
      </c>
      <c r="GA1368" s="426">
        <v>178</v>
      </c>
      <c r="GB1368" s="426">
        <v>179</v>
      </c>
      <c r="GC1368" s="426">
        <v>180</v>
      </c>
      <c r="GD1368" s="426">
        <v>181</v>
      </c>
      <c r="GE1368" s="426">
        <v>182</v>
      </c>
      <c r="GF1368" s="426">
        <v>183</v>
      </c>
      <c r="GG1368" s="426">
        <v>184</v>
      </c>
      <c r="GH1368" s="426">
        <v>185</v>
      </c>
      <c r="GI1368" s="426">
        <v>186</v>
      </c>
      <c r="GJ1368" s="426">
        <v>187</v>
      </c>
      <c r="GK1368" s="426">
        <v>188</v>
      </c>
      <c r="GL1368" s="426">
        <v>189</v>
      </c>
      <c r="GM1368" s="426">
        <v>190</v>
      </c>
      <c r="GN1368" s="426">
        <v>191</v>
      </c>
      <c r="GO1368" s="426">
        <v>192</v>
      </c>
      <c r="GP1368" s="426">
        <v>193</v>
      </c>
      <c r="GQ1368" s="426">
        <v>194</v>
      </c>
      <c r="GR1368" s="426">
        <v>195</v>
      </c>
      <c r="GS1368" s="426">
        <v>196</v>
      </c>
      <c r="GT1368" s="426">
        <v>197</v>
      </c>
      <c r="GU1368" s="426">
        <v>198</v>
      </c>
      <c r="GV1368" s="426">
        <v>199</v>
      </c>
      <c r="GW1368" s="426">
        <v>200</v>
      </c>
      <c r="GX1368" s="426">
        <v>201</v>
      </c>
      <c r="GY1368" s="426">
        <v>202</v>
      </c>
      <c r="GZ1368" s="426">
        <v>203</v>
      </c>
      <c r="HA1368" s="426">
        <v>204</v>
      </c>
      <c r="HB1368" s="426">
        <v>205</v>
      </c>
      <c r="HC1368" s="426">
        <v>206</v>
      </c>
      <c r="HD1368" s="426">
        <v>207</v>
      </c>
      <c r="HE1368" s="426">
        <v>208</v>
      </c>
      <c r="HF1368" s="426">
        <v>209</v>
      </c>
      <c r="HG1368" s="426">
        <v>210</v>
      </c>
      <c r="HH1368" s="426">
        <v>211</v>
      </c>
      <c r="HI1368" s="426">
        <v>212</v>
      </c>
      <c r="HJ1368" s="426">
        <v>213</v>
      </c>
      <c r="HK1368" s="426">
        <v>214</v>
      </c>
      <c r="HL1368" s="426">
        <v>215</v>
      </c>
      <c r="HM1368" s="426">
        <v>216</v>
      </c>
      <c r="HN1368" s="426">
        <v>217</v>
      </c>
      <c r="HO1368" s="426">
        <v>218</v>
      </c>
      <c r="HP1368" s="426">
        <v>219</v>
      </c>
      <c r="HQ1368" s="426">
        <v>220</v>
      </c>
      <c r="HR1368" s="426">
        <v>221</v>
      </c>
      <c r="HS1368" s="426">
        <v>222</v>
      </c>
      <c r="HT1368" s="426">
        <v>223</v>
      </c>
      <c r="HU1368" s="426">
        <v>224</v>
      </c>
      <c r="HV1368" s="426">
        <v>225</v>
      </c>
      <c r="HW1368" s="426">
        <v>226</v>
      </c>
      <c r="HX1368" s="426">
        <v>227</v>
      </c>
      <c r="HY1368" s="426">
        <v>228</v>
      </c>
      <c r="HZ1368" s="426">
        <v>229</v>
      </c>
      <c r="IA1368" s="426">
        <v>230</v>
      </c>
      <c r="IB1368" s="426">
        <v>231</v>
      </c>
      <c r="IC1368" s="426">
        <v>232</v>
      </c>
      <c r="ID1368" s="426">
        <v>233</v>
      </c>
      <c r="IE1368" s="426">
        <v>234</v>
      </c>
      <c r="IF1368" s="426">
        <v>235</v>
      </c>
      <c r="IG1368" s="426">
        <v>236</v>
      </c>
      <c r="IH1368" s="426">
        <v>237</v>
      </c>
      <c r="II1368" s="426">
        <v>238</v>
      </c>
      <c r="IJ1368" s="426">
        <v>239</v>
      </c>
      <c r="IK1368" s="426">
        <v>240</v>
      </c>
      <c r="IL1368" s="426">
        <v>241</v>
      </c>
      <c r="IM1368" s="426">
        <v>242</v>
      </c>
      <c r="IN1368" s="426">
        <v>243</v>
      </c>
      <c r="IO1368" s="426">
        <v>244</v>
      </c>
      <c r="IP1368" s="426">
        <v>245</v>
      </c>
      <c r="IQ1368" s="426">
        <v>246</v>
      </c>
      <c r="IR1368" s="426">
        <v>247</v>
      </c>
      <c r="IS1368" s="426">
        <v>248</v>
      </c>
      <c r="IT1368" s="426">
        <v>249</v>
      </c>
      <c r="IU1368" s="426">
        <v>250</v>
      </c>
      <c r="IV1368" s="426">
        <v>251</v>
      </c>
      <c r="IW1368" s="426">
        <v>252</v>
      </c>
      <c r="IX1368" s="426">
        <v>253</v>
      </c>
      <c r="IY1368" s="426">
        <v>254</v>
      </c>
      <c r="IZ1368" s="426">
        <v>255</v>
      </c>
      <c r="JA1368" s="426">
        <v>256</v>
      </c>
      <c r="JB1368" s="426">
        <v>257</v>
      </c>
      <c r="JC1368" s="426">
        <v>258</v>
      </c>
      <c r="JD1368" s="426">
        <v>259</v>
      </c>
      <c r="JE1368" s="426">
        <v>260</v>
      </c>
      <c r="JF1368" s="426">
        <v>261</v>
      </c>
      <c r="JG1368" s="426">
        <v>262</v>
      </c>
      <c r="JH1368" s="426">
        <v>263</v>
      </c>
      <c r="JI1368" s="426">
        <v>264</v>
      </c>
      <c r="JK1368" s="426">
        <v>265</v>
      </c>
      <c r="JL1368" s="426">
        <v>266</v>
      </c>
      <c r="JM1368" s="426">
        <v>267</v>
      </c>
      <c r="JN1368" s="426">
        <v>268</v>
      </c>
      <c r="JP1368" s="426">
        <v>269</v>
      </c>
      <c r="JQ1368" s="426">
        <v>270</v>
      </c>
      <c r="JR1368" s="426">
        <v>271</v>
      </c>
      <c r="JS1368" s="426">
        <v>272</v>
      </c>
      <c r="JU1368" s="426">
        <v>273</v>
      </c>
      <c r="JV1368" s="426">
        <v>274</v>
      </c>
      <c r="JW1368" s="426">
        <v>275</v>
      </c>
      <c r="JX1368" s="426">
        <v>276</v>
      </c>
    </row>
    <row r="1369" spans="4:284" x14ac:dyDescent="0.2">
      <c r="E1369" s="428" t="s">
        <v>157</v>
      </c>
      <c r="F1369" s="426">
        <v>84</v>
      </c>
      <c r="G1369" s="426">
        <v>144</v>
      </c>
      <c r="H1369" s="426">
        <v>14</v>
      </c>
      <c r="I1369" s="426">
        <v>130</v>
      </c>
      <c r="J1369" s="426">
        <v>46</v>
      </c>
      <c r="K1369" s="426">
        <v>125</v>
      </c>
      <c r="L1369" s="426">
        <v>100</v>
      </c>
      <c r="M1369" s="426">
        <v>247</v>
      </c>
      <c r="N1369" s="426">
        <v>60</v>
      </c>
      <c r="O1369" s="426">
        <v>128</v>
      </c>
      <c r="P1369" s="426">
        <v>45</v>
      </c>
      <c r="Q1369" s="426">
        <v>175</v>
      </c>
      <c r="R1369" s="426">
        <v>260</v>
      </c>
      <c r="S1369" s="426">
        <v>165</v>
      </c>
      <c r="T1369" s="426">
        <v>237</v>
      </c>
      <c r="U1369" s="426">
        <v>155</v>
      </c>
      <c r="V1369" s="426">
        <v>149</v>
      </c>
      <c r="W1369" s="426">
        <v>44</v>
      </c>
      <c r="X1369" s="426">
        <v>58</v>
      </c>
      <c r="Y1369" s="426">
        <v>266</v>
      </c>
      <c r="Z1369" s="426">
        <v>54</v>
      </c>
      <c r="AA1369" s="426">
        <v>206</v>
      </c>
      <c r="AB1369" s="426">
        <v>202</v>
      </c>
      <c r="AC1369" s="426">
        <v>123</v>
      </c>
      <c r="AD1369" s="426">
        <v>127</v>
      </c>
      <c r="AE1369" s="426">
        <v>4</v>
      </c>
      <c r="AF1369" s="426">
        <v>105</v>
      </c>
      <c r="AG1369" s="426">
        <v>134</v>
      </c>
      <c r="AH1369" s="426">
        <v>35</v>
      </c>
      <c r="AI1369" s="426">
        <v>163</v>
      </c>
      <c r="AJ1369" s="426">
        <v>103</v>
      </c>
      <c r="AK1369" s="426">
        <v>239</v>
      </c>
      <c r="AL1369" s="426">
        <v>226</v>
      </c>
      <c r="AM1369" s="426">
        <v>190</v>
      </c>
      <c r="AN1369" s="426">
        <v>148</v>
      </c>
      <c r="AO1369" s="426">
        <v>77</v>
      </c>
      <c r="AP1369" s="426">
        <v>75</v>
      </c>
      <c r="AQ1369" s="426">
        <v>261</v>
      </c>
      <c r="AR1369" s="426">
        <v>61</v>
      </c>
      <c r="AS1369" s="426">
        <v>139</v>
      </c>
      <c r="AT1369" s="426">
        <v>213</v>
      </c>
      <c r="AU1369" s="426">
        <v>164</v>
      </c>
      <c r="AV1369" s="426">
        <v>82</v>
      </c>
      <c r="AW1369" s="426">
        <v>197</v>
      </c>
      <c r="AX1369" s="426">
        <v>118</v>
      </c>
      <c r="AY1369" s="426">
        <v>250</v>
      </c>
      <c r="AZ1369" s="426">
        <v>241</v>
      </c>
      <c r="BA1369" s="426">
        <v>114</v>
      </c>
      <c r="BB1369" s="426">
        <v>217</v>
      </c>
      <c r="BC1369" s="426">
        <v>6</v>
      </c>
      <c r="BD1369" s="426">
        <v>192</v>
      </c>
      <c r="BE1369" s="426">
        <v>235</v>
      </c>
      <c r="BF1369" s="426">
        <v>57</v>
      </c>
      <c r="BG1369" s="426">
        <v>38</v>
      </c>
      <c r="BH1369" s="426">
        <v>23</v>
      </c>
      <c r="BI1369" s="426">
        <v>275</v>
      </c>
      <c r="BJ1369" s="426">
        <v>143</v>
      </c>
      <c r="BK1369" s="426">
        <v>215</v>
      </c>
      <c r="BL1369" s="426">
        <v>51</v>
      </c>
      <c r="BM1369" s="426">
        <v>32</v>
      </c>
      <c r="BN1369" s="426">
        <v>153</v>
      </c>
      <c r="BO1369" s="426">
        <v>180</v>
      </c>
      <c r="BP1369" s="426">
        <v>16</v>
      </c>
      <c r="BQ1369" s="426">
        <v>120</v>
      </c>
      <c r="BR1369" s="426">
        <v>91</v>
      </c>
      <c r="BS1369" s="426">
        <v>3</v>
      </c>
      <c r="BT1369" s="426">
        <v>251</v>
      </c>
      <c r="BU1369" s="426">
        <v>117</v>
      </c>
      <c r="BV1369" s="426">
        <v>267</v>
      </c>
      <c r="BW1369" s="426">
        <v>62</v>
      </c>
      <c r="BX1369" s="426">
        <v>219</v>
      </c>
      <c r="BY1369" s="426">
        <v>271</v>
      </c>
      <c r="BZ1369" s="426">
        <v>94</v>
      </c>
      <c r="CA1369" s="426">
        <v>156</v>
      </c>
      <c r="CB1369" s="426">
        <v>174</v>
      </c>
      <c r="CC1369" s="426">
        <v>228</v>
      </c>
      <c r="CD1369" s="426">
        <v>221</v>
      </c>
      <c r="CE1369" s="426">
        <v>170</v>
      </c>
      <c r="CF1369" s="426">
        <v>52</v>
      </c>
      <c r="CG1369" s="426">
        <v>66</v>
      </c>
      <c r="CH1369" s="426">
        <v>159</v>
      </c>
      <c r="CI1369" s="426">
        <v>196</v>
      </c>
      <c r="CJ1369" s="426">
        <v>142</v>
      </c>
      <c r="CK1369" s="426">
        <v>270</v>
      </c>
      <c r="CL1369" s="426">
        <v>72</v>
      </c>
      <c r="CM1369" s="426">
        <v>107</v>
      </c>
      <c r="CN1369" s="426">
        <v>30</v>
      </c>
      <c r="CO1369" s="426">
        <v>67</v>
      </c>
      <c r="CP1369" s="426">
        <v>135</v>
      </c>
      <c r="CQ1369" s="426">
        <v>151</v>
      </c>
      <c r="CR1369" s="426">
        <v>42</v>
      </c>
      <c r="CS1369" s="426">
        <v>56</v>
      </c>
      <c r="CT1369" s="426">
        <v>210</v>
      </c>
      <c r="CU1369" s="426">
        <v>256</v>
      </c>
      <c r="CV1369" s="426">
        <v>201</v>
      </c>
      <c r="CW1369" s="426">
        <v>92</v>
      </c>
      <c r="CX1369" s="426">
        <v>140</v>
      </c>
      <c r="CY1369" s="426">
        <v>245</v>
      </c>
      <c r="CZ1369" s="426">
        <v>188</v>
      </c>
      <c r="DA1369" s="426">
        <v>152</v>
      </c>
      <c r="DB1369" s="426">
        <v>204</v>
      </c>
      <c r="DC1369" s="426">
        <v>231</v>
      </c>
      <c r="DD1369" s="426">
        <v>110</v>
      </c>
      <c r="DE1369" s="426">
        <v>27</v>
      </c>
      <c r="DF1369" s="426">
        <v>236</v>
      </c>
      <c r="DG1369" s="426">
        <v>240</v>
      </c>
      <c r="DH1369" s="426">
        <v>28</v>
      </c>
      <c r="DI1369" s="426">
        <v>137</v>
      </c>
      <c r="DJ1369" s="426">
        <v>68</v>
      </c>
      <c r="DK1369" s="426">
        <v>199</v>
      </c>
      <c r="DL1369" s="426">
        <v>47</v>
      </c>
      <c r="DM1369" s="426">
        <v>71</v>
      </c>
      <c r="DN1369" s="426">
        <v>7</v>
      </c>
      <c r="DO1369" s="426">
        <v>83</v>
      </c>
      <c r="DP1369" s="426">
        <v>108</v>
      </c>
      <c r="DQ1369" s="426">
        <v>268</v>
      </c>
      <c r="DR1369" s="426">
        <v>254</v>
      </c>
      <c r="DS1369" s="426">
        <v>109</v>
      </c>
      <c r="DT1369" s="426">
        <v>216</v>
      </c>
      <c r="DU1369" s="426">
        <v>33</v>
      </c>
      <c r="DV1369" s="426">
        <v>220</v>
      </c>
      <c r="DW1369" s="426">
        <v>89</v>
      </c>
      <c r="DX1369" s="426">
        <v>116</v>
      </c>
      <c r="DY1369" s="426">
        <v>133</v>
      </c>
      <c r="DZ1369" s="426">
        <v>249</v>
      </c>
      <c r="EA1369" s="426">
        <v>74</v>
      </c>
      <c r="EB1369" s="426">
        <v>15</v>
      </c>
      <c r="EC1369" s="426">
        <v>97</v>
      </c>
      <c r="ED1369" s="426">
        <v>246</v>
      </c>
      <c r="EE1369" s="426">
        <v>244</v>
      </c>
      <c r="EF1369" s="426">
        <v>203</v>
      </c>
      <c r="EG1369" s="426">
        <v>41</v>
      </c>
      <c r="EH1369" s="426">
        <v>40</v>
      </c>
      <c r="EI1369" s="426">
        <v>243</v>
      </c>
      <c r="EJ1369" s="426">
        <v>131</v>
      </c>
      <c r="EK1369" s="426">
        <v>230</v>
      </c>
      <c r="EL1369" s="426">
        <v>1</v>
      </c>
      <c r="EM1369" s="426">
        <v>126</v>
      </c>
      <c r="EN1369" s="426">
        <v>223</v>
      </c>
      <c r="EO1369" s="426">
        <v>136</v>
      </c>
      <c r="EP1369" s="426">
        <v>259</v>
      </c>
      <c r="EQ1369" s="426">
        <v>209</v>
      </c>
      <c r="ER1369" s="426">
        <v>132</v>
      </c>
      <c r="ES1369" s="426">
        <v>22</v>
      </c>
      <c r="ET1369" s="426">
        <v>111</v>
      </c>
      <c r="EU1369" s="426">
        <v>169</v>
      </c>
      <c r="EV1369" s="426">
        <v>29</v>
      </c>
      <c r="EW1369" s="426">
        <v>119</v>
      </c>
      <c r="EX1369" s="426">
        <v>157</v>
      </c>
      <c r="EY1369" s="426">
        <v>191</v>
      </c>
      <c r="EZ1369" s="426">
        <v>205</v>
      </c>
      <c r="FA1369" s="426">
        <v>224</v>
      </c>
      <c r="FB1369" s="426">
        <v>34</v>
      </c>
      <c r="FC1369" s="426">
        <v>85</v>
      </c>
      <c r="FD1369" s="426">
        <v>36</v>
      </c>
      <c r="FE1369" s="426">
        <v>185</v>
      </c>
      <c r="FF1369" s="426">
        <v>138</v>
      </c>
      <c r="FG1369" s="426">
        <v>146</v>
      </c>
      <c r="FH1369" s="426">
        <v>211</v>
      </c>
      <c r="FI1369" s="426">
        <v>172</v>
      </c>
      <c r="FJ1369" s="426">
        <v>25</v>
      </c>
      <c r="FK1369" s="426">
        <v>225</v>
      </c>
      <c r="FL1369" s="426">
        <v>104</v>
      </c>
      <c r="FM1369" s="426">
        <v>158</v>
      </c>
      <c r="FN1369" s="426">
        <v>166</v>
      </c>
      <c r="FO1369" s="426">
        <v>88</v>
      </c>
      <c r="FP1369" s="426">
        <v>264</v>
      </c>
      <c r="FQ1369" s="426">
        <v>265</v>
      </c>
      <c r="FR1369" s="426">
        <v>8</v>
      </c>
      <c r="FS1369" s="426">
        <v>212</v>
      </c>
      <c r="FT1369" s="426">
        <v>257</v>
      </c>
      <c r="FU1369" s="426">
        <v>154</v>
      </c>
      <c r="FV1369" s="426">
        <v>69</v>
      </c>
      <c r="FW1369" s="426">
        <v>253</v>
      </c>
      <c r="FX1369" s="426">
        <v>187</v>
      </c>
      <c r="FY1369" s="426">
        <v>194</v>
      </c>
      <c r="FZ1369" s="426">
        <v>80</v>
      </c>
      <c r="GA1369" s="426">
        <v>24</v>
      </c>
      <c r="GB1369" s="426">
        <v>17</v>
      </c>
      <c r="GC1369" s="426">
        <v>262</v>
      </c>
      <c r="GD1369" s="426">
        <v>102</v>
      </c>
      <c r="GE1369" s="426">
        <v>238</v>
      </c>
      <c r="GF1369" s="426">
        <v>96</v>
      </c>
      <c r="GG1369" s="426">
        <v>208</v>
      </c>
      <c r="GH1369" s="426">
        <v>177</v>
      </c>
      <c r="GI1369" s="426">
        <v>95</v>
      </c>
      <c r="GJ1369" s="426">
        <v>115</v>
      </c>
      <c r="GK1369" s="426">
        <v>5</v>
      </c>
      <c r="GL1369" s="426">
        <v>233</v>
      </c>
      <c r="GM1369" s="426">
        <v>269</v>
      </c>
      <c r="GN1369" s="426">
        <v>195</v>
      </c>
      <c r="GO1369" s="426">
        <v>50</v>
      </c>
      <c r="GP1369" s="426">
        <v>65</v>
      </c>
      <c r="GQ1369" s="426">
        <v>181</v>
      </c>
      <c r="GR1369" s="426">
        <v>171</v>
      </c>
      <c r="GS1369" s="426">
        <v>9</v>
      </c>
      <c r="GT1369" s="426">
        <v>79</v>
      </c>
      <c r="GU1369" s="426">
        <v>214</v>
      </c>
      <c r="GV1369" s="426">
        <v>162</v>
      </c>
      <c r="GW1369" s="426">
        <v>218</v>
      </c>
      <c r="GX1369" s="426">
        <v>234</v>
      </c>
      <c r="GY1369" s="426">
        <v>78</v>
      </c>
      <c r="GZ1369" s="426">
        <v>11</v>
      </c>
      <c r="HA1369" s="426">
        <v>55</v>
      </c>
      <c r="HB1369" s="426">
        <v>176</v>
      </c>
      <c r="HC1369" s="426">
        <v>207</v>
      </c>
      <c r="HD1369" s="426">
        <v>189</v>
      </c>
      <c r="HE1369" s="426">
        <v>150</v>
      </c>
      <c r="HF1369" s="426">
        <v>263</v>
      </c>
      <c r="HG1369" s="426">
        <v>121</v>
      </c>
      <c r="HH1369" s="426">
        <v>12</v>
      </c>
      <c r="HI1369" s="426">
        <v>48</v>
      </c>
      <c r="HJ1369" s="426">
        <v>227</v>
      </c>
      <c r="HK1369" s="426">
        <v>141</v>
      </c>
      <c r="HL1369" s="426">
        <v>222</v>
      </c>
      <c r="HM1369" s="426">
        <v>70</v>
      </c>
      <c r="HN1369" s="426">
        <v>179</v>
      </c>
      <c r="HO1369" s="426">
        <v>64</v>
      </c>
      <c r="HP1369" s="426">
        <v>255</v>
      </c>
      <c r="HQ1369" s="426">
        <v>242</v>
      </c>
      <c r="HR1369" s="426">
        <v>87</v>
      </c>
      <c r="HS1369" s="426">
        <v>53</v>
      </c>
      <c r="HT1369" s="426">
        <v>37</v>
      </c>
      <c r="HU1369" s="426">
        <v>106</v>
      </c>
      <c r="HV1369" s="426">
        <v>183</v>
      </c>
      <c r="HW1369" s="426">
        <v>39</v>
      </c>
      <c r="HX1369" s="426">
        <v>124</v>
      </c>
      <c r="HY1369" s="426">
        <v>20</v>
      </c>
      <c r="HZ1369" s="426">
        <v>43</v>
      </c>
      <c r="IA1369" s="426">
        <v>81</v>
      </c>
      <c r="IB1369" s="426">
        <v>18</v>
      </c>
      <c r="IC1369" s="426">
        <v>73</v>
      </c>
      <c r="ID1369" s="426">
        <v>122</v>
      </c>
      <c r="IE1369" s="426">
        <v>76</v>
      </c>
      <c r="IF1369" s="426">
        <v>252</v>
      </c>
      <c r="IG1369" s="426">
        <v>98</v>
      </c>
      <c r="IH1369" s="426">
        <v>173</v>
      </c>
      <c r="II1369" s="426">
        <v>274</v>
      </c>
      <c r="IJ1369" s="426">
        <v>168</v>
      </c>
      <c r="IK1369" s="426">
        <v>258</v>
      </c>
      <c r="IL1369" s="426">
        <v>160</v>
      </c>
      <c r="IM1369" s="426">
        <v>13</v>
      </c>
      <c r="IN1369" s="426">
        <v>129</v>
      </c>
      <c r="IO1369" s="426">
        <v>161</v>
      </c>
      <c r="IP1369" s="426">
        <v>186</v>
      </c>
      <c r="IQ1369" s="426">
        <v>184</v>
      </c>
      <c r="IR1369" s="426">
        <v>19</v>
      </c>
      <c r="IS1369" s="426">
        <v>26</v>
      </c>
      <c r="IT1369" s="426">
        <v>86</v>
      </c>
      <c r="IU1369" s="426">
        <v>147</v>
      </c>
      <c r="IV1369" s="426">
        <v>178</v>
      </c>
      <c r="IW1369" s="426">
        <v>276</v>
      </c>
      <c r="IX1369" s="426">
        <v>167</v>
      </c>
      <c r="IY1369" s="426">
        <v>2</v>
      </c>
      <c r="IZ1369" s="426">
        <v>232</v>
      </c>
      <c r="JA1369" s="426">
        <v>193</v>
      </c>
      <c r="JB1369" s="426">
        <v>113</v>
      </c>
      <c r="JC1369" s="426">
        <v>272</v>
      </c>
      <c r="JD1369" s="426">
        <v>273</v>
      </c>
      <c r="JE1369" s="426">
        <v>99</v>
      </c>
      <c r="JF1369" s="426">
        <v>59</v>
      </c>
      <c r="JG1369" s="426">
        <v>21</v>
      </c>
      <c r="JH1369" s="426">
        <v>112</v>
      </c>
      <c r="JI1369" s="426">
        <v>93</v>
      </c>
      <c r="JK1369" s="426">
        <v>248</v>
      </c>
      <c r="JL1369" s="426">
        <v>90</v>
      </c>
      <c r="JM1369" s="426">
        <v>200</v>
      </c>
      <c r="JN1369" s="426">
        <v>182</v>
      </c>
      <c r="JP1369" s="426">
        <v>49</v>
      </c>
      <c r="JQ1369" s="426">
        <v>229</v>
      </c>
      <c r="JR1369" s="426">
        <v>145</v>
      </c>
      <c r="JS1369" s="426">
        <v>31</v>
      </c>
      <c r="JU1369" s="426">
        <v>63</v>
      </c>
      <c r="JV1369" s="426">
        <v>101</v>
      </c>
      <c r="JW1369" s="426">
        <v>10</v>
      </c>
      <c r="JX1369" s="426">
        <v>198</v>
      </c>
    </row>
    <row r="1370" spans="4:284" x14ac:dyDescent="0.2">
      <c r="E1370" s="428" t="s">
        <v>159</v>
      </c>
      <c r="F1370" s="426">
        <v>190</v>
      </c>
      <c r="G1370" s="426">
        <v>205</v>
      </c>
      <c r="H1370" s="426">
        <v>86</v>
      </c>
      <c r="I1370" s="426">
        <v>241</v>
      </c>
      <c r="J1370" s="426">
        <v>57</v>
      </c>
      <c r="K1370" s="426">
        <v>60</v>
      </c>
      <c r="L1370" s="426">
        <v>160</v>
      </c>
      <c r="M1370" s="426">
        <v>17</v>
      </c>
      <c r="N1370" s="426">
        <v>275</v>
      </c>
      <c r="O1370" s="426">
        <v>101</v>
      </c>
      <c r="P1370" s="426">
        <v>80</v>
      </c>
      <c r="Q1370" s="426">
        <v>70</v>
      </c>
      <c r="R1370" s="426">
        <v>175</v>
      </c>
      <c r="S1370" s="426">
        <v>178</v>
      </c>
      <c r="T1370" s="426">
        <v>268</v>
      </c>
      <c r="U1370" s="426">
        <v>105</v>
      </c>
      <c r="V1370" s="426">
        <v>263</v>
      </c>
      <c r="W1370" s="426">
        <v>131</v>
      </c>
      <c r="X1370" s="426">
        <v>28</v>
      </c>
      <c r="Y1370" s="426">
        <v>234</v>
      </c>
      <c r="Z1370" s="426">
        <v>115</v>
      </c>
      <c r="AA1370" s="426">
        <v>176</v>
      </c>
      <c r="AB1370" s="426">
        <v>147</v>
      </c>
      <c r="AC1370" s="426">
        <v>117</v>
      </c>
      <c r="AD1370" s="426">
        <v>169</v>
      </c>
      <c r="AE1370" s="426">
        <v>55</v>
      </c>
      <c r="AF1370" s="426">
        <v>104</v>
      </c>
      <c r="AG1370" s="426">
        <v>270</v>
      </c>
      <c r="AH1370" s="426">
        <v>107</v>
      </c>
      <c r="AI1370" s="426">
        <v>39</v>
      </c>
      <c r="AJ1370" s="426">
        <v>43</v>
      </c>
      <c r="AK1370" s="426">
        <v>65</v>
      </c>
      <c r="AL1370" s="426">
        <v>182</v>
      </c>
      <c r="AM1370" s="426">
        <v>193</v>
      </c>
      <c r="AN1370" s="426">
        <v>203</v>
      </c>
      <c r="AO1370" s="426">
        <v>94</v>
      </c>
      <c r="AP1370" s="426">
        <v>214</v>
      </c>
      <c r="AQ1370" s="426">
        <v>252</v>
      </c>
      <c r="AR1370" s="426">
        <v>6</v>
      </c>
      <c r="AS1370" s="426">
        <v>59</v>
      </c>
      <c r="AT1370" s="426">
        <v>152</v>
      </c>
      <c r="AU1370" s="426">
        <v>38</v>
      </c>
      <c r="AV1370" s="426">
        <v>84</v>
      </c>
      <c r="AW1370" s="426">
        <v>63</v>
      </c>
      <c r="AX1370" s="426">
        <v>12</v>
      </c>
      <c r="AY1370" s="426">
        <v>255</v>
      </c>
      <c r="AZ1370" s="426">
        <v>44</v>
      </c>
      <c r="BA1370" s="426">
        <v>212</v>
      </c>
      <c r="BB1370" s="426">
        <v>240</v>
      </c>
      <c r="BC1370" s="426">
        <v>231</v>
      </c>
      <c r="BD1370" s="426">
        <v>120</v>
      </c>
      <c r="BE1370" s="426">
        <v>8</v>
      </c>
      <c r="BF1370" s="426">
        <v>157</v>
      </c>
      <c r="BG1370" s="426">
        <v>96</v>
      </c>
      <c r="BH1370" s="426">
        <v>167</v>
      </c>
      <c r="BI1370" s="426">
        <v>244</v>
      </c>
      <c r="BJ1370" s="426">
        <v>58</v>
      </c>
      <c r="BK1370" s="426">
        <v>54</v>
      </c>
      <c r="BL1370" s="426">
        <v>262</v>
      </c>
      <c r="BM1370" s="426">
        <v>49</v>
      </c>
      <c r="BN1370" s="426">
        <v>225</v>
      </c>
      <c r="BO1370" s="426">
        <v>108</v>
      </c>
      <c r="BP1370" s="426">
        <v>19</v>
      </c>
      <c r="BQ1370" s="426">
        <v>67</v>
      </c>
      <c r="BR1370" s="426">
        <v>274</v>
      </c>
      <c r="BS1370" s="426">
        <v>27</v>
      </c>
      <c r="BT1370" s="426">
        <v>20</v>
      </c>
      <c r="BU1370" s="426">
        <v>239</v>
      </c>
      <c r="BV1370" s="426">
        <v>221</v>
      </c>
      <c r="BW1370" s="426">
        <v>219</v>
      </c>
      <c r="BX1370" s="426">
        <v>130</v>
      </c>
      <c r="BY1370" s="426">
        <v>93</v>
      </c>
      <c r="BZ1370" s="426">
        <v>52</v>
      </c>
      <c r="CA1370" s="426">
        <v>75</v>
      </c>
      <c r="CB1370" s="426">
        <v>146</v>
      </c>
      <c r="CC1370" s="426">
        <v>62</v>
      </c>
      <c r="CD1370" s="426">
        <v>199</v>
      </c>
      <c r="CE1370" s="426">
        <v>50</v>
      </c>
      <c r="CF1370" s="426">
        <v>121</v>
      </c>
      <c r="CG1370" s="426">
        <v>246</v>
      </c>
      <c r="CH1370" s="426">
        <v>165</v>
      </c>
      <c r="CI1370" s="426">
        <v>114</v>
      </c>
      <c r="CJ1370" s="426">
        <v>181</v>
      </c>
      <c r="CK1370" s="426">
        <v>88</v>
      </c>
      <c r="CL1370" s="426">
        <v>257</v>
      </c>
      <c r="CM1370" s="426">
        <v>217</v>
      </c>
      <c r="CN1370" s="426">
        <v>272</v>
      </c>
      <c r="CO1370" s="426">
        <v>235</v>
      </c>
      <c r="CP1370" s="426">
        <v>196</v>
      </c>
      <c r="CQ1370" s="426">
        <v>11</v>
      </c>
      <c r="CR1370" s="426">
        <v>110</v>
      </c>
      <c r="CS1370" s="426">
        <v>66</v>
      </c>
      <c r="CT1370" s="426">
        <v>194</v>
      </c>
      <c r="CU1370" s="426">
        <v>186</v>
      </c>
      <c r="CV1370" s="426">
        <v>238</v>
      </c>
      <c r="CW1370" s="426">
        <v>253</v>
      </c>
      <c r="CX1370" s="426">
        <v>150</v>
      </c>
      <c r="CY1370" s="426">
        <v>61</v>
      </c>
      <c r="CZ1370" s="426">
        <v>170</v>
      </c>
      <c r="DA1370" s="426">
        <v>51</v>
      </c>
      <c r="DB1370" s="426">
        <v>158</v>
      </c>
      <c r="DC1370" s="426">
        <v>223</v>
      </c>
      <c r="DD1370" s="426">
        <v>29</v>
      </c>
      <c r="DE1370" s="426">
        <v>53</v>
      </c>
      <c r="DF1370" s="426">
        <v>261</v>
      </c>
      <c r="DG1370" s="426">
        <v>2</v>
      </c>
      <c r="DH1370" s="426">
        <v>155</v>
      </c>
      <c r="DI1370" s="426">
        <v>236</v>
      </c>
      <c r="DJ1370" s="426">
        <v>97</v>
      </c>
      <c r="DK1370" s="426">
        <v>16</v>
      </c>
      <c r="DL1370" s="426">
        <v>258</v>
      </c>
      <c r="DM1370" s="426">
        <v>134</v>
      </c>
      <c r="DN1370" s="426">
        <v>209</v>
      </c>
      <c r="DO1370" s="426">
        <v>266</v>
      </c>
      <c r="DP1370" s="426">
        <v>138</v>
      </c>
      <c r="DQ1370" s="426">
        <v>85</v>
      </c>
      <c r="DR1370" s="426">
        <v>148</v>
      </c>
      <c r="DS1370" s="426">
        <v>177</v>
      </c>
      <c r="DT1370" s="426">
        <v>111</v>
      </c>
      <c r="DU1370" s="426">
        <v>122</v>
      </c>
      <c r="DV1370" s="426">
        <v>99</v>
      </c>
      <c r="DW1370" s="426">
        <v>81</v>
      </c>
      <c r="DX1370" s="426">
        <v>172</v>
      </c>
      <c r="DY1370" s="426">
        <v>73</v>
      </c>
      <c r="DZ1370" s="426">
        <v>227</v>
      </c>
      <c r="EA1370" s="426">
        <v>197</v>
      </c>
      <c r="EB1370" s="426">
        <v>128</v>
      </c>
      <c r="EC1370" s="426">
        <v>15</v>
      </c>
      <c r="ED1370" s="426">
        <v>237</v>
      </c>
      <c r="EE1370" s="426">
        <v>98</v>
      </c>
      <c r="EF1370" s="426">
        <v>35</v>
      </c>
      <c r="EG1370" s="426">
        <v>9</v>
      </c>
      <c r="EH1370" s="426">
        <v>179</v>
      </c>
      <c r="EI1370" s="426">
        <v>71</v>
      </c>
      <c r="EJ1370" s="426">
        <v>143</v>
      </c>
      <c r="EK1370" s="426">
        <v>218</v>
      </c>
      <c r="EL1370" s="426">
        <v>23</v>
      </c>
      <c r="EM1370" s="426">
        <v>144</v>
      </c>
      <c r="EN1370" s="426">
        <v>226</v>
      </c>
      <c r="EO1370" s="426">
        <v>173</v>
      </c>
      <c r="EP1370" s="426">
        <v>229</v>
      </c>
      <c r="EQ1370" s="426">
        <v>129</v>
      </c>
      <c r="ER1370" s="426">
        <v>140</v>
      </c>
      <c r="ES1370" s="426">
        <v>116</v>
      </c>
      <c r="ET1370" s="426">
        <v>3</v>
      </c>
      <c r="EU1370" s="426">
        <v>215</v>
      </c>
      <c r="EV1370" s="426">
        <v>33</v>
      </c>
      <c r="EW1370" s="426">
        <v>204</v>
      </c>
      <c r="EX1370" s="426">
        <v>47</v>
      </c>
      <c r="EY1370" s="426">
        <v>78</v>
      </c>
      <c r="EZ1370" s="426">
        <v>22</v>
      </c>
      <c r="FA1370" s="426">
        <v>269</v>
      </c>
      <c r="FB1370" s="426">
        <v>164</v>
      </c>
      <c r="FC1370" s="426">
        <v>151</v>
      </c>
      <c r="FD1370" s="426">
        <v>87</v>
      </c>
      <c r="FE1370" s="426">
        <v>68</v>
      </c>
      <c r="FF1370" s="426">
        <v>248</v>
      </c>
      <c r="FG1370" s="426">
        <v>95</v>
      </c>
      <c r="FH1370" s="426">
        <v>202</v>
      </c>
      <c r="FI1370" s="426">
        <v>228</v>
      </c>
      <c r="FJ1370" s="426">
        <v>145</v>
      </c>
      <c r="FK1370" s="426">
        <v>118</v>
      </c>
      <c r="FL1370" s="426">
        <v>72</v>
      </c>
      <c r="FM1370" s="426">
        <v>251</v>
      </c>
      <c r="FN1370" s="426">
        <v>271</v>
      </c>
      <c r="FO1370" s="426">
        <v>222</v>
      </c>
      <c r="FP1370" s="426">
        <v>198</v>
      </c>
      <c r="FQ1370" s="426">
        <v>189</v>
      </c>
      <c r="FR1370" s="426">
        <v>213</v>
      </c>
      <c r="FS1370" s="426">
        <v>153</v>
      </c>
      <c r="FT1370" s="426">
        <v>90</v>
      </c>
      <c r="FU1370" s="426">
        <v>267</v>
      </c>
      <c r="FV1370" s="426">
        <v>91</v>
      </c>
      <c r="FW1370" s="426">
        <v>166</v>
      </c>
      <c r="FX1370" s="426">
        <v>159</v>
      </c>
      <c r="FY1370" s="426">
        <v>210</v>
      </c>
      <c r="FZ1370" s="426">
        <v>188</v>
      </c>
      <c r="GA1370" s="426">
        <v>31</v>
      </c>
      <c r="GB1370" s="426">
        <v>113</v>
      </c>
      <c r="GC1370" s="426">
        <v>106</v>
      </c>
      <c r="GD1370" s="426">
        <v>24</v>
      </c>
      <c r="GE1370" s="426">
        <v>171</v>
      </c>
      <c r="GF1370" s="426">
        <v>224</v>
      </c>
      <c r="GG1370" s="426">
        <v>201</v>
      </c>
      <c r="GH1370" s="426">
        <v>126</v>
      </c>
      <c r="GI1370" s="426">
        <v>123</v>
      </c>
      <c r="GJ1370" s="426">
        <v>208</v>
      </c>
      <c r="GK1370" s="426">
        <v>273</v>
      </c>
      <c r="GL1370" s="426">
        <v>92</v>
      </c>
      <c r="GM1370" s="426">
        <v>161</v>
      </c>
      <c r="GN1370" s="426">
        <v>163</v>
      </c>
      <c r="GO1370" s="426">
        <v>119</v>
      </c>
      <c r="GP1370" s="426">
        <v>154</v>
      </c>
      <c r="GQ1370" s="426">
        <v>1</v>
      </c>
      <c r="GR1370" s="426">
        <v>192</v>
      </c>
      <c r="GS1370" s="426">
        <v>10</v>
      </c>
      <c r="GT1370" s="426">
        <v>250</v>
      </c>
      <c r="GU1370" s="426">
        <v>220</v>
      </c>
      <c r="GV1370" s="426">
        <v>37</v>
      </c>
      <c r="GW1370" s="426">
        <v>74</v>
      </c>
      <c r="GX1370" s="426">
        <v>245</v>
      </c>
      <c r="GY1370" s="426">
        <v>109</v>
      </c>
      <c r="GZ1370" s="426">
        <v>100</v>
      </c>
      <c r="HA1370" s="426">
        <v>21</v>
      </c>
      <c r="HB1370" s="426">
        <v>77</v>
      </c>
      <c r="HC1370" s="426">
        <v>40</v>
      </c>
      <c r="HD1370" s="426">
        <v>14</v>
      </c>
      <c r="HE1370" s="426">
        <v>264</v>
      </c>
      <c r="HF1370" s="426">
        <v>207</v>
      </c>
      <c r="HG1370" s="426">
        <v>216</v>
      </c>
      <c r="HH1370" s="426">
        <v>83</v>
      </c>
      <c r="HI1370" s="426">
        <v>156</v>
      </c>
      <c r="HJ1370" s="426">
        <v>141</v>
      </c>
      <c r="HK1370" s="426">
        <v>42</v>
      </c>
      <c r="HL1370" s="426">
        <v>13</v>
      </c>
      <c r="HM1370" s="426">
        <v>30</v>
      </c>
      <c r="HN1370" s="426">
        <v>25</v>
      </c>
      <c r="HO1370" s="426">
        <v>242</v>
      </c>
      <c r="HP1370" s="426">
        <v>36</v>
      </c>
      <c r="HQ1370" s="426">
        <v>259</v>
      </c>
      <c r="HR1370" s="426">
        <v>183</v>
      </c>
      <c r="HS1370" s="426">
        <v>243</v>
      </c>
      <c r="HT1370" s="426">
        <v>256</v>
      </c>
      <c r="HU1370" s="426">
        <v>136</v>
      </c>
      <c r="HV1370" s="426">
        <v>82</v>
      </c>
      <c r="HW1370" s="426">
        <v>260</v>
      </c>
      <c r="HX1370" s="426">
        <v>133</v>
      </c>
      <c r="HY1370" s="426">
        <v>79</v>
      </c>
      <c r="HZ1370" s="426">
        <v>46</v>
      </c>
      <c r="IA1370" s="426">
        <v>206</v>
      </c>
      <c r="IB1370" s="426">
        <v>180</v>
      </c>
      <c r="IC1370" s="426">
        <v>64</v>
      </c>
      <c r="ID1370" s="426">
        <v>162</v>
      </c>
      <c r="IE1370" s="426">
        <v>142</v>
      </c>
      <c r="IF1370" s="426">
        <v>132</v>
      </c>
      <c r="IG1370" s="426">
        <v>139</v>
      </c>
      <c r="IH1370" s="426">
        <v>233</v>
      </c>
      <c r="II1370" s="426">
        <v>187</v>
      </c>
      <c r="IJ1370" s="426">
        <v>185</v>
      </c>
      <c r="IK1370" s="426">
        <v>7</v>
      </c>
      <c r="IL1370" s="426">
        <v>69</v>
      </c>
      <c r="IM1370" s="426">
        <v>168</v>
      </c>
      <c r="IN1370" s="426">
        <v>276</v>
      </c>
      <c r="IO1370" s="426">
        <v>18</v>
      </c>
      <c r="IP1370" s="426">
        <v>184</v>
      </c>
      <c r="IQ1370" s="426">
        <v>249</v>
      </c>
      <c r="IR1370" s="426">
        <v>200</v>
      </c>
      <c r="IS1370" s="426">
        <v>254</v>
      </c>
      <c r="IT1370" s="426">
        <v>137</v>
      </c>
      <c r="IU1370" s="426">
        <v>48</v>
      </c>
      <c r="IV1370" s="426">
        <v>89</v>
      </c>
      <c r="IW1370" s="426">
        <v>265</v>
      </c>
      <c r="IX1370" s="426">
        <v>124</v>
      </c>
      <c r="IY1370" s="426">
        <v>112</v>
      </c>
      <c r="IZ1370" s="426">
        <v>41</v>
      </c>
      <c r="JA1370" s="426">
        <v>135</v>
      </c>
      <c r="JB1370" s="426">
        <v>125</v>
      </c>
      <c r="JC1370" s="426">
        <v>45</v>
      </c>
      <c r="JD1370" s="426">
        <v>26</v>
      </c>
      <c r="JE1370" s="426">
        <v>56</v>
      </c>
      <c r="JF1370" s="426">
        <v>174</v>
      </c>
      <c r="JG1370" s="426">
        <v>230</v>
      </c>
      <c r="JH1370" s="426">
        <v>191</v>
      </c>
      <c r="JI1370" s="426">
        <v>247</v>
      </c>
      <c r="JK1370" s="426">
        <v>149</v>
      </c>
      <c r="JL1370" s="426">
        <v>211</v>
      </c>
      <c r="JM1370" s="426">
        <v>4</v>
      </c>
      <c r="JN1370" s="426">
        <v>127</v>
      </c>
      <c r="JP1370" s="426">
        <v>32</v>
      </c>
      <c r="JQ1370" s="426">
        <v>5</v>
      </c>
      <c r="JR1370" s="426">
        <v>76</v>
      </c>
      <c r="JS1370" s="426">
        <v>102</v>
      </c>
      <c r="JU1370" s="426">
        <v>34</v>
      </c>
      <c r="JV1370" s="426">
        <v>103</v>
      </c>
      <c r="JW1370" s="426">
        <v>232</v>
      </c>
      <c r="JX1370" s="426">
        <v>195</v>
      </c>
    </row>
    <row r="1372" spans="4:284" x14ac:dyDescent="0.2">
      <c r="D1372" s="429">
        <v>277</v>
      </c>
      <c r="E1372" s="429" t="s">
        <v>179</v>
      </c>
    </row>
    <row r="1373" spans="4:284" x14ac:dyDescent="0.2">
      <c r="E1373" s="428" t="s">
        <v>130</v>
      </c>
      <c r="F1373" s="426">
        <v>1</v>
      </c>
      <c r="G1373" s="426">
        <v>2</v>
      </c>
      <c r="H1373" s="426">
        <v>3</v>
      </c>
      <c r="I1373" s="426">
        <v>4</v>
      </c>
      <c r="J1373" s="426">
        <v>5</v>
      </c>
      <c r="K1373" s="426">
        <v>6</v>
      </c>
      <c r="L1373" s="426">
        <v>7</v>
      </c>
      <c r="M1373" s="426">
        <v>8</v>
      </c>
      <c r="N1373" s="426">
        <v>9</v>
      </c>
      <c r="O1373" s="426">
        <v>10</v>
      </c>
      <c r="P1373" s="426">
        <v>11</v>
      </c>
      <c r="Q1373" s="426">
        <v>12</v>
      </c>
      <c r="R1373" s="426">
        <v>13</v>
      </c>
      <c r="S1373" s="426">
        <v>14</v>
      </c>
      <c r="T1373" s="426">
        <v>15</v>
      </c>
      <c r="U1373" s="426">
        <v>16</v>
      </c>
      <c r="V1373" s="426">
        <v>17</v>
      </c>
      <c r="W1373" s="426">
        <v>18</v>
      </c>
      <c r="X1373" s="426">
        <v>19</v>
      </c>
      <c r="Y1373" s="426">
        <v>20</v>
      </c>
      <c r="Z1373" s="426">
        <v>21</v>
      </c>
      <c r="AA1373" s="426">
        <v>22</v>
      </c>
      <c r="AB1373" s="426">
        <v>23</v>
      </c>
      <c r="AC1373" s="426">
        <v>24</v>
      </c>
      <c r="AD1373" s="426">
        <v>25</v>
      </c>
      <c r="AE1373" s="426">
        <v>26</v>
      </c>
      <c r="AF1373" s="426">
        <v>27</v>
      </c>
      <c r="AG1373" s="426">
        <v>28</v>
      </c>
      <c r="AH1373" s="426">
        <v>29</v>
      </c>
      <c r="AI1373" s="426">
        <v>30</v>
      </c>
      <c r="AJ1373" s="426">
        <v>31</v>
      </c>
      <c r="AK1373" s="426">
        <v>32</v>
      </c>
      <c r="AL1373" s="426">
        <v>33</v>
      </c>
      <c r="AM1373" s="426">
        <v>34</v>
      </c>
      <c r="AN1373" s="426">
        <v>35</v>
      </c>
      <c r="AO1373" s="426">
        <v>36</v>
      </c>
      <c r="AP1373" s="426">
        <v>37</v>
      </c>
      <c r="AQ1373" s="426">
        <v>38</v>
      </c>
      <c r="AR1373" s="426">
        <v>39</v>
      </c>
      <c r="AS1373" s="426">
        <v>40</v>
      </c>
      <c r="AT1373" s="426">
        <v>41</v>
      </c>
      <c r="AU1373" s="426">
        <v>42</v>
      </c>
      <c r="AV1373" s="426">
        <v>43</v>
      </c>
      <c r="AW1373" s="426">
        <v>44</v>
      </c>
      <c r="AX1373" s="426">
        <v>45</v>
      </c>
      <c r="AY1373" s="426">
        <v>46</v>
      </c>
      <c r="AZ1373" s="426">
        <v>47</v>
      </c>
      <c r="BA1373" s="426">
        <v>48</v>
      </c>
      <c r="BB1373" s="426">
        <v>49</v>
      </c>
      <c r="BC1373" s="426">
        <v>50</v>
      </c>
      <c r="BD1373" s="426">
        <v>51</v>
      </c>
      <c r="BE1373" s="426">
        <v>52</v>
      </c>
      <c r="BF1373" s="426">
        <v>53</v>
      </c>
      <c r="BG1373" s="426">
        <v>54</v>
      </c>
      <c r="BH1373" s="426">
        <v>55</v>
      </c>
      <c r="BI1373" s="426">
        <v>56</v>
      </c>
      <c r="BJ1373" s="426">
        <v>57</v>
      </c>
      <c r="BK1373" s="426">
        <v>58</v>
      </c>
      <c r="BL1373" s="426">
        <v>59</v>
      </c>
      <c r="BM1373" s="426">
        <v>60</v>
      </c>
      <c r="BN1373" s="426">
        <v>61</v>
      </c>
      <c r="BO1373" s="426">
        <v>62</v>
      </c>
      <c r="BP1373" s="426">
        <v>63</v>
      </c>
      <c r="BQ1373" s="426">
        <v>64</v>
      </c>
      <c r="BR1373" s="426">
        <v>65</v>
      </c>
      <c r="BS1373" s="426">
        <v>66</v>
      </c>
      <c r="BT1373" s="426">
        <v>67</v>
      </c>
      <c r="BU1373" s="426">
        <v>68</v>
      </c>
      <c r="BV1373" s="426">
        <v>69</v>
      </c>
      <c r="BW1373" s="426">
        <v>70</v>
      </c>
      <c r="BX1373" s="426">
        <v>71</v>
      </c>
      <c r="BY1373" s="426">
        <v>72</v>
      </c>
      <c r="BZ1373" s="426">
        <v>73</v>
      </c>
      <c r="CA1373" s="426">
        <v>74</v>
      </c>
      <c r="CB1373" s="426">
        <v>75</v>
      </c>
      <c r="CC1373" s="426">
        <v>76</v>
      </c>
      <c r="CD1373" s="426">
        <v>77</v>
      </c>
      <c r="CE1373" s="426">
        <v>78</v>
      </c>
      <c r="CF1373" s="426">
        <v>79</v>
      </c>
      <c r="CG1373" s="426">
        <v>80</v>
      </c>
      <c r="CH1373" s="426">
        <v>81</v>
      </c>
      <c r="CI1373" s="426">
        <v>82</v>
      </c>
      <c r="CJ1373" s="426">
        <v>83</v>
      </c>
      <c r="CK1373" s="426">
        <v>84</v>
      </c>
      <c r="CL1373" s="426">
        <v>85</v>
      </c>
      <c r="CM1373" s="426">
        <v>86</v>
      </c>
      <c r="CN1373" s="426">
        <v>87</v>
      </c>
      <c r="CO1373" s="426">
        <v>88</v>
      </c>
      <c r="CP1373" s="426">
        <v>89</v>
      </c>
      <c r="CQ1373" s="426">
        <v>90</v>
      </c>
      <c r="CR1373" s="426">
        <v>91</v>
      </c>
      <c r="CS1373" s="426">
        <v>92</v>
      </c>
      <c r="CT1373" s="426">
        <v>93</v>
      </c>
      <c r="CU1373" s="426">
        <v>94</v>
      </c>
      <c r="CV1373" s="426">
        <v>95</v>
      </c>
      <c r="CW1373" s="426">
        <v>96</v>
      </c>
      <c r="CX1373" s="426">
        <v>97</v>
      </c>
      <c r="CY1373" s="426">
        <v>98</v>
      </c>
      <c r="CZ1373" s="426">
        <v>99</v>
      </c>
      <c r="DA1373" s="426">
        <v>100</v>
      </c>
      <c r="DB1373" s="426">
        <v>101</v>
      </c>
      <c r="DC1373" s="426">
        <v>102</v>
      </c>
      <c r="DD1373" s="426">
        <v>103</v>
      </c>
      <c r="DE1373" s="426">
        <v>104</v>
      </c>
      <c r="DF1373" s="426">
        <v>105</v>
      </c>
      <c r="DG1373" s="426">
        <v>106</v>
      </c>
      <c r="DH1373" s="426">
        <v>107</v>
      </c>
      <c r="DI1373" s="426">
        <v>108</v>
      </c>
      <c r="DJ1373" s="426">
        <v>109</v>
      </c>
      <c r="DK1373" s="426">
        <v>110</v>
      </c>
      <c r="DL1373" s="426">
        <v>111</v>
      </c>
      <c r="DM1373" s="426">
        <v>112</v>
      </c>
      <c r="DN1373" s="426">
        <v>113</v>
      </c>
      <c r="DO1373" s="426">
        <v>114</v>
      </c>
      <c r="DP1373" s="426">
        <v>115</v>
      </c>
      <c r="DQ1373" s="426">
        <v>116</v>
      </c>
      <c r="DR1373" s="426">
        <v>117</v>
      </c>
      <c r="DS1373" s="426">
        <v>118</v>
      </c>
      <c r="DT1373" s="426">
        <v>119</v>
      </c>
      <c r="DU1373" s="426">
        <v>120</v>
      </c>
      <c r="DV1373" s="426">
        <v>121</v>
      </c>
      <c r="DW1373" s="426">
        <v>122</v>
      </c>
      <c r="DX1373" s="426">
        <v>123</v>
      </c>
      <c r="DY1373" s="426">
        <v>124</v>
      </c>
      <c r="DZ1373" s="426">
        <v>125</v>
      </c>
      <c r="EA1373" s="426">
        <v>126</v>
      </c>
      <c r="EB1373" s="426">
        <v>127</v>
      </c>
      <c r="EC1373" s="426">
        <v>128</v>
      </c>
      <c r="ED1373" s="426">
        <v>129</v>
      </c>
      <c r="EE1373" s="426">
        <v>130</v>
      </c>
      <c r="EF1373" s="426">
        <v>131</v>
      </c>
      <c r="EG1373" s="426">
        <v>132</v>
      </c>
      <c r="EH1373" s="426">
        <v>133</v>
      </c>
      <c r="EI1373" s="426">
        <v>134</v>
      </c>
      <c r="EJ1373" s="426">
        <v>135</v>
      </c>
      <c r="EK1373" s="426">
        <v>136</v>
      </c>
      <c r="EL1373" s="426">
        <v>137</v>
      </c>
      <c r="EM1373" s="426">
        <v>138</v>
      </c>
      <c r="EN1373" s="426">
        <v>139</v>
      </c>
      <c r="EO1373" s="426">
        <v>140</v>
      </c>
      <c r="EP1373" s="426">
        <v>141</v>
      </c>
      <c r="EQ1373" s="426">
        <v>142</v>
      </c>
      <c r="ER1373" s="426">
        <v>143</v>
      </c>
      <c r="ES1373" s="426">
        <v>144</v>
      </c>
      <c r="ET1373" s="426">
        <v>145</v>
      </c>
      <c r="EU1373" s="426">
        <v>146</v>
      </c>
      <c r="EV1373" s="426">
        <v>147</v>
      </c>
      <c r="EW1373" s="426">
        <v>148</v>
      </c>
      <c r="EX1373" s="426">
        <v>149</v>
      </c>
      <c r="EY1373" s="426">
        <v>150</v>
      </c>
      <c r="EZ1373" s="426">
        <v>151</v>
      </c>
      <c r="FA1373" s="426">
        <v>152</v>
      </c>
      <c r="FB1373" s="426">
        <v>153</v>
      </c>
      <c r="FC1373" s="426">
        <v>154</v>
      </c>
      <c r="FD1373" s="426">
        <v>155</v>
      </c>
      <c r="FE1373" s="426">
        <v>156</v>
      </c>
      <c r="FF1373" s="426">
        <v>157</v>
      </c>
      <c r="FG1373" s="426">
        <v>158</v>
      </c>
      <c r="FH1373" s="426">
        <v>159</v>
      </c>
      <c r="FI1373" s="426">
        <v>160</v>
      </c>
      <c r="FJ1373" s="426">
        <v>161</v>
      </c>
      <c r="FK1373" s="426">
        <v>162</v>
      </c>
      <c r="FL1373" s="426">
        <v>163</v>
      </c>
      <c r="FM1373" s="426">
        <v>164</v>
      </c>
      <c r="FN1373" s="426">
        <v>165</v>
      </c>
      <c r="FO1373" s="426">
        <v>166</v>
      </c>
      <c r="FP1373" s="426">
        <v>167</v>
      </c>
      <c r="FQ1373" s="426">
        <v>168</v>
      </c>
      <c r="FR1373" s="426">
        <v>169</v>
      </c>
      <c r="FS1373" s="426">
        <v>170</v>
      </c>
      <c r="FT1373" s="426">
        <v>171</v>
      </c>
      <c r="FU1373" s="426">
        <v>172</v>
      </c>
      <c r="FV1373" s="426">
        <v>173</v>
      </c>
      <c r="FW1373" s="426">
        <v>174</v>
      </c>
      <c r="FX1373" s="426">
        <v>175</v>
      </c>
      <c r="FY1373" s="426">
        <v>176</v>
      </c>
      <c r="FZ1373" s="426">
        <v>177</v>
      </c>
      <c r="GA1373" s="426">
        <v>178</v>
      </c>
      <c r="GB1373" s="426">
        <v>179</v>
      </c>
      <c r="GC1373" s="426">
        <v>180</v>
      </c>
      <c r="GD1373" s="426">
        <v>181</v>
      </c>
      <c r="GE1373" s="426">
        <v>182</v>
      </c>
      <c r="GF1373" s="426">
        <v>183</v>
      </c>
      <c r="GG1373" s="426">
        <v>184</v>
      </c>
      <c r="GH1373" s="426">
        <v>185</v>
      </c>
      <c r="GI1373" s="426">
        <v>186</v>
      </c>
      <c r="GJ1373" s="426">
        <v>187</v>
      </c>
      <c r="GK1373" s="426">
        <v>188</v>
      </c>
      <c r="GL1373" s="426">
        <v>189</v>
      </c>
      <c r="GM1373" s="426">
        <v>190</v>
      </c>
      <c r="GN1373" s="426">
        <v>191</v>
      </c>
      <c r="GO1373" s="426">
        <v>192</v>
      </c>
      <c r="GP1373" s="426">
        <v>193</v>
      </c>
      <c r="GQ1373" s="426">
        <v>194</v>
      </c>
      <c r="GR1373" s="426">
        <v>195</v>
      </c>
      <c r="GS1373" s="426">
        <v>196</v>
      </c>
      <c r="GT1373" s="426">
        <v>197</v>
      </c>
      <c r="GU1373" s="426">
        <v>198</v>
      </c>
      <c r="GV1373" s="426">
        <v>199</v>
      </c>
      <c r="GW1373" s="426">
        <v>200</v>
      </c>
      <c r="GX1373" s="426">
        <v>201</v>
      </c>
      <c r="GY1373" s="426">
        <v>202</v>
      </c>
      <c r="GZ1373" s="426">
        <v>203</v>
      </c>
      <c r="HA1373" s="426">
        <v>204</v>
      </c>
      <c r="HB1373" s="426">
        <v>205</v>
      </c>
      <c r="HC1373" s="426">
        <v>206</v>
      </c>
      <c r="HD1373" s="426">
        <v>207</v>
      </c>
      <c r="HE1373" s="426">
        <v>208</v>
      </c>
      <c r="HF1373" s="426">
        <v>209</v>
      </c>
      <c r="HG1373" s="426">
        <v>210</v>
      </c>
      <c r="HH1373" s="426">
        <v>211</v>
      </c>
      <c r="HI1373" s="426">
        <v>212</v>
      </c>
      <c r="HJ1373" s="426">
        <v>213</v>
      </c>
      <c r="HK1373" s="426">
        <v>214</v>
      </c>
      <c r="HL1373" s="426">
        <v>215</v>
      </c>
      <c r="HM1373" s="426">
        <v>216</v>
      </c>
      <c r="HN1373" s="426">
        <v>217</v>
      </c>
      <c r="HO1373" s="426">
        <v>218</v>
      </c>
      <c r="HP1373" s="426">
        <v>219</v>
      </c>
      <c r="HQ1373" s="426">
        <v>220</v>
      </c>
      <c r="HR1373" s="426">
        <v>221</v>
      </c>
      <c r="HS1373" s="426">
        <v>222</v>
      </c>
      <c r="HT1373" s="426">
        <v>223</v>
      </c>
      <c r="HU1373" s="426">
        <v>224</v>
      </c>
      <c r="HV1373" s="426">
        <v>225</v>
      </c>
      <c r="HW1373" s="426">
        <v>226</v>
      </c>
      <c r="HX1373" s="426">
        <v>227</v>
      </c>
      <c r="HY1373" s="426">
        <v>228</v>
      </c>
      <c r="HZ1373" s="426">
        <v>229</v>
      </c>
      <c r="IA1373" s="426">
        <v>230</v>
      </c>
      <c r="IB1373" s="426">
        <v>231</v>
      </c>
      <c r="IC1373" s="426">
        <v>232</v>
      </c>
      <c r="ID1373" s="426">
        <v>233</v>
      </c>
      <c r="IE1373" s="426">
        <v>234</v>
      </c>
      <c r="IF1373" s="426">
        <v>235</v>
      </c>
      <c r="IG1373" s="426">
        <v>236</v>
      </c>
      <c r="IH1373" s="426">
        <v>237</v>
      </c>
      <c r="II1373" s="426">
        <v>238</v>
      </c>
      <c r="IJ1373" s="426">
        <v>239</v>
      </c>
      <c r="IK1373" s="426">
        <v>240</v>
      </c>
      <c r="IL1373" s="426">
        <v>241</v>
      </c>
      <c r="IM1373" s="426">
        <v>242</v>
      </c>
      <c r="IN1373" s="426">
        <v>243</v>
      </c>
      <c r="IO1373" s="426">
        <v>244</v>
      </c>
      <c r="IP1373" s="426">
        <v>245</v>
      </c>
      <c r="IQ1373" s="426">
        <v>246</v>
      </c>
      <c r="IR1373" s="426">
        <v>247</v>
      </c>
      <c r="IS1373" s="426">
        <v>248</v>
      </c>
      <c r="IT1373" s="426">
        <v>249</v>
      </c>
      <c r="IU1373" s="426">
        <v>250</v>
      </c>
      <c r="IV1373" s="426">
        <v>251</v>
      </c>
      <c r="IW1373" s="426">
        <v>252</v>
      </c>
      <c r="IX1373" s="426">
        <v>253</v>
      </c>
      <c r="IY1373" s="426">
        <v>254</v>
      </c>
      <c r="IZ1373" s="426">
        <v>255</v>
      </c>
      <c r="JA1373" s="426">
        <v>256</v>
      </c>
      <c r="JB1373" s="426">
        <v>257</v>
      </c>
      <c r="JC1373" s="426">
        <v>258</v>
      </c>
      <c r="JD1373" s="426">
        <v>259</v>
      </c>
      <c r="JE1373" s="426">
        <v>260</v>
      </c>
      <c r="JF1373" s="426">
        <v>261</v>
      </c>
      <c r="JG1373" s="426">
        <v>262</v>
      </c>
      <c r="JH1373" s="426">
        <v>263</v>
      </c>
      <c r="JI1373" s="426">
        <v>264</v>
      </c>
      <c r="JJ1373" s="426">
        <v>265</v>
      </c>
      <c r="JK1373" s="426">
        <v>266</v>
      </c>
      <c r="JL1373" s="426">
        <v>267</v>
      </c>
      <c r="JM1373" s="426">
        <v>268</v>
      </c>
      <c r="JN1373" s="426">
        <v>269</v>
      </c>
      <c r="JP1373" s="426">
        <v>270</v>
      </c>
      <c r="JQ1373" s="426">
        <v>271</v>
      </c>
      <c r="JR1373" s="426">
        <v>272</v>
      </c>
      <c r="JS1373" s="426">
        <v>273</v>
      </c>
      <c r="JU1373" s="426">
        <v>274</v>
      </c>
      <c r="JV1373" s="426">
        <v>275</v>
      </c>
      <c r="JW1373" s="426">
        <v>276</v>
      </c>
      <c r="JX1373" s="426">
        <v>277</v>
      </c>
    </row>
    <row r="1374" spans="4:284" x14ac:dyDescent="0.2">
      <c r="E1374" s="428" t="s">
        <v>157</v>
      </c>
      <c r="F1374" s="426">
        <v>52</v>
      </c>
      <c r="G1374" s="426">
        <v>99</v>
      </c>
      <c r="H1374" s="426">
        <v>205</v>
      </c>
      <c r="I1374" s="426">
        <v>123</v>
      </c>
      <c r="J1374" s="426">
        <v>242</v>
      </c>
      <c r="K1374" s="426">
        <v>194</v>
      </c>
      <c r="L1374" s="426">
        <v>28</v>
      </c>
      <c r="M1374" s="426">
        <v>146</v>
      </c>
      <c r="N1374" s="426">
        <v>187</v>
      </c>
      <c r="O1374" s="426">
        <v>274</v>
      </c>
      <c r="P1374" s="426">
        <v>184</v>
      </c>
      <c r="Q1374" s="426">
        <v>36</v>
      </c>
      <c r="R1374" s="426">
        <v>206</v>
      </c>
      <c r="S1374" s="426">
        <v>87</v>
      </c>
      <c r="T1374" s="426">
        <v>253</v>
      </c>
      <c r="U1374" s="426">
        <v>4</v>
      </c>
      <c r="V1374" s="426">
        <v>120</v>
      </c>
      <c r="W1374" s="426">
        <v>27</v>
      </c>
      <c r="X1374" s="426">
        <v>192</v>
      </c>
      <c r="Y1374" s="426">
        <v>136</v>
      </c>
      <c r="Z1374" s="426">
        <v>23</v>
      </c>
      <c r="AA1374" s="426">
        <v>141</v>
      </c>
      <c r="AB1374" s="426">
        <v>261</v>
      </c>
      <c r="AC1374" s="426">
        <v>118</v>
      </c>
      <c r="AD1374" s="426">
        <v>98</v>
      </c>
      <c r="AE1374" s="426">
        <v>30</v>
      </c>
      <c r="AF1374" s="426">
        <v>1</v>
      </c>
      <c r="AG1374" s="426">
        <v>252</v>
      </c>
      <c r="AH1374" s="426">
        <v>125</v>
      </c>
      <c r="AI1374" s="426">
        <v>229</v>
      </c>
      <c r="AJ1374" s="426">
        <v>154</v>
      </c>
      <c r="AK1374" s="426">
        <v>48</v>
      </c>
      <c r="AL1374" s="426">
        <v>197</v>
      </c>
      <c r="AM1374" s="426">
        <v>190</v>
      </c>
      <c r="AN1374" s="426">
        <v>171</v>
      </c>
      <c r="AO1374" s="426">
        <v>34</v>
      </c>
      <c r="AP1374" s="426">
        <v>254</v>
      </c>
      <c r="AQ1374" s="426">
        <v>127</v>
      </c>
      <c r="AR1374" s="426">
        <v>191</v>
      </c>
      <c r="AS1374" s="426">
        <v>121</v>
      </c>
      <c r="AT1374" s="426">
        <v>39</v>
      </c>
      <c r="AU1374" s="426">
        <v>143</v>
      </c>
      <c r="AV1374" s="426">
        <v>76</v>
      </c>
      <c r="AW1374" s="426">
        <v>263</v>
      </c>
      <c r="AX1374" s="426">
        <v>273</v>
      </c>
      <c r="AY1374" s="426">
        <v>158</v>
      </c>
      <c r="AZ1374" s="426">
        <v>58</v>
      </c>
      <c r="BA1374" s="426">
        <v>92</v>
      </c>
      <c r="BB1374" s="426">
        <v>96</v>
      </c>
      <c r="BC1374" s="426">
        <v>277</v>
      </c>
      <c r="BD1374" s="426">
        <v>235</v>
      </c>
      <c r="BE1374" s="426">
        <v>68</v>
      </c>
      <c r="BF1374" s="426">
        <v>137</v>
      </c>
      <c r="BG1374" s="426">
        <v>276</v>
      </c>
      <c r="BH1374" s="426">
        <v>126</v>
      </c>
      <c r="BI1374" s="426">
        <v>160</v>
      </c>
      <c r="BJ1374" s="426">
        <v>11</v>
      </c>
      <c r="BK1374" s="426">
        <v>35</v>
      </c>
      <c r="BL1374" s="426">
        <v>201</v>
      </c>
      <c r="BM1374" s="426">
        <v>7</v>
      </c>
      <c r="BN1374" s="426">
        <v>45</v>
      </c>
      <c r="BO1374" s="426">
        <v>199</v>
      </c>
      <c r="BP1374" s="426">
        <v>47</v>
      </c>
      <c r="BQ1374" s="426">
        <v>100</v>
      </c>
      <c r="BR1374" s="426">
        <v>249</v>
      </c>
      <c r="BS1374" s="426">
        <v>159</v>
      </c>
      <c r="BT1374" s="426">
        <v>106</v>
      </c>
      <c r="BU1374" s="426">
        <v>145</v>
      </c>
      <c r="BV1374" s="426">
        <v>221</v>
      </c>
      <c r="BW1374" s="426">
        <v>31</v>
      </c>
      <c r="BX1374" s="426">
        <v>162</v>
      </c>
      <c r="BY1374" s="426">
        <v>241</v>
      </c>
      <c r="BZ1374" s="426">
        <v>219</v>
      </c>
      <c r="CA1374" s="426">
        <v>2</v>
      </c>
      <c r="CB1374" s="426">
        <v>203</v>
      </c>
      <c r="CC1374" s="426">
        <v>164</v>
      </c>
      <c r="CD1374" s="426">
        <v>15</v>
      </c>
      <c r="CE1374" s="426">
        <v>207</v>
      </c>
      <c r="CF1374" s="426">
        <v>67</v>
      </c>
      <c r="CG1374" s="426">
        <v>144</v>
      </c>
      <c r="CH1374" s="426">
        <v>179</v>
      </c>
      <c r="CI1374" s="426">
        <v>3</v>
      </c>
      <c r="CJ1374" s="426">
        <v>224</v>
      </c>
      <c r="CK1374" s="426">
        <v>208</v>
      </c>
      <c r="CL1374" s="426">
        <v>172</v>
      </c>
      <c r="CM1374" s="426">
        <v>209</v>
      </c>
      <c r="CN1374" s="426">
        <v>105</v>
      </c>
      <c r="CO1374" s="426">
        <v>267</v>
      </c>
      <c r="CP1374" s="426">
        <v>258</v>
      </c>
      <c r="CQ1374" s="426">
        <v>167</v>
      </c>
      <c r="CR1374" s="426">
        <v>185</v>
      </c>
      <c r="CS1374" s="426">
        <v>60</v>
      </c>
      <c r="CT1374" s="426">
        <v>196</v>
      </c>
      <c r="CU1374" s="426">
        <v>20</v>
      </c>
      <c r="CV1374" s="426">
        <v>218</v>
      </c>
      <c r="CW1374" s="426">
        <v>90</v>
      </c>
      <c r="CX1374" s="426">
        <v>170</v>
      </c>
      <c r="CY1374" s="426">
        <v>42</v>
      </c>
      <c r="CZ1374" s="426">
        <v>6</v>
      </c>
      <c r="DA1374" s="426">
        <v>16</v>
      </c>
      <c r="DB1374" s="426">
        <v>110</v>
      </c>
      <c r="DC1374" s="426">
        <v>81</v>
      </c>
      <c r="DD1374" s="426">
        <v>117</v>
      </c>
      <c r="DE1374" s="426">
        <v>166</v>
      </c>
      <c r="DF1374" s="426">
        <v>38</v>
      </c>
      <c r="DG1374" s="426">
        <v>77</v>
      </c>
      <c r="DH1374" s="426">
        <v>71</v>
      </c>
      <c r="DI1374" s="426">
        <v>152</v>
      </c>
      <c r="DJ1374" s="426">
        <v>8</v>
      </c>
      <c r="DK1374" s="426">
        <v>264</v>
      </c>
      <c r="DL1374" s="426">
        <v>214</v>
      </c>
      <c r="DM1374" s="426">
        <v>189</v>
      </c>
      <c r="DN1374" s="426">
        <v>64</v>
      </c>
      <c r="DO1374" s="426">
        <v>75</v>
      </c>
      <c r="DP1374" s="426">
        <v>32</v>
      </c>
      <c r="DQ1374" s="426">
        <v>50</v>
      </c>
      <c r="DR1374" s="426">
        <v>65</v>
      </c>
      <c r="DS1374" s="426">
        <v>95</v>
      </c>
      <c r="DT1374" s="426">
        <v>231</v>
      </c>
      <c r="DU1374" s="426">
        <v>178</v>
      </c>
      <c r="DV1374" s="426">
        <v>18</v>
      </c>
      <c r="DW1374" s="426">
        <v>135</v>
      </c>
      <c r="DX1374" s="426">
        <v>72</v>
      </c>
      <c r="DY1374" s="426">
        <v>113</v>
      </c>
      <c r="DZ1374" s="426">
        <v>37</v>
      </c>
      <c r="EA1374" s="426">
        <v>215</v>
      </c>
      <c r="EB1374" s="426">
        <v>149</v>
      </c>
      <c r="EC1374" s="426">
        <v>157</v>
      </c>
      <c r="ED1374" s="426">
        <v>63</v>
      </c>
      <c r="EE1374" s="426">
        <v>57</v>
      </c>
      <c r="EF1374" s="426">
        <v>74</v>
      </c>
      <c r="EG1374" s="426">
        <v>210</v>
      </c>
      <c r="EH1374" s="426">
        <v>174</v>
      </c>
      <c r="EI1374" s="426">
        <v>83</v>
      </c>
      <c r="EJ1374" s="426">
        <v>22</v>
      </c>
      <c r="EK1374" s="426">
        <v>25</v>
      </c>
      <c r="EL1374" s="426">
        <v>54</v>
      </c>
      <c r="EM1374" s="426">
        <v>107</v>
      </c>
      <c r="EN1374" s="426">
        <v>62</v>
      </c>
      <c r="EO1374" s="426">
        <v>88</v>
      </c>
      <c r="EP1374" s="426">
        <v>245</v>
      </c>
      <c r="EQ1374" s="426">
        <v>225</v>
      </c>
      <c r="ER1374" s="426">
        <v>142</v>
      </c>
      <c r="ES1374" s="426">
        <v>153</v>
      </c>
      <c r="ET1374" s="426">
        <v>134</v>
      </c>
      <c r="EU1374" s="426">
        <v>53</v>
      </c>
      <c r="EV1374" s="426">
        <v>139</v>
      </c>
      <c r="EW1374" s="426">
        <v>114</v>
      </c>
      <c r="EX1374" s="426">
        <v>155</v>
      </c>
      <c r="EY1374" s="426">
        <v>102</v>
      </c>
      <c r="EZ1374" s="426">
        <v>262</v>
      </c>
      <c r="FA1374" s="426">
        <v>161</v>
      </c>
      <c r="FB1374" s="426">
        <v>212</v>
      </c>
      <c r="FC1374" s="426">
        <v>232</v>
      </c>
      <c r="FD1374" s="426">
        <v>177</v>
      </c>
      <c r="FE1374" s="426">
        <v>84</v>
      </c>
      <c r="FF1374" s="426">
        <v>119</v>
      </c>
      <c r="FG1374" s="426">
        <v>10</v>
      </c>
      <c r="FH1374" s="426">
        <v>181</v>
      </c>
      <c r="FI1374" s="426">
        <v>108</v>
      </c>
      <c r="FJ1374" s="426">
        <v>78</v>
      </c>
      <c r="FK1374" s="426">
        <v>51</v>
      </c>
      <c r="FL1374" s="426">
        <v>266</v>
      </c>
      <c r="FM1374" s="426">
        <v>140</v>
      </c>
      <c r="FN1374" s="426">
        <v>26</v>
      </c>
      <c r="FO1374" s="426">
        <v>237</v>
      </c>
      <c r="FP1374" s="426">
        <v>165</v>
      </c>
      <c r="FQ1374" s="426">
        <v>80</v>
      </c>
      <c r="FR1374" s="426">
        <v>148</v>
      </c>
      <c r="FS1374" s="426">
        <v>173</v>
      </c>
      <c r="FT1374" s="426">
        <v>55</v>
      </c>
      <c r="FU1374" s="426">
        <v>200</v>
      </c>
      <c r="FV1374" s="426">
        <v>130</v>
      </c>
      <c r="FW1374" s="426">
        <v>86</v>
      </c>
      <c r="FX1374" s="426">
        <v>73</v>
      </c>
      <c r="FY1374" s="426">
        <v>49</v>
      </c>
      <c r="FZ1374" s="426">
        <v>13</v>
      </c>
      <c r="GA1374" s="426">
        <v>257</v>
      </c>
      <c r="GB1374" s="426">
        <v>220</v>
      </c>
      <c r="GC1374" s="426">
        <v>204</v>
      </c>
      <c r="GD1374" s="426">
        <v>243</v>
      </c>
      <c r="GE1374" s="426">
        <v>188</v>
      </c>
      <c r="GF1374" s="426">
        <v>129</v>
      </c>
      <c r="GG1374" s="426">
        <v>150</v>
      </c>
      <c r="GH1374" s="426">
        <v>17</v>
      </c>
      <c r="GI1374" s="426">
        <v>115</v>
      </c>
      <c r="GJ1374" s="426">
        <v>128</v>
      </c>
      <c r="GK1374" s="426">
        <v>82</v>
      </c>
      <c r="GL1374" s="426">
        <v>198</v>
      </c>
      <c r="GM1374" s="426">
        <v>238</v>
      </c>
      <c r="GN1374" s="426">
        <v>193</v>
      </c>
      <c r="GO1374" s="426">
        <v>44</v>
      </c>
      <c r="GP1374" s="426">
        <v>29</v>
      </c>
      <c r="GQ1374" s="426">
        <v>233</v>
      </c>
      <c r="GR1374" s="426">
        <v>275</v>
      </c>
      <c r="GS1374" s="426">
        <v>104</v>
      </c>
      <c r="GT1374" s="426">
        <v>19</v>
      </c>
      <c r="GU1374" s="426">
        <v>59</v>
      </c>
      <c r="GV1374" s="426">
        <v>111</v>
      </c>
      <c r="GW1374" s="426">
        <v>226</v>
      </c>
      <c r="GX1374" s="426">
        <v>195</v>
      </c>
      <c r="GY1374" s="426">
        <v>85</v>
      </c>
      <c r="GZ1374" s="426">
        <v>244</v>
      </c>
      <c r="HA1374" s="426">
        <v>61</v>
      </c>
      <c r="HB1374" s="426">
        <v>12</v>
      </c>
      <c r="HC1374" s="426">
        <v>69</v>
      </c>
      <c r="HD1374" s="426">
        <v>251</v>
      </c>
      <c r="HE1374" s="426">
        <v>112</v>
      </c>
      <c r="HF1374" s="426">
        <v>228</v>
      </c>
      <c r="HG1374" s="426">
        <v>268</v>
      </c>
      <c r="HH1374" s="426">
        <v>94</v>
      </c>
      <c r="HI1374" s="426">
        <v>213</v>
      </c>
      <c r="HJ1374" s="426">
        <v>169</v>
      </c>
      <c r="HK1374" s="426">
        <v>248</v>
      </c>
      <c r="HL1374" s="426">
        <v>9</v>
      </c>
      <c r="HM1374" s="426">
        <v>24</v>
      </c>
      <c r="HN1374" s="426">
        <v>186</v>
      </c>
      <c r="HO1374" s="426">
        <v>247</v>
      </c>
      <c r="HP1374" s="426">
        <v>56</v>
      </c>
      <c r="HQ1374" s="426">
        <v>183</v>
      </c>
      <c r="HR1374" s="426">
        <v>97</v>
      </c>
      <c r="HS1374" s="426">
        <v>216</v>
      </c>
      <c r="HT1374" s="426">
        <v>265</v>
      </c>
      <c r="HU1374" s="426">
        <v>116</v>
      </c>
      <c r="HV1374" s="426">
        <v>109</v>
      </c>
      <c r="HW1374" s="426">
        <v>79</v>
      </c>
      <c r="HX1374" s="426">
        <v>236</v>
      </c>
      <c r="HY1374" s="426">
        <v>250</v>
      </c>
      <c r="HZ1374" s="426">
        <v>271</v>
      </c>
      <c r="IA1374" s="426">
        <v>156</v>
      </c>
      <c r="IB1374" s="426">
        <v>234</v>
      </c>
      <c r="IC1374" s="426">
        <v>131</v>
      </c>
      <c r="ID1374" s="426">
        <v>147</v>
      </c>
      <c r="IE1374" s="426">
        <v>227</v>
      </c>
      <c r="IF1374" s="426">
        <v>103</v>
      </c>
      <c r="IG1374" s="426">
        <v>124</v>
      </c>
      <c r="IH1374" s="426">
        <v>66</v>
      </c>
      <c r="II1374" s="426">
        <v>41</v>
      </c>
      <c r="IJ1374" s="426">
        <v>101</v>
      </c>
      <c r="IK1374" s="426">
        <v>270</v>
      </c>
      <c r="IL1374" s="426">
        <v>5</v>
      </c>
      <c r="IM1374" s="426">
        <v>40</v>
      </c>
      <c r="IN1374" s="426">
        <v>269</v>
      </c>
      <c r="IO1374" s="426">
        <v>133</v>
      </c>
      <c r="IP1374" s="426">
        <v>256</v>
      </c>
      <c r="IQ1374" s="426">
        <v>132</v>
      </c>
      <c r="IR1374" s="426">
        <v>255</v>
      </c>
      <c r="IS1374" s="426">
        <v>239</v>
      </c>
      <c r="IT1374" s="426">
        <v>272</v>
      </c>
      <c r="IU1374" s="426">
        <v>168</v>
      </c>
      <c r="IV1374" s="426">
        <v>240</v>
      </c>
      <c r="IW1374" s="426">
        <v>180</v>
      </c>
      <c r="IX1374" s="426">
        <v>182</v>
      </c>
      <c r="IY1374" s="426">
        <v>222</v>
      </c>
      <c r="IZ1374" s="426">
        <v>202</v>
      </c>
      <c r="JA1374" s="426">
        <v>122</v>
      </c>
      <c r="JB1374" s="426">
        <v>46</v>
      </c>
      <c r="JC1374" s="426">
        <v>89</v>
      </c>
      <c r="JD1374" s="426">
        <v>21</v>
      </c>
      <c r="JE1374" s="426">
        <v>211</v>
      </c>
      <c r="JF1374" s="426">
        <v>43</v>
      </c>
      <c r="JG1374" s="426">
        <v>246</v>
      </c>
      <c r="JH1374" s="426">
        <v>217</v>
      </c>
      <c r="JI1374" s="426">
        <v>176</v>
      </c>
      <c r="JJ1374" s="426">
        <v>93</v>
      </c>
      <c r="JK1374" s="426">
        <v>138</v>
      </c>
      <c r="JL1374" s="426">
        <v>163</v>
      </c>
      <c r="JM1374" s="426">
        <v>230</v>
      </c>
      <c r="JN1374" s="426">
        <v>33</v>
      </c>
      <c r="JP1374" s="426">
        <v>259</v>
      </c>
      <c r="JQ1374" s="426">
        <v>91</v>
      </c>
      <c r="JR1374" s="426">
        <v>151</v>
      </c>
      <c r="JS1374" s="426">
        <v>70</v>
      </c>
      <c r="JU1374" s="426">
        <v>260</v>
      </c>
      <c r="JV1374" s="426">
        <v>223</v>
      </c>
      <c r="JW1374" s="426">
        <v>14</v>
      </c>
      <c r="JX1374" s="426">
        <v>175</v>
      </c>
    </row>
    <row r="1375" spans="4:284" x14ac:dyDescent="0.2">
      <c r="E1375" s="428" t="s">
        <v>159</v>
      </c>
      <c r="F1375" s="426">
        <v>149</v>
      </c>
      <c r="G1375" s="426">
        <v>155</v>
      </c>
      <c r="H1375" s="426">
        <v>85</v>
      </c>
      <c r="I1375" s="426">
        <v>17</v>
      </c>
      <c r="J1375" s="426">
        <v>69</v>
      </c>
      <c r="K1375" s="426">
        <v>109</v>
      </c>
      <c r="L1375" s="426">
        <v>164</v>
      </c>
      <c r="M1375" s="426">
        <v>57</v>
      </c>
      <c r="N1375" s="426">
        <v>262</v>
      </c>
      <c r="O1375" s="426">
        <v>272</v>
      </c>
      <c r="P1375" s="426">
        <v>70</v>
      </c>
      <c r="Q1375" s="426">
        <v>214</v>
      </c>
      <c r="R1375" s="426">
        <v>37</v>
      </c>
      <c r="S1375" s="426">
        <v>236</v>
      </c>
      <c r="T1375" s="426">
        <v>86</v>
      </c>
      <c r="U1375" s="426">
        <v>98</v>
      </c>
      <c r="V1375" s="426">
        <v>50</v>
      </c>
      <c r="W1375" s="426">
        <v>31</v>
      </c>
      <c r="X1375" s="426">
        <v>3</v>
      </c>
      <c r="Y1375" s="426">
        <v>191</v>
      </c>
      <c r="Z1375" s="426">
        <v>75</v>
      </c>
      <c r="AA1375" s="426">
        <v>205</v>
      </c>
      <c r="AB1375" s="426">
        <v>166</v>
      </c>
      <c r="AC1375" s="426">
        <v>45</v>
      </c>
      <c r="AD1375" s="426">
        <v>62</v>
      </c>
      <c r="AE1375" s="426">
        <v>265</v>
      </c>
      <c r="AF1375" s="426">
        <v>250</v>
      </c>
      <c r="AG1375" s="426">
        <v>167</v>
      </c>
      <c r="AH1375" s="426">
        <v>257</v>
      </c>
      <c r="AI1375" s="426">
        <v>143</v>
      </c>
      <c r="AJ1375" s="426">
        <v>249</v>
      </c>
      <c r="AK1375" s="426">
        <v>123</v>
      </c>
      <c r="AL1375" s="426">
        <v>119</v>
      </c>
      <c r="AM1375" s="426">
        <v>237</v>
      </c>
      <c r="AN1375" s="426">
        <v>131</v>
      </c>
      <c r="AO1375" s="426">
        <v>129</v>
      </c>
      <c r="AP1375" s="426">
        <v>269</v>
      </c>
      <c r="AQ1375" s="426">
        <v>101</v>
      </c>
      <c r="AR1375" s="426">
        <v>247</v>
      </c>
      <c r="AS1375" s="426">
        <v>116</v>
      </c>
      <c r="AT1375" s="426">
        <v>19</v>
      </c>
      <c r="AU1375" s="426">
        <v>88</v>
      </c>
      <c r="AV1375" s="426">
        <v>210</v>
      </c>
      <c r="AW1375" s="426">
        <v>72</v>
      </c>
      <c r="AX1375" s="426">
        <v>13</v>
      </c>
      <c r="AY1375" s="426">
        <v>95</v>
      </c>
      <c r="AZ1375" s="426">
        <v>268</v>
      </c>
      <c r="BA1375" s="426">
        <v>60</v>
      </c>
      <c r="BB1375" s="426">
        <v>30</v>
      </c>
      <c r="BC1375" s="426">
        <v>21</v>
      </c>
      <c r="BD1375" s="426">
        <v>33</v>
      </c>
      <c r="BE1375" s="426">
        <v>63</v>
      </c>
      <c r="BF1375" s="426">
        <v>275</v>
      </c>
      <c r="BG1375" s="426">
        <v>41</v>
      </c>
      <c r="BH1375" s="426">
        <v>246</v>
      </c>
      <c r="BI1375" s="426">
        <v>153</v>
      </c>
      <c r="BJ1375" s="426">
        <v>174</v>
      </c>
      <c r="BK1375" s="426">
        <v>15</v>
      </c>
      <c r="BL1375" s="426">
        <v>106</v>
      </c>
      <c r="BM1375" s="426">
        <v>146</v>
      </c>
      <c r="BN1375" s="426">
        <v>64</v>
      </c>
      <c r="BO1375" s="426">
        <v>253</v>
      </c>
      <c r="BP1375" s="426">
        <v>67</v>
      </c>
      <c r="BQ1375" s="426">
        <v>147</v>
      </c>
      <c r="BR1375" s="426">
        <v>127</v>
      </c>
      <c r="BS1375" s="426">
        <v>105</v>
      </c>
      <c r="BT1375" s="426">
        <v>156</v>
      </c>
      <c r="BU1375" s="426">
        <v>99</v>
      </c>
      <c r="BV1375" s="426">
        <v>163</v>
      </c>
      <c r="BW1375" s="426">
        <v>24</v>
      </c>
      <c r="BX1375" s="426">
        <v>145</v>
      </c>
      <c r="BY1375" s="426">
        <v>23</v>
      </c>
      <c r="BZ1375" s="426">
        <v>110</v>
      </c>
      <c r="CA1375" s="426">
        <v>28</v>
      </c>
      <c r="CB1375" s="426">
        <v>201</v>
      </c>
      <c r="CC1375" s="426">
        <v>248</v>
      </c>
      <c r="CD1375" s="426">
        <v>190</v>
      </c>
      <c r="CE1375" s="426">
        <v>195</v>
      </c>
      <c r="CF1375" s="426">
        <v>18</v>
      </c>
      <c r="CG1375" s="426">
        <v>46</v>
      </c>
      <c r="CH1375" s="426">
        <v>35</v>
      </c>
      <c r="CI1375" s="426">
        <v>14</v>
      </c>
      <c r="CJ1375" s="426">
        <v>96</v>
      </c>
      <c r="CK1375" s="426">
        <v>91</v>
      </c>
      <c r="CL1375" s="426">
        <v>111</v>
      </c>
      <c r="CM1375" s="426">
        <v>273</v>
      </c>
      <c r="CN1375" s="426">
        <v>136</v>
      </c>
      <c r="CO1375" s="426">
        <v>245</v>
      </c>
      <c r="CP1375" s="426">
        <v>165</v>
      </c>
      <c r="CQ1375" s="426">
        <v>197</v>
      </c>
      <c r="CR1375" s="426">
        <v>73</v>
      </c>
      <c r="CS1375" s="426">
        <v>108</v>
      </c>
      <c r="CT1375" s="426">
        <v>56</v>
      </c>
      <c r="CU1375" s="426">
        <v>90</v>
      </c>
      <c r="CV1375" s="426">
        <v>207</v>
      </c>
      <c r="CW1375" s="426">
        <v>144</v>
      </c>
      <c r="CX1375" s="426">
        <v>194</v>
      </c>
      <c r="CY1375" s="426">
        <v>22</v>
      </c>
      <c r="CZ1375" s="426">
        <v>215</v>
      </c>
      <c r="DA1375" s="426">
        <v>179</v>
      </c>
      <c r="DB1375" s="426">
        <v>230</v>
      </c>
      <c r="DC1375" s="426">
        <v>118</v>
      </c>
      <c r="DD1375" s="426">
        <v>255</v>
      </c>
      <c r="DE1375" s="426">
        <v>55</v>
      </c>
      <c r="DF1375" s="426">
        <v>212</v>
      </c>
      <c r="DG1375" s="426">
        <v>128</v>
      </c>
      <c r="DH1375" s="426">
        <v>233</v>
      </c>
      <c r="DI1375" s="426">
        <v>171</v>
      </c>
      <c r="DJ1375" s="426">
        <v>266</v>
      </c>
      <c r="DK1375" s="426">
        <v>132</v>
      </c>
      <c r="DL1375" s="426">
        <v>263</v>
      </c>
      <c r="DM1375" s="426">
        <v>93</v>
      </c>
      <c r="DN1375" s="426">
        <v>271</v>
      </c>
      <c r="DO1375" s="426">
        <v>66</v>
      </c>
      <c r="DP1375" s="426">
        <v>81</v>
      </c>
      <c r="DQ1375" s="426">
        <v>87</v>
      </c>
      <c r="DR1375" s="426">
        <v>228</v>
      </c>
      <c r="DS1375" s="426">
        <v>232</v>
      </c>
      <c r="DT1375" s="426">
        <v>48</v>
      </c>
      <c r="DU1375" s="426">
        <v>252</v>
      </c>
      <c r="DV1375" s="426">
        <v>8</v>
      </c>
      <c r="DW1375" s="426">
        <v>140</v>
      </c>
      <c r="DX1375" s="426">
        <v>159</v>
      </c>
      <c r="DY1375" s="426">
        <v>217</v>
      </c>
      <c r="DZ1375" s="426">
        <v>206</v>
      </c>
      <c r="EA1375" s="426">
        <v>89</v>
      </c>
      <c r="EB1375" s="426">
        <v>276</v>
      </c>
      <c r="EC1375" s="426">
        <v>54</v>
      </c>
      <c r="ED1375" s="426">
        <v>213</v>
      </c>
      <c r="EE1375" s="426">
        <v>241</v>
      </c>
      <c r="EF1375" s="426">
        <v>264</v>
      </c>
      <c r="EG1375" s="426">
        <v>231</v>
      </c>
      <c r="EH1375" s="426">
        <v>121</v>
      </c>
      <c r="EI1375" s="426">
        <v>43</v>
      </c>
      <c r="EJ1375" s="426">
        <v>53</v>
      </c>
      <c r="EK1375" s="426">
        <v>204</v>
      </c>
      <c r="EL1375" s="426">
        <v>29</v>
      </c>
      <c r="EM1375" s="426">
        <v>187</v>
      </c>
      <c r="EN1375" s="426">
        <v>138</v>
      </c>
      <c r="EO1375" s="426">
        <v>234</v>
      </c>
      <c r="EP1375" s="426">
        <v>220</v>
      </c>
      <c r="EQ1375" s="426">
        <v>178</v>
      </c>
      <c r="ER1375" s="426">
        <v>5</v>
      </c>
      <c r="ES1375" s="426">
        <v>235</v>
      </c>
      <c r="ET1375" s="426">
        <v>84</v>
      </c>
      <c r="EU1375" s="426">
        <v>218</v>
      </c>
      <c r="EV1375" s="426">
        <v>168</v>
      </c>
      <c r="EW1375" s="426">
        <v>4</v>
      </c>
      <c r="EX1375" s="426">
        <v>141</v>
      </c>
      <c r="EY1375" s="426">
        <v>77</v>
      </c>
      <c r="EZ1375" s="426">
        <v>9</v>
      </c>
      <c r="FA1375" s="426">
        <v>61</v>
      </c>
      <c r="FB1375" s="426">
        <v>44</v>
      </c>
      <c r="FC1375" s="426">
        <v>82</v>
      </c>
      <c r="FD1375" s="426">
        <v>261</v>
      </c>
      <c r="FE1375" s="426">
        <v>102</v>
      </c>
      <c r="FF1375" s="426">
        <v>185</v>
      </c>
      <c r="FG1375" s="426">
        <v>225</v>
      </c>
      <c r="FH1375" s="426">
        <v>260</v>
      </c>
      <c r="FI1375" s="426">
        <v>158</v>
      </c>
      <c r="FJ1375" s="426">
        <v>150</v>
      </c>
      <c r="FK1375" s="426">
        <v>113</v>
      </c>
      <c r="FL1375" s="426">
        <v>139</v>
      </c>
      <c r="FM1375" s="426">
        <v>52</v>
      </c>
      <c r="FN1375" s="426">
        <v>107</v>
      </c>
      <c r="FO1375" s="426">
        <v>170</v>
      </c>
      <c r="FP1375" s="426">
        <v>148</v>
      </c>
      <c r="FQ1375" s="426">
        <v>259</v>
      </c>
      <c r="FR1375" s="426">
        <v>216</v>
      </c>
      <c r="FS1375" s="426">
        <v>267</v>
      </c>
      <c r="FT1375" s="426">
        <v>229</v>
      </c>
      <c r="FU1375" s="426">
        <v>208</v>
      </c>
      <c r="FV1375" s="426">
        <v>26</v>
      </c>
      <c r="FW1375" s="426">
        <v>11</v>
      </c>
      <c r="FX1375" s="426">
        <v>122</v>
      </c>
      <c r="FY1375" s="426">
        <v>7</v>
      </c>
      <c r="FZ1375" s="426">
        <v>219</v>
      </c>
      <c r="GA1375" s="426">
        <v>192</v>
      </c>
      <c r="GB1375" s="426">
        <v>188</v>
      </c>
      <c r="GC1375" s="426">
        <v>74</v>
      </c>
      <c r="GD1375" s="426">
        <v>203</v>
      </c>
      <c r="GE1375" s="426">
        <v>20</v>
      </c>
      <c r="GF1375" s="426">
        <v>242</v>
      </c>
      <c r="GG1375" s="426">
        <v>223</v>
      </c>
      <c r="GH1375" s="426">
        <v>94</v>
      </c>
      <c r="GI1375" s="426">
        <v>133</v>
      </c>
      <c r="GJ1375" s="426">
        <v>83</v>
      </c>
      <c r="GK1375" s="426">
        <v>49</v>
      </c>
      <c r="GL1375" s="426">
        <v>92</v>
      </c>
      <c r="GM1375" s="426">
        <v>193</v>
      </c>
      <c r="GN1375" s="426">
        <v>175</v>
      </c>
      <c r="GO1375" s="426">
        <v>209</v>
      </c>
      <c r="GP1375" s="426">
        <v>176</v>
      </c>
      <c r="GQ1375" s="426">
        <v>16</v>
      </c>
      <c r="GR1375" s="426">
        <v>104</v>
      </c>
      <c r="GS1375" s="426">
        <v>32</v>
      </c>
      <c r="GT1375" s="426">
        <v>183</v>
      </c>
      <c r="GU1375" s="426">
        <v>12</v>
      </c>
      <c r="GV1375" s="426">
        <v>161</v>
      </c>
      <c r="GW1375" s="426">
        <v>47</v>
      </c>
      <c r="GX1375" s="426">
        <v>38</v>
      </c>
      <c r="GY1375" s="426">
        <v>124</v>
      </c>
      <c r="GZ1375" s="426">
        <v>274</v>
      </c>
      <c r="HA1375" s="426">
        <v>243</v>
      </c>
      <c r="HB1375" s="426">
        <v>42</v>
      </c>
      <c r="HC1375" s="426">
        <v>254</v>
      </c>
      <c r="HD1375" s="426">
        <v>224</v>
      </c>
      <c r="HE1375" s="426">
        <v>177</v>
      </c>
      <c r="HF1375" s="426">
        <v>117</v>
      </c>
      <c r="HG1375" s="426">
        <v>78</v>
      </c>
      <c r="HH1375" s="426">
        <v>40</v>
      </c>
      <c r="HI1375" s="426">
        <v>173</v>
      </c>
      <c r="HJ1375" s="426">
        <v>240</v>
      </c>
      <c r="HK1375" s="426">
        <v>162</v>
      </c>
      <c r="HL1375" s="426">
        <v>221</v>
      </c>
      <c r="HM1375" s="426">
        <v>189</v>
      </c>
      <c r="HN1375" s="426">
        <v>130</v>
      </c>
      <c r="HO1375" s="426">
        <v>222</v>
      </c>
      <c r="HP1375" s="426">
        <v>71</v>
      </c>
      <c r="HQ1375" s="426">
        <v>196</v>
      </c>
      <c r="HR1375" s="426">
        <v>100</v>
      </c>
      <c r="HS1375" s="426">
        <v>169</v>
      </c>
      <c r="HT1375" s="426">
        <v>115</v>
      </c>
      <c r="HU1375" s="426">
        <v>126</v>
      </c>
      <c r="HV1375" s="426">
        <v>186</v>
      </c>
      <c r="HW1375" s="426">
        <v>244</v>
      </c>
      <c r="HX1375" s="426">
        <v>198</v>
      </c>
      <c r="HY1375" s="426">
        <v>227</v>
      </c>
      <c r="HZ1375" s="426">
        <v>142</v>
      </c>
      <c r="IA1375" s="426">
        <v>182</v>
      </c>
      <c r="IB1375" s="426">
        <v>80</v>
      </c>
      <c r="IC1375" s="426">
        <v>10</v>
      </c>
      <c r="ID1375" s="426">
        <v>39</v>
      </c>
      <c r="IE1375" s="426">
        <v>58</v>
      </c>
      <c r="IF1375" s="426">
        <v>151</v>
      </c>
      <c r="IG1375" s="426">
        <v>238</v>
      </c>
      <c r="IH1375" s="426">
        <v>226</v>
      </c>
      <c r="II1375" s="426">
        <v>199</v>
      </c>
      <c r="IJ1375" s="426">
        <v>76</v>
      </c>
      <c r="IK1375" s="426">
        <v>152</v>
      </c>
      <c r="IL1375" s="426">
        <v>125</v>
      </c>
      <c r="IM1375" s="426">
        <v>6</v>
      </c>
      <c r="IN1375" s="426">
        <v>135</v>
      </c>
      <c r="IO1375" s="426">
        <v>68</v>
      </c>
      <c r="IP1375" s="426">
        <v>112</v>
      </c>
      <c r="IQ1375" s="426">
        <v>114</v>
      </c>
      <c r="IR1375" s="426">
        <v>256</v>
      </c>
      <c r="IS1375" s="426">
        <v>172</v>
      </c>
      <c r="IT1375" s="426">
        <v>36</v>
      </c>
      <c r="IU1375" s="426">
        <v>137</v>
      </c>
      <c r="IV1375" s="426">
        <v>120</v>
      </c>
      <c r="IW1375" s="426">
        <v>34</v>
      </c>
      <c r="IX1375" s="426">
        <v>181</v>
      </c>
      <c r="IY1375" s="426">
        <v>51</v>
      </c>
      <c r="IZ1375" s="426">
        <v>1</v>
      </c>
      <c r="JA1375" s="426">
        <v>277</v>
      </c>
      <c r="JB1375" s="426">
        <v>79</v>
      </c>
      <c r="JC1375" s="426">
        <v>270</v>
      </c>
      <c r="JD1375" s="426">
        <v>25</v>
      </c>
      <c r="JE1375" s="426">
        <v>157</v>
      </c>
      <c r="JF1375" s="426">
        <v>258</v>
      </c>
      <c r="JG1375" s="426">
        <v>184</v>
      </c>
      <c r="JH1375" s="426">
        <v>2</v>
      </c>
      <c r="JI1375" s="426">
        <v>97</v>
      </c>
      <c r="JJ1375" s="426">
        <v>27</v>
      </c>
      <c r="JK1375" s="426">
        <v>59</v>
      </c>
      <c r="JL1375" s="426">
        <v>154</v>
      </c>
      <c r="JM1375" s="426">
        <v>200</v>
      </c>
      <c r="JN1375" s="426">
        <v>251</v>
      </c>
      <c r="JP1375" s="426">
        <v>134</v>
      </c>
      <c r="JQ1375" s="426">
        <v>239</v>
      </c>
      <c r="JR1375" s="426">
        <v>180</v>
      </c>
      <c r="JS1375" s="426">
        <v>160</v>
      </c>
      <c r="JU1375" s="426">
        <v>202</v>
      </c>
      <c r="JV1375" s="426">
        <v>103</v>
      </c>
      <c r="JW1375" s="426">
        <v>65</v>
      </c>
      <c r="JX1375" s="426">
        <v>211</v>
      </c>
    </row>
    <row r="1377" spans="4:285" x14ac:dyDescent="0.2">
      <c r="D1377" s="429">
        <v>278</v>
      </c>
      <c r="E1377" s="429" t="s">
        <v>179</v>
      </c>
    </row>
    <row r="1378" spans="4:285" x14ac:dyDescent="0.2">
      <c r="E1378" s="428" t="s">
        <v>130</v>
      </c>
      <c r="F1378" s="426">
        <v>1</v>
      </c>
      <c r="G1378" s="426">
        <v>2</v>
      </c>
      <c r="H1378" s="426">
        <v>3</v>
      </c>
      <c r="I1378" s="426">
        <v>4</v>
      </c>
      <c r="J1378" s="426">
        <v>5</v>
      </c>
      <c r="K1378" s="426">
        <v>6</v>
      </c>
      <c r="L1378" s="426">
        <v>7</v>
      </c>
      <c r="M1378" s="426">
        <v>8</v>
      </c>
      <c r="N1378" s="426">
        <v>9</v>
      </c>
      <c r="O1378" s="426">
        <v>10</v>
      </c>
      <c r="P1378" s="426">
        <v>11</v>
      </c>
      <c r="Q1378" s="426">
        <v>12</v>
      </c>
      <c r="R1378" s="426">
        <v>13</v>
      </c>
      <c r="S1378" s="426">
        <v>14</v>
      </c>
      <c r="T1378" s="426">
        <v>15</v>
      </c>
      <c r="U1378" s="426">
        <v>16</v>
      </c>
      <c r="V1378" s="426">
        <v>17</v>
      </c>
      <c r="W1378" s="426">
        <v>18</v>
      </c>
      <c r="X1378" s="426">
        <v>19</v>
      </c>
      <c r="Y1378" s="426">
        <v>20</v>
      </c>
      <c r="Z1378" s="426">
        <v>21</v>
      </c>
      <c r="AA1378" s="426">
        <v>22</v>
      </c>
      <c r="AB1378" s="426">
        <v>23</v>
      </c>
      <c r="AC1378" s="426">
        <v>24</v>
      </c>
      <c r="AD1378" s="426">
        <v>25</v>
      </c>
      <c r="AE1378" s="426">
        <v>26</v>
      </c>
      <c r="AF1378" s="426">
        <v>27</v>
      </c>
      <c r="AG1378" s="426">
        <v>28</v>
      </c>
      <c r="AH1378" s="426">
        <v>29</v>
      </c>
      <c r="AI1378" s="426">
        <v>30</v>
      </c>
      <c r="AJ1378" s="426">
        <v>31</v>
      </c>
      <c r="AK1378" s="426">
        <v>32</v>
      </c>
      <c r="AL1378" s="426">
        <v>33</v>
      </c>
      <c r="AM1378" s="426">
        <v>34</v>
      </c>
      <c r="AN1378" s="426">
        <v>35</v>
      </c>
      <c r="AO1378" s="426">
        <v>36</v>
      </c>
      <c r="AP1378" s="426">
        <v>37</v>
      </c>
      <c r="AQ1378" s="426">
        <v>38</v>
      </c>
      <c r="AR1378" s="426">
        <v>39</v>
      </c>
      <c r="AS1378" s="426">
        <v>40</v>
      </c>
      <c r="AT1378" s="426">
        <v>41</v>
      </c>
      <c r="AU1378" s="426">
        <v>42</v>
      </c>
      <c r="AV1378" s="426">
        <v>43</v>
      </c>
      <c r="AW1378" s="426">
        <v>44</v>
      </c>
      <c r="AX1378" s="426">
        <v>45</v>
      </c>
      <c r="AY1378" s="426">
        <v>46</v>
      </c>
      <c r="AZ1378" s="426">
        <v>47</v>
      </c>
      <c r="BA1378" s="426">
        <v>48</v>
      </c>
      <c r="BB1378" s="426">
        <v>49</v>
      </c>
      <c r="BC1378" s="426">
        <v>50</v>
      </c>
      <c r="BD1378" s="426">
        <v>51</v>
      </c>
      <c r="BE1378" s="426">
        <v>52</v>
      </c>
      <c r="BF1378" s="426">
        <v>53</v>
      </c>
      <c r="BG1378" s="426">
        <v>54</v>
      </c>
      <c r="BH1378" s="426">
        <v>55</v>
      </c>
      <c r="BI1378" s="426">
        <v>56</v>
      </c>
      <c r="BJ1378" s="426">
        <v>57</v>
      </c>
      <c r="BK1378" s="426">
        <v>58</v>
      </c>
      <c r="BL1378" s="426">
        <v>59</v>
      </c>
      <c r="BM1378" s="426">
        <v>60</v>
      </c>
      <c r="BN1378" s="426">
        <v>61</v>
      </c>
      <c r="BO1378" s="426">
        <v>62</v>
      </c>
      <c r="BP1378" s="426">
        <v>63</v>
      </c>
      <c r="BQ1378" s="426">
        <v>64</v>
      </c>
      <c r="BR1378" s="426">
        <v>65</v>
      </c>
      <c r="BS1378" s="426">
        <v>66</v>
      </c>
      <c r="BT1378" s="426">
        <v>67</v>
      </c>
      <c r="BU1378" s="426">
        <v>68</v>
      </c>
      <c r="BV1378" s="426">
        <v>69</v>
      </c>
      <c r="BW1378" s="426">
        <v>70</v>
      </c>
      <c r="BX1378" s="426">
        <v>71</v>
      </c>
      <c r="BY1378" s="426">
        <v>72</v>
      </c>
      <c r="BZ1378" s="426">
        <v>73</v>
      </c>
      <c r="CA1378" s="426">
        <v>74</v>
      </c>
      <c r="CB1378" s="426">
        <v>75</v>
      </c>
      <c r="CC1378" s="426">
        <v>76</v>
      </c>
      <c r="CD1378" s="426">
        <v>77</v>
      </c>
      <c r="CE1378" s="426">
        <v>78</v>
      </c>
      <c r="CF1378" s="426">
        <v>79</v>
      </c>
      <c r="CG1378" s="426">
        <v>80</v>
      </c>
      <c r="CH1378" s="426">
        <v>81</v>
      </c>
      <c r="CI1378" s="426">
        <v>82</v>
      </c>
      <c r="CJ1378" s="426">
        <v>83</v>
      </c>
      <c r="CK1378" s="426">
        <v>84</v>
      </c>
      <c r="CL1378" s="426">
        <v>85</v>
      </c>
      <c r="CM1378" s="426">
        <v>86</v>
      </c>
      <c r="CN1378" s="426">
        <v>87</v>
      </c>
      <c r="CO1378" s="426">
        <v>88</v>
      </c>
      <c r="CP1378" s="426">
        <v>89</v>
      </c>
      <c r="CQ1378" s="426">
        <v>90</v>
      </c>
      <c r="CR1378" s="426">
        <v>91</v>
      </c>
      <c r="CS1378" s="426">
        <v>92</v>
      </c>
      <c r="CT1378" s="426">
        <v>93</v>
      </c>
      <c r="CU1378" s="426">
        <v>94</v>
      </c>
      <c r="CV1378" s="426">
        <v>95</v>
      </c>
      <c r="CW1378" s="426">
        <v>96</v>
      </c>
      <c r="CX1378" s="426">
        <v>97</v>
      </c>
      <c r="CY1378" s="426">
        <v>98</v>
      </c>
      <c r="CZ1378" s="426">
        <v>99</v>
      </c>
      <c r="DA1378" s="426">
        <v>100</v>
      </c>
      <c r="DB1378" s="426">
        <v>101</v>
      </c>
      <c r="DC1378" s="426">
        <v>102</v>
      </c>
      <c r="DD1378" s="426">
        <v>103</v>
      </c>
      <c r="DE1378" s="426">
        <v>104</v>
      </c>
      <c r="DF1378" s="426">
        <v>105</v>
      </c>
      <c r="DG1378" s="426">
        <v>106</v>
      </c>
      <c r="DH1378" s="426">
        <v>107</v>
      </c>
      <c r="DI1378" s="426">
        <v>108</v>
      </c>
      <c r="DJ1378" s="426">
        <v>109</v>
      </c>
      <c r="DK1378" s="426">
        <v>110</v>
      </c>
      <c r="DL1378" s="426">
        <v>111</v>
      </c>
      <c r="DM1378" s="426">
        <v>112</v>
      </c>
      <c r="DN1378" s="426">
        <v>113</v>
      </c>
      <c r="DO1378" s="426">
        <v>114</v>
      </c>
      <c r="DP1378" s="426">
        <v>115</v>
      </c>
      <c r="DQ1378" s="426">
        <v>116</v>
      </c>
      <c r="DR1378" s="426">
        <v>117</v>
      </c>
      <c r="DS1378" s="426">
        <v>118</v>
      </c>
      <c r="DT1378" s="426">
        <v>119</v>
      </c>
      <c r="DU1378" s="426">
        <v>120</v>
      </c>
      <c r="DV1378" s="426">
        <v>121</v>
      </c>
      <c r="DW1378" s="426">
        <v>122</v>
      </c>
      <c r="DX1378" s="426">
        <v>123</v>
      </c>
      <c r="DY1378" s="426">
        <v>124</v>
      </c>
      <c r="DZ1378" s="426">
        <v>125</v>
      </c>
      <c r="EA1378" s="426">
        <v>126</v>
      </c>
      <c r="EB1378" s="426">
        <v>127</v>
      </c>
      <c r="EC1378" s="426">
        <v>128</v>
      </c>
      <c r="ED1378" s="426">
        <v>129</v>
      </c>
      <c r="EE1378" s="426">
        <v>130</v>
      </c>
      <c r="EF1378" s="426">
        <v>131</v>
      </c>
      <c r="EG1378" s="426">
        <v>132</v>
      </c>
      <c r="EH1378" s="426">
        <v>133</v>
      </c>
      <c r="EI1378" s="426">
        <v>134</v>
      </c>
      <c r="EJ1378" s="426">
        <v>135</v>
      </c>
      <c r="EK1378" s="426">
        <v>136</v>
      </c>
      <c r="EL1378" s="426">
        <v>137</v>
      </c>
      <c r="EM1378" s="426">
        <v>138</v>
      </c>
      <c r="EN1378" s="426">
        <v>139</v>
      </c>
      <c r="EO1378" s="426">
        <v>140</v>
      </c>
      <c r="EP1378" s="426">
        <v>141</v>
      </c>
      <c r="EQ1378" s="426">
        <v>142</v>
      </c>
      <c r="ER1378" s="426">
        <v>143</v>
      </c>
      <c r="ES1378" s="426">
        <v>144</v>
      </c>
      <c r="ET1378" s="426">
        <v>145</v>
      </c>
      <c r="EU1378" s="426">
        <v>146</v>
      </c>
      <c r="EV1378" s="426">
        <v>147</v>
      </c>
      <c r="EW1378" s="426">
        <v>148</v>
      </c>
      <c r="EX1378" s="426">
        <v>149</v>
      </c>
      <c r="EY1378" s="426">
        <v>150</v>
      </c>
      <c r="EZ1378" s="426">
        <v>151</v>
      </c>
      <c r="FA1378" s="426">
        <v>152</v>
      </c>
      <c r="FB1378" s="426">
        <v>153</v>
      </c>
      <c r="FC1378" s="426">
        <v>154</v>
      </c>
      <c r="FD1378" s="426">
        <v>155</v>
      </c>
      <c r="FE1378" s="426">
        <v>156</v>
      </c>
      <c r="FF1378" s="426">
        <v>157</v>
      </c>
      <c r="FG1378" s="426">
        <v>158</v>
      </c>
      <c r="FH1378" s="426">
        <v>159</v>
      </c>
      <c r="FI1378" s="426">
        <v>160</v>
      </c>
      <c r="FJ1378" s="426">
        <v>161</v>
      </c>
      <c r="FK1378" s="426">
        <v>162</v>
      </c>
      <c r="FL1378" s="426">
        <v>163</v>
      </c>
      <c r="FM1378" s="426">
        <v>164</v>
      </c>
      <c r="FN1378" s="426">
        <v>165</v>
      </c>
      <c r="FO1378" s="426">
        <v>166</v>
      </c>
      <c r="FP1378" s="426">
        <v>167</v>
      </c>
      <c r="FQ1378" s="426">
        <v>168</v>
      </c>
      <c r="FR1378" s="426">
        <v>169</v>
      </c>
      <c r="FS1378" s="426">
        <v>170</v>
      </c>
      <c r="FT1378" s="426">
        <v>171</v>
      </c>
      <c r="FU1378" s="426">
        <v>172</v>
      </c>
      <c r="FV1378" s="426">
        <v>173</v>
      </c>
      <c r="FW1378" s="426">
        <v>174</v>
      </c>
      <c r="FX1378" s="426">
        <v>175</v>
      </c>
      <c r="FY1378" s="426">
        <v>176</v>
      </c>
      <c r="FZ1378" s="426">
        <v>177</v>
      </c>
      <c r="GA1378" s="426">
        <v>178</v>
      </c>
      <c r="GB1378" s="426">
        <v>179</v>
      </c>
      <c r="GC1378" s="426">
        <v>180</v>
      </c>
      <c r="GD1378" s="426">
        <v>181</v>
      </c>
      <c r="GE1378" s="426">
        <v>182</v>
      </c>
      <c r="GF1378" s="426">
        <v>183</v>
      </c>
      <c r="GG1378" s="426">
        <v>184</v>
      </c>
      <c r="GH1378" s="426">
        <v>185</v>
      </c>
      <c r="GI1378" s="426">
        <v>186</v>
      </c>
      <c r="GJ1378" s="426">
        <v>187</v>
      </c>
      <c r="GK1378" s="426">
        <v>188</v>
      </c>
      <c r="GL1378" s="426">
        <v>189</v>
      </c>
      <c r="GM1378" s="426">
        <v>190</v>
      </c>
      <c r="GN1378" s="426">
        <v>191</v>
      </c>
      <c r="GO1378" s="426">
        <v>192</v>
      </c>
      <c r="GP1378" s="426">
        <v>193</v>
      </c>
      <c r="GQ1378" s="426">
        <v>194</v>
      </c>
      <c r="GR1378" s="426">
        <v>195</v>
      </c>
      <c r="GS1378" s="426">
        <v>196</v>
      </c>
      <c r="GT1378" s="426">
        <v>197</v>
      </c>
      <c r="GU1378" s="426">
        <v>198</v>
      </c>
      <c r="GV1378" s="426">
        <v>199</v>
      </c>
      <c r="GW1378" s="426">
        <v>200</v>
      </c>
      <c r="GX1378" s="426">
        <v>201</v>
      </c>
      <c r="GY1378" s="426">
        <v>202</v>
      </c>
      <c r="GZ1378" s="426">
        <v>203</v>
      </c>
      <c r="HA1378" s="426">
        <v>204</v>
      </c>
      <c r="HB1378" s="426">
        <v>205</v>
      </c>
      <c r="HC1378" s="426">
        <v>206</v>
      </c>
      <c r="HD1378" s="426">
        <v>207</v>
      </c>
      <c r="HE1378" s="426">
        <v>208</v>
      </c>
      <c r="HF1378" s="426">
        <v>209</v>
      </c>
      <c r="HG1378" s="426">
        <v>210</v>
      </c>
      <c r="HH1378" s="426">
        <v>211</v>
      </c>
      <c r="HI1378" s="426">
        <v>212</v>
      </c>
      <c r="HJ1378" s="426">
        <v>213</v>
      </c>
      <c r="HK1378" s="426">
        <v>214</v>
      </c>
      <c r="HL1378" s="426">
        <v>215</v>
      </c>
      <c r="HM1378" s="426">
        <v>216</v>
      </c>
      <c r="HN1378" s="426">
        <v>217</v>
      </c>
      <c r="HO1378" s="426">
        <v>218</v>
      </c>
      <c r="HP1378" s="426">
        <v>219</v>
      </c>
      <c r="HQ1378" s="426">
        <v>220</v>
      </c>
      <c r="HR1378" s="426">
        <v>221</v>
      </c>
      <c r="HS1378" s="426">
        <v>222</v>
      </c>
      <c r="HT1378" s="426">
        <v>223</v>
      </c>
      <c r="HU1378" s="426">
        <v>224</v>
      </c>
      <c r="HV1378" s="426">
        <v>225</v>
      </c>
      <c r="HW1378" s="426">
        <v>226</v>
      </c>
      <c r="HX1378" s="426">
        <v>227</v>
      </c>
      <c r="HY1378" s="426">
        <v>228</v>
      </c>
      <c r="HZ1378" s="426">
        <v>229</v>
      </c>
      <c r="IA1378" s="426">
        <v>230</v>
      </c>
      <c r="IB1378" s="426">
        <v>231</v>
      </c>
      <c r="IC1378" s="426">
        <v>232</v>
      </c>
      <c r="ID1378" s="426">
        <v>233</v>
      </c>
      <c r="IE1378" s="426">
        <v>234</v>
      </c>
      <c r="IF1378" s="426">
        <v>235</v>
      </c>
      <c r="IG1378" s="426">
        <v>236</v>
      </c>
      <c r="IH1378" s="426">
        <v>237</v>
      </c>
      <c r="II1378" s="426">
        <v>238</v>
      </c>
      <c r="IJ1378" s="426">
        <v>239</v>
      </c>
      <c r="IK1378" s="426">
        <v>240</v>
      </c>
      <c r="IL1378" s="426">
        <v>241</v>
      </c>
      <c r="IM1378" s="426">
        <v>242</v>
      </c>
      <c r="IN1378" s="426">
        <v>243</v>
      </c>
      <c r="IO1378" s="426">
        <v>244</v>
      </c>
      <c r="IP1378" s="426">
        <v>245</v>
      </c>
      <c r="IQ1378" s="426">
        <v>246</v>
      </c>
      <c r="IR1378" s="426">
        <v>247</v>
      </c>
      <c r="IS1378" s="426">
        <v>248</v>
      </c>
      <c r="IT1378" s="426">
        <v>249</v>
      </c>
      <c r="IU1378" s="426">
        <v>250</v>
      </c>
      <c r="IV1378" s="426">
        <v>251</v>
      </c>
      <c r="IW1378" s="426">
        <v>252</v>
      </c>
      <c r="IX1378" s="426">
        <v>253</v>
      </c>
      <c r="IY1378" s="426">
        <v>254</v>
      </c>
      <c r="IZ1378" s="426">
        <v>255</v>
      </c>
      <c r="JA1378" s="426">
        <v>256</v>
      </c>
      <c r="JB1378" s="426">
        <v>257</v>
      </c>
      <c r="JC1378" s="426">
        <v>258</v>
      </c>
      <c r="JD1378" s="426">
        <v>259</v>
      </c>
      <c r="JE1378" s="426">
        <v>260</v>
      </c>
      <c r="JF1378" s="426">
        <v>261</v>
      </c>
      <c r="JG1378" s="426">
        <v>262</v>
      </c>
      <c r="JH1378" s="426">
        <v>263</v>
      </c>
      <c r="JI1378" s="426">
        <v>264</v>
      </c>
      <c r="JJ1378" s="426">
        <v>265</v>
      </c>
      <c r="JK1378" s="426">
        <v>266</v>
      </c>
      <c r="JL1378" s="426">
        <v>267</v>
      </c>
      <c r="JM1378" s="426">
        <v>268</v>
      </c>
      <c r="JN1378" s="426">
        <v>269</v>
      </c>
      <c r="JO1378" s="426">
        <v>270</v>
      </c>
      <c r="JP1378" s="426">
        <v>271</v>
      </c>
      <c r="JQ1378" s="426">
        <v>272</v>
      </c>
      <c r="JR1378" s="426">
        <v>273</v>
      </c>
      <c r="JS1378" s="426">
        <v>274</v>
      </c>
      <c r="JU1378" s="426">
        <v>275</v>
      </c>
      <c r="JV1378" s="426">
        <v>276</v>
      </c>
      <c r="JW1378" s="426">
        <v>277</v>
      </c>
      <c r="JX1378" s="426">
        <v>278</v>
      </c>
    </row>
    <row r="1379" spans="4:285" x14ac:dyDescent="0.2">
      <c r="E1379" s="428" t="s">
        <v>157</v>
      </c>
      <c r="F1379" s="426">
        <v>89</v>
      </c>
      <c r="G1379" s="426">
        <v>181</v>
      </c>
      <c r="H1379" s="426">
        <v>215</v>
      </c>
      <c r="I1379" s="426">
        <v>56</v>
      </c>
      <c r="J1379" s="426">
        <v>74</v>
      </c>
      <c r="K1379" s="426">
        <v>205</v>
      </c>
      <c r="L1379" s="426">
        <v>159</v>
      </c>
      <c r="M1379" s="426">
        <v>134</v>
      </c>
      <c r="N1379" s="426">
        <v>241</v>
      </c>
      <c r="O1379" s="426">
        <v>76</v>
      </c>
      <c r="P1379" s="426">
        <v>24</v>
      </c>
      <c r="Q1379" s="426">
        <v>240</v>
      </c>
      <c r="R1379" s="426">
        <v>102</v>
      </c>
      <c r="S1379" s="426">
        <v>107</v>
      </c>
      <c r="T1379" s="426">
        <v>137</v>
      </c>
      <c r="U1379" s="426">
        <v>203</v>
      </c>
      <c r="V1379" s="426">
        <v>84</v>
      </c>
      <c r="W1379" s="426">
        <v>19</v>
      </c>
      <c r="X1379" s="426">
        <v>206</v>
      </c>
      <c r="Y1379" s="426">
        <v>112</v>
      </c>
      <c r="Z1379" s="426">
        <v>85</v>
      </c>
      <c r="AA1379" s="426">
        <v>153</v>
      </c>
      <c r="AB1379" s="426">
        <v>110</v>
      </c>
      <c r="AC1379" s="426">
        <v>225</v>
      </c>
      <c r="AD1379" s="426">
        <v>62</v>
      </c>
      <c r="AE1379" s="426">
        <v>214</v>
      </c>
      <c r="AF1379" s="426">
        <v>244</v>
      </c>
      <c r="AG1379" s="426">
        <v>145</v>
      </c>
      <c r="AH1379" s="426">
        <v>1</v>
      </c>
      <c r="AI1379" s="426">
        <v>11</v>
      </c>
      <c r="AJ1379" s="426">
        <v>184</v>
      </c>
      <c r="AK1379" s="426">
        <v>46</v>
      </c>
      <c r="AL1379" s="426">
        <v>105</v>
      </c>
      <c r="AM1379" s="426">
        <v>208</v>
      </c>
      <c r="AN1379" s="426">
        <v>43</v>
      </c>
      <c r="AO1379" s="426">
        <v>259</v>
      </c>
      <c r="AP1379" s="426">
        <v>136</v>
      </c>
      <c r="AQ1379" s="426">
        <v>17</v>
      </c>
      <c r="AR1379" s="426">
        <v>71</v>
      </c>
      <c r="AS1379" s="426">
        <v>236</v>
      </c>
      <c r="AT1379" s="426">
        <v>22</v>
      </c>
      <c r="AU1379" s="426">
        <v>178</v>
      </c>
      <c r="AV1379" s="426">
        <v>219</v>
      </c>
      <c r="AW1379" s="426">
        <v>130</v>
      </c>
      <c r="AX1379" s="426">
        <v>173</v>
      </c>
      <c r="AY1379" s="426">
        <v>188</v>
      </c>
      <c r="AZ1379" s="426">
        <v>93</v>
      </c>
      <c r="BA1379" s="426">
        <v>35</v>
      </c>
      <c r="BB1379" s="426">
        <v>256</v>
      </c>
      <c r="BC1379" s="426">
        <v>96</v>
      </c>
      <c r="BD1379" s="426">
        <v>90</v>
      </c>
      <c r="BE1379" s="426">
        <v>133</v>
      </c>
      <c r="BF1379" s="426">
        <v>167</v>
      </c>
      <c r="BG1379" s="426">
        <v>111</v>
      </c>
      <c r="BH1379" s="426">
        <v>221</v>
      </c>
      <c r="BI1379" s="426">
        <v>170</v>
      </c>
      <c r="BJ1379" s="426">
        <v>158</v>
      </c>
      <c r="BK1379" s="426">
        <v>217</v>
      </c>
      <c r="BL1379" s="426">
        <v>97</v>
      </c>
      <c r="BM1379" s="426">
        <v>246</v>
      </c>
      <c r="BN1379" s="426">
        <v>190</v>
      </c>
      <c r="BO1379" s="426">
        <v>193</v>
      </c>
      <c r="BP1379" s="426">
        <v>29</v>
      </c>
      <c r="BQ1379" s="426">
        <v>251</v>
      </c>
      <c r="BR1379" s="426">
        <v>278</v>
      </c>
      <c r="BS1379" s="426">
        <v>242</v>
      </c>
      <c r="BT1379" s="426">
        <v>50</v>
      </c>
      <c r="BU1379" s="426">
        <v>266</v>
      </c>
      <c r="BV1379" s="426">
        <v>138</v>
      </c>
      <c r="BW1379" s="426">
        <v>224</v>
      </c>
      <c r="BX1379" s="426">
        <v>175</v>
      </c>
      <c r="BY1379" s="426">
        <v>211</v>
      </c>
      <c r="BZ1379" s="426">
        <v>232</v>
      </c>
      <c r="CA1379" s="426">
        <v>40</v>
      </c>
      <c r="CB1379" s="426">
        <v>183</v>
      </c>
      <c r="CC1379" s="426">
        <v>63</v>
      </c>
      <c r="CD1379" s="426">
        <v>174</v>
      </c>
      <c r="CE1379" s="426">
        <v>197</v>
      </c>
      <c r="CF1379" s="426">
        <v>222</v>
      </c>
      <c r="CG1379" s="426">
        <v>118</v>
      </c>
      <c r="CH1379" s="426">
        <v>245</v>
      </c>
      <c r="CI1379" s="426">
        <v>108</v>
      </c>
      <c r="CJ1379" s="426">
        <v>139</v>
      </c>
      <c r="CK1379" s="426">
        <v>73</v>
      </c>
      <c r="CL1379" s="426">
        <v>87</v>
      </c>
      <c r="CM1379" s="426">
        <v>258</v>
      </c>
      <c r="CN1379" s="426">
        <v>179</v>
      </c>
      <c r="CO1379" s="426">
        <v>32</v>
      </c>
      <c r="CP1379" s="426">
        <v>187</v>
      </c>
      <c r="CQ1379" s="426">
        <v>68</v>
      </c>
      <c r="CR1379" s="426">
        <v>194</v>
      </c>
      <c r="CS1379" s="426">
        <v>248</v>
      </c>
      <c r="CT1379" s="426">
        <v>65</v>
      </c>
      <c r="CU1379" s="426">
        <v>67</v>
      </c>
      <c r="CV1379" s="426">
        <v>252</v>
      </c>
      <c r="CW1379" s="426">
        <v>154</v>
      </c>
      <c r="CX1379" s="426">
        <v>228</v>
      </c>
      <c r="CY1379" s="426">
        <v>209</v>
      </c>
      <c r="CZ1379" s="426">
        <v>20</v>
      </c>
      <c r="DA1379" s="426">
        <v>61</v>
      </c>
      <c r="DB1379" s="426">
        <v>140</v>
      </c>
      <c r="DC1379" s="426">
        <v>234</v>
      </c>
      <c r="DD1379" s="426">
        <v>160</v>
      </c>
      <c r="DE1379" s="426">
        <v>141</v>
      </c>
      <c r="DF1379" s="426">
        <v>86</v>
      </c>
      <c r="DG1379" s="426">
        <v>163</v>
      </c>
      <c r="DH1379" s="426">
        <v>168</v>
      </c>
      <c r="DI1379" s="426">
        <v>117</v>
      </c>
      <c r="DJ1379" s="426">
        <v>55</v>
      </c>
      <c r="DK1379" s="426">
        <v>249</v>
      </c>
      <c r="DL1379" s="426">
        <v>195</v>
      </c>
      <c r="DM1379" s="426">
        <v>75</v>
      </c>
      <c r="DN1379" s="426">
        <v>122</v>
      </c>
      <c r="DO1379" s="426">
        <v>25</v>
      </c>
      <c r="DP1379" s="426">
        <v>157</v>
      </c>
      <c r="DQ1379" s="426">
        <v>18</v>
      </c>
      <c r="DR1379" s="426">
        <v>230</v>
      </c>
      <c r="DS1379" s="426">
        <v>144</v>
      </c>
      <c r="DT1379" s="426">
        <v>132</v>
      </c>
      <c r="DU1379" s="426">
        <v>231</v>
      </c>
      <c r="DV1379" s="426">
        <v>34</v>
      </c>
      <c r="DW1379" s="426">
        <v>106</v>
      </c>
      <c r="DX1379" s="426">
        <v>172</v>
      </c>
      <c r="DY1379" s="426">
        <v>23</v>
      </c>
      <c r="DZ1379" s="426">
        <v>146</v>
      </c>
      <c r="EA1379" s="426">
        <v>150</v>
      </c>
      <c r="EB1379" s="426">
        <v>5</v>
      </c>
      <c r="EC1379" s="426">
        <v>267</v>
      </c>
      <c r="ED1379" s="426">
        <v>26</v>
      </c>
      <c r="EE1379" s="426">
        <v>201</v>
      </c>
      <c r="EF1379" s="426">
        <v>27</v>
      </c>
      <c r="EG1379" s="426">
        <v>54</v>
      </c>
      <c r="EH1379" s="426">
        <v>60</v>
      </c>
      <c r="EI1379" s="426">
        <v>121</v>
      </c>
      <c r="EJ1379" s="426">
        <v>2</v>
      </c>
      <c r="EK1379" s="426">
        <v>147</v>
      </c>
      <c r="EL1379" s="426">
        <v>9</v>
      </c>
      <c r="EM1379" s="426">
        <v>92</v>
      </c>
      <c r="EN1379" s="426">
        <v>36</v>
      </c>
      <c r="EO1379" s="426">
        <v>162</v>
      </c>
      <c r="EP1379" s="426">
        <v>165</v>
      </c>
      <c r="EQ1379" s="426">
        <v>189</v>
      </c>
      <c r="ER1379" s="426">
        <v>95</v>
      </c>
      <c r="ES1379" s="426">
        <v>177</v>
      </c>
      <c r="ET1379" s="426">
        <v>31</v>
      </c>
      <c r="EU1379" s="426">
        <v>59</v>
      </c>
      <c r="EV1379" s="426">
        <v>3</v>
      </c>
      <c r="EW1379" s="426">
        <v>124</v>
      </c>
      <c r="EX1379" s="426">
        <v>78</v>
      </c>
      <c r="EY1379" s="426">
        <v>166</v>
      </c>
      <c r="EZ1379" s="426">
        <v>250</v>
      </c>
      <c r="FA1379" s="426">
        <v>128</v>
      </c>
      <c r="FB1379" s="426">
        <v>7</v>
      </c>
      <c r="FC1379" s="426">
        <v>113</v>
      </c>
      <c r="FD1379" s="426">
        <v>164</v>
      </c>
      <c r="FE1379" s="426">
        <v>119</v>
      </c>
      <c r="FF1379" s="426">
        <v>274</v>
      </c>
      <c r="FG1379" s="426">
        <v>79</v>
      </c>
      <c r="FH1379" s="426">
        <v>21</v>
      </c>
      <c r="FI1379" s="426">
        <v>223</v>
      </c>
      <c r="FJ1379" s="426">
        <v>28</v>
      </c>
      <c r="FK1379" s="426">
        <v>198</v>
      </c>
      <c r="FL1379" s="426">
        <v>125</v>
      </c>
      <c r="FM1379" s="426">
        <v>212</v>
      </c>
      <c r="FN1379" s="426">
        <v>38</v>
      </c>
      <c r="FO1379" s="426">
        <v>72</v>
      </c>
      <c r="FP1379" s="426">
        <v>70</v>
      </c>
      <c r="FQ1379" s="426">
        <v>39</v>
      </c>
      <c r="FR1379" s="426">
        <v>6</v>
      </c>
      <c r="FS1379" s="426">
        <v>16</v>
      </c>
      <c r="FT1379" s="426">
        <v>233</v>
      </c>
      <c r="FU1379" s="426">
        <v>104</v>
      </c>
      <c r="FV1379" s="426">
        <v>49</v>
      </c>
      <c r="FW1379" s="426">
        <v>8</v>
      </c>
      <c r="FX1379" s="426">
        <v>273</v>
      </c>
      <c r="FY1379" s="426">
        <v>57</v>
      </c>
      <c r="FZ1379" s="426">
        <v>69</v>
      </c>
      <c r="GA1379" s="426">
        <v>156</v>
      </c>
      <c r="GB1379" s="426">
        <v>176</v>
      </c>
      <c r="GC1379" s="426">
        <v>48</v>
      </c>
      <c r="GD1379" s="426">
        <v>77</v>
      </c>
      <c r="GE1379" s="426">
        <v>116</v>
      </c>
      <c r="GF1379" s="426">
        <v>135</v>
      </c>
      <c r="GG1379" s="426">
        <v>220</v>
      </c>
      <c r="GH1379" s="426">
        <v>268</v>
      </c>
      <c r="GI1379" s="426">
        <v>182</v>
      </c>
      <c r="GJ1379" s="426">
        <v>103</v>
      </c>
      <c r="GK1379" s="426">
        <v>254</v>
      </c>
      <c r="GL1379" s="426">
        <v>275</v>
      </c>
      <c r="GM1379" s="426">
        <v>218</v>
      </c>
      <c r="GN1379" s="426">
        <v>227</v>
      </c>
      <c r="GO1379" s="426">
        <v>98</v>
      </c>
      <c r="GP1379" s="426">
        <v>80</v>
      </c>
      <c r="GQ1379" s="426">
        <v>272</v>
      </c>
      <c r="GR1379" s="426">
        <v>42</v>
      </c>
      <c r="GS1379" s="426">
        <v>207</v>
      </c>
      <c r="GT1379" s="426">
        <v>10</v>
      </c>
      <c r="GU1379" s="426">
        <v>276</v>
      </c>
      <c r="GV1379" s="426">
        <v>255</v>
      </c>
      <c r="GW1379" s="426">
        <v>271</v>
      </c>
      <c r="GX1379" s="426">
        <v>100</v>
      </c>
      <c r="GY1379" s="426">
        <v>13</v>
      </c>
      <c r="GZ1379" s="426">
        <v>82</v>
      </c>
      <c r="HA1379" s="426">
        <v>45</v>
      </c>
      <c r="HB1379" s="426">
        <v>47</v>
      </c>
      <c r="HC1379" s="426">
        <v>99</v>
      </c>
      <c r="HD1379" s="426">
        <v>143</v>
      </c>
      <c r="HE1379" s="426">
        <v>186</v>
      </c>
      <c r="HF1379" s="426">
        <v>171</v>
      </c>
      <c r="HG1379" s="426">
        <v>192</v>
      </c>
      <c r="HH1379" s="426">
        <v>15</v>
      </c>
      <c r="HI1379" s="426">
        <v>264</v>
      </c>
      <c r="HJ1379" s="426">
        <v>94</v>
      </c>
      <c r="HK1379" s="426">
        <v>185</v>
      </c>
      <c r="HL1379" s="426">
        <v>269</v>
      </c>
      <c r="HM1379" s="426">
        <v>44</v>
      </c>
      <c r="HN1379" s="426">
        <v>191</v>
      </c>
      <c r="HO1379" s="426">
        <v>202</v>
      </c>
      <c r="HP1379" s="426">
        <v>238</v>
      </c>
      <c r="HQ1379" s="426">
        <v>243</v>
      </c>
      <c r="HR1379" s="426">
        <v>204</v>
      </c>
      <c r="HS1379" s="426">
        <v>155</v>
      </c>
      <c r="HT1379" s="426">
        <v>37</v>
      </c>
      <c r="HU1379" s="426">
        <v>262</v>
      </c>
      <c r="HV1379" s="426">
        <v>247</v>
      </c>
      <c r="HW1379" s="426">
        <v>263</v>
      </c>
      <c r="HX1379" s="426">
        <v>196</v>
      </c>
      <c r="HY1379" s="426">
        <v>51</v>
      </c>
      <c r="HZ1379" s="426">
        <v>66</v>
      </c>
      <c r="IA1379" s="426">
        <v>161</v>
      </c>
      <c r="IB1379" s="426">
        <v>64</v>
      </c>
      <c r="IC1379" s="426">
        <v>109</v>
      </c>
      <c r="ID1379" s="426">
        <v>270</v>
      </c>
      <c r="IE1379" s="426">
        <v>257</v>
      </c>
      <c r="IF1379" s="426">
        <v>127</v>
      </c>
      <c r="IG1379" s="426">
        <v>53</v>
      </c>
      <c r="IH1379" s="426">
        <v>148</v>
      </c>
      <c r="II1379" s="426">
        <v>14</v>
      </c>
      <c r="IJ1379" s="426">
        <v>237</v>
      </c>
      <c r="IK1379" s="426">
        <v>126</v>
      </c>
      <c r="IL1379" s="426">
        <v>120</v>
      </c>
      <c r="IM1379" s="426">
        <v>235</v>
      </c>
      <c r="IN1379" s="426">
        <v>4</v>
      </c>
      <c r="IO1379" s="426">
        <v>226</v>
      </c>
      <c r="IP1379" s="426">
        <v>169</v>
      </c>
      <c r="IQ1379" s="426">
        <v>129</v>
      </c>
      <c r="IR1379" s="426">
        <v>114</v>
      </c>
      <c r="IS1379" s="426">
        <v>149</v>
      </c>
      <c r="IT1379" s="426">
        <v>52</v>
      </c>
      <c r="IU1379" s="426">
        <v>83</v>
      </c>
      <c r="IV1379" s="426">
        <v>180</v>
      </c>
      <c r="IW1379" s="426">
        <v>58</v>
      </c>
      <c r="IX1379" s="426">
        <v>200</v>
      </c>
      <c r="IY1379" s="426">
        <v>261</v>
      </c>
      <c r="IZ1379" s="426">
        <v>88</v>
      </c>
      <c r="JA1379" s="426">
        <v>229</v>
      </c>
      <c r="JB1379" s="426">
        <v>216</v>
      </c>
      <c r="JC1379" s="426">
        <v>101</v>
      </c>
      <c r="JD1379" s="426">
        <v>260</v>
      </c>
      <c r="JE1379" s="426">
        <v>199</v>
      </c>
      <c r="JF1379" s="426">
        <v>277</v>
      </c>
      <c r="JG1379" s="426">
        <v>213</v>
      </c>
      <c r="JH1379" s="426">
        <v>30</v>
      </c>
      <c r="JI1379" s="426">
        <v>91</v>
      </c>
      <c r="JJ1379" s="426">
        <v>151</v>
      </c>
      <c r="JK1379" s="426">
        <v>239</v>
      </c>
      <c r="JL1379" s="426">
        <v>33</v>
      </c>
      <c r="JM1379" s="426">
        <v>41</v>
      </c>
      <c r="JN1379" s="426">
        <v>253</v>
      </c>
      <c r="JO1379" s="426">
        <v>81</v>
      </c>
      <c r="JP1379" s="426">
        <v>123</v>
      </c>
      <c r="JQ1379" s="426">
        <v>115</v>
      </c>
      <c r="JR1379" s="426">
        <v>265</v>
      </c>
      <c r="JS1379" s="426">
        <v>131</v>
      </c>
      <c r="JU1379" s="426">
        <v>142</v>
      </c>
      <c r="JV1379" s="426">
        <v>210</v>
      </c>
      <c r="JW1379" s="426">
        <v>152</v>
      </c>
      <c r="JX1379" s="426">
        <v>12</v>
      </c>
    </row>
    <row r="1380" spans="4:285" x14ac:dyDescent="0.2">
      <c r="E1380" s="428" t="s">
        <v>159</v>
      </c>
      <c r="F1380" s="426">
        <v>173</v>
      </c>
      <c r="G1380" s="426">
        <v>145</v>
      </c>
      <c r="H1380" s="426">
        <v>159</v>
      </c>
      <c r="I1380" s="426">
        <v>195</v>
      </c>
      <c r="J1380" s="426">
        <v>28</v>
      </c>
      <c r="K1380" s="426">
        <v>238</v>
      </c>
      <c r="L1380" s="426">
        <v>175</v>
      </c>
      <c r="M1380" s="426">
        <v>126</v>
      </c>
      <c r="N1380" s="426">
        <v>77</v>
      </c>
      <c r="O1380" s="426">
        <v>244</v>
      </c>
      <c r="P1380" s="426">
        <v>254</v>
      </c>
      <c r="Q1380" s="426">
        <v>30</v>
      </c>
      <c r="R1380" s="426">
        <v>10</v>
      </c>
      <c r="S1380" s="426">
        <v>37</v>
      </c>
      <c r="T1380" s="426">
        <v>202</v>
      </c>
      <c r="U1380" s="426">
        <v>185</v>
      </c>
      <c r="V1380" s="426">
        <v>23</v>
      </c>
      <c r="W1380" s="426">
        <v>120</v>
      </c>
      <c r="X1380" s="426">
        <v>81</v>
      </c>
      <c r="Y1380" s="426">
        <v>196</v>
      </c>
      <c r="Z1380" s="426">
        <v>38</v>
      </c>
      <c r="AA1380" s="426">
        <v>34</v>
      </c>
      <c r="AB1380" s="426">
        <v>222</v>
      </c>
      <c r="AC1380" s="426">
        <v>242</v>
      </c>
      <c r="AD1380" s="426">
        <v>101</v>
      </c>
      <c r="AE1380" s="426">
        <v>74</v>
      </c>
      <c r="AF1380" s="426">
        <v>161</v>
      </c>
      <c r="AG1380" s="426">
        <v>114</v>
      </c>
      <c r="AH1380" s="426">
        <v>150</v>
      </c>
      <c r="AI1380" s="426">
        <v>53</v>
      </c>
      <c r="AJ1380" s="426">
        <v>118</v>
      </c>
      <c r="AK1380" s="426">
        <v>131</v>
      </c>
      <c r="AL1380" s="426">
        <v>5</v>
      </c>
      <c r="AM1380" s="426">
        <v>213</v>
      </c>
      <c r="AN1380" s="426">
        <v>248</v>
      </c>
      <c r="AO1380" s="426">
        <v>177</v>
      </c>
      <c r="AP1380" s="426">
        <v>246</v>
      </c>
      <c r="AQ1380" s="426">
        <v>235</v>
      </c>
      <c r="AR1380" s="426">
        <v>32</v>
      </c>
      <c r="AS1380" s="426">
        <v>52</v>
      </c>
      <c r="AT1380" s="426">
        <v>260</v>
      </c>
      <c r="AU1380" s="426">
        <v>223</v>
      </c>
      <c r="AV1380" s="426">
        <v>205</v>
      </c>
      <c r="AW1380" s="426">
        <v>128</v>
      </c>
      <c r="AX1380" s="426">
        <v>251</v>
      </c>
      <c r="AY1380" s="426">
        <v>187</v>
      </c>
      <c r="AZ1380" s="426">
        <v>20</v>
      </c>
      <c r="BA1380" s="426">
        <v>231</v>
      </c>
      <c r="BB1380" s="426">
        <v>137</v>
      </c>
      <c r="BC1380" s="426">
        <v>184</v>
      </c>
      <c r="BD1380" s="426">
        <v>40</v>
      </c>
      <c r="BE1380" s="426">
        <v>154</v>
      </c>
      <c r="BF1380" s="426">
        <v>272</v>
      </c>
      <c r="BG1380" s="426">
        <v>122</v>
      </c>
      <c r="BH1380" s="426">
        <v>1</v>
      </c>
      <c r="BI1380" s="426">
        <v>162</v>
      </c>
      <c r="BJ1380" s="426">
        <v>141</v>
      </c>
      <c r="BK1380" s="426">
        <v>240</v>
      </c>
      <c r="BL1380" s="426">
        <v>172</v>
      </c>
      <c r="BM1380" s="426">
        <v>22</v>
      </c>
      <c r="BN1380" s="426">
        <v>110</v>
      </c>
      <c r="BO1380" s="426">
        <v>39</v>
      </c>
      <c r="BP1380" s="426">
        <v>132</v>
      </c>
      <c r="BQ1380" s="426">
        <v>203</v>
      </c>
      <c r="BR1380" s="426">
        <v>275</v>
      </c>
      <c r="BS1380" s="426">
        <v>138</v>
      </c>
      <c r="BT1380" s="426">
        <v>201</v>
      </c>
      <c r="BU1380" s="426">
        <v>261</v>
      </c>
      <c r="BV1380" s="426">
        <v>100</v>
      </c>
      <c r="BW1380" s="426">
        <v>163</v>
      </c>
      <c r="BX1380" s="426">
        <v>269</v>
      </c>
      <c r="BY1380" s="426">
        <v>236</v>
      </c>
      <c r="BZ1380" s="426">
        <v>115</v>
      </c>
      <c r="CA1380" s="426">
        <v>228</v>
      </c>
      <c r="CB1380" s="426">
        <v>188</v>
      </c>
      <c r="CC1380" s="426">
        <v>219</v>
      </c>
      <c r="CD1380" s="426">
        <v>265</v>
      </c>
      <c r="CE1380" s="426">
        <v>90</v>
      </c>
      <c r="CF1380" s="426">
        <v>271</v>
      </c>
      <c r="CG1380" s="426">
        <v>57</v>
      </c>
      <c r="CH1380" s="426">
        <v>183</v>
      </c>
      <c r="CI1380" s="426">
        <v>56</v>
      </c>
      <c r="CJ1380" s="426">
        <v>166</v>
      </c>
      <c r="CK1380" s="426">
        <v>178</v>
      </c>
      <c r="CL1380" s="426">
        <v>214</v>
      </c>
      <c r="CM1380" s="426">
        <v>208</v>
      </c>
      <c r="CN1380" s="426">
        <v>121</v>
      </c>
      <c r="CO1380" s="426">
        <v>69</v>
      </c>
      <c r="CP1380" s="426">
        <v>233</v>
      </c>
      <c r="CQ1380" s="426">
        <v>277</v>
      </c>
      <c r="CR1380" s="426">
        <v>55</v>
      </c>
      <c r="CS1380" s="426">
        <v>35</v>
      </c>
      <c r="CT1380" s="426">
        <v>91</v>
      </c>
      <c r="CU1380" s="426">
        <v>27</v>
      </c>
      <c r="CV1380" s="426">
        <v>72</v>
      </c>
      <c r="CW1380" s="426">
        <v>134</v>
      </c>
      <c r="CX1380" s="426">
        <v>221</v>
      </c>
      <c r="CY1380" s="426">
        <v>26</v>
      </c>
      <c r="CZ1380" s="426">
        <v>108</v>
      </c>
      <c r="DA1380" s="426">
        <v>198</v>
      </c>
      <c r="DB1380" s="426">
        <v>157</v>
      </c>
      <c r="DC1380" s="426">
        <v>96</v>
      </c>
      <c r="DD1380" s="426">
        <v>245</v>
      </c>
      <c r="DE1380" s="426">
        <v>258</v>
      </c>
      <c r="DF1380" s="426">
        <v>106</v>
      </c>
      <c r="DG1380" s="426">
        <v>67</v>
      </c>
      <c r="DH1380" s="426">
        <v>200</v>
      </c>
      <c r="DI1380" s="426">
        <v>97</v>
      </c>
      <c r="DJ1380" s="426">
        <v>42</v>
      </c>
      <c r="DK1380" s="426">
        <v>259</v>
      </c>
      <c r="DL1380" s="426">
        <v>164</v>
      </c>
      <c r="DM1380" s="426">
        <v>144</v>
      </c>
      <c r="DN1380" s="426">
        <v>87</v>
      </c>
      <c r="DO1380" s="426">
        <v>136</v>
      </c>
      <c r="DP1380" s="426">
        <v>264</v>
      </c>
      <c r="DQ1380" s="426">
        <v>125</v>
      </c>
      <c r="DR1380" s="426">
        <v>80</v>
      </c>
      <c r="DS1380" s="426">
        <v>12</v>
      </c>
      <c r="DT1380" s="426">
        <v>211</v>
      </c>
      <c r="DU1380" s="426">
        <v>51</v>
      </c>
      <c r="DV1380" s="426">
        <v>169</v>
      </c>
      <c r="DW1380" s="426">
        <v>253</v>
      </c>
      <c r="DX1380" s="426">
        <v>104</v>
      </c>
      <c r="DY1380" s="426">
        <v>123</v>
      </c>
      <c r="DZ1380" s="426">
        <v>119</v>
      </c>
      <c r="EA1380" s="426">
        <v>65</v>
      </c>
      <c r="EB1380" s="426">
        <v>239</v>
      </c>
      <c r="EC1380" s="426">
        <v>127</v>
      </c>
      <c r="ED1380" s="426">
        <v>266</v>
      </c>
      <c r="EE1380" s="426">
        <v>227</v>
      </c>
      <c r="EF1380" s="426">
        <v>225</v>
      </c>
      <c r="EG1380" s="426">
        <v>190</v>
      </c>
      <c r="EH1380" s="426">
        <v>6</v>
      </c>
      <c r="EI1380" s="426">
        <v>250</v>
      </c>
      <c r="EJ1380" s="426">
        <v>59</v>
      </c>
      <c r="EK1380" s="426">
        <v>274</v>
      </c>
      <c r="EL1380" s="426">
        <v>8</v>
      </c>
      <c r="EM1380" s="426">
        <v>192</v>
      </c>
      <c r="EN1380" s="426">
        <v>17</v>
      </c>
      <c r="EO1380" s="426">
        <v>267</v>
      </c>
      <c r="EP1380" s="426">
        <v>174</v>
      </c>
      <c r="EQ1380" s="426">
        <v>49</v>
      </c>
      <c r="ER1380" s="426">
        <v>262</v>
      </c>
      <c r="ES1380" s="426">
        <v>58</v>
      </c>
      <c r="ET1380" s="426">
        <v>13</v>
      </c>
      <c r="EU1380" s="426">
        <v>73</v>
      </c>
      <c r="EV1380" s="426">
        <v>78</v>
      </c>
      <c r="EW1380" s="426">
        <v>229</v>
      </c>
      <c r="EX1380" s="426">
        <v>46</v>
      </c>
      <c r="EY1380" s="426">
        <v>142</v>
      </c>
      <c r="EZ1380" s="426">
        <v>124</v>
      </c>
      <c r="FA1380" s="426">
        <v>16</v>
      </c>
      <c r="FB1380" s="426">
        <v>171</v>
      </c>
      <c r="FC1380" s="426">
        <v>146</v>
      </c>
      <c r="FD1380" s="426">
        <v>189</v>
      </c>
      <c r="FE1380" s="426">
        <v>19</v>
      </c>
      <c r="FF1380" s="426">
        <v>273</v>
      </c>
      <c r="FG1380" s="426">
        <v>130</v>
      </c>
      <c r="FH1380" s="426">
        <v>193</v>
      </c>
      <c r="FI1380" s="426">
        <v>133</v>
      </c>
      <c r="FJ1380" s="426">
        <v>249</v>
      </c>
      <c r="FK1380" s="426">
        <v>79</v>
      </c>
      <c r="FL1380" s="426">
        <v>109</v>
      </c>
      <c r="FM1380" s="426">
        <v>3</v>
      </c>
      <c r="FN1380" s="426">
        <v>181</v>
      </c>
      <c r="FO1380" s="426">
        <v>179</v>
      </c>
      <c r="FP1380" s="426">
        <v>256</v>
      </c>
      <c r="FQ1380" s="426">
        <v>54</v>
      </c>
      <c r="FR1380" s="426">
        <v>31</v>
      </c>
      <c r="FS1380" s="426">
        <v>117</v>
      </c>
      <c r="FT1380" s="426">
        <v>29</v>
      </c>
      <c r="FU1380" s="426">
        <v>199</v>
      </c>
      <c r="FV1380" s="426">
        <v>230</v>
      </c>
      <c r="FW1380" s="426">
        <v>11</v>
      </c>
      <c r="FX1380" s="426">
        <v>206</v>
      </c>
      <c r="FY1380" s="426">
        <v>75</v>
      </c>
      <c r="FZ1380" s="426">
        <v>85</v>
      </c>
      <c r="GA1380" s="426">
        <v>151</v>
      </c>
      <c r="GB1380" s="426">
        <v>168</v>
      </c>
      <c r="GC1380" s="426">
        <v>89</v>
      </c>
      <c r="GD1380" s="426">
        <v>107</v>
      </c>
      <c r="GE1380" s="426">
        <v>111</v>
      </c>
      <c r="GF1380" s="426">
        <v>62</v>
      </c>
      <c r="GG1380" s="426">
        <v>7</v>
      </c>
      <c r="GH1380" s="426">
        <v>217</v>
      </c>
      <c r="GI1380" s="426">
        <v>209</v>
      </c>
      <c r="GJ1380" s="426">
        <v>135</v>
      </c>
      <c r="GK1380" s="426">
        <v>247</v>
      </c>
      <c r="GL1380" s="426">
        <v>41</v>
      </c>
      <c r="GM1380" s="426">
        <v>241</v>
      </c>
      <c r="GN1380" s="426">
        <v>94</v>
      </c>
      <c r="GO1380" s="426">
        <v>113</v>
      </c>
      <c r="GP1380" s="426">
        <v>165</v>
      </c>
      <c r="GQ1380" s="426">
        <v>216</v>
      </c>
      <c r="GR1380" s="426">
        <v>276</v>
      </c>
      <c r="GS1380" s="426">
        <v>278</v>
      </c>
      <c r="GT1380" s="426">
        <v>139</v>
      </c>
      <c r="GU1380" s="426">
        <v>112</v>
      </c>
      <c r="GV1380" s="426">
        <v>148</v>
      </c>
      <c r="GW1380" s="426">
        <v>92</v>
      </c>
      <c r="GX1380" s="426">
        <v>60</v>
      </c>
      <c r="GY1380" s="426">
        <v>88</v>
      </c>
      <c r="GZ1380" s="426">
        <v>84</v>
      </c>
      <c r="HA1380" s="426">
        <v>61</v>
      </c>
      <c r="HB1380" s="426">
        <v>44</v>
      </c>
      <c r="HC1380" s="426">
        <v>50</v>
      </c>
      <c r="HD1380" s="426">
        <v>218</v>
      </c>
      <c r="HE1380" s="426">
        <v>36</v>
      </c>
      <c r="HF1380" s="426">
        <v>232</v>
      </c>
      <c r="HG1380" s="426">
        <v>156</v>
      </c>
      <c r="HH1380" s="426">
        <v>25</v>
      </c>
      <c r="HI1380" s="426">
        <v>105</v>
      </c>
      <c r="HJ1380" s="426">
        <v>257</v>
      </c>
      <c r="HK1380" s="426">
        <v>153</v>
      </c>
      <c r="HL1380" s="426">
        <v>147</v>
      </c>
      <c r="HM1380" s="426">
        <v>224</v>
      </c>
      <c r="HN1380" s="426">
        <v>43</v>
      </c>
      <c r="HO1380" s="426">
        <v>2</v>
      </c>
      <c r="HP1380" s="426">
        <v>63</v>
      </c>
      <c r="HQ1380" s="426">
        <v>191</v>
      </c>
      <c r="HR1380" s="426">
        <v>155</v>
      </c>
      <c r="HS1380" s="426">
        <v>160</v>
      </c>
      <c r="HT1380" s="426">
        <v>76</v>
      </c>
      <c r="HU1380" s="426">
        <v>93</v>
      </c>
      <c r="HV1380" s="426">
        <v>24</v>
      </c>
      <c r="HW1380" s="426">
        <v>255</v>
      </c>
      <c r="HX1380" s="426">
        <v>48</v>
      </c>
      <c r="HY1380" s="426">
        <v>140</v>
      </c>
      <c r="HZ1380" s="426">
        <v>197</v>
      </c>
      <c r="IA1380" s="426">
        <v>21</v>
      </c>
      <c r="IB1380" s="426">
        <v>14</v>
      </c>
      <c r="IC1380" s="426">
        <v>149</v>
      </c>
      <c r="ID1380" s="426">
        <v>70</v>
      </c>
      <c r="IE1380" s="426">
        <v>158</v>
      </c>
      <c r="IF1380" s="426">
        <v>64</v>
      </c>
      <c r="IG1380" s="426">
        <v>220</v>
      </c>
      <c r="IH1380" s="426">
        <v>86</v>
      </c>
      <c r="II1380" s="426">
        <v>9</v>
      </c>
      <c r="IJ1380" s="426">
        <v>263</v>
      </c>
      <c r="IK1380" s="426">
        <v>143</v>
      </c>
      <c r="IL1380" s="426">
        <v>210</v>
      </c>
      <c r="IM1380" s="426">
        <v>4</v>
      </c>
      <c r="IN1380" s="426">
        <v>15</v>
      </c>
      <c r="IO1380" s="426">
        <v>18</v>
      </c>
      <c r="IP1380" s="426">
        <v>103</v>
      </c>
      <c r="IQ1380" s="426">
        <v>270</v>
      </c>
      <c r="IR1380" s="426">
        <v>95</v>
      </c>
      <c r="IS1380" s="426">
        <v>234</v>
      </c>
      <c r="IT1380" s="426">
        <v>180</v>
      </c>
      <c r="IU1380" s="426">
        <v>186</v>
      </c>
      <c r="IV1380" s="426">
        <v>215</v>
      </c>
      <c r="IW1380" s="426">
        <v>68</v>
      </c>
      <c r="IX1380" s="426">
        <v>176</v>
      </c>
      <c r="IY1380" s="426">
        <v>82</v>
      </c>
      <c r="IZ1380" s="426">
        <v>152</v>
      </c>
      <c r="JA1380" s="426">
        <v>212</v>
      </c>
      <c r="JB1380" s="426">
        <v>204</v>
      </c>
      <c r="JC1380" s="426">
        <v>252</v>
      </c>
      <c r="JD1380" s="426">
        <v>116</v>
      </c>
      <c r="JE1380" s="426">
        <v>226</v>
      </c>
      <c r="JF1380" s="426">
        <v>83</v>
      </c>
      <c r="JG1380" s="426">
        <v>66</v>
      </c>
      <c r="JH1380" s="426">
        <v>237</v>
      </c>
      <c r="JI1380" s="426">
        <v>102</v>
      </c>
      <c r="JJ1380" s="426">
        <v>98</v>
      </c>
      <c r="JK1380" s="426">
        <v>45</v>
      </c>
      <c r="JL1380" s="426">
        <v>71</v>
      </c>
      <c r="JM1380" s="426">
        <v>194</v>
      </c>
      <c r="JN1380" s="426">
        <v>182</v>
      </c>
      <c r="JO1380" s="426">
        <v>33</v>
      </c>
      <c r="JP1380" s="426">
        <v>243</v>
      </c>
      <c r="JQ1380" s="426">
        <v>99</v>
      </c>
      <c r="JR1380" s="426">
        <v>170</v>
      </c>
      <c r="JS1380" s="426">
        <v>207</v>
      </c>
      <c r="JU1380" s="426">
        <v>47</v>
      </c>
      <c r="JV1380" s="426">
        <v>268</v>
      </c>
      <c r="JW1380" s="426">
        <v>129</v>
      </c>
      <c r="JX1380" s="426">
        <v>167</v>
      </c>
    </row>
    <row r="1382" spans="4:285" x14ac:dyDescent="0.2">
      <c r="D1382" s="429">
        <v>279</v>
      </c>
      <c r="E1382" s="429" t="s">
        <v>179</v>
      </c>
    </row>
    <row r="1383" spans="4:285" x14ac:dyDescent="0.2">
      <c r="E1383" s="428" t="s">
        <v>130</v>
      </c>
      <c r="F1383" s="426">
        <v>1</v>
      </c>
      <c r="G1383" s="426">
        <v>2</v>
      </c>
      <c r="H1383" s="426">
        <v>3</v>
      </c>
      <c r="I1383" s="426">
        <v>4</v>
      </c>
      <c r="J1383" s="426">
        <v>5</v>
      </c>
      <c r="K1383" s="426">
        <v>6</v>
      </c>
      <c r="L1383" s="426">
        <v>7</v>
      </c>
      <c r="M1383" s="426">
        <v>8</v>
      </c>
      <c r="N1383" s="426">
        <v>9</v>
      </c>
      <c r="O1383" s="426">
        <v>10</v>
      </c>
      <c r="P1383" s="426">
        <v>11</v>
      </c>
      <c r="Q1383" s="426">
        <v>12</v>
      </c>
      <c r="R1383" s="426">
        <v>13</v>
      </c>
      <c r="S1383" s="426">
        <v>14</v>
      </c>
      <c r="T1383" s="426">
        <v>15</v>
      </c>
      <c r="U1383" s="426">
        <v>16</v>
      </c>
      <c r="V1383" s="426">
        <v>17</v>
      </c>
      <c r="W1383" s="426">
        <v>18</v>
      </c>
      <c r="X1383" s="426">
        <v>19</v>
      </c>
      <c r="Y1383" s="426">
        <v>20</v>
      </c>
      <c r="Z1383" s="426">
        <v>21</v>
      </c>
      <c r="AA1383" s="426">
        <v>22</v>
      </c>
      <c r="AB1383" s="426">
        <v>23</v>
      </c>
      <c r="AC1383" s="426">
        <v>24</v>
      </c>
      <c r="AD1383" s="426">
        <v>25</v>
      </c>
      <c r="AE1383" s="426">
        <v>26</v>
      </c>
      <c r="AF1383" s="426">
        <v>27</v>
      </c>
      <c r="AG1383" s="426">
        <v>28</v>
      </c>
      <c r="AH1383" s="426">
        <v>29</v>
      </c>
      <c r="AI1383" s="426">
        <v>30</v>
      </c>
      <c r="AJ1383" s="426">
        <v>31</v>
      </c>
      <c r="AK1383" s="426">
        <v>32</v>
      </c>
      <c r="AL1383" s="426">
        <v>33</v>
      </c>
      <c r="AM1383" s="426">
        <v>34</v>
      </c>
      <c r="AN1383" s="426">
        <v>35</v>
      </c>
      <c r="AO1383" s="426">
        <v>36</v>
      </c>
      <c r="AP1383" s="426">
        <v>37</v>
      </c>
      <c r="AQ1383" s="426">
        <v>38</v>
      </c>
      <c r="AR1383" s="426">
        <v>39</v>
      </c>
      <c r="AS1383" s="426">
        <v>40</v>
      </c>
      <c r="AT1383" s="426">
        <v>41</v>
      </c>
      <c r="AU1383" s="426">
        <v>42</v>
      </c>
      <c r="AV1383" s="426">
        <v>43</v>
      </c>
      <c r="AW1383" s="426">
        <v>44</v>
      </c>
      <c r="AX1383" s="426">
        <v>45</v>
      </c>
      <c r="AY1383" s="426">
        <v>46</v>
      </c>
      <c r="AZ1383" s="426">
        <v>47</v>
      </c>
      <c r="BA1383" s="426">
        <v>48</v>
      </c>
      <c r="BB1383" s="426">
        <v>49</v>
      </c>
      <c r="BC1383" s="426">
        <v>50</v>
      </c>
      <c r="BD1383" s="426">
        <v>51</v>
      </c>
      <c r="BE1383" s="426">
        <v>52</v>
      </c>
      <c r="BF1383" s="426">
        <v>53</v>
      </c>
      <c r="BG1383" s="426">
        <v>54</v>
      </c>
      <c r="BH1383" s="426">
        <v>55</v>
      </c>
      <c r="BI1383" s="426">
        <v>56</v>
      </c>
      <c r="BJ1383" s="426">
        <v>57</v>
      </c>
      <c r="BK1383" s="426">
        <v>58</v>
      </c>
      <c r="BL1383" s="426">
        <v>59</v>
      </c>
      <c r="BM1383" s="426">
        <v>60</v>
      </c>
      <c r="BN1383" s="426">
        <v>61</v>
      </c>
      <c r="BO1383" s="426">
        <v>62</v>
      </c>
      <c r="BP1383" s="426">
        <v>63</v>
      </c>
      <c r="BQ1383" s="426">
        <v>64</v>
      </c>
      <c r="BR1383" s="426">
        <v>65</v>
      </c>
      <c r="BS1383" s="426">
        <v>66</v>
      </c>
      <c r="BT1383" s="426">
        <v>67</v>
      </c>
      <c r="BU1383" s="426">
        <v>68</v>
      </c>
      <c r="BV1383" s="426">
        <v>69</v>
      </c>
      <c r="BW1383" s="426">
        <v>70</v>
      </c>
      <c r="BX1383" s="426">
        <v>71</v>
      </c>
      <c r="BY1383" s="426">
        <v>72</v>
      </c>
      <c r="BZ1383" s="426">
        <v>73</v>
      </c>
      <c r="CA1383" s="426">
        <v>74</v>
      </c>
      <c r="CB1383" s="426">
        <v>75</v>
      </c>
      <c r="CC1383" s="426">
        <v>76</v>
      </c>
      <c r="CD1383" s="426">
        <v>77</v>
      </c>
      <c r="CE1383" s="426">
        <v>78</v>
      </c>
      <c r="CF1383" s="426">
        <v>79</v>
      </c>
      <c r="CG1383" s="426">
        <v>80</v>
      </c>
      <c r="CH1383" s="426">
        <v>81</v>
      </c>
      <c r="CI1383" s="426">
        <v>82</v>
      </c>
      <c r="CJ1383" s="426">
        <v>83</v>
      </c>
      <c r="CK1383" s="426">
        <v>84</v>
      </c>
      <c r="CL1383" s="426">
        <v>85</v>
      </c>
      <c r="CM1383" s="426">
        <v>86</v>
      </c>
      <c r="CN1383" s="426">
        <v>87</v>
      </c>
      <c r="CO1383" s="426">
        <v>88</v>
      </c>
      <c r="CP1383" s="426">
        <v>89</v>
      </c>
      <c r="CQ1383" s="426">
        <v>90</v>
      </c>
      <c r="CR1383" s="426">
        <v>91</v>
      </c>
      <c r="CS1383" s="426">
        <v>92</v>
      </c>
      <c r="CT1383" s="426">
        <v>93</v>
      </c>
      <c r="CU1383" s="426">
        <v>94</v>
      </c>
      <c r="CV1383" s="426">
        <v>95</v>
      </c>
      <c r="CW1383" s="426">
        <v>96</v>
      </c>
      <c r="CX1383" s="426">
        <v>97</v>
      </c>
      <c r="CY1383" s="426">
        <v>98</v>
      </c>
      <c r="CZ1383" s="426">
        <v>99</v>
      </c>
      <c r="DA1383" s="426">
        <v>100</v>
      </c>
      <c r="DB1383" s="426">
        <v>101</v>
      </c>
      <c r="DC1383" s="426">
        <v>102</v>
      </c>
      <c r="DD1383" s="426">
        <v>103</v>
      </c>
      <c r="DE1383" s="426">
        <v>104</v>
      </c>
      <c r="DF1383" s="426">
        <v>105</v>
      </c>
      <c r="DG1383" s="426">
        <v>106</v>
      </c>
      <c r="DH1383" s="426">
        <v>107</v>
      </c>
      <c r="DI1383" s="426">
        <v>108</v>
      </c>
      <c r="DJ1383" s="426">
        <v>109</v>
      </c>
      <c r="DK1383" s="426">
        <v>110</v>
      </c>
      <c r="DL1383" s="426">
        <v>111</v>
      </c>
      <c r="DM1383" s="426">
        <v>112</v>
      </c>
      <c r="DN1383" s="426">
        <v>113</v>
      </c>
      <c r="DO1383" s="426">
        <v>114</v>
      </c>
      <c r="DP1383" s="426">
        <v>115</v>
      </c>
      <c r="DQ1383" s="426">
        <v>116</v>
      </c>
      <c r="DR1383" s="426">
        <v>117</v>
      </c>
      <c r="DS1383" s="426">
        <v>118</v>
      </c>
      <c r="DT1383" s="426">
        <v>119</v>
      </c>
      <c r="DU1383" s="426">
        <v>120</v>
      </c>
      <c r="DV1383" s="426">
        <v>121</v>
      </c>
      <c r="DW1383" s="426">
        <v>122</v>
      </c>
      <c r="DX1383" s="426">
        <v>123</v>
      </c>
      <c r="DY1383" s="426">
        <v>124</v>
      </c>
      <c r="DZ1383" s="426">
        <v>125</v>
      </c>
      <c r="EA1383" s="426">
        <v>126</v>
      </c>
      <c r="EB1383" s="426">
        <v>127</v>
      </c>
      <c r="EC1383" s="426">
        <v>128</v>
      </c>
      <c r="ED1383" s="426">
        <v>129</v>
      </c>
      <c r="EE1383" s="426">
        <v>130</v>
      </c>
      <c r="EF1383" s="426">
        <v>131</v>
      </c>
      <c r="EG1383" s="426">
        <v>132</v>
      </c>
      <c r="EH1383" s="426">
        <v>133</v>
      </c>
      <c r="EI1383" s="426">
        <v>134</v>
      </c>
      <c r="EJ1383" s="426">
        <v>135</v>
      </c>
      <c r="EK1383" s="426">
        <v>136</v>
      </c>
      <c r="EL1383" s="426">
        <v>137</v>
      </c>
      <c r="EM1383" s="426">
        <v>138</v>
      </c>
      <c r="EN1383" s="426">
        <v>139</v>
      </c>
      <c r="EO1383" s="426">
        <v>140</v>
      </c>
      <c r="EP1383" s="426">
        <v>141</v>
      </c>
      <c r="EQ1383" s="426">
        <v>142</v>
      </c>
      <c r="ER1383" s="426">
        <v>143</v>
      </c>
      <c r="ES1383" s="426">
        <v>144</v>
      </c>
      <c r="ET1383" s="426">
        <v>145</v>
      </c>
      <c r="EU1383" s="426">
        <v>146</v>
      </c>
      <c r="EV1383" s="426">
        <v>147</v>
      </c>
      <c r="EW1383" s="426">
        <v>148</v>
      </c>
      <c r="EX1383" s="426">
        <v>149</v>
      </c>
      <c r="EY1383" s="426">
        <v>150</v>
      </c>
      <c r="EZ1383" s="426">
        <v>151</v>
      </c>
      <c r="FA1383" s="426">
        <v>152</v>
      </c>
      <c r="FB1383" s="426">
        <v>153</v>
      </c>
      <c r="FC1383" s="426">
        <v>154</v>
      </c>
      <c r="FD1383" s="426">
        <v>155</v>
      </c>
      <c r="FE1383" s="426">
        <v>156</v>
      </c>
      <c r="FF1383" s="426">
        <v>157</v>
      </c>
      <c r="FG1383" s="426">
        <v>158</v>
      </c>
      <c r="FH1383" s="426">
        <v>159</v>
      </c>
      <c r="FI1383" s="426">
        <v>160</v>
      </c>
      <c r="FJ1383" s="426">
        <v>161</v>
      </c>
      <c r="FK1383" s="426">
        <v>162</v>
      </c>
      <c r="FL1383" s="426">
        <v>163</v>
      </c>
      <c r="FM1383" s="426">
        <v>164</v>
      </c>
      <c r="FN1383" s="426">
        <v>165</v>
      </c>
      <c r="FO1383" s="426">
        <v>166</v>
      </c>
      <c r="FP1383" s="426">
        <v>167</v>
      </c>
      <c r="FQ1383" s="426">
        <v>168</v>
      </c>
      <c r="FR1383" s="426">
        <v>169</v>
      </c>
      <c r="FS1383" s="426">
        <v>170</v>
      </c>
      <c r="FT1383" s="426">
        <v>171</v>
      </c>
      <c r="FU1383" s="426">
        <v>172</v>
      </c>
      <c r="FV1383" s="426">
        <v>173</v>
      </c>
      <c r="FW1383" s="426">
        <v>174</v>
      </c>
      <c r="FX1383" s="426">
        <v>175</v>
      </c>
      <c r="FY1383" s="426">
        <v>176</v>
      </c>
      <c r="FZ1383" s="426">
        <v>177</v>
      </c>
      <c r="GA1383" s="426">
        <v>178</v>
      </c>
      <c r="GB1383" s="426">
        <v>179</v>
      </c>
      <c r="GC1383" s="426">
        <v>180</v>
      </c>
      <c r="GD1383" s="426">
        <v>181</v>
      </c>
      <c r="GE1383" s="426">
        <v>182</v>
      </c>
      <c r="GF1383" s="426">
        <v>183</v>
      </c>
      <c r="GG1383" s="426">
        <v>184</v>
      </c>
      <c r="GH1383" s="426">
        <v>185</v>
      </c>
      <c r="GI1383" s="426">
        <v>186</v>
      </c>
      <c r="GJ1383" s="426">
        <v>187</v>
      </c>
      <c r="GK1383" s="426">
        <v>188</v>
      </c>
      <c r="GL1383" s="426">
        <v>189</v>
      </c>
      <c r="GM1383" s="426">
        <v>190</v>
      </c>
      <c r="GN1383" s="426">
        <v>191</v>
      </c>
      <c r="GO1383" s="426">
        <v>192</v>
      </c>
      <c r="GP1383" s="426">
        <v>193</v>
      </c>
      <c r="GQ1383" s="426">
        <v>194</v>
      </c>
      <c r="GR1383" s="426">
        <v>195</v>
      </c>
      <c r="GS1383" s="426">
        <v>196</v>
      </c>
      <c r="GT1383" s="426">
        <v>197</v>
      </c>
      <c r="GU1383" s="426">
        <v>198</v>
      </c>
      <c r="GV1383" s="426">
        <v>199</v>
      </c>
      <c r="GW1383" s="426">
        <v>200</v>
      </c>
      <c r="GX1383" s="426">
        <v>201</v>
      </c>
      <c r="GY1383" s="426">
        <v>202</v>
      </c>
      <c r="GZ1383" s="426">
        <v>203</v>
      </c>
      <c r="HA1383" s="426">
        <v>204</v>
      </c>
      <c r="HB1383" s="426">
        <v>205</v>
      </c>
      <c r="HC1383" s="426">
        <v>206</v>
      </c>
      <c r="HD1383" s="426">
        <v>207</v>
      </c>
      <c r="HE1383" s="426">
        <v>208</v>
      </c>
      <c r="HF1383" s="426">
        <v>209</v>
      </c>
      <c r="HG1383" s="426">
        <v>210</v>
      </c>
      <c r="HH1383" s="426">
        <v>211</v>
      </c>
      <c r="HI1383" s="426">
        <v>212</v>
      </c>
      <c r="HJ1383" s="426">
        <v>213</v>
      </c>
      <c r="HK1383" s="426">
        <v>214</v>
      </c>
      <c r="HL1383" s="426">
        <v>215</v>
      </c>
      <c r="HM1383" s="426">
        <v>216</v>
      </c>
      <c r="HN1383" s="426">
        <v>217</v>
      </c>
      <c r="HO1383" s="426">
        <v>218</v>
      </c>
      <c r="HP1383" s="426">
        <v>219</v>
      </c>
      <c r="HQ1383" s="426">
        <v>220</v>
      </c>
      <c r="HR1383" s="426">
        <v>221</v>
      </c>
      <c r="HS1383" s="426">
        <v>222</v>
      </c>
      <c r="HT1383" s="426">
        <v>223</v>
      </c>
      <c r="HU1383" s="426">
        <v>224</v>
      </c>
      <c r="HV1383" s="426">
        <v>225</v>
      </c>
      <c r="HW1383" s="426">
        <v>226</v>
      </c>
      <c r="HX1383" s="426">
        <v>227</v>
      </c>
      <c r="HY1383" s="426">
        <v>228</v>
      </c>
      <c r="HZ1383" s="426">
        <v>229</v>
      </c>
      <c r="IA1383" s="426">
        <v>230</v>
      </c>
      <c r="IB1383" s="426">
        <v>231</v>
      </c>
      <c r="IC1383" s="426">
        <v>232</v>
      </c>
      <c r="ID1383" s="426">
        <v>233</v>
      </c>
      <c r="IE1383" s="426">
        <v>234</v>
      </c>
      <c r="IF1383" s="426">
        <v>235</v>
      </c>
      <c r="IG1383" s="426">
        <v>236</v>
      </c>
      <c r="IH1383" s="426">
        <v>237</v>
      </c>
      <c r="II1383" s="426">
        <v>238</v>
      </c>
      <c r="IJ1383" s="426">
        <v>239</v>
      </c>
      <c r="IK1383" s="426">
        <v>240</v>
      </c>
      <c r="IL1383" s="426">
        <v>241</v>
      </c>
      <c r="IM1383" s="426">
        <v>242</v>
      </c>
      <c r="IN1383" s="426">
        <v>243</v>
      </c>
      <c r="IO1383" s="426">
        <v>244</v>
      </c>
      <c r="IP1383" s="426">
        <v>245</v>
      </c>
      <c r="IQ1383" s="426">
        <v>246</v>
      </c>
      <c r="IR1383" s="426">
        <v>247</v>
      </c>
      <c r="IS1383" s="426">
        <v>248</v>
      </c>
      <c r="IT1383" s="426">
        <v>249</v>
      </c>
      <c r="IU1383" s="426">
        <v>250</v>
      </c>
      <c r="IV1383" s="426">
        <v>251</v>
      </c>
      <c r="IW1383" s="426">
        <v>252</v>
      </c>
      <c r="IX1383" s="426">
        <v>253</v>
      </c>
      <c r="IY1383" s="426">
        <v>254</v>
      </c>
      <c r="IZ1383" s="426">
        <v>255</v>
      </c>
      <c r="JA1383" s="426">
        <v>256</v>
      </c>
      <c r="JB1383" s="426">
        <v>257</v>
      </c>
      <c r="JC1383" s="426">
        <v>258</v>
      </c>
      <c r="JD1383" s="426">
        <v>259</v>
      </c>
      <c r="JE1383" s="426">
        <v>260</v>
      </c>
      <c r="JF1383" s="426">
        <v>261</v>
      </c>
      <c r="JG1383" s="426">
        <v>262</v>
      </c>
      <c r="JH1383" s="426">
        <v>263</v>
      </c>
      <c r="JI1383" s="426">
        <v>264</v>
      </c>
      <c r="JJ1383" s="426">
        <v>265</v>
      </c>
      <c r="JK1383" s="426">
        <v>266</v>
      </c>
      <c r="JL1383" s="426">
        <v>267</v>
      </c>
      <c r="JM1383" s="426">
        <v>268</v>
      </c>
      <c r="JN1383" s="426">
        <v>269</v>
      </c>
      <c r="JO1383" s="426">
        <v>270</v>
      </c>
      <c r="JP1383" s="426">
        <v>271</v>
      </c>
      <c r="JQ1383" s="426">
        <v>272</v>
      </c>
      <c r="JR1383" s="426">
        <v>273</v>
      </c>
      <c r="JS1383" s="426">
        <v>274</v>
      </c>
      <c r="JT1383" s="426">
        <v>275</v>
      </c>
      <c r="JU1383" s="426">
        <v>276</v>
      </c>
      <c r="JV1383" s="426">
        <v>277</v>
      </c>
      <c r="JW1383" s="426">
        <v>278</v>
      </c>
      <c r="JX1383" s="426">
        <v>279</v>
      </c>
    </row>
    <row r="1384" spans="4:285" x14ac:dyDescent="0.2">
      <c r="E1384" s="428" t="s">
        <v>157</v>
      </c>
      <c r="F1384" s="426">
        <v>120</v>
      </c>
      <c r="G1384" s="426">
        <v>191</v>
      </c>
      <c r="H1384" s="426">
        <v>89</v>
      </c>
      <c r="I1384" s="426">
        <v>48</v>
      </c>
      <c r="J1384" s="426">
        <v>104</v>
      </c>
      <c r="K1384" s="426">
        <v>269</v>
      </c>
      <c r="L1384" s="426">
        <v>134</v>
      </c>
      <c r="M1384" s="426">
        <v>195</v>
      </c>
      <c r="N1384" s="426">
        <v>152</v>
      </c>
      <c r="O1384" s="426">
        <v>146</v>
      </c>
      <c r="P1384" s="426">
        <v>189</v>
      </c>
      <c r="Q1384" s="426">
        <v>273</v>
      </c>
      <c r="R1384" s="426">
        <v>161</v>
      </c>
      <c r="S1384" s="426">
        <v>138</v>
      </c>
      <c r="T1384" s="426">
        <v>261</v>
      </c>
      <c r="U1384" s="426">
        <v>82</v>
      </c>
      <c r="V1384" s="426">
        <v>194</v>
      </c>
      <c r="W1384" s="426">
        <v>266</v>
      </c>
      <c r="X1384" s="426">
        <v>241</v>
      </c>
      <c r="Y1384" s="426">
        <v>176</v>
      </c>
      <c r="Z1384" s="426">
        <v>219</v>
      </c>
      <c r="AA1384" s="426">
        <v>224</v>
      </c>
      <c r="AB1384" s="426">
        <v>272</v>
      </c>
      <c r="AC1384" s="426">
        <v>142</v>
      </c>
      <c r="AD1384" s="426">
        <v>268</v>
      </c>
      <c r="AE1384" s="426">
        <v>210</v>
      </c>
      <c r="AF1384" s="426">
        <v>93</v>
      </c>
      <c r="AG1384" s="426">
        <v>26</v>
      </c>
      <c r="AH1384" s="426">
        <v>247</v>
      </c>
      <c r="AI1384" s="426">
        <v>179</v>
      </c>
      <c r="AJ1384" s="426">
        <v>129</v>
      </c>
      <c r="AK1384" s="426">
        <v>243</v>
      </c>
      <c r="AL1384" s="426">
        <v>185</v>
      </c>
      <c r="AM1384" s="426">
        <v>83</v>
      </c>
      <c r="AN1384" s="426">
        <v>213</v>
      </c>
      <c r="AO1384" s="426">
        <v>240</v>
      </c>
      <c r="AP1384" s="426">
        <v>208</v>
      </c>
      <c r="AQ1384" s="426">
        <v>265</v>
      </c>
      <c r="AR1384" s="426">
        <v>258</v>
      </c>
      <c r="AS1384" s="426">
        <v>143</v>
      </c>
      <c r="AT1384" s="426">
        <v>233</v>
      </c>
      <c r="AU1384" s="426">
        <v>209</v>
      </c>
      <c r="AV1384" s="426">
        <v>257</v>
      </c>
      <c r="AW1384" s="426">
        <v>127</v>
      </c>
      <c r="AX1384" s="426">
        <v>242</v>
      </c>
      <c r="AY1384" s="426">
        <v>27</v>
      </c>
      <c r="AZ1384" s="426">
        <v>6</v>
      </c>
      <c r="BA1384" s="426">
        <v>186</v>
      </c>
      <c r="BB1384" s="426">
        <v>181</v>
      </c>
      <c r="BC1384" s="426">
        <v>11</v>
      </c>
      <c r="BD1384" s="426">
        <v>108</v>
      </c>
      <c r="BE1384" s="426">
        <v>98</v>
      </c>
      <c r="BF1384" s="426">
        <v>69</v>
      </c>
      <c r="BG1384" s="426">
        <v>78</v>
      </c>
      <c r="BH1384" s="426">
        <v>207</v>
      </c>
      <c r="BI1384" s="426">
        <v>198</v>
      </c>
      <c r="BJ1384" s="426">
        <v>59</v>
      </c>
      <c r="BK1384" s="426">
        <v>72</v>
      </c>
      <c r="BL1384" s="426">
        <v>253</v>
      </c>
      <c r="BM1384" s="426">
        <v>211</v>
      </c>
      <c r="BN1384" s="426">
        <v>35</v>
      </c>
      <c r="BO1384" s="426">
        <v>24</v>
      </c>
      <c r="BP1384" s="426">
        <v>275</v>
      </c>
      <c r="BQ1384" s="426">
        <v>175</v>
      </c>
      <c r="BR1384" s="426">
        <v>37</v>
      </c>
      <c r="BS1384" s="426">
        <v>229</v>
      </c>
      <c r="BT1384" s="426">
        <v>184</v>
      </c>
      <c r="BU1384" s="426">
        <v>29</v>
      </c>
      <c r="BV1384" s="426">
        <v>238</v>
      </c>
      <c r="BW1384" s="426">
        <v>46</v>
      </c>
      <c r="BX1384" s="426">
        <v>128</v>
      </c>
      <c r="BY1384" s="426">
        <v>145</v>
      </c>
      <c r="BZ1384" s="426">
        <v>41</v>
      </c>
      <c r="CA1384" s="426">
        <v>170</v>
      </c>
      <c r="CB1384" s="426">
        <v>278</v>
      </c>
      <c r="CC1384" s="426">
        <v>30</v>
      </c>
      <c r="CD1384" s="426">
        <v>250</v>
      </c>
      <c r="CE1384" s="426">
        <v>79</v>
      </c>
      <c r="CF1384" s="426">
        <v>106</v>
      </c>
      <c r="CG1384" s="426">
        <v>178</v>
      </c>
      <c r="CH1384" s="426">
        <v>160</v>
      </c>
      <c r="CI1384" s="426">
        <v>260</v>
      </c>
      <c r="CJ1384" s="426">
        <v>44</v>
      </c>
      <c r="CK1384" s="426">
        <v>67</v>
      </c>
      <c r="CL1384" s="426">
        <v>73</v>
      </c>
      <c r="CM1384" s="426">
        <v>234</v>
      </c>
      <c r="CN1384" s="426">
        <v>101</v>
      </c>
      <c r="CO1384" s="426">
        <v>215</v>
      </c>
      <c r="CP1384" s="426">
        <v>156</v>
      </c>
      <c r="CQ1384" s="426">
        <v>216</v>
      </c>
      <c r="CR1384" s="426">
        <v>159</v>
      </c>
      <c r="CS1384" s="426">
        <v>61</v>
      </c>
      <c r="CT1384" s="426">
        <v>262</v>
      </c>
      <c r="CU1384" s="426">
        <v>218</v>
      </c>
      <c r="CV1384" s="426">
        <v>183</v>
      </c>
      <c r="CW1384" s="426">
        <v>75</v>
      </c>
      <c r="CX1384" s="426">
        <v>3</v>
      </c>
      <c r="CY1384" s="426">
        <v>96</v>
      </c>
      <c r="CZ1384" s="426">
        <v>193</v>
      </c>
      <c r="DA1384" s="426">
        <v>214</v>
      </c>
      <c r="DB1384" s="426">
        <v>85</v>
      </c>
      <c r="DC1384" s="426">
        <v>270</v>
      </c>
      <c r="DD1384" s="426">
        <v>36</v>
      </c>
      <c r="DE1384" s="426">
        <v>71</v>
      </c>
      <c r="DF1384" s="426">
        <v>116</v>
      </c>
      <c r="DG1384" s="426">
        <v>110</v>
      </c>
      <c r="DH1384" s="426">
        <v>141</v>
      </c>
      <c r="DI1384" s="426">
        <v>22</v>
      </c>
      <c r="DJ1384" s="426">
        <v>91</v>
      </c>
      <c r="DK1384" s="426">
        <v>63</v>
      </c>
      <c r="DL1384" s="426">
        <v>130</v>
      </c>
      <c r="DM1384" s="426">
        <v>230</v>
      </c>
      <c r="DN1384" s="426">
        <v>147</v>
      </c>
      <c r="DO1384" s="426">
        <v>77</v>
      </c>
      <c r="DP1384" s="426">
        <v>249</v>
      </c>
      <c r="DQ1384" s="426">
        <v>202</v>
      </c>
      <c r="DR1384" s="426">
        <v>80</v>
      </c>
      <c r="DS1384" s="426">
        <v>109</v>
      </c>
      <c r="DT1384" s="426">
        <v>256</v>
      </c>
      <c r="DU1384" s="426">
        <v>21</v>
      </c>
      <c r="DV1384" s="426">
        <v>25</v>
      </c>
      <c r="DW1384" s="426">
        <v>28</v>
      </c>
      <c r="DX1384" s="426">
        <v>201</v>
      </c>
      <c r="DY1384" s="426">
        <v>112</v>
      </c>
      <c r="DZ1384" s="426">
        <v>169</v>
      </c>
      <c r="EA1384" s="426">
        <v>190</v>
      </c>
      <c r="EB1384" s="426">
        <v>248</v>
      </c>
      <c r="EC1384" s="426">
        <v>115</v>
      </c>
      <c r="ED1384" s="426">
        <v>125</v>
      </c>
      <c r="EE1384" s="426">
        <v>237</v>
      </c>
      <c r="EF1384" s="426">
        <v>17</v>
      </c>
      <c r="EG1384" s="426">
        <v>203</v>
      </c>
      <c r="EH1384" s="426">
        <v>135</v>
      </c>
      <c r="EI1384" s="426">
        <v>137</v>
      </c>
      <c r="EJ1384" s="426">
        <v>87</v>
      </c>
      <c r="EK1384" s="426">
        <v>15</v>
      </c>
      <c r="EL1384" s="426">
        <v>259</v>
      </c>
      <c r="EM1384" s="426">
        <v>231</v>
      </c>
      <c r="EN1384" s="426">
        <v>246</v>
      </c>
      <c r="EO1384" s="426">
        <v>174</v>
      </c>
      <c r="EP1384" s="426">
        <v>228</v>
      </c>
      <c r="EQ1384" s="426">
        <v>173</v>
      </c>
      <c r="ER1384" s="426">
        <v>95</v>
      </c>
      <c r="ES1384" s="426">
        <v>162</v>
      </c>
      <c r="ET1384" s="426">
        <v>111</v>
      </c>
      <c r="EU1384" s="426">
        <v>45</v>
      </c>
      <c r="EV1384" s="426">
        <v>103</v>
      </c>
      <c r="EW1384" s="426">
        <v>182</v>
      </c>
      <c r="EX1384" s="426">
        <v>121</v>
      </c>
      <c r="EY1384" s="426">
        <v>239</v>
      </c>
      <c r="EZ1384" s="426">
        <v>200</v>
      </c>
      <c r="FA1384" s="426">
        <v>166</v>
      </c>
      <c r="FB1384" s="426">
        <v>177</v>
      </c>
      <c r="FC1384" s="426">
        <v>57</v>
      </c>
      <c r="FD1384" s="426">
        <v>133</v>
      </c>
      <c r="FE1384" s="426">
        <v>197</v>
      </c>
      <c r="FF1384" s="426">
        <v>99</v>
      </c>
      <c r="FG1384" s="426">
        <v>60</v>
      </c>
      <c r="FH1384" s="426">
        <v>188</v>
      </c>
      <c r="FI1384" s="426">
        <v>68</v>
      </c>
      <c r="FJ1384" s="426">
        <v>122</v>
      </c>
      <c r="FK1384" s="426">
        <v>10</v>
      </c>
      <c r="FL1384" s="426">
        <v>81</v>
      </c>
      <c r="FM1384" s="426">
        <v>196</v>
      </c>
      <c r="FN1384" s="426">
        <v>118</v>
      </c>
      <c r="FO1384" s="426">
        <v>149</v>
      </c>
      <c r="FP1384" s="426">
        <v>114</v>
      </c>
      <c r="FQ1384" s="426">
        <v>187</v>
      </c>
      <c r="FR1384" s="426">
        <v>223</v>
      </c>
      <c r="FS1384" s="426">
        <v>4</v>
      </c>
      <c r="FT1384" s="426">
        <v>65</v>
      </c>
      <c r="FU1384" s="426">
        <v>124</v>
      </c>
      <c r="FV1384" s="426">
        <v>167</v>
      </c>
      <c r="FW1384" s="426">
        <v>2</v>
      </c>
      <c r="FX1384" s="426">
        <v>254</v>
      </c>
      <c r="FY1384" s="426">
        <v>9</v>
      </c>
      <c r="FZ1384" s="426">
        <v>56</v>
      </c>
      <c r="GA1384" s="426">
        <v>150</v>
      </c>
      <c r="GB1384" s="426">
        <v>151</v>
      </c>
      <c r="GC1384" s="426">
        <v>267</v>
      </c>
      <c r="GD1384" s="426">
        <v>205</v>
      </c>
      <c r="GE1384" s="426">
        <v>144</v>
      </c>
      <c r="GF1384" s="426">
        <v>42</v>
      </c>
      <c r="GG1384" s="426">
        <v>126</v>
      </c>
      <c r="GH1384" s="426">
        <v>7</v>
      </c>
      <c r="GI1384" s="426">
        <v>20</v>
      </c>
      <c r="GJ1384" s="426">
        <v>51</v>
      </c>
      <c r="GK1384" s="426">
        <v>164</v>
      </c>
      <c r="GL1384" s="426">
        <v>43</v>
      </c>
      <c r="GM1384" s="426">
        <v>227</v>
      </c>
      <c r="GN1384" s="426">
        <v>19</v>
      </c>
      <c r="GO1384" s="426">
        <v>64</v>
      </c>
      <c r="GP1384" s="426">
        <v>154</v>
      </c>
      <c r="GQ1384" s="426">
        <v>33</v>
      </c>
      <c r="GR1384" s="426">
        <v>163</v>
      </c>
      <c r="GS1384" s="426">
        <v>40</v>
      </c>
      <c r="GT1384" s="426">
        <v>235</v>
      </c>
      <c r="GU1384" s="426">
        <v>155</v>
      </c>
      <c r="GV1384" s="426">
        <v>86</v>
      </c>
      <c r="GW1384" s="426">
        <v>252</v>
      </c>
      <c r="GX1384" s="426">
        <v>39</v>
      </c>
      <c r="GY1384" s="426">
        <v>76</v>
      </c>
      <c r="GZ1384" s="426">
        <v>105</v>
      </c>
      <c r="HA1384" s="426">
        <v>172</v>
      </c>
      <c r="HB1384" s="426">
        <v>279</v>
      </c>
      <c r="HC1384" s="426">
        <v>18</v>
      </c>
      <c r="HD1384" s="426">
        <v>271</v>
      </c>
      <c r="HE1384" s="426">
        <v>50</v>
      </c>
      <c r="HF1384" s="426">
        <v>117</v>
      </c>
      <c r="HG1384" s="426">
        <v>123</v>
      </c>
      <c r="HH1384" s="426">
        <v>139</v>
      </c>
      <c r="HI1384" s="426">
        <v>16</v>
      </c>
      <c r="HJ1384" s="426">
        <v>47</v>
      </c>
      <c r="HK1384" s="426">
        <v>153</v>
      </c>
      <c r="HL1384" s="426">
        <v>204</v>
      </c>
      <c r="HM1384" s="426">
        <v>277</v>
      </c>
      <c r="HN1384" s="426">
        <v>148</v>
      </c>
      <c r="HO1384" s="426">
        <v>55</v>
      </c>
      <c r="HP1384" s="426">
        <v>90</v>
      </c>
      <c r="HQ1384" s="426">
        <v>13</v>
      </c>
      <c r="HR1384" s="426">
        <v>14</v>
      </c>
      <c r="HS1384" s="426">
        <v>225</v>
      </c>
      <c r="HT1384" s="426">
        <v>97</v>
      </c>
      <c r="HU1384" s="426">
        <v>245</v>
      </c>
      <c r="HV1384" s="426">
        <v>54</v>
      </c>
      <c r="HW1384" s="426">
        <v>232</v>
      </c>
      <c r="HX1384" s="426">
        <v>84</v>
      </c>
      <c r="HY1384" s="426">
        <v>274</v>
      </c>
      <c r="HZ1384" s="426">
        <v>136</v>
      </c>
      <c r="IA1384" s="426">
        <v>34</v>
      </c>
      <c r="IB1384" s="426">
        <v>102</v>
      </c>
      <c r="IC1384" s="426">
        <v>199</v>
      </c>
      <c r="ID1384" s="426">
        <v>251</v>
      </c>
      <c r="IE1384" s="426">
        <v>92</v>
      </c>
      <c r="IF1384" s="426">
        <v>171</v>
      </c>
      <c r="IG1384" s="426">
        <v>119</v>
      </c>
      <c r="IH1384" s="426">
        <v>53</v>
      </c>
      <c r="II1384" s="426">
        <v>131</v>
      </c>
      <c r="IJ1384" s="426">
        <v>88</v>
      </c>
      <c r="IK1384" s="426">
        <v>157</v>
      </c>
      <c r="IL1384" s="426">
        <v>5</v>
      </c>
      <c r="IM1384" s="426">
        <v>158</v>
      </c>
      <c r="IN1384" s="426">
        <v>32</v>
      </c>
      <c r="IO1384" s="426">
        <v>52</v>
      </c>
      <c r="IP1384" s="426">
        <v>222</v>
      </c>
      <c r="IQ1384" s="426">
        <v>74</v>
      </c>
      <c r="IR1384" s="426">
        <v>236</v>
      </c>
      <c r="IS1384" s="426">
        <v>49</v>
      </c>
      <c r="IT1384" s="426">
        <v>276</v>
      </c>
      <c r="IU1384" s="426">
        <v>168</v>
      </c>
      <c r="IV1384" s="426">
        <v>165</v>
      </c>
      <c r="IW1384" s="426">
        <v>100</v>
      </c>
      <c r="IX1384" s="426">
        <v>107</v>
      </c>
      <c r="IY1384" s="426">
        <v>8</v>
      </c>
      <c r="IZ1384" s="426">
        <v>192</v>
      </c>
      <c r="JA1384" s="426">
        <v>62</v>
      </c>
      <c r="JB1384" s="426">
        <v>220</v>
      </c>
      <c r="JC1384" s="426">
        <v>94</v>
      </c>
      <c r="JD1384" s="426">
        <v>113</v>
      </c>
      <c r="JE1384" s="426">
        <v>66</v>
      </c>
      <c r="JF1384" s="426">
        <v>23</v>
      </c>
      <c r="JG1384" s="426">
        <v>70</v>
      </c>
      <c r="JH1384" s="426">
        <v>12</v>
      </c>
      <c r="JI1384" s="426">
        <v>206</v>
      </c>
      <c r="JJ1384" s="426">
        <v>221</v>
      </c>
      <c r="JK1384" s="426">
        <v>255</v>
      </c>
      <c r="JL1384" s="426">
        <v>140</v>
      </c>
      <c r="JM1384" s="426">
        <v>244</v>
      </c>
      <c r="JN1384" s="426">
        <v>58</v>
      </c>
      <c r="JO1384" s="426">
        <v>217</v>
      </c>
      <c r="JP1384" s="426">
        <v>212</v>
      </c>
      <c r="JQ1384" s="426">
        <v>1</v>
      </c>
      <c r="JR1384" s="426">
        <v>264</v>
      </c>
      <c r="JS1384" s="426">
        <v>31</v>
      </c>
      <c r="JT1384" s="426">
        <v>226</v>
      </c>
      <c r="JU1384" s="426">
        <v>263</v>
      </c>
      <c r="JV1384" s="426">
        <v>38</v>
      </c>
      <c r="JW1384" s="426">
        <v>180</v>
      </c>
      <c r="JX1384" s="426">
        <v>132</v>
      </c>
    </row>
    <row r="1385" spans="4:285" x14ac:dyDescent="0.2">
      <c r="E1385" s="428" t="s">
        <v>159</v>
      </c>
      <c r="F1385" s="426">
        <v>279</v>
      </c>
      <c r="G1385" s="426">
        <v>159</v>
      </c>
      <c r="H1385" s="426">
        <v>145</v>
      </c>
      <c r="I1385" s="426">
        <v>40</v>
      </c>
      <c r="J1385" s="426">
        <v>32</v>
      </c>
      <c r="K1385" s="426">
        <v>252</v>
      </c>
      <c r="L1385" s="426">
        <v>215</v>
      </c>
      <c r="M1385" s="426">
        <v>114</v>
      </c>
      <c r="N1385" s="426">
        <v>3</v>
      </c>
      <c r="O1385" s="426">
        <v>126</v>
      </c>
      <c r="P1385" s="426">
        <v>78</v>
      </c>
      <c r="Q1385" s="426">
        <v>71</v>
      </c>
      <c r="R1385" s="426">
        <v>11</v>
      </c>
      <c r="S1385" s="426">
        <v>17</v>
      </c>
      <c r="T1385" s="426">
        <v>272</v>
      </c>
      <c r="U1385" s="426">
        <v>113</v>
      </c>
      <c r="V1385" s="426">
        <v>13</v>
      </c>
      <c r="W1385" s="426">
        <v>74</v>
      </c>
      <c r="X1385" s="426">
        <v>107</v>
      </c>
      <c r="Y1385" s="426">
        <v>173</v>
      </c>
      <c r="Z1385" s="426">
        <v>94</v>
      </c>
      <c r="AA1385" s="426">
        <v>79</v>
      </c>
      <c r="AB1385" s="426">
        <v>59</v>
      </c>
      <c r="AC1385" s="426">
        <v>96</v>
      </c>
      <c r="AD1385" s="426">
        <v>14</v>
      </c>
      <c r="AE1385" s="426">
        <v>44</v>
      </c>
      <c r="AF1385" s="426">
        <v>83</v>
      </c>
      <c r="AG1385" s="426">
        <v>151</v>
      </c>
      <c r="AH1385" s="426">
        <v>10</v>
      </c>
      <c r="AI1385" s="426">
        <v>36</v>
      </c>
      <c r="AJ1385" s="426">
        <v>260</v>
      </c>
      <c r="AK1385" s="426">
        <v>66</v>
      </c>
      <c r="AL1385" s="426">
        <v>225</v>
      </c>
      <c r="AM1385" s="426">
        <v>5</v>
      </c>
      <c r="AN1385" s="426">
        <v>164</v>
      </c>
      <c r="AO1385" s="426">
        <v>50</v>
      </c>
      <c r="AP1385" s="426">
        <v>138</v>
      </c>
      <c r="AQ1385" s="426">
        <v>112</v>
      </c>
      <c r="AR1385" s="426">
        <v>20</v>
      </c>
      <c r="AS1385" s="426">
        <v>149</v>
      </c>
      <c r="AT1385" s="426">
        <v>157</v>
      </c>
      <c r="AU1385" s="426">
        <v>171</v>
      </c>
      <c r="AV1385" s="426">
        <v>116</v>
      </c>
      <c r="AW1385" s="426">
        <v>62</v>
      </c>
      <c r="AX1385" s="426">
        <v>39</v>
      </c>
      <c r="AY1385" s="426">
        <v>104</v>
      </c>
      <c r="AZ1385" s="426">
        <v>156</v>
      </c>
      <c r="BA1385" s="426">
        <v>136</v>
      </c>
      <c r="BB1385" s="426">
        <v>131</v>
      </c>
      <c r="BC1385" s="426">
        <v>263</v>
      </c>
      <c r="BD1385" s="426">
        <v>77</v>
      </c>
      <c r="BE1385" s="426">
        <v>195</v>
      </c>
      <c r="BF1385" s="426">
        <v>176</v>
      </c>
      <c r="BG1385" s="426">
        <v>1</v>
      </c>
      <c r="BH1385" s="426">
        <v>181</v>
      </c>
      <c r="BI1385" s="426">
        <v>125</v>
      </c>
      <c r="BJ1385" s="426">
        <v>274</v>
      </c>
      <c r="BK1385" s="426">
        <v>120</v>
      </c>
      <c r="BL1385" s="426">
        <v>80</v>
      </c>
      <c r="BM1385" s="426">
        <v>167</v>
      </c>
      <c r="BN1385" s="426">
        <v>63</v>
      </c>
      <c r="BO1385" s="426">
        <v>185</v>
      </c>
      <c r="BP1385" s="426">
        <v>121</v>
      </c>
      <c r="BQ1385" s="426">
        <v>186</v>
      </c>
      <c r="BR1385" s="426">
        <v>233</v>
      </c>
      <c r="BS1385" s="426">
        <v>143</v>
      </c>
      <c r="BT1385" s="426">
        <v>150</v>
      </c>
      <c r="BU1385" s="426">
        <v>235</v>
      </c>
      <c r="BV1385" s="426">
        <v>45</v>
      </c>
      <c r="BW1385" s="426">
        <v>108</v>
      </c>
      <c r="BX1385" s="426">
        <v>155</v>
      </c>
      <c r="BY1385" s="426">
        <v>49</v>
      </c>
      <c r="BZ1385" s="426">
        <v>110</v>
      </c>
      <c r="CA1385" s="426">
        <v>103</v>
      </c>
      <c r="CB1385" s="426">
        <v>128</v>
      </c>
      <c r="CC1385" s="426">
        <v>222</v>
      </c>
      <c r="CD1385" s="426">
        <v>130</v>
      </c>
      <c r="CE1385" s="426">
        <v>124</v>
      </c>
      <c r="CF1385" s="426">
        <v>12</v>
      </c>
      <c r="CG1385" s="426">
        <v>234</v>
      </c>
      <c r="CH1385" s="426">
        <v>152</v>
      </c>
      <c r="CI1385" s="426">
        <v>115</v>
      </c>
      <c r="CJ1385" s="426">
        <v>2</v>
      </c>
      <c r="CK1385" s="426">
        <v>166</v>
      </c>
      <c r="CL1385" s="426">
        <v>198</v>
      </c>
      <c r="CM1385" s="426">
        <v>70</v>
      </c>
      <c r="CN1385" s="426">
        <v>275</v>
      </c>
      <c r="CO1385" s="426">
        <v>75</v>
      </c>
      <c r="CP1385" s="426">
        <v>97</v>
      </c>
      <c r="CQ1385" s="426">
        <v>61</v>
      </c>
      <c r="CR1385" s="426">
        <v>239</v>
      </c>
      <c r="CS1385" s="426">
        <v>160</v>
      </c>
      <c r="CT1385" s="426">
        <v>24</v>
      </c>
      <c r="CU1385" s="426">
        <v>42</v>
      </c>
      <c r="CV1385" s="426">
        <v>38</v>
      </c>
      <c r="CW1385" s="426">
        <v>8</v>
      </c>
      <c r="CX1385" s="426">
        <v>89</v>
      </c>
      <c r="CY1385" s="426">
        <v>132</v>
      </c>
      <c r="CZ1385" s="426">
        <v>21</v>
      </c>
      <c r="DA1385" s="426">
        <v>27</v>
      </c>
      <c r="DB1385" s="426">
        <v>179</v>
      </c>
      <c r="DC1385" s="426">
        <v>245</v>
      </c>
      <c r="DD1385" s="426">
        <v>119</v>
      </c>
      <c r="DE1385" s="426">
        <v>158</v>
      </c>
      <c r="DF1385" s="426">
        <v>19</v>
      </c>
      <c r="DG1385" s="426">
        <v>88</v>
      </c>
      <c r="DH1385" s="426">
        <v>68</v>
      </c>
      <c r="DI1385" s="426">
        <v>207</v>
      </c>
      <c r="DJ1385" s="426">
        <v>23</v>
      </c>
      <c r="DK1385" s="426">
        <v>117</v>
      </c>
      <c r="DL1385" s="426">
        <v>73</v>
      </c>
      <c r="DM1385" s="426">
        <v>163</v>
      </c>
      <c r="DN1385" s="426">
        <v>237</v>
      </c>
      <c r="DO1385" s="426">
        <v>102</v>
      </c>
      <c r="DP1385" s="426">
        <v>18</v>
      </c>
      <c r="DQ1385" s="426">
        <v>278</v>
      </c>
      <c r="DR1385" s="426">
        <v>133</v>
      </c>
      <c r="DS1385" s="426">
        <v>217</v>
      </c>
      <c r="DT1385" s="426">
        <v>202</v>
      </c>
      <c r="DU1385" s="426">
        <v>26</v>
      </c>
      <c r="DV1385" s="426">
        <v>127</v>
      </c>
      <c r="DW1385" s="426">
        <v>139</v>
      </c>
      <c r="DX1385" s="426">
        <v>184</v>
      </c>
      <c r="DY1385" s="426">
        <v>147</v>
      </c>
      <c r="DZ1385" s="426">
        <v>206</v>
      </c>
      <c r="EA1385" s="426">
        <v>199</v>
      </c>
      <c r="EB1385" s="426">
        <v>244</v>
      </c>
      <c r="EC1385" s="426">
        <v>64</v>
      </c>
      <c r="ED1385" s="426">
        <v>236</v>
      </c>
      <c r="EE1385" s="426">
        <v>259</v>
      </c>
      <c r="EF1385" s="426">
        <v>118</v>
      </c>
      <c r="EG1385" s="426">
        <v>169</v>
      </c>
      <c r="EH1385" s="426">
        <v>134</v>
      </c>
      <c r="EI1385" s="426">
        <v>87</v>
      </c>
      <c r="EJ1385" s="426">
        <v>248</v>
      </c>
      <c r="EK1385" s="426">
        <v>43</v>
      </c>
      <c r="EL1385" s="426">
        <v>129</v>
      </c>
      <c r="EM1385" s="426">
        <v>250</v>
      </c>
      <c r="EN1385" s="426">
        <v>191</v>
      </c>
      <c r="EO1385" s="426">
        <v>84</v>
      </c>
      <c r="EP1385" s="426">
        <v>37</v>
      </c>
      <c r="EQ1385" s="426">
        <v>135</v>
      </c>
      <c r="ER1385" s="426">
        <v>226</v>
      </c>
      <c r="ES1385" s="426">
        <v>53</v>
      </c>
      <c r="ET1385" s="426">
        <v>82</v>
      </c>
      <c r="EU1385" s="426">
        <v>258</v>
      </c>
      <c r="EV1385" s="426">
        <v>95</v>
      </c>
      <c r="EW1385" s="426">
        <v>99</v>
      </c>
      <c r="EX1385" s="426">
        <v>148</v>
      </c>
      <c r="EY1385" s="426">
        <v>141</v>
      </c>
      <c r="EZ1385" s="426">
        <v>7</v>
      </c>
      <c r="FA1385" s="426">
        <v>261</v>
      </c>
      <c r="FB1385" s="426">
        <v>221</v>
      </c>
      <c r="FC1385" s="426">
        <v>15</v>
      </c>
      <c r="FD1385" s="426">
        <v>243</v>
      </c>
      <c r="FE1385" s="426">
        <v>238</v>
      </c>
      <c r="FF1385" s="426">
        <v>25</v>
      </c>
      <c r="FG1385" s="426">
        <v>224</v>
      </c>
      <c r="FH1385" s="426">
        <v>93</v>
      </c>
      <c r="FI1385" s="426">
        <v>47</v>
      </c>
      <c r="FJ1385" s="426">
        <v>174</v>
      </c>
      <c r="FK1385" s="426">
        <v>265</v>
      </c>
      <c r="FL1385" s="426">
        <v>92</v>
      </c>
      <c r="FM1385" s="426">
        <v>220</v>
      </c>
      <c r="FN1385" s="426">
        <v>122</v>
      </c>
      <c r="FO1385" s="426">
        <v>249</v>
      </c>
      <c r="FP1385" s="426">
        <v>269</v>
      </c>
      <c r="FQ1385" s="426">
        <v>205</v>
      </c>
      <c r="FR1385" s="426">
        <v>28</v>
      </c>
      <c r="FS1385" s="426">
        <v>257</v>
      </c>
      <c r="FT1385" s="426">
        <v>57</v>
      </c>
      <c r="FU1385" s="426">
        <v>85</v>
      </c>
      <c r="FV1385" s="426">
        <v>247</v>
      </c>
      <c r="FW1385" s="426">
        <v>211</v>
      </c>
      <c r="FX1385" s="426">
        <v>9</v>
      </c>
      <c r="FY1385" s="426">
        <v>109</v>
      </c>
      <c r="FZ1385" s="426">
        <v>33</v>
      </c>
      <c r="GA1385" s="426">
        <v>65</v>
      </c>
      <c r="GB1385" s="426">
        <v>232</v>
      </c>
      <c r="GC1385" s="426">
        <v>161</v>
      </c>
      <c r="GD1385" s="426">
        <v>105</v>
      </c>
      <c r="GE1385" s="426">
        <v>178</v>
      </c>
      <c r="GF1385" s="426">
        <v>256</v>
      </c>
      <c r="GG1385" s="426">
        <v>6</v>
      </c>
      <c r="GH1385" s="426">
        <v>231</v>
      </c>
      <c r="GI1385" s="426">
        <v>218</v>
      </c>
      <c r="GJ1385" s="426">
        <v>168</v>
      </c>
      <c r="GK1385" s="426">
        <v>30</v>
      </c>
      <c r="GL1385" s="426">
        <v>187</v>
      </c>
      <c r="GM1385" s="426">
        <v>271</v>
      </c>
      <c r="GN1385" s="426">
        <v>34</v>
      </c>
      <c r="GO1385" s="426">
        <v>213</v>
      </c>
      <c r="GP1385" s="426">
        <v>144</v>
      </c>
      <c r="GQ1385" s="426">
        <v>266</v>
      </c>
      <c r="GR1385" s="426">
        <v>262</v>
      </c>
      <c r="GS1385" s="426">
        <v>254</v>
      </c>
      <c r="GT1385" s="426">
        <v>55</v>
      </c>
      <c r="GU1385" s="426">
        <v>241</v>
      </c>
      <c r="GV1385" s="426">
        <v>56</v>
      </c>
      <c r="GW1385" s="426">
        <v>172</v>
      </c>
      <c r="GX1385" s="426">
        <v>204</v>
      </c>
      <c r="GY1385" s="426">
        <v>31</v>
      </c>
      <c r="GZ1385" s="426">
        <v>200</v>
      </c>
      <c r="HA1385" s="426">
        <v>216</v>
      </c>
      <c r="HB1385" s="426">
        <v>194</v>
      </c>
      <c r="HC1385" s="426">
        <v>90</v>
      </c>
      <c r="HD1385" s="426">
        <v>106</v>
      </c>
      <c r="HE1385" s="426">
        <v>210</v>
      </c>
      <c r="HF1385" s="426">
        <v>101</v>
      </c>
      <c r="HG1385" s="426">
        <v>273</v>
      </c>
      <c r="HH1385" s="426">
        <v>170</v>
      </c>
      <c r="HI1385" s="426">
        <v>193</v>
      </c>
      <c r="HJ1385" s="426">
        <v>227</v>
      </c>
      <c r="HK1385" s="426">
        <v>267</v>
      </c>
      <c r="HL1385" s="426">
        <v>72</v>
      </c>
      <c r="HM1385" s="426">
        <v>183</v>
      </c>
      <c r="HN1385" s="426">
        <v>58</v>
      </c>
      <c r="HO1385" s="426">
        <v>35</v>
      </c>
      <c r="HP1385" s="426">
        <v>51</v>
      </c>
      <c r="HQ1385" s="426">
        <v>98</v>
      </c>
      <c r="HR1385" s="426">
        <v>230</v>
      </c>
      <c r="HS1385" s="426">
        <v>268</v>
      </c>
      <c r="HT1385" s="426">
        <v>209</v>
      </c>
      <c r="HU1385" s="426">
        <v>212</v>
      </c>
      <c r="HV1385" s="426">
        <v>67</v>
      </c>
      <c r="HW1385" s="426">
        <v>29</v>
      </c>
      <c r="HX1385" s="426">
        <v>180</v>
      </c>
      <c r="HY1385" s="426">
        <v>270</v>
      </c>
      <c r="HZ1385" s="426">
        <v>182</v>
      </c>
      <c r="IA1385" s="426">
        <v>196</v>
      </c>
      <c r="IB1385" s="426">
        <v>253</v>
      </c>
      <c r="IC1385" s="426">
        <v>154</v>
      </c>
      <c r="ID1385" s="426">
        <v>86</v>
      </c>
      <c r="IE1385" s="426">
        <v>177</v>
      </c>
      <c r="IF1385" s="426">
        <v>229</v>
      </c>
      <c r="IG1385" s="426">
        <v>52</v>
      </c>
      <c r="IH1385" s="426">
        <v>188</v>
      </c>
      <c r="II1385" s="426">
        <v>219</v>
      </c>
      <c r="IJ1385" s="426">
        <v>242</v>
      </c>
      <c r="IK1385" s="426">
        <v>203</v>
      </c>
      <c r="IL1385" s="426">
        <v>175</v>
      </c>
      <c r="IM1385" s="426">
        <v>111</v>
      </c>
      <c r="IN1385" s="426">
        <v>192</v>
      </c>
      <c r="IO1385" s="426">
        <v>255</v>
      </c>
      <c r="IP1385" s="426">
        <v>41</v>
      </c>
      <c r="IQ1385" s="426">
        <v>60</v>
      </c>
      <c r="IR1385" s="426">
        <v>165</v>
      </c>
      <c r="IS1385" s="426">
        <v>240</v>
      </c>
      <c r="IT1385" s="426">
        <v>251</v>
      </c>
      <c r="IU1385" s="426">
        <v>228</v>
      </c>
      <c r="IV1385" s="426">
        <v>123</v>
      </c>
      <c r="IW1385" s="426">
        <v>264</v>
      </c>
      <c r="IX1385" s="426">
        <v>276</v>
      </c>
      <c r="IY1385" s="426">
        <v>16</v>
      </c>
      <c r="IZ1385" s="426">
        <v>48</v>
      </c>
      <c r="JA1385" s="426">
        <v>162</v>
      </c>
      <c r="JB1385" s="426">
        <v>190</v>
      </c>
      <c r="JC1385" s="426">
        <v>246</v>
      </c>
      <c r="JD1385" s="426">
        <v>81</v>
      </c>
      <c r="JE1385" s="426">
        <v>208</v>
      </c>
      <c r="JF1385" s="426">
        <v>4</v>
      </c>
      <c r="JG1385" s="426">
        <v>153</v>
      </c>
      <c r="JH1385" s="426">
        <v>140</v>
      </c>
      <c r="JI1385" s="426">
        <v>76</v>
      </c>
      <c r="JJ1385" s="426">
        <v>197</v>
      </c>
      <c r="JK1385" s="426">
        <v>137</v>
      </c>
      <c r="JL1385" s="426">
        <v>69</v>
      </c>
      <c r="JM1385" s="426">
        <v>91</v>
      </c>
      <c r="JN1385" s="426">
        <v>277</v>
      </c>
      <c r="JO1385" s="426">
        <v>142</v>
      </c>
      <c r="JP1385" s="426">
        <v>54</v>
      </c>
      <c r="JQ1385" s="426">
        <v>223</v>
      </c>
      <c r="JR1385" s="426">
        <v>46</v>
      </c>
      <c r="JS1385" s="426">
        <v>201</v>
      </c>
      <c r="JT1385" s="426">
        <v>22</v>
      </c>
      <c r="JU1385" s="426">
        <v>214</v>
      </c>
      <c r="JV1385" s="426">
        <v>146</v>
      </c>
      <c r="JW1385" s="426">
        <v>189</v>
      </c>
      <c r="JX1385" s="426">
        <v>100</v>
      </c>
    </row>
    <row r="1387" spans="4:285" x14ac:dyDescent="0.2">
      <c r="D1387" s="429">
        <v>280</v>
      </c>
      <c r="E1387" s="429" t="s">
        <v>179</v>
      </c>
    </row>
    <row r="1388" spans="4:285" x14ac:dyDescent="0.2">
      <c r="E1388" s="428" t="s">
        <v>130</v>
      </c>
      <c r="F1388" s="426">
        <v>1</v>
      </c>
      <c r="G1388" s="426">
        <v>2</v>
      </c>
      <c r="H1388" s="426">
        <v>3</v>
      </c>
      <c r="I1388" s="426">
        <v>4</v>
      </c>
      <c r="J1388" s="426">
        <v>5</v>
      </c>
      <c r="K1388" s="426">
        <v>6</v>
      </c>
      <c r="L1388" s="426">
        <v>7</v>
      </c>
      <c r="M1388" s="426">
        <v>8</v>
      </c>
      <c r="N1388" s="426">
        <v>9</v>
      </c>
      <c r="O1388" s="426">
        <v>10</v>
      </c>
      <c r="P1388" s="426">
        <v>11</v>
      </c>
      <c r="Q1388" s="426">
        <v>12</v>
      </c>
      <c r="R1388" s="426">
        <v>13</v>
      </c>
      <c r="S1388" s="426">
        <v>14</v>
      </c>
      <c r="T1388" s="426">
        <v>15</v>
      </c>
      <c r="U1388" s="426">
        <v>16</v>
      </c>
      <c r="V1388" s="426">
        <v>17</v>
      </c>
      <c r="W1388" s="426">
        <v>18</v>
      </c>
      <c r="X1388" s="426">
        <v>19</v>
      </c>
      <c r="Y1388" s="426">
        <v>20</v>
      </c>
      <c r="Z1388" s="426">
        <v>21</v>
      </c>
      <c r="AA1388" s="426">
        <v>22</v>
      </c>
      <c r="AB1388" s="426">
        <v>23</v>
      </c>
      <c r="AC1388" s="426">
        <v>24</v>
      </c>
      <c r="AD1388" s="426">
        <v>25</v>
      </c>
      <c r="AE1388" s="426">
        <v>26</v>
      </c>
      <c r="AF1388" s="426">
        <v>27</v>
      </c>
      <c r="AG1388" s="426">
        <v>28</v>
      </c>
      <c r="AH1388" s="426">
        <v>29</v>
      </c>
      <c r="AI1388" s="426">
        <v>30</v>
      </c>
      <c r="AJ1388" s="426">
        <v>31</v>
      </c>
      <c r="AK1388" s="426">
        <v>32</v>
      </c>
      <c r="AL1388" s="426">
        <v>33</v>
      </c>
      <c r="AM1388" s="426">
        <v>34</v>
      </c>
      <c r="AN1388" s="426">
        <v>35</v>
      </c>
      <c r="AO1388" s="426">
        <v>36</v>
      </c>
      <c r="AP1388" s="426">
        <v>37</v>
      </c>
      <c r="AQ1388" s="426">
        <v>38</v>
      </c>
      <c r="AR1388" s="426">
        <v>39</v>
      </c>
      <c r="AS1388" s="426">
        <v>40</v>
      </c>
      <c r="AT1388" s="426">
        <v>41</v>
      </c>
      <c r="AU1388" s="426">
        <v>42</v>
      </c>
      <c r="AV1388" s="426">
        <v>43</v>
      </c>
      <c r="AW1388" s="426">
        <v>44</v>
      </c>
      <c r="AX1388" s="426">
        <v>45</v>
      </c>
      <c r="AY1388" s="426">
        <v>46</v>
      </c>
      <c r="AZ1388" s="426">
        <v>47</v>
      </c>
      <c r="BA1388" s="426">
        <v>48</v>
      </c>
      <c r="BB1388" s="426">
        <v>49</v>
      </c>
      <c r="BC1388" s="426">
        <v>50</v>
      </c>
      <c r="BD1388" s="426">
        <v>51</v>
      </c>
      <c r="BE1388" s="426">
        <v>52</v>
      </c>
      <c r="BF1388" s="426">
        <v>53</v>
      </c>
      <c r="BG1388" s="426">
        <v>54</v>
      </c>
      <c r="BH1388" s="426">
        <v>55</v>
      </c>
      <c r="BI1388" s="426">
        <v>56</v>
      </c>
      <c r="BJ1388" s="426">
        <v>57</v>
      </c>
      <c r="BK1388" s="426">
        <v>58</v>
      </c>
      <c r="BL1388" s="426">
        <v>59</v>
      </c>
      <c r="BM1388" s="426">
        <v>60</v>
      </c>
      <c r="BN1388" s="426">
        <v>61</v>
      </c>
      <c r="BO1388" s="426">
        <v>62</v>
      </c>
      <c r="BP1388" s="426">
        <v>63</v>
      </c>
      <c r="BQ1388" s="426">
        <v>64</v>
      </c>
      <c r="BR1388" s="426">
        <v>65</v>
      </c>
      <c r="BS1388" s="426">
        <v>66</v>
      </c>
      <c r="BT1388" s="426">
        <v>67</v>
      </c>
      <c r="BU1388" s="426">
        <v>68</v>
      </c>
      <c r="BV1388" s="426">
        <v>69</v>
      </c>
      <c r="BW1388" s="426">
        <v>70</v>
      </c>
      <c r="BX1388" s="426">
        <v>71</v>
      </c>
      <c r="BY1388" s="426">
        <v>72</v>
      </c>
      <c r="BZ1388" s="426">
        <v>73</v>
      </c>
      <c r="CA1388" s="426">
        <v>74</v>
      </c>
      <c r="CB1388" s="426">
        <v>75</v>
      </c>
      <c r="CC1388" s="426">
        <v>76</v>
      </c>
      <c r="CD1388" s="426">
        <v>77</v>
      </c>
      <c r="CE1388" s="426">
        <v>78</v>
      </c>
      <c r="CF1388" s="426">
        <v>79</v>
      </c>
      <c r="CG1388" s="426">
        <v>80</v>
      </c>
      <c r="CH1388" s="426">
        <v>81</v>
      </c>
      <c r="CI1388" s="426">
        <v>82</v>
      </c>
      <c r="CJ1388" s="426">
        <v>83</v>
      </c>
      <c r="CK1388" s="426">
        <v>84</v>
      </c>
      <c r="CL1388" s="426">
        <v>85</v>
      </c>
      <c r="CM1388" s="426">
        <v>86</v>
      </c>
      <c r="CN1388" s="426">
        <v>87</v>
      </c>
      <c r="CO1388" s="426">
        <v>88</v>
      </c>
      <c r="CP1388" s="426">
        <v>89</v>
      </c>
      <c r="CQ1388" s="426">
        <v>90</v>
      </c>
      <c r="CR1388" s="426">
        <v>91</v>
      </c>
      <c r="CS1388" s="426">
        <v>92</v>
      </c>
      <c r="CT1388" s="426">
        <v>93</v>
      </c>
      <c r="CU1388" s="426">
        <v>94</v>
      </c>
      <c r="CV1388" s="426">
        <v>95</v>
      </c>
      <c r="CW1388" s="426">
        <v>96</v>
      </c>
      <c r="CX1388" s="426">
        <v>97</v>
      </c>
      <c r="CY1388" s="426">
        <v>98</v>
      </c>
      <c r="CZ1388" s="426">
        <v>99</v>
      </c>
      <c r="DA1388" s="426">
        <v>100</v>
      </c>
      <c r="DB1388" s="426">
        <v>101</v>
      </c>
      <c r="DC1388" s="426">
        <v>102</v>
      </c>
      <c r="DD1388" s="426">
        <v>103</v>
      </c>
      <c r="DE1388" s="426">
        <v>104</v>
      </c>
      <c r="DF1388" s="426">
        <v>105</v>
      </c>
      <c r="DG1388" s="426">
        <v>106</v>
      </c>
      <c r="DH1388" s="426">
        <v>107</v>
      </c>
      <c r="DI1388" s="426">
        <v>108</v>
      </c>
      <c r="DJ1388" s="426">
        <v>109</v>
      </c>
      <c r="DK1388" s="426">
        <v>110</v>
      </c>
      <c r="DL1388" s="426">
        <v>111</v>
      </c>
      <c r="DM1388" s="426">
        <v>112</v>
      </c>
      <c r="DN1388" s="426">
        <v>113</v>
      </c>
      <c r="DO1388" s="426">
        <v>114</v>
      </c>
      <c r="DP1388" s="426">
        <v>115</v>
      </c>
      <c r="DQ1388" s="426">
        <v>116</v>
      </c>
      <c r="DR1388" s="426">
        <v>117</v>
      </c>
      <c r="DS1388" s="426">
        <v>118</v>
      </c>
      <c r="DT1388" s="426">
        <v>119</v>
      </c>
      <c r="DU1388" s="426">
        <v>120</v>
      </c>
      <c r="DV1388" s="426">
        <v>121</v>
      </c>
      <c r="DW1388" s="426">
        <v>122</v>
      </c>
      <c r="DX1388" s="426">
        <v>123</v>
      </c>
      <c r="DY1388" s="426">
        <v>124</v>
      </c>
      <c r="DZ1388" s="426">
        <v>125</v>
      </c>
      <c r="EA1388" s="426">
        <v>126</v>
      </c>
      <c r="EB1388" s="426">
        <v>127</v>
      </c>
      <c r="EC1388" s="426">
        <v>128</v>
      </c>
      <c r="ED1388" s="426">
        <v>129</v>
      </c>
      <c r="EE1388" s="426">
        <v>130</v>
      </c>
      <c r="EF1388" s="426">
        <v>131</v>
      </c>
      <c r="EG1388" s="426">
        <v>132</v>
      </c>
      <c r="EH1388" s="426">
        <v>133</v>
      </c>
      <c r="EI1388" s="426">
        <v>134</v>
      </c>
      <c r="EJ1388" s="426">
        <v>135</v>
      </c>
      <c r="EK1388" s="426">
        <v>136</v>
      </c>
      <c r="EL1388" s="426">
        <v>137</v>
      </c>
      <c r="EM1388" s="426">
        <v>138</v>
      </c>
      <c r="EN1388" s="426">
        <v>139</v>
      </c>
      <c r="EO1388" s="426">
        <v>140</v>
      </c>
      <c r="EP1388" s="426">
        <v>141</v>
      </c>
      <c r="EQ1388" s="426">
        <v>142</v>
      </c>
      <c r="ER1388" s="426">
        <v>143</v>
      </c>
      <c r="ES1388" s="426">
        <v>144</v>
      </c>
      <c r="ET1388" s="426">
        <v>145</v>
      </c>
      <c r="EU1388" s="426">
        <v>146</v>
      </c>
      <c r="EV1388" s="426">
        <v>147</v>
      </c>
      <c r="EW1388" s="426">
        <v>148</v>
      </c>
      <c r="EX1388" s="426">
        <v>149</v>
      </c>
      <c r="EY1388" s="426">
        <v>150</v>
      </c>
      <c r="EZ1388" s="426">
        <v>151</v>
      </c>
      <c r="FA1388" s="426">
        <v>152</v>
      </c>
      <c r="FB1388" s="426">
        <v>153</v>
      </c>
      <c r="FC1388" s="426">
        <v>154</v>
      </c>
      <c r="FD1388" s="426">
        <v>155</v>
      </c>
      <c r="FE1388" s="426">
        <v>156</v>
      </c>
      <c r="FF1388" s="426">
        <v>157</v>
      </c>
      <c r="FG1388" s="426">
        <v>158</v>
      </c>
      <c r="FH1388" s="426">
        <v>159</v>
      </c>
      <c r="FI1388" s="426">
        <v>160</v>
      </c>
      <c r="FJ1388" s="426">
        <v>161</v>
      </c>
      <c r="FK1388" s="426">
        <v>162</v>
      </c>
      <c r="FL1388" s="426">
        <v>163</v>
      </c>
      <c r="FM1388" s="426">
        <v>164</v>
      </c>
      <c r="FN1388" s="426">
        <v>165</v>
      </c>
      <c r="FO1388" s="426">
        <v>166</v>
      </c>
      <c r="FP1388" s="426">
        <v>167</v>
      </c>
      <c r="FQ1388" s="426">
        <v>168</v>
      </c>
      <c r="FR1388" s="426">
        <v>169</v>
      </c>
      <c r="FS1388" s="426">
        <v>170</v>
      </c>
      <c r="FT1388" s="426">
        <v>171</v>
      </c>
      <c r="FU1388" s="426">
        <v>172</v>
      </c>
      <c r="FV1388" s="426">
        <v>173</v>
      </c>
      <c r="FW1388" s="426">
        <v>174</v>
      </c>
      <c r="FX1388" s="426">
        <v>175</v>
      </c>
      <c r="FY1388" s="426">
        <v>176</v>
      </c>
      <c r="FZ1388" s="426">
        <v>177</v>
      </c>
      <c r="GA1388" s="426">
        <v>178</v>
      </c>
      <c r="GB1388" s="426">
        <v>179</v>
      </c>
      <c r="GC1388" s="426">
        <v>180</v>
      </c>
      <c r="GD1388" s="426">
        <v>181</v>
      </c>
      <c r="GE1388" s="426">
        <v>182</v>
      </c>
      <c r="GF1388" s="426">
        <v>183</v>
      </c>
      <c r="GG1388" s="426">
        <v>184</v>
      </c>
      <c r="GH1388" s="426">
        <v>185</v>
      </c>
      <c r="GI1388" s="426">
        <v>186</v>
      </c>
      <c r="GJ1388" s="426">
        <v>187</v>
      </c>
      <c r="GK1388" s="426">
        <v>188</v>
      </c>
      <c r="GL1388" s="426">
        <v>189</v>
      </c>
      <c r="GM1388" s="426">
        <v>190</v>
      </c>
      <c r="GN1388" s="426">
        <v>191</v>
      </c>
      <c r="GO1388" s="426">
        <v>192</v>
      </c>
      <c r="GP1388" s="426">
        <v>193</v>
      </c>
      <c r="GQ1388" s="426">
        <v>194</v>
      </c>
      <c r="GR1388" s="426">
        <v>195</v>
      </c>
      <c r="GS1388" s="426">
        <v>196</v>
      </c>
      <c r="GT1388" s="426">
        <v>197</v>
      </c>
      <c r="GU1388" s="426">
        <v>198</v>
      </c>
      <c r="GV1388" s="426">
        <v>199</v>
      </c>
      <c r="GW1388" s="426">
        <v>200</v>
      </c>
      <c r="GX1388" s="426">
        <v>201</v>
      </c>
      <c r="GY1388" s="426">
        <v>202</v>
      </c>
      <c r="GZ1388" s="426">
        <v>203</v>
      </c>
      <c r="HA1388" s="426">
        <v>204</v>
      </c>
      <c r="HB1388" s="426">
        <v>205</v>
      </c>
      <c r="HC1388" s="426">
        <v>206</v>
      </c>
      <c r="HD1388" s="426">
        <v>207</v>
      </c>
      <c r="HE1388" s="426">
        <v>208</v>
      </c>
      <c r="HF1388" s="426">
        <v>209</v>
      </c>
      <c r="HG1388" s="426">
        <v>210</v>
      </c>
      <c r="HH1388" s="426">
        <v>211</v>
      </c>
      <c r="HI1388" s="426">
        <v>212</v>
      </c>
      <c r="HJ1388" s="426">
        <v>213</v>
      </c>
      <c r="HK1388" s="426">
        <v>214</v>
      </c>
      <c r="HL1388" s="426">
        <v>215</v>
      </c>
      <c r="HM1388" s="426">
        <v>216</v>
      </c>
      <c r="HN1388" s="426">
        <v>217</v>
      </c>
      <c r="HO1388" s="426">
        <v>218</v>
      </c>
      <c r="HP1388" s="426">
        <v>219</v>
      </c>
      <c r="HQ1388" s="426">
        <v>220</v>
      </c>
      <c r="HR1388" s="426">
        <v>221</v>
      </c>
      <c r="HS1388" s="426">
        <v>222</v>
      </c>
      <c r="HT1388" s="426">
        <v>223</v>
      </c>
      <c r="HU1388" s="426">
        <v>224</v>
      </c>
      <c r="HV1388" s="426">
        <v>225</v>
      </c>
      <c r="HW1388" s="426">
        <v>226</v>
      </c>
      <c r="HX1388" s="426">
        <v>227</v>
      </c>
      <c r="HY1388" s="426">
        <v>228</v>
      </c>
      <c r="HZ1388" s="426">
        <v>229</v>
      </c>
      <c r="IA1388" s="426">
        <v>230</v>
      </c>
      <c r="IB1388" s="426">
        <v>231</v>
      </c>
      <c r="IC1388" s="426">
        <v>232</v>
      </c>
      <c r="ID1388" s="426">
        <v>233</v>
      </c>
      <c r="IE1388" s="426">
        <v>234</v>
      </c>
      <c r="IF1388" s="426">
        <v>235</v>
      </c>
      <c r="IG1388" s="426">
        <v>236</v>
      </c>
      <c r="IH1388" s="426">
        <v>237</v>
      </c>
      <c r="II1388" s="426">
        <v>238</v>
      </c>
      <c r="IJ1388" s="426">
        <v>239</v>
      </c>
      <c r="IK1388" s="426">
        <v>240</v>
      </c>
      <c r="IL1388" s="426">
        <v>241</v>
      </c>
      <c r="IM1388" s="426">
        <v>242</v>
      </c>
      <c r="IN1388" s="426">
        <v>243</v>
      </c>
      <c r="IO1388" s="426">
        <v>244</v>
      </c>
      <c r="IP1388" s="426">
        <v>245</v>
      </c>
      <c r="IQ1388" s="426">
        <v>246</v>
      </c>
      <c r="IR1388" s="426">
        <v>247</v>
      </c>
      <c r="IS1388" s="426">
        <v>248</v>
      </c>
      <c r="IT1388" s="426">
        <v>249</v>
      </c>
      <c r="IU1388" s="426">
        <v>250</v>
      </c>
      <c r="IV1388" s="426">
        <v>251</v>
      </c>
      <c r="IW1388" s="426">
        <v>252</v>
      </c>
      <c r="IX1388" s="426">
        <v>253</v>
      </c>
      <c r="IY1388" s="426">
        <v>254</v>
      </c>
      <c r="IZ1388" s="426">
        <v>255</v>
      </c>
      <c r="JA1388" s="426">
        <v>256</v>
      </c>
      <c r="JB1388" s="426">
        <v>257</v>
      </c>
      <c r="JC1388" s="426">
        <v>258</v>
      </c>
      <c r="JD1388" s="426">
        <v>259</v>
      </c>
      <c r="JE1388" s="426">
        <v>260</v>
      </c>
      <c r="JF1388" s="426">
        <v>261</v>
      </c>
      <c r="JG1388" s="426">
        <v>262</v>
      </c>
      <c r="JH1388" s="426">
        <v>263</v>
      </c>
      <c r="JI1388" s="426">
        <v>264</v>
      </c>
      <c r="JJ1388" s="426">
        <v>265</v>
      </c>
      <c r="JK1388" s="426">
        <v>266</v>
      </c>
      <c r="JL1388" s="426">
        <v>267</v>
      </c>
      <c r="JM1388" s="426">
        <v>268</v>
      </c>
      <c r="JN1388" s="426">
        <v>269</v>
      </c>
      <c r="JO1388" s="426">
        <v>270</v>
      </c>
      <c r="JP1388" s="426">
        <v>271</v>
      </c>
      <c r="JQ1388" s="426">
        <v>272</v>
      </c>
      <c r="JR1388" s="426">
        <v>273</v>
      </c>
      <c r="JS1388" s="426">
        <v>274</v>
      </c>
      <c r="JT1388" s="426">
        <v>275</v>
      </c>
      <c r="JU1388" s="426">
        <v>276</v>
      </c>
      <c r="JV1388" s="426">
        <v>277</v>
      </c>
      <c r="JW1388" s="426">
        <v>278</v>
      </c>
      <c r="JX1388" s="426">
        <v>279</v>
      </c>
      <c r="JY1388" s="426">
        <v>280</v>
      </c>
    </row>
    <row r="1389" spans="4:285" x14ac:dyDescent="0.2">
      <c r="E1389" s="428" t="s">
        <v>157</v>
      </c>
      <c r="F1389" s="426">
        <v>33</v>
      </c>
      <c r="G1389" s="426">
        <v>30</v>
      </c>
      <c r="H1389" s="426">
        <v>197</v>
      </c>
      <c r="I1389" s="426">
        <v>96</v>
      </c>
      <c r="J1389" s="426">
        <v>143</v>
      </c>
      <c r="K1389" s="426">
        <v>199</v>
      </c>
      <c r="L1389" s="426">
        <v>68</v>
      </c>
      <c r="M1389" s="426">
        <v>132</v>
      </c>
      <c r="N1389" s="426">
        <v>45</v>
      </c>
      <c r="O1389" s="426">
        <v>106</v>
      </c>
      <c r="P1389" s="426">
        <v>247</v>
      </c>
      <c r="Q1389" s="426">
        <v>73</v>
      </c>
      <c r="R1389" s="426">
        <v>91</v>
      </c>
      <c r="S1389" s="426">
        <v>13</v>
      </c>
      <c r="T1389" s="426">
        <v>59</v>
      </c>
      <c r="U1389" s="426">
        <v>267</v>
      </c>
      <c r="V1389" s="426">
        <v>240</v>
      </c>
      <c r="W1389" s="426">
        <v>92</v>
      </c>
      <c r="X1389" s="426">
        <v>147</v>
      </c>
      <c r="Y1389" s="426">
        <v>137</v>
      </c>
      <c r="Z1389" s="426">
        <v>249</v>
      </c>
      <c r="AA1389" s="426">
        <v>4</v>
      </c>
      <c r="AB1389" s="426">
        <v>7</v>
      </c>
      <c r="AC1389" s="426">
        <v>121</v>
      </c>
      <c r="AD1389" s="426">
        <v>86</v>
      </c>
      <c r="AE1389" s="426">
        <v>272</v>
      </c>
      <c r="AF1389" s="426">
        <v>261</v>
      </c>
      <c r="AG1389" s="426">
        <v>241</v>
      </c>
      <c r="AH1389" s="426">
        <v>83</v>
      </c>
      <c r="AI1389" s="426">
        <v>129</v>
      </c>
      <c r="AJ1389" s="426">
        <v>50</v>
      </c>
      <c r="AK1389" s="426">
        <v>220</v>
      </c>
      <c r="AL1389" s="426">
        <v>164</v>
      </c>
      <c r="AM1389" s="426">
        <v>108</v>
      </c>
      <c r="AN1389" s="426">
        <v>77</v>
      </c>
      <c r="AO1389" s="426">
        <v>48</v>
      </c>
      <c r="AP1389" s="426">
        <v>166</v>
      </c>
      <c r="AQ1389" s="426">
        <v>275</v>
      </c>
      <c r="AR1389" s="426">
        <v>158</v>
      </c>
      <c r="AS1389" s="426">
        <v>208</v>
      </c>
      <c r="AT1389" s="426">
        <v>257</v>
      </c>
      <c r="AU1389" s="426">
        <v>3</v>
      </c>
      <c r="AV1389" s="426">
        <v>225</v>
      </c>
      <c r="AW1389" s="426">
        <v>116</v>
      </c>
      <c r="AX1389" s="426">
        <v>162</v>
      </c>
      <c r="AY1389" s="426">
        <v>100</v>
      </c>
      <c r="AZ1389" s="426">
        <v>130</v>
      </c>
      <c r="BA1389" s="426">
        <v>250</v>
      </c>
      <c r="BB1389" s="426">
        <v>271</v>
      </c>
      <c r="BC1389" s="426">
        <v>173</v>
      </c>
      <c r="BD1389" s="426">
        <v>230</v>
      </c>
      <c r="BE1389" s="426">
        <v>70</v>
      </c>
      <c r="BF1389" s="426">
        <v>154</v>
      </c>
      <c r="BG1389" s="426">
        <v>270</v>
      </c>
      <c r="BH1389" s="426">
        <v>117</v>
      </c>
      <c r="BI1389" s="426">
        <v>95</v>
      </c>
      <c r="BJ1389" s="426">
        <v>89</v>
      </c>
      <c r="BK1389" s="426">
        <v>27</v>
      </c>
      <c r="BL1389" s="426">
        <v>115</v>
      </c>
      <c r="BM1389" s="426">
        <v>24</v>
      </c>
      <c r="BN1389" s="426">
        <v>122</v>
      </c>
      <c r="BO1389" s="426">
        <v>90</v>
      </c>
      <c r="BP1389" s="426">
        <v>260</v>
      </c>
      <c r="BQ1389" s="426">
        <v>151</v>
      </c>
      <c r="BR1389" s="426">
        <v>57</v>
      </c>
      <c r="BS1389" s="426">
        <v>153</v>
      </c>
      <c r="BT1389" s="426">
        <v>133</v>
      </c>
      <c r="BU1389" s="426">
        <v>194</v>
      </c>
      <c r="BV1389" s="426">
        <v>11</v>
      </c>
      <c r="BW1389" s="426">
        <v>212</v>
      </c>
      <c r="BX1389" s="426">
        <v>168</v>
      </c>
      <c r="BY1389" s="426">
        <v>60</v>
      </c>
      <c r="BZ1389" s="426">
        <v>125</v>
      </c>
      <c r="CA1389" s="426">
        <v>205</v>
      </c>
      <c r="CB1389" s="426">
        <v>262</v>
      </c>
      <c r="CC1389" s="426">
        <v>149</v>
      </c>
      <c r="CD1389" s="426">
        <v>14</v>
      </c>
      <c r="CE1389" s="426">
        <v>215</v>
      </c>
      <c r="CF1389" s="426">
        <v>81</v>
      </c>
      <c r="CG1389" s="426">
        <v>172</v>
      </c>
      <c r="CH1389" s="426">
        <v>177</v>
      </c>
      <c r="CI1389" s="426">
        <v>155</v>
      </c>
      <c r="CJ1389" s="426">
        <v>235</v>
      </c>
      <c r="CK1389" s="426">
        <v>22</v>
      </c>
      <c r="CL1389" s="426">
        <v>229</v>
      </c>
      <c r="CM1389" s="426">
        <v>17</v>
      </c>
      <c r="CN1389" s="426">
        <v>213</v>
      </c>
      <c r="CO1389" s="426">
        <v>169</v>
      </c>
      <c r="CP1389" s="426">
        <v>42</v>
      </c>
      <c r="CQ1389" s="426">
        <v>186</v>
      </c>
      <c r="CR1389" s="426">
        <v>277</v>
      </c>
      <c r="CS1389" s="426">
        <v>258</v>
      </c>
      <c r="CT1389" s="426">
        <v>187</v>
      </c>
      <c r="CU1389" s="426">
        <v>65</v>
      </c>
      <c r="CV1389" s="426">
        <v>231</v>
      </c>
      <c r="CW1389" s="426">
        <v>52</v>
      </c>
      <c r="CX1389" s="426">
        <v>66</v>
      </c>
      <c r="CY1389" s="426">
        <v>131</v>
      </c>
      <c r="CZ1389" s="426">
        <v>222</v>
      </c>
      <c r="DA1389" s="426">
        <v>113</v>
      </c>
      <c r="DB1389" s="426">
        <v>150</v>
      </c>
      <c r="DC1389" s="426">
        <v>145</v>
      </c>
      <c r="DD1389" s="426">
        <v>167</v>
      </c>
      <c r="DE1389" s="426">
        <v>128</v>
      </c>
      <c r="DF1389" s="426">
        <v>31</v>
      </c>
      <c r="DG1389" s="426">
        <v>119</v>
      </c>
      <c r="DH1389" s="426">
        <v>198</v>
      </c>
      <c r="DI1389" s="426">
        <v>84</v>
      </c>
      <c r="DJ1389" s="426">
        <v>141</v>
      </c>
      <c r="DK1389" s="426">
        <v>182</v>
      </c>
      <c r="DL1389" s="426">
        <v>105</v>
      </c>
      <c r="DM1389" s="426">
        <v>140</v>
      </c>
      <c r="DN1389" s="426">
        <v>142</v>
      </c>
      <c r="DO1389" s="426">
        <v>40</v>
      </c>
      <c r="DP1389" s="426">
        <v>61</v>
      </c>
      <c r="DQ1389" s="426">
        <v>99</v>
      </c>
      <c r="DR1389" s="426">
        <v>209</v>
      </c>
      <c r="DS1389" s="426">
        <v>32</v>
      </c>
      <c r="DT1389" s="426">
        <v>2</v>
      </c>
      <c r="DU1389" s="426">
        <v>36</v>
      </c>
      <c r="DV1389" s="426">
        <v>259</v>
      </c>
      <c r="DW1389" s="426">
        <v>175</v>
      </c>
      <c r="DX1389" s="426">
        <v>5</v>
      </c>
      <c r="DY1389" s="426">
        <v>20</v>
      </c>
      <c r="DZ1389" s="426">
        <v>124</v>
      </c>
      <c r="EA1389" s="426">
        <v>273</v>
      </c>
      <c r="EB1389" s="426">
        <v>54</v>
      </c>
      <c r="EC1389" s="426">
        <v>251</v>
      </c>
      <c r="ED1389" s="426">
        <v>188</v>
      </c>
      <c r="EE1389" s="426">
        <v>102</v>
      </c>
      <c r="EF1389" s="426">
        <v>255</v>
      </c>
      <c r="EG1389" s="426">
        <v>148</v>
      </c>
      <c r="EH1389" s="426">
        <v>246</v>
      </c>
      <c r="EI1389" s="426">
        <v>178</v>
      </c>
      <c r="EJ1389" s="426">
        <v>12</v>
      </c>
      <c r="EK1389" s="426">
        <v>264</v>
      </c>
      <c r="EL1389" s="426">
        <v>243</v>
      </c>
      <c r="EM1389" s="426">
        <v>237</v>
      </c>
      <c r="EN1389" s="426">
        <v>180</v>
      </c>
      <c r="EO1389" s="426">
        <v>203</v>
      </c>
      <c r="EP1389" s="426">
        <v>93</v>
      </c>
      <c r="EQ1389" s="426">
        <v>159</v>
      </c>
      <c r="ER1389" s="426">
        <v>112</v>
      </c>
      <c r="ES1389" s="426">
        <v>266</v>
      </c>
      <c r="ET1389" s="426">
        <v>82</v>
      </c>
      <c r="EU1389" s="426">
        <v>202</v>
      </c>
      <c r="EV1389" s="426">
        <v>64</v>
      </c>
      <c r="EW1389" s="426">
        <v>206</v>
      </c>
      <c r="EX1389" s="426">
        <v>238</v>
      </c>
      <c r="EY1389" s="426">
        <v>181</v>
      </c>
      <c r="EZ1389" s="426">
        <v>139</v>
      </c>
      <c r="FA1389" s="426">
        <v>263</v>
      </c>
      <c r="FB1389" s="426">
        <v>165</v>
      </c>
      <c r="FC1389" s="426">
        <v>72</v>
      </c>
      <c r="FD1389" s="426">
        <v>44</v>
      </c>
      <c r="FE1389" s="426">
        <v>279</v>
      </c>
      <c r="FF1389" s="426">
        <v>26</v>
      </c>
      <c r="FG1389" s="426">
        <v>211</v>
      </c>
      <c r="FH1389" s="426">
        <v>53</v>
      </c>
      <c r="FI1389" s="426">
        <v>123</v>
      </c>
      <c r="FJ1389" s="426">
        <v>35</v>
      </c>
      <c r="FK1389" s="426">
        <v>76</v>
      </c>
      <c r="FL1389" s="426">
        <v>55</v>
      </c>
      <c r="FM1389" s="426">
        <v>176</v>
      </c>
      <c r="FN1389" s="426">
        <v>63</v>
      </c>
      <c r="FO1389" s="426">
        <v>217</v>
      </c>
      <c r="FP1389" s="426">
        <v>223</v>
      </c>
      <c r="FQ1389" s="426">
        <v>226</v>
      </c>
      <c r="FR1389" s="426">
        <v>21</v>
      </c>
      <c r="FS1389" s="426">
        <v>214</v>
      </c>
      <c r="FT1389" s="426">
        <v>185</v>
      </c>
      <c r="FU1389" s="426">
        <v>23</v>
      </c>
      <c r="FV1389" s="426">
        <v>195</v>
      </c>
      <c r="FW1389" s="426">
        <v>157</v>
      </c>
      <c r="FX1389" s="426">
        <v>201</v>
      </c>
      <c r="FY1389" s="426">
        <v>75</v>
      </c>
      <c r="FZ1389" s="426">
        <v>38</v>
      </c>
      <c r="GA1389" s="426">
        <v>156</v>
      </c>
      <c r="GB1389" s="426">
        <v>46</v>
      </c>
      <c r="GC1389" s="426">
        <v>269</v>
      </c>
      <c r="GD1389" s="426">
        <v>274</v>
      </c>
      <c r="GE1389" s="426">
        <v>79</v>
      </c>
      <c r="GF1389" s="426">
        <v>101</v>
      </c>
      <c r="GG1389" s="426">
        <v>276</v>
      </c>
      <c r="GH1389" s="426">
        <v>6</v>
      </c>
      <c r="GI1389" s="426">
        <v>210</v>
      </c>
      <c r="GJ1389" s="426">
        <v>58</v>
      </c>
      <c r="GK1389" s="426">
        <v>37</v>
      </c>
      <c r="GL1389" s="426">
        <v>10</v>
      </c>
      <c r="GM1389" s="426">
        <v>253</v>
      </c>
      <c r="GN1389" s="426">
        <v>78</v>
      </c>
      <c r="GO1389" s="426">
        <v>163</v>
      </c>
      <c r="GP1389" s="426">
        <v>171</v>
      </c>
      <c r="GQ1389" s="426">
        <v>227</v>
      </c>
      <c r="GR1389" s="426">
        <v>192</v>
      </c>
      <c r="GS1389" s="426">
        <v>25</v>
      </c>
      <c r="GT1389" s="426">
        <v>219</v>
      </c>
      <c r="GU1389" s="426">
        <v>80</v>
      </c>
      <c r="GV1389" s="426">
        <v>170</v>
      </c>
      <c r="GW1389" s="426">
        <v>268</v>
      </c>
      <c r="GX1389" s="426">
        <v>144</v>
      </c>
      <c r="GY1389" s="426">
        <v>98</v>
      </c>
      <c r="GZ1389" s="426">
        <v>74</v>
      </c>
      <c r="HA1389" s="426">
        <v>47</v>
      </c>
      <c r="HB1389" s="426">
        <v>146</v>
      </c>
      <c r="HC1389" s="426">
        <v>252</v>
      </c>
      <c r="HD1389" s="426">
        <v>110</v>
      </c>
      <c r="HE1389" s="426">
        <v>56</v>
      </c>
      <c r="HF1389" s="426">
        <v>278</v>
      </c>
      <c r="HG1389" s="426">
        <v>233</v>
      </c>
      <c r="HH1389" s="426">
        <v>193</v>
      </c>
      <c r="HI1389" s="426">
        <v>43</v>
      </c>
      <c r="HJ1389" s="426">
        <v>239</v>
      </c>
      <c r="HK1389" s="426">
        <v>107</v>
      </c>
      <c r="HL1389" s="426">
        <v>228</v>
      </c>
      <c r="HM1389" s="426">
        <v>120</v>
      </c>
      <c r="HN1389" s="426">
        <v>248</v>
      </c>
      <c r="HO1389" s="426">
        <v>244</v>
      </c>
      <c r="HP1389" s="426">
        <v>18</v>
      </c>
      <c r="HQ1389" s="426">
        <v>138</v>
      </c>
      <c r="HR1389" s="426">
        <v>49</v>
      </c>
      <c r="HS1389" s="426">
        <v>245</v>
      </c>
      <c r="HT1389" s="426">
        <v>234</v>
      </c>
      <c r="HU1389" s="426">
        <v>216</v>
      </c>
      <c r="HV1389" s="426">
        <v>111</v>
      </c>
      <c r="HW1389" s="426">
        <v>94</v>
      </c>
      <c r="HX1389" s="426">
        <v>200</v>
      </c>
      <c r="HY1389" s="426">
        <v>85</v>
      </c>
      <c r="HZ1389" s="426">
        <v>8</v>
      </c>
      <c r="IA1389" s="426">
        <v>256</v>
      </c>
      <c r="IB1389" s="426">
        <v>103</v>
      </c>
      <c r="IC1389" s="426">
        <v>15</v>
      </c>
      <c r="ID1389" s="426">
        <v>41</v>
      </c>
      <c r="IE1389" s="426">
        <v>87</v>
      </c>
      <c r="IF1389" s="426">
        <v>34</v>
      </c>
      <c r="IG1389" s="426">
        <v>104</v>
      </c>
      <c r="IH1389" s="426">
        <v>184</v>
      </c>
      <c r="II1389" s="426">
        <v>190</v>
      </c>
      <c r="IJ1389" s="426">
        <v>136</v>
      </c>
      <c r="IK1389" s="426">
        <v>161</v>
      </c>
      <c r="IL1389" s="426">
        <v>280</v>
      </c>
      <c r="IM1389" s="426">
        <v>218</v>
      </c>
      <c r="IN1389" s="426">
        <v>189</v>
      </c>
      <c r="IO1389" s="426">
        <v>71</v>
      </c>
      <c r="IP1389" s="426">
        <v>51</v>
      </c>
      <c r="IQ1389" s="426">
        <v>134</v>
      </c>
      <c r="IR1389" s="426">
        <v>114</v>
      </c>
      <c r="IS1389" s="426">
        <v>232</v>
      </c>
      <c r="IT1389" s="426">
        <v>88</v>
      </c>
      <c r="IU1389" s="426">
        <v>118</v>
      </c>
      <c r="IV1389" s="426">
        <v>207</v>
      </c>
      <c r="IW1389" s="426">
        <v>19</v>
      </c>
      <c r="IX1389" s="426">
        <v>127</v>
      </c>
      <c r="IY1389" s="426">
        <v>135</v>
      </c>
      <c r="IZ1389" s="426">
        <v>242</v>
      </c>
      <c r="JA1389" s="426">
        <v>204</v>
      </c>
      <c r="JB1389" s="426">
        <v>28</v>
      </c>
      <c r="JC1389" s="426">
        <v>221</v>
      </c>
      <c r="JD1389" s="426">
        <v>236</v>
      </c>
      <c r="JE1389" s="426">
        <v>1</v>
      </c>
      <c r="JF1389" s="426">
        <v>174</v>
      </c>
      <c r="JG1389" s="426">
        <v>69</v>
      </c>
      <c r="JH1389" s="426">
        <v>224</v>
      </c>
      <c r="JI1389" s="426">
        <v>62</v>
      </c>
      <c r="JJ1389" s="426">
        <v>97</v>
      </c>
      <c r="JK1389" s="426">
        <v>9</v>
      </c>
      <c r="JL1389" s="426">
        <v>265</v>
      </c>
      <c r="JM1389" s="426">
        <v>16</v>
      </c>
      <c r="JN1389" s="426">
        <v>152</v>
      </c>
      <c r="JO1389" s="426">
        <v>179</v>
      </c>
      <c r="JP1389" s="426">
        <v>29</v>
      </c>
      <c r="JQ1389" s="426">
        <v>160</v>
      </c>
      <c r="JR1389" s="426">
        <v>39</v>
      </c>
      <c r="JS1389" s="426">
        <v>191</v>
      </c>
      <c r="JT1389" s="426">
        <v>254</v>
      </c>
      <c r="JU1389" s="426">
        <v>109</v>
      </c>
      <c r="JV1389" s="426">
        <v>183</v>
      </c>
      <c r="JW1389" s="426">
        <v>196</v>
      </c>
      <c r="JX1389" s="426">
        <v>67</v>
      </c>
      <c r="JY1389" s="426">
        <v>126</v>
      </c>
    </row>
    <row r="1390" spans="4:285" x14ac:dyDescent="0.2">
      <c r="E1390" s="428" t="s">
        <v>159</v>
      </c>
      <c r="F1390" s="426">
        <v>34</v>
      </c>
      <c r="G1390" s="426">
        <v>158</v>
      </c>
      <c r="H1390" s="426">
        <v>230</v>
      </c>
      <c r="I1390" s="426">
        <v>168</v>
      </c>
      <c r="J1390" s="426">
        <v>246</v>
      </c>
      <c r="K1390" s="426">
        <v>220</v>
      </c>
      <c r="L1390" s="426">
        <v>53</v>
      </c>
      <c r="M1390" s="426">
        <v>89</v>
      </c>
      <c r="N1390" s="426">
        <v>255</v>
      </c>
      <c r="O1390" s="426">
        <v>167</v>
      </c>
      <c r="P1390" s="426">
        <v>15</v>
      </c>
      <c r="Q1390" s="426">
        <v>189</v>
      </c>
      <c r="R1390" s="426">
        <v>46</v>
      </c>
      <c r="S1390" s="426">
        <v>132</v>
      </c>
      <c r="T1390" s="426">
        <v>184</v>
      </c>
      <c r="U1390" s="426">
        <v>8</v>
      </c>
      <c r="V1390" s="426">
        <v>173</v>
      </c>
      <c r="W1390" s="426">
        <v>72</v>
      </c>
      <c r="X1390" s="426">
        <v>66</v>
      </c>
      <c r="Y1390" s="426">
        <v>144</v>
      </c>
      <c r="Z1390" s="426">
        <v>2</v>
      </c>
      <c r="AA1390" s="426">
        <v>250</v>
      </c>
      <c r="AB1390" s="426">
        <v>6</v>
      </c>
      <c r="AC1390" s="426">
        <v>181</v>
      </c>
      <c r="AD1390" s="426">
        <v>176</v>
      </c>
      <c r="AE1390" s="426">
        <v>170</v>
      </c>
      <c r="AF1390" s="426">
        <v>146</v>
      </c>
      <c r="AG1390" s="426">
        <v>29</v>
      </c>
      <c r="AH1390" s="426">
        <v>226</v>
      </c>
      <c r="AI1390" s="426">
        <v>222</v>
      </c>
      <c r="AJ1390" s="426">
        <v>10</v>
      </c>
      <c r="AK1390" s="426">
        <v>74</v>
      </c>
      <c r="AL1390" s="426">
        <v>147</v>
      </c>
      <c r="AM1390" s="426">
        <v>95</v>
      </c>
      <c r="AN1390" s="426">
        <v>23</v>
      </c>
      <c r="AO1390" s="426">
        <v>195</v>
      </c>
      <c r="AP1390" s="426">
        <v>238</v>
      </c>
      <c r="AQ1390" s="426">
        <v>70</v>
      </c>
      <c r="AR1390" s="426">
        <v>221</v>
      </c>
      <c r="AS1390" s="426">
        <v>27</v>
      </c>
      <c r="AT1390" s="426">
        <v>192</v>
      </c>
      <c r="AU1390" s="426">
        <v>275</v>
      </c>
      <c r="AV1390" s="426">
        <v>67</v>
      </c>
      <c r="AW1390" s="426">
        <v>153</v>
      </c>
      <c r="AX1390" s="426">
        <v>98</v>
      </c>
      <c r="AY1390" s="426">
        <v>87</v>
      </c>
      <c r="AZ1390" s="426">
        <v>244</v>
      </c>
      <c r="BA1390" s="426">
        <v>160</v>
      </c>
      <c r="BB1390" s="426">
        <v>210</v>
      </c>
      <c r="BC1390" s="426">
        <v>187</v>
      </c>
      <c r="BD1390" s="426">
        <v>227</v>
      </c>
      <c r="BE1390" s="426">
        <v>253</v>
      </c>
      <c r="BF1390" s="426">
        <v>9</v>
      </c>
      <c r="BG1390" s="426">
        <v>207</v>
      </c>
      <c r="BH1390" s="426">
        <v>197</v>
      </c>
      <c r="BI1390" s="426">
        <v>270</v>
      </c>
      <c r="BJ1390" s="426">
        <v>191</v>
      </c>
      <c r="BK1390" s="426">
        <v>280</v>
      </c>
      <c r="BL1390" s="426">
        <v>75</v>
      </c>
      <c r="BM1390" s="426">
        <v>163</v>
      </c>
      <c r="BN1390" s="426">
        <v>228</v>
      </c>
      <c r="BO1390" s="426">
        <v>108</v>
      </c>
      <c r="BP1390" s="426">
        <v>12</v>
      </c>
      <c r="BQ1390" s="426">
        <v>258</v>
      </c>
      <c r="BR1390" s="426">
        <v>241</v>
      </c>
      <c r="BS1390" s="426">
        <v>262</v>
      </c>
      <c r="BT1390" s="426">
        <v>233</v>
      </c>
      <c r="BU1390" s="426">
        <v>71</v>
      </c>
      <c r="BV1390" s="426">
        <v>251</v>
      </c>
      <c r="BW1390" s="426">
        <v>142</v>
      </c>
      <c r="BX1390" s="426">
        <v>20</v>
      </c>
      <c r="BY1390" s="426">
        <v>276</v>
      </c>
      <c r="BZ1390" s="426">
        <v>62</v>
      </c>
      <c r="CA1390" s="426">
        <v>143</v>
      </c>
      <c r="CB1390" s="426">
        <v>104</v>
      </c>
      <c r="CC1390" s="426">
        <v>269</v>
      </c>
      <c r="CD1390" s="426">
        <v>21</v>
      </c>
      <c r="CE1390" s="426">
        <v>4</v>
      </c>
      <c r="CF1390" s="426">
        <v>272</v>
      </c>
      <c r="CG1390" s="426">
        <v>76</v>
      </c>
      <c r="CH1390" s="426">
        <v>42</v>
      </c>
      <c r="CI1390" s="426">
        <v>264</v>
      </c>
      <c r="CJ1390" s="426">
        <v>152</v>
      </c>
      <c r="CK1390" s="426">
        <v>112</v>
      </c>
      <c r="CL1390" s="426">
        <v>69</v>
      </c>
      <c r="CM1390" s="426">
        <v>39</v>
      </c>
      <c r="CN1390" s="426">
        <v>139</v>
      </c>
      <c r="CO1390" s="426">
        <v>242</v>
      </c>
      <c r="CP1390" s="426">
        <v>223</v>
      </c>
      <c r="CQ1390" s="426">
        <v>78</v>
      </c>
      <c r="CR1390" s="426">
        <v>135</v>
      </c>
      <c r="CS1390" s="426">
        <v>186</v>
      </c>
      <c r="CT1390" s="426">
        <v>22</v>
      </c>
      <c r="CU1390" s="426">
        <v>137</v>
      </c>
      <c r="CV1390" s="426">
        <v>38</v>
      </c>
      <c r="CW1390" s="426">
        <v>254</v>
      </c>
      <c r="CX1390" s="426">
        <v>88</v>
      </c>
      <c r="CY1390" s="426">
        <v>145</v>
      </c>
      <c r="CZ1390" s="426">
        <v>105</v>
      </c>
      <c r="DA1390" s="426">
        <v>7</v>
      </c>
      <c r="DB1390" s="426">
        <v>212</v>
      </c>
      <c r="DC1390" s="426">
        <v>225</v>
      </c>
      <c r="DD1390" s="426">
        <v>141</v>
      </c>
      <c r="DE1390" s="426">
        <v>1</v>
      </c>
      <c r="DF1390" s="426">
        <v>259</v>
      </c>
      <c r="DG1390" s="426">
        <v>65</v>
      </c>
      <c r="DH1390" s="426">
        <v>190</v>
      </c>
      <c r="DI1390" s="426">
        <v>25</v>
      </c>
      <c r="DJ1390" s="426">
        <v>185</v>
      </c>
      <c r="DK1390" s="426">
        <v>267</v>
      </c>
      <c r="DL1390" s="426">
        <v>40</v>
      </c>
      <c r="DM1390" s="426">
        <v>268</v>
      </c>
      <c r="DN1390" s="426">
        <v>200</v>
      </c>
      <c r="DO1390" s="426">
        <v>43</v>
      </c>
      <c r="DP1390" s="426">
        <v>204</v>
      </c>
      <c r="DQ1390" s="426">
        <v>110</v>
      </c>
      <c r="DR1390" s="426">
        <v>208</v>
      </c>
      <c r="DS1390" s="426">
        <v>117</v>
      </c>
      <c r="DT1390" s="426">
        <v>183</v>
      </c>
      <c r="DU1390" s="426">
        <v>58</v>
      </c>
      <c r="DV1390" s="426">
        <v>180</v>
      </c>
      <c r="DW1390" s="426">
        <v>113</v>
      </c>
      <c r="DX1390" s="426">
        <v>100</v>
      </c>
      <c r="DY1390" s="426">
        <v>56</v>
      </c>
      <c r="DZ1390" s="426">
        <v>119</v>
      </c>
      <c r="EA1390" s="426">
        <v>169</v>
      </c>
      <c r="EB1390" s="426">
        <v>84</v>
      </c>
      <c r="EC1390" s="426">
        <v>19</v>
      </c>
      <c r="ED1390" s="426">
        <v>177</v>
      </c>
      <c r="EE1390" s="426">
        <v>273</v>
      </c>
      <c r="EF1390" s="426">
        <v>59</v>
      </c>
      <c r="EG1390" s="426">
        <v>134</v>
      </c>
      <c r="EH1390" s="426">
        <v>161</v>
      </c>
      <c r="EI1390" s="426">
        <v>148</v>
      </c>
      <c r="EJ1390" s="426">
        <v>263</v>
      </c>
      <c r="EK1390" s="426">
        <v>265</v>
      </c>
      <c r="EL1390" s="426">
        <v>11</v>
      </c>
      <c r="EM1390" s="426">
        <v>61</v>
      </c>
      <c r="EN1390" s="426">
        <v>198</v>
      </c>
      <c r="EO1390" s="426">
        <v>274</v>
      </c>
      <c r="EP1390" s="426">
        <v>175</v>
      </c>
      <c r="EQ1390" s="426">
        <v>165</v>
      </c>
      <c r="ER1390" s="426">
        <v>155</v>
      </c>
      <c r="ES1390" s="426">
        <v>127</v>
      </c>
      <c r="ET1390" s="426">
        <v>41</v>
      </c>
      <c r="EU1390" s="426">
        <v>102</v>
      </c>
      <c r="EV1390" s="426">
        <v>149</v>
      </c>
      <c r="EW1390" s="426">
        <v>97</v>
      </c>
      <c r="EX1390" s="426">
        <v>35</v>
      </c>
      <c r="EY1390" s="426">
        <v>131</v>
      </c>
      <c r="EZ1390" s="426">
        <v>115</v>
      </c>
      <c r="FA1390" s="426">
        <v>154</v>
      </c>
      <c r="FB1390" s="426">
        <v>249</v>
      </c>
      <c r="FC1390" s="426">
        <v>237</v>
      </c>
      <c r="FD1390" s="426">
        <v>193</v>
      </c>
      <c r="FE1390" s="426">
        <v>5</v>
      </c>
      <c r="FF1390" s="426">
        <v>49</v>
      </c>
      <c r="FG1390" s="426">
        <v>231</v>
      </c>
      <c r="FH1390" s="426">
        <v>201</v>
      </c>
      <c r="FI1390" s="426">
        <v>247</v>
      </c>
      <c r="FJ1390" s="426">
        <v>114</v>
      </c>
      <c r="FK1390" s="426">
        <v>109</v>
      </c>
      <c r="FL1390" s="426">
        <v>182</v>
      </c>
      <c r="FM1390" s="426">
        <v>211</v>
      </c>
      <c r="FN1390" s="426">
        <v>218</v>
      </c>
      <c r="FO1390" s="426">
        <v>235</v>
      </c>
      <c r="FP1390" s="426">
        <v>215</v>
      </c>
      <c r="FQ1390" s="426">
        <v>140</v>
      </c>
      <c r="FR1390" s="426">
        <v>36</v>
      </c>
      <c r="FS1390" s="426">
        <v>236</v>
      </c>
      <c r="FT1390" s="426">
        <v>82</v>
      </c>
      <c r="FU1390" s="426">
        <v>111</v>
      </c>
      <c r="FV1390" s="426">
        <v>126</v>
      </c>
      <c r="FW1390" s="426">
        <v>150</v>
      </c>
      <c r="FX1390" s="426">
        <v>271</v>
      </c>
      <c r="FY1390" s="426">
        <v>54</v>
      </c>
      <c r="FZ1390" s="426">
        <v>138</v>
      </c>
      <c r="GA1390" s="426">
        <v>107</v>
      </c>
      <c r="GB1390" s="426">
        <v>206</v>
      </c>
      <c r="GC1390" s="426">
        <v>121</v>
      </c>
      <c r="GD1390" s="426">
        <v>179</v>
      </c>
      <c r="GE1390" s="426">
        <v>106</v>
      </c>
      <c r="GF1390" s="426">
        <v>157</v>
      </c>
      <c r="GG1390" s="426">
        <v>33</v>
      </c>
      <c r="GH1390" s="426">
        <v>174</v>
      </c>
      <c r="GI1390" s="426">
        <v>60</v>
      </c>
      <c r="GJ1390" s="426">
        <v>278</v>
      </c>
      <c r="GK1390" s="426">
        <v>256</v>
      </c>
      <c r="GL1390" s="426">
        <v>166</v>
      </c>
      <c r="GM1390" s="426">
        <v>14</v>
      </c>
      <c r="GN1390" s="426">
        <v>124</v>
      </c>
      <c r="GO1390" s="426">
        <v>96</v>
      </c>
      <c r="GP1390" s="426">
        <v>172</v>
      </c>
      <c r="GQ1390" s="426">
        <v>257</v>
      </c>
      <c r="GR1390" s="426">
        <v>91</v>
      </c>
      <c r="GS1390" s="426">
        <v>239</v>
      </c>
      <c r="GT1390" s="426">
        <v>55</v>
      </c>
      <c r="GU1390" s="426">
        <v>90</v>
      </c>
      <c r="GV1390" s="426">
        <v>37</v>
      </c>
      <c r="GW1390" s="426">
        <v>93</v>
      </c>
      <c r="GX1390" s="426">
        <v>125</v>
      </c>
      <c r="GY1390" s="426">
        <v>13</v>
      </c>
      <c r="GZ1390" s="426">
        <v>57</v>
      </c>
      <c r="HA1390" s="426">
        <v>196</v>
      </c>
      <c r="HB1390" s="426">
        <v>17</v>
      </c>
      <c r="HC1390" s="426">
        <v>73</v>
      </c>
      <c r="HD1390" s="426">
        <v>224</v>
      </c>
      <c r="HE1390" s="426">
        <v>216</v>
      </c>
      <c r="HF1390" s="426">
        <v>26</v>
      </c>
      <c r="HG1390" s="426">
        <v>101</v>
      </c>
      <c r="HH1390" s="426">
        <v>159</v>
      </c>
      <c r="HI1390" s="426">
        <v>205</v>
      </c>
      <c r="HJ1390" s="426">
        <v>79</v>
      </c>
      <c r="HK1390" s="426">
        <v>86</v>
      </c>
      <c r="HL1390" s="426">
        <v>81</v>
      </c>
      <c r="HM1390" s="426">
        <v>260</v>
      </c>
      <c r="HN1390" s="426">
        <v>63</v>
      </c>
      <c r="HO1390" s="426">
        <v>240</v>
      </c>
      <c r="HP1390" s="426">
        <v>277</v>
      </c>
      <c r="HQ1390" s="426">
        <v>248</v>
      </c>
      <c r="HR1390" s="426">
        <v>164</v>
      </c>
      <c r="HS1390" s="426">
        <v>234</v>
      </c>
      <c r="HT1390" s="426">
        <v>30</v>
      </c>
      <c r="HU1390" s="426">
        <v>31</v>
      </c>
      <c r="HV1390" s="426">
        <v>252</v>
      </c>
      <c r="HW1390" s="426">
        <v>80</v>
      </c>
      <c r="HX1390" s="426">
        <v>188</v>
      </c>
      <c r="HY1390" s="426">
        <v>120</v>
      </c>
      <c r="HZ1390" s="426">
        <v>202</v>
      </c>
      <c r="IA1390" s="426">
        <v>217</v>
      </c>
      <c r="IB1390" s="426">
        <v>203</v>
      </c>
      <c r="IC1390" s="426">
        <v>116</v>
      </c>
      <c r="ID1390" s="426">
        <v>122</v>
      </c>
      <c r="IE1390" s="426">
        <v>50</v>
      </c>
      <c r="IF1390" s="426">
        <v>232</v>
      </c>
      <c r="IG1390" s="426">
        <v>194</v>
      </c>
      <c r="IH1390" s="426">
        <v>99</v>
      </c>
      <c r="II1390" s="426">
        <v>266</v>
      </c>
      <c r="IJ1390" s="426">
        <v>16</v>
      </c>
      <c r="IK1390" s="426">
        <v>28</v>
      </c>
      <c r="IL1390" s="426">
        <v>178</v>
      </c>
      <c r="IM1390" s="426">
        <v>279</v>
      </c>
      <c r="IN1390" s="426">
        <v>136</v>
      </c>
      <c r="IO1390" s="426">
        <v>171</v>
      </c>
      <c r="IP1390" s="426">
        <v>261</v>
      </c>
      <c r="IQ1390" s="426">
        <v>214</v>
      </c>
      <c r="IR1390" s="426">
        <v>51</v>
      </c>
      <c r="IS1390" s="426">
        <v>130</v>
      </c>
      <c r="IT1390" s="426">
        <v>162</v>
      </c>
      <c r="IU1390" s="426">
        <v>68</v>
      </c>
      <c r="IV1390" s="426">
        <v>129</v>
      </c>
      <c r="IW1390" s="426">
        <v>94</v>
      </c>
      <c r="IX1390" s="426">
        <v>199</v>
      </c>
      <c r="IY1390" s="426">
        <v>52</v>
      </c>
      <c r="IZ1390" s="426">
        <v>156</v>
      </c>
      <c r="JA1390" s="426">
        <v>85</v>
      </c>
      <c r="JB1390" s="426">
        <v>24</v>
      </c>
      <c r="JC1390" s="426">
        <v>47</v>
      </c>
      <c r="JD1390" s="426">
        <v>3</v>
      </c>
      <c r="JE1390" s="426">
        <v>209</v>
      </c>
      <c r="JF1390" s="426">
        <v>45</v>
      </c>
      <c r="JG1390" s="426">
        <v>83</v>
      </c>
      <c r="JH1390" s="426">
        <v>219</v>
      </c>
      <c r="JI1390" s="426">
        <v>103</v>
      </c>
      <c r="JJ1390" s="426">
        <v>243</v>
      </c>
      <c r="JK1390" s="426">
        <v>229</v>
      </c>
      <c r="JL1390" s="426">
        <v>118</v>
      </c>
      <c r="JM1390" s="426">
        <v>245</v>
      </c>
      <c r="JN1390" s="426">
        <v>48</v>
      </c>
      <c r="JO1390" s="426">
        <v>92</v>
      </c>
      <c r="JP1390" s="426">
        <v>123</v>
      </c>
      <c r="JQ1390" s="426">
        <v>18</v>
      </c>
      <c r="JR1390" s="426">
        <v>64</v>
      </c>
      <c r="JS1390" s="426">
        <v>133</v>
      </c>
      <c r="JT1390" s="426">
        <v>151</v>
      </c>
      <c r="JU1390" s="426">
        <v>44</v>
      </c>
      <c r="JV1390" s="426">
        <v>128</v>
      </c>
      <c r="JW1390" s="426">
        <v>77</v>
      </c>
      <c r="JX1390" s="426">
        <v>32</v>
      </c>
      <c r="JY1390" s="426">
        <v>213</v>
      </c>
    </row>
    <row r="1392" spans="4:285" x14ac:dyDescent="0.2">
      <c r="D1392" s="429">
        <v>281</v>
      </c>
      <c r="E1392" s="429" t="s">
        <v>179</v>
      </c>
    </row>
    <row r="1393" spans="4:289" x14ac:dyDescent="0.2">
      <c r="E1393" s="428" t="s">
        <v>130</v>
      </c>
      <c r="F1393" s="426">
        <v>1</v>
      </c>
      <c r="G1393" s="426">
        <v>2</v>
      </c>
      <c r="H1393" s="426">
        <v>3</v>
      </c>
      <c r="I1393" s="426">
        <v>4</v>
      </c>
      <c r="J1393" s="426">
        <v>5</v>
      </c>
      <c r="K1393" s="426">
        <v>6</v>
      </c>
      <c r="L1393" s="426">
        <v>7</v>
      </c>
      <c r="M1393" s="426">
        <v>8</v>
      </c>
      <c r="N1393" s="426">
        <v>9</v>
      </c>
      <c r="O1393" s="426">
        <v>10</v>
      </c>
      <c r="P1393" s="426">
        <v>11</v>
      </c>
      <c r="Q1393" s="426">
        <v>12</v>
      </c>
      <c r="R1393" s="426">
        <v>13</v>
      </c>
      <c r="S1393" s="426">
        <v>14</v>
      </c>
      <c r="T1393" s="426">
        <v>15</v>
      </c>
      <c r="U1393" s="426">
        <v>16</v>
      </c>
      <c r="V1393" s="426">
        <v>17</v>
      </c>
      <c r="W1393" s="426">
        <v>18</v>
      </c>
      <c r="X1393" s="426">
        <v>19</v>
      </c>
      <c r="Y1393" s="426">
        <v>20</v>
      </c>
      <c r="Z1393" s="426">
        <v>21</v>
      </c>
      <c r="AA1393" s="426">
        <v>22</v>
      </c>
      <c r="AB1393" s="426">
        <v>23</v>
      </c>
      <c r="AC1393" s="426">
        <v>24</v>
      </c>
      <c r="AD1393" s="426">
        <v>25</v>
      </c>
      <c r="AE1393" s="426">
        <v>26</v>
      </c>
      <c r="AF1393" s="426">
        <v>27</v>
      </c>
      <c r="AG1393" s="426">
        <v>28</v>
      </c>
      <c r="AH1393" s="426">
        <v>29</v>
      </c>
      <c r="AI1393" s="426">
        <v>30</v>
      </c>
      <c r="AJ1393" s="426">
        <v>31</v>
      </c>
      <c r="AK1393" s="426">
        <v>32</v>
      </c>
      <c r="AL1393" s="426">
        <v>33</v>
      </c>
      <c r="AM1393" s="426">
        <v>34</v>
      </c>
      <c r="AN1393" s="426">
        <v>35</v>
      </c>
      <c r="AO1393" s="426">
        <v>36</v>
      </c>
      <c r="AP1393" s="426">
        <v>37</v>
      </c>
      <c r="AQ1393" s="426">
        <v>38</v>
      </c>
      <c r="AR1393" s="426">
        <v>39</v>
      </c>
      <c r="AS1393" s="426">
        <v>40</v>
      </c>
      <c r="AT1393" s="426">
        <v>41</v>
      </c>
      <c r="AU1393" s="426">
        <v>42</v>
      </c>
      <c r="AV1393" s="426">
        <v>43</v>
      </c>
      <c r="AW1393" s="426">
        <v>44</v>
      </c>
      <c r="AX1393" s="426">
        <v>45</v>
      </c>
      <c r="AY1393" s="426">
        <v>46</v>
      </c>
      <c r="AZ1393" s="426">
        <v>47</v>
      </c>
      <c r="BA1393" s="426">
        <v>48</v>
      </c>
      <c r="BB1393" s="426">
        <v>49</v>
      </c>
      <c r="BC1393" s="426">
        <v>50</v>
      </c>
      <c r="BD1393" s="426">
        <v>51</v>
      </c>
      <c r="BE1393" s="426">
        <v>52</v>
      </c>
      <c r="BF1393" s="426">
        <v>53</v>
      </c>
      <c r="BG1393" s="426">
        <v>54</v>
      </c>
      <c r="BH1393" s="426">
        <v>55</v>
      </c>
      <c r="BI1393" s="426">
        <v>56</v>
      </c>
      <c r="BJ1393" s="426">
        <v>57</v>
      </c>
      <c r="BK1393" s="426">
        <v>58</v>
      </c>
      <c r="BL1393" s="426">
        <v>59</v>
      </c>
      <c r="BM1393" s="426">
        <v>60</v>
      </c>
      <c r="BN1393" s="426">
        <v>61</v>
      </c>
      <c r="BO1393" s="426">
        <v>62</v>
      </c>
      <c r="BP1393" s="426">
        <v>63</v>
      </c>
      <c r="BQ1393" s="426">
        <v>64</v>
      </c>
      <c r="BR1393" s="426">
        <v>65</v>
      </c>
      <c r="BS1393" s="426">
        <v>66</v>
      </c>
      <c r="BT1393" s="426">
        <v>67</v>
      </c>
      <c r="BU1393" s="426">
        <v>68</v>
      </c>
      <c r="BV1393" s="426">
        <v>69</v>
      </c>
      <c r="BW1393" s="426">
        <v>70</v>
      </c>
      <c r="BX1393" s="426">
        <v>71</v>
      </c>
      <c r="BY1393" s="426">
        <v>72</v>
      </c>
      <c r="BZ1393" s="426">
        <v>73</v>
      </c>
      <c r="CA1393" s="426">
        <v>74</v>
      </c>
      <c r="CB1393" s="426">
        <v>75</v>
      </c>
      <c r="CC1393" s="426">
        <v>76</v>
      </c>
      <c r="CD1393" s="426">
        <v>77</v>
      </c>
      <c r="CE1393" s="426">
        <v>78</v>
      </c>
      <c r="CF1393" s="426">
        <v>79</v>
      </c>
      <c r="CG1393" s="426">
        <v>80</v>
      </c>
      <c r="CH1393" s="426">
        <v>81</v>
      </c>
      <c r="CI1393" s="426">
        <v>82</v>
      </c>
      <c r="CJ1393" s="426">
        <v>83</v>
      </c>
      <c r="CK1393" s="426">
        <v>84</v>
      </c>
      <c r="CL1393" s="426">
        <v>85</v>
      </c>
      <c r="CM1393" s="426">
        <v>86</v>
      </c>
      <c r="CN1393" s="426">
        <v>87</v>
      </c>
      <c r="CO1393" s="426">
        <v>88</v>
      </c>
      <c r="CP1393" s="426">
        <v>89</v>
      </c>
      <c r="CQ1393" s="426">
        <v>90</v>
      </c>
      <c r="CR1393" s="426">
        <v>91</v>
      </c>
      <c r="CS1393" s="426">
        <v>92</v>
      </c>
      <c r="CT1393" s="426">
        <v>93</v>
      </c>
      <c r="CU1393" s="426">
        <v>94</v>
      </c>
      <c r="CV1393" s="426">
        <v>95</v>
      </c>
      <c r="CW1393" s="426">
        <v>96</v>
      </c>
      <c r="CX1393" s="426">
        <v>97</v>
      </c>
      <c r="CY1393" s="426">
        <v>98</v>
      </c>
      <c r="CZ1393" s="426">
        <v>99</v>
      </c>
      <c r="DA1393" s="426">
        <v>100</v>
      </c>
      <c r="DB1393" s="426">
        <v>101</v>
      </c>
      <c r="DC1393" s="426">
        <v>102</v>
      </c>
      <c r="DD1393" s="426">
        <v>103</v>
      </c>
      <c r="DE1393" s="426">
        <v>104</v>
      </c>
      <c r="DF1393" s="426">
        <v>105</v>
      </c>
      <c r="DG1393" s="426">
        <v>106</v>
      </c>
      <c r="DH1393" s="426">
        <v>107</v>
      </c>
      <c r="DI1393" s="426">
        <v>108</v>
      </c>
      <c r="DJ1393" s="426">
        <v>109</v>
      </c>
      <c r="DK1393" s="426">
        <v>110</v>
      </c>
      <c r="DL1393" s="426">
        <v>111</v>
      </c>
      <c r="DM1393" s="426">
        <v>112</v>
      </c>
      <c r="DN1393" s="426">
        <v>113</v>
      </c>
      <c r="DO1393" s="426">
        <v>114</v>
      </c>
      <c r="DP1393" s="426">
        <v>115</v>
      </c>
      <c r="DQ1393" s="426">
        <v>116</v>
      </c>
      <c r="DR1393" s="426">
        <v>117</v>
      </c>
      <c r="DS1393" s="426">
        <v>118</v>
      </c>
      <c r="DT1393" s="426">
        <v>119</v>
      </c>
      <c r="DU1393" s="426">
        <v>120</v>
      </c>
      <c r="DV1393" s="426">
        <v>121</v>
      </c>
      <c r="DW1393" s="426">
        <v>122</v>
      </c>
      <c r="DX1393" s="426">
        <v>123</v>
      </c>
      <c r="DY1393" s="426">
        <v>124</v>
      </c>
      <c r="DZ1393" s="426">
        <v>125</v>
      </c>
      <c r="EA1393" s="426">
        <v>126</v>
      </c>
      <c r="EB1393" s="426">
        <v>127</v>
      </c>
      <c r="EC1393" s="426">
        <v>128</v>
      </c>
      <c r="ED1393" s="426">
        <v>129</v>
      </c>
      <c r="EE1393" s="426">
        <v>130</v>
      </c>
      <c r="EF1393" s="426">
        <v>131</v>
      </c>
      <c r="EG1393" s="426">
        <v>132</v>
      </c>
      <c r="EH1393" s="426">
        <v>133</v>
      </c>
      <c r="EI1393" s="426">
        <v>134</v>
      </c>
      <c r="EJ1393" s="426">
        <v>135</v>
      </c>
      <c r="EK1393" s="426">
        <v>136</v>
      </c>
      <c r="EL1393" s="426">
        <v>137</v>
      </c>
      <c r="EM1393" s="426">
        <v>138</v>
      </c>
      <c r="EN1393" s="426">
        <v>139</v>
      </c>
      <c r="EO1393" s="426">
        <v>140</v>
      </c>
      <c r="EP1393" s="426">
        <v>141</v>
      </c>
      <c r="EQ1393" s="426">
        <v>142</v>
      </c>
      <c r="ER1393" s="426">
        <v>143</v>
      </c>
      <c r="ES1393" s="426">
        <v>144</v>
      </c>
      <c r="ET1393" s="426">
        <v>145</v>
      </c>
      <c r="EU1393" s="426">
        <v>146</v>
      </c>
      <c r="EV1393" s="426">
        <v>147</v>
      </c>
      <c r="EW1393" s="426">
        <v>148</v>
      </c>
      <c r="EX1393" s="426">
        <v>149</v>
      </c>
      <c r="EY1393" s="426">
        <v>150</v>
      </c>
      <c r="EZ1393" s="426">
        <v>151</v>
      </c>
      <c r="FA1393" s="426">
        <v>152</v>
      </c>
      <c r="FB1393" s="426">
        <v>153</v>
      </c>
      <c r="FC1393" s="426">
        <v>154</v>
      </c>
      <c r="FD1393" s="426">
        <v>155</v>
      </c>
      <c r="FE1393" s="426">
        <v>156</v>
      </c>
      <c r="FF1393" s="426">
        <v>157</v>
      </c>
      <c r="FG1393" s="426">
        <v>158</v>
      </c>
      <c r="FH1393" s="426">
        <v>159</v>
      </c>
      <c r="FI1393" s="426">
        <v>160</v>
      </c>
      <c r="FJ1393" s="426">
        <v>161</v>
      </c>
      <c r="FK1393" s="426">
        <v>162</v>
      </c>
      <c r="FL1393" s="426">
        <v>163</v>
      </c>
      <c r="FM1393" s="426">
        <v>164</v>
      </c>
      <c r="FN1393" s="426">
        <v>165</v>
      </c>
      <c r="FO1393" s="426">
        <v>166</v>
      </c>
      <c r="FP1393" s="426">
        <v>167</v>
      </c>
      <c r="FQ1393" s="426">
        <v>168</v>
      </c>
      <c r="FR1393" s="426">
        <v>169</v>
      </c>
      <c r="FS1393" s="426">
        <v>170</v>
      </c>
      <c r="FT1393" s="426">
        <v>171</v>
      </c>
      <c r="FU1393" s="426">
        <v>172</v>
      </c>
      <c r="FV1393" s="426">
        <v>173</v>
      </c>
      <c r="FW1393" s="426">
        <v>174</v>
      </c>
      <c r="FX1393" s="426">
        <v>175</v>
      </c>
      <c r="FY1393" s="426">
        <v>176</v>
      </c>
      <c r="FZ1393" s="426">
        <v>177</v>
      </c>
      <c r="GA1393" s="426">
        <v>178</v>
      </c>
      <c r="GB1393" s="426">
        <v>179</v>
      </c>
      <c r="GC1393" s="426">
        <v>180</v>
      </c>
      <c r="GD1393" s="426">
        <v>181</v>
      </c>
      <c r="GE1393" s="426">
        <v>182</v>
      </c>
      <c r="GF1393" s="426">
        <v>183</v>
      </c>
      <c r="GG1393" s="426">
        <v>184</v>
      </c>
      <c r="GH1393" s="426">
        <v>185</v>
      </c>
      <c r="GI1393" s="426">
        <v>186</v>
      </c>
      <c r="GJ1393" s="426">
        <v>187</v>
      </c>
      <c r="GK1393" s="426">
        <v>188</v>
      </c>
      <c r="GL1393" s="426">
        <v>189</v>
      </c>
      <c r="GM1393" s="426">
        <v>190</v>
      </c>
      <c r="GN1393" s="426">
        <v>191</v>
      </c>
      <c r="GO1393" s="426">
        <v>192</v>
      </c>
      <c r="GP1393" s="426">
        <v>193</v>
      </c>
      <c r="GQ1393" s="426">
        <v>194</v>
      </c>
      <c r="GR1393" s="426">
        <v>195</v>
      </c>
      <c r="GS1393" s="426">
        <v>196</v>
      </c>
      <c r="GT1393" s="426">
        <v>197</v>
      </c>
      <c r="GU1393" s="426">
        <v>198</v>
      </c>
      <c r="GV1393" s="426">
        <v>199</v>
      </c>
      <c r="GW1393" s="426">
        <v>200</v>
      </c>
      <c r="GX1393" s="426">
        <v>201</v>
      </c>
      <c r="GY1393" s="426">
        <v>202</v>
      </c>
      <c r="GZ1393" s="426">
        <v>203</v>
      </c>
      <c r="HA1393" s="426">
        <v>204</v>
      </c>
      <c r="HB1393" s="426">
        <v>205</v>
      </c>
      <c r="HC1393" s="426">
        <v>206</v>
      </c>
      <c r="HD1393" s="426">
        <v>207</v>
      </c>
      <c r="HE1393" s="426">
        <v>208</v>
      </c>
      <c r="HF1393" s="426">
        <v>209</v>
      </c>
      <c r="HG1393" s="426">
        <v>210</v>
      </c>
      <c r="HH1393" s="426">
        <v>211</v>
      </c>
      <c r="HI1393" s="426">
        <v>212</v>
      </c>
      <c r="HJ1393" s="426">
        <v>213</v>
      </c>
      <c r="HK1393" s="426">
        <v>214</v>
      </c>
      <c r="HL1393" s="426">
        <v>215</v>
      </c>
      <c r="HM1393" s="426">
        <v>216</v>
      </c>
      <c r="HN1393" s="426">
        <v>217</v>
      </c>
      <c r="HO1393" s="426">
        <v>218</v>
      </c>
      <c r="HP1393" s="426">
        <v>219</v>
      </c>
      <c r="HQ1393" s="426">
        <v>220</v>
      </c>
      <c r="HR1393" s="426">
        <v>221</v>
      </c>
      <c r="HS1393" s="426">
        <v>222</v>
      </c>
      <c r="HT1393" s="426">
        <v>223</v>
      </c>
      <c r="HU1393" s="426">
        <v>224</v>
      </c>
      <c r="HV1393" s="426">
        <v>225</v>
      </c>
      <c r="HW1393" s="426">
        <v>226</v>
      </c>
      <c r="HX1393" s="426">
        <v>227</v>
      </c>
      <c r="HY1393" s="426">
        <v>228</v>
      </c>
      <c r="HZ1393" s="426">
        <v>229</v>
      </c>
      <c r="IA1393" s="426">
        <v>230</v>
      </c>
      <c r="IB1393" s="426">
        <v>231</v>
      </c>
      <c r="IC1393" s="426">
        <v>232</v>
      </c>
      <c r="ID1393" s="426">
        <v>233</v>
      </c>
      <c r="IE1393" s="426">
        <v>234</v>
      </c>
      <c r="IF1393" s="426">
        <v>235</v>
      </c>
      <c r="IG1393" s="426">
        <v>236</v>
      </c>
      <c r="IH1393" s="426">
        <v>237</v>
      </c>
      <c r="II1393" s="426">
        <v>238</v>
      </c>
      <c r="IJ1393" s="426">
        <v>239</v>
      </c>
      <c r="IK1393" s="426">
        <v>240</v>
      </c>
      <c r="IL1393" s="426">
        <v>241</v>
      </c>
      <c r="IM1393" s="426">
        <v>242</v>
      </c>
      <c r="IN1393" s="426">
        <v>243</v>
      </c>
      <c r="IO1393" s="426">
        <v>244</v>
      </c>
      <c r="IP1393" s="426">
        <v>245</v>
      </c>
      <c r="IQ1393" s="426">
        <v>246</v>
      </c>
      <c r="IR1393" s="426">
        <v>247</v>
      </c>
      <c r="IS1393" s="426">
        <v>248</v>
      </c>
      <c r="IT1393" s="426">
        <v>249</v>
      </c>
      <c r="IU1393" s="426">
        <v>250</v>
      </c>
      <c r="IV1393" s="426">
        <v>251</v>
      </c>
      <c r="IW1393" s="426">
        <v>252</v>
      </c>
      <c r="IX1393" s="426">
        <v>253</v>
      </c>
      <c r="IY1393" s="426">
        <v>254</v>
      </c>
      <c r="IZ1393" s="426">
        <v>255</v>
      </c>
      <c r="JA1393" s="426">
        <v>256</v>
      </c>
      <c r="JB1393" s="426">
        <v>257</v>
      </c>
      <c r="JC1393" s="426">
        <v>258</v>
      </c>
      <c r="JD1393" s="426">
        <v>259</v>
      </c>
      <c r="JE1393" s="426">
        <v>260</v>
      </c>
      <c r="JF1393" s="426">
        <v>261</v>
      </c>
      <c r="JG1393" s="426">
        <v>262</v>
      </c>
      <c r="JH1393" s="426">
        <v>263</v>
      </c>
      <c r="JI1393" s="426">
        <v>264</v>
      </c>
      <c r="JJ1393" s="426">
        <v>265</v>
      </c>
      <c r="JK1393" s="426">
        <v>266</v>
      </c>
      <c r="JL1393" s="426">
        <v>267</v>
      </c>
      <c r="JM1393" s="426">
        <v>268</v>
      </c>
      <c r="JN1393" s="426">
        <v>269</v>
      </c>
      <c r="JP1393" s="426">
        <v>270</v>
      </c>
      <c r="JQ1393" s="426">
        <v>271</v>
      </c>
      <c r="JR1393" s="426">
        <v>272</v>
      </c>
      <c r="JS1393" s="426">
        <v>273</v>
      </c>
      <c r="JU1393" s="426">
        <v>274</v>
      </c>
      <c r="JV1393" s="426">
        <v>275</v>
      </c>
      <c r="JW1393" s="426">
        <v>276</v>
      </c>
      <c r="JX1393" s="426">
        <v>277</v>
      </c>
      <c r="JZ1393" s="426">
        <v>278</v>
      </c>
      <c r="KA1393" s="426">
        <v>279</v>
      </c>
      <c r="KB1393" s="426">
        <v>280</v>
      </c>
      <c r="KC1393" s="426">
        <v>281</v>
      </c>
    </row>
    <row r="1394" spans="4:289" x14ac:dyDescent="0.2">
      <c r="E1394" s="428" t="s">
        <v>157</v>
      </c>
      <c r="F1394" s="426">
        <v>60</v>
      </c>
      <c r="G1394" s="426">
        <v>277</v>
      </c>
      <c r="H1394" s="426">
        <v>36</v>
      </c>
      <c r="I1394" s="426">
        <v>137</v>
      </c>
      <c r="J1394" s="426">
        <v>141</v>
      </c>
      <c r="K1394" s="426">
        <v>124</v>
      </c>
      <c r="L1394" s="426">
        <v>119</v>
      </c>
      <c r="M1394" s="426">
        <v>7</v>
      </c>
      <c r="N1394" s="426">
        <v>207</v>
      </c>
      <c r="O1394" s="426">
        <v>87</v>
      </c>
      <c r="P1394" s="426">
        <v>19</v>
      </c>
      <c r="Q1394" s="426">
        <v>48</v>
      </c>
      <c r="R1394" s="426">
        <v>112</v>
      </c>
      <c r="S1394" s="426">
        <v>276</v>
      </c>
      <c r="T1394" s="426">
        <v>164</v>
      </c>
      <c r="U1394" s="426">
        <v>30</v>
      </c>
      <c r="V1394" s="426">
        <v>138</v>
      </c>
      <c r="W1394" s="426">
        <v>104</v>
      </c>
      <c r="X1394" s="426">
        <v>95</v>
      </c>
      <c r="Y1394" s="426">
        <v>246</v>
      </c>
      <c r="Z1394" s="426">
        <v>84</v>
      </c>
      <c r="AA1394" s="426">
        <v>148</v>
      </c>
      <c r="AB1394" s="426">
        <v>79</v>
      </c>
      <c r="AC1394" s="426">
        <v>17</v>
      </c>
      <c r="AD1394" s="426">
        <v>188</v>
      </c>
      <c r="AE1394" s="426">
        <v>113</v>
      </c>
      <c r="AF1394" s="426">
        <v>69</v>
      </c>
      <c r="AG1394" s="426">
        <v>62</v>
      </c>
      <c r="AH1394" s="426">
        <v>131</v>
      </c>
      <c r="AI1394" s="426">
        <v>198</v>
      </c>
      <c r="AJ1394" s="426">
        <v>258</v>
      </c>
      <c r="AK1394" s="426">
        <v>23</v>
      </c>
      <c r="AL1394" s="426">
        <v>41</v>
      </c>
      <c r="AM1394" s="426">
        <v>10</v>
      </c>
      <c r="AN1394" s="426">
        <v>66</v>
      </c>
      <c r="AO1394" s="426">
        <v>2</v>
      </c>
      <c r="AP1394" s="426">
        <v>183</v>
      </c>
      <c r="AQ1394" s="426">
        <v>106</v>
      </c>
      <c r="AR1394" s="426">
        <v>216</v>
      </c>
      <c r="AS1394" s="426">
        <v>226</v>
      </c>
      <c r="AT1394" s="426">
        <v>243</v>
      </c>
      <c r="AU1394" s="426">
        <v>208</v>
      </c>
      <c r="AV1394" s="426">
        <v>26</v>
      </c>
      <c r="AW1394" s="426">
        <v>191</v>
      </c>
      <c r="AX1394" s="426">
        <v>238</v>
      </c>
      <c r="AY1394" s="426">
        <v>209</v>
      </c>
      <c r="AZ1394" s="426">
        <v>133</v>
      </c>
      <c r="BA1394" s="426">
        <v>244</v>
      </c>
      <c r="BB1394" s="426">
        <v>187</v>
      </c>
      <c r="BC1394" s="426">
        <v>89</v>
      </c>
      <c r="BD1394" s="426">
        <v>42</v>
      </c>
      <c r="BE1394" s="426">
        <v>130</v>
      </c>
      <c r="BF1394" s="426">
        <v>132</v>
      </c>
      <c r="BG1394" s="426">
        <v>210</v>
      </c>
      <c r="BH1394" s="426">
        <v>236</v>
      </c>
      <c r="BI1394" s="426">
        <v>218</v>
      </c>
      <c r="BJ1394" s="426">
        <v>110</v>
      </c>
      <c r="BK1394" s="426">
        <v>190</v>
      </c>
      <c r="BL1394" s="426">
        <v>222</v>
      </c>
      <c r="BM1394" s="426">
        <v>94</v>
      </c>
      <c r="BN1394" s="426">
        <v>259</v>
      </c>
      <c r="BO1394" s="426">
        <v>14</v>
      </c>
      <c r="BP1394" s="426">
        <v>241</v>
      </c>
      <c r="BQ1394" s="426">
        <v>252</v>
      </c>
      <c r="BR1394" s="426">
        <v>151</v>
      </c>
      <c r="BS1394" s="426">
        <v>143</v>
      </c>
      <c r="BT1394" s="426">
        <v>154</v>
      </c>
      <c r="BU1394" s="426">
        <v>217</v>
      </c>
      <c r="BV1394" s="426">
        <v>272</v>
      </c>
      <c r="BW1394" s="426">
        <v>229</v>
      </c>
      <c r="BX1394" s="426">
        <v>174</v>
      </c>
      <c r="BY1394" s="426">
        <v>35</v>
      </c>
      <c r="BZ1394" s="426">
        <v>201</v>
      </c>
      <c r="CA1394" s="426">
        <v>260</v>
      </c>
      <c r="CB1394" s="426">
        <v>224</v>
      </c>
      <c r="CC1394" s="426">
        <v>140</v>
      </c>
      <c r="CD1394" s="426">
        <v>3</v>
      </c>
      <c r="CE1394" s="426">
        <v>74</v>
      </c>
      <c r="CF1394" s="426">
        <v>173</v>
      </c>
      <c r="CG1394" s="426">
        <v>232</v>
      </c>
      <c r="CH1394" s="426">
        <v>185</v>
      </c>
      <c r="CI1394" s="426">
        <v>193</v>
      </c>
      <c r="CJ1394" s="426">
        <v>12</v>
      </c>
      <c r="CK1394" s="426">
        <v>118</v>
      </c>
      <c r="CL1394" s="426">
        <v>139</v>
      </c>
      <c r="CM1394" s="426">
        <v>125</v>
      </c>
      <c r="CN1394" s="426">
        <v>253</v>
      </c>
      <c r="CO1394" s="426">
        <v>32</v>
      </c>
      <c r="CP1394" s="426">
        <v>280</v>
      </c>
      <c r="CQ1394" s="426">
        <v>61</v>
      </c>
      <c r="CR1394" s="426">
        <v>242</v>
      </c>
      <c r="CS1394" s="426">
        <v>184</v>
      </c>
      <c r="CT1394" s="426">
        <v>219</v>
      </c>
      <c r="CU1394" s="426">
        <v>73</v>
      </c>
      <c r="CV1394" s="426">
        <v>204</v>
      </c>
      <c r="CW1394" s="426">
        <v>44</v>
      </c>
      <c r="CX1394" s="426">
        <v>85</v>
      </c>
      <c r="CY1394" s="426">
        <v>4</v>
      </c>
      <c r="CZ1394" s="426">
        <v>105</v>
      </c>
      <c r="DA1394" s="426">
        <v>88</v>
      </c>
      <c r="DB1394" s="426">
        <v>34</v>
      </c>
      <c r="DC1394" s="426">
        <v>24</v>
      </c>
      <c r="DD1394" s="426">
        <v>177</v>
      </c>
      <c r="DE1394" s="426">
        <v>250</v>
      </c>
      <c r="DF1394" s="426">
        <v>227</v>
      </c>
      <c r="DG1394" s="426">
        <v>214</v>
      </c>
      <c r="DH1394" s="426">
        <v>39</v>
      </c>
      <c r="DI1394" s="426">
        <v>279</v>
      </c>
      <c r="DJ1394" s="426">
        <v>221</v>
      </c>
      <c r="DK1394" s="426">
        <v>71</v>
      </c>
      <c r="DL1394" s="426">
        <v>180</v>
      </c>
      <c r="DM1394" s="426">
        <v>90</v>
      </c>
      <c r="DN1394" s="426">
        <v>20</v>
      </c>
      <c r="DO1394" s="426">
        <v>231</v>
      </c>
      <c r="DP1394" s="426">
        <v>43</v>
      </c>
      <c r="DQ1394" s="426">
        <v>129</v>
      </c>
      <c r="DR1394" s="426">
        <v>136</v>
      </c>
      <c r="DS1394" s="426">
        <v>152</v>
      </c>
      <c r="DT1394" s="426">
        <v>245</v>
      </c>
      <c r="DU1394" s="426">
        <v>59</v>
      </c>
      <c r="DV1394" s="426">
        <v>239</v>
      </c>
      <c r="DW1394" s="426">
        <v>25</v>
      </c>
      <c r="DX1394" s="426">
        <v>65</v>
      </c>
      <c r="DY1394" s="426">
        <v>267</v>
      </c>
      <c r="DZ1394" s="426">
        <v>149</v>
      </c>
      <c r="EA1394" s="426">
        <v>147</v>
      </c>
      <c r="EB1394" s="426">
        <v>11</v>
      </c>
      <c r="EC1394" s="426">
        <v>50</v>
      </c>
      <c r="ED1394" s="426">
        <v>263</v>
      </c>
      <c r="EE1394" s="426">
        <v>102</v>
      </c>
      <c r="EF1394" s="426">
        <v>220</v>
      </c>
      <c r="EG1394" s="426">
        <v>254</v>
      </c>
      <c r="EH1394" s="426">
        <v>186</v>
      </c>
      <c r="EI1394" s="426">
        <v>228</v>
      </c>
      <c r="EJ1394" s="426">
        <v>271</v>
      </c>
      <c r="EK1394" s="426">
        <v>28</v>
      </c>
      <c r="EL1394" s="426">
        <v>75</v>
      </c>
      <c r="EM1394" s="426">
        <v>55</v>
      </c>
      <c r="EN1394" s="426">
        <v>230</v>
      </c>
      <c r="EO1394" s="426">
        <v>144</v>
      </c>
      <c r="EP1394" s="426">
        <v>27</v>
      </c>
      <c r="EQ1394" s="426">
        <v>223</v>
      </c>
      <c r="ER1394" s="426">
        <v>134</v>
      </c>
      <c r="ES1394" s="426">
        <v>270</v>
      </c>
      <c r="ET1394" s="426">
        <v>169</v>
      </c>
      <c r="EU1394" s="426">
        <v>22</v>
      </c>
      <c r="EV1394" s="426">
        <v>203</v>
      </c>
      <c r="EW1394" s="426">
        <v>109</v>
      </c>
      <c r="EX1394" s="426">
        <v>92</v>
      </c>
      <c r="EY1394" s="426">
        <v>31</v>
      </c>
      <c r="EZ1394" s="426">
        <v>78</v>
      </c>
      <c r="FA1394" s="426">
        <v>53</v>
      </c>
      <c r="FB1394" s="426">
        <v>122</v>
      </c>
      <c r="FC1394" s="426">
        <v>86</v>
      </c>
      <c r="FD1394" s="426">
        <v>275</v>
      </c>
      <c r="FE1394" s="426">
        <v>123</v>
      </c>
      <c r="FF1394" s="426">
        <v>103</v>
      </c>
      <c r="FG1394" s="426">
        <v>146</v>
      </c>
      <c r="FH1394" s="426">
        <v>197</v>
      </c>
      <c r="FI1394" s="426">
        <v>46</v>
      </c>
      <c r="FJ1394" s="426">
        <v>145</v>
      </c>
      <c r="FK1394" s="426">
        <v>158</v>
      </c>
      <c r="FL1394" s="426">
        <v>127</v>
      </c>
      <c r="FM1394" s="426">
        <v>266</v>
      </c>
      <c r="FN1394" s="426">
        <v>29</v>
      </c>
      <c r="FO1394" s="426">
        <v>264</v>
      </c>
      <c r="FP1394" s="426">
        <v>80</v>
      </c>
      <c r="FQ1394" s="426">
        <v>97</v>
      </c>
      <c r="FR1394" s="426">
        <v>171</v>
      </c>
      <c r="FS1394" s="426">
        <v>273</v>
      </c>
      <c r="FT1394" s="426">
        <v>234</v>
      </c>
      <c r="FU1394" s="426">
        <v>211</v>
      </c>
      <c r="FV1394" s="426">
        <v>115</v>
      </c>
      <c r="FW1394" s="426">
        <v>18</v>
      </c>
      <c r="FX1394" s="426">
        <v>96</v>
      </c>
      <c r="FY1394" s="426">
        <v>142</v>
      </c>
      <c r="FZ1394" s="426">
        <v>1</v>
      </c>
      <c r="GA1394" s="426">
        <v>157</v>
      </c>
      <c r="GB1394" s="426">
        <v>33</v>
      </c>
      <c r="GC1394" s="426">
        <v>101</v>
      </c>
      <c r="GD1394" s="426">
        <v>172</v>
      </c>
      <c r="GE1394" s="426">
        <v>161</v>
      </c>
      <c r="GF1394" s="426">
        <v>200</v>
      </c>
      <c r="GG1394" s="426">
        <v>176</v>
      </c>
      <c r="GH1394" s="426">
        <v>274</v>
      </c>
      <c r="GI1394" s="426">
        <v>99</v>
      </c>
      <c r="GJ1394" s="426">
        <v>38</v>
      </c>
      <c r="GK1394" s="426">
        <v>81</v>
      </c>
      <c r="GL1394" s="426">
        <v>156</v>
      </c>
      <c r="GM1394" s="426">
        <v>251</v>
      </c>
      <c r="GN1394" s="426">
        <v>179</v>
      </c>
      <c r="GO1394" s="426">
        <v>5</v>
      </c>
      <c r="GP1394" s="426">
        <v>170</v>
      </c>
      <c r="GQ1394" s="426">
        <v>52</v>
      </c>
      <c r="GR1394" s="426">
        <v>192</v>
      </c>
      <c r="GS1394" s="426">
        <v>153</v>
      </c>
      <c r="GT1394" s="426">
        <v>194</v>
      </c>
      <c r="GU1394" s="426">
        <v>116</v>
      </c>
      <c r="GV1394" s="426">
        <v>261</v>
      </c>
      <c r="GW1394" s="426">
        <v>8</v>
      </c>
      <c r="GX1394" s="426">
        <v>255</v>
      </c>
      <c r="GY1394" s="426">
        <v>225</v>
      </c>
      <c r="GZ1394" s="426">
        <v>257</v>
      </c>
      <c r="HA1394" s="426">
        <v>40</v>
      </c>
      <c r="HB1394" s="426">
        <v>281</v>
      </c>
      <c r="HC1394" s="426">
        <v>249</v>
      </c>
      <c r="HD1394" s="426">
        <v>155</v>
      </c>
      <c r="HE1394" s="426">
        <v>165</v>
      </c>
      <c r="HF1394" s="426">
        <v>98</v>
      </c>
      <c r="HG1394" s="426">
        <v>108</v>
      </c>
      <c r="HH1394" s="426">
        <v>45</v>
      </c>
      <c r="HI1394" s="426">
        <v>269</v>
      </c>
      <c r="HJ1394" s="426">
        <v>107</v>
      </c>
      <c r="HK1394" s="426">
        <v>56</v>
      </c>
      <c r="HL1394" s="426">
        <v>166</v>
      </c>
      <c r="HM1394" s="426">
        <v>58</v>
      </c>
      <c r="HN1394" s="426">
        <v>121</v>
      </c>
      <c r="HO1394" s="426">
        <v>215</v>
      </c>
      <c r="HP1394" s="426">
        <v>196</v>
      </c>
      <c r="HQ1394" s="426">
        <v>111</v>
      </c>
      <c r="HR1394" s="426">
        <v>237</v>
      </c>
      <c r="HS1394" s="426">
        <v>213</v>
      </c>
      <c r="HT1394" s="426">
        <v>256</v>
      </c>
      <c r="HU1394" s="426">
        <v>82</v>
      </c>
      <c r="HV1394" s="426">
        <v>91</v>
      </c>
      <c r="HW1394" s="426">
        <v>15</v>
      </c>
      <c r="HX1394" s="426">
        <v>126</v>
      </c>
      <c r="HY1394" s="426">
        <v>247</v>
      </c>
      <c r="HZ1394" s="426">
        <v>178</v>
      </c>
      <c r="IA1394" s="426">
        <v>77</v>
      </c>
      <c r="IB1394" s="426">
        <v>199</v>
      </c>
      <c r="IC1394" s="426">
        <v>51</v>
      </c>
      <c r="ID1394" s="426">
        <v>162</v>
      </c>
      <c r="IE1394" s="426">
        <v>63</v>
      </c>
      <c r="IF1394" s="426">
        <v>159</v>
      </c>
      <c r="IG1394" s="426">
        <v>54</v>
      </c>
      <c r="IH1394" s="426">
        <v>76</v>
      </c>
      <c r="II1394" s="426">
        <v>195</v>
      </c>
      <c r="IJ1394" s="426">
        <v>202</v>
      </c>
      <c r="IK1394" s="426">
        <v>128</v>
      </c>
      <c r="IL1394" s="426">
        <v>235</v>
      </c>
      <c r="IM1394" s="426">
        <v>68</v>
      </c>
      <c r="IN1394" s="426">
        <v>262</v>
      </c>
      <c r="IO1394" s="426">
        <v>21</v>
      </c>
      <c r="IP1394" s="426">
        <v>9</v>
      </c>
      <c r="IQ1394" s="426">
        <v>135</v>
      </c>
      <c r="IR1394" s="426">
        <v>268</v>
      </c>
      <c r="IS1394" s="426">
        <v>150</v>
      </c>
      <c r="IT1394" s="426">
        <v>212</v>
      </c>
      <c r="IU1394" s="426">
        <v>16</v>
      </c>
      <c r="IV1394" s="426">
        <v>70</v>
      </c>
      <c r="IW1394" s="426">
        <v>100</v>
      </c>
      <c r="IX1394" s="426">
        <v>182</v>
      </c>
      <c r="IY1394" s="426">
        <v>93</v>
      </c>
      <c r="IZ1394" s="426">
        <v>117</v>
      </c>
      <c r="JA1394" s="426">
        <v>57</v>
      </c>
      <c r="JB1394" s="426">
        <v>64</v>
      </c>
      <c r="JC1394" s="426">
        <v>278</v>
      </c>
      <c r="JD1394" s="426">
        <v>206</v>
      </c>
      <c r="JE1394" s="426">
        <v>37</v>
      </c>
      <c r="JF1394" s="426">
        <v>160</v>
      </c>
      <c r="JG1394" s="426">
        <v>120</v>
      </c>
      <c r="JH1394" s="426">
        <v>47</v>
      </c>
      <c r="JI1394" s="426">
        <v>181</v>
      </c>
      <c r="JJ1394" s="426">
        <v>72</v>
      </c>
      <c r="JK1394" s="426">
        <v>167</v>
      </c>
      <c r="JL1394" s="426">
        <v>175</v>
      </c>
      <c r="JM1394" s="426">
        <v>6</v>
      </c>
      <c r="JN1394" s="426">
        <v>83</v>
      </c>
      <c r="JP1394" s="426">
        <v>189</v>
      </c>
      <c r="JQ1394" s="426">
        <v>114</v>
      </c>
      <c r="JR1394" s="426">
        <v>49</v>
      </c>
      <c r="JS1394" s="426">
        <v>233</v>
      </c>
      <c r="JU1394" s="426">
        <v>168</v>
      </c>
      <c r="JV1394" s="426">
        <v>240</v>
      </c>
      <c r="JW1394" s="426">
        <v>205</v>
      </c>
      <c r="JX1394" s="426">
        <v>67</v>
      </c>
      <c r="JZ1394" s="426">
        <v>13</v>
      </c>
      <c r="KA1394" s="426">
        <v>248</v>
      </c>
      <c r="KB1394" s="426">
        <v>265</v>
      </c>
      <c r="KC1394" s="426">
        <v>163</v>
      </c>
    </row>
    <row r="1395" spans="4:289" x14ac:dyDescent="0.2">
      <c r="E1395" s="428" t="s">
        <v>159</v>
      </c>
      <c r="F1395" s="426">
        <v>244</v>
      </c>
      <c r="G1395" s="426">
        <v>73</v>
      </c>
      <c r="H1395" s="426">
        <v>207</v>
      </c>
      <c r="I1395" s="426">
        <v>42</v>
      </c>
      <c r="J1395" s="426">
        <v>47</v>
      </c>
      <c r="K1395" s="426">
        <v>98</v>
      </c>
      <c r="L1395" s="426">
        <v>104</v>
      </c>
      <c r="M1395" s="426">
        <v>92</v>
      </c>
      <c r="N1395" s="426">
        <v>279</v>
      </c>
      <c r="O1395" s="426">
        <v>223</v>
      </c>
      <c r="P1395" s="426">
        <v>192</v>
      </c>
      <c r="Q1395" s="426">
        <v>264</v>
      </c>
      <c r="R1395" s="426">
        <v>172</v>
      </c>
      <c r="S1395" s="426">
        <v>248</v>
      </c>
      <c r="T1395" s="426">
        <v>162</v>
      </c>
      <c r="U1395" s="426">
        <v>272</v>
      </c>
      <c r="V1395" s="426">
        <v>215</v>
      </c>
      <c r="W1395" s="426">
        <v>82</v>
      </c>
      <c r="X1395" s="426">
        <v>71</v>
      </c>
      <c r="Y1395" s="426">
        <v>218</v>
      </c>
      <c r="Z1395" s="426">
        <v>155</v>
      </c>
      <c r="AA1395" s="426">
        <v>169</v>
      </c>
      <c r="AB1395" s="426">
        <v>52</v>
      </c>
      <c r="AC1395" s="426">
        <v>208</v>
      </c>
      <c r="AD1395" s="426">
        <v>112</v>
      </c>
      <c r="AE1395" s="426">
        <v>118</v>
      </c>
      <c r="AF1395" s="426">
        <v>19</v>
      </c>
      <c r="AG1395" s="426">
        <v>214</v>
      </c>
      <c r="AH1395" s="426">
        <v>168</v>
      </c>
      <c r="AI1395" s="426">
        <v>197</v>
      </c>
      <c r="AJ1395" s="426">
        <v>190</v>
      </c>
      <c r="AK1395" s="426">
        <v>259</v>
      </c>
      <c r="AL1395" s="426">
        <v>194</v>
      </c>
      <c r="AM1395" s="426">
        <v>201</v>
      </c>
      <c r="AN1395" s="426">
        <v>36</v>
      </c>
      <c r="AO1395" s="426">
        <v>159</v>
      </c>
      <c r="AP1395" s="426">
        <v>123</v>
      </c>
      <c r="AQ1395" s="426">
        <v>14</v>
      </c>
      <c r="AR1395" s="426">
        <v>258</v>
      </c>
      <c r="AS1395" s="426">
        <v>278</v>
      </c>
      <c r="AT1395" s="426">
        <v>149</v>
      </c>
      <c r="AU1395" s="426">
        <v>134</v>
      </c>
      <c r="AV1395" s="426">
        <v>30</v>
      </c>
      <c r="AW1395" s="426">
        <v>182</v>
      </c>
      <c r="AX1395" s="426">
        <v>67</v>
      </c>
      <c r="AY1395" s="426">
        <v>260</v>
      </c>
      <c r="AZ1395" s="426">
        <v>255</v>
      </c>
      <c r="BA1395" s="426">
        <v>176</v>
      </c>
      <c r="BB1395" s="426">
        <v>3</v>
      </c>
      <c r="BC1395" s="426">
        <v>11</v>
      </c>
      <c r="BD1395" s="426">
        <v>90</v>
      </c>
      <c r="BE1395" s="426">
        <v>273</v>
      </c>
      <c r="BF1395" s="426">
        <v>119</v>
      </c>
      <c r="BG1395" s="426">
        <v>251</v>
      </c>
      <c r="BH1395" s="426">
        <v>249</v>
      </c>
      <c r="BI1395" s="426">
        <v>39</v>
      </c>
      <c r="BJ1395" s="426">
        <v>178</v>
      </c>
      <c r="BK1395" s="426">
        <v>266</v>
      </c>
      <c r="BL1395" s="426">
        <v>167</v>
      </c>
      <c r="BM1395" s="426">
        <v>124</v>
      </c>
      <c r="BN1395" s="426">
        <v>25</v>
      </c>
      <c r="BO1395" s="426">
        <v>33</v>
      </c>
      <c r="BP1395" s="426">
        <v>275</v>
      </c>
      <c r="BQ1395" s="426">
        <v>60</v>
      </c>
      <c r="BR1395" s="426">
        <v>138</v>
      </c>
      <c r="BS1395" s="426">
        <v>43</v>
      </c>
      <c r="BT1395" s="426">
        <v>8</v>
      </c>
      <c r="BU1395" s="426">
        <v>31</v>
      </c>
      <c r="BV1395" s="426">
        <v>147</v>
      </c>
      <c r="BW1395" s="426">
        <v>243</v>
      </c>
      <c r="BX1395" s="426">
        <v>164</v>
      </c>
      <c r="BY1395" s="426">
        <v>235</v>
      </c>
      <c r="BZ1395" s="426">
        <v>184</v>
      </c>
      <c r="CA1395" s="426">
        <v>237</v>
      </c>
      <c r="CB1395" s="426">
        <v>126</v>
      </c>
      <c r="CC1395" s="426">
        <v>110</v>
      </c>
      <c r="CD1395" s="426">
        <v>200</v>
      </c>
      <c r="CE1395" s="426">
        <v>254</v>
      </c>
      <c r="CF1395" s="426">
        <v>180</v>
      </c>
      <c r="CG1395" s="426">
        <v>6</v>
      </c>
      <c r="CH1395" s="426">
        <v>281</v>
      </c>
      <c r="CI1395" s="426">
        <v>179</v>
      </c>
      <c r="CJ1395" s="426">
        <v>34</v>
      </c>
      <c r="CK1395" s="426">
        <v>226</v>
      </c>
      <c r="CL1395" s="426">
        <v>68</v>
      </c>
      <c r="CM1395" s="426">
        <v>271</v>
      </c>
      <c r="CN1395" s="426">
        <v>171</v>
      </c>
      <c r="CO1395" s="426">
        <v>102</v>
      </c>
      <c r="CP1395" s="426">
        <v>51</v>
      </c>
      <c r="CQ1395" s="426">
        <v>191</v>
      </c>
      <c r="CR1395" s="426">
        <v>59</v>
      </c>
      <c r="CS1395" s="426">
        <v>49</v>
      </c>
      <c r="CT1395" s="426">
        <v>220</v>
      </c>
      <c r="CU1395" s="426">
        <v>183</v>
      </c>
      <c r="CV1395" s="426">
        <v>161</v>
      </c>
      <c r="CW1395" s="426">
        <v>37</v>
      </c>
      <c r="CX1395" s="426">
        <v>128</v>
      </c>
      <c r="CY1395" s="426">
        <v>141</v>
      </c>
      <c r="CZ1395" s="426">
        <v>146</v>
      </c>
      <c r="DA1395" s="426">
        <v>12</v>
      </c>
      <c r="DB1395" s="426">
        <v>137</v>
      </c>
      <c r="DC1395" s="426">
        <v>20</v>
      </c>
      <c r="DD1395" s="426">
        <v>225</v>
      </c>
      <c r="DE1395" s="426">
        <v>58</v>
      </c>
      <c r="DF1395" s="426">
        <v>44</v>
      </c>
      <c r="DG1395" s="426">
        <v>72</v>
      </c>
      <c r="DH1395" s="426">
        <v>63</v>
      </c>
      <c r="DI1395" s="426">
        <v>85</v>
      </c>
      <c r="DJ1395" s="426">
        <v>100</v>
      </c>
      <c r="DK1395" s="426">
        <v>261</v>
      </c>
      <c r="DL1395" s="426">
        <v>187</v>
      </c>
      <c r="DM1395" s="426">
        <v>270</v>
      </c>
      <c r="DN1395" s="426">
        <v>45</v>
      </c>
      <c r="DO1395" s="426">
        <v>76</v>
      </c>
      <c r="DP1395" s="426">
        <v>157</v>
      </c>
      <c r="DQ1395" s="426">
        <v>83</v>
      </c>
      <c r="DR1395" s="426">
        <v>219</v>
      </c>
      <c r="DS1395" s="426">
        <v>16</v>
      </c>
      <c r="DT1395" s="426">
        <v>113</v>
      </c>
      <c r="DU1395" s="426">
        <v>222</v>
      </c>
      <c r="DV1395" s="426">
        <v>144</v>
      </c>
      <c r="DW1395" s="426">
        <v>79</v>
      </c>
      <c r="DX1395" s="426">
        <v>269</v>
      </c>
      <c r="DY1395" s="426">
        <v>242</v>
      </c>
      <c r="DZ1395" s="426">
        <v>38</v>
      </c>
      <c r="EA1395" s="426">
        <v>17</v>
      </c>
      <c r="EB1395" s="426">
        <v>163</v>
      </c>
      <c r="EC1395" s="426">
        <v>267</v>
      </c>
      <c r="ED1395" s="426">
        <v>186</v>
      </c>
      <c r="EE1395" s="426">
        <v>131</v>
      </c>
      <c r="EF1395" s="426">
        <v>40</v>
      </c>
      <c r="EG1395" s="426">
        <v>111</v>
      </c>
      <c r="EH1395" s="426">
        <v>227</v>
      </c>
      <c r="EI1395" s="426">
        <v>241</v>
      </c>
      <c r="EJ1395" s="426">
        <v>57</v>
      </c>
      <c r="EK1395" s="426">
        <v>230</v>
      </c>
      <c r="EL1395" s="426">
        <v>129</v>
      </c>
      <c r="EM1395" s="426">
        <v>140</v>
      </c>
      <c r="EN1395" s="426">
        <v>107</v>
      </c>
      <c r="EO1395" s="426">
        <v>199</v>
      </c>
      <c r="EP1395" s="426">
        <v>9</v>
      </c>
      <c r="EQ1395" s="426">
        <v>205</v>
      </c>
      <c r="ER1395" s="426">
        <v>181</v>
      </c>
      <c r="ES1395" s="426">
        <v>23</v>
      </c>
      <c r="ET1395" s="426">
        <v>132</v>
      </c>
      <c r="EU1395" s="426">
        <v>55</v>
      </c>
      <c r="EV1395" s="426">
        <v>156</v>
      </c>
      <c r="EW1395" s="426">
        <v>114</v>
      </c>
      <c r="EX1395" s="426">
        <v>262</v>
      </c>
      <c r="EY1395" s="426">
        <v>48</v>
      </c>
      <c r="EZ1395" s="426">
        <v>280</v>
      </c>
      <c r="FA1395" s="426">
        <v>115</v>
      </c>
      <c r="FB1395" s="426">
        <v>151</v>
      </c>
      <c r="FC1395" s="426">
        <v>41</v>
      </c>
      <c r="FD1395" s="426">
        <v>62</v>
      </c>
      <c r="FE1395" s="426">
        <v>117</v>
      </c>
      <c r="FF1395" s="426">
        <v>109</v>
      </c>
      <c r="FG1395" s="426">
        <v>160</v>
      </c>
      <c r="FH1395" s="426">
        <v>133</v>
      </c>
      <c r="FI1395" s="426">
        <v>103</v>
      </c>
      <c r="FJ1395" s="426">
        <v>29</v>
      </c>
      <c r="FK1395" s="426">
        <v>188</v>
      </c>
      <c r="FL1395" s="426">
        <v>209</v>
      </c>
      <c r="FM1395" s="426">
        <v>13</v>
      </c>
      <c r="FN1395" s="426">
        <v>257</v>
      </c>
      <c r="FO1395" s="426">
        <v>195</v>
      </c>
      <c r="FP1395" s="426">
        <v>74</v>
      </c>
      <c r="FQ1395" s="426">
        <v>77</v>
      </c>
      <c r="FR1395" s="426">
        <v>125</v>
      </c>
      <c r="FS1395" s="426">
        <v>86</v>
      </c>
      <c r="FT1395" s="426">
        <v>93</v>
      </c>
      <c r="FU1395" s="426">
        <v>265</v>
      </c>
      <c r="FV1395" s="426">
        <v>56</v>
      </c>
      <c r="FW1395" s="426">
        <v>97</v>
      </c>
      <c r="FX1395" s="426">
        <v>211</v>
      </c>
      <c r="FY1395" s="426">
        <v>250</v>
      </c>
      <c r="FZ1395" s="426">
        <v>216</v>
      </c>
      <c r="GA1395" s="426">
        <v>130</v>
      </c>
      <c r="GB1395" s="426">
        <v>203</v>
      </c>
      <c r="GC1395" s="426">
        <v>116</v>
      </c>
      <c r="GD1395" s="426">
        <v>94</v>
      </c>
      <c r="GE1395" s="426">
        <v>15</v>
      </c>
      <c r="GF1395" s="426">
        <v>84</v>
      </c>
      <c r="GG1395" s="426">
        <v>27</v>
      </c>
      <c r="GH1395" s="426">
        <v>142</v>
      </c>
      <c r="GI1395" s="426">
        <v>10</v>
      </c>
      <c r="GJ1395" s="426">
        <v>274</v>
      </c>
      <c r="GK1395" s="426">
        <v>221</v>
      </c>
      <c r="GL1395" s="426">
        <v>247</v>
      </c>
      <c r="GM1395" s="426">
        <v>231</v>
      </c>
      <c r="GN1395" s="426">
        <v>150</v>
      </c>
      <c r="GO1395" s="426">
        <v>189</v>
      </c>
      <c r="GP1395" s="426">
        <v>24</v>
      </c>
      <c r="GQ1395" s="426">
        <v>213</v>
      </c>
      <c r="GR1395" s="426">
        <v>2</v>
      </c>
      <c r="GS1395" s="426">
        <v>4</v>
      </c>
      <c r="GT1395" s="426">
        <v>101</v>
      </c>
      <c r="GU1395" s="426">
        <v>145</v>
      </c>
      <c r="GV1395" s="426">
        <v>175</v>
      </c>
      <c r="GW1395" s="426">
        <v>193</v>
      </c>
      <c r="GX1395" s="426">
        <v>240</v>
      </c>
      <c r="GY1395" s="426">
        <v>276</v>
      </c>
      <c r="GZ1395" s="426">
        <v>232</v>
      </c>
      <c r="HA1395" s="426">
        <v>135</v>
      </c>
      <c r="HB1395" s="426">
        <v>1</v>
      </c>
      <c r="HC1395" s="426">
        <v>65</v>
      </c>
      <c r="HD1395" s="426">
        <v>238</v>
      </c>
      <c r="HE1395" s="426">
        <v>212</v>
      </c>
      <c r="HF1395" s="426">
        <v>253</v>
      </c>
      <c r="HG1395" s="426">
        <v>121</v>
      </c>
      <c r="HH1395" s="426">
        <v>224</v>
      </c>
      <c r="HI1395" s="426">
        <v>88</v>
      </c>
      <c r="HJ1395" s="426">
        <v>234</v>
      </c>
      <c r="HK1395" s="426">
        <v>70</v>
      </c>
      <c r="HL1395" s="426">
        <v>158</v>
      </c>
      <c r="HM1395" s="426">
        <v>64</v>
      </c>
      <c r="HN1395" s="426">
        <v>233</v>
      </c>
      <c r="HO1395" s="426">
        <v>54</v>
      </c>
      <c r="HP1395" s="426">
        <v>106</v>
      </c>
      <c r="HQ1395" s="426">
        <v>21</v>
      </c>
      <c r="HR1395" s="426">
        <v>120</v>
      </c>
      <c r="HS1395" s="426">
        <v>46</v>
      </c>
      <c r="HT1395" s="426">
        <v>139</v>
      </c>
      <c r="HU1395" s="426">
        <v>127</v>
      </c>
      <c r="HV1395" s="426">
        <v>154</v>
      </c>
      <c r="HW1395" s="426">
        <v>173</v>
      </c>
      <c r="HX1395" s="426">
        <v>239</v>
      </c>
      <c r="HY1395" s="426">
        <v>80</v>
      </c>
      <c r="HZ1395" s="426">
        <v>28</v>
      </c>
      <c r="IA1395" s="426">
        <v>153</v>
      </c>
      <c r="IB1395" s="426">
        <v>210</v>
      </c>
      <c r="IC1395" s="426">
        <v>50</v>
      </c>
      <c r="ID1395" s="426">
        <v>174</v>
      </c>
      <c r="IE1395" s="426">
        <v>78</v>
      </c>
      <c r="IF1395" s="426">
        <v>81</v>
      </c>
      <c r="IG1395" s="426">
        <v>18</v>
      </c>
      <c r="IH1395" s="426">
        <v>196</v>
      </c>
      <c r="II1395" s="426">
        <v>277</v>
      </c>
      <c r="IJ1395" s="426">
        <v>236</v>
      </c>
      <c r="IK1395" s="426">
        <v>177</v>
      </c>
      <c r="IL1395" s="426">
        <v>204</v>
      </c>
      <c r="IM1395" s="426">
        <v>228</v>
      </c>
      <c r="IN1395" s="426">
        <v>35</v>
      </c>
      <c r="IO1395" s="426">
        <v>22</v>
      </c>
      <c r="IP1395" s="426">
        <v>136</v>
      </c>
      <c r="IQ1395" s="426">
        <v>95</v>
      </c>
      <c r="IR1395" s="426">
        <v>206</v>
      </c>
      <c r="IS1395" s="426">
        <v>99</v>
      </c>
      <c r="IT1395" s="426">
        <v>7</v>
      </c>
      <c r="IU1395" s="426">
        <v>32</v>
      </c>
      <c r="IV1395" s="426">
        <v>69</v>
      </c>
      <c r="IW1395" s="426">
        <v>170</v>
      </c>
      <c r="IX1395" s="426">
        <v>87</v>
      </c>
      <c r="IY1395" s="426">
        <v>268</v>
      </c>
      <c r="IZ1395" s="426">
        <v>152</v>
      </c>
      <c r="JA1395" s="426">
        <v>89</v>
      </c>
      <c r="JB1395" s="426">
        <v>263</v>
      </c>
      <c r="JC1395" s="426">
        <v>166</v>
      </c>
      <c r="JD1395" s="426">
        <v>143</v>
      </c>
      <c r="JE1395" s="426">
        <v>148</v>
      </c>
      <c r="JF1395" s="426">
        <v>53</v>
      </c>
      <c r="JG1395" s="426">
        <v>108</v>
      </c>
      <c r="JH1395" s="426">
        <v>61</v>
      </c>
      <c r="JI1395" s="426">
        <v>217</v>
      </c>
      <c r="JJ1395" s="426">
        <v>26</v>
      </c>
      <c r="JK1395" s="426">
        <v>252</v>
      </c>
      <c r="JL1395" s="426">
        <v>198</v>
      </c>
      <c r="JM1395" s="426">
        <v>5</v>
      </c>
      <c r="JN1395" s="426">
        <v>246</v>
      </c>
      <c r="JP1395" s="426">
        <v>105</v>
      </c>
      <c r="JQ1395" s="426">
        <v>165</v>
      </c>
      <c r="JR1395" s="426">
        <v>75</v>
      </c>
      <c r="JS1395" s="426">
        <v>256</v>
      </c>
      <c r="JU1395" s="426">
        <v>202</v>
      </c>
      <c r="JV1395" s="426">
        <v>245</v>
      </c>
      <c r="JW1395" s="426">
        <v>66</v>
      </c>
      <c r="JX1395" s="426">
        <v>185</v>
      </c>
      <c r="JZ1395" s="426">
        <v>229</v>
      </c>
      <c r="KA1395" s="426">
        <v>91</v>
      </c>
      <c r="KB1395" s="426">
        <v>96</v>
      </c>
      <c r="KC1395" s="426">
        <v>122</v>
      </c>
    </row>
    <row r="1397" spans="4:289" x14ac:dyDescent="0.2">
      <c r="D1397" s="429">
        <v>282</v>
      </c>
      <c r="E1397" s="429" t="s">
        <v>179</v>
      </c>
    </row>
    <row r="1398" spans="4:289" x14ac:dyDescent="0.2">
      <c r="E1398" s="428" t="s">
        <v>130</v>
      </c>
      <c r="F1398" s="426">
        <v>1</v>
      </c>
      <c r="G1398" s="426">
        <v>2</v>
      </c>
      <c r="H1398" s="426">
        <v>3</v>
      </c>
      <c r="I1398" s="426">
        <v>4</v>
      </c>
      <c r="J1398" s="426">
        <v>5</v>
      </c>
      <c r="K1398" s="426">
        <v>6</v>
      </c>
      <c r="L1398" s="426">
        <v>7</v>
      </c>
      <c r="M1398" s="426">
        <v>8</v>
      </c>
      <c r="N1398" s="426">
        <v>9</v>
      </c>
      <c r="O1398" s="426">
        <v>10</v>
      </c>
      <c r="P1398" s="426">
        <v>11</v>
      </c>
      <c r="Q1398" s="426">
        <v>12</v>
      </c>
      <c r="R1398" s="426">
        <v>13</v>
      </c>
      <c r="S1398" s="426">
        <v>14</v>
      </c>
      <c r="T1398" s="426">
        <v>15</v>
      </c>
      <c r="U1398" s="426">
        <v>16</v>
      </c>
      <c r="V1398" s="426">
        <v>17</v>
      </c>
      <c r="W1398" s="426">
        <v>18</v>
      </c>
      <c r="X1398" s="426">
        <v>19</v>
      </c>
      <c r="Y1398" s="426">
        <v>20</v>
      </c>
      <c r="Z1398" s="426">
        <v>21</v>
      </c>
      <c r="AA1398" s="426">
        <v>22</v>
      </c>
      <c r="AB1398" s="426">
        <v>23</v>
      </c>
      <c r="AC1398" s="426">
        <v>24</v>
      </c>
      <c r="AD1398" s="426">
        <v>25</v>
      </c>
      <c r="AE1398" s="426">
        <v>26</v>
      </c>
      <c r="AF1398" s="426">
        <v>27</v>
      </c>
      <c r="AG1398" s="426">
        <v>28</v>
      </c>
      <c r="AH1398" s="426">
        <v>29</v>
      </c>
      <c r="AI1398" s="426">
        <v>30</v>
      </c>
      <c r="AJ1398" s="426">
        <v>31</v>
      </c>
      <c r="AK1398" s="426">
        <v>32</v>
      </c>
      <c r="AL1398" s="426">
        <v>33</v>
      </c>
      <c r="AM1398" s="426">
        <v>34</v>
      </c>
      <c r="AN1398" s="426">
        <v>35</v>
      </c>
      <c r="AO1398" s="426">
        <v>36</v>
      </c>
      <c r="AP1398" s="426">
        <v>37</v>
      </c>
      <c r="AQ1398" s="426">
        <v>38</v>
      </c>
      <c r="AR1398" s="426">
        <v>39</v>
      </c>
      <c r="AS1398" s="426">
        <v>40</v>
      </c>
      <c r="AT1398" s="426">
        <v>41</v>
      </c>
      <c r="AU1398" s="426">
        <v>42</v>
      </c>
      <c r="AV1398" s="426">
        <v>43</v>
      </c>
      <c r="AW1398" s="426">
        <v>44</v>
      </c>
      <c r="AX1398" s="426">
        <v>45</v>
      </c>
      <c r="AY1398" s="426">
        <v>46</v>
      </c>
      <c r="AZ1398" s="426">
        <v>47</v>
      </c>
      <c r="BA1398" s="426">
        <v>48</v>
      </c>
      <c r="BB1398" s="426">
        <v>49</v>
      </c>
      <c r="BC1398" s="426">
        <v>50</v>
      </c>
      <c r="BD1398" s="426">
        <v>51</v>
      </c>
      <c r="BE1398" s="426">
        <v>52</v>
      </c>
      <c r="BF1398" s="426">
        <v>53</v>
      </c>
      <c r="BG1398" s="426">
        <v>54</v>
      </c>
      <c r="BH1398" s="426">
        <v>55</v>
      </c>
      <c r="BI1398" s="426">
        <v>56</v>
      </c>
      <c r="BJ1398" s="426">
        <v>57</v>
      </c>
      <c r="BK1398" s="426">
        <v>58</v>
      </c>
      <c r="BL1398" s="426">
        <v>59</v>
      </c>
      <c r="BM1398" s="426">
        <v>60</v>
      </c>
      <c r="BN1398" s="426">
        <v>61</v>
      </c>
      <c r="BO1398" s="426">
        <v>62</v>
      </c>
      <c r="BP1398" s="426">
        <v>63</v>
      </c>
      <c r="BQ1398" s="426">
        <v>64</v>
      </c>
      <c r="BR1398" s="426">
        <v>65</v>
      </c>
      <c r="BS1398" s="426">
        <v>66</v>
      </c>
      <c r="BT1398" s="426">
        <v>67</v>
      </c>
      <c r="BU1398" s="426">
        <v>68</v>
      </c>
      <c r="BV1398" s="426">
        <v>69</v>
      </c>
      <c r="BW1398" s="426">
        <v>70</v>
      </c>
      <c r="BX1398" s="426">
        <v>71</v>
      </c>
      <c r="BY1398" s="426">
        <v>72</v>
      </c>
      <c r="BZ1398" s="426">
        <v>73</v>
      </c>
      <c r="CA1398" s="426">
        <v>74</v>
      </c>
      <c r="CB1398" s="426">
        <v>75</v>
      </c>
      <c r="CC1398" s="426">
        <v>76</v>
      </c>
      <c r="CD1398" s="426">
        <v>77</v>
      </c>
      <c r="CE1398" s="426">
        <v>78</v>
      </c>
      <c r="CF1398" s="426">
        <v>79</v>
      </c>
      <c r="CG1398" s="426">
        <v>80</v>
      </c>
      <c r="CH1398" s="426">
        <v>81</v>
      </c>
      <c r="CI1398" s="426">
        <v>82</v>
      </c>
      <c r="CJ1398" s="426">
        <v>83</v>
      </c>
      <c r="CK1398" s="426">
        <v>84</v>
      </c>
      <c r="CL1398" s="426">
        <v>85</v>
      </c>
      <c r="CM1398" s="426">
        <v>86</v>
      </c>
      <c r="CN1398" s="426">
        <v>87</v>
      </c>
      <c r="CO1398" s="426">
        <v>88</v>
      </c>
      <c r="CP1398" s="426">
        <v>89</v>
      </c>
      <c r="CQ1398" s="426">
        <v>90</v>
      </c>
      <c r="CR1398" s="426">
        <v>91</v>
      </c>
      <c r="CS1398" s="426">
        <v>92</v>
      </c>
      <c r="CT1398" s="426">
        <v>93</v>
      </c>
      <c r="CU1398" s="426">
        <v>94</v>
      </c>
      <c r="CV1398" s="426">
        <v>95</v>
      </c>
      <c r="CW1398" s="426">
        <v>96</v>
      </c>
      <c r="CX1398" s="426">
        <v>97</v>
      </c>
      <c r="CY1398" s="426">
        <v>98</v>
      </c>
      <c r="CZ1398" s="426">
        <v>99</v>
      </c>
      <c r="DA1398" s="426">
        <v>100</v>
      </c>
      <c r="DB1398" s="426">
        <v>101</v>
      </c>
      <c r="DC1398" s="426">
        <v>102</v>
      </c>
      <c r="DD1398" s="426">
        <v>103</v>
      </c>
      <c r="DE1398" s="426">
        <v>104</v>
      </c>
      <c r="DF1398" s="426">
        <v>105</v>
      </c>
      <c r="DG1398" s="426">
        <v>106</v>
      </c>
      <c r="DH1398" s="426">
        <v>107</v>
      </c>
      <c r="DI1398" s="426">
        <v>108</v>
      </c>
      <c r="DJ1398" s="426">
        <v>109</v>
      </c>
      <c r="DK1398" s="426">
        <v>110</v>
      </c>
      <c r="DL1398" s="426">
        <v>111</v>
      </c>
      <c r="DM1398" s="426">
        <v>112</v>
      </c>
      <c r="DN1398" s="426">
        <v>113</v>
      </c>
      <c r="DO1398" s="426">
        <v>114</v>
      </c>
      <c r="DP1398" s="426">
        <v>115</v>
      </c>
      <c r="DQ1398" s="426">
        <v>116</v>
      </c>
      <c r="DR1398" s="426">
        <v>117</v>
      </c>
      <c r="DS1398" s="426">
        <v>118</v>
      </c>
      <c r="DT1398" s="426">
        <v>119</v>
      </c>
      <c r="DU1398" s="426">
        <v>120</v>
      </c>
      <c r="DV1398" s="426">
        <v>121</v>
      </c>
      <c r="DW1398" s="426">
        <v>122</v>
      </c>
      <c r="DX1398" s="426">
        <v>123</v>
      </c>
      <c r="DY1398" s="426">
        <v>124</v>
      </c>
      <c r="DZ1398" s="426">
        <v>125</v>
      </c>
      <c r="EA1398" s="426">
        <v>126</v>
      </c>
      <c r="EB1398" s="426">
        <v>127</v>
      </c>
      <c r="EC1398" s="426">
        <v>128</v>
      </c>
      <c r="ED1398" s="426">
        <v>129</v>
      </c>
      <c r="EE1398" s="426">
        <v>130</v>
      </c>
      <c r="EF1398" s="426">
        <v>131</v>
      </c>
      <c r="EG1398" s="426">
        <v>132</v>
      </c>
      <c r="EH1398" s="426">
        <v>133</v>
      </c>
      <c r="EI1398" s="426">
        <v>134</v>
      </c>
      <c r="EJ1398" s="426">
        <v>135</v>
      </c>
      <c r="EK1398" s="426">
        <v>136</v>
      </c>
      <c r="EL1398" s="426">
        <v>137</v>
      </c>
      <c r="EM1398" s="426">
        <v>138</v>
      </c>
      <c r="EN1398" s="426">
        <v>139</v>
      </c>
      <c r="EO1398" s="426">
        <v>140</v>
      </c>
      <c r="EP1398" s="426">
        <v>141</v>
      </c>
      <c r="EQ1398" s="426">
        <v>142</v>
      </c>
      <c r="ER1398" s="426">
        <v>143</v>
      </c>
      <c r="ES1398" s="426">
        <v>144</v>
      </c>
      <c r="ET1398" s="426">
        <v>145</v>
      </c>
      <c r="EU1398" s="426">
        <v>146</v>
      </c>
      <c r="EV1398" s="426">
        <v>147</v>
      </c>
      <c r="EW1398" s="426">
        <v>148</v>
      </c>
      <c r="EX1398" s="426">
        <v>149</v>
      </c>
      <c r="EY1398" s="426">
        <v>150</v>
      </c>
      <c r="EZ1398" s="426">
        <v>151</v>
      </c>
      <c r="FA1398" s="426">
        <v>152</v>
      </c>
      <c r="FB1398" s="426">
        <v>153</v>
      </c>
      <c r="FC1398" s="426">
        <v>154</v>
      </c>
      <c r="FD1398" s="426">
        <v>155</v>
      </c>
      <c r="FE1398" s="426">
        <v>156</v>
      </c>
      <c r="FF1398" s="426">
        <v>157</v>
      </c>
      <c r="FG1398" s="426">
        <v>158</v>
      </c>
      <c r="FH1398" s="426">
        <v>159</v>
      </c>
      <c r="FI1398" s="426">
        <v>160</v>
      </c>
      <c r="FJ1398" s="426">
        <v>161</v>
      </c>
      <c r="FK1398" s="426">
        <v>162</v>
      </c>
      <c r="FL1398" s="426">
        <v>163</v>
      </c>
      <c r="FM1398" s="426">
        <v>164</v>
      </c>
      <c r="FN1398" s="426">
        <v>165</v>
      </c>
      <c r="FO1398" s="426">
        <v>166</v>
      </c>
      <c r="FP1398" s="426">
        <v>167</v>
      </c>
      <c r="FQ1398" s="426">
        <v>168</v>
      </c>
      <c r="FR1398" s="426">
        <v>169</v>
      </c>
      <c r="FS1398" s="426">
        <v>170</v>
      </c>
      <c r="FT1398" s="426">
        <v>171</v>
      </c>
      <c r="FU1398" s="426">
        <v>172</v>
      </c>
      <c r="FV1398" s="426">
        <v>173</v>
      </c>
      <c r="FW1398" s="426">
        <v>174</v>
      </c>
      <c r="FX1398" s="426">
        <v>175</v>
      </c>
      <c r="FY1398" s="426">
        <v>176</v>
      </c>
      <c r="FZ1398" s="426">
        <v>177</v>
      </c>
      <c r="GA1398" s="426">
        <v>178</v>
      </c>
      <c r="GB1398" s="426">
        <v>179</v>
      </c>
      <c r="GC1398" s="426">
        <v>180</v>
      </c>
      <c r="GD1398" s="426">
        <v>181</v>
      </c>
      <c r="GE1398" s="426">
        <v>182</v>
      </c>
      <c r="GF1398" s="426">
        <v>183</v>
      </c>
      <c r="GG1398" s="426">
        <v>184</v>
      </c>
      <c r="GH1398" s="426">
        <v>185</v>
      </c>
      <c r="GI1398" s="426">
        <v>186</v>
      </c>
      <c r="GJ1398" s="426">
        <v>187</v>
      </c>
      <c r="GK1398" s="426">
        <v>188</v>
      </c>
      <c r="GL1398" s="426">
        <v>189</v>
      </c>
      <c r="GM1398" s="426">
        <v>190</v>
      </c>
      <c r="GN1398" s="426">
        <v>191</v>
      </c>
      <c r="GO1398" s="426">
        <v>192</v>
      </c>
      <c r="GP1398" s="426">
        <v>193</v>
      </c>
      <c r="GQ1398" s="426">
        <v>194</v>
      </c>
      <c r="GR1398" s="426">
        <v>195</v>
      </c>
      <c r="GS1398" s="426">
        <v>196</v>
      </c>
      <c r="GT1398" s="426">
        <v>197</v>
      </c>
      <c r="GU1398" s="426">
        <v>198</v>
      </c>
      <c r="GV1398" s="426">
        <v>199</v>
      </c>
      <c r="GW1398" s="426">
        <v>200</v>
      </c>
      <c r="GX1398" s="426">
        <v>201</v>
      </c>
      <c r="GY1398" s="426">
        <v>202</v>
      </c>
      <c r="GZ1398" s="426">
        <v>203</v>
      </c>
      <c r="HA1398" s="426">
        <v>204</v>
      </c>
      <c r="HB1398" s="426">
        <v>205</v>
      </c>
      <c r="HC1398" s="426">
        <v>206</v>
      </c>
      <c r="HD1398" s="426">
        <v>207</v>
      </c>
      <c r="HE1398" s="426">
        <v>208</v>
      </c>
      <c r="HF1398" s="426">
        <v>209</v>
      </c>
      <c r="HG1398" s="426">
        <v>210</v>
      </c>
      <c r="HH1398" s="426">
        <v>211</v>
      </c>
      <c r="HI1398" s="426">
        <v>212</v>
      </c>
      <c r="HJ1398" s="426">
        <v>213</v>
      </c>
      <c r="HK1398" s="426">
        <v>214</v>
      </c>
      <c r="HL1398" s="426">
        <v>215</v>
      </c>
      <c r="HM1398" s="426">
        <v>216</v>
      </c>
      <c r="HN1398" s="426">
        <v>217</v>
      </c>
      <c r="HO1398" s="426">
        <v>218</v>
      </c>
      <c r="HP1398" s="426">
        <v>219</v>
      </c>
      <c r="HQ1398" s="426">
        <v>220</v>
      </c>
      <c r="HR1398" s="426">
        <v>221</v>
      </c>
      <c r="HS1398" s="426">
        <v>222</v>
      </c>
      <c r="HT1398" s="426">
        <v>223</v>
      </c>
      <c r="HU1398" s="426">
        <v>224</v>
      </c>
      <c r="HV1398" s="426">
        <v>225</v>
      </c>
      <c r="HW1398" s="426">
        <v>226</v>
      </c>
      <c r="HX1398" s="426">
        <v>227</v>
      </c>
      <c r="HY1398" s="426">
        <v>228</v>
      </c>
      <c r="HZ1398" s="426">
        <v>229</v>
      </c>
      <c r="IA1398" s="426">
        <v>230</v>
      </c>
      <c r="IB1398" s="426">
        <v>231</v>
      </c>
      <c r="IC1398" s="426">
        <v>232</v>
      </c>
      <c r="ID1398" s="426">
        <v>233</v>
      </c>
      <c r="IE1398" s="426">
        <v>234</v>
      </c>
      <c r="IF1398" s="426">
        <v>235</v>
      </c>
      <c r="IG1398" s="426">
        <v>236</v>
      </c>
      <c r="IH1398" s="426">
        <v>237</v>
      </c>
      <c r="II1398" s="426">
        <v>238</v>
      </c>
      <c r="IJ1398" s="426">
        <v>239</v>
      </c>
      <c r="IK1398" s="426">
        <v>240</v>
      </c>
      <c r="IL1398" s="426">
        <v>241</v>
      </c>
      <c r="IM1398" s="426">
        <v>242</v>
      </c>
      <c r="IN1398" s="426">
        <v>243</v>
      </c>
      <c r="IO1398" s="426">
        <v>244</v>
      </c>
      <c r="IP1398" s="426">
        <v>245</v>
      </c>
      <c r="IQ1398" s="426">
        <v>246</v>
      </c>
      <c r="IR1398" s="426">
        <v>247</v>
      </c>
      <c r="IS1398" s="426">
        <v>248</v>
      </c>
      <c r="IT1398" s="426">
        <v>249</v>
      </c>
      <c r="IU1398" s="426">
        <v>250</v>
      </c>
      <c r="IV1398" s="426">
        <v>251</v>
      </c>
      <c r="IW1398" s="426">
        <v>252</v>
      </c>
      <c r="IX1398" s="426">
        <v>253</v>
      </c>
      <c r="IY1398" s="426">
        <v>254</v>
      </c>
      <c r="IZ1398" s="426">
        <v>255</v>
      </c>
      <c r="JA1398" s="426">
        <v>256</v>
      </c>
      <c r="JB1398" s="426">
        <v>257</v>
      </c>
      <c r="JC1398" s="426">
        <v>258</v>
      </c>
      <c r="JD1398" s="426">
        <v>259</v>
      </c>
      <c r="JE1398" s="426">
        <v>260</v>
      </c>
      <c r="JF1398" s="426">
        <v>261</v>
      </c>
      <c r="JG1398" s="426">
        <v>262</v>
      </c>
      <c r="JH1398" s="426">
        <v>263</v>
      </c>
      <c r="JI1398" s="426">
        <v>264</v>
      </c>
      <c r="JJ1398" s="426">
        <v>265</v>
      </c>
      <c r="JK1398" s="426">
        <v>266</v>
      </c>
      <c r="JL1398" s="426">
        <v>267</v>
      </c>
      <c r="JM1398" s="426">
        <v>268</v>
      </c>
      <c r="JN1398" s="426">
        <v>269</v>
      </c>
      <c r="JO1398" s="426">
        <v>270</v>
      </c>
      <c r="JP1398" s="426">
        <v>271</v>
      </c>
      <c r="JQ1398" s="426">
        <v>272</v>
      </c>
      <c r="JR1398" s="426">
        <v>273</v>
      </c>
      <c r="JS1398" s="426">
        <v>274</v>
      </c>
      <c r="JU1398" s="426">
        <v>275</v>
      </c>
      <c r="JV1398" s="426">
        <v>276</v>
      </c>
      <c r="JW1398" s="426">
        <v>277</v>
      </c>
      <c r="JX1398" s="426">
        <v>278</v>
      </c>
      <c r="JZ1398" s="426">
        <v>279</v>
      </c>
      <c r="KA1398" s="426">
        <v>280</v>
      </c>
      <c r="KB1398" s="426">
        <v>281</v>
      </c>
      <c r="KC1398" s="426">
        <v>282</v>
      </c>
    </row>
    <row r="1399" spans="4:289" x14ac:dyDescent="0.2">
      <c r="E1399" s="428" t="s">
        <v>157</v>
      </c>
      <c r="F1399" s="426">
        <v>145</v>
      </c>
      <c r="G1399" s="426">
        <v>168</v>
      </c>
      <c r="H1399" s="426">
        <v>209</v>
      </c>
      <c r="I1399" s="426">
        <v>136</v>
      </c>
      <c r="J1399" s="426">
        <v>211</v>
      </c>
      <c r="K1399" s="426">
        <v>278</v>
      </c>
      <c r="L1399" s="426">
        <v>188</v>
      </c>
      <c r="M1399" s="426">
        <v>54</v>
      </c>
      <c r="N1399" s="426">
        <v>208</v>
      </c>
      <c r="O1399" s="426">
        <v>191</v>
      </c>
      <c r="P1399" s="426">
        <v>78</v>
      </c>
      <c r="Q1399" s="426">
        <v>118</v>
      </c>
      <c r="R1399" s="426">
        <v>99</v>
      </c>
      <c r="S1399" s="426">
        <v>111</v>
      </c>
      <c r="T1399" s="426">
        <v>171</v>
      </c>
      <c r="U1399" s="426">
        <v>12</v>
      </c>
      <c r="V1399" s="426">
        <v>28</v>
      </c>
      <c r="W1399" s="426">
        <v>69</v>
      </c>
      <c r="X1399" s="426">
        <v>58</v>
      </c>
      <c r="Y1399" s="426">
        <v>216</v>
      </c>
      <c r="Z1399" s="426">
        <v>138</v>
      </c>
      <c r="AA1399" s="426">
        <v>86</v>
      </c>
      <c r="AB1399" s="426">
        <v>196</v>
      </c>
      <c r="AC1399" s="426">
        <v>262</v>
      </c>
      <c r="AD1399" s="426">
        <v>6</v>
      </c>
      <c r="AE1399" s="426">
        <v>249</v>
      </c>
      <c r="AF1399" s="426">
        <v>180</v>
      </c>
      <c r="AG1399" s="426">
        <v>154</v>
      </c>
      <c r="AH1399" s="426">
        <v>71</v>
      </c>
      <c r="AI1399" s="426">
        <v>132</v>
      </c>
      <c r="AJ1399" s="426">
        <v>149</v>
      </c>
      <c r="AK1399" s="426">
        <v>109</v>
      </c>
      <c r="AL1399" s="426">
        <v>49</v>
      </c>
      <c r="AM1399" s="426">
        <v>190</v>
      </c>
      <c r="AN1399" s="426">
        <v>126</v>
      </c>
      <c r="AO1399" s="426">
        <v>3</v>
      </c>
      <c r="AP1399" s="426">
        <v>106</v>
      </c>
      <c r="AQ1399" s="426">
        <v>89</v>
      </c>
      <c r="AR1399" s="426">
        <v>162</v>
      </c>
      <c r="AS1399" s="426">
        <v>259</v>
      </c>
      <c r="AT1399" s="426">
        <v>205</v>
      </c>
      <c r="AU1399" s="426">
        <v>34</v>
      </c>
      <c r="AV1399" s="426">
        <v>77</v>
      </c>
      <c r="AW1399" s="426">
        <v>100</v>
      </c>
      <c r="AX1399" s="426">
        <v>29</v>
      </c>
      <c r="AY1399" s="426">
        <v>252</v>
      </c>
      <c r="AZ1399" s="426">
        <v>103</v>
      </c>
      <c r="BA1399" s="426">
        <v>47</v>
      </c>
      <c r="BB1399" s="426">
        <v>223</v>
      </c>
      <c r="BC1399" s="426">
        <v>88</v>
      </c>
      <c r="BD1399" s="426">
        <v>13</v>
      </c>
      <c r="BE1399" s="426">
        <v>143</v>
      </c>
      <c r="BF1399" s="426">
        <v>51</v>
      </c>
      <c r="BG1399" s="426">
        <v>152</v>
      </c>
      <c r="BH1399" s="426">
        <v>33</v>
      </c>
      <c r="BI1399" s="426">
        <v>130</v>
      </c>
      <c r="BJ1399" s="426">
        <v>226</v>
      </c>
      <c r="BK1399" s="426">
        <v>124</v>
      </c>
      <c r="BL1399" s="426">
        <v>81</v>
      </c>
      <c r="BM1399" s="426">
        <v>181</v>
      </c>
      <c r="BN1399" s="426">
        <v>5</v>
      </c>
      <c r="BO1399" s="426">
        <v>76</v>
      </c>
      <c r="BP1399" s="426">
        <v>217</v>
      </c>
      <c r="BQ1399" s="426">
        <v>166</v>
      </c>
      <c r="BR1399" s="426">
        <v>243</v>
      </c>
      <c r="BS1399" s="426">
        <v>44</v>
      </c>
      <c r="BT1399" s="426">
        <v>123</v>
      </c>
      <c r="BU1399" s="426">
        <v>70</v>
      </c>
      <c r="BV1399" s="426">
        <v>176</v>
      </c>
      <c r="BW1399" s="426">
        <v>87</v>
      </c>
      <c r="BX1399" s="426">
        <v>173</v>
      </c>
      <c r="BY1399" s="426">
        <v>203</v>
      </c>
      <c r="BZ1399" s="426">
        <v>122</v>
      </c>
      <c r="CA1399" s="426">
        <v>61</v>
      </c>
      <c r="CB1399" s="426">
        <v>66</v>
      </c>
      <c r="CC1399" s="426">
        <v>185</v>
      </c>
      <c r="CD1399" s="426">
        <v>30</v>
      </c>
      <c r="CE1399" s="426">
        <v>102</v>
      </c>
      <c r="CF1399" s="426">
        <v>157</v>
      </c>
      <c r="CG1399" s="426">
        <v>98</v>
      </c>
      <c r="CH1399" s="426">
        <v>127</v>
      </c>
      <c r="CI1399" s="426">
        <v>146</v>
      </c>
      <c r="CJ1399" s="426">
        <v>27</v>
      </c>
      <c r="CK1399" s="426">
        <v>110</v>
      </c>
      <c r="CL1399" s="426">
        <v>116</v>
      </c>
      <c r="CM1399" s="426">
        <v>80</v>
      </c>
      <c r="CN1399" s="426">
        <v>9</v>
      </c>
      <c r="CO1399" s="426">
        <v>227</v>
      </c>
      <c r="CP1399" s="426">
        <v>108</v>
      </c>
      <c r="CQ1399" s="426">
        <v>258</v>
      </c>
      <c r="CR1399" s="426">
        <v>204</v>
      </c>
      <c r="CS1399" s="426">
        <v>253</v>
      </c>
      <c r="CT1399" s="426">
        <v>120</v>
      </c>
      <c r="CU1399" s="426">
        <v>206</v>
      </c>
      <c r="CV1399" s="426">
        <v>193</v>
      </c>
      <c r="CW1399" s="426">
        <v>135</v>
      </c>
      <c r="CX1399" s="426">
        <v>83</v>
      </c>
      <c r="CY1399" s="426">
        <v>37</v>
      </c>
      <c r="CZ1399" s="426">
        <v>46</v>
      </c>
      <c r="DA1399" s="426">
        <v>113</v>
      </c>
      <c r="DB1399" s="426">
        <v>183</v>
      </c>
      <c r="DC1399" s="426">
        <v>265</v>
      </c>
      <c r="DD1399" s="426">
        <v>131</v>
      </c>
      <c r="DE1399" s="426">
        <v>128</v>
      </c>
      <c r="DF1399" s="426">
        <v>234</v>
      </c>
      <c r="DG1399" s="426">
        <v>125</v>
      </c>
      <c r="DH1399" s="426">
        <v>74</v>
      </c>
      <c r="DI1399" s="426">
        <v>115</v>
      </c>
      <c r="DJ1399" s="426">
        <v>137</v>
      </c>
      <c r="DK1399" s="426">
        <v>161</v>
      </c>
      <c r="DL1399" s="426">
        <v>65</v>
      </c>
      <c r="DM1399" s="426">
        <v>25</v>
      </c>
      <c r="DN1399" s="426">
        <v>282</v>
      </c>
      <c r="DO1399" s="426">
        <v>268</v>
      </c>
      <c r="DP1399" s="426">
        <v>271</v>
      </c>
      <c r="DQ1399" s="426">
        <v>57</v>
      </c>
      <c r="DR1399" s="426">
        <v>201</v>
      </c>
      <c r="DS1399" s="426">
        <v>189</v>
      </c>
      <c r="DT1399" s="426">
        <v>52</v>
      </c>
      <c r="DU1399" s="426">
        <v>172</v>
      </c>
      <c r="DV1399" s="426">
        <v>22</v>
      </c>
      <c r="DW1399" s="426">
        <v>225</v>
      </c>
      <c r="DX1399" s="426">
        <v>232</v>
      </c>
      <c r="DY1399" s="426">
        <v>68</v>
      </c>
      <c r="DZ1399" s="426">
        <v>53</v>
      </c>
      <c r="EA1399" s="426">
        <v>267</v>
      </c>
      <c r="EB1399" s="426">
        <v>155</v>
      </c>
      <c r="EC1399" s="426">
        <v>104</v>
      </c>
      <c r="ED1399" s="426">
        <v>279</v>
      </c>
      <c r="EE1399" s="426">
        <v>96</v>
      </c>
      <c r="EF1399" s="426">
        <v>134</v>
      </c>
      <c r="EG1399" s="426">
        <v>238</v>
      </c>
      <c r="EH1399" s="426">
        <v>55</v>
      </c>
      <c r="EI1399" s="426">
        <v>222</v>
      </c>
      <c r="EJ1399" s="426">
        <v>148</v>
      </c>
      <c r="EK1399" s="426">
        <v>160</v>
      </c>
      <c r="EL1399" s="426">
        <v>24</v>
      </c>
      <c r="EM1399" s="426">
        <v>167</v>
      </c>
      <c r="EN1399" s="426">
        <v>178</v>
      </c>
      <c r="EO1399" s="426">
        <v>31</v>
      </c>
      <c r="EP1399" s="426">
        <v>250</v>
      </c>
      <c r="EQ1399" s="426">
        <v>19</v>
      </c>
      <c r="ER1399" s="426">
        <v>32</v>
      </c>
      <c r="ES1399" s="426">
        <v>192</v>
      </c>
      <c r="ET1399" s="426">
        <v>2</v>
      </c>
      <c r="EU1399" s="426">
        <v>245</v>
      </c>
      <c r="EV1399" s="426">
        <v>281</v>
      </c>
      <c r="EW1399" s="426">
        <v>247</v>
      </c>
      <c r="EX1399" s="426">
        <v>202</v>
      </c>
      <c r="EY1399" s="426">
        <v>212</v>
      </c>
      <c r="EZ1399" s="426">
        <v>224</v>
      </c>
      <c r="FA1399" s="426">
        <v>150</v>
      </c>
      <c r="FB1399" s="426">
        <v>275</v>
      </c>
      <c r="FC1399" s="426">
        <v>273</v>
      </c>
      <c r="FD1399" s="426">
        <v>231</v>
      </c>
      <c r="FE1399" s="426">
        <v>7</v>
      </c>
      <c r="FF1399" s="426">
        <v>240</v>
      </c>
      <c r="FG1399" s="426">
        <v>107</v>
      </c>
      <c r="FH1399" s="426">
        <v>246</v>
      </c>
      <c r="FI1399" s="426">
        <v>11</v>
      </c>
      <c r="FJ1399" s="426">
        <v>92</v>
      </c>
      <c r="FK1399" s="426">
        <v>144</v>
      </c>
      <c r="FL1399" s="426">
        <v>169</v>
      </c>
      <c r="FM1399" s="426">
        <v>26</v>
      </c>
      <c r="FN1399" s="426">
        <v>236</v>
      </c>
      <c r="FO1399" s="426">
        <v>200</v>
      </c>
      <c r="FP1399" s="426">
        <v>60</v>
      </c>
      <c r="FQ1399" s="426">
        <v>272</v>
      </c>
      <c r="FR1399" s="426">
        <v>93</v>
      </c>
      <c r="FS1399" s="426">
        <v>229</v>
      </c>
      <c r="FT1399" s="426">
        <v>147</v>
      </c>
      <c r="FU1399" s="426">
        <v>114</v>
      </c>
      <c r="FV1399" s="426">
        <v>264</v>
      </c>
      <c r="FW1399" s="426">
        <v>237</v>
      </c>
      <c r="FX1399" s="426">
        <v>67</v>
      </c>
      <c r="FY1399" s="426">
        <v>48</v>
      </c>
      <c r="FZ1399" s="426">
        <v>215</v>
      </c>
      <c r="GA1399" s="426">
        <v>15</v>
      </c>
      <c r="GB1399" s="426">
        <v>72</v>
      </c>
      <c r="GC1399" s="426">
        <v>266</v>
      </c>
      <c r="GD1399" s="426">
        <v>210</v>
      </c>
      <c r="GE1399" s="426">
        <v>94</v>
      </c>
      <c r="GF1399" s="426">
        <v>274</v>
      </c>
      <c r="GG1399" s="426">
        <v>38</v>
      </c>
      <c r="GH1399" s="426">
        <v>248</v>
      </c>
      <c r="GI1399" s="426">
        <v>59</v>
      </c>
      <c r="GJ1399" s="426">
        <v>139</v>
      </c>
      <c r="GK1399" s="426">
        <v>239</v>
      </c>
      <c r="GL1399" s="426">
        <v>218</v>
      </c>
      <c r="GM1399" s="426">
        <v>261</v>
      </c>
      <c r="GN1399" s="426">
        <v>207</v>
      </c>
      <c r="GO1399" s="426">
        <v>153</v>
      </c>
      <c r="GP1399" s="426">
        <v>20</v>
      </c>
      <c r="GQ1399" s="426">
        <v>142</v>
      </c>
      <c r="GR1399" s="426">
        <v>263</v>
      </c>
      <c r="GS1399" s="426">
        <v>194</v>
      </c>
      <c r="GT1399" s="426">
        <v>255</v>
      </c>
      <c r="GU1399" s="426">
        <v>10</v>
      </c>
      <c r="GV1399" s="426">
        <v>280</v>
      </c>
      <c r="GW1399" s="426">
        <v>117</v>
      </c>
      <c r="GX1399" s="426">
        <v>219</v>
      </c>
      <c r="GY1399" s="426">
        <v>256</v>
      </c>
      <c r="GZ1399" s="426">
        <v>187</v>
      </c>
      <c r="HA1399" s="426">
        <v>198</v>
      </c>
      <c r="HB1399" s="426">
        <v>39</v>
      </c>
      <c r="HC1399" s="426">
        <v>17</v>
      </c>
      <c r="HD1399" s="426">
        <v>260</v>
      </c>
      <c r="HE1399" s="426">
        <v>170</v>
      </c>
      <c r="HF1399" s="426">
        <v>43</v>
      </c>
      <c r="HG1399" s="426">
        <v>79</v>
      </c>
      <c r="HH1399" s="426">
        <v>14</v>
      </c>
      <c r="HI1399" s="426">
        <v>105</v>
      </c>
      <c r="HJ1399" s="426">
        <v>85</v>
      </c>
      <c r="HK1399" s="426">
        <v>8</v>
      </c>
      <c r="HL1399" s="426">
        <v>269</v>
      </c>
      <c r="HM1399" s="426">
        <v>163</v>
      </c>
      <c r="HN1399" s="426">
        <v>73</v>
      </c>
      <c r="HO1399" s="426">
        <v>244</v>
      </c>
      <c r="HP1399" s="426">
        <v>62</v>
      </c>
      <c r="HQ1399" s="426">
        <v>221</v>
      </c>
      <c r="HR1399" s="426">
        <v>254</v>
      </c>
      <c r="HS1399" s="426">
        <v>174</v>
      </c>
      <c r="HT1399" s="426">
        <v>56</v>
      </c>
      <c r="HU1399" s="426">
        <v>82</v>
      </c>
      <c r="HV1399" s="426">
        <v>97</v>
      </c>
      <c r="HW1399" s="426">
        <v>95</v>
      </c>
      <c r="HX1399" s="426">
        <v>228</v>
      </c>
      <c r="HY1399" s="426">
        <v>140</v>
      </c>
      <c r="HZ1399" s="426">
        <v>141</v>
      </c>
      <c r="IA1399" s="426">
        <v>164</v>
      </c>
      <c r="IB1399" s="426">
        <v>177</v>
      </c>
      <c r="IC1399" s="426">
        <v>21</v>
      </c>
      <c r="ID1399" s="426">
        <v>184</v>
      </c>
      <c r="IE1399" s="426">
        <v>277</v>
      </c>
      <c r="IF1399" s="426">
        <v>186</v>
      </c>
      <c r="IG1399" s="426">
        <v>197</v>
      </c>
      <c r="IH1399" s="426">
        <v>195</v>
      </c>
      <c r="II1399" s="426">
        <v>165</v>
      </c>
      <c r="IJ1399" s="426">
        <v>101</v>
      </c>
      <c r="IK1399" s="426">
        <v>41</v>
      </c>
      <c r="IL1399" s="426">
        <v>214</v>
      </c>
      <c r="IM1399" s="426">
        <v>23</v>
      </c>
      <c r="IN1399" s="426">
        <v>241</v>
      </c>
      <c r="IO1399" s="426">
        <v>230</v>
      </c>
      <c r="IP1399" s="426">
        <v>119</v>
      </c>
      <c r="IQ1399" s="426">
        <v>90</v>
      </c>
      <c r="IR1399" s="426">
        <v>159</v>
      </c>
      <c r="IS1399" s="426">
        <v>199</v>
      </c>
      <c r="IT1399" s="426">
        <v>91</v>
      </c>
      <c r="IU1399" s="426">
        <v>63</v>
      </c>
      <c r="IV1399" s="426">
        <v>220</v>
      </c>
      <c r="IW1399" s="426">
        <v>36</v>
      </c>
      <c r="IX1399" s="426">
        <v>235</v>
      </c>
      <c r="IY1399" s="426">
        <v>112</v>
      </c>
      <c r="IZ1399" s="426">
        <v>121</v>
      </c>
      <c r="JA1399" s="426">
        <v>84</v>
      </c>
      <c r="JB1399" s="426">
        <v>270</v>
      </c>
      <c r="JC1399" s="426">
        <v>182</v>
      </c>
      <c r="JD1399" s="426">
        <v>251</v>
      </c>
      <c r="JE1399" s="426">
        <v>233</v>
      </c>
      <c r="JF1399" s="426">
        <v>75</v>
      </c>
      <c r="JG1399" s="426">
        <v>64</v>
      </c>
      <c r="JH1399" s="426">
        <v>175</v>
      </c>
      <c r="JI1399" s="426">
        <v>276</v>
      </c>
      <c r="JJ1399" s="426">
        <v>1</v>
      </c>
      <c r="JK1399" s="426">
        <v>45</v>
      </c>
      <c r="JL1399" s="426">
        <v>213</v>
      </c>
      <c r="JM1399" s="426">
        <v>156</v>
      </c>
      <c r="JN1399" s="426">
        <v>50</v>
      </c>
      <c r="JO1399" s="426">
        <v>18</v>
      </c>
      <c r="JP1399" s="426">
        <v>257</v>
      </c>
      <c r="JQ1399" s="426">
        <v>151</v>
      </c>
      <c r="JR1399" s="426">
        <v>42</v>
      </c>
      <c r="JS1399" s="426">
        <v>16</v>
      </c>
      <c r="JU1399" s="426">
        <v>158</v>
      </c>
      <c r="JV1399" s="426">
        <v>35</v>
      </c>
      <c r="JW1399" s="426">
        <v>179</v>
      </c>
      <c r="JX1399" s="426">
        <v>242</v>
      </c>
      <c r="JZ1399" s="426">
        <v>40</v>
      </c>
      <c r="KA1399" s="426">
        <v>4</v>
      </c>
      <c r="KB1399" s="426">
        <v>129</v>
      </c>
      <c r="KC1399" s="426">
        <v>133</v>
      </c>
    </row>
    <row r="1400" spans="4:289" x14ac:dyDescent="0.2">
      <c r="E1400" s="428" t="s">
        <v>159</v>
      </c>
      <c r="F1400" s="426">
        <v>62</v>
      </c>
      <c r="G1400" s="426">
        <v>236</v>
      </c>
      <c r="H1400" s="426">
        <v>157</v>
      </c>
      <c r="I1400" s="426">
        <v>83</v>
      </c>
      <c r="J1400" s="426">
        <v>137</v>
      </c>
      <c r="K1400" s="426">
        <v>240</v>
      </c>
      <c r="L1400" s="426">
        <v>125</v>
      </c>
      <c r="M1400" s="426">
        <v>112</v>
      </c>
      <c r="N1400" s="426">
        <v>156</v>
      </c>
      <c r="O1400" s="426">
        <v>131</v>
      </c>
      <c r="P1400" s="426">
        <v>85</v>
      </c>
      <c r="Q1400" s="426">
        <v>171</v>
      </c>
      <c r="R1400" s="426">
        <v>194</v>
      </c>
      <c r="S1400" s="426">
        <v>210</v>
      </c>
      <c r="T1400" s="426">
        <v>23</v>
      </c>
      <c r="U1400" s="426">
        <v>29</v>
      </c>
      <c r="V1400" s="426">
        <v>208</v>
      </c>
      <c r="W1400" s="426">
        <v>19</v>
      </c>
      <c r="X1400" s="426">
        <v>47</v>
      </c>
      <c r="Y1400" s="426">
        <v>151</v>
      </c>
      <c r="Z1400" s="426">
        <v>243</v>
      </c>
      <c r="AA1400" s="426">
        <v>184</v>
      </c>
      <c r="AB1400" s="426">
        <v>109</v>
      </c>
      <c r="AC1400" s="426">
        <v>267</v>
      </c>
      <c r="AD1400" s="426">
        <v>86</v>
      </c>
      <c r="AE1400" s="426">
        <v>179</v>
      </c>
      <c r="AF1400" s="426">
        <v>104</v>
      </c>
      <c r="AG1400" s="426">
        <v>261</v>
      </c>
      <c r="AH1400" s="426">
        <v>27</v>
      </c>
      <c r="AI1400" s="426">
        <v>136</v>
      </c>
      <c r="AJ1400" s="426">
        <v>68</v>
      </c>
      <c r="AK1400" s="426">
        <v>193</v>
      </c>
      <c r="AL1400" s="426">
        <v>35</v>
      </c>
      <c r="AM1400" s="426">
        <v>123</v>
      </c>
      <c r="AN1400" s="426">
        <v>272</v>
      </c>
      <c r="AO1400" s="426">
        <v>242</v>
      </c>
      <c r="AP1400" s="426">
        <v>41</v>
      </c>
      <c r="AQ1400" s="426">
        <v>270</v>
      </c>
      <c r="AR1400" s="426">
        <v>12</v>
      </c>
      <c r="AS1400" s="426">
        <v>226</v>
      </c>
      <c r="AT1400" s="426">
        <v>154</v>
      </c>
      <c r="AU1400" s="426">
        <v>204</v>
      </c>
      <c r="AV1400" s="426">
        <v>250</v>
      </c>
      <c r="AW1400" s="426">
        <v>96</v>
      </c>
      <c r="AX1400" s="426">
        <v>159</v>
      </c>
      <c r="AY1400" s="426">
        <v>132</v>
      </c>
      <c r="AZ1400" s="426">
        <v>45</v>
      </c>
      <c r="BA1400" s="426">
        <v>220</v>
      </c>
      <c r="BB1400" s="426">
        <v>200</v>
      </c>
      <c r="BC1400" s="426">
        <v>3</v>
      </c>
      <c r="BD1400" s="426">
        <v>148</v>
      </c>
      <c r="BE1400" s="426">
        <v>116</v>
      </c>
      <c r="BF1400" s="426">
        <v>280</v>
      </c>
      <c r="BG1400" s="426">
        <v>115</v>
      </c>
      <c r="BH1400" s="426">
        <v>174</v>
      </c>
      <c r="BI1400" s="426">
        <v>54</v>
      </c>
      <c r="BJ1400" s="426">
        <v>126</v>
      </c>
      <c r="BK1400" s="426">
        <v>105</v>
      </c>
      <c r="BL1400" s="426">
        <v>106</v>
      </c>
      <c r="BM1400" s="426">
        <v>163</v>
      </c>
      <c r="BN1400" s="426">
        <v>50</v>
      </c>
      <c r="BO1400" s="426">
        <v>165</v>
      </c>
      <c r="BP1400" s="426">
        <v>219</v>
      </c>
      <c r="BQ1400" s="426">
        <v>40</v>
      </c>
      <c r="BR1400" s="426">
        <v>146</v>
      </c>
      <c r="BS1400" s="426">
        <v>89</v>
      </c>
      <c r="BT1400" s="426">
        <v>55</v>
      </c>
      <c r="BU1400" s="426">
        <v>211</v>
      </c>
      <c r="BV1400" s="426">
        <v>102</v>
      </c>
      <c r="BW1400" s="426">
        <v>253</v>
      </c>
      <c r="BX1400" s="426">
        <v>258</v>
      </c>
      <c r="BY1400" s="426">
        <v>278</v>
      </c>
      <c r="BZ1400" s="426">
        <v>31</v>
      </c>
      <c r="CA1400" s="426">
        <v>145</v>
      </c>
      <c r="CB1400" s="426">
        <v>281</v>
      </c>
      <c r="CC1400" s="426">
        <v>72</v>
      </c>
      <c r="CD1400" s="426">
        <v>140</v>
      </c>
      <c r="CE1400" s="426">
        <v>2</v>
      </c>
      <c r="CF1400" s="426">
        <v>130</v>
      </c>
      <c r="CG1400" s="426">
        <v>207</v>
      </c>
      <c r="CH1400" s="426">
        <v>223</v>
      </c>
      <c r="CI1400" s="426">
        <v>95</v>
      </c>
      <c r="CJ1400" s="426">
        <v>195</v>
      </c>
      <c r="CK1400" s="426">
        <v>201</v>
      </c>
      <c r="CL1400" s="426">
        <v>138</v>
      </c>
      <c r="CM1400" s="426">
        <v>260</v>
      </c>
      <c r="CN1400" s="426">
        <v>266</v>
      </c>
      <c r="CO1400" s="426">
        <v>160</v>
      </c>
      <c r="CP1400" s="426">
        <v>121</v>
      </c>
      <c r="CQ1400" s="426">
        <v>76</v>
      </c>
      <c r="CR1400" s="426">
        <v>269</v>
      </c>
      <c r="CS1400" s="426">
        <v>70</v>
      </c>
      <c r="CT1400" s="426">
        <v>74</v>
      </c>
      <c r="CU1400" s="426">
        <v>228</v>
      </c>
      <c r="CV1400" s="426">
        <v>147</v>
      </c>
      <c r="CW1400" s="426">
        <v>94</v>
      </c>
      <c r="CX1400" s="426">
        <v>181</v>
      </c>
      <c r="CY1400" s="426">
        <v>255</v>
      </c>
      <c r="CZ1400" s="426">
        <v>78</v>
      </c>
      <c r="DA1400" s="426">
        <v>73</v>
      </c>
      <c r="DB1400" s="426">
        <v>274</v>
      </c>
      <c r="DC1400" s="426">
        <v>264</v>
      </c>
      <c r="DD1400" s="426">
        <v>142</v>
      </c>
      <c r="DE1400" s="426">
        <v>215</v>
      </c>
      <c r="DF1400" s="426">
        <v>241</v>
      </c>
      <c r="DG1400" s="426">
        <v>67</v>
      </c>
      <c r="DH1400" s="426">
        <v>178</v>
      </c>
      <c r="DI1400" s="426">
        <v>26</v>
      </c>
      <c r="DJ1400" s="426">
        <v>143</v>
      </c>
      <c r="DK1400" s="426">
        <v>158</v>
      </c>
      <c r="DL1400" s="426">
        <v>172</v>
      </c>
      <c r="DM1400" s="426">
        <v>98</v>
      </c>
      <c r="DN1400" s="426">
        <v>14</v>
      </c>
      <c r="DO1400" s="426">
        <v>122</v>
      </c>
      <c r="DP1400" s="426">
        <v>213</v>
      </c>
      <c r="DQ1400" s="426">
        <v>39</v>
      </c>
      <c r="DR1400" s="426">
        <v>18</v>
      </c>
      <c r="DS1400" s="426">
        <v>66</v>
      </c>
      <c r="DT1400" s="426">
        <v>177</v>
      </c>
      <c r="DU1400" s="426">
        <v>168</v>
      </c>
      <c r="DV1400" s="426">
        <v>198</v>
      </c>
      <c r="DW1400" s="426">
        <v>8</v>
      </c>
      <c r="DX1400" s="426">
        <v>90</v>
      </c>
      <c r="DY1400" s="426">
        <v>107</v>
      </c>
      <c r="DZ1400" s="426">
        <v>101</v>
      </c>
      <c r="EA1400" s="426">
        <v>169</v>
      </c>
      <c r="EB1400" s="426">
        <v>53</v>
      </c>
      <c r="EC1400" s="426">
        <v>150</v>
      </c>
      <c r="ED1400" s="426">
        <v>203</v>
      </c>
      <c r="EE1400" s="426">
        <v>84</v>
      </c>
      <c r="EF1400" s="426">
        <v>38</v>
      </c>
      <c r="EG1400" s="426">
        <v>239</v>
      </c>
      <c r="EH1400" s="426">
        <v>114</v>
      </c>
      <c r="EI1400" s="426">
        <v>13</v>
      </c>
      <c r="EJ1400" s="426">
        <v>249</v>
      </c>
      <c r="EK1400" s="426">
        <v>43</v>
      </c>
      <c r="EL1400" s="426">
        <v>135</v>
      </c>
      <c r="EM1400" s="426">
        <v>265</v>
      </c>
      <c r="EN1400" s="426">
        <v>153</v>
      </c>
      <c r="EO1400" s="426">
        <v>196</v>
      </c>
      <c r="EP1400" s="426">
        <v>259</v>
      </c>
      <c r="EQ1400" s="426">
        <v>199</v>
      </c>
      <c r="ER1400" s="426">
        <v>139</v>
      </c>
      <c r="ES1400" s="426">
        <v>221</v>
      </c>
      <c r="ET1400" s="426">
        <v>251</v>
      </c>
      <c r="EU1400" s="426">
        <v>108</v>
      </c>
      <c r="EV1400" s="426">
        <v>175</v>
      </c>
      <c r="EW1400" s="426">
        <v>180</v>
      </c>
      <c r="EX1400" s="426">
        <v>167</v>
      </c>
      <c r="EY1400" s="426">
        <v>218</v>
      </c>
      <c r="EZ1400" s="426">
        <v>34</v>
      </c>
      <c r="FA1400" s="426">
        <v>129</v>
      </c>
      <c r="FB1400" s="426">
        <v>271</v>
      </c>
      <c r="FC1400" s="426">
        <v>56</v>
      </c>
      <c r="FD1400" s="426">
        <v>217</v>
      </c>
      <c r="FE1400" s="426">
        <v>52</v>
      </c>
      <c r="FF1400" s="426">
        <v>120</v>
      </c>
      <c r="FG1400" s="426">
        <v>237</v>
      </c>
      <c r="FH1400" s="426">
        <v>22</v>
      </c>
      <c r="FI1400" s="426">
        <v>256</v>
      </c>
      <c r="FJ1400" s="426">
        <v>162</v>
      </c>
      <c r="FK1400" s="426">
        <v>58</v>
      </c>
      <c r="FL1400" s="426">
        <v>81</v>
      </c>
      <c r="FM1400" s="426">
        <v>17</v>
      </c>
      <c r="FN1400" s="426">
        <v>188</v>
      </c>
      <c r="FO1400" s="426">
        <v>164</v>
      </c>
      <c r="FP1400" s="426">
        <v>279</v>
      </c>
      <c r="FQ1400" s="426">
        <v>1</v>
      </c>
      <c r="FR1400" s="426">
        <v>227</v>
      </c>
      <c r="FS1400" s="426">
        <v>206</v>
      </c>
      <c r="FT1400" s="426">
        <v>155</v>
      </c>
      <c r="FU1400" s="426">
        <v>191</v>
      </c>
      <c r="FV1400" s="426">
        <v>202</v>
      </c>
      <c r="FW1400" s="426">
        <v>103</v>
      </c>
      <c r="FX1400" s="426">
        <v>32</v>
      </c>
      <c r="FY1400" s="426">
        <v>97</v>
      </c>
      <c r="FZ1400" s="426">
        <v>91</v>
      </c>
      <c r="GA1400" s="426">
        <v>87</v>
      </c>
      <c r="GB1400" s="426">
        <v>21</v>
      </c>
      <c r="GC1400" s="426">
        <v>222</v>
      </c>
      <c r="GD1400" s="426">
        <v>190</v>
      </c>
      <c r="GE1400" s="426">
        <v>128</v>
      </c>
      <c r="GF1400" s="426">
        <v>24</v>
      </c>
      <c r="GG1400" s="426">
        <v>185</v>
      </c>
      <c r="GH1400" s="426">
        <v>252</v>
      </c>
      <c r="GI1400" s="426">
        <v>170</v>
      </c>
      <c r="GJ1400" s="426">
        <v>248</v>
      </c>
      <c r="GK1400" s="426">
        <v>82</v>
      </c>
      <c r="GL1400" s="426">
        <v>212</v>
      </c>
      <c r="GM1400" s="426">
        <v>59</v>
      </c>
      <c r="GN1400" s="426">
        <v>110</v>
      </c>
      <c r="GO1400" s="426">
        <v>282</v>
      </c>
      <c r="GP1400" s="426">
        <v>166</v>
      </c>
      <c r="GQ1400" s="426">
        <v>77</v>
      </c>
      <c r="GR1400" s="426">
        <v>183</v>
      </c>
      <c r="GS1400" s="426">
        <v>234</v>
      </c>
      <c r="GT1400" s="426">
        <v>88</v>
      </c>
      <c r="GU1400" s="426">
        <v>4</v>
      </c>
      <c r="GV1400" s="426">
        <v>245</v>
      </c>
      <c r="GW1400" s="426">
        <v>176</v>
      </c>
      <c r="GX1400" s="426">
        <v>117</v>
      </c>
      <c r="GY1400" s="426">
        <v>124</v>
      </c>
      <c r="GZ1400" s="426">
        <v>216</v>
      </c>
      <c r="HA1400" s="426">
        <v>197</v>
      </c>
      <c r="HB1400" s="426">
        <v>149</v>
      </c>
      <c r="HC1400" s="426">
        <v>192</v>
      </c>
      <c r="HD1400" s="426">
        <v>61</v>
      </c>
      <c r="HE1400" s="426">
        <v>25</v>
      </c>
      <c r="HF1400" s="426">
        <v>186</v>
      </c>
      <c r="HG1400" s="426">
        <v>111</v>
      </c>
      <c r="HH1400" s="426">
        <v>113</v>
      </c>
      <c r="HI1400" s="426">
        <v>10</v>
      </c>
      <c r="HJ1400" s="426">
        <v>224</v>
      </c>
      <c r="HK1400" s="426">
        <v>257</v>
      </c>
      <c r="HL1400" s="426">
        <v>48</v>
      </c>
      <c r="HM1400" s="426">
        <v>100</v>
      </c>
      <c r="HN1400" s="426">
        <v>49</v>
      </c>
      <c r="HO1400" s="426">
        <v>6</v>
      </c>
      <c r="HP1400" s="426">
        <v>11</v>
      </c>
      <c r="HQ1400" s="426">
        <v>238</v>
      </c>
      <c r="HR1400" s="426">
        <v>277</v>
      </c>
      <c r="HS1400" s="426">
        <v>133</v>
      </c>
      <c r="HT1400" s="426">
        <v>225</v>
      </c>
      <c r="HU1400" s="426">
        <v>28</v>
      </c>
      <c r="HV1400" s="426">
        <v>57</v>
      </c>
      <c r="HW1400" s="426">
        <v>229</v>
      </c>
      <c r="HX1400" s="426">
        <v>246</v>
      </c>
      <c r="HY1400" s="426">
        <v>64</v>
      </c>
      <c r="HZ1400" s="426">
        <v>231</v>
      </c>
      <c r="IA1400" s="426">
        <v>46</v>
      </c>
      <c r="IB1400" s="426">
        <v>263</v>
      </c>
      <c r="IC1400" s="426">
        <v>63</v>
      </c>
      <c r="ID1400" s="426">
        <v>205</v>
      </c>
      <c r="IE1400" s="426">
        <v>173</v>
      </c>
      <c r="IF1400" s="426">
        <v>71</v>
      </c>
      <c r="IG1400" s="426">
        <v>119</v>
      </c>
      <c r="IH1400" s="426">
        <v>273</v>
      </c>
      <c r="II1400" s="426">
        <v>30</v>
      </c>
      <c r="IJ1400" s="426">
        <v>51</v>
      </c>
      <c r="IK1400" s="426">
        <v>16</v>
      </c>
      <c r="IL1400" s="426">
        <v>79</v>
      </c>
      <c r="IM1400" s="426">
        <v>268</v>
      </c>
      <c r="IN1400" s="426">
        <v>60</v>
      </c>
      <c r="IO1400" s="426">
        <v>42</v>
      </c>
      <c r="IP1400" s="426">
        <v>275</v>
      </c>
      <c r="IQ1400" s="426">
        <v>144</v>
      </c>
      <c r="IR1400" s="426">
        <v>93</v>
      </c>
      <c r="IS1400" s="426">
        <v>152</v>
      </c>
      <c r="IT1400" s="426">
        <v>37</v>
      </c>
      <c r="IU1400" s="426">
        <v>187</v>
      </c>
      <c r="IV1400" s="426">
        <v>262</v>
      </c>
      <c r="IW1400" s="426">
        <v>15</v>
      </c>
      <c r="IX1400" s="426">
        <v>276</v>
      </c>
      <c r="IY1400" s="426">
        <v>127</v>
      </c>
      <c r="IZ1400" s="426">
        <v>254</v>
      </c>
      <c r="JA1400" s="426">
        <v>235</v>
      </c>
      <c r="JB1400" s="426">
        <v>209</v>
      </c>
      <c r="JC1400" s="426">
        <v>9</v>
      </c>
      <c r="JD1400" s="426">
        <v>247</v>
      </c>
      <c r="JE1400" s="426">
        <v>134</v>
      </c>
      <c r="JF1400" s="426">
        <v>233</v>
      </c>
      <c r="JG1400" s="426">
        <v>33</v>
      </c>
      <c r="JH1400" s="426">
        <v>80</v>
      </c>
      <c r="JI1400" s="426">
        <v>7</v>
      </c>
      <c r="JJ1400" s="426">
        <v>118</v>
      </c>
      <c r="JK1400" s="426">
        <v>189</v>
      </c>
      <c r="JL1400" s="426">
        <v>214</v>
      </c>
      <c r="JM1400" s="426">
        <v>75</v>
      </c>
      <c r="JN1400" s="426">
        <v>232</v>
      </c>
      <c r="JO1400" s="426">
        <v>36</v>
      </c>
      <c r="JP1400" s="426">
        <v>230</v>
      </c>
      <c r="JQ1400" s="426">
        <v>69</v>
      </c>
      <c r="JR1400" s="426">
        <v>44</v>
      </c>
      <c r="JS1400" s="426">
        <v>5</v>
      </c>
      <c r="JU1400" s="426">
        <v>20</v>
      </c>
      <c r="JV1400" s="426">
        <v>244</v>
      </c>
      <c r="JW1400" s="426">
        <v>161</v>
      </c>
      <c r="JX1400" s="426">
        <v>92</v>
      </c>
      <c r="JZ1400" s="426">
        <v>99</v>
      </c>
      <c r="KA1400" s="426">
        <v>141</v>
      </c>
      <c r="KB1400" s="426">
        <v>65</v>
      </c>
      <c r="KC1400" s="426">
        <v>182</v>
      </c>
    </row>
    <row r="1402" spans="4:289" x14ac:dyDescent="0.2">
      <c r="D1402" s="429">
        <v>283</v>
      </c>
      <c r="E1402" s="429" t="s">
        <v>179</v>
      </c>
    </row>
    <row r="1403" spans="4:289" x14ac:dyDescent="0.2">
      <c r="E1403" s="428" t="s">
        <v>130</v>
      </c>
      <c r="F1403" s="426">
        <v>1</v>
      </c>
      <c r="G1403" s="426">
        <v>2</v>
      </c>
      <c r="H1403" s="426">
        <v>3</v>
      </c>
      <c r="I1403" s="426">
        <v>4</v>
      </c>
      <c r="J1403" s="426">
        <v>5</v>
      </c>
      <c r="K1403" s="426">
        <v>6</v>
      </c>
      <c r="L1403" s="426">
        <v>7</v>
      </c>
      <c r="M1403" s="426">
        <v>8</v>
      </c>
      <c r="N1403" s="426">
        <v>9</v>
      </c>
      <c r="O1403" s="426">
        <v>10</v>
      </c>
      <c r="P1403" s="426">
        <v>11</v>
      </c>
      <c r="Q1403" s="426">
        <v>12</v>
      </c>
      <c r="R1403" s="426">
        <v>13</v>
      </c>
      <c r="S1403" s="426">
        <v>14</v>
      </c>
      <c r="T1403" s="426">
        <v>15</v>
      </c>
      <c r="U1403" s="426">
        <v>16</v>
      </c>
      <c r="V1403" s="426">
        <v>17</v>
      </c>
      <c r="W1403" s="426">
        <v>18</v>
      </c>
      <c r="X1403" s="426">
        <v>19</v>
      </c>
      <c r="Y1403" s="426">
        <v>20</v>
      </c>
      <c r="Z1403" s="426">
        <v>21</v>
      </c>
      <c r="AA1403" s="426">
        <v>22</v>
      </c>
      <c r="AB1403" s="426">
        <v>23</v>
      </c>
      <c r="AC1403" s="426">
        <v>24</v>
      </c>
      <c r="AD1403" s="426">
        <v>25</v>
      </c>
      <c r="AE1403" s="426">
        <v>26</v>
      </c>
      <c r="AF1403" s="426">
        <v>27</v>
      </c>
      <c r="AG1403" s="426">
        <v>28</v>
      </c>
      <c r="AH1403" s="426">
        <v>29</v>
      </c>
      <c r="AI1403" s="426">
        <v>30</v>
      </c>
      <c r="AJ1403" s="426">
        <v>31</v>
      </c>
      <c r="AK1403" s="426">
        <v>32</v>
      </c>
      <c r="AL1403" s="426">
        <v>33</v>
      </c>
      <c r="AM1403" s="426">
        <v>34</v>
      </c>
      <c r="AN1403" s="426">
        <v>35</v>
      </c>
      <c r="AO1403" s="426">
        <v>36</v>
      </c>
      <c r="AP1403" s="426">
        <v>37</v>
      </c>
      <c r="AQ1403" s="426">
        <v>38</v>
      </c>
      <c r="AR1403" s="426">
        <v>39</v>
      </c>
      <c r="AS1403" s="426">
        <v>40</v>
      </c>
      <c r="AT1403" s="426">
        <v>41</v>
      </c>
      <c r="AU1403" s="426">
        <v>42</v>
      </c>
      <c r="AV1403" s="426">
        <v>43</v>
      </c>
      <c r="AW1403" s="426">
        <v>44</v>
      </c>
      <c r="AX1403" s="426">
        <v>45</v>
      </c>
      <c r="AY1403" s="426">
        <v>46</v>
      </c>
      <c r="AZ1403" s="426">
        <v>47</v>
      </c>
      <c r="BA1403" s="426">
        <v>48</v>
      </c>
      <c r="BB1403" s="426">
        <v>49</v>
      </c>
      <c r="BC1403" s="426">
        <v>50</v>
      </c>
      <c r="BD1403" s="426">
        <v>51</v>
      </c>
      <c r="BE1403" s="426">
        <v>52</v>
      </c>
      <c r="BF1403" s="426">
        <v>53</v>
      </c>
      <c r="BG1403" s="426">
        <v>54</v>
      </c>
      <c r="BH1403" s="426">
        <v>55</v>
      </c>
      <c r="BI1403" s="426">
        <v>56</v>
      </c>
      <c r="BJ1403" s="426">
        <v>57</v>
      </c>
      <c r="BK1403" s="426">
        <v>58</v>
      </c>
      <c r="BL1403" s="426">
        <v>59</v>
      </c>
      <c r="BM1403" s="426">
        <v>60</v>
      </c>
      <c r="BN1403" s="426">
        <v>61</v>
      </c>
      <c r="BO1403" s="426">
        <v>62</v>
      </c>
      <c r="BP1403" s="426">
        <v>63</v>
      </c>
      <c r="BQ1403" s="426">
        <v>64</v>
      </c>
      <c r="BR1403" s="426">
        <v>65</v>
      </c>
      <c r="BS1403" s="426">
        <v>66</v>
      </c>
      <c r="BT1403" s="426">
        <v>67</v>
      </c>
      <c r="BU1403" s="426">
        <v>68</v>
      </c>
      <c r="BV1403" s="426">
        <v>69</v>
      </c>
      <c r="BW1403" s="426">
        <v>70</v>
      </c>
      <c r="BX1403" s="426">
        <v>71</v>
      </c>
      <c r="BY1403" s="426">
        <v>72</v>
      </c>
      <c r="BZ1403" s="426">
        <v>73</v>
      </c>
      <c r="CA1403" s="426">
        <v>74</v>
      </c>
      <c r="CB1403" s="426">
        <v>75</v>
      </c>
      <c r="CC1403" s="426">
        <v>76</v>
      </c>
      <c r="CD1403" s="426">
        <v>77</v>
      </c>
      <c r="CE1403" s="426">
        <v>78</v>
      </c>
      <c r="CF1403" s="426">
        <v>79</v>
      </c>
      <c r="CG1403" s="426">
        <v>80</v>
      </c>
      <c r="CH1403" s="426">
        <v>81</v>
      </c>
      <c r="CI1403" s="426">
        <v>82</v>
      </c>
      <c r="CJ1403" s="426">
        <v>83</v>
      </c>
      <c r="CK1403" s="426">
        <v>84</v>
      </c>
      <c r="CL1403" s="426">
        <v>85</v>
      </c>
      <c r="CM1403" s="426">
        <v>86</v>
      </c>
      <c r="CN1403" s="426">
        <v>87</v>
      </c>
      <c r="CO1403" s="426">
        <v>88</v>
      </c>
      <c r="CP1403" s="426">
        <v>89</v>
      </c>
      <c r="CQ1403" s="426">
        <v>90</v>
      </c>
      <c r="CR1403" s="426">
        <v>91</v>
      </c>
      <c r="CS1403" s="426">
        <v>92</v>
      </c>
      <c r="CT1403" s="426">
        <v>93</v>
      </c>
      <c r="CU1403" s="426">
        <v>94</v>
      </c>
      <c r="CV1403" s="426">
        <v>95</v>
      </c>
      <c r="CW1403" s="426">
        <v>96</v>
      </c>
      <c r="CX1403" s="426">
        <v>97</v>
      </c>
      <c r="CY1403" s="426">
        <v>98</v>
      </c>
      <c r="CZ1403" s="426">
        <v>99</v>
      </c>
      <c r="DA1403" s="426">
        <v>100</v>
      </c>
      <c r="DB1403" s="426">
        <v>101</v>
      </c>
      <c r="DC1403" s="426">
        <v>102</v>
      </c>
      <c r="DD1403" s="426">
        <v>103</v>
      </c>
      <c r="DE1403" s="426">
        <v>104</v>
      </c>
      <c r="DF1403" s="426">
        <v>105</v>
      </c>
      <c r="DG1403" s="426">
        <v>106</v>
      </c>
      <c r="DH1403" s="426">
        <v>107</v>
      </c>
      <c r="DI1403" s="426">
        <v>108</v>
      </c>
      <c r="DJ1403" s="426">
        <v>109</v>
      </c>
      <c r="DK1403" s="426">
        <v>110</v>
      </c>
      <c r="DL1403" s="426">
        <v>111</v>
      </c>
      <c r="DM1403" s="426">
        <v>112</v>
      </c>
      <c r="DN1403" s="426">
        <v>113</v>
      </c>
      <c r="DO1403" s="426">
        <v>114</v>
      </c>
      <c r="DP1403" s="426">
        <v>115</v>
      </c>
      <c r="DQ1403" s="426">
        <v>116</v>
      </c>
      <c r="DR1403" s="426">
        <v>117</v>
      </c>
      <c r="DS1403" s="426">
        <v>118</v>
      </c>
      <c r="DT1403" s="426">
        <v>119</v>
      </c>
      <c r="DU1403" s="426">
        <v>120</v>
      </c>
      <c r="DV1403" s="426">
        <v>121</v>
      </c>
      <c r="DW1403" s="426">
        <v>122</v>
      </c>
      <c r="DX1403" s="426">
        <v>123</v>
      </c>
      <c r="DY1403" s="426">
        <v>124</v>
      </c>
      <c r="DZ1403" s="426">
        <v>125</v>
      </c>
      <c r="EA1403" s="426">
        <v>126</v>
      </c>
      <c r="EB1403" s="426">
        <v>127</v>
      </c>
      <c r="EC1403" s="426">
        <v>128</v>
      </c>
      <c r="ED1403" s="426">
        <v>129</v>
      </c>
      <c r="EE1403" s="426">
        <v>130</v>
      </c>
      <c r="EF1403" s="426">
        <v>131</v>
      </c>
      <c r="EG1403" s="426">
        <v>132</v>
      </c>
      <c r="EH1403" s="426">
        <v>133</v>
      </c>
      <c r="EI1403" s="426">
        <v>134</v>
      </c>
      <c r="EJ1403" s="426">
        <v>135</v>
      </c>
      <c r="EK1403" s="426">
        <v>136</v>
      </c>
      <c r="EL1403" s="426">
        <v>137</v>
      </c>
      <c r="EM1403" s="426">
        <v>138</v>
      </c>
      <c r="EN1403" s="426">
        <v>139</v>
      </c>
      <c r="EO1403" s="426">
        <v>140</v>
      </c>
      <c r="EP1403" s="426">
        <v>141</v>
      </c>
      <c r="EQ1403" s="426">
        <v>142</v>
      </c>
      <c r="ER1403" s="426">
        <v>143</v>
      </c>
      <c r="ES1403" s="426">
        <v>144</v>
      </c>
      <c r="ET1403" s="426">
        <v>145</v>
      </c>
      <c r="EU1403" s="426">
        <v>146</v>
      </c>
      <c r="EV1403" s="426">
        <v>147</v>
      </c>
      <c r="EW1403" s="426">
        <v>148</v>
      </c>
      <c r="EX1403" s="426">
        <v>149</v>
      </c>
      <c r="EY1403" s="426">
        <v>150</v>
      </c>
      <c r="EZ1403" s="426">
        <v>151</v>
      </c>
      <c r="FA1403" s="426">
        <v>152</v>
      </c>
      <c r="FB1403" s="426">
        <v>153</v>
      </c>
      <c r="FC1403" s="426">
        <v>154</v>
      </c>
      <c r="FD1403" s="426">
        <v>155</v>
      </c>
      <c r="FE1403" s="426">
        <v>156</v>
      </c>
      <c r="FF1403" s="426">
        <v>157</v>
      </c>
      <c r="FG1403" s="426">
        <v>158</v>
      </c>
      <c r="FH1403" s="426">
        <v>159</v>
      </c>
      <c r="FI1403" s="426">
        <v>160</v>
      </c>
      <c r="FJ1403" s="426">
        <v>161</v>
      </c>
      <c r="FK1403" s="426">
        <v>162</v>
      </c>
      <c r="FL1403" s="426">
        <v>163</v>
      </c>
      <c r="FM1403" s="426">
        <v>164</v>
      </c>
      <c r="FN1403" s="426">
        <v>165</v>
      </c>
      <c r="FO1403" s="426">
        <v>166</v>
      </c>
      <c r="FP1403" s="426">
        <v>167</v>
      </c>
      <c r="FQ1403" s="426">
        <v>168</v>
      </c>
      <c r="FR1403" s="426">
        <v>169</v>
      </c>
      <c r="FS1403" s="426">
        <v>170</v>
      </c>
      <c r="FT1403" s="426">
        <v>171</v>
      </c>
      <c r="FU1403" s="426">
        <v>172</v>
      </c>
      <c r="FV1403" s="426">
        <v>173</v>
      </c>
      <c r="FW1403" s="426">
        <v>174</v>
      </c>
      <c r="FX1403" s="426">
        <v>175</v>
      </c>
      <c r="FY1403" s="426">
        <v>176</v>
      </c>
      <c r="FZ1403" s="426">
        <v>177</v>
      </c>
      <c r="GA1403" s="426">
        <v>178</v>
      </c>
      <c r="GB1403" s="426">
        <v>179</v>
      </c>
      <c r="GC1403" s="426">
        <v>180</v>
      </c>
      <c r="GD1403" s="426">
        <v>181</v>
      </c>
      <c r="GE1403" s="426">
        <v>182</v>
      </c>
      <c r="GF1403" s="426">
        <v>183</v>
      </c>
      <c r="GG1403" s="426">
        <v>184</v>
      </c>
      <c r="GH1403" s="426">
        <v>185</v>
      </c>
      <c r="GI1403" s="426">
        <v>186</v>
      </c>
      <c r="GJ1403" s="426">
        <v>187</v>
      </c>
      <c r="GK1403" s="426">
        <v>188</v>
      </c>
      <c r="GL1403" s="426">
        <v>189</v>
      </c>
      <c r="GM1403" s="426">
        <v>190</v>
      </c>
      <c r="GN1403" s="426">
        <v>191</v>
      </c>
      <c r="GO1403" s="426">
        <v>192</v>
      </c>
      <c r="GP1403" s="426">
        <v>193</v>
      </c>
      <c r="GQ1403" s="426">
        <v>194</v>
      </c>
      <c r="GR1403" s="426">
        <v>195</v>
      </c>
      <c r="GS1403" s="426">
        <v>196</v>
      </c>
      <c r="GT1403" s="426">
        <v>197</v>
      </c>
      <c r="GU1403" s="426">
        <v>198</v>
      </c>
      <c r="GV1403" s="426">
        <v>199</v>
      </c>
      <c r="GW1403" s="426">
        <v>200</v>
      </c>
      <c r="GX1403" s="426">
        <v>201</v>
      </c>
      <c r="GY1403" s="426">
        <v>202</v>
      </c>
      <c r="GZ1403" s="426">
        <v>203</v>
      </c>
      <c r="HA1403" s="426">
        <v>204</v>
      </c>
      <c r="HB1403" s="426">
        <v>205</v>
      </c>
      <c r="HC1403" s="426">
        <v>206</v>
      </c>
      <c r="HD1403" s="426">
        <v>207</v>
      </c>
      <c r="HE1403" s="426">
        <v>208</v>
      </c>
      <c r="HF1403" s="426">
        <v>209</v>
      </c>
      <c r="HG1403" s="426">
        <v>210</v>
      </c>
      <c r="HH1403" s="426">
        <v>211</v>
      </c>
      <c r="HI1403" s="426">
        <v>212</v>
      </c>
      <c r="HJ1403" s="426">
        <v>213</v>
      </c>
      <c r="HK1403" s="426">
        <v>214</v>
      </c>
      <c r="HL1403" s="426">
        <v>215</v>
      </c>
      <c r="HM1403" s="426">
        <v>216</v>
      </c>
      <c r="HN1403" s="426">
        <v>217</v>
      </c>
      <c r="HO1403" s="426">
        <v>218</v>
      </c>
      <c r="HP1403" s="426">
        <v>219</v>
      </c>
      <c r="HQ1403" s="426">
        <v>220</v>
      </c>
      <c r="HR1403" s="426">
        <v>221</v>
      </c>
      <c r="HS1403" s="426">
        <v>222</v>
      </c>
      <c r="HT1403" s="426">
        <v>223</v>
      </c>
      <c r="HU1403" s="426">
        <v>224</v>
      </c>
      <c r="HV1403" s="426">
        <v>225</v>
      </c>
      <c r="HW1403" s="426">
        <v>226</v>
      </c>
      <c r="HX1403" s="426">
        <v>227</v>
      </c>
      <c r="HY1403" s="426">
        <v>228</v>
      </c>
      <c r="HZ1403" s="426">
        <v>229</v>
      </c>
      <c r="IA1403" s="426">
        <v>230</v>
      </c>
      <c r="IB1403" s="426">
        <v>231</v>
      </c>
      <c r="IC1403" s="426">
        <v>232</v>
      </c>
      <c r="ID1403" s="426">
        <v>233</v>
      </c>
      <c r="IE1403" s="426">
        <v>234</v>
      </c>
      <c r="IF1403" s="426">
        <v>235</v>
      </c>
      <c r="IG1403" s="426">
        <v>236</v>
      </c>
      <c r="IH1403" s="426">
        <v>237</v>
      </c>
      <c r="II1403" s="426">
        <v>238</v>
      </c>
      <c r="IJ1403" s="426">
        <v>239</v>
      </c>
      <c r="IK1403" s="426">
        <v>240</v>
      </c>
      <c r="IL1403" s="426">
        <v>241</v>
      </c>
      <c r="IM1403" s="426">
        <v>242</v>
      </c>
      <c r="IN1403" s="426">
        <v>243</v>
      </c>
      <c r="IO1403" s="426">
        <v>244</v>
      </c>
      <c r="IP1403" s="426">
        <v>245</v>
      </c>
      <c r="IQ1403" s="426">
        <v>246</v>
      </c>
      <c r="IR1403" s="426">
        <v>247</v>
      </c>
      <c r="IS1403" s="426">
        <v>248</v>
      </c>
      <c r="IT1403" s="426">
        <v>249</v>
      </c>
      <c r="IU1403" s="426">
        <v>250</v>
      </c>
      <c r="IV1403" s="426">
        <v>251</v>
      </c>
      <c r="IW1403" s="426">
        <v>252</v>
      </c>
      <c r="IX1403" s="426">
        <v>253</v>
      </c>
      <c r="IY1403" s="426">
        <v>254</v>
      </c>
      <c r="IZ1403" s="426">
        <v>255</v>
      </c>
      <c r="JA1403" s="426">
        <v>256</v>
      </c>
      <c r="JB1403" s="426">
        <v>257</v>
      </c>
      <c r="JC1403" s="426">
        <v>258</v>
      </c>
      <c r="JD1403" s="426">
        <v>259</v>
      </c>
      <c r="JE1403" s="426">
        <v>260</v>
      </c>
      <c r="JF1403" s="426">
        <v>261</v>
      </c>
      <c r="JG1403" s="426">
        <v>262</v>
      </c>
      <c r="JH1403" s="426">
        <v>263</v>
      </c>
      <c r="JI1403" s="426">
        <v>264</v>
      </c>
      <c r="JJ1403" s="426">
        <v>265</v>
      </c>
      <c r="JK1403" s="426">
        <v>266</v>
      </c>
      <c r="JL1403" s="426">
        <v>267</v>
      </c>
      <c r="JM1403" s="426">
        <v>268</v>
      </c>
      <c r="JN1403" s="426">
        <v>269</v>
      </c>
      <c r="JO1403" s="426">
        <v>270</v>
      </c>
      <c r="JP1403" s="426">
        <v>271</v>
      </c>
      <c r="JQ1403" s="426">
        <v>272</v>
      </c>
      <c r="JR1403" s="426">
        <v>273</v>
      </c>
      <c r="JS1403" s="426">
        <v>274</v>
      </c>
      <c r="JT1403" s="426">
        <v>275</v>
      </c>
      <c r="JU1403" s="426">
        <v>276</v>
      </c>
      <c r="JV1403" s="426">
        <v>277</v>
      </c>
      <c r="JW1403" s="426">
        <v>278</v>
      </c>
      <c r="JX1403" s="426">
        <v>279</v>
      </c>
      <c r="JZ1403" s="426">
        <v>280</v>
      </c>
      <c r="KA1403" s="426">
        <v>281</v>
      </c>
      <c r="KB1403" s="426">
        <v>282</v>
      </c>
      <c r="KC1403" s="426">
        <v>283</v>
      </c>
    </row>
    <row r="1404" spans="4:289" x14ac:dyDescent="0.2">
      <c r="E1404" s="428" t="s">
        <v>157</v>
      </c>
      <c r="F1404" s="426">
        <v>15</v>
      </c>
      <c r="G1404" s="426">
        <v>83</v>
      </c>
      <c r="H1404" s="426">
        <v>160</v>
      </c>
      <c r="I1404" s="426">
        <v>238</v>
      </c>
      <c r="J1404" s="426">
        <v>223</v>
      </c>
      <c r="K1404" s="426">
        <v>159</v>
      </c>
      <c r="L1404" s="426">
        <v>106</v>
      </c>
      <c r="M1404" s="426">
        <v>21</v>
      </c>
      <c r="N1404" s="426">
        <v>146</v>
      </c>
      <c r="O1404" s="426">
        <v>133</v>
      </c>
      <c r="P1404" s="426">
        <v>283</v>
      </c>
      <c r="Q1404" s="426">
        <v>113</v>
      </c>
      <c r="R1404" s="426">
        <v>76</v>
      </c>
      <c r="S1404" s="426">
        <v>3</v>
      </c>
      <c r="T1404" s="426">
        <v>102</v>
      </c>
      <c r="U1404" s="426">
        <v>234</v>
      </c>
      <c r="V1404" s="426">
        <v>53</v>
      </c>
      <c r="W1404" s="426">
        <v>137</v>
      </c>
      <c r="X1404" s="426">
        <v>95</v>
      </c>
      <c r="Y1404" s="426">
        <v>212</v>
      </c>
      <c r="Z1404" s="426">
        <v>244</v>
      </c>
      <c r="AA1404" s="426">
        <v>270</v>
      </c>
      <c r="AB1404" s="426">
        <v>174</v>
      </c>
      <c r="AC1404" s="426">
        <v>207</v>
      </c>
      <c r="AD1404" s="426">
        <v>237</v>
      </c>
      <c r="AE1404" s="426">
        <v>215</v>
      </c>
      <c r="AF1404" s="426">
        <v>169</v>
      </c>
      <c r="AG1404" s="426">
        <v>236</v>
      </c>
      <c r="AH1404" s="426">
        <v>151</v>
      </c>
      <c r="AI1404" s="426">
        <v>242</v>
      </c>
      <c r="AJ1404" s="426">
        <v>183</v>
      </c>
      <c r="AK1404" s="426">
        <v>254</v>
      </c>
      <c r="AL1404" s="426">
        <v>262</v>
      </c>
      <c r="AM1404" s="426">
        <v>191</v>
      </c>
      <c r="AN1404" s="426">
        <v>243</v>
      </c>
      <c r="AO1404" s="426">
        <v>42</v>
      </c>
      <c r="AP1404" s="426">
        <v>213</v>
      </c>
      <c r="AQ1404" s="426">
        <v>281</v>
      </c>
      <c r="AR1404" s="426">
        <v>225</v>
      </c>
      <c r="AS1404" s="426">
        <v>34</v>
      </c>
      <c r="AT1404" s="426">
        <v>73</v>
      </c>
      <c r="AU1404" s="426">
        <v>84</v>
      </c>
      <c r="AV1404" s="426">
        <v>195</v>
      </c>
      <c r="AW1404" s="426">
        <v>45</v>
      </c>
      <c r="AX1404" s="426">
        <v>272</v>
      </c>
      <c r="AY1404" s="426">
        <v>220</v>
      </c>
      <c r="AZ1404" s="426">
        <v>186</v>
      </c>
      <c r="BA1404" s="426">
        <v>10</v>
      </c>
      <c r="BB1404" s="426">
        <v>75</v>
      </c>
      <c r="BC1404" s="426">
        <v>103</v>
      </c>
      <c r="BD1404" s="426">
        <v>50</v>
      </c>
      <c r="BE1404" s="426">
        <v>129</v>
      </c>
      <c r="BF1404" s="426">
        <v>214</v>
      </c>
      <c r="BG1404" s="426">
        <v>38</v>
      </c>
      <c r="BH1404" s="426">
        <v>98</v>
      </c>
      <c r="BI1404" s="426">
        <v>278</v>
      </c>
      <c r="BJ1404" s="426">
        <v>60</v>
      </c>
      <c r="BK1404" s="426">
        <v>87</v>
      </c>
      <c r="BL1404" s="426">
        <v>226</v>
      </c>
      <c r="BM1404" s="426">
        <v>161</v>
      </c>
      <c r="BN1404" s="426">
        <v>199</v>
      </c>
      <c r="BO1404" s="426">
        <v>125</v>
      </c>
      <c r="BP1404" s="426">
        <v>110</v>
      </c>
      <c r="BQ1404" s="426">
        <v>175</v>
      </c>
      <c r="BR1404" s="426">
        <v>143</v>
      </c>
      <c r="BS1404" s="426">
        <v>269</v>
      </c>
      <c r="BT1404" s="426">
        <v>71</v>
      </c>
      <c r="BU1404" s="426">
        <v>81</v>
      </c>
      <c r="BV1404" s="426">
        <v>232</v>
      </c>
      <c r="BW1404" s="426">
        <v>211</v>
      </c>
      <c r="BX1404" s="426">
        <v>115</v>
      </c>
      <c r="BY1404" s="426">
        <v>4</v>
      </c>
      <c r="BZ1404" s="426">
        <v>266</v>
      </c>
      <c r="CA1404" s="426">
        <v>148</v>
      </c>
      <c r="CB1404" s="426">
        <v>79</v>
      </c>
      <c r="CC1404" s="426">
        <v>257</v>
      </c>
      <c r="CD1404" s="426">
        <v>128</v>
      </c>
      <c r="CE1404" s="426">
        <v>101</v>
      </c>
      <c r="CF1404" s="426">
        <v>222</v>
      </c>
      <c r="CG1404" s="426">
        <v>233</v>
      </c>
      <c r="CH1404" s="426">
        <v>239</v>
      </c>
      <c r="CI1404" s="426">
        <v>61</v>
      </c>
      <c r="CJ1404" s="426">
        <v>202</v>
      </c>
      <c r="CK1404" s="426">
        <v>192</v>
      </c>
      <c r="CL1404" s="426">
        <v>123</v>
      </c>
      <c r="CM1404" s="426">
        <v>69</v>
      </c>
      <c r="CN1404" s="426">
        <v>154</v>
      </c>
      <c r="CO1404" s="426">
        <v>197</v>
      </c>
      <c r="CP1404" s="426">
        <v>63</v>
      </c>
      <c r="CQ1404" s="426">
        <v>74</v>
      </c>
      <c r="CR1404" s="426">
        <v>229</v>
      </c>
      <c r="CS1404" s="426">
        <v>248</v>
      </c>
      <c r="CT1404" s="426">
        <v>47</v>
      </c>
      <c r="CU1404" s="426">
        <v>43</v>
      </c>
      <c r="CV1404" s="426">
        <v>153</v>
      </c>
      <c r="CW1404" s="426">
        <v>118</v>
      </c>
      <c r="CX1404" s="426">
        <v>166</v>
      </c>
      <c r="CY1404" s="426">
        <v>127</v>
      </c>
      <c r="CZ1404" s="426">
        <v>260</v>
      </c>
      <c r="DA1404" s="426">
        <v>282</v>
      </c>
      <c r="DB1404" s="426">
        <v>70</v>
      </c>
      <c r="DC1404" s="426">
        <v>265</v>
      </c>
      <c r="DD1404" s="426">
        <v>90</v>
      </c>
      <c r="DE1404" s="426">
        <v>18</v>
      </c>
      <c r="DF1404" s="426">
        <v>216</v>
      </c>
      <c r="DG1404" s="426">
        <v>165</v>
      </c>
      <c r="DH1404" s="426">
        <v>134</v>
      </c>
      <c r="DI1404" s="426">
        <v>172</v>
      </c>
      <c r="DJ1404" s="426">
        <v>41</v>
      </c>
      <c r="DK1404" s="426">
        <v>147</v>
      </c>
      <c r="DL1404" s="426">
        <v>54</v>
      </c>
      <c r="DM1404" s="426">
        <v>99</v>
      </c>
      <c r="DN1404" s="426">
        <v>150</v>
      </c>
      <c r="DO1404" s="426">
        <v>182</v>
      </c>
      <c r="DP1404" s="426">
        <v>12</v>
      </c>
      <c r="DQ1404" s="426">
        <v>44</v>
      </c>
      <c r="DR1404" s="426">
        <v>190</v>
      </c>
      <c r="DS1404" s="426">
        <v>124</v>
      </c>
      <c r="DT1404" s="426">
        <v>280</v>
      </c>
      <c r="DU1404" s="426">
        <v>8</v>
      </c>
      <c r="DV1404" s="426">
        <v>58</v>
      </c>
      <c r="DW1404" s="426">
        <v>204</v>
      </c>
      <c r="DX1404" s="426">
        <v>259</v>
      </c>
      <c r="DY1404" s="426">
        <v>135</v>
      </c>
      <c r="DZ1404" s="426">
        <v>11</v>
      </c>
      <c r="EA1404" s="426">
        <v>268</v>
      </c>
      <c r="EB1404" s="426">
        <v>240</v>
      </c>
      <c r="EC1404" s="426">
        <v>120</v>
      </c>
      <c r="ED1404" s="426">
        <v>91</v>
      </c>
      <c r="EE1404" s="426">
        <v>37</v>
      </c>
      <c r="EF1404" s="426">
        <v>88</v>
      </c>
      <c r="EG1404" s="426">
        <v>279</v>
      </c>
      <c r="EH1404" s="426">
        <v>92</v>
      </c>
      <c r="EI1404" s="426">
        <v>156</v>
      </c>
      <c r="EJ1404" s="426">
        <v>116</v>
      </c>
      <c r="EK1404" s="426">
        <v>22</v>
      </c>
      <c r="EL1404" s="426">
        <v>46</v>
      </c>
      <c r="EM1404" s="426">
        <v>107</v>
      </c>
      <c r="EN1404" s="426">
        <v>31</v>
      </c>
      <c r="EO1404" s="426">
        <v>64</v>
      </c>
      <c r="EP1404" s="426">
        <v>59</v>
      </c>
      <c r="EQ1404" s="426">
        <v>163</v>
      </c>
      <c r="ER1404" s="426">
        <v>49</v>
      </c>
      <c r="ES1404" s="426">
        <v>7</v>
      </c>
      <c r="ET1404" s="426">
        <v>86</v>
      </c>
      <c r="EU1404" s="426">
        <v>119</v>
      </c>
      <c r="EV1404" s="426">
        <v>164</v>
      </c>
      <c r="EW1404" s="426">
        <v>136</v>
      </c>
      <c r="EX1404" s="426">
        <v>62</v>
      </c>
      <c r="EY1404" s="426">
        <v>271</v>
      </c>
      <c r="EZ1404" s="426">
        <v>35</v>
      </c>
      <c r="FA1404" s="426">
        <v>219</v>
      </c>
      <c r="FB1404" s="426">
        <v>40</v>
      </c>
      <c r="FC1404" s="426">
        <v>130</v>
      </c>
      <c r="FD1404" s="426">
        <v>132</v>
      </c>
      <c r="FE1404" s="426">
        <v>144</v>
      </c>
      <c r="FF1404" s="426">
        <v>179</v>
      </c>
      <c r="FG1404" s="426">
        <v>112</v>
      </c>
      <c r="FH1404" s="426">
        <v>263</v>
      </c>
      <c r="FI1404" s="426">
        <v>217</v>
      </c>
      <c r="FJ1404" s="426">
        <v>205</v>
      </c>
      <c r="FK1404" s="426">
        <v>274</v>
      </c>
      <c r="FL1404" s="426">
        <v>185</v>
      </c>
      <c r="FM1404" s="426">
        <v>178</v>
      </c>
      <c r="FN1404" s="426">
        <v>36</v>
      </c>
      <c r="FO1404" s="426">
        <v>189</v>
      </c>
      <c r="FP1404" s="426">
        <v>48</v>
      </c>
      <c r="FQ1404" s="426">
        <v>100</v>
      </c>
      <c r="FR1404" s="426">
        <v>17</v>
      </c>
      <c r="FS1404" s="426">
        <v>122</v>
      </c>
      <c r="FT1404" s="426">
        <v>152</v>
      </c>
      <c r="FU1404" s="426">
        <v>180</v>
      </c>
      <c r="FV1404" s="426">
        <v>141</v>
      </c>
      <c r="FW1404" s="426">
        <v>158</v>
      </c>
      <c r="FX1404" s="426">
        <v>77</v>
      </c>
      <c r="FY1404" s="426">
        <v>85</v>
      </c>
      <c r="FZ1404" s="426">
        <v>208</v>
      </c>
      <c r="GA1404" s="426">
        <v>162</v>
      </c>
      <c r="GB1404" s="426">
        <v>105</v>
      </c>
      <c r="GC1404" s="426">
        <v>57</v>
      </c>
      <c r="GD1404" s="426">
        <v>19</v>
      </c>
      <c r="GE1404" s="426">
        <v>78</v>
      </c>
      <c r="GF1404" s="426">
        <v>32</v>
      </c>
      <c r="GG1404" s="426">
        <v>256</v>
      </c>
      <c r="GH1404" s="426">
        <v>187</v>
      </c>
      <c r="GI1404" s="426">
        <v>255</v>
      </c>
      <c r="GJ1404" s="426">
        <v>131</v>
      </c>
      <c r="GK1404" s="426">
        <v>117</v>
      </c>
      <c r="GL1404" s="426">
        <v>206</v>
      </c>
      <c r="GM1404" s="426">
        <v>267</v>
      </c>
      <c r="GN1404" s="426">
        <v>72</v>
      </c>
      <c r="GO1404" s="426">
        <v>196</v>
      </c>
      <c r="GP1404" s="426">
        <v>27</v>
      </c>
      <c r="GQ1404" s="426">
        <v>33</v>
      </c>
      <c r="GR1404" s="426">
        <v>181</v>
      </c>
      <c r="GS1404" s="426">
        <v>39</v>
      </c>
      <c r="GT1404" s="426">
        <v>250</v>
      </c>
      <c r="GU1404" s="426">
        <v>184</v>
      </c>
      <c r="GV1404" s="426">
        <v>261</v>
      </c>
      <c r="GW1404" s="426">
        <v>126</v>
      </c>
      <c r="GX1404" s="426">
        <v>210</v>
      </c>
      <c r="GY1404" s="426">
        <v>168</v>
      </c>
      <c r="GZ1404" s="426">
        <v>140</v>
      </c>
      <c r="HA1404" s="426">
        <v>51</v>
      </c>
      <c r="HB1404" s="426">
        <v>24</v>
      </c>
      <c r="HC1404" s="426">
        <v>65</v>
      </c>
      <c r="HD1404" s="426">
        <v>264</v>
      </c>
      <c r="HE1404" s="426">
        <v>82</v>
      </c>
      <c r="HF1404" s="426">
        <v>20</v>
      </c>
      <c r="HG1404" s="426">
        <v>104</v>
      </c>
      <c r="HH1404" s="426">
        <v>29</v>
      </c>
      <c r="HI1404" s="426">
        <v>249</v>
      </c>
      <c r="HJ1404" s="426">
        <v>67</v>
      </c>
      <c r="HK1404" s="426">
        <v>157</v>
      </c>
      <c r="HL1404" s="426">
        <v>138</v>
      </c>
      <c r="HM1404" s="426">
        <v>80</v>
      </c>
      <c r="HN1404" s="426">
        <v>121</v>
      </c>
      <c r="HO1404" s="426">
        <v>30</v>
      </c>
      <c r="HP1404" s="426">
        <v>258</v>
      </c>
      <c r="HQ1404" s="426">
        <v>94</v>
      </c>
      <c r="HR1404" s="426">
        <v>235</v>
      </c>
      <c r="HS1404" s="426">
        <v>203</v>
      </c>
      <c r="HT1404" s="426">
        <v>109</v>
      </c>
      <c r="HU1404" s="426">
        <v>251</v>
      </c>
      <c r="HV1404" s="426">
        <v>176</v>
      </c>
      <c r="HW1404" s="426">
        <v>2</v>
      </c>
      <c r="HX1404" s="426">
        <v>96</v>
      </c>
      <c r="HY1404" s="426">
        <v>201</v>
      </c>
      <c r="HZ1404" s="426">
        <v>171</v>
      </c>
      <c r="IA1404" s="426">
        <v>252</v>
      </c>
      <c r="IB1404" s="426">
        <v>170</v>
      </c>
      <c r="IC1404" s="426">
        <v>218</v>
      </c>
      <c r="ID1404" s="426">
        <v>246</v>
      </c>
      <c r="IE1404" s="426">
        <v>66</v>
      </c>
      <c r="IF1404" s="426">
        <v>1</v>
      </c>
      <c r="IG1404" s="426">
        <v>14</v>
      </c>
      <c r="IH1404" s="426">
        <v>188</v>
      </c>
      <c r="II1404" s="426">
        <v>52</v>
      </c>
      <c r="IJ1404" s="426">
        <v>231</v>
      </c>
      <c r="IK1404" s="426">
        <v>111</v>
      </c>
      <c r="IL1404" s="426">
        <v>5</v>
      </c>
      <c r="IM1404" s="426">
        <v>200</v>
      </c>
      <c r="IN1404" s="426">
        <v>97</v>
      </c>
      <c r="IO1404" s="426">
        <v>13</v>
      </c>
      <c r="IP1404" s="426">
        <v>93</v>
      </c>
      <c r="IQ1404" s="426">
        <v>227</v>
      </c>
      <c r="IR1404" s="426">
        <v>145</v>
      </c>
      <c r="IS1404" s="426">
        <v>167</v>
      </c>
      <c r="IT1404" s="426">
        <v>56</v>
      </c>
      <c r="IU1404" s="426">
        <v>177</v>
      </c>
      <c r="IV1404" s="426">
        <v>89</v>
      </c>
      <c r="IW1404" s="426">
        <v>198</v>
      </c>
      <c r="IX1404" s="426">
        <v>142</v>
      </c>
      <c r="IY1404" s="426">
        <v>68</v>
      </c>
      <c r="IZ1404" s="426">
        <v>276</v>
      </c>
      <c r="JA1404" s="426">
        <v>25</v>
      </c>
      <c r="JB1404" s="426">
        <v>108</v>
      </c>
      <c r="JC1404" s="426">
        <v>241</v>
      </c>
      <c r="JD1404" s="426">
        <v>16</v>
      </c>
      <c r="JE1404" s="426">
        <v>9</v>
      </c>
      <c r="JF1404" s="426">
        <v>273</v>
      </c>
      <c r="JG1404" s="426">
        <v>155</v>
      </c>
      <c r="JH1404" s="426">
        <v>277</v>
      </c>
      <c r="JI1404" s="426">
        <v>193</v>
      </c>
      <c r="JJ1404" s="426">
        <v>247</v>
      </c>
      <c r="JK1404" s="426">
        <v>228</v>
      </c>
      <c r="JL1404" s="426">
        <v>139</v>
      </c>
      <c r="JM1404" s="426">
        <v>149</v>
      </c>
      <c r="JN1404" s="426">
        <v>221</v>
      </c>
      <c r="JO1404" s="426">
        <v>26</v>
      </c>
      <c r="JP1404" s="426">
        <v>230</v>
      </c>
      <c r="JQ1404" s="426">
        <v>114</v>
      </c>
      <c r="JR1404" s="426">
        <v>194</v>
      </c>
      <c r="JS1404" s="426">
        <v>28</v>
      </c>
      <c r="JT1404" s="426">
        <v>6</v>
      </c>
      <c r="JU1404" s="426">
        <v>224</v>
      </c>
      <c r="JV1404" s="426">
        <v>275</v>
      </c>
      <c r="JW1404" s="426">
        <v>209</v>
      </c>
      <c r="JX1404" s="426">
        <v>253</v>
      </c>
      <c r="JZ1404" s="426">
        <v>55</v>
      </c>
      <c r="KA1404" s="426">
        <v>173</v>
      </c>
      <c r="KB1404" s="426">
        <v>245</v>
      </c>
      <c r="KC1404" s="426">
        <v>23</v>
      </c>
    </row>
    <row r="1405" spans="4:289" x14ac:dyDescent="0.2">
      <c r="E1405" s="428" t="s">
        <v>159</v>
      </c>
      <c r="F1405" s="426">
        <v>105</v>
      </c>
      <c r="G1405" s="426">
        <v>223</v>
      </c>
      <c r="H1405" s="426">
        <v>54</v>
      </c>
      <c r="I1405" s="426">
        <v>205</v>
      </c>
      <c r="J1405" s="426">
        <v>47</v>
      </c>
      <c r="K1405" s="426">
        <v>187</v>
      </c>
      <c r="L1405" s="426">
        <v>110</v>
      </c>
      <c r="M1405" s="426">
        <v>234</v>
      </c>
      <c r="N1405" s="426">
        <v>165</v>
      </c>
      <c r="O1405" s="426">
        <v>69</v>
      </c>
      <c r="P1405" s="426">
        <v>3</v>
      </c>
      <c r="Q1405" s="426">
        <v>138</v>
      </c>
      <c r="R1405" s="426">
        <v>190</v>
      </c>
      <c r="S1405" s="426">
        <v>255</v>
      </c>
      <c r="T1405" s="426">
        <v>106</v>
      </c>
      <c r="U1405" s="426">
        <v>267</v>
      </c>
      <c r="V1405" s="426">
        <v>109</v>
      </c>
      <c r="W1405" s="426">
        <v>57</v>
      </c>
      <c r="X1405" s="426">
        <v>52</v>
      </c>
      <c r="Y1405" s="426">
        <v>136</v>
      </c>
      <c r="Z1405" s="426">
        <v>124</v>
      </c>
      <c r="AA1405" s="426">
        <v>161</v>
      </c>
      <c r="AB1405" s="426">
        <v>244</v>
      </c>
      <c r="AC1405" s="426">
        <v>216</v>
      </c>
      <c r="AD1405" s="426">
        <v>119</v>
      </c>
      <c r="AE1405" s="426">
        <v>95</v>
      </c>
      <c r="AF1405" s="426">
        <v>33</v>
      </c>
      <c r="AG1405" s="426">
        <v>191</v>
      </c>
      <c r="AH1405" s="426">
        <v>2</v>
      </c>
      <c r="AI1405" s="426">
        <v>81</v>
      </c>
      <c r="AJ1405" s="426">
        <v>140</v>
      </c>
      <c r="AK1405" s="426">
        <v>174</v>
      </c>
      <c r="AL1405" s="426">
        <v>272</v>
      </c>
      <c r="AM1405" s="426">
        <v>25</v>
      </c>
      <c r="AN1405" s="426">
        <v>163</v>
      </c>
      <c r="AO1405" s="426">
        <v>8</v>
      </c>
      <c r="AP1405" s="426">
        <v>185</v>
      </c>
      <c r="AQ1405" s="426">
        <v>210</v>
      </c>
      <c r="AR1405" s="426">
        <v>273</v>
      </c>
      <c r="AS1405" s="426">
        <v>236</v>
      </c>
      <c r="AT1405" s="426">
        <v>232</v>
      </c>
      <c r="AU1405" s="426">
        <v>6</v>
      </c>
      <c r="AV1405" s="426">
        <v>145</v>
      </c>
      <c r="AW1405" s="426">
        <v>213</v>
      </c>
      <c r="AX1405" s="426">
        <v>168</v>
      </c>
      <c r="AY1405" s="426">
        <v>155</v>
      </c>
      <c r="AZ1405" s="426">
        <v>280</v>
      </c>
      <c r="BA1405" s="426">
        <v>65</v>
      </c>
      <c r="BB1405" s="426">
        <v>170</v>
      </c>
      <c r="BC1405" s="426">
        <v>227</v>
      </c>
      <c r="BD1405" s="426">
        <v>245</v>
      </c>
      <c r="BE1405" s="426">
        <v>258</v>
      </c>
      <c r="BF1405" s="426">
        <v>85</v>
      </c>
      <c r="BG1405" s="426">
        <v>5</v>
      </c>
      <c r="BH1405" s="426">
        <v>261</v>
      </c>
      <c r="BI1405" s="426">
        <v>13</v>
      </c>
      <c r="BJ1405" s="426">
        <v>214</v>
      </c>
      <c r="BK1405" s="426">
        <v>274</v>
      </c>
      <c r="BL1405" s="426">
        <v>173</v>
      </c>
      <c r="BM1405" s="426">
        <v>152</v>
      </c>
      <c r="BN1405" s="426">
        <v>74</v>
      </c>
      <c r="BO1405" s="426">
        <v>115</v>
      </c>
      <c r="BP1405" s="426">
        <v>84</v>
      </c>
      <c r="BQ1405" s="426">
        <v>127</v>
      </c>
      <c r="BR1405" s="426">
        <v>42</v>
      </c>
      <c r="BS1405" s="426">
        <v>40</v>
      </c>
      <c r="BT1405" s="426">
        <v>23</v>
      </c>
      <c r="BU1405" s="426">
        <v>116</v>
      </c>
      <c r="BV1405" s="426">
        <v>67</v>
      </c>
      <c r="BW1405" s="426">
        <v>239</v>
      </c>
      <c r="BX1405" s="426">
        <v>135</v>
      </c>
      <c r="BY1405" s="426">
        <v>171</v>
      </c>
      <c r="BZ1405" s="426">
        <v>242</v>
      </c>
      <c r="CA1405" s="426">
        <v>88</v>
      </c>
      <c r="CB1405" s="426">
        <v>146</v>
      </c>
      <c r="CC1405" s="426">
        <v>178</v>
      </c>
      <c r="CD1405" s="426">
        <v>189</v>
      </c>
      <c r="CE1405" s="426">
        <v>254</v>
      </c>
      <c r="CF1405" s="426">
        <v>128</v>
      </c>
      <c r="CG1405" s="426">
        <v>256</v>
      </c>
      <c r="CH1405" s="426">
        <v>157</v>
      </c>
      <c r="CI1405" s="426">
        <v>229</v>
      </c>
      <c r="CJ1405" s="426">
        <v>121</v>
      </c>
      <c r="CK1405" s="426">
        <v>186</v>
      </c>
      <c r="CL1405" s="426">
        <v>92</v>
      </c>
      <c r="CM1405" s="426">
        <v>225</v>
      </c>
      <c r="CN1405" s="426">
        <v>126</v>
      </c>
      <c r="CO1405" s="426">
        <v>11</v>
      </c>
      <c r="CP1405" s="426">
        <v>118</v>
      </c>
      <c r="CQ1405" s="426">
        <v>62</v>
      </c>
      <c r="CR1405" s="426">
        <v>250</v>
      </c>
      <c r="CS1405" s="426">
        <v>194</v>
      </c>
      <c r="CT1405" s="426">
        <v>270</v>
      </c>
      <c r="CU1405" s="426">
        <v>275</v>
      </c>
      <c r="CV1405" s="426">
        <v>82</v>
      </c>
      <c r="CW1405" s="426">
        <v>100</v>
      </c>
      <c r="CX1405" s="426">
        <v>103</v>
      </c>
      <c r="CY1405" s="426">
        <v>89</v>
      </c>
      <c r="CZ1405" s="426">
        <v>15</v>
      </c>
      <c r="DA1405" s="426">
        <v>183</v>
      </c>
      <c r="DB1405" s="426">
        <v>79</v>
      </c>
      <c r="DC1405" s="426">
        <v>30</v>
      </c>
      <c r="DD1405" s="426">
        <v>144</v>
      </c>
      <c r="DE1405" s="426">
        <v>46</v>
      </c>
      <c r="DF1405" s="426">
        <v>246</v>
      </c>
      <c r="DG1405" s="426">
        <v>158</v>
      </c>
      <c r="DH1405" s="426">
        <v>153</v>
      </c>
      <c r="DI1405" s="426">
        <v>226</v>
      </c>
      <c r="DJ1405" s="426">
        <v>1</v>
      </c>
      <c r="DK1405" s="426">
        <v>48</v>
      </c>
      <c r="DL1405" s="426">
        <v>18</v>
      </c>
      <c r="DM1405" s="426">
        <v>31</v>
      </c>
      <c r="DN1405" s="426">
        <v>4</v>
      </c>
      <c r="DO1405" s="426">
        <v>198</v>
      </c>
      <c r="DP1405" s="426">
        <v>172</v>
      </c>
      <c r="DQ1405" s="426">
        <v>94</v>
      </c>
      <c r="DR1405" s="426">
        <v>98</v>
      </c>
      <c r="DS1405" s="426">
        <v>200</v>
      </c>
      <c r="DT1405" s="426">
        <v>27</v>
      </c>
      <c r="DU1405" s="426">
        <v>76</v>
      </c>
      <c r="DV1405" s="426">
        <v>129</v>
      </c>
      <c r="DW1405" s="426">
        <v>193</v>
      </c>
      <c r="DX1405" s="426">
        <v>212</v>
      </c>
      <c r="DY1405" s="426">
        <v>61</v>
      </c>
      <c r="DZ1405" s="426">
        <v>167</v>
      </c>
      <c r="EA1405" s="426">
        <v>169</v>
      </c>
      <c r="EB1405" s="426">
        <v>238</v>
      </c>
      <c r="EC1405" s="426">
        <v>192</v>
      </c>
      <c r="ED1405" s="426">
        <v>50</v>
      </c>
      <c r="EE1405" s="426">
        <v>59</v>
      </c>
      <c r="EF1405" s="426">
        <v>12</v>
      </c>
      <c r="EG1405" s="426">
        <v>41</v>
      </c>
      <c r="EH1405" s="426">
        <v>35</v>
      </c>
      <c r="EI1405" s="426">
        <v>203</v>
      </c>
      <c r="EJ1405" s="426">
        <v>166</v>
      </c>
      <c r="EK1405" s="426">
        <v>28</v>
      </c>
      <c r="EL1405" s="426">
        <v>75</v>
      </c>
      <c r="EM1405" s="426">
        <v>96</v>
      </c>
      <c r="EN1405" s="426">
        <v>112</v>
      </c>
      <c r="EO1405" s="426">
        <v>58</v>
      </c>
      <c r="EP1405" s="426">
        <v>34</v>
      </c>
      <c r="EQ1405" s="426">
        <v>123</v>
      </c>
      <c r="ER1405" s="426">
        <v>134</v>
      </c>
      <c r="ES1405" s="426">
        <v>108</v>
      </c>
      <c r="ET1405" s="426">
        <v>141</v>
      </c>
      <c r="EU1405" s="426">
        <v>43</v>
      </c>
      <c r="EV1405" s="426">
        <v>120</v>
      </c>
      <c r="EW1405" s="426">
        <v>222</v>
      </c>
      <c r="EX1405" s="426">
        <v>137</v>
      </c>
      <c r="EY1405" s="426">
        <v>201</v>
      </c>
      <c r="EZ1405" s="426">
        <v>207</v>
      </c>
      <c r="FA1405" s="426">
        <v>199</v>
      </c>
      <c r="FB1405" s="426">
        <v>122</v>
      </c>
      <c r="FC1405" s="426">
        <v>142</v>
      </c>
      <c r="FD1405" s="426">
        <v>278</v>
      </c>
      <c r="FE1405" s="426">
        <v>45</v>
      </c>
      <c r="FF1405" s="426">
        <v>148</v>
      </c>
      <c r="FG1405" s="426">
        <v>264</v>
      </c>
      <c r="FH1405" s="426">
        <v>248</v>
      </c>
      <c r="FI1405" s="426">
        <v>19</v>
      </c>
      <c r="FJ1405" s="426">
        <v>63</v>
      </c>
      <c r="FK1405" s="426">
        <v>111</v>
      </c>
      <c r="FL1405" s="426">
        <v>132</v>
      </c>
      <c r="FM1405" s="426">
        <v>230</v>
      </c>
      <c r="FN1405" s="426">
        <v>277</v>
      </c>
      <c r="FO1405" s="426">
        <v>10</v>
      </c>
      <c r="FP1405" s="426">
        <v>150</v>
      </c>
      <c r="FQ1405" s="426">
        <v>60</v>
      </c>
      <c r="FR1405" s="426">
        <v>70</v>
      </c>
      <c r="FS1405" s="426">
        <v>159</v>
      </c>
      <c r="FT1405" s="426">
        <v>160</v>
      </c>
      <c r="FU1405" s="426">
        <v>26</v>
      </c>
      <c r="FV1405" s="426">
        <v>102</v>
      </c>
      <c r="FW1405" s="426">
        <v>262</v>
      </c>
      <c r="FX1405" s="426">
        <v>197</v>
      </c>
      <c r="FY1405" s="426">
        <v>260</v>
      </c>
      <c r="FZ1405" s="426">
        <v>243</v>
      </c>
      <c r="GA1405" s="426">
        <v>221</v>
      </c>
      <c r="GB1405" s="426">
        <v>53</v>
      </c>
      <c r="GC1405" s="426">
        <v>87</v>
      </c>
      <c r="GD1405" s="426">
        <v>7</v>
      </c>
      <c r="GE1405" s="426">
        <v>282</v>
      </c>
      <c r="GF1405" s="426">
        <v>224</v>
      </c>
      <c r="GG1405" s="426">
        <v>265</v>
      </c>
      <c r="GH1405" s="426">
        <v>56</v>
      </c>
      <c r="GI1405" s="426">
        <v>93</v>
      </c>
      <c r="GJ1405" s="426">
        <v>51</v>
      </c>
      <c r="GK1405" s="426">
        <v>139</v>
      </c>
      <c r="GL1405" s="426">
        <v>181</v>
      </c>
      <c r="GM1405" s="426">
        <v>21</v>
      </c>
      <c r="GN1405" s="426">
        <v>279</v>
      </c>
      <c r="GO1405" s="426">
        <v>206</v>
      </c>
      <c r="GP1405" s="426">
        <v>36</v>
      </c>
      <c r="GQ1405" s="426">
        <v>72</v>
      </c>
      <c r="GR1405" s="426">
        <v>107</v>
      </c>
      <c r="GS1405" s="426">
        <v>252</v>
      </c>
      <c r="GT1405" s="426">
        <v>276</v>
      </c>
      <c r="GU1405" s="426">
        <v>217</v>
      </c>
      <c r="GV1405" s="426">
        <v>215</v>
      </c>
      <c r="GW1405" s="426">
        <v>241</v>
      </c>
      <c r="GX1405" s="426">
        <v>49</v>
      </c>
      <c r="GY1405" s="426">
        <v>176</v>
      </c>
      <c r="GZ1405" s="426">
        <v>219</v>
      </c>
      <c r="HA1405" s="426">
        <v>83</v>
      </c>
      <c r="HB1405" s="426">
        <v>257</v>
      </c>
      <c r="HC1405" s="426">
        <v>9</v>
      </c>
      <c r="HD1405" s="426">
        <v>149</v>
      </c>
      <c r="HE1405" s="426">
        <v>37</v>
      </c>
      <c r="HF1405" s="426">
        <v>281</v>
      </c>
      <c r="HG1405" s="426">
        <v>162</v>
      </c>
      <c r="HH1405" s="426">
        <v>77</v>
      </c>
      <c r="HI1405" s="426">
        <v>38</v>
      </c>
      <c r="HJ1405" s="426">
        <v>231</v>
      </c>
      <c r="HK1405" s="426">
        <v>196</v>
      </c>
      <c r="HL1405" s="426">
        <v>101</v>
      </c>
      <c r="HM1405" s="426">
        <v>143</v>
      </c>
      <c r="HN1405" s="426">
        <v>209</v>
      </c>
      <c r="HO1405" s="426">
        <v>16</v>
      </c>
      <c r="HP1405" s="426">
        <v>268</v>
      </c>
      <c r="HQ1405" s="426">
        <v>151</v>
      </c>
      <c r="HR1405" s="426">
        <v>147</v>
      </c>
      <c r="HS1405" s="426">
        <v>233</v>
      </c>
      <c r="HT1405" s="426">
        <v>180</v>
      </c>
      <c r="HU1405" s="426">
        <v>55</v>
      </c>
      <c r="HV1405" s="426">
        <v>184</v>
      </c>
      <c r="HW1405" s="426">
        <v>20</v>
      </c>
      <c r="HX1405" s="426">
        <v>259</v>
      </c>
      <c r="HY1405" s="426">
        <v>249</v>
      </c>
      <c r="HZ1405" s="426">
        <v>113</v>
      </c>
      <c r="IA1405" s="426">
        <v>66</v>
      </c>
      <c r="IB1405" s="426">
        <v>130</v>
      </c>
      <c r="IC1405" s="426">
        <v>86</v>
      </c>
      <c r="ID1405" s="426">
        <v>182</v>
      </c>
      <c r="IE1405" s="426">
        <v>22</v>
      </c>
      <c r="IF1405" s="426">
        <v>71</v>
      </c>
      <c r="IG1405" s="426">
        <v>104</v>
      </c>
      <c r="IH1405" s="426">
        <v>251</v>
      </c>
      <c r="II1405" s="426">
        <v>177</v>
      </c>
      <c r="IJ1405" s="426">
        <v>266</v>
      </c>
      <c r="IK1405" s="426">
        <v>91</v>
      </c>
      <c r="IL1405" s="426">
        <v>99</v>
      </c>
      <c r="IM1405" s="426">
        <v>211</v>
      </c>
      <c r="IN1405" s="426">
        <v>179</v>
      </c>
      <c r="IO1405" s="426">
        <v>32</v>
      </c>
      <c r="IP1405" s="426">
        <v>29</v>
      </c>
      <c r="IQ1405" s="426">
        <v>64</v>
      </c>
      <c r="IR1405" s="426">
        <v>283</v>
      </c>
      <c r="IS1405" s="426">
        <v>80</v>
      </c>
      <c r="IT1405" s="426">
        <v>97</v>
      </c>
      <c r="IU1405" s="426">
        <v>44</v>
      </c>
      <c r="IV1405" s="426">
        <v>154</v>
      </c>
      <c r="IW1405" s="426">
        <v>175</v>
      </c>
      <c r="IX1405" s="426">
        <v>237</v>
      </c>
      <c r="IY1405" s="426">
        <v>220</v>
      </c>
      <c r="IZ1405" s="426">
        <v>202</v>
      </c>
      <c r="JA1405" s="426">
        <v>253</v>
      </c>
      <c r="JB1405" s="426">
        <v>271</v>
      </c>
      <c r="JC1405" s="426">
        <v>156</v>
      </c>
      <c r="JD1405" s="426">
        <v>208</v>
      </c>
      <c r="JE1405" s="426">
        <v>188</v>
      </c>
      <c r="JF1405" s="426">
        <v>24</v>
      </c>
      <c r="JG1405" s="426">
        <v>14</v>
      </c>
      <c r="JH1405" s="426">
        <v>39</v>
      </c>
      <c r="JI1405" s="426">
        <v>228</v>
      </c>
      <c r="JJ1405" s="426">
        <v>73</v>
      </c>
      <c r="JK1405" s="426">
        <v>204</v>
      </c>
      <c r="JL1405" s="426">
        <v>133</v>
      </c>
      <c r="JM1405" s="426">
        <v>164</v>
      </c>
      <c r="JN1405" s="426">
        <v>78</v>
      </c>
      <c r="JO1405" s="426">
        <v>117</v>
      </c>
      <c r="JP1405" s="426">
        <v>68</v>
      </c>
      <c r="JQ1405" s="426">
        <v>269</v>
      </c>
      <c r="JR1405" s="426">
        <v>240</v>
      </c>
      <c r="JS1405" s="426">
        <v>218</v>
      </c>
      <c r="JT1405" s="426">
        <v>131</v>
      </c>
      <c r="JU1405" s="426">
        <v>195</v>
      </c>
      <c r="JV1405" s="426">
        <v>90</v>
      </c>
      <c r="JW1405" s="426">
        <v>235</v>
      </c>
      <c r="JX1405" s="426">
        <v>125</v>
      </c>
      <c r="JZ1405" s="426">
        <v>17</v>
      </c>
      <c r="KA1405" s="426">
        <v>263</v>
      </c>
      <c r="KB1405" s="426">
        <v>114</v>
      </c>
      <c r="KC1405" s="426">
        <v>247</v>
      </c>
    </row>
    <row r="1407" spans="4:289" x14ac:dyDescent="0.2">
      <c r="D1407" s="429">
        <v>284</v>
      </c>
      <c r="E1407" s="429" t="s">
        <v>179</v>
      </c>
    </row>
    <row r="1408" spans="4:289" x14ac:dyDescent="0.2">
      <c r="E1408" s="428" t="s">
        <v>130</v>
      </c>
      <c r="F1408" s="426">
        <v>1</v>
      </c>
      <c r="G1408" s="426">
        <v>2</v>
      </c>
      <c r="H1408" s="426">
        <v>3</v>
      </c>
      <c r="I1408" s="426">
        <v>4</v>
      </c>
      <c r="J1408" s="426">
        <v>5</v>
      </c>
      <c r="K1408" s="426">
        <v>6</v>
      </c>
      <c r="L1408" s="426">
        <v>7</v>
      </c>
      <c r="M1408" s="426">
        <v>8</v>
      </c>
      <c r="N1408" s="426">
        <v>9</v>
      </c>
      <c r="O1408" s="426">
        <v>10</v>
      </c>
      <c r="P1408" s="426">
        <v>11</v>
      </c>
      <c r="Q1408" s="426">
        <v>12</v>
      </c>
      <c r="R1408" s="426">
        <v>13</v>
      </c>
      <c r="S1408" s="426">
        <v>14</v>
      </c>
      <c r="T1408" s="426">
        <v>15</v>
      </c>
      <c r="U1408" s="426">
        <v>16</v>
      </c>
      <c r="V1408" s="426">
        <v>17</v>
      </c>
      <c r="W1408" s="426">
        <v>18</v>
      </c>
      <c r="X1408" s="426">
        <v>19</v>
      </c>
      <c r="Y1408" s="426">
        <v>20</v>
      </c>
      <c r="Z1408" s="426">
        <v>21</v>
      </c>
      <c r="AA1408" s="426">
        <v>22</v>
      </c>
      <c r="AB1408" s="426">
        <v>23</v>
      </c>
      <c r="AC1408" s="426">
        <v>24</v>
      </c>
      <c r="AD1408" s="426">
        <v>25</v>
      </c>
      <c r="AE1408" s="426">
        <v>26</v>
      </c>
      <c r="AF1408" s="426">
        <v>27</v>
      </c>
      <c r="AG1408" s="426">
        <v>28</v>
      </c>
      <c r="AH1408" s="426">
        <v>29</v>
      </c>
      <c r="AI1408" s="426">
        <v>30</v>
      </c>
      <c r="AJ1408" s="426">
        <v>31</v>
      </c>
      <c r="AK1408" s="426">
        <v>32</v>
      </c>
      <c r="AL1408" s="426">
        <v>33</v>
      </c>
      <c r="AM1408" s="426">
        <v>34</v>
      </c>
      <c r="AN1408" s="426">
        <v>35</v>
      </c>
      <c r="AO1408" s="426">
        <v>36</v>
      </c>
      <c r="AP1408" s="426">
        <v>37</v>
      </c>
      <c r="AQ1408" s="426">
        <v>38</v>
      </c>
      <c r="AR1408" s="426">
        <v>39</v>
      </c>
      <c r="AS1408" s="426">
        <v>40</v>
      </c>
      <c r="AT1408" s="426">
        <v>41</v>
      </c>
      <c r="AU1408" s="426">
        <v>42</v>
      </c>
      <c r="AV1408" s="426">
        <v>43</v>
      </c>
      <c r="AW1408" s="426">
        <v>44</v>
      </c>
      <c r="AX1408" s="426">
        <v>45</v>
      </c>
      <c r="AY1408" s="426">
        <v>46</v>
      </c>
      <c r="AZ1408" s="426">
        <v>47</v>
      </c>
      <c r="BA1408" s="426">
        <v>48</v>
      </c>
      <c r="BB1408" s="426">
        <v>49</v>
      </c>
      <c r="BC1408" s="426">
        <v>50</v>
      </c>
      <c r="BD1408" s="426">
        <v>51</v>
      </c>
      <c r="BE1408" s="426">
        <v>52</v>
      </c>
      <c r="BF1408" s="426">
        <v>53</v>
      </c>
      <c r="BG1408" s="426">
        <v>54</v>
      </c>
      <c r="BH1408" s="426">
        <v>55</v>
      </c>
      <c r="BI1408" s="426">
        <v>56</v>
      </c>
      <c r="BJ1408" s="426">
        <v>57</v>
      </c>
      <c r="BK1408" s="426">
        <v>58</v>
      </c>
      <c r="BL1408" s="426">
        <v>59</v>
      </c>
      <c r="BM1408" s="426">
        <v>60</v>
      </c>
      <c r="BN1408" s="426">
        <v>61</v>
      </c>
      <c r="BO1408" s="426">
        <v>62</v>
      </c>
      <c r="BP1408" s="426">
        <v>63</v>
      </c>
      <c r="BQ1408" s="426">
        <v>64</v>
      </c>
      <c r="BR1408" s="426">
        <v>65</v>
      </c>
      <c r="BS1408" s="426">
        <v>66</v>
      </c>
      <c r="BT1408" s="426">
        <v>67</v>
      </c>
      <c r="BU1408" s="426">
        <v>68</v>
      </c>
      <c r="BV1408" s="426">
        <v>69</v>
      </c>
      <c r="BW1408" s="426">
        <v>70</v>
      </c>
      <c r="BX1408" s="426">
        <v>71</v>
      </c>
      <c r="BY1408" s="426">
        <v>72</v>
      </c>
      <c r="BZ1408" s="426">
        <v>73</v>
      </c>
      <c r="CA1408" s="426">
        <v>74</v>
      </c>
      <c r="CB1408" s="426">
        <v>75</v>
      </c>
      <c r="CC1408" s="426">
        <v>76</v>
      </c>
      <c r="CD1408" s="426">
        <v>77</v>
      </c>
      <c r="CE1408" s="426">
        <v>78</v>
      </c>
      <c r="CF1408" s="426">
        <v>79</v>
      </c>
      <c r="CG1408" s="426">
        <v>80</v>
      </c>
      <c r="CH1408" s="426">
        <v>81</v>
      </c>
      <c r="CI1408" s="426">
        <v>82</v>
      </c>
      <c r="CJ1408" s="426">
        <v>83</v>
      </c>
      <c r="CK1408" s="426">
        <v>84</v>
      </c>
      <c r="CL1408" s="426">
        <v>85</v>
      </c>
      <c r="CM1408" s="426">
        <v>86</v>
      </c>
      <c r="CN1408" s="426">
        <v>87</v>
      </c>
      <c r="CO1408" s="426">
        <v>88</v>
      </c>
      <c r="CP1408" s="426">
        <v>89</v>
      </c>
      <c r="CQ1408" s="426">
        <v>90</v>
      </c>
      <c r="CR1408" s="426">
        <v>91</v>
      </c>
      <c r="CS1408" s="426">
        <v>92</v>
      </c>
      <c r="CT1408" s="426">
        <v>93</v>
      </c>
      <c r="CU1408" s="426">
        <v>94</v>
      </c>
      <c r="CV1408" s="426">
        <v>95</v>
      </c>
      <c r="CW1408" s="426">
        <v>96</v>
      </c>
      <c r="CX1408" s="426">
        <v>97</v>
      </c>
      <c r="CY1408" s="426">
        <v>98</v>
      </c>
      <c r="CZ1408" s="426">
        <v>99</v>
      </c>
      <c r="DA1408" s="426">
        <v>100</v>
      </c>
      <c r="DB1408" s="426">
        <v>101</v>
      </c>
      <c r="DC1408" s="426">
        <v>102</v>
      </c>
      <c r="DD1408" s="426">
        <v>103</v>
      </c>
      <c r="DE1408" s="426">
        <v>104</v>
      </c>
      <c r="DF1408" s="426">
        <v>105</v>
      </c>
      <c r="DG1408" s="426">
        <v>106</v>
      </c>
      <c r="DH1408" s="426">
        <v>107</v>
      </c>
      <c r="DI1408" s="426">
        <v>108</v>
      </c>
      <c r="DJ1408" s="426">
        <v>109</v>
      </c>
      <c r="DK1408" s="426">
        <v>110</v>
      </c>
      <c r="DL1408" s="426">
        <v>111</v>
      </c>
      <c r="DM1408" s="426">
        <v>112</v>
      </c>
      <c r="DN1408" s="426">
        <v>113</v>
      </c>
      <c r="DO1408" s="426">
        <v>114</v>
      </c>
      <c r="DP1408" s="426">
        <v>115</v>
      </c>
      <c r="DQ1408" s="426">
        <v>116</v>
      </c>
      <c r="DR1408" s="426">
        <v>117</v>
      </c>
      <c r="DS1408" s="426">
        <v>118</v>
      </c>
      <c r="DT1408" s="426">
        <v>119</v>
      </c>
      <c r="DU1408" s="426">
        <v>120</v>
      </c>
      <c r="DV1408" s="426">
        <v>121</v>
      </c>
      <c r="DW1408" s="426">
        <v>122</v>
      </c>
      <c r="DX1408" s="426">
        <v>123</v>
      </c>
      <c r="DY1408" s="426">
        <v>124</v>
      </c>
      <c r="DZ1408" s="426">
        <v>125</v>
      </c>
      <c r="EA1408" s="426">
        <v>126</v>
      </c>
      <c r="EB1408" s="426">
        <v>127</v>
      </c>
      <c r="EC1408" s="426">
        <v>128</v>
      </c>
      <c r="ED1408" s="426">
        <v>129</v>
      </c>
      <c r="EE1408" s="426">
        <v>130</v>
      </c>
      <c r="EF1408" s="426">
        <v>131</v>
      </c>
      <c r="EG1408" s="426">
        <v>132</v>
      </c>
      <c r="EH1408" s="426">
        <v>133</v>
      </c>
      <c r="EI1408" s="426">
        <v>134</v>
      </c>
      <c r="EJ1408" s="426">
        <v>135</v>
      </c>
      <c r="EK1408" s="426">
        <v>136</v>
      </c>
      <c r="EL1408" s="426">
        <v>137</v>
      </c>
      <c r="EM1408" s="426">
        <v>138</v>
      </c>
      <c r="EN1408" s="426">
        <v>139</v>
      </c>
      <c r="EO1408" s="426">
        <v>140</v>
      </c>
      <c r="EP1408" s="426">
        <v>141</v>
      </c>
      <c r="EQ1408" s="426">
        <v>142</v>
      </c>
      <c r="ER1408" s="426">
        <v>143</v>
      </c>
      <c r="ES1408" s="426">
        <v>144</v>
      </c>
      <c r="ET1408" s="426">
        <v>145</v>
      </c>
      <c r="EU1408" s="426">
        <v>146</v>
      </c>
      <c r="EV1408" s="426">
        <v>147</v>
      </c>
      <c r="EW1408" s="426">
        <v>148</v>
      </c>
      <c r="EX1408" s="426">
        <v>149</v>
      </c>
      <c r="EY1408" s="426">
        <v>150</v>
      </c>
      <c r="EZ1408" s="426">
        <v>151</v>
      </c>
      <c r="FA1408" s="426">
        <v>152</v>
      </c>
      <c r="FB1408" s="426">
        <v>153</v>
      </c>
      <c r="FC1408" s="426">
        <v>154</v>
      </c>
      <c r="FD1408" s="426">
        <v>155</v>
      </c>
      <c r="FE1408" s="426">
        <v>156</v>
      </c>
      <c r="FF1408" s="426">
        <v>157</v>
      </c>
      <c r="FG1408" s="426">
        <v>158</v>
      </c>
      <c r="FH1408" s="426">
        <v>159</v>
      </c>
      <c r="FI1408" s="426">
        <v>160</v>
      </c>
      <c r="FJ1408" s="426">
        <v>161</v>
      </c>
      <c r="FK1408" s="426">
        <v>162</v>
      </c>
      <c r="FL1408" s="426">
        <v>163</v>
      </c>
      <c r="FM1408" s="426">
        <v>164</v>
      </c>
      <c r="FN1408" s="426">
        <v>165</v>
      </c>
      <c r="FO1408" s="426">
        <v>166</v>
      </c>
      <c r="FP1408" s="426">
        <v>167</v>
      </c>
      <c r="FQ1408" s="426">
        <v>168</v>
      </c>
      <c r="FR1408" s="426">
        <v>169</v>
      </c>
      <c r="FS1408" s="426">
        <v>170</v>
      </c>
      <c r="FT1408" s="426">
        <v>171</v>
      </c>
      <c r="FU1408" s="426">
        <v>172</v>
      </c>
      <c r="FV1408" s="426">
        <v>173</v>
      </c>
      <c r="FW1408" s="426">
        <v>174</v>
      </c>
      <c r="FX1408" s="426">
        <v>175</v>
      </c>
      <c r="FY1408" s="426">
        <v>176</v>
      </c>
      <c r="FZ1408" s="426">
        <v>177</v>
      </c>
      <c r="GA1408" s="426">
        <v>178</v>
      </c>
      <c r="GB1408" s="426">
        <v>179</v>
      </c>
      <c r="GC1408" s="426">
        <v>180</v>
      </c>
      <c r="GD1408" s="426">
        <v>181</v>
      </c>
      <c r="GE1408" s="426">
        <v>182</v>
      </c>
      <c r="GF1408" s="426">
        <v>183</v>
      </c>
      <c r="GG1408" s="426">
        <v>184</v>
      </c>
      <c r="GH1408" s="426">
        <v>185</v>
      </c>
      <c r="GI1408" s="426">
        <v>186</v>
      </c>
      <c r="GJ1408" s="426">
        <v>187</v>
      </c>
      <c r="GK1408" s="426">
        <v>188</v>
      </c>
      <c r="GL1408" s="426">
        <v>189</v>
      </c>
      <c r="GM1408" s="426">
        <v>190</v>
      </c>
      <c r="GN1408" s="426">
        <v>191</v>
      </c>
      <c r="GO1408" s="426">
        <v>192</v>
      </c>
      <c r="GP1408" s="426">
        <v>193</v>
      </c>
      <c r="GQ1408" s="426">
        <v>194</v>
      </c>
      <c r="GR1408" s="426">
        <v>195</v>
      </c>
      <c r="GS1408" s="426">
        <v>196</v>
      </c>
      <c r="GT1408" s="426">
        <v>197</v>
      </c>
      <c r="GU1408" s="426">
        <v>198</v>
      </c>
      <c r="GV1408" s="426">
        <v>199</v>
      </c>
      <c r="GW1408" s="426">
        <v>200</v>
      </c>
      <c r="GX1408" s="426">
        <v>201</v>
      </c>
      <c r="GY1408" s="426">
        <v>202</v>
      </c>
      <c r="GZ1408" s="426">
        <v>203</v>
      </c>
      <c r="HA1408" s="426">
        <v>204</v>
      </c>
      <c r="HB1408" s="426">
        <v>205</v>
      </c>
      <c r="HC1408" s="426">
        <v>206</v>
      </c>
      <c r="HD1408" s="426">
        <v>207</v>
      </c>
      <c r="HE1408" s="426">
        <v>208</v>
      </c>
      <c r="HF1408" s="426">
        <v>209</v>
      </c>
      <c r="HG1408" s="426">
        <v>210</v>
      </c>
      <c r="HH1408" s="426">
        <v>211</v>
      </c>
      <c r="HI1408" s="426">
        <v>212</v>
      </c>
      <c r="HJ1408" s="426">
        <v>213</v>
      </c>
      <c r="HK1408" s="426">
        <v>214</v>
      </c>
      <c r="HL1408" s="426">
        <v>215</v>
      </c>
      <c r="HM1408" s="426">
        <v>216</v>
      </c>
      <c r="HN1408" s="426">
        <v>217</v>
      </c>
      <c r="HO1408" s="426">
        <v>218</v>
      </c>
      <c r="HP1408" s="426">
        <v>219</v>
      </c>
      <c r="HQ1408" s="426">
        <v>220</v>
      </c>
      <c r="HR1408" s="426">
        <v>221</v>
      </c>
      <c r="HS1408" s="426">
        <v>222</v>
      </c>
      <c r="HT1408" s="426">
        <v>223</v>
      </c>
      <c r="HU1408" s="426">
        <v>224</v>
      </c>
      <c r="HV1408" s="426">
        <v>225</v>
      </c>
      <c r="HW1408" s="426">
        <v>226</v>
      </c>
      <c r="HX1408" s="426">
        <v>227</v>
      </c>
      <c r="HY1408" s="426">
        <v>228</v>
      </c>
      <c r="HZ1408" s="426">
        <v>229</v>
      </c>
      <c r="IA1408" s="426">
        <v>230</v>
      </c>
      <c r="IB1408" s="426">
        <v>231</v>
      </c>
      <c r="IC1408" s="426">
        <v>232</v>
      </c>
      <c r="ID1408" s="426">
        <v>233</v>
      </c>
      <c r="IE1408" s="426">
        <v>234</v>
      </c>
      <c r="IF1408" s="426">
        <v>235</v>
      </c>
      <c r="IG1408" s="426">
        <v>236</v>
      </c>
      <c r="IH1408" s="426">
        <v>237</v>
      </c>
      <c r="II1408" s="426">
        <v>238</v>
      </c>
      <c r="IJ1408" s="426">
        <v>239</v>
      </c>
      <c r="IK1408" s="426">
        <v>240</v>
      </c>
      <c r="IL1408" s="426">
        <v>241</v>
      </c>
      <c r="IM1408" s="426">
        <v>242</v>
      </c>
      <c r="IN1408" s="426">
        <v>243</v>
      </c>
      <c r="IO1408" s="426">
        <v>244</v>
      </c>
      <c r="IP1408" s="426">
        <v>245</v>
      </c>
      <c r="IQ1408" s="426">
        <v>246</v>
      </c>
      <c r="IR1408" s="426">
        <v>247</v>
      </c>
      <c r="IS1408" s="426">
        <v>248</v>
      </c>
      <c r="IT1408" s="426">
        <v>249</v>
      </c>
      <c r="IU1408" s="426">
        <v>250</v>
      </c>
      <c r="IV1408" s="426">
        <v>251</v>
      </c>
      <c r="IW1408" s="426">
        <v>252</v>
      </c>
      <c r="IX1408" s="426">
        <v>253</v>
      </c>
      <c r="IY1408" s="426">
        <v>254</v>
      </c>
      <c r="IZ1408" s="426">
        <v>255</v>
      </c>
      <c r="JA1408" s="426">
        <v>256</v>
      </c>
      <c r="JB1408" s="426">
        <v>257</v>
      </c>
      <c r="JC1408" s="426">
        <v>258</v>
      </c>
      <c r="JD1408" s="426">
        <v>259</v>
      </c>
      <c r="JE1408" s="426">
        <v>260</v>
      </c>
      <c r="JF1408" s="426">
        <v>261</v>
      </c>
      <c r="JG1408" s="426">
        <v>262</v>
      </c>
      <c r="JH1408" s="426">
        <v>263</v>
      </c>
      <c r="JI1408" s="426">
        <v>264</v>
      </c>
      <c r="JJ1408" s="426">
        <v>265</v>
      </c>
      <c r="JK1408" s="426">
        <v>266</v>
      </c>
      <c r="JL1408" s="426">
        <v>267</v>
      </c>
      <c r="JM1408" s="426">
        <v>268</v>
      </c>
      <c r="JN1408" s="426">
        <v>269</v>
      </c>
      <c r="JO1408" s="426">
        <v>270</v>
      </c>
      <c r="JP1408" s="426">
        <v>271</v>
      </c>
      <c r="JQ1408" s="426">
        <v>272</v>
      </c>
      <c r="JR1408" s="426">
        <v>273</v>
      </c>
      <c r="JS1408" s="426">
        <v>274</v>
      </c>
      <c r="JT1408" s="426">
        <v>275</v>
      </c>
      <c r="JU1408" s="426">
        <v>276</v>
      </c>
      <c r="JV1408" s="426">
        <v>277</v>
      </c>
      <c r="JW1408" s="426">
        <v>278</v>
      </c>
      <c r="JX1408" s="426">
        <v>279</v>
      </c>
      <c r="JY1408" s="426">
        <v>280</v>
      </c>
      <c r="JZ1408" s="426">
        <v>281</v>
      </c>
      <c r="KA1408" s="426">
        <v>282</v>
      </c>
      <c r="KB1408" s="426">
        <v>283</v>
      </c>
      <c r="KC1408" s="426">
        <v>284</v>
      </c>
    </row>
    <row r="1409" spans="4:294" x14ac:dyDescent="0.2">
      <c r="E1409" s="428" t="s">
        <v>157</v>
      </c>
      <c r="F1409" s="426">
        <v>59</v>
      </c>
      <c r="G1409" s="426">
        <v>44</v>
      </c>
      <c r="H1409" s="426">
        <v>37</v>
      </c>
      <c r="I1409" s="426">
        <v>101</v>
      </c>
      <c r="J1409" s="426">
        <v>27</v>
      </c>
      <c r="K1409" s="426">
        <v>123</v>
      </c>
      <c r="L1409" s="426">
        <v>266</v>
      </c>
      <c r="M1409" s="426">
        <v>200</v>
      </c>
      <c r="N1409" s="426">
        <v>25</v>
      </c>
      <c r="O1409" s="426">
        <v>252</v>
      </c>
      <c r="P1409" s="426">
        <v>73</v>
      </c>
      <c r="Q1409" s="426">
        <v>174</v>
      </c>
      <c r="R1409" s="426">
        <v>206</v>
      </c>
      <c r="S1409" s="426">
        <v>187</v>
      </c>
      <c r="T1409" s="426">
        <v>166</v>
      </c>
      <c r="U1409" s="426">
        <v>142</v>
      </c>
      <c r="V1409" s="426">
        <v>80</v>
      </c>
      <c r="W1409" s="426">
        <v>109</v>
      </c>
      <c r="X1409" s="426">
        <v>128</v>
      </c>
      <c r="Y1409" s="426">
        <v>228</v>
      </c>
      <c r="Z1409" s="426">
        <v>208</v>
      </c>
      <c r="AA1409" s="426">
        <v>241</v>
      </c>
      <c r="AB1409" s="426">
        <v>237</v>
      </c>
      <c r="AC1409" s="426">
        <v>55</v>
      </c>
      <c r="AD1409" s="426">
        <v>67</v>
      </c>
      <c r="AE1409" s="426">
        <v>140</v>
      </c>
      <c r="AF1409" s="426">
        <v>108</v>
      </c>
      <c r="AG1409" s="426">
        <v>102</v>
      </c>
      <c r="AH1409" s="426">
        <v>71</v>
      </c>
      <c r="AI1409" s="426">
        <v>6</v>
      </c>
      <c r="AJ1409" s="426">
        <v>72</v>
      </c>
      <c r="AK1409" s="426">
        <v>36</v>
      </c>
      <c r="AL1409" s="426">
        <v>189</v>
      </c>
      <c r="AM1409" s="426">
        <v>118</v>
      </c>
      <c r="AN1409" s="426">
        <v>93</v>
      </c>
      <c r="AO1409" s="426">
        <v>205</v>
      </c>
      <c r="AP1409" s="426">
        <v>19</v>
      </c>
      <c r="AQ1409" s="426">
        <v>254</v>
      </c>
      <c r="AR1409" s="426">
        <v>195</v>
      </c>
      <c r="AS1409" s="426">
        <v>214</v>
      </c>
      <c r="AT1409" s="426">
        <v>273</v>
      </c>
      <c r="AU1409" s="426">
        <v>100</v>
      </c>
      <c r="AV1409" s="426">
        <v>177</v>
      </c>
      <c r="AW1409" s="426">
        <v>151</v>
      </c>
      <c r="AX1409" s="426">
        <v>283</v>
      </c>
      <c r="AY1409" s="426">
        <v>218</v>
      </c>
      <c r="AZ1409" s="426">
        <v>211</v>
      </c>
      <c r="BA1409" s="426">
        <v>225</v>
      </c>
      <c r="BB1409" s="426">
        <v>281</v>
      </c>
      <c r="BC1409" s="426">
        <v>4</v>
      </c>
      <c r="BD1409" s="426">
        <v>179</v>
      </c>
      <c r="BE1409" s="426">
        <v>26</v>
      </c>
      <c r="BF1409" s="426">
        <v>41</v>
      </c>
      <c r="BG1409" s="426">
        <v>60</v>
      </c>
      <c r="BH1409" s="426">
        <v>199</v>
      </c>
      <c r="BI1409" s="426">
        <v>138</v>
      </c>
      <c r="BJ1409" s="426">
        <v>15</v>
      </c>
      <c r="BK1409" s="426">
        <v>194</v>
      </c>
      <c r="BL1409" s="426">
        <v>146</v>
      </c>
      <c r="BM1409" s="426">
        <v>107</v>
      </c>
      <c r="BN1409" s="426">
        <v>2</v>
      </c>
      <c r="BO1409" s="426">
        <v>233</v>
      </c>
      <c r="BP1409" s="426">
        <v>112</v>
      </c>
      <c r="BQ1409" s="426">
        <v>122</v>
      </c>
      <c r="BR1409" s="426">
        <v>203</v>
      </c>
      <c r="BS1409" s="426">
        <v>130</v>
      </c>
      <c r="BT1409" s="426">
        <v>243</v>
      </c>
      <c r="BU1409" s="426">
        <v>265</v>
      </c>
      <c r="BV1409" s="426">
        <v>92</v>
      </c>
      <c r="BW1409" s="426">
        <v>191</v>
      </c>
      <c r="BX1409" s="426">
        <v>155</v>
      </c>
      <c r="BY1409" s="426">
        <v>164</v>
      </c>
      <c r="BZ1409" s="426">
        <v>21</v>
      </c>
      <c r="CA1409" s="426">
        <v>168</v>
      </c>
      <c r="CB1409" s="426">
        <v>62</v>
      </c>
      <c r="CC1409" s="426">
        <v>230</v>
      </c>
      <c r="CD1409" s="426">
        <v>150</v>
      </c>
      <c r="CE1409" s="426">
        <v>276</v>
      </c>
      <c r="CF1409" s="426">
        <v>116</v>
      </c>
      <c r="CG1409" s="426">
        <v>202</v>
      </c>
      <c r="CH1409" s="426">
        <v>244</v>
      </c>
      <c r="CI1409" s="426">
        <v>58</v>
      </c>
      <c r="CJ1409" s="426">
        <v>39</v>
      </c>
      <c r="CK1409" s="426">
        <v>85</v>
      </c>
      <c r="CL1409" s="426">
        <v>201</v>
      </c>
      <c r="CM1409" s="426">
        <v>64</v>
      </c>
      <c r="CN1409" s="426">
        <v>251</v>
      </c>
      <c r="CO1409" s="426">
        <v>235</v>
      </c>
      <c r="CP1409" s="426">
        <v>8</v>
      </c>
      <c r="CQ1409" s="426">
        <v>181</v>
      </c>
      <c r="CR1409" s="426">
        <v>215</v>
      </c>
      <c r="CS1409" s="426">
        <v>90</v>
      </c>
      <c r="CT1409" s="426">
        <v>94</v>
      </c>
      <c r="CU1409" s="426">
        <v>1</v>
      </c>
      <c r="CV1409" s="426">
        <v>48</v>
      </c>
      <c r="CW1409" s="426">
        <v>47</v>
      </c>
      <c r="CX1409" s="426">
        <v>253</v>
      </c>
      <c r="CY1409" s="426">
        <v>170</v>
      </c>
      <c r="CZ1409" s="426">
        <v>11</v>
      </c>
      <c r="DA1409" s="426">
        <v>61</v>
      </c>
      <c r="DB1409" s="426">
        <v>115</v>
      </c>
      <c r="DC1409" s="426">
        <v>284</v>
      </c>
      <c r="DD1409" s="426">
        <v>196</v>
      </c>
      <c r="DE1409" s="426">
        <v>81</v>
      </c>
      <c r="DF1409" s="426">
        <v>221</v>
      </c>
      <c r="DG1409" s="426">
        <v>89</v>
      </c>
      <c r="DH1409" s="426">
        <v>260</v>
      </c>
      <c r="DI1409" s="426">
        <v>35</v>
      </c>
      <c r="DJ1409" s="426">
        <v>263</v>
      </c>
      <c r="DK1409" s="426">
        <v>18</v>
      </c>
      <c r="DL1409" s="426">
        <v>220</v>
      </c>
      <c r="DM1409" s="426">
        <v>245</v>
      </c>
      <c r="DN1409" s="426">
        <v>114</v>
      </c>
      <c r="DO1409" s="426">
        <v>13</v>
      </c>
      <c r="DP1409" s="426">
        <v>83</v>
      </c>
      <c r="DQ1409" s="426">
        <v>275</v>
      </c>
      <c r="DR1409" s="426">
        <v>226</v>
      </c>
      <c r="DS1409" s="426">
        <v>264</v>
      </c>
      <c r="DT1409" s="426">
        <v>82</v>
      </c>
      <c r="DU1409" s="426">
        <v>79</v>
      </c>
      <c r="DV1409" s="426">
        <v>9</v>
      </c>
      <c r="DW1409" s="426">
        <v>185</v>
      </c>
      <c r="DX1409" s="426">
        <v>219</v>
      </c>
      <c r="DY1409" s="426">
        <v>227</v>
      </c>
      <c r="DZ1409" s="426">
        <v>46</v>
      </c>
      <c r="EA1409" s="426">
        <v>144</v>
      </c>
      <c r="EB1409" s="426">
        <v>271</v>
      </c>
      <c r="EC1409" s="426">
        <v>74</v>
      </c>
      <c r="ED1409" s="426">
        <v>262</v>
      </c>
      <c r="EE1409" s="426">
        <v>63</v>
      </c>
      <c r="EF1409" s="426">
        <v>78</v>
      </c>
      <c r="EG1409" s="426">
        <v>154</v>
      </c>
      <c r="EH1409" s="426">
        <v>42</v>
      </c>
      <c r="EI1409" s="426">
        <v>57</v>
      </c>
      <c r="EJ1409" s="426">
        <v>231</v>
      </c>
      <c r="EK1409" s="426">
        <v>139</v>
      </c>
      <c r="EL1409" s="426">
        <v>111</v>
      </c>
      <c r="EM1409" s="426">
        <v>17</v>
      </c>
      <c r="EN1409" s="426">
        <v>131</v>
      </c>
      <c r="EO1409" s="426">
        <v>152</v>
      </c>
      <c r="EP1409" s="426">
        <v>165</v>
      </c>
      <c r="EQ1409" s="426">
        <v>119</v>
      </c>
      <c r="ER1409" s="426">
        <v>210</v>
      </c>
      <c r="ES1409" s="426">
        <v>156</v>
      </c>
      <c r="ET1409" s="426">
        <v>84</v>
      </c>
      <c r="EU1409" s="426">
        <v>88</v>
      </c>
      <c r="EV1409" s="426">
        <v>193</v>
      </c>
      <c r="EW1409" s="426">
        <v>16</v>
      </c>
      <c r="EX1409" s="426">
        <v>261</v>
      </c>
      <c r="EY1409" s="426">
        <v>278</v>
      </c>
      <c r="EZ1409" s="426">
        <v>5</v>
      </c>
      <c r="FA1409" s="426">
        <v>45</v>
      </c>
      <c r="FB1409" s="426">
        <v>217</v>
      </c>
      <c r="FC1409" s="426">
        <v>86</v>
      </c>
      <c r="FD1409" s="426">
        <v>34</v>
      </c>
      <c r="FE1409" s="426">
        <v>240</v>
      </c>
      <c r="FF1409" s="426">
        <v>66</v>
      </c>
      <c r="FG1409" s="426">
        <v>224</v>
      </c>
      <c r="FH1409" s="426">
        <v>7</v>
      </c>
      <c r="FI1409" s="426">
        <v>197</v>
      </c>
      <c r="FJ1409" s="426">
        <v>268</v>
      </c>
      <c r="FK1409" s="426">
        <v>188</v>
      </c>
      <c r="FL1409" s="426">
        <v>212</v>
      </c>
      <c r="FM1409" s="426">
        <v>106</v>
      </c>
      <c r="FN1409" s="426">
        <v>22</v>
      </c>
      <c r="FO1409" s="426">
        <v>259</v>
      </c>
      <c r="FP1409" s="426">
        <v>153</v>
      </c>
      <c r="FQ1409" s="426">
        <v>172</v>
      </c>
      <c r="FR1409" s="426">
        <v>232</v>
      </c>
      <c r="FS1409" s="426">
        <v>216</v>
      </c>
      <c r="FT1409" s="426">
        <v>54</v>
      </c>
      <c r="FU1409" s="426">
        <v>23</v>
      </c>
      <c r="FV1409" s="426">
        <v>222</v>
      </c>
      <c r="FW1409" s="426">
        <v>192</v>
      </c>
      <c r="FX1409" s="426">
        <v>213</v>
      </c>
      <c r="FY1409" s="426">
        <v>40</v>
      </c>
      <c r="FZ1409" s="426">
        <v>270</v>
      </c>
      <c r="GA1409" s="426">
        <v>272</v>
      </c>
      <c r="GB1409" s="426">
        <v>180</v>
      </c>
      <c r="GC1409" s="426">
        <v>3</v>
      </c>
      <c r="GD1409" s="426">
        <v>175</v>
      </c>
      <c r="GE1409" s="426">
        <v>49</v>
      </c>
      <c r="GF1409" s="426">
        <v>274</v>
      </c>
      <c r="GG1409" s="426">
        <v>190</v>
      </c>
      <c r="GH1409" s="426">
        <v>236</v>
      </c>
      <c r="GI1409" s="426">
        <v>134</v>
      </c>
      <c r="GJ1409" s="426">
        <v>148</v>
      </c>
      <c r="GK1409" s="426">
        <v>186</v>
      </c>
      <c r="GL1409" s="426">
        <v>91</v>
      </c>
      <c r="GM1409" s="426">
        <v>239</v>
      </c>
      <c r="GN1409" s="426">
        <v>242</v>
      </c>
      <c r="GO1409" s="426">
        <v>28</v>
      </c>
      <c r="GP1409" s="426">
        <v>137</v>
      </c>
      <c r="GQ1409" s="426">
        <v>132</v>
      </c>
      <c r="GR1409" s="426">
        <v>147</v>
      </c>
      <c r="GS1409" s="426">
        <v>279</v>
      </c>
      <c r="GT1409" s="426">
        <v>124</v>
      </c>
      <c r="GU1409" s="426">
        <v>159</v>
      </c>
      <c r="GV1409" s="426">
        <v>43</v>
      </c>
      <c r="GW1409" s="426">
        <v>267</v>
      </c>
      <c r="GX1409" s="426">
        <v>65</v>
      </c>
      <c r="GY1409" s="426">
        <v>158</v>
      </c>
      <c r="GZ1409" s="426">
        <v>136</v>
      </c>
      <c r="HA1409" s="426">
        <v>247</v>
      </c>
      <c r="HB1409" s="426">
        <v>12</v>
      </c>
      <c r="HC1409" s="426">
        <v>70</v>
      </c>
      <c r="HD1409" s="426">
        <v>269</v>
      </c>
      <c r="HE1409" s="426">
        <v>97</v>
      </c>
      <c r="HF1409" s="426">
        <v>246</v>
      </c>
      <c r="HG1409" s="426">
        <v>282</v>
      </c>
      <c r="HH1409" s="426">
        <v>113</v>
      </c>
      <c r="HI1409" s="426">
        <v>129</v>
      </c>
      <c r="HJ1409" s="426">
        <v>249</v>
      </c>
      <c r="HK1409" s="426">
        <v>223</v>
      </c>
      <c r="HL1409" s="426">
        <v>31</v>
      </c>
      <c r="HM1409" s="426">
        <v>145</v>
      </c>
      <c r="HN1409" s="426">
        <v>68</v>
      </c>
      <c r="HO1409" s="426">
        <v>125</v>
      </c>
      <c r="HP1409" s="426">
        <v>53</v>
      </c>
      <c r="HQ1409" s="426">
        <v>104</v>
      </c>
      <c r="HR1409" s="426">
        <v>135</v>
      </c>
      <c r="HS1409" s="426">
        <v>14</v>
      </c>
      <c r="HT1409" s="426">
        <v>204</v>
      </c>
      <c r="HU1409" s="426">
        <v>258</v>
      </c>
      <c r="HV1409" s="426">
        <v>127</v>
      </c>
      <c r="HW1409" s="426">
        <v>162</v>
      </c>
      <c r="HX1409" s="426">
        <v>95</v>
      </c>
      <c r="HY1409" s="426">
        <v>99</v>
      </c>
      <c r="HZ1409" s="426">
        <v>30</v>
      </c>
      <c r="IA1409" s="426">
        <v>176</v>
      </c>
      <c r="IB1409" s="426">
        <v>38</v>
      </c>
      <c r="IC1409" s="426">
        <v>163</v>
      </c>
      <c r="ID1409" s="426">
        <v>149</v>
      </c>
      <c r="IE1409" s="426">
        <v>238</v>
      </c>
      <c r="IF1409" s="426">
        <v>167</v>
      </c>
      <c r="IG1409" s="426">
        <v>10</v>
      </c>
      <c r="IH1409" s="426">
        <v>160</v>
      </c>
      <c r="II1409" s="426">
        <v>280</v>
      </c>
      <c r="IJ1409" s="426">
        <v>161</v>
      </c>
      <c r="IK1409" s="426">
        <v>184</v>
      </c>
      <c r="IL1409" s="426">
        <v>120</v>
      </c>
      <c r="IM1409" s="426">
        <v>75</v>
      </c>
      <c r="IN1409" s="426">
        <v>182</v>
      </c>
      <c r="IO1409" s="426">
        <v>198</v>
      </c>
      <c r="IP1409" s="426">
        <v>229</v>
      </c>
      <c r="IQ1409" s="426">
        <v>98</v>
      </c>
      <c r="IR1409" s="426">
        <v>56</v>
      </c>
      <c r="IS1409" s="426">
        <v>171</v>
      </c>
      <c r="IT1409" s="426">
        <v>250</v>
      </c>
      <c r="IU1409" s="426">
        <v>157</v>
      </c>
      <c r="IV1409" s="426">
        <v>248</v>
      </c>
      <c r="IW1409" s="426">
        <v>209</v>
      </c>
      <c r="IX1409" s="426">
        <v>141</v>
      </c>
      <c r="IY1409" s="426">
        <v>110</v>
      </c>
      <c r="IZ1409" s="426">
        <v>96</v>
      </c>
      <c r="JA1409" s="426">
        <v>52</v>
      </c>
      <c r="JB1409" s="426">
        <v>105</v>
      </c>
      <c r="JC1409" s="426">
        <v>257</v>
      </c>
      <c r="JD1409" s="426">
        <v>50</v>
      </c>
      <c r="JE1409" s="426">
        <v>121</v>
      </c>
      <c r="JF1409" s="426">
        <v>255</v>
      </c>
      <c r="JG1409" s="426">
        <v>178</v>
      </c>
      <c r="JH1409" s="426">
        <v>76</v>
      </c>
      <c r="JI1409" s="426">
        <v>133</v>
      </c>
      <c r="JJ1409" s="426">
        <v>24</v>
      </c>
      <c r="JK1409" s="426">
        <v>20</v>
      </c>
      <c r="JL1409" s="426">
        <v>143</v>
      </c>
      <c r="JM1409" s="426">
        <v>277</v>
      </c>
      <c r="JN1409" s="426">
        <v>33</v>
      </c>
      <c r="JO1409" s="426">
        <v>234</v>
      </c>
      <c r="JP1409" s="426">
        <v>117</v>
      </c>
      <c r="JQ1409" s="426">
        <v>256</v>
      </c>
      <c r="JR1409" s="426">
        <v>29</v>
      </c>
      <c r="JS1409" s="426">
        <v>51</v>
      </c>
      <c r="JT1409" s="426">
        <v>32</v>
      </c>
      <c r="JU1409" s="426">
        <v>169</v>
      </c>
      <c r="JV1409" s="426">
        <v>183</v>
      </c>
      <c r="JW1409" s="426">
        <v>77</v>
      </c>
      <c r="JX1409" s="426">
        <v>87</v>
      </c>
      <c r="JY1409" s="426">
        <v>126</v>
      </c>
      <c r="JZ1409" s="426">
        <v>207</v>
      </c>
      <c r="KA1409" s="426">
        <v>103</v>
      </c>
      <c r="KB1409" s="426">
        <v>69</v>
      </c>
      <c r="KC1409" s="426">
        <v>173</v>
      </c>
    </row>
    <row r="1410" spans="4:294" x14ac:dyDescent="0.2">
      <c r="E1410" s="428" t="s">
        <v>159</v>
      </c>
      <c r="F1410" s="426">
        <v>3</v>
      </c>
      <c r="G1410" s="426">
        <v>194</v>
      </c>
      <c r="H1410" s="426">
        <v>10</v>
      </c>
      <c r="I1410" s="426">
        <v>46</v>
      </c>
      <c r="J1410" s="426">
        <v>16</v>
      </c>
      <c r="K1410" s="426">
        <v>180</v>
      </c>
      <c r="L1410" s="426">
        <v>128</v>
      </c>
      <c r="M1410" s="426">
        <v>27</v>
      </c>
      <c r="N1410" s="426">
        <v>15</v>
      </c>
      <c r="O1410" s="426">
        <v>103</v>
      </c>
      <c r="P1410" s="426">
        <v>164</v>
      </c>
      <c r="Q1410" s="426">
        <v>131</v>
      </c>
      <c r="R1410" s="426">
        <v>282</v>
      </c>
      <c r="S1410" s="426">
        <v>6</v>
      </c>
      <c r="T1410" s="426">
        <v>41</v>
      </c>
      <c r="U1410" s="426">
        <v>127</v>
      </c>
      <c r="V1410" s="426">
        <v>203</v>
      </c>
      <c r="W1410" s="426">
        <v>151</v>
      </c>
      <c r="X1410" s="426">
        <v>193</v>
      </c>
      <c r="Y1410" s="426">
        <v>178</v>
      </c>
      <c r="Z1410" s="426">
        <v>60</v>
      </c>
      <c r="AA1410" s="426">
        <v>155</v>
      </c>
      <c r="AB1410" s="426">
        <v>232</v>
      </c>
      <c r="AC1410" s="426">
        <v>117</v>
      </c>
      <c r="AD1410" s="426">
        <v>66</v>
      </c>
      <c r="AE1410" s="426">
        <v>263</v>
      </c>
      <c r="AF1410" s="426">
        <v>216</v>
      </c>
      <c r="AG1410" s="426">
        <v>192</v>
      </c>
      <c r="AH1410" s="426">
        <v>276</v>
      </c>
      <c r="AI1410" s="426">
        <v>26</v>
      </c>
      <c r="AJ1410" s="426">
        <v>83</v>
      </c>
      <c r="AK1410" s="426">
        <v>201</v>
      </c>
      <c r="AL1410" s="426">
        <v>19</v>
      </c>
      <c r="AM1410" s="426">
        <v>37</v>
      </c>
      <c r="AN1410" s="426">
        <v>52</v>
      </c>
      <c r="AO1410" s="426">
        <v>94</v>
      </c>
      <c r="AP1410" s="426">
        <v>223</v>
      </c>
      <c r="AQ1410" s="426">
        <v>165</v>
      </c>
      <c r="AR1410" s="426">
        <v>77</v>
      </c>
      <c r="AS1410" s="426">
        <v>123</v>
      </c>
      <c r="AT1410" s="426">
        <v>148</v>
      </c>
      <c r="AU1410" s="426">
        <v>200</v>
      </c>
      <c r="AV1410" s="426">
        <v>96</v>
      </c>
      <c r="AW1410" s="426">
        <v>32</v>
      </c>
      <c r="AX1410" s="426">
        <v>241</v>
      </c>
      <c r="AY1410" s="426">
        <v>187</v>
      </c>
      <c r="AZ1410" s="426">
        <v>40</v>
      </c>
      <c r="BA1410" s="426">
        <v>31</v>
      </c>
      <c r="BB1410" s="426">
        <v>72</v>
      </c>
      <c r="BC1410" s="426">
        <v>207</v>
      </c>
      <c r="BD1410" s="426">
        <v>12</v>
      </c>
      <c r="BE1410" s="426">
        <v>39</v>
      </c>
      <c r="BF1410" s="426">
        <v>22</v>
      </c>
      <c r="BG1410" s="426">
        <v>175</v>
      </c>
      <c r="BH1410" s="426">
        <v>257</v>
      </c>
      <c r="BI1410" s="426">
        <v>283</v>
      </c>
      <c r="BJ1410" s="426">
        <v>135</v>
      </c>
      <c r="BK1410" s="426">
        <v>261</v>
      </c>
      <c r="BL1410" s="426">
        <v>206</v>
      </c>
      <c r="BM1410" s="426">
        <v>179</v>
      </c>
      <c r="BN1410" s="426">
        <v>204</v>
      </c>
      <c r="BO1410" s="426">
        <v>220</v>
      </c>
      <c r="BP1410" s="426">
        <v>284</v>
      </c>
      <c r="BQ1410" s="426">
        <v>273</v>
      </c>
      <c r="BR1410" s="426">
        <v>54</v>
      </c>
      <c r="BS1410" s="426">
        <v>74</v>
      </c>
      <c r="BT1410" s="426">
        <v>106</v>
      </c>
      <c r="BU1410" s="426">
        <v>167</v>
      </c>
      <c r="BV1410" s="426">
        <v>28</v>
      </c>
      <c r="BW1410" s="426">
        <v>158</v>
      </c>
      <c r="BX1410" s="426">
        <v>55</v>
      </c>
      <c r="BY1410" s="426">
        <v>219</v>
      </c>
      <c r="BZ1410" s="426">
        <v>132</v>
      </c>
      <c r="CA1410" s="426">
        <v>266</v>
      </c>
      <c r="CB1410" s="426">
        <v>143</v>
      </c>
      <c r="CC1410" s="426">
        <v>99</v>
      </c>
      <c r="CD1410" s="426">
        <v>70</v>
      </c>
      <c r="CE1410" s="426">
        <v>45</v>
      </c>
      <c r="CF1410" s="426">
        <v>212</v>
      </c>
      <c r="CG1410" s="426">
        <v>244</v>
      </c>
      <c r="CH1410" s="426">
        <v>25</v>
      </c>
      <c r="CI1410" s="426">
        <v>189</v>
      </c>
      <c r="CJ1410" s="426">
        <v>14</v>
      </c>
      <c r="CK1410" s="426">
        <v>145</v>
      </c>
      <c r="CL1410" s="426">
        <v>182</v>
      </c>
      <c r="CM1410" s="426">
        <v>43</v>
      </c>
      <c r="CN1410" s="426">
        <v>61</v>
      </c>
      <c r="CO1410" s="426">
        <v>152</v>
      </c>
      <c r="CP1410" s="426">
        <v>248</v>
      </c>
      <c r="CQ1410" s="426">
        <v>177</v>
      </c>
      <c r="CR1410" s="426">
        <v>8</v>
      </c>
      <c r="CS1410" s="426">
        <v>198</v>
      </c>
      <c r="CT1410" s="426">
        <v>122</v>
      </c>
      <c r="CU1410" s="426">
        <v>76</v>
      </c>
      <c r="CV1410" s="426">
        <v>111</v>
      </c>
      <c r="CW1410" s="426">
        <v>93</v>
      </c>
      <c r="CX1410" s="426">
        <v>125</v>
      </c>
      <c r="CY1410" s="426">
        <v>44</v>
      </c>
      <c r="CZ1410" s="426">
        <v>113</v>
      </c>
      <c r="DA1410" s="426">
        <v>256</v>
      </c>
      <c r="DB1410" s="426">
        <v>185</v>
      </c>
      <c r="DC1410" s="426">
        <v>254</v>
      </c>
      <c r="DD1410" s="426">
        <v>144</v>
      </c>
      <c r="DE1410" s="426">
        <v>121</v>
      </c>
      <c r="DF1410" s="426">
        <v>233</v>
      </c>
      <c r="DG1410" s="426">
        <v>34</v>
      </c>
      <c r="DH1410" s="426">
        <v>118</v>
      </c>
      <c r="DI1410" s="426">
        <v>87</v>
      </c>
      <c r="DJ1410" s="426">
        <v>211</v>
      </c>
      <c r="DK1410" s="426">
        <v>242</v>
      </c>
      <c r="DL1410" s="426">
        <v>104</v>
      </c>
      <c r="DM1410" s="426">
        <v>173</v>
      </c>
      <c r="DN1410" s="426">
        <v>11</v>
      </c>
      <c r="DO1410" s="426">
        <v>120</v>
      </c>
      <c r="DP1410" s="426">
        <v>88</v>
      </c>
      <c r="DQ1410" s="426">
        <v>30</v>
      </c>
      <c r="DR1410" s="426">
        <v>238</v>
      </c>
      <c r="DS1410" s="426">
        <v>126</v>
      </c>
      <c r="DT1410" s="426">
        <v>215</v>
      </c>
      <c r="DU1410" s="426">
        <v>156</v>
      </c>
      <c r="DV1410" s="426">
        <v>107</v>
      </c>
      <c r="DW1410" s="426">
        <v>278</v>
      </c>
      <c r="DX1410" s="426">
        <v>64</v>
      </c>
      <c r="DY1410" s="426">
        <v>115</v>
      </c>
      <c r="DZ1410" s="426">
        <v>226</v>
      </c>
      <c r="EA1410" s="426">
        <v>250</v>
      </c>
      <c r="EB1410" s="426">
        <v>210</v>
      </c>
      <c r="EC1410" s="426">
        <v>160</v>
      </c>
      <c r="ED1410" s="426">
        <v>138</v>
      </c>
      <c r="EE1410" s="426">
        <v>97</v>
      </c>
      <c r="EF1410" s="426">
        <v>110</v>
      </c>
      <c r="EG1410" s="426">
        <v>35</v>
      </c>
      <c r="EH1410" s="426">
        <v>67</v>
      </c>
      <c r="EI1410" s="426">
        <v>253</v>
      </c>
      <c r="EJ1410" s="426">
        <v>102</v>
      </c>
      <c r="EK1410" s="426">
        <v>49</v>
      </c>
      <c r="EL1410" s="426">
        <v>239</v>
      </c>
      <c r="EM1410" s="426">
        <v>260</v>
      </c>
      <c r="EN1410" s="426">
        <v>73</v>
      </c>
      <c r="EO1410" s="426">
        <v>101</v>
      </c>
      <c r="EP1410" s="426">
        <v>199</v>
      </c>
      <c r="EQ1410" s="426">
        <v>18</v>
      </c>
      <c r="ER1410" s="426">
        <v>2</v>
      </c>
      <c r="ES1410" s="426">
        <v>153</v>
      </c>
      <c r="ET1410" s="426">
        <v>134</v>
      </c>
      <c r="EU1410" s="426">
        <v>53</v>
      </c>
      <c r="EV1410" s="426">
        <v>1</v>
      </c>
      <c r="EW1410" s="426">
        <v>82</v>
      </c>
      <c r="EX1410" s="426">
        <v>162</v>
      </c>
      <c r="EY1410" s="426">
        <v>279</v>
      </c>
      <c r="EZ1410" s="426">
        <v>159</v>
      </c>
      <c r="FA1410" s="426">
        <v>213</v>
      </c>
      <c r="FB1410" s="426">
        <v>105</v>
      </c>
      <c r="FC1410" s="426">
        <v>186</v>
      </c>
      <c r="FD1410" s="426">
        <v>277</v>
      </c>
      <c r="FE1410" s="426">
        <v>62</v>
      </c>
      <c r="FF1410" s="426">
        <v>265</v>
      </c>
      <c r="FG1410" s="426">
        <v>119</v>
      </c>
      <c r="FH1410" s="426">
        <v>183</v>
      </c>
      <c r="FI1410" s="426">
        <v>142</v>
      </c>
      <c r="FJ1410" s="426">
        <v>147</v>
      </c>
      <c r="FK1410" s="426">
        <v>89</v>
      </c>
      <c r="FL1410" s="426">
        <v>95</v>
      </c>
      <c r="FM1410" s="426">
        <v>47</v>
      </c>
      <c r="FN1410" s="426">
        <v>237</v>
      </c>
      <c r="FO1410" s="426">
        <v>4</v>
      </c>
      <c r="FP1410" s="426">
        <v>235</v>
      </c>
      <c r="FQ1410" s="426">
        <v>154</v>
      </c>
      <c r="FR1410" s="426">
        <v>21</v>
      </c>
      <c r="FS1410" s="426">
        <v>208</v>
      </c>
      <c r="FT1410" s="426">
        <v>50</v>
      </c>
      <c r="FU1410" s="426">
        <v>86</v>
      </c>
      <c r="FV1410" s="426">
        <v>100</v>
      </c>
      <c r="FW1410" s="426">
        <v>271</v>
      </c>
      <c r="FX1410" s="426">
        <v>268</v>
      </c>
      <c r="FY1410" s="426">
        <v>92</v>
      </c>
      <c r="FZ1410" s="426">
        <v>109</v>
      </c>
      <c r="GA1410" s="426">
        <v>202</v>
      </c>
      <c r="GB1410" s="426">
        <v>17</v>
      </c>
      <c r="GC1410" s="426">
        <v>218</v>
      </c>
      <c r="GD1410" s="426">
        <v>229</v>
      </c>
      <c r="GE1410" s="426">
        <v>224</v>
      </c>
      <c r="GF1410" s="426">
        <v>71</v>
      </c>
      <c r="GG1410" s="426">
        <v>236</v>
      </c>
      <c r="GH1410" s="426">
        <v>91</v>
      </c>
      <c r="GI1410" s="426">
        <v>190</v>
      </c>
      <c r="GJ1410" s="426">
        <v>221</v>
      </c>
      <c r="GK1410" s="426">
        <v>255</v>
      </c>
      <c r="GL1410" s="426">
        <v>58</v>
      </c>
      <c r="GM1410" s="426">
        <v>38</v>
      </c>
      <c r="GN1410" s="426">
        <v>195</v>
      </c>
      <c r="GO1410" s="426">
        <v>149</v>
      </c>
      <c r="GP1410" s="426">
        <v>246</v>
      </c>
      <c r="GQ1410" s="426">
        <v>240</v>
      </c>
      <c r="GR1410" s="426">
        <v>141</v>
      </c>
      <c r="GS1410" s="426">
        <v>48</v>
      </c>
      <c r="GT1410" s="426">
        <v>280</v>
      </c>
      <c r="GU1410" s="426">
        <v>75</v>
      </c>
      <c r="GV1410" s="426">
        <v>196</v>
      </c>
      <c r="GW1410" s="426">
        <v>36</v>
      </c>
      <c r="GX1410" s="426">
        <v>168</v>
      </c>
      <c r="GY1410" s="426">
        <v>205</v>
      </c>
      <c r="GZ1410" s="426">
        <v>139</v>
      </c>
      <c r="HA1410" s="426">
        <v>191</v>
      </c>
      <c r="HB1410" s="426">
        <v>247</v>
      </c>
      <c r="HC1410" s="426">
        <v>90</v>
      </c>
      <c r="HD1410" s="426">
        <v>170</v>
      </c>
      <c r="HE1410" s="426">
        <v>197</v>
      </c>
      <c r="HF1410" s="426">
        <v>108</v>
      </c>
      <c r="HG1410" s="426">
        <v>137</v>
      </c>
      <c r="HH1410" s="426">
        <v>24</v>
      </c>
      <c r="HI1410" s="426">
        <v>281</v>
      </c>
      <c r="HJ1410" s="426">
        <v>245</v>
      </c>
      <c r="HK1410" s="426">
        <v>272</v>
      </c>
      <c r="HL1410" s="426">
        <v>172</v>
      </c>
      <c r="HM1410" s="426">
        <v>262</v>
      </c>
      <c r="HN1410" s="426">
        <v>130</v>
      </c>
      <c r="HO1410" s="426">
        <v>174</v>
      </c>
      <c r="HP1410" s="426">
        <v>217</v>
      </c>
      <c r="HQ1410" s="426">
        <v>161</v>
      </c>
      <c r="HR1410" s="426">
        <v>258</v>
      </c>
      <c r="HS1410" s="426">
        <v>249</v>
      </c>
      <c r="HT1410" s="426">
        <v>267</v>
      </c>
      <c r="HU1410" s="426">
        <v>140</v>
      </c>
      <c r="HV1410" s="426">
        <v>51</v>
      </c>
      <c r="HW1410" s="426">
        <v>227</v>
      </c>
      <c r="HX1410" s="426">
        <v>33</v>
      </c>
      <c r="HY1410" s="426">
        <v>209</v>
      </c>
      <c r="HZ1410" s="426">
        <v>252</v>
      </c>
      <c r="IA1410" s="426">
        <v>136</v>
      </c>
      <c r="IB1410" s="426">
        <v>13</v>
      </c>
      <c r="IC1410" s="426">
        <v>63</v>
      </c>
      <c r="ID1410" s="426">
        <v>124</v>
      </c>
      <c r="IE1410" s="426">
        <v>230</v>
      </c>
      <c r="IF1410" s="426">
        <v>243</v>
      </c>
      <c r="IG1410" s="426">
        <v>133</v>
      </c>
      <c r="IH1410" s="426">
        <v>228</v>
      </c>
      <c r="II1410" s="426">
        <v>7</v>
      </c>
      <c r="IJ1410" s="426">
        <v>20</v>
      </c>
      <c r="IK1410" s="426">
        <v>42</v>
      </c>
      <c r="IL1410" s="426">
        <v>85</v>
      </c>
      <c r="IM1410" s="426">
        <v>275</v>
      </c>
      <c r="IN1410" s="426">
        <v>116</v>
      </c>
      <c r="IO1410" s="426">
        <v>5</v>
      </c>
      <c r="IP1410" s="426">
        <v>59</v>
      </c>
      <c r="IQ1410" s="426">
        <v>184</v>
      </c>
      <c r="IR1410" s="426">
        <v>274</v>
      </c>
      <c r="IS1410" s="426">
        <v>80</v>
      </c>
      <c r="IT1410" s="426">
        <v>251</v>
      </c>
      <c r="IU1410" s="426">
        <v>112</v>
      </c>
      <c r="IV1410" s="426">
        <v>84</v>
      </c>
      <c r="IW1410" s="426">
        <v>146</v>
      </c>
      <c r="IX1410" s="426">
        <v>166</v>
      </c>
      <c r="IY1410" s="426">
        <v>188</v>
      </c>
      <c r="IZ1410" s="426">
        <v>23</v>
      </c>
      <c r="JA1410" s="426">
        <v>234</v>
      </c>
      <c r="JB1410" s="426">
        <v>114</v>
      </c>
      <c r="JC1410" s="426">
        <v>150</v>
      </c>
      <c r="JD1410" s="426">
        <v>56</v>
      </c>
      <c r="JE1410" s="426">
        <v>78</v>
      </c>
      <c r="JF1410" s="426">
        <v>129</v>
      </c>
      <c r="JG1410" s="426">
        <v>176</v>
      </c>
      <c r="JH1410" s="426">
        <v>65</v>
      </c>
      <c r="JI1410" s="426">
        <v>98</v>
      </c>
      <c r="JJ1410" s="426">
        <v>9</v>
      </c>
      <c r="JK1410" s="426">
        <v>79</v>
      </c>
      <c r="JL1410" s="426">
        <v>69</v>
      </c>
      <c r="JM1410" s="426">
        <v>269</v>
      </c>
      <c r="JN1410" s="426">
        <v>157</v>
      </c>
      <c r="JO1410" s="426">
        <v>169</v>
      </c>
      <c r="JP1410" s="426">
        <v>57</v>
      </c>
      <c r="JQ1410" s="426">
        <v>264</v>
      </c>
      <c r="JR1410" s="426">
        <v>259</v>
      </c>
      <c r="JS1410" s="426">
        <v>222</v>
      </c>
      <c r="JT1410" s="426">
        <v>68</v>
      </c>
      <c r="JU1410" s="426">
        <v>270</v>
      </c>
      <c r="JV1410" s="426">
        <v>225</v>
      </c>
      <c r="JW1410" s="426">
        <v>231</v>
      </c>
      <c r="JX1410" s="426">
        <v>171</v>
      </c>
      <c r="JY1410" s="426">
        <v>81</v>
      </c>
      <c r="JZ1410" s="426">
        <v>214</v>
      </c>
      <c r="KA1410" s="426">
        <v>29</v>
      </c>
      <c r="KB1410" s="426">
        <v>181</v>
      </c>
      <c r="KC1410" s="426">
        <v>163</v>
      </c>
    </row>
    <row r="1412" spans="4:294" x14ac:dyDescent="0.2">
      <c r="D1412" s="429">
        <v>285</v>
      </c>
      <c r="E1412" s="429" t="s">
        <v>179</v>
      </c>
    </row>
    <row r="1413" spans="4:294" x14ac:dyDescent="0.2">
      <c r="E1413" s="428" t="s">
        <v>130</v>
      </c>
      <c r="F1413" s="426">
        <v>1</v>
      </c>
      <c r="G1413" s="426">
        <v>2</v>
      </c>
      <c r="H1413" s="426">
        <v>3</v>
      </c>
      <c r="I1413" s="426">
        <v>4</v>
      </c>
      <c r="J1413" s="426">
        <v>5</v>
      </c>
      <c r="K1413" s="426">
        <v>6</v>
      </c>
      <c r="L1413" s="426">
        <v>7</v>
      </c>
      <c r="M1413" s="426">
        <v>8</v>
      </c>
      <c r="N1413" s="426">
        <v>9</v>
      </c>
      <c r="O1413" s="426">
        <v>10</v>
      </c>
      <c r="P1413" s="426">
        <v>11</v>
      </c>
      <c r="Q1413" s="426">
        <v>12</v>
      </c>
      <c r="R1413" s="426">
        <v>13</v>
      </c>
      <c r="S1413" s="426">
        <v>14</v>
      </c>
      <c r="T1413" s="426">
        <v>15</v>
      </c>
      <c r="U1413" s="426">
        <v>16</v>
      </c>
      <c r="V1413" s="426">
        <v>17</v>
      </c>
      <c r="W1413" s="426">
        <v>18</v>
      </c>
      <c r="X1413" s="426">
        <v>19</v>
      </c>
      <c r="Y1413" s="426">
        <v>20</v>
      </c>
      <c r="Z1413" s="426">
        <v>21</v>
      </c>
      <c r="AA1413" s="426">
        <v>22</v>
      </c>
      <c r="AB1413" s="426">
        <v>23</v>
      </c>
      <c r="AC1413" s="426">
        <v>24</v>
      </c>
      <c r="AD1413" s="426">
        <v>25</v>
      </c>
      <c r="AE1413" s="426">
        <v>26</v>
      </c>
      <c r="AF1413" s="426">
        <v>27</v>
      </c>
      <c r="AG1413" s="426">
        <v>28</v>
      </c>
      <c r="AH1413" s="426">
        <v>29</v>
      </c>
      <c r="AI1413" s="426">
        <v>30</v>
      </c>
      <c r="AJ1413" s="426">
        <v>31</v>
      </c>
      <c r="AK1413" s="426">
        <v>32</v>
      </c>
      <c r="AL1413" s="426">
        <v>33</v>
      </c>
      <c r="AM1413" s="426">
        <v>34</v>
      </c>
      <c r="AN1413" s="426">
        <v>35</v>
      </c>
      <c r="AO1413" s="426">
        <v>36</v>
      </c>
      <c r="AP1413" s="426">
        <v>37</v>
      </c>
      <c r="AQ1413" s="426">
        <v>38</v>
      </c>
      <c r="AR1413" s="426">
        <v>39</v>
      </c>
      <c r="AS1413" s="426">
        <v>40</v>
      </c>
      <c r="AT1413" s="426">
        <v>41</v>
      </c>
      <c r="AU1413" s="426">
        <v>42</v>
      </c>
      <c r="AV1413" s="426">
        <v>43</v>
      </c>
      <c r="AW1413" s="426">
        <v>44</v>
      </c>
      <c r="AX1413" s="426">
        <v>45</v>
      </c>
      <c r="AY1413" s="426">
        <v>46</v>
      </c>
      <c r="AZ1413" s="426">
        <v>47</v>
      </c>
      <c r="BA1413" s="426">
        <v>48</v>
      </c>
      <c r="BB1413" s="426">
        <v>49</v>
      </c>
      <c r="BC1413" s="426">
        <v>50</v>
      </c>
      <c r="BD1413" s="426">
        <v>51</v>
      </c>
      <c r="BE1413" s="426">
        <v>52</v>
      </c>
      <c r="BF1413" s="426">
        <v>53</v>
      </c>
      <c r="BG1413" s="426">
        <v>54</v>
      </c>
      <c r="BH1413" s="426">
        <v>55</v>
      </c>
      <c r="BI1413" s="426">
        <v>56</v>
      </c>
      <c r="BJ1413" s="426">
        <v>57</v>
      </c>
      <c r="BK1413" s="426">
        <v>58</v>
      </c>
      <c r="BL1413" s="426">
        <v>59</v>
      </c>
      <c r="BM1413" s="426">
        <v>60</v>
      </c>
      <c r="BN1413" s="426">
        <v>61</v>
      </c>
      <c r="BO1413" s="426">
        <v>62</v>
      </c>
      <c r="BP1413" s="426">
        <v>63</v>
      </c>
      <c r="BQ1413" s="426">
        <v>64</v>
      </c>
      <c r="BR1413" s="426">
        <v>65</v>
      </c>
      <c r="BS1413" s="426">
        <v>66</v>
      </c>
      <c r="BT1413" s="426">
        <v>67</v>
      </c>
      <c r="BU1413" s="426">
        <v>68</v>
      </c>
      <c r="BV1413" s="426">
        <v>69</v>
      </c>
      <c r="BW1413" s="426">
        <v>70</v>
      </c>
      <c r="BX1413" s="426">
        <v>71</v>
      </c>
      <c r="BY1413" s="426">
        <v>72</v>
      </c>
      <c r="BZ1413" s="426">
        <v>73</v>
      </c>
      <c r="CA1413" s="426">
        <v>74</v>
      </c>
      <c r="CB1413" s="426">
        <v>75</v>
      </c>
      <c r="CC1413" s="426">
        <v>76</v>
      </c>
      <c r="CD1413" s="426">
        <v>77</v>
      </c>
      <c r="CE1413" s="426">
        <v>78</v>
      </c>
      <c r="CF1413" s="426">
        <v>79</v>
      </c>
      <c r="CG1413" s="426">
        <v>80</v>
      </c>
      <c r="CH1413" s="426">
        <v>81</v>
      </c>
      <c r="CI1413" s="426">
        <v>82</v>
      </c>
      <c r="CJ1413" s="426">
        <v>83</v>
      </c>
      <c r="CK1413" s="426">
        <v>84</v>
      </c>
      <c r="CL1413" s="426">
        <v>85</v>
      </c>
      <c r="CM1413" s="426">
        <v>86</v>
      </c>
      <c r="CN1413" s="426">
        <v>87</v>
      </c>
      <c r="CO1413" s="426">
        <v>88</v>
      </c>
      <c r="CP1413" s="426">
        <v>89</v>
      </c>
      <c r="CQ1413" s="426">
        <v>90</v>
      </c>
      <c r="CR1413" s="426">
        <v>91</v>
      </c>
      <c r="CS1413" s="426">
        <v>92</v>
      </c>
      <c r="CT1413" s="426">
        <v>93</v>
      </c>
      <c r="CU1413" s="426">
        <v>94</v>
      </c>
      <c r="CV1413" s="426">
        <v>95</v>
      </c>
      <c r="CW1413" s="426">
        <v>96</v>
      </c>
      <c r="CX1413" s="426">
        <v>97</v>
      </c>
      <c r="CY1413" s="426">
        <v>98</v>
      </c>
      <c r="CZ1413" s="426">
        <v>99</v>
      </c>
      <c r="DA1413" s="426">
        <v>100</v>
      </c>
      <c r="DB1413" s="426">
        <v>101</v>
      </c>
      <c r="DC1413" s="426">
        <v>102</v>
      </c>
      <c r="DD1413" s="426">
        <v>103</v>
      </c>
      <c r="DE1413" s="426">
        <v>104</v>
      </c>
      <c r="DF1413" s="426">
        <v>105</v>
      </c>
      <c r="DG1413" s="426">
        <v>106</v>
      </c>
      <c r="DH1413" s="426">
        <v>107</v>
      </c>
      <c r="DI1413" s="426">
        <v>108</v>
      </c>
      <c r="DJ1413" s="426">
        <v>109</v>
      </c>
      <c r="DK1413" s="426">
        <v>110</v>
      </c>
      <c r="DL1413" s="426">
        <v>111</v>
      </c>
      <c r="DM1413" s="426">
        <v>112</v>
      </c>
      <c r="DN1413" s="426">
        <v>113</v>
      </c>
      <c r="DO1413" s="426">
        <v>114</v>
      </c>
      <c r="DP1413" s="426">
        <v>115</v>
      </c>
      <c r="DQ1413" s="426">
        <v>116</v>
      </c>
      <c r="DR1413" s="426">
        <v>117</v>
      </c>
      <c r="DS1413" s="426">
        <v>118</v>
      </c>
      <c r="DT1413" s="426">
        <v>119</v>
      </c>
      <c r="DU1413" s="426">
        <v>120</v>
      </c>
      <c r="DV1413" s="426">
        <v>121</v>
      </c>
      <c r="DW1413" s="426">
        <v>122</v>
      </c>
      <c r="DX1413" s="426">
        <v>123</v>
      </c>
      <c r="DY1413" s="426">
        <v>124</v>
      </c>
      <c r="DZ1413" s="426">
        <v>125</v>
      </c>
      <c r="EA1413" s="426">
        <v>126</v>
      </c>
      <c r="EB1413" s="426">
        <v>127</v>
      </c>
      <c r="EC1413" s="426">
        <v>128</v>
      </c>
      <c r="ED1413" s="426">
        <v>129</v>
      </c>
      <c r="EE1413" s="426">
        <v>130</v>
      </c>
      <c r="EF1413" s="426">
        <v>131</v>
      </c>
      <c r="EG1413" s="426">
        <v>132</v>
      </c>
      <c r="EH1413" s="426">
        <v>133</v>
      </c>
      <c r="EI1413" s="426">
        <v>134</v>
      </c>
      <c r="EJ1413" s="426">
        <v>135</v>
      </c>
      <c r="EK1413" s="426">
        <v>136</v>
      </c>
      <c r="EL1413" s="426">
        <v>137</v>
      </c>
      <c r="EM1413" s="426">
        <v>138</v>
      </c>
      <c r="EN1413" s="426">
        <v>139</v>
      </c>
      <c r="EO1413" s="426">
        <v>140</v>
      </c>
      <c r="EP1413" s="426">
        <v>141</v>
      </c>
      <c r="EQ1413" s="426">
        <v>142</v>
      </c>
      <c r="ER1413" s="426">
        <v>143</v>
      </c>
      <c r="ES1413" s="426">
        <v>144</v>
      </c>
      <c r="ET1413" s="426">
        <v>145</v>
      </c>
      <c r="EU1413" s="426">
        <v>146</v>
      </c>
      <c r="EV1413" s="426">
        <v>147</v>
      </c>
      <c r="EW1413" s="426">
        <v>148</v>
      </c>
      <c r="EX1413" s="426">
        <v>149</v>
      </c>
      <c r="EY1413" s="426">
        <v>150</v>
      </c>
      <c r="EZ1413" s="426">
        <v>151</v>
      </c>
      <c r="FA1413" s="426">
        <v>152</v>
      </c>
      <c r="FB1413" s="426">
        <v>153</v>
      </c>
      <c r="FC1413" s="426">
        <v>154</v>
      </c>
      <c r="FD1413" s="426">
        <v>155</v>
      </c>
      <c r="FE1413" s="426">
        <v>156</v>
      </c>
      <c r="FF1413" s="426">
        <v>157</v>
      </c>
      <c r="FG1413" s="426">
        <v>158</v>
      </c>
      <c r="FH1413" s="426">
        <v>159</v>
      </c>
      <c r="FI1413" s="426">
        <v>160</v>
      </c>
      <c r="FJ1413" s="426">
        <v>161</v>
      </c>
      <c r="FK1413" s="426">
        <v>162</v>
      </c>
      <c r="FL1413" s="426">
        <v>163</v>
      </c>
      <c r="FM1413" s="426">
        <v>164</v>
      </c>
      <c r="FN1413" s="426">
        <v>165</v>
      </c>
      <c r="FO1413" s="426">
        <v>166</v>
      </c>
      <c r="FP1413" s="426">
        <v>167</v>
      </c>
      <c r="FQ1413" s="426">
        <v>168</v>
      </c>
      <c r="FR1413" s="426">
        <v>169</v>
      </c>
      <c r="FS1413" s="426">
        <v>170</v>
      </c>
      <c r="FT1413" s="426">
        <v>171</v>
      </c>
      <c r="FU1413" s="426">
        <v>172</v>
      </c>
      <c r="FV1413" s="426">
        <v>173</v>
      </c>
      <c r="FW1413" s="426">
        <v>174</v>
      </c>
      <c r="FX1413" s="426">
        <v>175</v>
      </c>
      <c r="FY1413" s="426">
        <v>176</v>
      </c>
      <c r="FZ1413" s="426">
        <v>177</v>
      </c>
      <c r="GA1413" s="426">
        <v>178</v>
      </c>
      <c r="GB1413" s="426">
        <v>179</v>
      </c>
      <c r="GC1413" s="426">
        <v>180</v>
      </c>
      <c r="GD1413" s="426">
        <v>181</v>
      </c>
      <c r="GE1413" s="426">
        <v>182</v>
      </c>
      <c r="GF1413" s="426">
        <v>183</v>
      </c>
      <c r="GG1413" s="426">
        <v>184</v>
      </c>
      <c r="GH1413" s="426">
        <v>185</v>
      </c>
      <c r="GI1413" s="426">
        <v>186</v>
      </c>
      <c r="GJ1413" s="426">
        <v>187</v>
      </c>
      <c r="GK1413" s="426">
        <v>188</v>
      </c>
      <c r="GL1413" s="426">
        <v>189</v>
      </c>
      <c r="GM1413" s="426">
        <v>190</v>
      </c>
      <c r="GN1413" s="426">
        <v>191</v>
      </c>
      <c r="GO1413" s="426">
        <v>192</v>
      </c>
      <c r="GP1413" s="426">
        <v>193</v>
      </c>
      <c r="GQ1413" s="426">
        <v>194</v>
      </c>
      <c r="GR1413" s="426">
        <v>195</v>
      </c>
      <c r="GS1413" s="426">
        <v>196</v>
      </c>
      <c r="GT1413" s="426">
        <v>197</v>
      </c>
      <c r="GU1413" s="426">
        <v>198</v>
      </c>
      <c r="GV1413" s="426">
        <v>199</v>
      </c>
      <c r="GW1413" s="426">
        <v>200</v>
      </c>
      <c r="GX1413" s="426">
        <v>201</v>
      </c>
      <c r="GY1413" s="426">
        <v>202</v>
      </c>
      <c r="GZ1413" s="426">
        <v>203</v>
      </c>
      <c r="HA1413" s="426">
        <v>204</v>
      </c>
      <c r="HB1413" s="426">
        <v>205</v>
      </c>
      <c r="HC1413" s="426">
        <v>206</v>
      </c>
      <c r="HD1413" s="426">
        <v>207</v>
      </c>
      <c r="HE1413" s="426">
        <v>208</v>
      </c>
      <c r="HF1413" s="426">
        <v>209</v>
      </c>
      <c r="HG1413" s="426">
        <v>210</v>
      </c>
      <c r="HH1413" s="426">
        <v>211</v>
      </c>
      <c r="HI1413" s="426">
        <v>212</v>
      </c>
      <c r="HJ1413" s="426">
        <v>213</v>
      </c>
      <c r="HK1413" s="426">
        <v>214</v>
      </c>
      <c r="HL1413" s="426">
        <v>215</v>
      </c>
      <c r="HM1413" s="426">
        <v>216</v>
      </c>
      <c r="HN1413" s="426">
        <v>217</v>
      </c>
      <c r="HO1413" s="426">
        <v>218</v>
      </c>
      <c r="HP1413" s="426">
        <v>219</v>
      </c>
      <c r="HQ1413" s="426">
        <v>220</v>
      </c>
      <c r="HR1413" s="426">
        <v>221</v>
      </c>
      <c r="HS1413" s="426">
        <v>222</v>
      </c>
      <c r="HT1413" s="426">
        <v>223</v>
      </c>
      <c r="HU1413" s="426">
        <v>224</v>
      </c>
      <c r="HV1413" s="426">
        <v>225</v>
      </c>
      <c r="HW1413" s="426">
        <v>226</v>
      </c>
      <c r="HX1413" s="426">
        <v>227</v>
      </c>
      <c r="HY1413" s="426">
        <v>228</v>
      </c>
      <c r="HZ1413" s="426">
        <v>229</v>
      </c>
      <c r="IA1413" s="426">
        <v>230</v>
      </c>
      <c r="IB1413" s="426">
        <v>231</v>
      </c>
      <c r="IC1413" s="426">
        <v>232</v>
      </c>
      <c r="ID1413" s="426">
        <v>233</v>
      </c>
      <c r="IE1413" s="426">
        <v>234</v>
      </c>
      <c r="IF1413" s="426">
        <v>235</v>
      </c>
      <c r="IG1413" s="426">
        <v>236</v>
      </c>
      <c r="IH1413" s="426">
        <v>237</v>
      </c>
      <c r="II1413" s="426">
        <v>238</v>
      </c>
      <c r="IJ1413" s="426">
        <v>239</v>
      </c>
      <c r="IK1413" s="426">
        <v>240</v>
      </c>
      <c r="IL1413" s="426">
        <v>241</v>
      </c>
      <c r="IM1413" s="426">
        <v>242</v>
      </c>
      <c r="IN1413" s="426">
        <v>243</v>
      </c>
      <c r="IO1413" s="426">
        <v>244</v>
      </c>
      <c r="IP1413" s="426">
        <v>245</v>
      </c>
      <c r="IQ1413" s="426">
        <v>246</v>
      </c>
      <c r="IR1413" s="426">
        <v>247</v>
      </c>
      <c r="IS1413" s="426">
        <v>248</v>
      </c>
      <c r="IT1413" s="426">
        <v>249</v>
      </c>
      <c r="IU1413" s="426">
        <v>250</v>
      </c>
      <c r="IV1413" s="426">
        <v>251</v>
      </c>
      <c r="IW1413" s="426">
        <v>252</v>
      </c>
      <c r="IX1413" s="426">
        <v>253</v>
      </c>
      <c r="IY1413" s="426">
        <v>254</v>
      </c>
      <c r="IZ1413" s="426">
        <v>255</v>
      </c>
      <c r="JA1413" s="426">
        <v>256</v>
      </c>
      <c r="JB1413" s="426">
        <v>257</v>
      </c>
      <c r="JC1413" s="426">
        <v>258</v>
      </c>
      <c r="JD1413" s="426">
        <v>259</v>
      </c>
      <c r="JE1413" s="426">
        <v>260</v>
      </c>
      <c r="JF1413" s="426">
        <v>261</v>
      </c>
      <c r="JG1413" s="426">
        <v>262</v>
      </c>
      <c r="JH1413" s="426">
        <v>263</v>
      </c>
      <c r="JI1413" s="426">
        <v>264</v>
      </c>
      <c r="JJ1413" s="426">
        <v>265</v>
      </c>
      <c r="JK1413" s="426">
        <v>266</v>
      </c>
      <c r="JL1413" s="426">
        <v>267</v>
      </c>
      <c r="JM1413" s="426">
        <v>268</v>
      </c>
      <c r="JN1413" s="426">
        <v>269</v>
      </c>
      <c r="JO1413" s="426">
        <v>270</v>
      </c>
      <c r="JP1413" s="426">
        <v>271</v>
      </c>
      <c r="JQ1413" s="426">
        <v>272</v>
      </c>
      <c r="JR1413" s="426">
        <v>273</v>
      </c>
      <c r="JS1413" s="426">
        <v>274</v>
      </c>
      <c r="JT1413" s="426">
        <v>275</v>
      </c>
      <c r="JU1413" s="426">
        <v>276</v>
      </c>
      <c r="JV1413" s="426">
        <v>277</v>
      </c>
      <c r="JW1413" s="426">
        <v>278</v>
      </c>
      <c r="JX1413" s="426">
        <v>279</v>
      </c>
      <c r="JY1413" s="426">
        <v>280</v>
      </c>
      <c r="JZ1413" s="426">
        <v>281</v>
      </c>
      <c r="KA1413" s="426">
        <v>282</v>
      </c>
      <c r="KB1413" s="426">
        <v>283</v>
      </c>
      <c r="KC1413" s="426">
        <v>284</v>
      </c>
      <c r="KD1413" s="426">
        <v>285</v>
      </c>
    </row>
    <row r="1414" spans="4:294" x14ac:dyDescent="0.2">
      <c r="E1414" s="428" t="s">
        <v>157</v>
      </c>
      <c r="F1414" s="426">
        <v>208</v>
      </c>
      <c r="G1414" s="426">
        <v>73</v>
      </c>
      <c r="H1414" s="426">
        <v>200</v>
      </c>
      <c r="I1414" s="426">
        <v>221</v>
      </c>
      <c r="J1414" s="426">
        <v>106</v>
      </c>
      <c r="K1414" s="426">
        <v>222</v>
      </c>
      <c r="L1414" s="426">
        <v>28</v>
      </c>
      <c r="M1414" s="426">
        <v>64</v>
      </c>
      <c r="N1414" s="426">
        <v>207</v>
      </c>
      <c r="O1414" s="426">
        <v>69</v>
      </c>
      <c r="P1414" s="426">
        <v>105</v>
      </c>
      <c r="Q1414" s="426">
        <v>214</v>
      </c>
      <c r="R1414" s="426">
        <v>122</v>
      </c>
      <c r="S1414" s="426">
        <v>281</v>
      </c>
      <c r="T1414" s="426">
        <v>158</v>
      </c>
      <c r="U1414" s="426">
        <v>155</v>
      </c>
      <c r="V1414" s="426">
        <v>223</v>
      </c>
      <c r="W1414" s="426">
        <v>161</v>
      </c>
      <c r="X1414" s="426">
        <v>143</v>
      </c>
      <c r="Y1414" s="426">
        <v>229</v>
      </c>
      <c r="Z1414" s="426">
        <v>267</v>
      </c>
      <c r="AA1414" s="426">
        <v>185</v>
      </c>
      <c r="AB1414" s="426">
        <v>239</v>
      </c>
      <c r="AC1414" s="426">
        <v>100</v>
      </c>
      <c r="AD1414" s="426">
        <v>41</v>
      </c>
      <c r="AE1414" s="426">
        <v>124</v>
      </c>
      <c r="AF1414" s="426">
        <v>25</v>
      </c>
      <c r="AG1414" s="426">
        <v>179</v>
      </c>
      <c r="AH1414" s="426">
        <v>78</v>
      </c>
      <c r="AI1414" s="426">
        <v>282</v>
      </c>
      <c r="AJ1414" s="426">
        <v>167</v>
      </c>
      <c r="AK1414" s="426">
        <v>196</v>
      </c>
      <c r="AL1414" s="426">
        <v>50</v>
      </c>
      <c r="AM1414" s="426">
        <v>245</v>
      </c>
      <c r="AN1414" s="426">
        <v>276</v>
      </c>
      <c r="AO1414" s="426">
        <v>72</v>
      </c>
      <c r="AP1414" s="426">
        <v>104</v>
      </c>
      <c r="AQ1414" s="426">
        <v>211</v>
      </c>
      <c r="AR1414" s="426">
        <v>53</v>
      </c>
      <c r="AS1414" s="426">
        <v>137</v>
      </c>
      <c r="AT1414" s="426">
        <v>269</v>
      </c>
      <c r="AU1414" s="426">
        <v>173</v>
      </c>
      <c r="AV1414" s="426">
        <v>132</v>
      </c>
      <c r="AW1414" s="426">
        <v>151</v>
      </c>
      <c r="AX1414" s="426">
        <v>107</v>
      </c>
      <c r="AY1414" s="426">
        <v>205</v>
      </c>
      <c r="AZ1414" s="426">
        <v>244</v>
      </c>
      <c r="BA1414" s="426">
        <v>197</v>
      </c>
      <c r="BB1414" s="426">
        <v>128</v>
      </c>
      <c r="BC1414" s="426">
        <v>29</v>
      </c>
      <c r="BD1414" s="426">
        <v>97</v>
      </c>
      <c r="BE1414" s="426">
        <v>20</v>
      </c>
      <c r="BF1414" s="426">
        <v>202</v>
      </c>
      <c r="BG1414" s="426">
        <v>7</v>
      </c>
      <c r="BH1414" s="426">
        <v>88</v>
      </c>
      <c r="BI1414" s="426">
        <v>115</v>
      </c>
      <c r="BJ1414" s="426">
        <v>145</v>
      </c>
      <c r="BK1414" s="426">
        <v>82</v>
      </c>
      <c r="BL1414" s="426">
        <v>110</v>
      </c>
      <c r="BM1414" s="426">
        <v>171</v>
      </c>
      <c r="BN1414" s="426">
        <v>209</v>
      </c>
      <c r="BO1414" s="426">
        <v>91</v>
      </c>
      <c r="BP1414" s="426">
        <v>184</v>
      </c>
      <c r="BQ1414" s="426">
        <v>16</v>
      </c>
      <c r="BR1414" s="426">
        <v>131</v>
      </c>
      <c r="BS1414" s="426">
        <v>33</v>
      </c>
      <c r="BT1414" s="426">
        <v>36</v>
      </c>
      <c r="BU1414" s="426">
        <v>77</v>
      </c>
      <c r="BV1414" s="426">
        <v>255</v>
      </c>
      <c r="BW1414" s="426">
        <v>62</v>
      </c>
      <c r="BX1414" s="426">
        <v>13</v>
      </c>
      <c r="BY1414" s="426">
        <v>254</v>
      </c>
      <c r="BZ1414" s="426">
        <v>271</v>
      </c>
      <c r="CA1414" s="426">
        <v>56</v>
      </c>
      <c r="CB1414" s="426">
        <v>183</v>
      </c>
      <c r="CC1414" s="426">
        <v>190</v>
      </c>
      <c r="CD1414" s="426">
        <v>238</v>
      </c>
      <c r="CE1414" s="426">
        <v>219</v>
      </c>
      <c r="CF1414" s="426">
        <v>37</v>
      </c>
      <c r="CG1414" s="426">
        <v>273</v>
      </c>
      <c r="CH1414" s="426">
        <v>108</v>
      </c>
      <c r="CI1414" s="426">
        <v>261</v>
      </c>
      <c r="CJ1414" s="426">
        <v>230</v>
      </c>
      <c r="CK1414" s="426">
        <v>198</v>
      </c>
      <c r="CL1414" s="426">
        <v>83</v>
      </c>
      <c r="CM1414" s="426">
        <v>260</v>
      </c>
      <c r="CN1414" s="426">
        <v>284</v>
      </c>
      <c r="CO1414" s="426">
        <v>120</v>
      </c>
      <c r="CP1414" s="426">
        <v>26</v>
      </c>
      <c r="CQ1414" s="426">
        <v>3</v>
      </c>
      <c r="CR1414" s="426">
        <v>144</v>
      </c>
      <c r="CS1414" s="426">
        <v>89</v>
      </c>
      <c r="CT1414" s="426">
        <v>177</v>
      </c>
      <c r="CU1414" s="426">
        <v>280</v>
      </c>
      <c r="CV1414" s="426">
        <v>224</v>
      </c>
      <c r="CW1414" s="426">
        <v>43</v>
      </c>
      <c r="CX1414" s="426">
        <v>186</v>
      </c>
      <c r="CY1414" s="426">
        <v>87</v>
      </c>
      <c r="CZ1414" s="426">
        <v>148</v>
      </c>
      <c r="DA1414" s="426">
        <v>283</v>
      </c>
      <c r="DB1414" s="426">
        <v>45</v>
      </c>
      <c r="DC1414" s="426">
        <v>103</v>
      </c>
      <c r="DD1414" s="426">
        <v>141</v>
      </c>
      <c r="DE1414" s="426">
        <v>160</v>
      </c>
      <c r="DF1414" s="426">
        <v>6</v>
      </c>
      <c r="DG1414" s="426">
        <v>5</v>
      </c>
      <c r="DH1414" s="426">
        <v>84</v>
      </c>
      <c r="DI1414" s="426">
        <v>146</v>
      </c>
      <c r="DJ1414" s="426">
        <v>47</v>
      </c>
      <c r="DK1414" s="426">
        <v>119</v>
      </c>
      <c r="DL1414" s="426">
        <v>264</v>
      </c>
      <c r="DM1414" s="426">
        <v>226</v>
      </c>
      <c r="DN1414" s="426">
        <v>147</v>
      </c>
      <c r="DO1414" s="426">
        <v>58</v>
      </c>
      <c r="DP1414" s="426">
        <v>51</v>
      </c>
      <c r="DQ1414" s="426">
        <v>113</v>
      </c>
      <c r="DR1414" s="426">
        <v>266</v>
      </c>
      <c r="DS1414" s="426">
        <v>156</v>
      </c>
      <c r="DT1414" s="426">
        <v>32</v>
      </c>
      <c r="DU1414" s="426">
        <v>227</v>
      </c>
      <c r="DV1414" s="426">
        <v>212</v>
      </c>
      <c r="DW1414" s="426">
        <v>159</v>
      </c>
      <c r="DX1414" s="426">
        <v>187</v>
      </c>
      <c r="DY1414" s="426">
        <v>133</v>
      </c>
      <c r="DZ1414" s="426">
        <v>163</v>
      </c>
      <c r="EA1414" s="426">
        <v>169</v>
      </c>
      <c r="EB1414" s="426">
        <v>231</v>
      </c>
      <c r="EC1414" s="426">
        <v>237</v>
      </c>
      <c r="ED1414" s="426">
        <v>46</v>
      </c>
      <c r="EE1414" s="426">
        <v>262</v>
      </c>
      <c r="EF1414" s="426">
        <v>164</v>
      </c>
      <c r="EG1414" s="426">
        <v>246</v>
      </c>
      <c r="EH1414" s="426">
        <v>257</v>
      </c>
      <c r="EI1414" s="426">
        <v>76</v>
      </c>
      <c r="EJ1414" s="426">
        <v>157</v>
      </c>
      <c r="EK1414" s="426">
        <v>154</v>
      </c>
      <c r="EL1414" s="426">
        <v>188</v>
      </c>
      <c r="EM1414" s="426">
        <v>95</v>
      </c>
      <c r="EN1414" s="426">
        <v>252</v>
      </c>
      <c r="EO1414" s="426">
        <v>243</v>
      </c>
      <c r="EP1414" s="426">
        <v>15</v>
      </c>
      <c r="EQ1414" s="426">
        <v>250</v>
      </c>
      <c r="ER1414" s="426">
        <v>236</v>
      </c>
      <c r="ES1414" s="426">
        <v>8</v>
      </c>
      <c r="ET1414" s="426">
        <v>191</v>
      </c>
      <c r="EU1414" s="426">
        <v>30</v>
      </c>
      <c r="EV1414" s="426">
        <v>90</v>
      </c>
      <c r="EW1414" s="426">
        <v>52</v>
      </c>
      <c r="EX1414" s="426">
        <v>126</v>
      </c>
      <c r="EY1414" s="426">
        <v>166</v>
      </c>
      <c r="EZ1414" s="426">
        <v>265</v>
      </c>
      <c r="FA1414" s="426">
        <v>201</v>
      </c>
      <c r="FB1414" s="426">
        <v>277</v>
      </c>
      <c r="FC1414" s="426">
        <v>135</v>
      </c>
      <c r="FD1414" s="426">
        <v>96</v>
      </c>
      <c r="FE1414" s="426">
        <v>150</v>
      </c>
      <c r="FF1414" s="426">
        <v>63</v>
      </c>
      <c r="FG1414" s="426">
        <v>71</v>
      </c>
      <c r="FH1414" s="426">
        <v>85</v>
      </c>
      <c r="FI1414" s="426">
        <v>249</v>
      </c>
      <c r="FJ1414" s="426">
        <v>68</v>
      </c>
      <c r="FK1414" s="426">
        <v>279</v>
      </c>
      <c r="FL1414" s="426">
        <v>81</v>
      </c>
      <c r="FM1414" s="426">
        <v>193</v>
      </c>
      <c r="FN1414" s="426">
        <v>172</v>
      </c>
      <c r="FO1414" s="426">
        <v>218</v>
      </c>
      <c r="FP1414" s="426">
        <v>136</v>
      </c>
      <c r="FQ1414" s="426">
        <v>75</v>
      </c>
      <c r="FR1414" s="426">
        <v>93</v>
      </c>
      <c r="FS1414" s="426">
        <v>248</v>
      </c>
      <c r="FT1414" s="426">
        <v>19</v>
      </c>
      <c r="FU1414" s="426">
        <v>225</v>
      </c>
      <c r="FV1414" s="426">
        <v>74</v>
      </c>
      <c r="FW1414" s="426">
        <v>112</v>
      </c>
      <c r="FX1414" s="426">
        <v>153</v>
      </c>
      <c r="FY1414" s="426">
        <v>138</v>
      </c>
      <c r="FZ1414" s="426">
        <v>9</v>
      </c>
      <c r="GA1414" s="426">
        <v>192</v>
      </c>
      <c r="GB1414" s="426">
        <v>232</v>
      </c>
      <c r="GC1414" s="426">
        <v>17</v>
      </c>
      <c r="GD1414" s="426">
        <v>60</v>
      </c>
      <c r="GE1414" s="426">
        <v>270</v>
      </c>
      <c r="GF1414" s="426">
        <v>70</v>
      </c>
      <c r="GG1414" s="426">
        <v>12</v>
      </c>
      <c r="GH1414" s="426">
        <v>178</v>
      </c>
      <c r="GI1414" s="426">
        <v>54</v>
      </c>
      <c r="GJ1414" s="426">
        <v>240</v>
      </c>
      <c r="GK1414" s="426">
        <v>49</v>
      </c>
      <c r="GL1414" s="426">
        <v>152</v>
      </c>
      <c r="GM1414" s="426">
        <v>116</v>
      </c>
      <c r="GN1414" s="426">
        <v>65</v>
      </c>
      <c r="GO1414" s="426">
        <v>118</v>
      </c>
      <c r="GP1414" s="426">
        <v>256</v>
      </c>
      <c r="GQ1414" s="426">
        <v>275</v>
      </c>
      <c r="GR1414" s="426">
        <v>14</v>
      </c>
      <c r="GS1414" s="426">
        <v>117</v>
      </c>
      <c r="GT1414" s="426">
        <v>61</v>
      </c>
      <c r="GU1414" s="426">
        <v>44</v>
      </c>
      <c r="GV1414" s="426">
        <v>217</v>
      </c>
      <c r="GW1414" s="426">
        <v>39</v>
      </c>
      <c r="GX1414" s="426">
        <v>94</v>
      </c>
      <c r="GY1414" s="426">
        <v>259</v>
      </c>
      <c r="GZ1414" s="426">
        <v>57</v>
      </c>
      <c r="HA1414" s="426">
        <v>1</v>
      </c>
      <c r="HB1414" s="426">
        <v>48</v>
      </c>
      <c r="HC1414" s="426">
        <v>274</v>
      </c>
      <c r="HD1414" s="426">
        <v>23</v>
      </c>
      <c r="HE1414" s="426">
        <v>140</v>
      </c>
      <c r="HF1414" s="426">
        <v>111</v>
      </c>
      <c r="HG1414" s="426">
        <v>253</v>
      </c>
      <c r="HH1414" s="426">
        <v>199</v>
      </c>
      <c r="HI1414" s="426">
        <v>59</v>
      </c>
      <c r="HJ1414" s="426">
        <v>92</v>
      </c>
      <c r="HK1414" s="426">
        <v>162</v>
      </c>
      <c r="HL1414" s="426">
        <v>101</v>
      </c>
      <c r="HM1414" s="426">
        <v>134</v>
      </c>
      <c r="HN1414" s="426">
        <v>194</v>
      </c>
      <c r="HO1414" s="426">
        <v>204</v>
      </c>
      <c r="HP1414" s="426">
        <v>35</v>
      </c>
      <c r="HQ1414" s="426">
        <v>268</v>
      </c>
      <c r="HR1414" s="426">
        <v>79</v>
      </c>
      <c r="HS1414" s="426">
        <v>228</v>
      </c>
      <c r="HT1414" s="426">
        <v>114</v>
      </c>
      <c r="HU1414" s="426">
        <v>272</v>
      </c>
      <c r="HV1414" s="426">
        <v>2</v>
      </c>
      <c r="HW1414" s="426">
        <v>127</v>
      </c>
      <c r="HX1414" s="426">
        <v>98</v>
      </c>
      <c r="HY1414" s="426">
        <v>31</v>
      </c>
      <c r="HZ1414" s="426">
        <v>121</v>
      </c>
      <c r="IA1414" s="426">
        <v>168</v>
      </c>
      <c r="IB1414" s="426">
        <v>142</v>
      </c>
      <c r="IC1414" s="426">
        <v>181</v>
      </c>
      <c r="ID1414" s="426">
        <v>67</v>
      </c>
      <c r="IE1414" s="426">
        <v>285</v>
      </c>
      <c r="IF1414" s="426">
        <v>176</v>
      </c>
      <c r="IG1414" s="426">
        <v>55</v>
      </c>
      <c r="IH1414" s="426">
        <v>210</v>
      </c>
      <c r="II1414" s="426">
        <v>165</v>
      </c>
      <c r="IJ1414" s="426">
        <v>40</v>
      </c>
      <c r="IK1414" s="426">
        <v>258</v>
      </c>
      <c r="IL1414" s="426">
        <v>182</v>
      </c>
      <c r="IM1414" s="426">
        <v>220</v>
      </c>
      <c r="IN1414" s="426">
        <v>247</v>
      </c>
      <c r="IO1414" s="426">
        <v>251</v>
      </c>
      <c r="IP1414" s="426">
        <v>233</v>
      </c>
      <c r="IQ1414" s="426">
        <v>234</v>
      </c>
      <c r="IR1414" s="426">
        <v>80</v>
      </c>
      <c r="IS1414" s="426">
        <v>125</v>
      </c>
      <c r="IT1414" s="426">
        <v>170</v>
      </c>
      <c r="IU1414" s="426">
        <v>86</v>
      </c>
      <c r="IV1414" s="426">
        <v>123</v>
      </c>
      <c r="IW1414" s="426">
        <v>130</v>
      </c>
      <c r="IX1414" s="426">
        <v>149</v>
      </c>
      <c r="IY1414" s="426">
        <v>206</v>
      </c>
      <c r="IZ1414" s="426">
        <v>102</v>
      </c>
      <c r="JA1414" s="426">
        <v>27</v>
      </c>
      <c r="JB1414" s="426">
        <v>139</v>
      </c>
      <c r="JC1414" s="426">
        <v>22</v>
      </c>
      <c r="JD1414" s="426">
        <v>241</v>
      </c>
      <c r="JE1414" s="426">
        <v>99</v>
      </c>
      <c r="JF1414" s="426">
        <v>4</v>
      </c>
      <c r="JG1414" s="426">
        <v>216</v>
      </c>
      <c r="JH1414" s="426">
        <v>235</v>
      </c>
      <c r="JI1414" s="426">
        <v>213</v>
      </c>
      <c r="JJ1414" s="426">
        <v>263</v>
      </c>
      <c r="JK1414" s="426">
        <v>24</v>
      </c>
      <c r="JL1414" s="426">
        <v>18</v>
      </c>
      <c r="JM1414" s="426">
        <v>129</v>
      </c>
      <c r="JN1414" s="426">
        <v>38</v>
      </c>
      <c r="JO1414" s="426">
        <v>174</v>
      </c>
      <c r="JP1414" s="426">
        <v>109</v>
      </c>
      <c r="JQ1414" s="426">
        <v>180</v>
      </c>
      <c r="JR1414" s="426">
        <v>242</v>
      </c>
      <c r="JS1414" s="426">
        <v>21</v>
      </c>
      <c r="JT1414" s="426">
        <v>34</v>
      </c>
      <c r="JU1414" s="426">
        <v>10</v>
      </c>
      <c r="JV1414" s="426">
        <v>175</v>
      </c>
      <c r="JW1414" s="426">
        <v>195</v>
      </c>
      <c r="JX1414" s="426">
        <v>278</v>
      </c>
      <c r="JY1414" s="426">
        <v>203</v>
      </c>
      <c r="JZ1414" s="426">
        <v>189</v>
      </c>
      <c r="KA1414" s="426">
        <v>215</v>
      </c>
      <c r="KB1414" s="426">
        <v>66</v>
      </c>
      <c r="KC1414" s="426">
        <v>42</v>
      </c>
      <c r="KD1414" s="426">
        <v>11</v>
      </c>
    </row>
    <row r="1415" spans="4:294" x14ac:dyDescent="0.2">
      <c r="E1415" s="428" t="s">
        <v>159</v>
      </c>
      <c r="F1415" s="426">
        <v>74</v>
      </c>
      <c r="G1415" s="426">
        <v>48</v>
      </c>
      <c r="H1415" s="426">
        <v>207</v>
      </c>
      <c r="I1415" s="426">
        <v>63</v>
      </c>
      <c r="J1415" s="426">
        <v>108</v>
      </c>
      <c r="K1415" s="426">
        <v>254</v>
      </c>
      <c r="L1415" s="426">
        <v>50</v>
      </c>
      <c r="M1415" s="426">
        <v>171</v>
      </c>
      <c r="N1415" s="426">
        <v>71</v>
      </c>
      <c r="O1415" s="426">
        <v>27</v>
      </c>
      <c r="P1415" s="426">
        <v>99</v>
      </c>
      <c r="Q1415" s="426">
        <v>129</v>
      </c>
      <c r="R1415" s="426">
        <v>159</v>
      </c>
      <c r="S1415" s="426">
        <v>186</v>
      </c>
      <c r="T1415" s="426">
        <v>103</v>
      </c>
      <c r="U1415" s="426">
        <v>183</v>
      </c>
      <c r="V1415" s="426">
        <v>116</v>
      </c>
      <c r="W1415" s="426">
        <v>210</v>
      </c>
      <c r="X1415" s="426">
        <v>51</v>
      </c>
      <c r="Y1415" s="426">
        <v>269</v>
      </c>
      <c r="Z1415" s="426">
        <v>160</v>
      </c>
      <c r="AA1415" s="426">
        <v>168</v>
      </c>
      <c r="AB1415" s="426">
        <v>12</v>
      </c>
      <c r="AC1415" s="426">
        <v>265</v>
      </c>
      <c r="AD1415" s="426">
        <v>132</v>
      </c>
      <c r="AE1415" s="426">
        <v>75</v>
      </c>
      <c r="AF1415" s="426">
        <v>219</v>
      </c>
      <c r="AG1415" s="426">
        <v>76</v>
      </c>
      <c r="AH1415" s="426">
        <v>146</v>
      </c>
      <c r="AI1415" s="426">
        <v>236</v>
      </c>
      <c r="AJ1415" s="426">
        <v>285</v>
      </c>
      <c r="AK1415" s="426">
        <v>131</v>
      </c>
      <c r="AL1415" s="426">
        <v>180</v>
      </c>
      <c r="AM1415" s="426">
        <v>208</v>
      </c>
      <c r="AN1415" s="426">
        <v>52</v>
      </c>
      <c r="AO1415" s="426">
        <v>232</v>
      </c>
      <c r="AP1415" s="426">
        <v>95</v>
      </c>
      <c r="AQ1415" s="426">
        <v>145</v>
      </c>
      <c r="AR1415" s="426">
        <v>201</v>
      </c>
      <c r="AS1415" s="426">
        <v>206</v>
      </c>
      <c r="AT1415" s="426">
        <v>249</v>
      </c>
      <c r="AU1415" s="426">
        <v>133</v>
      </c>
      <c r="AV1415" s="426">
        <v>262</v>
      </c>
      <c r="AW1415" s="426">
        <v>117</v>
      </c>
      <c r="AX1415" s="426">
        <v>223</v>
      </c>
      <c r="AY1415" s="426">
        <v>14</v>
      </c>
      <c r="AZ1415" s="426">
        <v>243</v>
      </c>
      <c r="BA1415" s="426">
        <v>17</v>
      </c>
      <c r="BB1415" s="426">
        <v>155</v>
      </c>
      <c r="BC1415" s="426">
        <v>87</v>
      </c>
      <c r="BD1415" s="426">
        <v>275</v>
      </c>
      <c r="BE1415" s="426">
        <v>230</v>
      </c>
      <c r="BF1415" s="426">
        <v>79</v>
      </c>
      <c r="BG1415" s="426">
        <v>28</v>
      </c>
      <c r="BH1415" s="426">
        <v>18</v>
      </c>
      <c r="BI1415" s="426">
        <v>128</v>
      </c>
      <c r="BJ1415" s="426">
        <v>4</v>
      </c>
      <c r="BK1415" s="426">
        <v>56</v>
      </c>
      <c r="BL1415" s="426">
        <v>250</v>
      </c>
      <c r="BM1415" s="426">
        <v>152</v>
      </c>
      <c r="BN1415" s="426">
        <v>140</v>
      </c>
      <c r="BO1415" s="426">
        <v>163</v>
      </c>
      <c r="BP1415" s="426">
        <v>220</v>
      </c>
      <c r="BQ1415" s="426">
        <v>55</v>
      </c>
      <c r="BR1415" s="426">
        <v>281</v>
      </c>
      <c r="BS1415" s="426">
        <v>278</v>
      </c>
      <c r="BT1415" s="426">
        <v>96</v>
      </c>
      <c r="BU1415" s="426">
        <v>90</v>
      </c>
      <c r="BV1415" s="426">
        <v>91</v>
      </c>
      <c r="BW1415" s="426">
        <v>256</v>
      </c>
      <c r="BX1415" s="426">
        <v>255</v>
      </c>
      <c r="BY1415" s="426">
        <v>178</v>
      </c>
      <c r="BZ1415" s="426">
        <v>80</v>
      </c>
      <c r="CA1415" s="426">
        <v>68</v>
      </c>
      <c r="CB1415" s="426">
        <v>97</v>
      </c>
      <c r="CC1415" s="426">
        <v>174</v>
      </c>
      <c r="CD1415" s="426">
        <v>120</v>
      </c>
      <c r="CE1415" s="426">
        <v>214</v>
      </c>
      <c r="CF1415" s="426">
        <v>142</v>
      </c>
      <c r="CG1415" s="426">
        <v>188</v>
      </c>
      <c r="CH1415" s="426">
        <v>245</v>
      </c>
      <c r="CI1415" s="426">
        <v>179</v>
      </c>
      <c r="CJ1415" s="426">
        <v>19</v>
      </c>
      <c r="CK1415" s="426">
        <v>222</v>
      </c>
      <c r="CL1415" s="426">
        <v>89</v>
      </c>
      <c r="CM1415" s="426">
        <v>107</v>
      </c>
      <c r="CN1415" s="426">
        <v>241</v>
      </c>
      <c r="CO1415" s="426">
        <v>270</v>
      </c>
      <c r="CP1415" s="426">
        <v>263</v>
      </c>
      <c r="CQ1415" s="426">
        <v>94</v>
      </c>
      <c r="CR1415" s="426">
        <v>240</v>
      </c>
      <c r="CS1415" s="426">
        <v>258</v>
      </c>
      <c r="CT1415" s="426">
        <v>169</v>
      </c>
      <c r="CU1415" s="426">
        <v>182</v>
      </c>
      <c r="CV1415" s="426">
        <v>22</v>
      </c>
      <c r="CW1415" s="426">
        <v>78</v>
      </c>
      <c r="CX1415" s="426">
        <v>200</v>
      </c>
      <c r="CY1415" s="426">
        <v>121</v>
      </c>
      <c r="CZ1415" s="426">
        <v>216</v>
      </c>
      <c r="DA1415" s="426">
        <v>92</v>
      </c>
      <c r="DB1415" s="426">
        <v>175</v>
      </c>
      <c r="DC1415" s="426">
        <v>191</v>
      </c>
      <c r="DD1415" s="426">
        <v>154</v>
      </c>
      <c r="DE1415" s="426">
        <v>23</v>
      </c>
      <c r="DF1415" s="426">
        <v>267</v>
      </c>
      <c r="DG1415" s="426">
        <v>137</v>
      </c>
      <c r="DH1415" s="426">
        <v>153</v>
      </c>
      <c r="DI1415" s="426">
        <v>60</v>
      </c>
      <c r="DJ1415" s="426">
        <v>192</v>
      </c>
      <c r="DK1415" s="426">
        <v>109</v>
      </c>
      <c r="DL1415" s="426">
        <v>217</v>
      </c>
      <c r="DM1415" s="426">
        <v>199</v>
      </c>
      <c r="DN1415" s="426">
        <v>130</v>
      </c>
      <c r="DO1415" s="426">
        <v>231</v>
      </c>
      <c r="DP1415" s="426">
        <v>57</v>
      </c>
      <c r="DQ1415" s="426">
        <v>3</v>
      </c>
      <c r="DR1415" s="426">
        <v>184</v>
      </c>
      <c r="DS1415" s="426">
        <v>151</v>
      </c>
      <c r="DT1415" s="426">
        <v>25</v>
      </c>
      <c r="DU1415" s="426">
        <v>251</v>
      </c>
      <c r="DV1415" s="426">
        <v>203</v>
      </c>
      <c r="DW1415" s="426">
        <v>149</v>
      </c>
      <c r="DX1415" s="426">
        <v>9</v>
      </c>
      <c r="DY1415" s="426">
        <v>260</v>
      </c>
      <c r="DZ1415" s="426">
        <v>197</v>
      </c>
      <c r="EA1415" s="426">
        <v>44</v>
      </c>
      <c r="EB1415" s="426">
        <v>166</v>
      </c>
      <c r="EC1415" s="426">
        <v>284</v>
      </c>
      <c r="ED1415" s="426">
        <v>181</v>
      </c>
      <c r="EE1415" s="426">
        <v>24</v>
      </c>
      <c r="EF1415" s="426">
        <v>229</v>
      </c>
      <c r="EG1415" s="426">
        <v>195</v>
      </c>
      <c r="EH1415" s="426">
        <v>16</v>
      </c>
      <c r="EI1415" s="426">
        <v>81</v>
      </c>
      <c r="EJ1415" s="426">
        <v>73</v>
      </c>
      <c r="EK1415" s="426">
        <v>235</v>
      </c>
      <c r="EL1415" s="426">
        <v>41</v>
      </c>
      <c r="EM1415" s="426">
        <v>15</v>
      </c>
      <c r="EN1415" s="426">
        <v>190</v>
      </c>
      <c r="EO1415" s="426">
        <v>54</v>
      </c>
      <c r="EP1415" s="426">
        <v>135</v>
      </c>
      <c r="EQ1415" s="426">
        <v>101</v>
      </c>
      <c r="ER1415" s="426">
        <v>194</v>
      </c>
      <c r="ES1415" s="426">
        <v>123</v>
      </c>
      <c r="ET1415" s="426">
        <v>226</v>
      </c>
      <c r="EU1415" s="426">
        <v>53</v>
      </c>
      <c r="EV1415" s="426">
        <v>70</v>
      </c>
      <c r="EW1415" s="426">
        <v>102</v>
      </c>
      <c r="EX1415" s="426">
        <v>113</v>
      </c>
      <c r="EY1415" s="426">
        <v>196</v>
      </c>
      <c r="EZ1415" s="426">
        <v>213</v>
      </c>
      <c r="FA1415" s="426">
        <v>40</v>
      </c>
      <c r="FB1415" s="426">
        <v>104</v>
      </c>
      <c r="FC1415" s="426">
        <v>247</v>
      </c>
      <c r="FD1415" s="426">
        <v>156</v>
      </c>
      <c r="FE1415" s="426">
        <v>110</v>
      </c>
      <c r="FF1415" s="426">
        <v>248</v>
      </c>
      <c r="FG1415" s="426">
        <v>185</v>
      </c>
      <c r="FH1415" s="426">
        <v>13</v>
      </c>
      <c r="FI1415" s="426">
        <v>261</v>
      </c>
      <c r="FJ1415" s="426">
        <v>157</v>
      </c>
      <c r="FK1415" s="426">
        <v>8</v>
      </c>
      <c r="FL1415" s="426">
        <v>150</v>
      </c>
      <c r="FM1415" s="426">
        <v>43</v>
      </c>
      <c r="FN1415" s="426">
        <v>98</v>
      </c>
      <c r="FO1415" s="426">
        <v>148</v>
      </c>
      <c r="FP1415" s="426">
        <v>239</v>
      </c>
      <c r="FQ1415" s="426">
        <v>42</v>
      </c>
      <c r="FR1415" s="426">
        <v>105</v>
      </c>
      <c r="FS1415" s="426">
        <v>127</v>
      </c>
      <c r="FT1415" s="426">
        <v>253</v>
      </c>
      <c r="FU1415" s="426">
        <v>38</v>
      </c>
      <c r="FV1415" s="426">
        <v>227</v>
      </c>
      <c r="FW1415" s="426">
        <v>136</v>
      </c>
      <c r="FX1415" s="426">
        <v>124</v>
      </c>
      <c r="FY1415" s="426">
        <v>224</v>
      </c>
      <c r="FZ1415" s="426">
        <v>134</v>
      </c>
      <c r="GA1415" s="426">
        <v>272</v>
      </c>
      <c r="GB1415" s="426">
        <v>141</v>
      </c>
      <c r="GC1415" s="426">
        <v>211</v>
      </c>
      <c r="GD1415" s="426">
        <v>88</v>
      </c>
      <c r="GE1415" s="426">
        <v>10</v>
      </c>
      <c r="GF1415" s="426">
        <v>162</v>
      </c>
      <c r="GG1415" s="426">
        <v>66</v>
      </c>
      <c r="GH1415" s="426">
        <v>122</v>
      </c>
      <c r="GI1415" s="426">
        <v>34</v>
      </c>
      <c r="GJ1415" s="426">
        <v>234</v>
      </c>
      <c r="GK1415" s="426">
        <v>139</v>
      </c>
      <c r="GL1415" s="426">
        <v>177</v>
      </c>
      <c r="GM1415" s="426">
        <v>173</v>
      </c>
      <c r="GN1415" s="426">
        <v>100</v>
      </c>
      <c r="GO1415" s="426">
        <v>273</v>
      </c>
      <c r="GP1415" s="426">
        <v>7</v>
      </c>
      <c r="GQ1415" s="426">
        <v>33</v>
      </c>
      <c r="GR1415" s="426">
        <v>228</v>
      </c>
      <c r="GS1415" s="426">
        <v>58</v>
      </c>
      <c r="GT1415" s="426">
        <v>193</v>
      </c>
      <c r="GU1415" s="426">
        <v>111</v>
      </c>
      <c r="GV1415" s="426">
        <v>187</v>
      </c>
      <c r="GW1415" s="426">
        <v>82</v>
      </c>
      <c r="GX1415" s="426">
        <v>283</v>
      </c>
      <c r="GY1415" s="426">
        <v>205</v>
      </c>
      <c r="GZ1415" s="426">
        <v>112</v>
      </c>
      <c r="HA1415" s="426">
        <v>161</v>
      </c>
      <c r="HB1415" s="426">
        <v>118</v>
      </c>
      <c r="HC1415" s="426">
        <v>119</v>
      </c>
      <c r="HD1415" s="426">
        <v>143</v>
      </c>
      <c r="HE1415" s="426">
        <v>1</v>
      </c>
      <c r="HF1415" s="426">
        <v>242</v>
      </c>
      <c r="HG1415" s="426">
        <v>271</v>
      </c>
      <c r="HH1415" s="426">
        <v>84</v>
      </c>
      <c r="HI1415" s="426">
        <v>29</v>
      </c>
      <c r="HJ1415" s="426">
        <v>2</v>
      </c>
      <c r="HK1415" s="426">
        <v>138</v>
      </c>
      <c r="HL1415" s="426">
        <v>36</v>
      </c>
      <c r="HM1415" s="426">
        <v>39</v>
      </c>
      <c r="HN1415" s="426">
        <v>35</v>
      </c>
      <c r="HO1415" s="426">
        <v>47</v>
      </c>
      <c r="HP1415" s="426">
        <v>30</v>
      </c>
      <c r="HQ1415" s="426">
        <v>164</v>
      </c>
      <c r="HR1415" s="426">
        <v>204</v>
      </c>
      <c r="HS1415" s="426">
        <v>170</v>
      </c>
      <c r="HT1415" s="426">
        <v>264</v>
      </c>
      <c r="HU1415" s="426">
        <v>45</v>
      </c>
      <c r="HV1415" s="426">
        <v>274</v>
      </c>
      <c r="HW1415" s="426">
        <v>252</v>
      </c>
      <c r="HX1415" s="426">
        <v>158</v>
      </c>
      <c r="HY1415" s="426">
        <v>59</v>
      </c>
      <c r="HZ1415" s="426">
        <v>65</v>
      </c>
      <c r="IA1415" s="426">
        <v>77</v>
      </c>
      <c r="IB1415" s="426">
        <v>279</v>
      </c>
      <c r="IC1415" s="426">
        <v>93</v>
      </c>
      <c r="ID1415" s="426">
        <v>20</v>
      </c>
      <c r="IE1415" s="426">
        <v>31</v>
      </c>
      <c r="IF1415" s="426">
        <v>212</v>
      </c>
      <c r="IG1415" s="426">
        <v>225</v>
      </c>
      <c r="IH1415" s="426">
        <v>268</v>
      </c>
      <c r="II1415" s="426">
        <v>62</v>
      </c>
      <c r="IJ1415" s="426">
        <v>246</v>
      </c>
      <c r="IK1415" s="426">
        <v>237</v>
      </c>
      <c r="IL1415" s="426">
        <v>259</v>
      </c>
      <c r="IM1415" s="426">
        <v>49</v>
      </c>
      <c r="IN1415" s="426">
        <v>244</v>
      </c>
      <c r="IO1415" s="426">
        <v>147</v>
      </c>
      <c r="IP1415" s="426">
        <v>126</v>
      </c>
      <c r="IQ1415" s="426">
        <v>277</v>
      </c>
      <c r="IR1415" s="426">
        <v>125</v>
      </c>
      <c r="IS1415" s="426">
        <v>69</v>
      </c>
      <c r="IT1415" s="426">
        <v>202</v>
      </c>
      <c r="IU1415" s="426">
        <v>218</v>
      </c>
      <c r="IV1415" s="426">
        <v>172</v>
      </c>
      <c r="IW1415" s="426">
        <v>106</v>
      </c>
      <c r="IX1415" s="426">
        <v>144</v>
      </c>
      <c r="IY1415" s="426">
        <v>67</v>
      </c>
      <c r="IZ1415" s="426">
        <v>266</v>
      </c>
      <c r="JA1415" s="426">
        <v>85</v>
      </c>
      <c r="JB1415" s="426">
        <v>198</v>
      </c>
      <c r="JC1415" s="426">
        <v>37</v>
      </c>
      <c r="JD1415" s="426">
        <v>282</v>
      </c>
      <c r="JE1415" s="426">
        <v>26</v>
      </c>
      <c r="JF1415" s="426">
        <v>83</v>
      </c>
      <c r="JG1415" s="426">
        <v>176</v>
      </c>
      <c r="JH1415" s="426">
        <v>215</v>
      </c>
      <c r="JI1415" s="426">
        <v>257</v>
      </c>
      <c r="JJ1415" s="426">
        <v>21</v>
      </c>
      <c r="JK1415" s="426">
        <v>64</v>
      </c>
      <c r="JL1415" s="426">
        <v>114</v>
      </c>
      <c r="JM1415" s="426">
        <v>11</v>
      </c>
      <c r="JN1415" s="426">
        <v>6</v>
      </c>
      <c r="JO1415" s="426">
        <v>46</v>
      </c>
      <c r="JP1415" s="426">
        <v>233</v>
      </c>
      <c r="JQ1415" s="426">
        <v>221</v>
      </c>
      <c r="JR1415" s="426">
        <v>276</v>
      </c>
      <c r="JS1415" s="426">
        <v>5</v>
      </c>
      <c r="JT1415" s="426">
        <v>209</v>
      </c>
      <c r="JU1415" s="426">
        <v>32</v>
      </c>
      <c r="JV1415" s="426">
        <v>189</v>
      </c>
      <c r="JW1415" s="426">
        <v>86</v>
      </c>
      <c r="JX1415" s="426">
        <v>238</v>
      </c>
      <c r="JY1415" s="426">
        <v>61</v>
      </c>
      <c r="JZ1415" s="426">
        <v>280</v>
      </c>
      <c r="KA1415" s="426">
        <v>165</v>
      </c>
      <c r="KB1415" s="426">
        <v>115</v>
      </c>
      <c r="KC1415" s="426">
        <v>167</v>
      </c>
      <c r="KD1415" s="426">
        <v>72</v>
      </c>
    </row>
    <row r="1417" spans="4:294" x14ac:dyDescent="0.2">
      <c r="D1417" s="429">
        <v>286</v>
      </c>
      <c r="E1417" s="429" t="s">
        <v>179</v>
      </c>
    </row>
    <row r="1418" spans="4:294" x14ac:dyDescent="0.2">
      <c r="E1418" s="428" t="s">
        <v>130</v>
      </c>
      <c r="F1418" s="426">
        <v>1</v>
      </c>
      <c r="G1418" s="426">
        <v>2</v>
      </c>
      <c r="H1418" s="426">
        <v>3</v>
      </c>
      <c r="I1418" s="426">
        <v>4</v>
      </c>
      <c r="J1418" s="426">
        <v>5</v>
      </c>
      <c r="K1418" s="426">
        <v>6</v>
      </c>
      <c r="L1418" s="426">
        <v>7</v>
      </c>
      <c r="M1418" s="426">
        <v>8</v>
      </c>
      <c r="N1418" s="426">
        <v>9</v>
      </c>
      <c r="O1418" s="426">
        <v>10</v>
      </c>
      <c r="P1418" s="426">
        <v>11</v>
      </c>
      <c r="Q1418" s="426">
        <v>12</v>
      </c>
      <c r="R1418" s="426">
        <v>13</v>
      </c>
      <c r="S1418" s="426">
        <v>14</v>
      </c>
      <c r="T1418" s="426">
        <v>15</v>
      </c>
      <c r="U1418" s="426">
        <v>16</v>
      </c>
      <c r="V1418" s="426">
        <v>17</v>
      </c>
      <c r="W1418" s="426">
        <v>18</v>
      </c>
      <c r="X1418" s="426">
        <v>19</v>
      </c>
      <c r="Y1418" s="426">
        <v>20</v>
      </c>
      <c r="Z1418" s="426">
        <v>21</v>
      </c>
      <c r="AA1418" s="426">
        <v>22</v>
      </c>
      <c r="AB1418" s="426">
        <v>23</v>
      </c>
      <c r="AC1418" s="426">
        <v>24</v>
      </c>
      <c r="AD1418" s="426">
        <v>25</v>
      </c>
      <c r="AE1418" s="426">
        <v>26</v>
      </c>
      <c r="AF1418" s="426">
        <v>27</v>
      </c>
      <c r="AG1418" s="426">
        <v>28</v>
      </c>
      <c r="AH1418" s="426">
        <v>29</v>
      </c>
      <c r="AI1418" s="426">
        <v>30</v>
      </c>
      <c r="AJ1418" s="426">
        <v>31</v>
      </c>
      <c r="AK1418" s="426">
        <v>32</v>
      </c>
      <c r="AL1418" s="426">
        <v>33</v>
      </c>
      <c r="AM1418" s="426">
        <v>34</v>
      </c>
      <c r="AN1418" s="426">
        <v>35</v>
      </c>
      <c r="AO1418" s="426">
        <v>36</v>
      </c>
      <c r="AP1418" s="426">
        <v>37</v>
      </c>
      <c r="AQ1418" s="426">
        <v>38</v>
      </c>
      <c r="AR1418" s="426">
        <v>39</v>
      </c>
      <c r="AS1418" s="426">
        <v>40</v>
      </c>
      <c r="AT1418" s="426">
        <v>41</v>
      </c>
      <c r="AU1418" s="426">
        <v>42</v>
      </c>
      <c r="AV1418" s="426">
        <v>43</v>
      </c>
      <c r="AW1418" s="426">
        <v>44</v>
      </c>
      <c r="AX1418" s="426">
        <v>45</v>
      </c>
      <c r="AY1418" s="426">
        <v>46</v>
      </c>
      <c r="AZ1418" s="426">
        <v>47</v>
      </c>
      <c r="BA1418" s="426">
        <v>48</v>
      </c>
      <c r="BB1418" s="426">
        <v>49</v>
      </c>
      <c r="BC1418" s="426">
        <v>50</v>
      </c>
      <c r="BD1418" s="426">
        <v>51</v>
      </c>
      <c r="BE1418" s="426">
        <v>52</v>
      </c>
      <c r="BF1418" s="426">
        <v>53</v>
      </c>
      <c r="BG1418" s="426">
        <v>54</v>
      </c>
      <c r="BH1418" s="426">
        <v>55</v>
      </c>
      <c r="BI1418" s="426">
        <v>56</v>
      </c>
      <c r="BJ1418" s="426">
        <v>57</v>
      </c>
      <c r="BK1418" s="426">
        <v>58</v>
      </c>
      <c r="BL1418" s="426">
        <v>59</v>
      </c>
      <c r="BM1418" s="426">
        <v>60</v>
      </c>
      <c r="BN1418" s="426">
        <v>61</v>
      </c>
      <c r="BO1418" s="426">
        <v>62</v>
      </c>
      <c r="BP1418" s="426">
        <v>63</v>
      </c>
      <c r="BQ1418" s="426">
        <v>64</v>
      </c>
      <c r="BR1418" s="426">
        <v>65</v>
      </c>
      <c r="BS1418" s="426">
        <v>66</v>
      </c>
      <c r="BT1418" s="426">
        <v>67</v>
      </c>
      <c r="BU1418" s="426">
        <v>68</v>
      </c>
      <c r="BV1418" s="426">
        <v>69</v>
      </c>
      <c r="BW1418" s="426">
        <v>70</v>
      </c>
      <c r="BX1418" s="426">
        <v>71</v>
      </c>
      <c r="BY1418" s="426">
        <v>72</v>
      </c>
      <c r="BZ1418" s="426">
        <v>73</v>
      </c>
      <c r="CA1418" s="426">
        <v>74</v>
      </c>
      <c r="CB1418" s="426">
        <v>75</v>
      </c>
      <c r="CC1418" s="426">
        <v>76</v>
      </c>
      <c r="CD1418" s="426">
        <v>77</v>
      </c>
      <c r="CE1418" s="426">
        <v>78</v>
      </c>
      <c r="CF1418" s="426">
        <v>79</v>
      </c>
      <c r="CG1418" s="426">
        <v>80</v>
      </c>
      <c r="CH1418" s="426">
        <v>81</v>
      </c>
      <c r="CI1418" s="426">
        <v>82</v>
      </c>
      <c r="CJ1418" s="426">
        <v>83</v>
      </c>
      <c r="CK1418" s="426">
        <v>84</v>
      </c>
      <c r="CL1418" s="426">
        <v>85</v>
      </c>
      <c r="CM1418" s="426">
        <v>86</v>
      </c>
      <c r="CN1418" s="426">
        <v>87</v>
      </c>
      <c r="CO1418" s="426">
        <v>88</v>
      </c>
      <c r="CP1418" s="426">
        <v>89</v>
      </c>
      <c r="CQ1418" s="426">
        <v>90</v>
      </c>
      <c r="CR1418" s="426">
        <v>91</v>
      </c>
      <c r="CS1418" s="426">
        <v>92</v>
      </c>
      <c r="CT1418" s="426">
        <v>93</v>
      </c>
      <c r="CU1418" s="426">
        <v>94</v>
      </c>
      <c r="CV1418" s="426">
        <v>95</v>
      </c>
      <c r="CW1418" s="426">
        <v>96</v>
      </c>
      <c r="CX1418" s="426">
        <v>97</v>
      </c>
      <c r="CY1418" s="426">
        <v>98</v>
      </c>
      <c r="CZ1418" s="426">
        <v>99</v>
      </c>
      <c r="DA1418" s="426">
        <v>100</v>
      </c>
      <c r="DB1418" s="426">
        <v>101</v>
      </c>
      <c r="DC1418" s="426">
        <v>102</v>
      </c>
      <c r="DD1418" s="426">
        <v>103</v>
      </c>
      <c r="DE1418" s="426">
        <v>104</v>
      </c>
      <c r="DF1418" s="426">
        <v>105</v>
      </c>
      <c r="DG1418" s="426">
        <v>106</v>
      </c>
      <c r="DH1418" s="426">
        <v>107</v>
      </c>
      <c r="DI1418" s="426">
        <v>108</v>
      </c>
      <c r="DJ1418" s="426">
        <v>109</v>
      </c>
      <c r="DK1418" s="426">
        <v>110</v>
      </c>
      <c r="DL1418" s="426">
        <v>111</v>
      </c>
      <c r="DM1418" s="426">
        <v>112</v>
      </c>
      <c r="DN1418" s="426">
        <v>113</v>
      </c>
      <c r="DO1418" s="426">
        <v>114</v>
      </c>
      <c r="DP1418" s="426">
        <v>115</v>
      </c>
      <c r="DQ1418" s="426">
        <v>116</v>
      </c>
      <c r="DR1418" s="426">
        <v>117</v>
      </c>
      <c r="DS1418" s="426">
        <v>118</v>
      </c>
      <c r="DT1418" s="426">
        <v>119</v>
      </c>
      <c r="DU1418" s="426">
        <v>120</v>
      </c>
      <c r="DV1418" s="426">
        <v>121</v>
      </c>
      <c r="DW1418" s="426">
        <v>122</v>
      </c>
      <c r="DX1418" s="426">
        <v>123</v>
      </c>
      <c r="DY1418" s="426">
        <v>124</v>
      </c>
      <c r="DZ1418" s="426">
        <v>125</v>
      </c>
      <c r="EA1418" s="426">
        <v>126</v>
      </c>
      <c r="EB1418" s="426">
        <v>127</v>
      </c>
      <c r="EC1418" s="426">
        <v>128</v>
      </c>
      <c r="ED1418" s="426">
        <v>129</v>
      </c>
      <c r="EE1418" s="426">
        <v>130</v>
      </c>
      <c r="EF1418" s="426">
        <v>131</v>
      </c>
      <c r="EG1418" s="426">
        <v>132</v>
      </c>
      <c r="EH1418" s="426">
        <v>133</v>
      </c>
      <c r="EI1418" s="426">
        <v>134</v>
      </c>
      <c r="EJ1418" s="426">
        <v>135</v>
      </c>
      <c r="EK1418" s="426">
        <v>136</v>
      </c>
      <c r="EL1418" s="426">
        <v>137</v>
      </c>
      <c r="EM1418" s="426">
        <v>138</v>
      </c>
      <c r="EN1418" s="426">
        <v>139</v>
      </c>
      <c r="EO1418" s="426">
        <v>140</v>
      </c>
      <c r="EP1418" s="426">
        <v>141</v>
      </c>
      <c r="EQ1418" s="426">
        <v>142</v>
      </c>
      <c r="ER1418" s="426">
        <v>143</v>
      </c>
      <c r="ES1418" s="426">
        <v>144</v>
      </c>
      <c r="ET1418" s="426">
        <v>145</v>
      </c>
      <c r="EU1418" s="426">
        <v>146</v>
      </c>
      <c r="EV1418" s="426">
        <v>147</v>
      </c>
      <c r="EW1418" s="426">
        <v>148</v>
      </c>
      <c r="EX1418" s="426">
        <v>149</v>
      </c>
      <c r="EY1418" s="426">
        <v>150</v>
      </c>
      <c r="EZ1418" s="426">
        <v>151</v>
      </c>
      <c r="FA1418" s="426">
        <v>152</v>
      </c>
      <c r="FB1418" s="426">
        <v>153</v>
      </c>
      <c r="FC1418" s="426">
        <v>154</v>
      </c>
      <c r="FD1418" s="426">
        <v>155</v>
      </c>
      <c r="FE1418" s="426">
        <v>156</v>
      </c>
      <c r="FF1418" s="426">
        <v>157</v>
      </c>
      <c r="FG1418" s="426">
        <v>158</v>
      </c>
      <c r="FH1418" s="426">
        <v>159</v>
      </c>
      <c r="FI1418" s="426">
        <v>160</v>
      </c>
      <c r="FJ1418" s="426">
        <v>161</v>
      </c>
      <c r="FK1418" s="426">
        <v>162</v>
      </c>
      <c r="FL1418" s="426">
        <v>163</v>
      </c>
      <c r="FM1418" s="426">
        <v>164</v>
      </c>
      <c r="FN1418" s="426">
        <v>165</v>
      </c>
      <c r="FO1418" s="426">
        <v>166</v>
      </c>
      <c r="FP1418" s="426">
        <v>167</v>
      </c>
      <c r="FQ1418" s="426">
        <v>168</v>
      </c>
      <c r="FR1418" s="426">
        <v>169</v>
      </c>
      <c r="FS1418" s="426">
        <v>170</v>
      </c>
      <c r="FT1418" s="426">
        <v>171</v>
      </c>
      <c r="FU1418" s="426">
        <v>172</v>
      </c>
      <c r="FV1418" s="426">
        <v>173</v>
      </c>
      <c r="FW1418" s="426">
        <v>174</v>
      </c>
      <c r="FX1418" s="426">
        <v>175</v>
      </c>
      <c r="FY1418" s="426">
        <v>176</v>
      </c>
      <c r="FZ1418" s="426">
        <v>177</v>
      </c>
      <c r="GA1418" s="426">
        <v>178</v>
      </c>
      <c r="GB1418" s="426">
        <v>179</v>
      </c>
      <c r="GC1418" s="426">
        <v>180</v>
      </c>
      <c r="GD1418" s="426">
        <v>181</v>
      </c>
      <c r="GE1418" s="426">
        <v>182</v>
      </c>
      <c r="GF1418" s="426">
        <v>183</v>
      </c>
      <c r="GG1418" s="426">
        <v>184</v>
      </c>
      <c r="GH1418" s="426">
        <v>185</v>
      </c>
      <c r="GI1418" s="426">
        <v>186</v>
      </c>
      <c r="GJ1418" s="426">
        <v>187</v>
      </c>
      <c r="GK1418" s="426">
        <v>188</v>
      </c>
      <c r="GL1418" s="426">
        <v>189</v>
      </c>
      <c r="GM1418" s="426">
        <v>190</v>
      </c>
      <c r="GN1418" s="426">
        <v>191</v>
      </c>
      <c r="GO1418" s="426">
        <v>192</v>
      </c>
      <c r="GP1418" s="426">
        <v>193</v>
      </c>
      <c r="GQ1418" s="426">
        <v>194</v>
      </c>
      <c r="GR1418" s="426">
        <v>195</v>
      </c>
      <c r="GS1418" s="426">
        <v>196</v>
      </c>
      <c r="GT1418" s="426">
        <v>197</v>
      </c>
      <c r="GU1418" s="426">
        <v>198</v>
      </c>
      <c r="GV1418" s="426">
        <v>199</v>
      </c>
      <c r="GW1418" s="426">
        <v>200</v>
      </c>
      <c r="GX1418" s="426">
        <v>201</v>
      </c>
      <c r="GY1418" s="426">
        <v>202</v>
      </c>
      <c r="GZ1418" s="426">
        <v>203</v>
      </c>
      <c r="HA1418" s="426">
        <v>204</v>
      </c>
      <c r="HB1418" s="426">
        <v>205</v>
      </c>
      <c r="HC1418" s="426">
        <v>206</v>
      </c>
      <c r="HD1418" s="426">
        <v>207</v>
      </c>
      <c r="HE1418" s="426">
        <v>208</v>
      </c>
      <c r="HF1418" s="426">
        <v>209</v>
      </c>
      <c r="HG1418" s="426">
        <v>210</v>
      </c>
      <c r="HH1418" s="426">
        <v>211</v>
      </c>
      <c r="HI1418" s="426">
        <v>212</v>
      </c>
      <c r="HJ1418" s="426">
        <v>213</v>
      </c>
      <c r="HK1418" s="426">
        <v>214</v>
      </c>
      <c r="HL1418" s="426">
        <v>215</v>
      </c>
      <c r="HM1418" s="426">
        <v>216</v>
      </c>
      <c r="HN1418" s="426">
        <v>217</v>
      </c>
      <c r="HO1418" s="426">
        <v>218</v>
      </c>
      <c r="HP1418" s="426">
        <v>219</v>
      </c>
      <c r="HQ1418" s="426">
        <v>220</v>
      </c>
      <c r="HR1418" s="426">
        <v>221</v>
      </c>
      <c r="HS1418" s="426">
        <v>222</v>
      </c>
      <c r="HT1418" s="426">
        <v>223</v>
      </c>
      <c r="HU1418" s="426">
        <v>224</v>
      </c>
      <c r="HV1418" s="426">
        <v>225</v>
      </c>
      <c r="HW1418" s="426">
        <v>226</v>
      </c>
      <c r="HX1418" s="426">
        <v>227</v>
      </c>
      <c r="HY1418" s="426">
        <v>228</v>
      </c>
      <c r="HZ1418" s="426">
        <v>229</v>
      </c>
      <c r="IA1418" s="426">
        <v>230</v>
      </c>
      <c r="IB1418" s="426">
        <v>231</v>
      </c>
      <c r="IC1418" s="426">
        <v>232</v>
      </c>
      <c r="ID1418" s="426">
        <v>233</v>
      </c>
      <c r="IE1418" s="426">
        <v>234</v>
      </c>
      <c r="IF1418" s="426">
        <v>235</v>
      </c>
      <c r="IG1418" s="426">
        <v>236</v>
      </c>
      <c r="IH1418" s="426">
        <v>237</v>
      </c>
      <c r="II1418" s="426">
        <v>238</v>
      </c>
      <c r="IJ1418" s="426">
        <v>239</v>
      </c>
      <c r="IK1418" s="426">
        <v>240</v>
      </c>
      <c r="IL1418" s="426">
        <v>241</v>
      </c>
      <c r="IM1418" s="426">
        <v>242</v>
      </c>
      <c r="IN1418" s="426">
        <v>243</v>
      </c>
      <c r="IO1418" s="426">
        <v>244</v>
      </c>
      <c r="IP1418" s="426">
        <v>245</v>
      </c>
      <c r="IQ1418" s="426">
        <v>246</v>
      </c>
      <c r="IR1418" s="426">
        <v>247</v>
      </c>
      <c r="IS1418" s="426">
        <v>248</v>
      </c>
      <c r="IT1418" s="426">
        <v>249</v>
      </c>
      <c r="IU1418" s="426">
        <v>250</v>
      </c>
      <c r="IV1418" s="426">
        <v>251</v>
      </c>
      <c r="IW1418" s="426">
        <v>252</v>
      </c>
      <c r="IX1418" s="426">
        <v>253</v>
      </c>
      <c r="IY1418" s="426">
        <v>254</v>
      </c>
      <c r="IZ1418" s="426">
        <v>255</v>
      </c>
      <c r="JA1418" s="426">
        <v>256</v>
      </c>
      <c r="JB1418" s="426">
        <v>257</v>
      </c>
      <c r="JC1418" s="426">
        <v>258</v>
      </c>
      <c r="JD1418" s="426">
        <v>259</v>
      </c>
      <c r="JE1418" s="426">
        <v>260</v>
      </c>
      <c r="JF1418" s="426">
        <v>261</v>
      </c>
      <c r="JG1418" s="426">
        <v>262</v>
      </c>
      <c r="JH1418" s="426">
        <v>263</v>
      </c>
      <c r="JI1418" s="426">
        <v>264</v>
      </c>
      <c r="JJ1418" s="426">
        <v>265</v>
      </c>
      <c r="JK1418" s="426">
        <v>266</v>
      </c>
      <c r="JL1418" s="426">
        <v>267</v>
      </c>
      <c r="JM1418" s="426">
        <v>268</v>
      </c>
      <c r="JN1418" s="426">
        <v>269</v>
      </c>
      <c r="JO1418" s="426">
        <v>270</v>
      </c>
      <c r="JP1418" s="426">
        <v>271</v>
      </c>
      <c r="JQ1418" s="426">
        <v>272</v>
      </c>
      <c r="JR1418" s="426">
        <v>273</v>
      </c>
      <c r="JS1418" s="426">
        <v>274</v>
      </c>
      <c r="JU1418" s="426">
        <v>275</v>
      </c>
      <c r="JV1418" s="426">
        <v>276</v>
      </c>
      <c r="JW1418" s="426">
        <v>277</v>
      </c>
      <c r="JX1418" s="426">
        <v>278</v>
      </c>
      <c r="JZ1418" s="426">
        <v>279</v>
      </c>
      <c r="KA1418" s="426">
        <v>280</v>
      </c>
      <c r="KB1418" s="426">
        <v>281</v>
      </c>
      <c r="KC1418" s="426">
        <v>282</v>
      </c>
      <c r="KE1418" s="426">
        <v>283</v>
      </c>
      <c r="KF1418" s="426">
        <v>284</v>
      </c>
      <c r="KG1418" s="426">
        <v>285</v>
      </c>
      <c r="KH1418" s="426">
        <v>286</v>
      </c>
    </row>
    <row r="1419" spans="4:294" x14ac:dyDescent="0.2">
      <c r="E1419" s="428" t="s">
        <v>157</v>
      </c>
      <c r="F1419" s="426">
        <v>20</v>
      </c>
      <c r="G1419" s="426">
        <v>96</v>
      </c>
      <c r="H1419" s="426">
        <v>224</v>
      </c>
      <c r="I1419" s="426">
        <v>26</v>
      </c>
      <c r="J1419" s="426">
        <v>121</v>
      </c>
      <c r="K1419" s="426">
        <v>119</v>
      </c>
      <c r="L1419" s="426">
        <v>123</v>
      </c>
      <c r="M1419" s="426">
        <v>189</v>
      </c>
      <c r="N1419" s="426">
        <v>61</v>
      </c>
      <c r="O1419" s="426">
        <v>197</v>
      </c>
      <c r="P1419" s="426">
        <v>198</v>
      </c>
      <c r="Q1419" s="426">
        <v>165</v>
      </c>
      <c r="R1419" s="426">
        <v>45</v>
      </c>
      <c r="S1419" s="426">
        <v>133</v>
      </c>
      <c r="T1419" s="426">
        <v>112</v>
      </c>
      <c r="U1419" s="426">
        <v>276</v>
      </c>
      <c r="V1419" s="426">
        <v>195</v>
      </c>
      <c r="W1419" s="426">
        <v>239</v>
      </c>
      <c r="X1419" s="426">
        <v>35</v>
      </c>
      <c r="Y1419" s="426">
        <v>242</v>
      </c>
      <c r="Z1419" s="426">
        <v>208</v>
      </c>
      <c r="AA1419" s="426">
        <v>218</v>
      </c>
      <c r="AB1419" s="426">
        <v>77</v>
      </c>
      <c r="AC1419" s="426">
        <v>158</v>
      </c>
      <c r="AD1419" s="426">
        <v>212</v>
      </c>
      <c r="AE1419" s="426">
        <v>160</v>
      </c>
      <c r="AF1419" s="426">
        <v>259</v>
      </c>
      <c r="AG1419" s="426">
        <v>46</v>
      </c>
      <c r="AH1419" s="426">
        <v>251</v>
      </c>
      <c r="AI1419" s="426">
        <v>153</v>
      </c>
      <c r="AJ1419" s="426">
        <v>89</v>
      </c>
      <c r="AK1419" s="426">
        <v>141</v>
      </c>
      <c r="AL1419" s="426">
        <v>107</v>
      </c>
      <c r="AM1419" s="426">
        <v>132</v>
      </c>
      <c r="AN1419" s="426">
        <v>157</v>
      </c>
      <c r="AO1419" s="426">
        <v>12</v>
      </c>
      <c r="AP1419" s="426">
        <v>115</v>
      </c>
      <c r="AQ1419" s="426">
        <v>144</v>
      </c>
      <c r="AR1419" s="426">
        <v>227</v>
      </c>
      <c r="AS1419" s="426">
        <v>66</v>
      </c>
      <c r="AT1419" s="426">
        <v>103</v>
      </c>
      <c r="AU1419" s="426">
        <v>40</v>
      </c>
      <c r="AV1419" s="426">
        <v>261</v>
      </c>
      <c r="AW1419" s="426">
        <v>173</v>
      </c>
      <c r="AX1419" s="426">
        <v>229</v>
      </c>
      <c r="AY1419" s="426">
        <v>184</v>
      </c>
      <c r="AZ1419" s="426">
        <v>3</v>
      </c>
      <c r="BA1419" s="426">
        <v>67</v>
      </c>
      <c r="BB1419" s="426">
        <v>226</v>
      </c>
      <c r="BC1419" s="426">
        <v>187</v>
      </c>
      <c r="BD1419" s="426">
        <v>142</v>
      </c>
      <c r="BE1419" s="426">
        <v>180</v>
      </c>
      <c r="BF1419" s="426">
        <v>41</v>
      </c>
      <c r="BG1419" s="426">
        <v>17</v>
      </c>
      <c r="BH1419" s="426">
        <v>161</v>
      </c>
      <c r="BI1419" s="426">
        <v>245</v>
      </c>
      <c r="BJ1419" s="426">
        <v>84</v>
      </c>
      <c r="BK1419" s="426">
        <v>30</v>
      </c>
      <c r="BL1419" s="426">
        <v>215</v>
      </c>
      <c r="BM1419" s="426">
        <v>171</v>
      </c>
      <c r="BN1419" s="426">
        <v>278</v>
      </c>
      <c r="BO1419" s="426">
        <v>109</v>
      </c>
      <c r="BP1419" s="426">
        <v>274</v>
      </c>
      <c r="BQ1419" s="426">
        <v>206</v>
      </c>
      <c r="BR1419" s="426">
        <v>228</v>
      </c>
      <c r="BS1419" s="426">
        <v>54</v>
      </c>
      <c r="BT1419" s="426">
        <v>126</v>
      </c>
      <c r="BU1419" s="426">
        <v>166</v>
      </c>
      <c r="BV1419" s="426">
        <v>283</v>
      </c>
      <c r="BW1419" s="426">
        <v>207</v>
      </c>
      <c r="BX1419" s="426">
        <v>249</v>
      </c>
      <c r="BY1419" s="426">
        <v>213</v>
      </c>
      <c r="BZ1419" s="426">
        <v>190</v>
      </c>
      <c r="CA1419" s="426">
        <v>258</v>
      </c>
      <c r="CB1419" s="426">
        <v>183</v>
      </c>
      <c r="CC1419" s="426">
        <v>78</v>
      </c>
      <c r="CD1419" s="426">
        <v>39</v>
      </c>
      <c r="CE1419" s="426">
        <v>176</v>
      </c>
      <c r="CF1419" s="426">
        <v>95</v>
      </c>
      <c r="CG1419" s="426">
        <v>51</v>
      </c>
      <c r="CH1419" s="426">
        <v>14</v>
      </c>
      <c r="CI1419" s="426">
        <v>9</v>
      </c>
      <c r="CJ1419" s="426">
        <v>74</v>
      </c>
      <c r="CK1419" s="426">
        <v>111</v>
      </c>
      <c r="CL1419" s="426">
        <v>36</v>
      </c>
      <c r="CM1419" s="426">
        <v>73</v>
      </c>
      <c r="CN1419" s="426">
        <v>285</v>
      </c>
      <c r="CO1419" s="426">
        <v>135</v>
      </c>
      <c r="CP1419" s="426">
        <v>16</v>
      </c>
      <c r="CQ1419" s="426">
        <v>62</v>
      </c>
      <c r="CR1419" s="426">
        <v>69</v>
      </c>
      <c r="CS1419" s="426">
        <v>255</v>
      </c>
      <c r="CT1419" s="426">
        <v>204</v>
      </c>
      <c r="CU1419" s="426">
        <v>240</v>
      </c>
      <c r="CV1419" s="426">
        <v>83</v>
      </c>
      <c r="CW1419" s="426">
        <v>87</v>
      </c>
      <c r="CX1419" s="426">
        <v>100</v>
      </c>
      <c r="CY1419" s="426">
        <v>101</v>
      </c>
      <c r="CZ1419" s="426">
        <v>136</v>
      </c>
      <c r="DA1419" s="426">
        <v>38</v>
      </c>
      <c r="DB1419" s="426">
        <v>257</v>
      </c>
      <c r="DC1419" s="426">
        <v>143</v>
      </c>
      <c r="DD1419" s="426">
        <v>37</v>
      </c>
      <c r="DE1419" s="426">
        <v>156</v>
      </c>
      <c r="DF1419" s="426">
        <v>202</v>
      </c>
      <c r="DG1419" s="426">
        <v>270</v>
      </c>
      <c r="DH1419" s="426">
        <v>241</v>
      </c>
      <c r="DI1419" s="426">
        <v>205</v>
      </c>
      <c r="DJ1419" s="426">
        <v>68</v>
      </c>
      <c r="DK1419" s="426">
        <v>52</v>
      </c>
      <c r="DL1419" s="426">
        <v>214</v>
      </c>
      <c r="DM1419" s="426">
        <v>1</v>
      </c>
      <c r="DN1419" s="426">
        <v>265</v>
      </c>
      <c r="DO1419" s="426">
        <v>137</v>
      </c>
      <c r="DP1419" s="426">
        <v>178</v>
      </c>
      <c r="DQ1419" s="426">
        <v>42</v>
      </c>
      <c r="DR1419" s="426">
        <v>93</v>
      </c>
      <c r="DS1419" s="426">
        <v>237</v>
      </c>
      <c r="DT1419" s="426">
        <v>28</v>
      </c>
      <c r="DU1419" s="426">
        <v>4</v>
      </c>
      <c r="DV1419" s="426">
        <v>102</v>
      </c>
      <c r="DW1419" s="426">
        <v>238</v>
      </c>
      <c r="DX1419" s="426">
        <v>44</v>
      </c>
      <c r="DY1419" s="426">
        <v>98</v>
      </c>
      <c r="DZ1419" s="426">
        <v>219</v>
      </c>
      <c r="EA1419" s="426">
        <v>260</v>
      </c>
      <c r="EB1419" s="426">
        <v>59</v>
      </c>
      <c r="EC1419" s="426">
        <v>231</v>
      </c>
      <c r="ED1419" s="426">
        <v>85</v>
      </c>
      <c r="EE1419" s="426">
        <v>194</v>
      </c>
      <c r="EF1419" s="426">
        <v>47</v>
      </c>
      <c r="EG1419" s="426">
        <v>186</v>
      </c>
      <c r="EH1419" s="426">
        <v>262</v>
      </c>
      <c r="EI1419" s="426">
        <v>168</v>
      </c>
      <c r="EJ1419" s="426">
        <v>216</v>
      </c>
      <c r="EK1419" s="426">
        <v>284</v>
      </c>
      <c r="EL1419" s="426">
        <v>19</v>
      </c>
      <c r="EM1419" s="426">
        <v>236</v>
      </c>
      <c r="EN1419" s="426">
        <v>56</v>
      </c>
      <c r="EO1419" s="426">
        <v>223</v>
      </c>
      <c r="EP1419" s="426">
        <v>250</v>
      </c>
      <c r="EQ1419" s="426">
        <v>49</v>
      </c>
      <c r="ER1419" s="426">
        <v>232</v>
      </c>
      <c r="ES1419" s="426">
        <v>63</v>
      </c>
      <c r="ET1419" s="426">
        <v>191</v>
      </c>
      <c r="EU1419" s="426">
        <v>174</v>
      </c>
      <c r="EV1419" s="426">
        <v>248</v>
      </c>
      <c r="EW1419" s="426">
        <v>286</v>
      </c>
      <c r="EX1419" s="426">
        <v>146</v>
      </c>
      <c r="EY1419" s="426">
        <v>164</v>
      </c>
      <c r="EZ1419" s="426">
        <v>188</v>
      </c>
      <c r="FA1419" s="426">
        <v>15</v>
      </c>
      <c r="FB1419" s="426">
        <v>80</v>
      </c>
      <c r="FC1419" s="426">
        <v>33</v>
      </c>
      <c r="FD1419" s="426">
        <v>244</v>
      </c>
      <c r="FE1419" s="426">
        <v>169</v>
      </c>
      <c r="FF1419" s="426">
        <v>58</v>
      </c>
      <c r="FG1419" s="426">
        <v>221</v>
      </c>
      <c r="FH1419" s="426">
        <v>43</v>
      </c>
      <c r="FI1419" s="426">
        <v>179</v>
      </c>
      <c r="FJ1419" s="426">
        <v>163</v>
      </c>
      <c r="FK1419" s="426">
        <v>266</v>
      </c>
      <c r="FL1419" s="426">
        <v>147</v>
      </c>
      <c r="FM1419" s="426">
        <v>70</v>
      </c>
      <c r="FN1419" s="426">
        <v>57</v>
      </c>
      <c r="FO1419" s="426">
        <v>281</v>
      </c>
      <c r="FP1419" s="426">
        <v>125</v>
      </c>
      <c r="FQ1419" s="426">
        <v>254</v>
      </c>
      <c r="FR1419" s="426">
        <v>196</v>
      </c>
      <c r="FS1419" s="426">
        <v>113</v>
      </c>
      <c r="FT1419" s="426">
        <v>24</v>
      </c>
      <c r="FU1419" s="426">
        <v>31</v>
      </c>
      <c r="FV1419" s="426">
        <v>154</v>
      </c>
      <c r="FW1419" s="426">
        <v>162</v>
      </c>
      <c r="FX1419" s="426">
        <v>264</v>
      </c>
      <c r="FY1419" s="426">
        <v>199</v>
      </c>
      <c r="FZ1419" s="426">
        <v>230</v>
      </c>
      <c r="GA1419" s="426">
        <v>2</v>
      </c>
      <c r="GB1419" s="426">
        <v>86</v>
      </c>
      <c r="GC1419" s="426">
        <v>128</v>
      </c>
      <c r="GD1419" s="426">
        <v>97</v>
      </c>
      <c r="GE1419" s="426">
        <v>263</v>
      </c>
      <c r="GF1419" s="426">
        <v>150</v>
      </c>
      <c r="GG1419" s="426">
        <v>256</v>
      </c>
      <c r="GH1419" s="426">
        <v>282</v>
      </c>
      <c r="GI1419" s="426">
        <v>217</v>
      </c>
      <c r="GJ1419" s="426">
        <v>65</v>
      </c>
      <c r="GK1419" s="426">
        <v>209</v>
      </c>
      <c r="GL1419" s="426">
        <v>182</v>
      </c>
      <c r="GM1419" s="426">
        <v>104</v>
      </c>
      <c r="GN1419" s="426">
        <v>108</v>
      </c>
      <c r="GO1419" s="426">
        <v>130</v>
      </c>
      <c r="GP1419" s="426">
        <v>235</v>
      </c>
      <c r="GQ1419" s="426">
        <v>152</v>
      </c>
      <c r="GR1419" s="426">
        <v>277</v>
      </c>
      <c r="GS1419" s="426">
        <v>105</v>
      </c>
      <c r="GT1419" s="426">
        <v>29</v>
      </c>
      <c r="GU1419" s="426">
        <v>280</v>
      </c>
      <c r="GV1419" s="426">
        <v>177</v>
      </c>
      <c r="GW1419" s="426">
        <v>76</v>
      </c>
      <c r="GX1419" s="426">
        <v>10</v>
      </c>
      <c r="GY1419" s="426">
        <v>185</v>
      </c>
      <c r="GZ1419" s="426">
        <v>131</v>
      </c>
      <c r="HA1419" s="426">
        <v>279</v>
      </c>
      <c r="HB1419" s="426">
        <v>22</v>
      </c>
      <c r="HC1419" s="426">
        <v>140</v>
      </c>
      <c r="HD1419" s="426">
        <v>129</v>
      </c>
      <c r="HE1419" s="426">
        <v>81</v>
      </c>
      <c r="HF1419" s="426">
        <v>7</v>
      </c>
      <c r="HG1419" s="426">
        <v>91</v>
      </c>
      <c r="HH1419" s="426">
        <v>79</v>
      </c>
      <c r="HI1419" s="426">
        <v>268</v>
      </c>
      <c r="HJ1419" s="426">
        <v>27</v>
      </c>
      <c r="HK1419" s="426">
        <v>23</v>
      </c>
      <c r="HL1419" s="426">
        <v>118</v>
      </c>
      <c r="HM1419" s="426">
        <v>120</v>
      </c>
      <c r="HN1419" s="426">
        <v>110</v>
      </c>
      <c r="HO1419" s="426">
        <v>5</v>
      </c>
      <c r="HP1419" s="426">
        <v>71</v>
      </c>
      <c r="HQ1419" s="426">
        <v>211</v>
      </c>
      <c r="HR1419" s="426">
        <v>272</v>
      </c>
      <c r="HS1419" s="426">
        <v>243</v>
      </c>
      <c r="HT1419" s="426">
        <v>55</v>
      </c>
      <c r="HU1419" s="426">
        <v>201</v>
      </c>
      <c r="HV1419" s="426">
        <v>151</v>
      </c>
      <c r="HW1419" s="426">
        <v>145</v>
      </c>
      <c r="HX1419" s="426">
        <v>175</v>
      </c>
      <c r="HY1419" s="426">
        <v>222</v>
      </c>
      <c r="HZ1419" s="426">
        <v>6</v>
      </c>
      <c r="IA1419" s="426">
        <v>267</v>
      </c>
      <c r="IB1419" s="426">
        <v>220</v>
      </c>
      <c r="IC1419" s="426">
        <v>124</v>
      </c>
      <c r="ID1419" s="426">
        <v>170</v>
      </c>
      <c r="IE1419" s="426">
        <v>106</v>
      </c>
      <c r="IF1419" s="426">
        <v>193</v>
      </c>
      <c r="IG1419" s="426">
        <v>64</v>
      </c>
      <c r="IH1419" s="426">
        <v>18</v>
      </c>
      <c r="II1419" s="426">
        <v>246</v>
      </c>
      <c r="IJ1419" s="426">
        <v>233</v>
      </c>
      <c r="IK1419" s="426">
        <v>134</v>
      </c>
      <c r="IL1419" s="426">
        <v>94</v>
      </c>
      <c r="IM1419" s="426">
        <v>253</v>
      </c>
      <c r="IN1419" s="426">
        <v>155</v>
      </c>
      <c r="IO1419" s="426">
        <v>90</v>
      </c>
      <c r="IP1419" s="426">
        <v>275</v>
      </c>
      <c r="IQ1419" s="426">
        <v>200</v>
      </c>
      <c r="IR1419" s="426">
        <v>225</v>
      </c>
      <c r="IS1419" s="426">
        <v>210</v>
      </c>
      <c r="IT1419" s="426">
        <v>13</v>
      </c>
      <c r="IU1419" s="426">
        <v>32</v>
      </c>
      <c r="IV1419" s="426">
        <v>99</v>
      </c>
      <c r="IW1419" s="426">
        <v>138</v>
      </c>
      <c r="IX1419" s="426">
        <v>127</v>
      </c>
      <c r="IY1419" s="426">
        <v>88</v>
      </c>
      <c r="IZ1419" s="426">
        <v>21</v>
      </c>
      <c r="JA1419" s="426">
        <v>192</v>
      </c>
      <c r="JB1419" s="426">
        <v>53</v>
      </c>
      <c r="JC1419" s="426">
        <v>117</v>
      </c>
      <c r="JD1419" s="426">
        <v>48</v>
      </c>
      <c r="JE1419" s="426">
        <v>203</v>
      </c>
      <c r="JF1419" s="426">
        <v>34</v>
      </c>
      <c r="JG1419" s="426">
        <v>11</v>
      </c>
      <c r="JH1419" s="426">
        <v>75</v>
      </c>
      <c r="JI1419" s="426">
        <v>273</v>
      </c>
      <c r="JJ1419" s="426">
        <v>148</v>
      </c>
      <c r="JK1419" s="426">
        <v>269</v>
      </c>
      <c r="JL1419" s="426">
        <v>234</v>
      </c>
      <c r="JM1419" s="426">
        <v>139</v>
      </c>
      <c r="JN1419" s="426">
        <v>122</v>
      </c>
      <c r="JO1419" s="426">
        <v>271</v>
      </c>
      <c r="JP1419" s="426">
        <v>172</v>
      </c>
      <c r="JQ1419" s="426">
        <v>114</v>
      </c>
      <c r="JR1419" s="426">
        <v>116</v>
      </c>
      <c r="JS1419" s="426">
        <v>167</v>
      </c>
      <c r="JU1419" s="426">
        <v>149</v>
      </c>
      <c r="JV1419" s="426">
        <v>60</v>
      </c>
      <c r="JW1419" s="426">
        <v>82</v>
      </c>
      <c r="JX1419" s="426">
        <v>252</v>
      </c>
      <c r="JZ1419" s="426">
        <v>92</v>
      </c>
      <c r="KA1419" s="426">
        <v>50</v>
      </c>
      <c r="KB1419" s="426">
        <v>72</v>
      </c>
      <c r="KC1419" s="426">
        <v>247</v>
      </c>
      <c r="KE1419" s="426">
        <v>159</v>
      </c>
      <c r="KF1419" s="426">
        <v>25</v>
      </c>
      <c r="KG1419" s="426">
        <v>181</v>
      </c>
      <c r="KH1419" s="426">
        <v>8</v>
      </c>
    </row>
    <row r="1420" spans="4:294" x14ac:dyDescent="0.2">
      <c r="E1420" s="428" t="s">
        <v>159</v>
      </c>
      <c r="F1420" s="426">
        <v>63</v>
      </c>
      <c r="G1420" s="426">
        <v>43</v>
      </c>
      <c r="H1420" s="426">
        <v>114</v>
      </c>
      <c r="I1420" s="426">
        <v>97</v>
      </c>
      <c r="J1420" s="426">
        <v>174</v>
      </c>
      <c r="K1420" s="426">
        <v>137</v>
      </c>
      <c r="L1420" s="426">
        <v>246</v>
      </c>
      <c r="M1420" s="426">
        <v>66</v>
      </c>
      <c r="N1420" s="426">
        <v>92</v>
      </c>
      <c r="O1420" s="426">
        <v>217</v>
      </c>
      <c r="P1420" s="426">
        <v>282</v>
      </c>
      <c r="Q1420" s="426">
        <v>135</v>
      </c>
      <c r="R1420" s="426">
        <v>234</v>
      </c>
      <c r="S1420" s="426">
        <v>107</v>
      </c>
      <c r="T1420" s="426">
        <v>24</v>
      </c>
      <c r="U1420" s="426">
        <v>150</v>
      </c>
      <c r="V1420" s="426">
        <v>80</v>
      </c>
      <c r="W1420" s="426">
        <v>6</v>
      </c>
      <c r="X1420" s="426">
        <v>261</v>
      </c>
      <c r="Y1420" s="426">
        <v>47</v>
      </c>
      <c r="Z1420" s="426">
        <v>59</v>
      </c>
      <c r="AA1420" s="426">
        <v>75</v>
      </c>
      <c r="AB1420" s="426">
        <v>40</v>
      </c>
      <c r="AC1420" s="426">
        <v>253</v>
      </c>
      <c r="AD1420" s="426">
        <v>67</v>
      </c>
      <c r="AE1420" s="426">
        <v>219</v>
      </c>
      <c r="AF1420" s="426">
        <v>203</v>
      </c>
      <c r="AG1420" s="426">
        <v>49</v>
      </c>
      <c r="AH1420" s="426">
        <v>2</v>
      </c>
      <c r="AI1420" s="426">
        <v>149</v>
      </c>
      <c r="AJ1420" s="426">
        <v>155</v>
      </c>
      <c r="AK1420" s="426">
        <v>265</v>
      </c>
      <c r="AL1420" s="426">
        <v>165</v>
      </c>
      <c r="AM1420" s="426">
        <v>91</v>
      </c>
      <c r="AN1420" s="426">
        <v>169</v>
      </c>
      <c r="AO1420" s="426">
        <v>113</v>
      </c>
      <c r="AP1420" s="426">
        <v>189</v>
      </c>
      <c r="AQ1420" s="426">
        <v>259</v>
      </c>
      <c r="AR1420" s="426">
        <v>10</v>
      </c>
      <c r="AS1420" s="426">
        <v>237</v>
      </c>
      <c r="AT1420" s="426">
        <v>28</v>
      </c>
      <c r="AU1420" s="426">
        <v>274</v>
      </c>
      <c r="AV1420" s="426">
        <v>65</v>
      </c>
      <c r="AW1420" s="426">
        <v>78</v>
      </c>
      <c r="AX1420" s="426">
        <v>188</v>
      </c>
      <c r="AY1420" s="426">
        <v>70</v>
      </c>
      <c r="AZ1420" s="426">
        <v>23</v>
      </c>
      <c r="BA1420" s="426">
        <v>175</v>
      </c>
      <c r="BB1420" s="426">
        <v>138</v>
      </c>
      <c r="BC1420" s="426">
        <v>87</v>
      </c>
      <c r="BD1420" s="426">
        <v>25</v>
      </c>
      <c r="BE1420" s="426">
        <v>216</v>
      </c>
      <c r="BF1420" s="426">
        <v>124</v>
      </c>
      <c r="BG1420" s="426">
        <v>192</v>
      </c>
      <c r="BH1420" s="426">
        <v>73</v>
      </c>
      <c r="BI1420" s="426">
        <v>83</v>
      </c>
      <c r="BJ1420" s="426">
        <v>45</v>
      </c>
      <c r="BK1420" s="426">
        <v>62</v>
      </c>
      <c r="BL1420" s="426">
        <v>262</v>
      </c>
      <c r="BM1420" s="426">
        <v>257</v>
      </c>
      <c r="BN1420" s="426">
        <v>227</v>
      </c>
      <c r="BO1420" s="426">
        <v>14</v>
      </c>
      <c r="BP1420" s="426">
        <v>90</v>
      </c>
      <c r="BQ1420" s="426">
        <v>123</v>
      </c>
      <c r="BR1420" s="426">
        <v>84</v>
      </c>
      <c r="BS1420" s="426">
        <v>273</v>
      </c>
      <c r="BT1420" s="426">
        <v>171</v>
      </c>
      <c r="BU1420" s="426">
        <v>121</v>
      </c>
      <c r="BV1420" s="426">
        <v>151</v>
      </c>
      <c r="BW1420" s="426">
        <v>251</v>
      </c>
      <c r="BX1420" s="426">
        <v>179</v>
      </c>
      <c r="BY1420" s="426">
        <v>256</v>
      </c>
      <c r="BZ1420" s="426">
        <v>19</v>
      </c>
      <c r="CA1420" s="426">
        <v>72</v>
      </c>
      <c r="CB1420" s="426">
        <v>77</v>
      </c>
      <c r="CC1420" s="426">
        <v>60</v>
      </c>
      <c r="CD1420" s="426">
        <v>229</v>
      </c>
      <c r="CE1420" s="426">
        <v>51</v>
      </c>
      <c r="CF1420" s="426">
        <v>211</v>
      </c>
      <c r="CG1420" s="426">
        <v>142</v>
      </c>
      <c r="CH1420" s="426">
        <v>254</v>
      </c>
      <c r="CI1420" s="426">
        <v>210</v>
      </c>
      <c r="CJ1420" s="426">
        <v>57</v>
      </c>
      <c r="CK1420" s="426">
        <v>231</v>
      </c>
      <c r="CL1420" s="426">
        <v>221</v>
      </c>
      <c r="CM1420" s="426">
        <v>202</v>
      </c>
      <c r="CN1420" s="426">
        <v>183</v>
      </c>
      <c r="CO1420" s="426">
        <v>36</v>
      </c>
      <c r="CP1420" s="426">
        <v>243</v>
      </c>
      <c r="CQ1420" s="426">
        <v>117</v>
      </c>
      <c r="CR1420" s="426">
        <v>244</v>
      </c>
      <c r="CS1420" s="426">
        <v>205</v>
      </c>
      <c r="CT1420" s="426">
        <v>122</v>
      </c>
      <c r="CU1420" s="426">
        <v>42</v>
      </c>
      <c r="CV1420" s="426">
        <v>96</v>
      </c>
      <c r="CW1420" s="426">
        <v>112</v>
      </c>
      <c r="CX1420" s="426">
        <v>30</v>
      </c>
      <c r="CY1420" s="426">
        <v>157</v>
      </c>
      <c r="CZ1420" s="426">
        <v>131</v>
      </c>
      <c r="DA1420" s="426">
        <v>16</v>
      </c>
      <c r="DB1420" s="426">
        <v>223</v>
      </c>
      <c r="DC1420" s="426">
        <v>279</v>
      </c>
      <c r="DD1420" s="426">
        <v>182</v>
      </c>
      <c r="DE1420" s="426">
        <v>250</v>
      </c>
      <c r="DF1420" s="426">
        <v>9</v>
      </c>
      <c r="DG1420" s="426">
        <v>204</v>
      </c>
      <c r="DH1420" s="426">
        <v>191</v>
      </c>
      <c r="DI1420" s="426">
        <v>120</v>
      </c>
      <c r="DJ1420" s="426">
        <v>58</v>
      </c>
      <c r="DK1420" s="426">
        <v>54</v>
      </c>
      <c r="DL1420" s="426">
        <v>162</v>
      </c>
      <c r="DM1420" s="426">
        <v>235</v>
      </c>
      <c r="DN1420" s="426">
        <v>260</v>
      </c>
      <c r="DO1420" s="426">
        <v>166</v>
      </c>
      <c r="DP1420" s="426">
        <v>172</v>
      </c>
      <c r="DQ1420" s="426">
        <v>109</v>
      </c>
      <c r="DR1420" s="426">
        <v>148</v>
      </c>
      <c r="DS1420" s="426">
        <v>111</v>
      </c>
      <c r="DT1420" s="426">
        <v>145</v>
      </c>
      <c r="DU1420" s="426">
        <v>283</v>
      </c>
      <c r="DV1420" s="426">
        <v>68</v>
      </c>
      <c r="DW1420" s="426">
        <v>20</v>
      </c>
      <c r="DX1420" s="426">
        <v>199</v>
      </c>
      <c r="DY1420" s="426">
        <v>37</v>
      </c>
      <c r="DZ1420" s="426">
        <v>127</v>
      </c>
      <c r="EA1420" s="426">
        <v>215</v>
      </c>
      <c r="EB1420" s="426">
        <v>168</v>
      </c>
      <c r="EC1420" s="426">
        <v>220</v>
      </c>
      <c r="ED1420" s="426">
        <v>93</v>
      </c>
      <c r="EE1420" s="426">
        <v>146</v>
      </c>
      <c r="EF1420" s="426">
        <v>233</v>
      </c>
      <c r="EG1420" s="426">
        <v>270</v>
      </c>
      <c r="EH1420" s="426">
        <v>247</v>
      </c>
      <c r="EI1420" s="426">
        <v>31</v>
      </c>
      <c r="EJ1420" s="426">
        <v>119</v>
      </c>
      <c r="EK1420" s="426">
        <v>242</v>
      </c>
      <c r="EL1420" s="426">
        <v>56</v>
      </c>
      <c r="EM1420" s="426">
        <v>225</v>
      </c>
      <c r="EN1420" s="426">
        <v>1</v>
      </c>
      <c r="EO1420" s="426">
        <v>17</v>
      </c>
      <c r="EP1420" s="426">
        <v>177</v>
      </c>
      <c r="EQ1420" s="426">
        <v>201</v>
      </c>
      <c r="ER1420" s="426">
        <v>230</v>
      </c>
      <c r="ES1420" s="426">
        <v>18</v>
      </c>
      <c r="ET1420" s="426">
        <v>79</v>
      </c>
      <c r="EU1420" s="426">
        <v>44</v>
      </c>
      <c r="EV1420" s="426">
        <v>133</v>
      </c>
      <c r="EW1420" s="426">
        <v>12</v>
      </c>
      <c r="EX1420" s="426">
        <v>272</v>
      </c>
      <c r="EY1420" s="426">
        <v>213</v>
      </c>
      <c r="EZ1420" s="426">
        <v>115</v>
      </c>
      <c r="FA1420" s="426">
        <v>245</v>
      </c>
      <c r="FB1420" s="426">
        <v>71</v>
      </c>
      <c r="FC1420" s="426">
        <v>181</v>
      </c>
      <c r="FD1420" s="426">
        <v>278</v>
      </c>
      <c r="FE1420" s="426">
        <v>134</v>
      </c>
      <c r="FF1420" s="426">
        <v>228</v>
      </c>
      <c r="FG1420" s="426">
        <v>29</v>
      </c>
      <c r="FH1420" s="426">
        <v>208</v>
      </c>
      <c r="FI1420" s="426">
        <v>163</v>
      </c>
      <c r="FJ1420" s="426">
        <v>55</v>
      </c>
      <c r="FK1420" s="426">
        <v>200</v>
      </c>
      <c r="FL1420" s="426">
        <v>255</v>
      </c>
      <c r="FM1420" s="426">
        <v>176</v>
      </c>
      <c r="FN1420" s="426">
        <v>101</v>
      </c>
      <c r="FO1420" s="426">
        <v>82</v>
      </c>
      <c r="FP1420" s="426">
        <v>281</v>
      </c>
      <c r="FQ1420" s="426">
        <v>185</v>
      </c>
      <c r="FR1420" s="426">
        <v>276</v>
      </c>
      <c r="FS1420" s="426">
        <v>269</v>
      </c>
      <c r="FT1420" s="426">
        <v>104</v>
      </c>
      <c r="FU1420" s="426">
        <v>178</v>
      </c>
      <c r="FV1420" s="426">
        <v>187</v>
      </c>
      <c r="FW1420" s="426">
        <v>236</v>
      </c>
      <c r="FX1420" s="426">
        <v>156</v>
      </c>
      <c r="FY1420" s="426">
        <v>152</v>
      </c>
      <c r="FZ1420" s="426">
        <v>190</v>
      </c>
      <c r="GA1420" s="426">
        <v>275</v>
      </c>
      <c r="GB1420" s="426">
        <v>53</v>
      </c>
      <c r="GC1420" s="426">
        <v>116</v>
      </c>
      <c r="GD1420" s="426">
        <v>252</v>
      </c>
      <c r="GE1420" s="426">
        <v>144</v>
      </c>
      <c r="GF1420" s="426">
        <v>34</v>
      </c>
      <c r="GG1420" s="426">
        <v>271</v>
      </c>
      <c r="GH1420" s="426">
        <v>61</v>
      </c>
      <c r="GI1420" s="426">
        <v>38</v>
      </c>
      <c r="GJ1420" s="426">
        <v>277</v>
      </c>
      <c r="GK1420" s="426">
        <v>197</v>
      </c>
      <c r="GL1420" s="426">
        <v>46</v>
      </c>
      <c r="GM1420" s="426">
        <v>102</v>
      </c>
      <c r="GN1420" s="426">
        <v>132</v>
      </c>
      <c r="GO1420" s="426">
        <v>98</v>
      </c>
      <c r="GP1420" s="426">
        <v>196</v>
      </c>
      <c r="GQ1420" s="426">
        <v>248</v>
      </c>
      <c r="GR1420" s="426">
        <v>86</v>
      </c>
      <c r="GS1420" s="426">
        <v>4</v>
      </c>
      <c r="GT1420" s="426">
        <v>13</v>
      </c>
      <c r="GU1420" s="426">
        <v>110</v>
      </c>
      <c r="GV1420" s="426">
        <v>130</v>
      </c>
      <c r="GW1420" s="426">
        <v>103</v>
      </c>
      <c r="GX1420" s="426">
        <v>209</v>
      </c>
      <c r="GY1420" s="426">
        <v>89</v>
      </c>
      <c r="GZ1420" s="426">
        <v>159</v>
      </c>
      <c r="HA1420" s="426">
        <v>241</v>
      </c>
      <c r="HB1420" s="426">
        <v>99</v>
      </c>
      <c r="HC1420" s="426">
        <v>139</v>
      </c>
      <c r="HD1420" s="426">
        <v>48</v>
      </c>
      <c r="HE1420" s="426">
        <v>267</v>
      </c>
      <c r="HF1420" s="426">
        <v>105</v>
      </c>
      <c r="HG1420" s="426">
        <v>126</v>
      </c>
      <c r="HH1420" s="426">
        <v>125</v>
      </c>
      <c r="HI1420" s="426">
        <v>118</v>
      </c>
      <c r="HJ1420" s="426">
        <v>140</v>
      </c>
      <c r="HK1420" s="426">
        <v>280</v>
      </c>
      <c r="HL1420" s="426">
        <v>266</v>
      </c>
      <c r="HM1420" s="426">
        <v>95</v>
      </c>
      <c r="HN1420" s="426">
        <v>26</v>
      </c>
      <c r="HO1420" s="426">
        <v>7</v>
      </c>
      <c r="HP1420" s="426">
        <v>32</v>
      </c>
      <c r="HQ1420" s="426">
        <v>69</v>
      </c>
      <c r="HR1420" s="426">
        <v>74</v>
      </c>
      <c r="HS1420" s="426">
        <v>286</v>
      </c>
      <c r="HT1420" s="426">
        <v>39</v>
      </c>
      <c r="HU1420" s="426">
        <v>232</v>
      </c>
      <c r="HV1420" s="426">
        <v>141</v>
      </c>
      <c r="HW1420" s="426">
        <v>154</v>
      </c>
      <c r="HX1420" s="426">
        <v>258</v>
      </c>
      <c r="HY1420" s="426">
        <v>76</v>
      </c>
      <c r="HZ1420" s="426">
        <v>268</v>
      </c>
      <c r="IA1420" s="426">
        <v>136</v>
      </c>
      <c r="IB1420" s="426">
        <v>35</v>
      </c>
      <c r="IC1420" s="426">
        <v>5</v>
      </c>
      <c r="ID1420" s="426">
        <v>167</v>
      </c>
      <c r="IE1420" s="426">
        <v>218</v>
      </c>
      <c r="IF1420" s="426">
        <v>198</v>
      </c>
      <c r="IG1420" s="426">
        <v>193</v>
      </c>
      <c r="IH1420" s="426">
        <v>128</v>
      </c>
      <c r="II1420" s="426">
        <v>184</v>
      </c>
      <c r="IJ1420" s="426">
        <v>143</v>
      </c>
      <c r="IK1420" s="426">
        <v>284</v>
      </c>
      <c r="IL1420" s="426">
        <v>50</v>
      </c>
      <c r="IM1420" s="426">
        <v>153</v>
      </c>
      <c r="IN1420" s="426">
        <v>21</v>
      </c>
      <c r="IO1420" s="426">
        <v>147</v>
      </c>
      <c r="IP1420" s="426">
        <v>263</v>
      </c>
      <c r="IQ1420" s="426">
        <v>240</v>
      </c>
      <c r="IR1420" s="426">
        <v>161</v>
      </c>
      <c r="IS1420" s="426">
        <v>64</v>
      </c>
      <c r="IT1420" s="426">
        <v>160</v>
      </c>
      <c r="IU1420" s="426">
        <v>206</v>
      </c>
      <c r="IV1420" s="426">
        <v>164</v>
      </c>
      <c r="IW1420" s="426">
        <v>8</v>
      </c>
      <c r="IX1420" s="426">
        <v>106</v>
      </c>
      <c r="IY1420" s="426">
        <v>222</v>
      </c>
      <c r="IZ1420" s="426">
        <v>226</v>
      </c>
      <c r="JA1420" s="426">
        <v>212</v>
      </c>
      <c r="JB1420" s="426">
        <v>88</v>
      </c>
      <c r="JC1420" s="426">
        <v>22</v>
      </c>
      <c r="JD1420" s="426">
        <v>285</v>
      </c>
      <c r="JE1420" s="426">
        <v>186</v>
      </c>
      <c r="JF1420" s="426">
        <v>85</v>
      </c>
      <c r="JG1420" s="426">
        <v>158</v>
      </c>
      <c r="JH1420" s="426">
        <v>180</v>
      </c>
      <c r="JI1420" s="426">
        <v>27</v>
      </c>
      <c r="JJ1420" s="426">
        <v>238</v>
      </c>
      <c r="JK1420" s="426">
        <v>264</v>
      </c>
      <c r="JL1420" s="426">
        <v>173</v>
      </c>
      <c r="JM1420" s="426">
        <v>207</v>
      </c>
      <c r="JN1420" s="426">
        <v>3</v>
      </c>
      <c r="JO1420" s="426">
        <v>81</v>
      </c>
      <c r="JP1420" s="426">
        <v>129</v>
      </c>
      <c r="JQ1420" s="426">
        <v>33</v>
      </c>
      <c r="JR1420" s="426">
        <v>100</v>
      </c>
      <c r="JS1420" s="426">
        <v>41</v>
      </c>
      <c r="JU1420" s="426">
        <v>52</v>
      </c>
      <c r="JV1420" s="426">
        <v>94</v>
      </c>
      <c r="JW1420" s="426">
        <v>195</v>
      </c>
      <c r="JX1420" s="426">
        <v>15</v>
      </c>
      <c r="JZ1420" s="426">
        <v>239</v>
      </c>
      <c r="KA1420" s="426">
        <v>224</v>
      </c>
      <c r="KB1420" s="426">
        <v>214</v>
      </c>
      <c r="KC1420" s="426">
        <v>108</v>
      </c>
      <c r="KE1420" s="426">
        <v>194</v>
      </c>
      <c r="KF1420" s="426">
        <v>170</v>
      </c>
      <c r="KG1420" s="426">
        <v>249</v>
      </c>
      <c r="KH1420" s="426">
        <v>11</v>
      </c>
    </row>
    <row r="1422" spans="4:294" x14ac:dyDescent="0.2">
      <c r="D1422" s="429">
        <v>287</v>
      </c>
      <c r="E1422" s="429" t="s">
        <v>179</v>
      </c>
    </row>
    <row r="1423" spans="4:294" x14ac:dyDescent="0.2">
      <c r="E1423" s="428" t="s">
        <v>130</v>
      </c>
      <c r="F1423" s="426">
        <v>1</v>
      </c>
      <c r="G1423" s="426">
        <v>2</v>
      </c>
      <c r="H1423" s="426">
        <v>3</v>
      </c>
      <c r="I1423" s="426">
        <v>4</v>
      </c>
      <c r="J1423" s="426">
        <v>5</v>
      </c>
      <c r="K1423" s="426">
        <v>6</v>
      </c>
      <c r="L1423" s="426">
        <v>7</v>
      </c>
      <c r="M1423" s="426">
        <v>8</v>
      </c>
      <c r="N1423" s="426">
        <v>9</v>
      </c>
      <c r="O1423" s="426">
        <v>10</v>
      </c>
      <c r="P1423" s="426">
        <v>11</v>
      </c>
      <c r="Q1423" s="426">
        <v>12</v>
      </c>
      <c r="R1423" s="426">
        <v>13</v>
      </c>
      <c r="S1423" s="426">
        <v>14</v>
      </c>
      <c r="T1423" s="426">
        <v>15</v>
      </c>
      <c r="U1423" s="426">
        <v>16</v>
      </c>
      <c r="V1423" s="426">
        <v>17</v>
      </c>
      <c r="W1423" s="426">
        <v>18</v>
      </c>
      <c r="X1423" s="426">
        <v>19</v>
      </c>
      <c r="Y1423" s="426">
        <v>20</v>
      </c>
      <c r="Z1423" s="426">
        <v>21</v>
      </c>
      <c r="AA1423" s="426">
        <v>22</v>
      </c>
      <c r="AB1423" s="426">
        <v>23</v>
      </c>
      <c r="AC1423" s="426">
        <v>24</v>
      </c>
      <c r="AD1423" s="426">
        <v>25</v>
      </c>
      <c r="AE1423" s="426">
        <v>26</v>
      </c>
      <c r="AF1423" s="426">
        <v>27</v>
      </c>
      <c r="AG1423" s="426">
        <v>28</v>
      </c>
      <c r="AH1423" s="426">
        <v>29</v>
      </c>
      <c r="AI1423" s="426">
        <v>30</v>
      </c>
      <c r="AJ1423" s="426">
        <v>31</v>
      </c>
      <c r="AK1423" s="426">
        <v>32</v>
      </c>
      <c r="AL1423" s="426">
        <v>33</v>
      </c>
      <c r="AM1423" s="426">
        <v>34</v>
      </c>
      <c r="AN1423" s="426">
        <v>35</v>
      </c>
      <c r="AO1423" s="426">
        <v>36</v>
      </c>
      <c r="AP1423" s="426">
        <v>37</v>
      </c>
      <c r="AQ1423" s="426">
        <v>38</v>
      </c>
      <c r="AR1423" s="426">
        <v>39</v>
      </c>
      <c r="AS1423" s="426">
        <v>40</v>
      </c>
      <c r="AT1423" s="426">
        <v>41</v>
      </c>
      <c r="AU1423" s="426">
        <v>42</v>
      </c>
      <c r="AV1423" s="426">
        <v>43</v>
      </c>
      <c r="AW1423" s="426">
        <v>44</v>
      </c>
      <c r="AX1423" s="426">
        <v>45</v>
      </c>
      <c r="AY1423" s="426">
        <v>46</v>
      </c>
      <c r="AZ1423" s="426">
        <v>47</v>
      </c>
      <c r="BA1423" s="426">
        <v>48</v>
      </c>
      <c r="BB1423" s="426">
        <v>49</v>
      </c>
      <c r="BC1423" s="426">
        <v>50</v>
      </c>
      <c r="BD1423" s="426">
        <v>51</v>
      </c>
      <c r="BE1423" s="426">
        <v>52</v>
      </c>
      <c r="BF1423" s="426">
        <v>53</v>
      </c>
      <c r="BG1423" s="426">
        <v>54</v>
      </c>
      <c r="BH1423" s="426">
        <v>55</v>
      </c>
      <c r="BI1423" s="426">
        <v>56</v>
      </c>
      <c r="BJ1423" s="426">
        <v>57</v>
      </c>
      <c r="BK1423" s="426">
        <v>58</v>
      </c>
      <c r="BL1423" s="426">
        <v>59</v>
      </c>
      <c r="BM1423" s="426">
        <v>60</v>
      </c>
      <c r="BN1423" s="426">
        <v>61</v>
      </c>
      <c r="BO1423" s="426">
        <v>62</v>
      </c>
      <c r="BP1423" s="426">
        <v>63</v>
      </c>
      <c r="BQ1423" s="426">
        <v>64</v>
      </c>
      <c r="BR1423" s="426">
        <v>65</v>
      </c>
      <c r="BS1423" s="426">
        <v>66</v>
      </c>
      <c r="BT1423" s="426">
        <v>67</v>
      </c>
      <c r="BU1423" s="426">
        <v>68</v>
      </c>
      <c r="BV1423" s="426">
        <v>69</v>
      </c>
      <c r="BW1423" s="426">
        <v>70</v>
      </c>
      <c r="BX1423" s="426">
        <v>71</v>
      </c>
      <c r="BY1423" s="426">
        <v>72</v>
      </c>
      <c r="BZ1423" s="426">
        <v>73</v>
      </c>
      <c r="CA1423" s="426">
        <v>74</v>
      </c>
      <c r="CB1423" s="426">
        <v>75</v>
      </c>
      <c r="CC1423" s="426">
        <v>76</v>
      </c>
      <c r="CD1423" s="426">
        <v>77</v>
      </c>
      <c r="CE1423" s="426">
        <v>78</v>
      </c>
      <c r="CF1423" s="426">
        <v>79</v>
      </c>
      <c r="CG1423" s="426">
        <v>80</v>
      </c>
      <c r="CH1423" s="426">
        <v>81</v>
      </c>
      <c r="CI1423" s="426">
        <v>82</v>
      </c>
      <c r="CJ1423" s="426">
        <v>83</v>
      </c>
      <c r="CK1423" s="426">
        <v>84</v>
      </c>
      <c r="CL1423" s="426">
        <v>85</v>
      </c>
      <c r="CM1423" s="426">
        <v>86</v>
      </c>
      <c r="CN1423" s="426">
        <v>87</v>
      </c>
      <c r="CO1423" s="426">
        <v>88</v>
      </c>
      <c r="CP1423" s="426">
        <v>89</v>
      </c>
      <c r="CQ1423" s="426">
        <v>90</v>
      </c>
      <c r="CR1423" s="426">
        <v>91</v>
      </c>
      <c r="CS1423" s="426">
        <v>92</v>
      </c>
      <c r="CT1423" s="426">
        <v>93</v>
      </c>
      <c r="CU1423" s="426">
        <v>94</v>
      </c>
      <c r="CV1423" s="426">
        <v>95</v>
      </c>
      <c r="CW1423" s="426">
        <v>96</v>
      </c>
      <c r="CX1423" s="426">
        <v>97</v>
      </c>
      <c r="CY1423" s="426">
        <v>98</v>
      </c>
      <c r="CZ1423" s="426">
        <v>99</v>
      </c>
      <c r="DA1423" s="426">
        <v>100</v>
      </c>
      <c r="DB1423" s="426">
        <v>101</v>
      </c>
      <c r="DC1423" s="426">
        <v>102</v>
      </c>
      <c r="DD1423" s="426">
        <v>103</v>
      </c>
      <c r="DE1423" s="426">
        <v>104</v>
      </c>
      <c r="DF1423" s="426">
        <v>105</v>
      </c>
      <c r="DG1423" s="426">
        <v>106</v>
      </c>
      <c r="DH1423" s="426">
        <v>107</v>
      </c>
      <c r="DI1423" s="426">
        <v>108</v>
      </c>
      <c r="DJ1423" s="426">
        <v>109</v>
      </c>
      <c r="DK1423" s="426">
        <v>110</v>
      </c>
      <c r="DL1423" s="426">
        <v>111</v>
      </c>
      <c r="DM1423" s="426">
        <v>112</v>
      </c>
      <c r="DN1423" s="426">
        <v>113</v>
      </c>
      <c r="DO1423" s="426">
        <v>114</v>
      </c>
      <c r="DP1423" s="426">
        <v>115</v>
      </c>
      <c r="DQ1423" s="426">
        <v>116</v>
      </c>
      <c r="DR1423" s="426">
        <v>117</v>
      </c>
      <c r="DS1423" s="426">
        <v>118</v>
      </c>
      <c r="DT1423" s="426">
        <v>119</v>
      </c>
      <c r="DU1423" s="426">
        <v>120</v>
      </c>
      <c r="DV1423" s="426">
        <v>121</v>
      </c>
      <c r="DW1423" s="426">
        <v>122</v>
      </c>
      <c r="DX1423" s="426">
        <v>123</v>
      </c>
      <c r="DY1423" s="426">
        <v>124</v>
      </c>
      <c r="DZ1423" s="426">
        <v>125</v>
      </c>
      <c r="EA1423" s="426">
        <v>126</v>
      </c>
      <c r="EB1423" s="426">
        <v>127</v>
      </c>
      <c r="EC1423" s="426">
        <v>128</v>
      </c>
      <c r="ED1423" s="426">
        <v>129</v>
      </c>
      <c r="EE1423" s="426">
        <v>130</v>
      </c>
      <c r="EF1423" s="426">
        <v>131</v>
      </c>
      <c r="EG1423" s="426">
        <v>132</v>
      </c>
      <c r="EH1423" s="426">
        <v>133</v>
      </c>
      <c r="EI1423" s="426">
        <v>134</v>
      </c>
      <c r="EJ1423" s="426">
        <v>135</v>
      </c>
      <c r="EK1423" s="426">
        <v>136</v>
      </c>
      <c r="EL1423" s="426">
        <v>137</v>
      </c>
      <c r="EM1423" s="426">
        <v>138</v>
      </c>
      <c r="EN1423" s="426">
        <v>139</v>
      </c>
      <c r="EO1423" s="426">
        <v>140</v>
      </c>
      <c r="EP1423" s="426">
        <v>141</v>
      </c>
      <c r="EQ1423" s="426">
        <v>142</v>
      </c>
      <c r="ER1423" s="426">
        <v>143</v>
      </c>
      <c r="ES1423" s="426">
        <v>144</v>
      </c>
      <c r="ET1423" s="426">
        <v>145</v>
      </c>
      <c r="EU1423" s="426">
        <v>146</v>
      </c>
      <c r="EV1423" s="426">
        <v>147</v>
      </c>
      <c r="EW1423" s="426">
        <v>148</v>
      </c>
      <c r="EX1423" s="426">
        <v>149</v>
      </c>
      <c r="EY1423" s="426">
        <v>150</v>
      </c>
      <c r="EZ1423" s="426">
        <v>151</v>
      </c>
      <c r="FA1423" s="426">
        <v>152</v>
      </c>
      <c r="FB1423" s="426">
        <v>153</v>
      </c>
      <c r="FC1423" s="426">
        <v>154</v>
      </c>
      <c r="FD1423" s="426">
        <v>155</v>
      </c>
      <c r="FE1423" s="426">
        <v>156</v>
      </c>
      <c r="FF1423" s="426">
        <v>157</v>
      </c>
      <c r="FG1423" s="426">
        <v>158</v>
      </c>
      <c r="FH1423" s="426">
        <v>159</v>
      </c>
      <c r="FI1423" s="426">
        <v>160</v>
      </c>
      <c r="FJ1423" s="426">
        <v>161</v>
      </c>
      <c r="FK1423" s="426">
        <v>162</v>
      </c>
      <c r="FL1423" s="426">
        <v>163</v>
      </c>
      <c r="FM1423" s="426">
        <v>164</v>
      </c>
      <c r="FN1423" s="426">
        <v>165</v>
      </c>
      <c r="FO1423" s="426">
        <v>166</v>
      </c>
      <c r="FP1423" s="426">
        <v>167</v>
      </c>
      <c r="FQ1423" s="426">
        <v>168</v>
      </c>
      <c r="FR1423" s="426">
        <v>169</v>
      </c>
      <c r="FS1423" s="426">
        <v>170</v>
      </c>
      <c r="FT1423" s="426">
        <v>171</v>
      </c>
      <c r="FU1423" s="426">
        <v>172</v>
      </c>
      <c r="FV1423" s="426">
        <v>173</v>
      </c>
      <c r="FW1423" s="426">
        <v>174</v>
      </c>
      <c r="FX1423" s="426">
        <v>175</v>
      </c>
      <c r="FY1423" s="426">
        <v>176</v>
      </c>
      <c r="FZ1423" s="426">
        <v>177</v>
      </c>
      <c r="GA1423" s="426">
        <v>178</v>
      </c>
      <c r="GB1423" s="426">
        <v>179</v>
      </c>
      <c r="GC1423" s="426">
        <v>180</v>
      </c>
      <c r="GD1423" s="426">
        <v>181</v>
      </c>
      <c r="GE1423" s="426">
        <v>182</v>
      </c>
      <c r="GF1423" s="426">
        <v>183</v>
      </c>
      <c r="GG1423" s="426">
        <v>184</v>
      </c>
      <c r="GH1423" s="426">
        <v>185</v>
      </c>
      <c r="GI1423" s="426">
        <v>186</v>
      </c>
      <c r="GJ1423" s="426">
        <v>187</v>
      </c>
      <c r="GK1423" s="426">
        <v>188</v>
      </c>
      <c r="GL1423" s="426">
        <v>189</v>
      </c>
      <c r="GM1423" s="426">
        <v>190</v>
      </c>
      <c r="GN1423" s="426">
        <v>191</v>
      </c>
      <c r="GO1423" s="426">
        <v>192</v>
      </c>
      <c r="GP1423" s="426">
        <v>193</v>
      </c>
      <c r="GQ1423" s="426">
        <v>194</v>
      </c>
      <c r="GR1423" s="426">
        <v>195</v>
      </c>
      <c r="GS1423" s="426">
        <v>196</v>
      </c>
      <c r="GT1423" s="426">
        <v>197</v>
      </c>
      <c r="GU1423" s="426">
        <v>198</v>
      </c>
      <c r="GV1423" s="426">
        <v>199</v>
      </c>
      <c r="GW1423" s="426">
        <v>200</v>
      </c>
      <c r="GX1423" s="426">
        <v>201</v>
      </c>
      <c r="GY1423" s="426">
        <v>202</v>
      </c>
      <c r="GZ1423" s="426">
        <v>203</v>
      </c>
      <c r="HA1423" s="426">
        <v>204</v>
      </c>
      <c r="HB1423" s="426">
        <v>205</v>
      </c>
      <c r="HC1423" s="426">
        <v>206</v>
      </c>
      <c r="HD1423" s="426">
        <v>207</v>
      </c>
      <c r="HE1423" s="426">
        <v>208</v>
      </c>
      <c r="HF1423" s="426">
        <v>209</v>
      </c>
      <c r="HG1423" s="426">
        <v>210</v>
      </c>
      <c r="HH1423" s="426">
        <v>211</v>
      </c>
      <c r="HI1423" s="426">
        <v>212</v>
      </c>
      <c r="HJ1423" s="426">
        <v>213</v>
      </c>
      <c r="HK1423" s="426">
        <v>214</v>
      </c>
      <c r="HL1423" s="426">
        <v>215</v>
      </c>
      <c r="HM1423" s="426">
        <v>216</v>
      </c>
      <c r="HN1423" s="426">
        <v>217</v>
      </c>
      <c r="HO1423" s="426">
        <v>218</v>
      </c>
      <c r="HP1423" s="426">
        <v>219</v>
      </c>
      <c r="HQ1423" s="426">
        <v>220</v>
      </c>
      <c r="HR1423" s="426">
        <v>221</v>
      </c>
      <c r="HS1423" s="426">
        <v>222</v>
      </c>
      <c r="HT1423" s="426">
        <v>223</v>
      </c>
      <c r="HU1423" s="426">
        <v>224</v>
      </c>
      <c r="HV1423" s="426">
        <v>225</v>
      </c>
      <c r="HW1423" s="426">
        <v>226</v>
      </c>
      <c r="HX1423" s="426">
        <v>227</v>
      </c>
      <c r="HY1423" s="426">
        <v>228</v>
      </c>
      <c r="HZ1423" s="426">
        <v>229</v>
      </c>
      <c r="IA1423" s="426">
        <v>230</v>
      </c>
      <c r="IB1423" s="426">
        <v>231</v>
      </c>
      <c r="IC1423" s="426">
        <v>232</v>
      </c>
      <c r="ID1423" s="426">
        <v>233</v>
      </c>
      <c r="IE1423" s="426">
        <v>234</v>
      </c>
      <c r="IF1423" s="426">
        <v>235</v>
      </c>
      <c r="IG1423" s="426">
        <v>236</v>
      </c>
      <c r="IH1423" s="426">
        <v>237</v>
      </c>
      <c r="II1423" s="426">
        <v>238</v>
      </c>
      <c r="IJ1423" s="426">
        <v>239</v>
      </c>
      <c r="IK1423" s="426">
        <v>240</v>
      </c>
      <c r="IL1423" s="426">
        <v>241</v>
      </c>
      <c r="IM1423" s="426">
        <v>242</v>
      </c>
      <c r="IN1423" s="426">
        <v>243</v>
      </c>
      <c r="IO1423" s="426">
        <v>244</v>
      </c>
      <c r="IP1423" s="426">
        <v>245</v>
      </c>
      <c r="IQ1423" s="426">
        <v>246</v>
      </c>
      <c r="IR1423" s="426">
        <v>247</v>
      </c>
      <c r="IS1423" s="426">
        <v>248</v>
      </c>
      <c r="IT1423" s="426">
        <v>249</v>
      </c>
      <c r="IU1423" s="426">
        <v>250</v>
      </c>
      <c r="IV1423" s="426">
        <v>251</v>
      </c>
      <c r="IW1423" s="426">
        <v>252</v>
      </c>
      <c r="IX1423" s="426">
        <v>253</v>
      </c>
      <c r="IY1423" s="426">
        <v>254</v>
      </c>
      <c r="IZ1423" s="426">
        <v>255</v>
      </c>
      <c r="JA1423" s="426">
        <v>256</v>
      </c>
      <c r="JB1423" s="426">
        <v>257</v>
      </c>
      <c r="JC1423" s="426">
        <v>258</v>
      </c>
      <c r="JD1423" s="426">
        <v>259</v>
      </c>
      <c r="JE1423" s="426">
        <v>260</v>
      </c>
      <c r="JF1423" s="426">
        <v>261</v>
      </c>
      <c r="JG1423" s="426">
        <v>262</v>
      </c>
      <c r="JH1423" s="426">
        <v>263</v>
      </c>
      <c r="JI1423" s="426">
        <v>264</v>
      </c>
      <c r="JJ1423" s="426">
        <v>265</v>
      </c>
      <c r="JK1423" s="426">
        <v>266</v>
      </c>
      <c r="JL1423" s="426">
        <v>267</v>
      </c>
      <c r="JM1423" s="426">
        <v>268</v>
      </c>
      <c r="JN1423" s="426">
        <v>269</v>
      </c>
      <c r="JO1423" s="426">
        <v>270</v>
      </c>
      <c r="JP1423" s="426">
        <v>271</v>
      </c>
      <c r="JQ1423" s="426">
        <v>272</v>
      </c>
      <c r="JR1423" s="426">
        <v>273</v>
      </c>
      <c r="JS1423" s="426">
        <v>274</v>
      </c>
      <c r="JT1423" s="426">
        <v>275</v>
      </c>
      <c r="JU1423" s="426">
        <v>276</v>
      </c>
      <c r="JV1423" s="426">
        <v>277</v>
      </c>
      <c r="JW1423" s="426">
        <v>278</v>
      </c>
      <c r="JX1423" s="426">
        <v>279</v>
      </c>
      <c r="JZ1423" s="426">
        <v>280</v>
      </c>
      <c r="KA1423" s="426">
        <v>281</v>
      </c>
      <c r="KB1423" s="426">
        <v>282</v>
      </c>
      <c r="KC1423" s="426">
        <v>283</v>
      </c>
      <c r="KE1423" s="426">
        <v>284</v>
      </c>
      <c r="KF1423" s="426">
        <v>285</v>
      </c>
      <c r="KG1423" s="426">
        <v>286</v>
      </c>
      <c r="KH1423" s="426">
        <v>287</v>
      </c>
    </row>
    <row r="1424" spans="4:294" x14ac:dyDescent="0.2">
      <c r="E1424" s="428" t="s">
        <v>157</v>
      </c>
      <c r="F1424" s="426">
        <v>155</v>
      </c>
      <c r="G1424" s="426">
        <v>278</v>
      </c>
      <c r="H1424" s="426">
        <v>132</v>
      </c>
      <c r="I1424" s="426">
        <v>268</v>
      </c>
      <c r="J1424" s="426">
        <v>208</v>
      </c>
      <c r="K1424" s="426">
        <v>170</v>
      </c>
      <c r="L1424" s="426">
        <v>276</v>
      </c>
      <c r="M1424" s="426">
        <v>86</v>
      </c>
      <c r="N1424" s="426">
        <v>72</v>
      </c>
      <c r="O1424" s="426">
        <v>252</v>
      </c>
      <c r="P1424" s="426">
        <v>282</v>
      </c>
      <c r="Q1424" s="426">
        <v>13</v>
      </c>
      <c r="R1424" s="426">
        <v>265</v>
      </c>
      <c r="S1424" s="426">
        <v>233</v>
      </c>
      <c r="T1424" s="426">
        <v>242</v>
      </c>
      <c r="U1424" s="426">
        <v>169</v>
      </c>
      <c r="V1424" s="426">
        <v>221</v>
      </c>
      <c r="W1424" s="426">
        <v>129</v>
      </c>
      <c r="X1424" s="426">
        <v>67</v>
      </c>
      <c r="Y1424" s="426">
        <v>96</v>
      </c>
      <c r="Z1424" s="426">
        <v>238</v>
      </c>
      <c r="AA1424" s="426">
        <v>71</v>
      </c>
      <c r="AB1424" s="426">
        <v>202</v>
      </c>
      <c r="AC1424" s="426">
        <v>277</v>
      </c>
      <c r="AD1424" s="426">
        <v>66</v>
      </c>
      <c r="AE1424" s="426">
        <v>52</v>
      </c>
      <c r="AF1424" s="426">
        <v>200</v>
      </c>
      <c r="AG1424" s="426">
        <v>79</v>
      </c>
      <c r="AH1424" s="426">
        <v>1</v>
      </c>
      <c r="AI1424" s="426">
        <v>204</v>
      </c>
      <c r="AJ1424" s="426">
        <v>92</v>
      </c>
      <c r="AK1424" s="426">
        <v>16</v>
      </c>
      <c r="AL1424" s="426">
        <v>124</v>
      </c>
      <c r="AM1424" s="426">
        <v>172</v>
      </c>
      <c r="AN1424" s="426">
        <v>226</v>
      </c>
      <c r="AO1424" s="426">
        <v>64</v>
      </c>
      <c r="AP1424" s="426">
        <v>263</v>
      </c>
      <c r="AQ1424" s="426">
        <v>187</v>
      </c>
      <c r="AR1424" s="426">
        <v>266</v>
      </c>
      <c r="AS1424" s="426">
        <v>43</v>
      </c>
      <c r="AT1424" s="426">
        <v>122</v>
      </c>
      <c r="AU1424" s="426">
        <v>68</v>
      </c>
      <c r="AV1424" s="426">
        <v>160</v>
      </c>
      <c r="AW1424" s="426">
        <v>201</v>
      </c>
      <c r="AX1424" s="426">
        <v>39</v>
      </c>
      <c r="AY1424" s="426">
        <v>244</v>
      </c>
      <c r="AZ1424" s="426">
        <v>45</v>
      </c>
      <c r="BA1424" s="426">
        <v>75</v>
      </c>
      <c r="BB1424" s="426">
        <v>162</v>
      </c>
      <c r="BC1424" s="426">
        <v>101</v>
      </c>
      <c r="BD1424" s="426">
        <v>159</v>
      </c>
      <c r="BE1424" s="426">
        <v>184</v>
      </c>
      <c r="BF1424" s="426">
        <v>280</v>
      </c>
      <c r="BG1424" s="426">
        <v>247</v>
      </c>
      <c r="BH1424" s="426">
        <v>164</v>
      </c>
      <c r="BI1424" s="426">
        <v>262</v>
      </c>
      <c r="BJ1424" s="426">
        <v>4</v>
      </c>
      <c r="BK1424" s="426">
        <v>180</v>
      </c>
      <c r="BL1424" s="426">
        <v>241</v>
      </c>
      <c r="BM1424" s="426">
        <v>27</v>
      </c>
      <c r="BN1424" s="426">
        <v>23</v>
      </c>
      <c r="BO1424" s="426">
        <v>158</v>
      </c>
      <c r="BP1424" s="426">
        <v>196</v>
      </c>
      <c r="BQ1424" s="426">
        <v>108</v>
      </c>
      <c r="BR1424" s="426">
        <v>77</v>
      </c>
      <c r="BS1424" s="426">
        <v>30</v>
      </c>
      <c r="BT1424" s="426">
        <v>25</v>
      </c>
      <c r="BU1424" s="426">
        <v>191</v>
      </c>
      <c r="BV1424" s="426">
        <v>120</v>
      </c>
      <c r="BW1424" s="426">
        <v>167</v>
      </c>
      <c r="BX1424" s="426">
        <v>48</v>
      </c>
      <c r="BY1424" s="426">
        <v>14</v>
      </c>
      <c r="BZ1424" s="426">
        <v>114</v>
      </c>
      <c r="CA1424" s="426">
        <v>26</v>
      </c>
      <c r="CB1424" s="426">
        <v>37</v>
      </c>
      <c r="CC1424" s="426">
        <v>150</v>
      </c>
      <c r="CD1424" s="426">
        <v>93</v>
      </c>
      <c r="CE1424" s="426">
        <v>205</v>
      </c>
      <c r="CF1424" s="426">
        <v>57</v>
      </c>
      <c r="CG1424" s="426">
        <v>216</v>
      </c>
      <c r="CH1424" s="426">
        <v>95</v>
      </c>
      <c r="CI1424" s="426">
        <v>255</v>
      </c>
      <c r="CJ1424" s="426">
        <v>232</v>
      </c>
      <c r="CK1424" s="426">
        <v>271</v>
      </c>
      <c r="CL1424" s="426">
        <v>111</v>
      </c>
      <c r="CM1424" s="426">
        <v>228</v>
      </c>
      <c r="CN1424" s="426">
        <v>18</v>
      </c>
      <c r="CO1424" s="426">
        <v>281</v>
      </c>
      <c r="CP1424" s="426">
        <v>225</v>
      </c>
      <c r="CQ1424" s="426">
        <v>62</v>
      </c>
      <c r="CR1424" s="426">
        <v>165</v>
      </c>
      <c r="CS1424" s="426">
        <v>110</v>
      </c>
      <c r="CT1424" s="426">
        <v>219</v>
      </c>
      <c r="CU1424" s="426">
        <v>243</v>
      </c>
      <c r="CV1424" s="426">
        <v>285</v>
      </c>
      <c r="CW1424" s="426">
        <v>100</v>
      </c>
      <c r="CX1424" s="426">
        <v>151</v>
      </c>
      <c r="CY1424" s="426">
        <v>50</v>
      </c>
      <c r="CZ1424" s="426">
        <v>82</v>
      </c>
      <c r="DA1424" s="426">
        <v>2</v>
      </c>
      <c r="DB1424" s="426">
        <v>94</v>
      </c>
      <c r="DC1424" s="426">
        <v>236</v>
      </c>
      <c r="DD1424" s="426">
        <v>54</v>
      </c>
      <c r="DE1424" s="426">
        <v>211</v>
      </c>
      <c r="DF1424" s="426">
        <v>218</v>
      </c>
      <c r="DG1424" s="426">
        <v>142</v>
      </c>
      <c r="DH1424" s="426">
        <v>61</v>
      </c>
      <c r="DI1424" s="426">
        <v>245</v>
      </c>
      <c r="DJ1424" s="426">
        <v>270</v>
      </c>
      <c r="DK1424" s="426">
        <v>89</v>
      </c>
      <c r="DL1424" s="426">
        <v>223</v>
      </c>
      <c r="DM1424" s="426">
        <v>91</v>
      </c>
      <c r="DN1424" s="426">
        <v>31</v>
      </c>
      <c r="DO1424" s="426">
        <v>257</v>
      </c>
      <c r="DP1424" s="426">
        <v>99</v>
      </c>
      <c r="DQ1424" s="426">
        <v>123</v>
      </c>
      <c r="DR1424" s="426">
        <v>80</v>
      </c>
      <c r="DS1424" s="426">
        <v>10</v>
      </c>
      <c r="DT1424" s="426">
        <v>146</v>
      </c>
      <c r="DU1424" s="426">
        <v>51</v>
      </c>
      <c r="DV1424" s="426">
        <v>144</v>
      </c>
      <c r="DW1424" s="426">
        <v>179</v>
      </c>
      <c r="DX1424" s="426">
        <v>74</v>
      </c>
      <c r="DY1424" s="426">
        <v>182</v>
      </c>
      <c r="DZ1424" s="426">
        <v>214</v>
      </c>
      <c r="EA1424" s="426">
        <v>134</v>
      </c>
      <c r="EB1424" s="426">
        <v>235</v>
      </c>
      <c r="EC1424" s="426">
        <v>197</v>
      </c>
      <c r="ED1424" s="426">
        <v>112</v>
      </c>
      <c r="EE1424" s="426">
        <v>116</v>
      </c>
      <c r="EF1424" s="426">
        <v>149</v>
      </c>
      <c r="EG1424" s="426">
        <v>194</v>
      </c>
      <c r="EH1424" s="426">
        <v>174</v>
      </c>
      <c r="EI1424" s="426">
        <v>237</v>
      </c>
      <c r="EJ1424" s="426">
        <v>251</v>
      </c>
      <c r="EK1424" s="426">
        <v>115</v>
      </c>
      <c r="EL1424" s="426">
        <v>287</v>
      </c>
      <c r="EM1424" s="426">
        <v>15</v>
      </c>
      <c r="EN1424" s="426">
        <v>98</v>
      </c>
      <c r="EO1424" s="426">
        <v>156</v>
      </c>
      <c r="EP1424" s="426">
        <v>69</v>
      </c>
      <c r="EQ1424" s="426">
        <v>125</v>
      </c>
      <c r="ER1424" s="426">
        <v>175</v>
      </c>
      <c r="ES1424" s="426">
        <v>7</v>
      </c>
      <c r="ET1424" s="426">
        <v>103</v>
      </c>
      <c r="EU1424" s="426">
        <v>286</v>
      </c>
      <c r="EV1424" s="426">
        <v>275</v>
      </c>
      <c r="EW1424" s="426">
        <v>256</v>
      </c>
      <c r="EX1424" s="426">
        <v>42</v>
      </c>
      <c r="EY1424" s="426">
        <v>76</v>
      </c>
      <c r="EZ1424" s="426">
        <v>70</v>
      </c>
      <c r="FA1424" s="426">
        <v>119</v>
      </c>
      <c r="FB1424" s="426">
        <v>85</v>
      </c>
      <c r="FC1424" s="426">
        <v>157</v>
      </c>
      <c r="FD1424" s="426">
        <v>279</v>
      </c>
      <c r="FE1424" s="426">
        <v>140</v>
      </c>
      <c r="FF1424" s="426">
        <v>168</v>
      </c>
      <c r="FG1424" s="426">
        <v>141</v>
      </c>
      <c r="FH1424" s="426">
        <v>58</v>
      </c>
      <c r="FI1424" s="426">
        <v>73</v>
      </c>
      <c r="FJ1424" s="426">
        <v>274</v>
      </c>
      <c r="FK1424" s="426">
        <v>34</v>
      </c>
      <c r="FL1424" s="426">
        <v>127</v>
      </c>
      <c r="FM1424" s="426">
        <v>56</v>
      </c>
      <c r="FN1424" s="426">
        <v>239</v>
      </c>
      <c r="FO1424" s="426">
        <v>5</v>
      </c>
      <c r="FP1424" s="426">
        <v>203</v>
      </c>
      <c r="FQ1424" s="426">
        <v>49</v>
      </c>
      <c r="FR1424" s="426">
        <v>267</v>
      </c>
      <c r="FS1424" s="426">
        <v>284</v>
      </c>
      <c r="FT1424" s="426">
        <v>234</v>
      </c>
      <c r="FU1424" s="426">
        <v>186</v>
      </c>
      <c r="FV1424" s="426">
        <v>84</v>
      </c>
      <c r="FW1424" s="426">
        <v>60</v>
      </c>
      <c r="FX1424" s="426">
        <v>178</v>
      </c>
      <c r="FY1424" s="426">
        <v>138</v>
      </c>
      <c r="FZ1424" s="426">
        <v>269</v>
      </c>
      <c r="GA1424" s="426">
        <v>102</v>
      </c>
      <c r="GB1424" s="426">
        <v>198</v>
      </c>
      <c r="GC1424" s="426">
        <v>32</v>
      </c>
      <c r="GD1424" s="426">
        <v>153</v>
      </c>
      <c r="GE1424" s="426">
        <v>63</v>
      </c>
      <c r="GF1424" s="426">
        <v>22</v>
      </c>
      <c r="GG1424" s="426">
        <v>121</v>
      </c>
      <c r="GH1424" s="426">
        <v>246</v>
      </c>
      <c r="GI1424" s="426">
        <v>264</v>
      </c>
      <c r="GJ1424" s="426">
        <v>11</v>
      </c>
      <c r="GK1424" s="426">
        <v>135</v>
      </c>
      <c r="GL1424" s="426">
        <v>126</v>
      </c>
      <c r="GM1424" s="426">
        <v>222</v>
      </c>
      <c r="GN1424" s="426">
        <v>195</v>
      </c>
      <c r="GO1424" s="426">
        <v>8</v>
      </c>
      <c r="GP1424" s="426">
        <v>136</v>
      </c>
      <c r="GQ1424" s="426">
        <v>185</v>
      </c>
      <c r="GR1424" s="426">
        <v>248</v>
      </c>
      <c r="GS1424" s="426">
        <v>193</v>
      </c>
      <c r="GT1424" s="426">
        <v>260</v>
      </c>
      <c r="GU1424" s="426">
        <v>147</v>
      </c>
      <c r="GV1424" s="426">
        <v>36</v>
      </c>
      <c r="GW1424" s="426">
        <v>176</v>
      </c>
      <c r="GX1424" s="426">
        <v>177</v>
      </c>
      <c r="GY1424" s="426">
        <v>55</v>
      </c>
      <c r="GZ1424" s="426">
        <v>166</v>
      </c>
      <c r="HA1424" s="426">
        <v>145</v>
      </c>
      <c r="HB1424" s="426">
        <v>131</v>
      </c>
      <c r="HC1424" s="426">
        <v>210</v>
      </c>
      <c r="HD1424" s="426">
        <v>188</v>
      </c>
      <c r="HE1424" s="426">
        <v>105</v>
      </c>
      <c r="HF1424" s="426">
        <v>97</v>
      </c>
      <c r="HG1424" s="426">
        <v>38</v>
      </c>
      <c r="HH1424" s="426">
        <v>29</v>
      </c>
      <c r="HI1424" s="426">
        <v>163</v>
      </c>
      <c r="HJ1424" s="426">
        <v>189</v>
      </c>
      <c r="HK1424" s="426">
        <v>65</v>
      </c>
      <c r="HL1424" s="426">
        <v>231</v>
      </c>
      <c r="HM1424" s="426">
        <v>118</v>
      </c>
      <c r="HN1424" s="426">
        <v>6</v>
      </c>
      <c r="HO1424" s="426">
        <v>217</v>
      </c>
      <c r="HP1424" s="426">
        <v>130</v>
      </c>
      <c r="HQ1424" s="426">
        <v>207</v>
      </c>
      <c r="HR1424" s="426">
        <v>240</v>
      </c>
      <c r="HS1424" s="426">
        <v>199</v>
      </c>
      <c r="HT1424" s="426">
        <v>107</v>
      </c>
      <c r="HU1424" s="426">
        <v>213</v>
      </c>
      <c r="HV1424" s="426">
        <v>87</v>
      </c>
      <c r="HW1424" s="426">
        <v>78</v>
      </c>
      <c r="HX1424" s="426">
        <v>249</v>
      </c>
      <c r="HY1424" s="426">
        <v>261</v>
      </c>
      <c r="HZ1424" s="426">
        <v>20</v>
      </c>
      <c r="IA1424" s="426">
        <v>81</v>
      </c>
      <c r="IB1424" s="426">
        <v>28</v>
      </c>
      <c r="IC1424" s="426">
        <v>88</v>
      </c>
      <c r="ID1424" s="426">
        <v>17</v>
      </c>
      <c r="IE1424" s="426">
        <v>152</v>
      </c>
      <c r="IF1424" s="426">
        <v>117</v>
      </c>
      <c r="IG1424" s="426">
        <v>35</v>
      </c>
      <c r="IH1424" s="426">
        <v>113</v>
      </c>
      <c r="II1424" s="426">
        <v>40</v>
      </c>
      <c r="IJ1424" s="426">
        <v>253</v>
      </c>
      <c r="IK1424" s="426">
        <v>272</v>
      </c>
      <c r="IL1424" s="426">
        <v>283</v>
      </c>
      <c r="IM1424" s="426">
        <v>106</v>
      </c>
      <c r="IN1424" s="426">
        <v>227</v>
      </c>
      <c r="IO1424" s="426">
        <v>148</v>
      </c>
      <c r="IP1424" s="426">
        <v>206</v>
      </c>
      <c r="IQ1424" s="426">
        <v>250</v>
      </c>
      <c r="IR1424" s="426">
        <v>143</v>
      </c>
      <c r="IS1424" s="426">
        <v>19</v>
      </c>
      <c r="IT1424" s="426">
        <v>181</v>
      </c>
      <c r="IU1424" s="426">
        <v>83</v>
      </c>
      <c r="IV1424" s="426">
        <v>59</v>
      </c>
      <c r="IW1424" s="426">
        <v>53</v>
      </c>
      <c r="IX1424" s="426">
        <v>139</v>
      </c>
      <c r="IY1424" s="426">
        <v>171</v>
      </c>
      <c r="IZ1424" s="426">
        <v>258</v>
      </c>
      <c r="JA1424" s="426">
        <v>190</v>
      </c>
      <c r="JB1424" s="426">
        <v>104</v>
      </c>
      <c r="JC1424" s="426">
        <v>24</v>
      </c>
      <c r="JD1424" s="426">
        <v>12</v>
      </c>
      <c r="JE1424" s="426">
        <v>154</v>
      </c>
      <c r="JF1424" s="426">
        <v>44</v>
      </c>
      <c r="JG1424" s="426">
        <v>259</v>
      </c>
      <c r="JH1424" s="426">
        <v>209</v>
      </c>
      <c r="JI1424" s="426">
        <v>183</v>
      </c>
      <c r="JJ1424" s="426">
        <v>212</v>
      </c>
      <c r="JK1424" s="426">
        <v>173</v>
      </c>
      <c r="JL1424" s="426">
        <v>273</v>
      </c>
      <c r="JM1424" s="426">
        <v>9</v>
      </c>
      <c r="JN1424" s="426">
        <v>220</v>
      </c>
      <c r="JO1424" s="426">
        <v>47</v>
      </c>
      <c r="JP1424" s="426">
        <v>254</v>
      </c>
      <c r="JQ1424" s="426">
        <v>3</v>
      </c>
      <c r="JR1424" s="426">
        <v>90</v>
      </c>
      <c r="JS1424" s="426">
        <v>41</v>
      </c>
      <c r="JT1424" s="426">
        <v>21</v>
      </c>
      <c r="JU1424" s="426">
        <v>229</v>
      </c>
      <c r="JV1424" s="426">
        <v>161</v>
      </c>
      <c r="JW1424" s="426">
        <v>192</v>
      </c>
      <c r="JX1424" s="426">
        <v>133</v>
      </c>
      <c r="JZ1424" s="426">
        <v>128</v>
      </c>
      <c r="KA1424" s="426">
        <v>215</v>
      </c>
      <c r="KB1424" s="426">
        <v>224</v>
      </c>
      <c r="KC1424" s="426">
        <v>46</v>
      </c>
      <c r="KE1424" s="426">
        <v>137</v>
      </c>
      <c r="KF1424" s="426">
        <v>109</v>
      </c>
      <c r="KG1424" s="426">
        <v>230</v>
      </c>
      <c r="KH1424" s="426">
        <v>33</v>
      </c>
    </row>
    <row r="1425" spans="4:295" x14ac:dyDescent="0.2">
      <c r="E1425" s="428" t="s">
        <v>159</v>
      </c>
      <c r="F1425" s="426">
        <v>109</v>
      </c>
      <c r="G1425" s="426">
        <v>24</v>
      </c>
      <c r="H1425" s="426">
        <v>67</v>
      </c>
      <c r="I1425" s="426">
        <v>113</v>
      </c>
      <c r="J1425" s="426">
        <v>143</v>
      </c>
      <c r="K1425" s="426">
        <v>160</v>
      </c>
      <c r="L1425" s="426">
        <v>50</v>
      </c>
      <c r="M1425" s="426">
        <v>226</v>
      </c>
      <c r="N1425" s="426">
        <v>147</v>
      </c>
      <c r="O1425" s="426">
        <v>173</v>
      </c>
      <c r="P1425" s="426">
        <v>148</v>
      </c>
      <c r="Q1425" s="426">
        <v>224</v>
      </c>
      <c r="R1425" s="426">
        <v>272</v>
      </c>
      <c r="S1425" s="426">
        <v>210</v>
      </c>
      <c r="T1425" s="426">
        <v>11</v>
      </c>
      <c r="U1425" s="426">
        <v>139</v>
      </c>
      <c r="V1425" s="426">
        <v>58</v>
      </c>
      <c r="W1425" s="426">
        <v>176</v>
      </c>
      <c r="X1425" s="426">
        <v>203</v>
      </c>
      <c r="Y1425" s="426">
        <v>94</v>
      </c>
      <c r="Z1425" s="426">
        <v>73</v>
      </c>
      <c r="AA1425" s="426">
        <v>121</v>
      </c>
      <c r="AB1425" s="426">
        <v>266</v>
      </c>
      <c r="AC1425" s="426">
        <v>127</v>
      </c>
      <c r="AD1425" s="426">
        <v>52</v>
      </c>
      <c r="AE1425" s="426">
        <v>237</v>
      </c>
      <c r="AF1425" s="426">
        <v>75</v>
      </c>
      <c r="AG1425" s="426">
        <v>25</v>
      </c>
      <c r="AH1425" s="426">
        <v>165</v>
      </c>
      <c r="AI1425" s="426">
        <v>262</v>
      </c>
      <c r="AJ1425" s="426">
        <v>80</v>
      </c>
      <c r="AK1425" s="426">
        <v>265</v>
      </c>
      <c r="AL1425" s="426">
        <v>172</v>
      </c>
      <c r="AM1425" s="426">
        <v>137</v>
      </c>
      <c r="AN1425" s="426">
        <v>161</v>
      </c>
      <c r="AO1425" s="426">
        <v>65</v>
      </c>
      <c r="AP1425" s="426">
        <v>253</v>
      </c>
      <c r="AQ1425" s="426">
        <v>212</v>
      </c>
      <c r="AR1425" s="426">
        <v>28</v>
      </c>
      <c r="AS1425" s="426">
        <v>273</v>
      </c>
      <c r="AT1425" s="426">
        <v>38</v>
      </c>
      <c r="AU1425" s="426">
        <v>44</v>
      </c>
      <c r="AV1425" s="426">
        <v>242</v>
      </c>
      <c r="AW1425" s="426">
        <v>281</v>
      </c>
      <c r="AX1425" s="426">
        <v>142</v>
      </c>
      <c r="AY1425" s="426">
        <v>97</v>
      </c>
      <c r="AZ1425" s="426">
        <v>140</v>
      </c>
      <c r="BA1425" s="426">
        <v>77</v>
      </c>
      <c r="BB1425" s="426">
        <v>51</v>
      </c>
      <c r="BC1425" s="426">
        <v>4</v>
      </c>
      <c r="BD1425" s="426">
        <v>19</v>
      </c>
      <c r="BE1425" s="426">
        <v>233</v>
      </c>
      <c r="BF1425" s="426">
        <v>12</v>
      </c>
      <c r="BG1425" s="426">
        <v>155</v>
      </c>
      <c r="BH1425" s="426">
        <v>238</v>
      </c>
      <c r="BI1425" s="426">
        <v>89</v>
      </c>
      <c r="BJ1425" s="426">
        <v>108</v>
      </c>
      <c r="BK1425" s="426">
        <v>169</v>
      </c>
      <c r="BL1425" s="426">
        <v>5</v>
      </c>
      <c r="BM1425" s="426">
        <v>188</v>
      </c>
      <c r="BN1425" s="426">
        <v>247</v>
      </c>
      <c r="BO1425" s="426">
        <v>154</v>
      </c>
      <c r="BP1425" s="426">
        <v>119</v>
      </c>
      <c r="BQ1425" s="426">
        <v>63</v>
      </c>
      <c r="BR1425" s="426">
        <v>71</v>
      </c>
      <c r="BS1425" s="426">
        <v>87</v>
      </c>
      <c r="BT1425" s="426">
        <v>30</v>
      </c>
      <c r="BU1425" s="426">
        <v>72</v>
      </c>
      <c r="BV1425" s="426">
        <v>168</v>
      </c>
      <c r="BW1425" s="426">
        <v>211</v>
      </c>
      <c r="BX1425" s="426">
        <v>152</v>
      </c>
      <c r="BY1425" s="426">
        <v>271</v>
      </c>
      <c r="BZ1425" s="426">
        <v>252</v>
      </c>
      <c r="CA1425" s="426">
        <v>256</v>
      </c>
      <c r="CB1425" s="426">
        <v>264</v>
      </c>
      <c r="CC1425" s="426">
        <v>43</v>
      </c>
      <c r="CD1425" s="426">
        <v>98</v>
      </c>
      <c r="CE1425" s="426">
        <v>26</v>
      </c>
      <c r="CF1425" s="426">
        <v>177</v>
      </c>
      <c r="CG1425" s="426">
        <v>244</v>
      </c>
      <c r="CH1425" s="426">
        <v>39</v>
      </c>
      <c r="CI1425" s="426">
        <v>85</v>
      </c>
      <c r="CJ1425" s="426">
        <v>150</v>
      </c>
      <c r="CK1425" s="426">
        <v>236</v>
      </c>
      <c r="CL1425" s="426">
        <v>128</v>
      </c>
      <c r="CM1425" s="426">
        <v>120</v>
      </c>
      <c r="CN1425" s="426">
        <v>183</v>
      </c>
      <c r="CO1425" s="426">
        <v>249</v>
      </c>
      <c r="CP1425" s="426">
        <v>141</v>
      </c>
      <c r="CQ1425" s="426">
        <v>64</v>
      </c>
      <c r="CR1425" s="426">
        <v>145</v>
      </c>
      <c r="CS1425" s="426">
        <v>126</v>
      </c>
      <c r="CT1425" s="426">
        <v>181</v>
      </c>
      <c r="CU1425" s="426">
        <v>163</v>
      </c>
      <c r="CV1425" s="426">
        <v>22</v>
      </c>
      <c r="CW1425" s="426">
        <v>285</v>
      </c>
      <c r="CX1425" s="426">
        <v>240</v>
      </c>
      <c r="CY1425" s="426">
        <v>34</v>
      </c>
      <c r="CZ1425" s="426">
        <v>280</v>
      </c>
      <c r="DA1425" s="426">
        <v>41</v>
      </c>
      <c r="DB1425" s="426">
        <v>129</v>
      </c>
      <c r="DC1425" s="426">
        <v>213</v>
      </c>
      <c r="DD1425" s="426">
        <v>62</v>
      </c>
      <c r="DE1425" s="426">
        <v>195</v>
      </c>
      <c r="DF1425" s="426">
        <v>144</v>
      </c>
      <c r="DG1425" s="426">
        <v>164</v>
      </c>
      <c r="DH1425" s="426">
        <v>178</v>
      </c>
      <c r="DI1425" s="426">
        <v>55</v>
      </c>
      <c r="DJ1425" s="426">
        <v>193</v>
      </c>
      <c r="DK1425" s="426">
        <v>283</v>
      </c>
      <c r="DL1425" s="426">
        <v>20</v>
      </c>
      <c r="DM1425" s="426">
        <v>208</v>
      </c>
      <c r="DN1425" s="426">
        <v>200</v>
      </c>
      <c r="DO1425" s="426">
        <v>31</v>
      </c>
      <c r="DP1425" s="426">
        <v>151</v>
      </c>
      <c r="DQ1425" s="426">
        <v>110</v>
      </c>
      <c r="DR1425" s="426">
        <v>90</v>
      </c>
      <c r="DS1425" s="426">
        <v>201</v>
      </c>
      <c r="DT1425" s="426">
        <v>282</v>
      </c>
      <c r="DU1425" s="426">
        <v>278</v>
      </c>
      <c r="DV1425" s="426">
        <v>268</v>
      </c>
      <c r="DW1425" s="426">
        <v>116</v>
      </c>
      <c r="DX1425" s="426">
        <v>159</v>
      </c>
      <c r="DY1425" s="426">
        <v>21</v>
      </c>
      <c r="DZ1425" s="426">
        <v>91</v>
      </c>
      <c r="EA1425" s="426">
        <v>248</v>
      </c>
      <c r="EB1425" s="426">
        <v>74</v>
      </c>
      <c r="EC1425" s="426">
        <v>260</v>
      </c>
      <c r="ED1425" s="426">
        <v>37</v>
      </c>
      <c r="EE1425" s="426">
        <v>86</v>
      </c>
      <c r="EF1425" s="426">
        <v>214</v>
      </c>
      <c r="EG1425" s="426">
        <v>250</v>
      </c>
      <c r="EH1425" s="426">
        <v>184</v>
      </c>
      <c r="EI1425" s="426">
        <v>284</v>
      </c>
      <c r="EJ1425" s="426">
        <v>232</v>
      </c>
      <c r="EK1425" s="426">
        <v>180</v>
      </c>
      <c r="EL1425" s="426">
        <v>54</v>
      </c>
      <c r="EM1425" s="426">
        <v>234</v>
      </c>
      <c r="EN1425" s="426">
        <v>88</v>
      </c>
      <c r="EO1425" s="426">
        <v>13</v>
      </c>
      <c r="EP1425" s="426">
        <v>27</v>
      </c>
      <c r="EQ1425" s="426">
        <v>258</v>
      </c>
      <c r="ER1425" s="426">
        <v>207</v>
      </c>
      <c r="ES1425" s="426">
        <v>191</v>
      </c>
      <c r="ET1425" s="426">
        <v>187</v>
      </c>
      <c r="EU1425" s="426">
        <v>60</v>
      </c>
      <c r="EV1425" s="426">
        <v>134</v>
      </c>
      <c r="EW1425" s="426">
        <v>259</v>
      </c>
      <c r="EX1425" s="426">
        <v>228</v>
      </c>
      <c r="EY1425" s="426">
        <v>136</v>
      </c>
      <c r="EZ1425" s="426">
        <v>205</v>
      </c>
      <c r="FA1425" s="426">
        <v>220</v>
      </c>
      <c r="FB1425" s="426">
        <v>235</v>
      </c>
      <c r="FC1425" s="426">
        <v>153</v>
      </c>
      <c r="FD1425" s="426">
        <v>106</v>
      </c>
      <c r="FE1425" s="426">
        <v>2</v>
      </c>
      <c r="FF1425" s="426">
        <v>170</v>
      </c>
      <c r="FG1425" s="426">
        <v>29</v>
      </c>
      <c r="FH1425" s="426">
        <v>18</v>
      </c>
      <c r="FI1425" s="426">
        <v>157</v>
      </c>
      <c r="FJ1425" s="426">
        <v>277</v>
      </c>
      <c r="FK1425" s="426">
        <v>83</v>
      </c>
      <c r="FL1425" s="426">
        <v>274</v>
      </c>
      <c r="FM1425" s="426">
        <v>111</v>
      </c>
      <c r="FN1425" s="426">
        <v>93</v>
      </c>
      <c r="FO1425" s="426">
        <v>84</v>
      </c>
      <c r="FP1425" s="426">
        <v>130</v>
      </c>
      <c r="FQ1425" s="426">
        <v>46</v>
      </c>
      <c r="FR1425" s="426">
        <v>78</v>
      </c>
      <c r="FS1425" s="426">
        <v>8</v>
      </c>
      <c r="FT1425" s="426">
        <v>185</v>
      </c>
      <c r="FU1425" s="426">
        <v>101</v>
      </c>
      <c r="FV1425" s="426">
        <v>215</v>
      </c>
      <c r="FW1425" s="426">
        <v>131</v>
      </c>
      <c r="FX1425" s="426">
        <v>16</v>
      </c>
      <c r="FY1425" s="426">
        <v>45</v>
      </c>
      <c r="FZ1425" s="426">
        <v>33</v>
      </c>
      <c r="GA1425" s="426">
        <v>115</v>
      </c>
      <c r="GB1425" s="426">
        <v>61</v>
      </c>
      <c r="GC1425" s="426">
        <v>107</v>
      </c>
      <c r="GD1425" s="426">
        <v>135</v>
      </c>
      <c r="GE1425" s="426">
        <v>66</v>
      </c>
      <c r="GF1425" s="426">
        <v>57</v>
      </c>
      <c r="GG1425" s="426">
        <v>223</v>
      </c>
      <c r="GH1425" s="426">
        <v>48</v>
      </c>
      <c r="GI1425" s="426">
        <v>7</v>
      </c>
      <c r="GJ1425" s="426">
        <v>36</v>
      </c>
      <c r="GK1425" s="426">
        <v>231</v>
      </c>
      <c r="GL1425" s="426">
        <v>68</v>
      </c>
      <c r="GM1425" s="426">
        <v>118</v>
      </c>
      <c r="GN1425" s="426">
        <v>117</v>
      </c>
      <c r="GO1425" s="426">
        <v>245</v>
      </c>
      <c r="GP1425" s="426">
        <v>104</v>
      </c>
      <c r="GQ1425" s="426">
        <v>100</v>
      </c>
      <c r="GR1425" s="426">
        <v>179</v>
      </c>
      <c r="GS1425" s="426">
        <v>257</v>
      </c>
      <c r="GT1425" s="426">
        <v>198</v>
      </c>
      <c r="GU1425" s="426">
        <v>125</v>
      </c>
      <c r="GV1425" s="426">
        <v>53</v>
      </c>
      <c r="GW1425" s="426">
        <v>254</v>
      </c>
      <c r="GX1425" s="426">
        <v>124</v>
      </c>
      <c r="GY1425" s="426">
        <v>230</v>
      </c>
      <c r="GZ1425" s="426">
        <v>81</v>
      </c>
      <c r="HA1425" s="426">
        <v>217</v>
      </c>
      <c r="HB1425" s="426">
        <v>138</v>
      </c>
      <c r="HC1425" s="426">
        <v>270</v>
      </c>
      <c r="HD1425" s="426">
        <v>218</v>
      </c>
      <c r="HE1425" s="426">
        <v>14</v>
      </c>
      <c r="HF1425" s="426">
        <v>197</v>
      </c>
      <c r="HG1425" s="426">
        <v>286</v>
      </c>
      <c r="HH1425" s="426">
        <v>49</v>
      </c>
      <c r="HI1425" s="426">
        <v>79</v>
      </c>
      <c r="HJ1425" s="426">
        <v>275</v>
      </c>
      <c r="HK1425" s="426">
        <v>95</v>
      </c>
      <c r="HL1425" s="426">
        <v>192</v>
      </c>
      <c r="HM1425" s="426">
        <v>9</v>
      </c>
      <c r="HN1425" s="426">
        <v>174</v>
      </c>
      <c r="HO1425" s="426">
        <v>182</v>
      </c>
      <c r="HP1425" s="426">
        <v>263</v>
      </c>
      <c r="HQ1425" s="426">
        <v>186</v>
      </c>
      <c r="HR1425" s="426">
        <v>112</v>
      </c>
      <c r="HS1425" s="426">
        <v>56</v>
      </c>
      <c r="HT1425" s="426">
        <v>216</v>
      </c>
      <c r="HU1425" s="426">
        <v>132</v>
      </c>
      <c r="HV1425" s="426">
        <v>162</v>
      </c>
      <c r="HW1425" s="426">
        <v>267</v>
      </c>
      <c r="HX1425" s="426">
        <v>189</v>
      </c>
      <c r="HY1425" s="426">
        <v>1</v>
      </c>
      <c r="HZ1425" s="426">
        <v>76</v>
      </c>
      <c r="IA1425" s="426">
        <v>241</v>
      </c>
      <c r="IB1425" s="426">
        <v>99</v>
      </c>
      <c r="IC1425" s="426">
        <v>239</v>
      </c>
      <c r="ID1425" s="426">
        <v>269</v>
      </c>
      <c r="IE1425" s="426">
        <v>276</v>
      </c>
      <c r="IF1425" s="426">
        <v>123</v>
      </c>
      <c r="IG1425" s="426">
        <v>194</v>
      </c>
      <c r="IH1425" s="426">
        <v>133</v>
      </c>
      <c r="II1425" s="426">
        <v>206</v>
      </c>
      <c r="IJ1425" s="426">
        <v>122</v>
      </c>
      <c r="IK1425" s="426">
        <v>171</v>
      </c>
      <c r="IL1425" s="426">
        <v>243</v>
      </c>
      <c r="IM1425" s="426">
        <v>96</v>
      </c>
      <c r="IN1425" s="426">
        <v>149</v>
      </c>
      <c r="IO1425" s="426">
        <v>222</v>
      </c>
      <c r="IP1425" s="426">
        <v>202</v>
      </c>
      <c r="IQ1425" s="426">
        <v>209</v>
      </c>
      <c r="IR1425" s="426">
        <v>10</v>
      </c>
      <c r="IS1425" s="426">
        <v>287</v>
      </c>
      <c r="IT1425" s="426">
        <v>221</v>
      </c>
      <c r="IU1425" s="426">
        <v>17</v>
      </c>
      <c r="IV1425" s="426">
        <v>279</v>
      </c>
      <c r="IW1425" s="426">
        <v>105</v>
      </c>
      <c r="IX1425" s="426">
        <v>199</v>
      </c>
      <c r="IY1425" s="426">
        <v>3</v>
      </c>
      <c r="IZ1425" s="426">
        <v>227</v>
      </c>
      <c r="JA1425" s="426">
        <v>204</v>
      </c>
      <c r="JB1425" s="426">
        <v>15</v>
      </c>
      <c r="JC1425" s="426">
        <v>47</v>
      </c>
      <c r="JD1425" s="426">
        <v>196</v>
      </c>
      <c r="JE1425" s="426">
        <v>59</v>
      </c>
      <c r="JF1425" s="426">
        <v>82</v>
      </c>
      <c r="JG1425" s="426">
        <v>35</v>
      </c>
      <c r="JH1425" s="426">
        <v>70</v>
      </c>
      <c r="JI1425" s="426">
        <v>246</v>
      </c>
      <c r="JJ1425" s="426">
        <v>102</v>
      </c>
      <c r="JK1425" s="426">
        <v>114</v>
      </c>
      <c r="JL1425" s="426">
        <v>69</v>
      </c>
      <c r="JM1425" s="426">
        <v>190</v>
      </c>
      <c r="JN1425" s="426">
        <v>261</v>
      </c>
      <c r="JO1425" s="426">
        <v>6</v>
      </c>
      <c r="JP1425" s="426">
        <v>225</v>
      </c>
      <c r="JQ1425" s="426">
        <v>175</v>
      </c>
      <c r="JR1425" s="426">
        <v>229</v>
      </c>
      <c r="JS1425" s="426">
        <v>23</v>
      </c>
      <c r="JT1425" s="426">
        <v>166</v>
      </c>
      <c r="JU1425" s="426">
        <v>219</v>
      </c>
      <c r="JV1425" s="426">
        <v>146</v>
      </c>
      <c r="JW1425" s="426">
        <v>156</v>
      </c>
      <c r="JX1425" s="426">
        <v>255</v>
      </c>
      <c r="JZ1425" s="426">
        <v>42</v>
      </c>
      <c r="KA1425" s="426">
        <v>251</v>
      </c>
      <c r="KB1425" s="426">
        <v>167</v>
      </c>
      <c r="KC1425" s="426">
        <v>92</v>
      </c>
      <c r="KE1425" s="426">
        <v>103</v>
      </c>
      <c r="KF1425" s="426">
        <v>40</v>
      </c>
      <c r="KG1425" s="426">
        <v>32</v>
      </c>
      <c r="KH1425" s="426">
        <v>158</v>
      </c>
    </row>
    <row r="1427" spans="4:295" x14ac:dyDescent="0.2">
      <c r="D1427" s="429">
        <v>288</v>
      </c>
      <c r="E1427" s="429" t="s">
        <v>179</v>
      </c>
    </row>
    <row r="1428" spans="4:295" x14ac:dyDescent="0.2">
      <c r="E1428" s="428" t="s">
        <v>130</v>
      </c>
      <c r="F1428" s="426">
        <v>1</v>
      </c>
      <c r="G1428" s="426">
        <v>2</v>
      </c>
      <c r="H1428" s="426">
        <v>3</v>
      </c>
      <c r="I1428" s="426">
        <v>4</v>
      </c>
      <c r="J1428" s="426">
        <v>5</v>
      </c>
      <c r="K1428" s="426">
        <v>6</v>
      </c>
      <c r="L1428" s="426">
        <v>7</v>
      </c>
      <c r="M1428" s="426">
        <v>8</v>
      </c>
      <c r="N1428" s="426">
        <v>9</v>
      </c>
      <c r="O1428" s="426">
        <v>10</v>
      </c>
      <c r="P1428" s="426">
        <v>11</v>
      </c>
      <c r="Q1428" s="426">
        <v>12</v>
      </c>
      <c r="R1428" s="426">
        <v>13</v>
      </c>
      <c r="S1428" s="426">
        <v>14</v>
      </c>
      <c r="T1428" s="426">
        <v>15</v>
      </c>
      <c r="U1428" s="426">
        <v>16</v>
      </c>
      <c r="V1428" s="426">
        <v>17</v>
      </c>
      <c r="W1428" s="426">
        <v>18</v>
      </c>
      <c r="X1428" s="426">
        <v>19</v>
      </c>
      <c r="Y1428" s="426">
        <v>20</v>
      </c>
      <c r="Z1428" s="426">
        <v>21</v>
      </c>
      <c r="AA1428" s="426">
        <v>22</v>
      </c>
      <c r="AB1428" s="426">
        <v>23</v>
      </c>
      <c r="AC1428" s="426">
        <v>24</v>
      </c>
      <c r="AD1428" s="426">
        <v>25</v>
      </c>
      <c r="AE1428" s="426">
        <v>26</v>
      </c>
      <c r="AF1428" s="426">
        <v>27</v>
      </c>
      <c r="AG1428" s="426">
        <v>28</v>
      </c>
      <c r="AH1428" s="426">
        <v>29</v>
      </c>
      <c r="AI1428" s="426">
        <v>30</v>
      </c>
      <c r="AJ1428" s="426">
        <v>31</v>
      </c>
      <c r="AK1428" s="426">
        <v>32</v>
      </c>
      <c r="AL1428" s="426">
        <v>33</v>
      </c>
      <c r="AM1428" s="426">
        <v>34</v>
      </c>
      <c r="AN1428" s="426">
        <v>35</v>
      </c>
      <c r="AO1428" s="426">
        <v>36</v>
      </c>
      <c r="AP1428" s="426">
        <v>37</v>
      </c>
      <c r="AQ1428" s="426">
        <v>38</v>
      </c>
      <c r="AR1428" s="426">
        <v>39</v>
      </c>
      <c r="AS1428" s="426">
        <v>40</v>
      </c>
      <c r="AT1428" s="426">
        <v>41</v>
      </c>
      <c r="AU1428" s="426">
        <v>42</v>
      </c>
      <c r="AV1428" s="426">
        <v>43</v>
      </c>
      <c r="AW1428" s="426">
        <v>44</v>
      </c>
      <c r="AX1428" s="426">
        <v>45</v>
      </c>
      <c r="AY1428" s="426">
        <v>46</v>
      </c>
      <c r="AZ1428" s="426">
        <v>47</v>
      </c>
      <c r="BA1428" s="426">
        <v>48</v>
      </c>
      <c r="BB1428" s="426">
        <v>49</v>
      </c>
      <c r="BC1428" s="426">
        <v>50</v>
      </c>
      <c r="BD1428" s="426">
        <v>51</v>
      </c>
      <c r="BE1428" s="426">
        <v>52</v>
      </c>
      <c r="BF1428" s="426">
        <v>53</v>
      </c>
      <c r="BG1428" s="426">
        <v>54</v>
      </c>
      <c r="BH1428" s="426">
        <v>55</v>
      </c>
      <c r="BI1428" s="426">
        <v>56</v>
      </c>
      <c r="BJ1428" s="426">
        <v>57</v>
      </c>
      <c r="BK1428" s="426">
        <v>58</v>
      </c>
      <c r="BL1428" s="426">
        <v>59</v>
      </c>
      <c r="BM1428" s="426">
        <v>60</v>
      </c>
      <c r="BN1428" s="426">
        <v>61</v>
      </c>
      <c r="BO1428" s="426">
        <v>62</v>
      </c>
      <c r="BP1428" s="426">
        <v>63</v>
      </c>
      <c r="BQ1428" s="426">
        <v>64</v>
      </c>
      <c r="BR1428" s="426">
        <v>65</v>
      </c>
      <c r="BS1428" s="426">
        <v>66</v>
      </c>
      <c r="BT1428" s="426">
        <v>67</v>
      </c>
      <c r="BU1428" s="426">
        <v>68</v>
      </c>
      <c r="BV1428" s="426">
        <v>69</v>
      </c>
      <c r="BW1428" s="426">
        <v>70</v>
      </c>
      <c r="BX1428" s="426">
        <v>71</v>
      </c>
      <c r="BY1428" s="426">
        <v>72</v>
      </c>
      <c r="BZ1428" s="426">
        <v>73</v>
      </c>
      <c r="CA1428" s="426">
        <v>74</v>
      </c>
      <c r="CB1428" s="426">
        <v>75</v>
      </c>
      <c r="CC1428" s="426">
        <v>76</v>
      </c>
      <c r="CD1428" s="426">
        <v>77</v>
      </c>
      <c r="CE1428" s="426">
        <v>78</v>
      </c>
      <c r="CF1428" s="426">
        <v>79</v>
      </c>
      <c r="CG1428" s="426">
        <v>80</v>
      </c>
      <c r="CH1428" s="426">
        <v>81</v>
      </c>
      <c r="CI1428" s="426">
        <v>82</v>
      </c>
      <c r="CJ1428" s="426">
        <v>83</v>
      </c>
      <c r="CK1428" s="426">
        <v>84</v>
      </c>
      <c r="CL1428" s="426">
        <v>85</v>
      </c>
      <c r="CM1428" s="426">
        <v>86</v>
      </c>
      <c r="CN1428" s="426">
        <v>87</v>
      </c>
      <c r="CO1428" s="426">
        <v>88</v>
      </c>
      <c r="CP1428" s="426">
        <v>89</v>
      </c>
      <c r="CQ1428" s="426">
        <v>90</v>
      </c>
      <c r="CR1428" s="426">
        <v>91</v>
      </c>
      <c r="CS1428" s="426">
        <v>92</v>
      </c>
      <c r="CT1428" s="426">
        <v>93</v>
      </c>
      <c r="CU1428" s="426">
        <v>94</v>
      </c>
      <c r="CV1428" s="426">
        <v>95</v>
      </c>
      <c r="CW1428" s="426">
        <v>96</v>
      </c>
      <c r="CX1428" s="426">
        <v>97</v>
      </c>
      <c r="CY1428" s="426">
        <v>98</v>
      </c>
      <c r="CZ1428" s="426">
        <v>99</v>
      </c>
      <c r="DA1428" s="426">
        <v>100</v>
      </c>
      <c r="DB1428" s="426">
        <v>101</v>
      </c>
      <c r="DC1428" s="426">
        <v>102</v>
      </c>
      <c r="DD1428" s="426">
        <v>103</v>
      </c>
      <c r="DE1428" s="426">
        <v>104</v>
      </c>
      <c r="DF1428" s="426">
        <v>105</v>
      </c>
      <c r="DG1428" s="426">
        <v>106</v>
      </c>
      <c r="DH1428" s="426">
        <v>107</v>
      </c>
      <c r="DI1428" s="426">
        <v>108</v>
      </c>
      <c r="DJ1428" s="426">
        <v>109</v>
      </c>
      <c r="DK1428" s="426">
        <v>110</v>
      </c>
      <c r="DL1428" s="426">
        <v>111</v>
      </c>
      <c r="DM1428" s="426">
        <v>112</v>
      </c>
      <c r="DN1428" s="426">
        <v>113</v>
      </c>
      <c r="DO1428" s="426">
        <v>114</v>
      </c>
      <c r="DP1428" s="426">
        <v>115</v>
      </c>
      <c r="DQ1428" s="426">
        <v>116</v>
      </c>
      <c r="DR1428" s="426">
        <v>117</v>
      </c>
      <c r="DS1428" s="426">
        <v>118</v>
      </c>
      <c r="DT1428" s="426">
        <v>119</v>
      </c>
      <c r="DU1428" s="426">
        <v>120</v>
      </c>
      <c r="DV1428" s="426">
        <v>121</v>
      </c>
      <c r="DW1428" s="426">
        <v>122</v>
      </c>
      <c r="DX1428" s="426">
        <v>123</v>
      </c>
      <c r="DY1428" s="426">
        <v>124</v>
      </c>
      <c r="DZ1428" s="426">
        <v>125</v>
      </c>
      <c r="EA1428" s="426">
        <v>126</v>
      </c>
      <c r="EB1428" s="426">
        <v>127</v>
      </c>
      <c r="EC1428" s="426">
        <v>128</v>
      </c>
      <c r="ED1428" s="426">
        <v>129</v>
      </c>
      <c r="EE1428" s="426">
        <v>130</v>
      </c>
      <c r="EF1428" s="426">
        <v>131</v>
      </c>
      <c r="EG1428" s="426">
        <v>132</v>
      </c>
      <c r="EH1428" s="426">
        <v>133</v>
      </c>
      <c r="EI1428" s="426">
        <v>134</v>
      </c>
      <c r="EJ1428" s="426">
        <v>135</v>
      </c>
      <c r="EK1428" s="426">
        <v>136</v>
      </c>
      <c r="EL1428" s="426">
        <v>137</v>
      </c>
      <c r="EM1428" s="426">
        <v>138</v>
      </c>
      <c r="EN1428" s="426">
        <v>139</v>
      </c>
      <c r="EO1428" s="426">
        <v>140</v>
      </c>
      <c r="EP1428" s="426">
        <v>141</v>
      </c>
      <c r="EQ1428" s="426">
        <v>142</v>
      </c>
      <c r="ER1428" s="426">
        <v>143</v>
      </c>
      <c r="ES1428" s="426">
        <v>144</v>
      </c>
      <c r="ET1428" s="426">
        <v>145</v>
      </c>
      <c r="EU1428" s="426">
        <v>146</v>
      </c>
      <c r="EV1428" s="426">
        <v>147</v>
      </c>
      <c r="EW1428" s="426">
        <v>148</v>
      </c>
      <c r="EX1428" s="426">
        <v>149</v>
      </c>
      <c r="EY1428" s="426">
        <v>150</v>
      </c>
      <c r="EZ1428" s="426">
        <v>151</v>
      </c>
      <c r="FA1428" s="426">
        <v>152</v>
      </c>
      <c r="FB1428" s="426">
        <v>153</v>
      </c>
      <c r="FC1428" s="426">
        <v>154</v>
      </c>
      <c r="FD1428" s="426">
        <v>155</v>
      </c>
      <c r="FE1428" s="426">
        <v>156</v>
      </c>
      <c r="FF1428" s="426">
        <v>157</v>
      </c>
      <c r="FG1428" s="426">
        <v>158</v>
      </c>
      <c r="FH1428" s="426">
        <v>159</v>
      </c>
      <c r="FI1428" s="426">
        <v>160</v>
      </c>
      <c r="FJ1428" s="426">
        <v>161</v>
      </c>
      <c r="FK1428" s="426">
        <v>162</v>
      </c>
      <c r="FL1428" s="426">
        <v>163</v>
      </c>
      <c r="FM1428" s="426">
        <v>164</v>
      </c>
      <c r="FN1428" s="426">
        <v>165</v>
      </c>
      <c r="FO1428" s="426">
        <v>166</v>
      </c>
      <c r="FP1428" s="426">
        <v>167</v>
      </c>
      <c r="FQ1428" s="426">
        <v>168</v>
      </c>
      <c r="FR1428" s="426">
        <v>169</v>
      </c>
      <c r="FS1428" s="426">
        <v>170</v>
      </c>
      <c r="FT1428" s="426">
        <v>171</v>
      </c>
      <c r="FU1428" s="426">
        <v>172</v>
      </c>
      <c r="FV1428" s="426">
        <v>173</v>
      </c>
      <c r="FW1428" s="426">
        <v>174</v>
      </c>
      <c r="FX1428" s="426">
        <v>175</v>
      </c>
      <c r="FY1428" s="426">
        <v>176</v>
      </c>
      <c r="FZ1428" s="426">
        <v>177</v>
      </c>
      <c r="GA1428" s="426">
        <v>178</v>
      </c>
      <c r="GB1428" s="426">
        <v>179</v>
      </c>
      <c r="GC1428" s="426">
        <v>180</v>
      </c>
      <c r="GD1428" s="426">
        <v>181</v>
      </c>
      <c r="GE1428" s="426">
        <v>182</v>
      </c>
      <c r="GF1428" s="426">
        <v>183</v>
      </c>
      <c r="GG1428" s="426">
        <v>184</v>
      </c>
      <c r="GH1428" s="426">
        <v>185</v>
      </c>
      <c r="GI1428" s="426">
        <v>186</v>
      </c>
      <c r="GJ1428" s="426">
        <v>187</v>
      </c>
      <c r="GK1428" s="426">
        <v>188</v>
      </c>
      <c r="GL1428" s="426">
        <v>189</v>
      </c>
      <c r="GM1428" s="426">
        <v>190</v>
      </c>
      <c r="GN1428" s="426">
        <v>191</v>
      </c>
      <c r="GO1428" s="426">
        <v>192</v>
      </c>
      <c r="GP1428" s="426">
        <v>193</v>
      </c>
      <c r="GQ1428" s="426">
        <v>194</v>
      </c>
      <c r="GR1428" s="426">
        <v>195</v>
      </c>
      <c r="GS1428" s="426">
        <v>196</v>
      </c>
      <c r="GT1428" s="426">
        <v>197</v>
      </c>
      <c r="GU1428" s="426">
        <v>198</v>
      </c>
      <c r="GV1428" s="426">
        <v>199</v>
      </c>
      <c r="GW1428" s="426">
        <v>200</v>
      </c>
      <c r="GX1428" s="426">
        <v>201</v>
      </c>
      <c r="GY1428" s="426">
        <v>202</v>
      </c>
      <c r="GZ1428" s="426">
        <v>203</v>
      </c>
      <c r="HA1428" s="426">
        <v>204</v>
      </c>
      <c r="HB1428" s="426">
        <v>205</v>
      </c>
      <c r="HC1428" s="426">
        <v>206</v>
      </c>
      <c r="HD1428" s="426">
        <v>207</v>
      </c>
      <c r="HE1428" s="426">
        <v>208</v>
      </c>
      <c r="HF1428" s="426">
        <v>209</v>
      </c>
      <c r="HG1428" s="426">
        <v>210</v>
      </c>
      <c r="HH1428" s="426">
        <v>211</v>
      </c>
      <c r="HI1428" s="426">
        <v>212</v>
      </c>
      <c r="HJ1428" s="426">
        <v>213</v>
      </c>
      <c r="HK1428" s="426">
        <v>214</v>
      </c>
      <c r="HL1428" s="426">
        <v>215</v>
      </c>
      <c r="HM1428" s="426">
        <v>216</v>
      </c>
      <c r="HN1428" s="426">
        <v>217</v>
      </c>
      <c r="HO1428" s="426">
        <v>218</v>
      </c>
      <c r="HP1428" s="426">
        <v>219</v>
      </c>
      <c r="HQ1428" s="426">
        <v>220</v>
      </c>
      <c r="HR1428" s="426">
        <v>221</v>
      </c>
      <c r="HS1428" s="426">
        <v>222</v>
      </c>
      <c r="HT1428" s="426">
        <v>223</v>
      </c>
      <c r="HU1428" s="426">
        <v>224</v>
      </c>
      <c r="HV1428" s="426">
        <v>225</v>
      </c>
      <c r="HW1428" s="426">
        <v>226</v>
      </c>
      <c r="HX1428" s="426">
        <v>227</v>
      </c>
      <c r="HY1428" s="426">
        <v>228</v>
      </c>
      <c r="HZ1428" s="426">
        <v>229</v>
      </c>
      <c r="IA1428" s="426">
        <v>230</v>
      </c>
      <c r="IB1428" s="426">
        <v>231</v>
      </c>
      <c r="IC1428" s="426">
        <v>232</v>
      </c>
      <c r="ID1428" s="426">
        <v>233</v>
      </c>
      <c r="IE1428" s="426">
        <v>234</v>
      </c>
      <c r="IF1428" s="426">
        <v>235</v>
      </c>
      <c r="IG1428" s="426">
        <v>236</v>
      </c>
      <c r="IH1428" s="426">
        <v>237</v>
      </c>
      <c r="II1428" s="426">
        <v>238</v>
      </c>
      <c r="IJ1428" s="426">
        <v>239</v>
      </c>
      <c r="IK1428" s="426">
        <v>240</v>
      </c>
      <c r="IL1428" s="426">
        <v>241</v>
      </c>
      <c r="IM1428" s="426">
        <v>242</v>
      </c>
      <c r="IN1428" s="426">
        <v>243</v>
      </c>
      <c r="IO1428" s="426">
        <v>244</v>
      </c>
      <c r="IP1428" s="426">
        <v>245</v>
      </c>
      <c r="IQ1428" s="426">
        <v>246</v>
      </c>
      <c r="IR1428" s="426">
        <v>247</v>
      </c>
      <c r="IS1428" s="426">
        <v>248</v>
      </c>
      <c r="IT1428" s="426">
        <v>249</v>
      </c>
      <c r="IU1428" s="426">
        <v>250</v>
      </c>
      <c r="IV1428" s="426">
        <v>251</v>
      </c>
      <c r="IW1428" s="426">
        <v>252</v>
      </c>
      <c r="IX1428" s="426">
        <v>253</v>
      </c>
      <c r="IY1428" s="426">
        <v>254</v>
      </c>
      <c r="IZ1428" s="426">
        <v>255</v>
      </c>
      <c r="JA1428" s="426">
        <v>256</v>
      </c>
      <c r="JB1428" s="426">
        <v>257</v>
      </c>
      <c r="JC1428" s="426">
        <v>258</v>
      </c>
      <c r="JD1428" s="426">
        <v>259</v>
      </c>
      <c r="JE1428" s="426">
        <v>260</v>
      </c>
      <c r="JF1428" s="426">
        <v>261</v>
      </c>
      <c r="JG1428" s="426">
        <v>262</v>
      </c>
      <c r="JH1428" s="426">
        <v>263</v>
      </c>
      <c r="JI1428" s="426">
        <v>264</v>
      </c>
      <c r="JJ1428" s="426">
        <v>265</v>
      </c>
      <c r="JK1428" s="426">
        <v>266</v>
      </c>
      <c r="JL1428" s="426">
        <v>267</v>
      </c>
      <c r="JM1428" s="426">
        <v>268</v>
      </c>
      <c r="JN1428" s="426">
        <v>269</v>
      </c>
      <c r="JO1428" s="426">
        <v>270</v>
      </c>
      <c r="JP1428" s="426">
        <v>271</v>
      </c>
      <c r="JQ1428" s="426">
        <v>272</v>
      </c>
      <c r="JR1428" s="426">
        <v>273</v>
      </c>
      <c r="JS1428" s="426">
        <v>274</v>
      </c>
      <c r="JT1428" s="426">
        <v>275</v>
      </c>
      <c r="JU1428" s="426">
        <v>276</v>
      </c>
      <c r="JV1428" s="426">
        <v>277</v>
      </c>
      <c r="JW1428" s="426">
        <v>278</v>
      </c>
      <c r="JX1428" s="426">
        <v>279</v>
      </c>
      <c r="JY1428" s="426">
        <v>280</v>
      </c>
      <c r="JZ1428" s="426">
        <v>281</v>
      </c>
      <c r="KA1428" s="426">
        <v>282</v>
      </c>
      <c r="KB1428" s="426">
        <v>283</v>
      </c>
      <c r="KC1428" s="426">
        <v>284</v>
      </c>
      <c r="KE1428" s="426">
        <v>285</v>
      </c>
      <c r="KF1428" s="426">
        <v>286</v>
      </c>
      <c r="KG1428" s="426">
        <v>287</v>
      </c>
      <c r="KH1428" s="426">
        <v>288</v>
      </c>
    </row>
    <row r="1429" spans="4:295" x14ac:dyDescent="0.2">
      <c r="E1429" s="428" t="s">
        <v>157</v>
      </c>
      <c r="F1429" s="426">
        <v>278</v>
      </c>
      <c r="G1429" s="426">
        <v>190</v>
      </c>
      <c r="H1429" s="426">
        <v>167</v>
      </c>
      <c r="I1429" s="426">
        <v>3</v>
      </c>
      <c r="J1429" s="426">
        <v>246</v>
      </c>
      <c r="K1429" s="426">
        <v>118</v>
      </c>
      <c r="L1429" s="426">
        <v>84</v>
      </c>
      <c r="M1429" s="426">
        <v>204</v>
      </c>
      <c r="N1429" s="426">
        <v>21</v>
      </c>
      <c r="O1429" s="426">
        <v>2</v>
      </c>
      <c r="P1429" s="426">
        <v>75</v>
      </c>
      <c r="Q1429" s="426">
        <v>35</v>
      </c>
      <c r="R1429" s="426">
        <v>194</v>
      </c>
      <c r="S1429" s="426">
        <v>125</v>
      </c>
      <c r="T1429" s="426">
        <v>172</v>
      </c>
      <c r="U1429" s="426">
        <v>139</v>
      </c>
      <c r="V1429" s="426">
        <v>214</v>
      </c>
      <c r="W1429" s="426">
        <v>261</v>
      </c>
      <c r="X1429" s="426">
        <v>1</v>
      </c>
      <c r="Y1429" s="426">
        <v>92</v>
      </c>
      <c r="Z1429" s="426">
        <v>24</v>
      </c>
      <c r="AA1429" s="426">
        <v>133</v>
      </c>
      <c r="AB1429" s="426">
        <v>199</v>
      </c>
      <c r="AC1429" s="426">
        <v>110</v>
      </c>
      <c r="AD1429" s="426">
        <v>212</v>
      </c>
      <c r="AE1429" s="426">
        <v>225</v>
      </c>
      <c r="AF1429" s="426">
        <v>281</v>
      </c>
      <c r="AG1429" s="426">
        <v>129</v>
      </c>
      <c r="AH1429" s="426">
        <v>202</v>
      </c>
      <c r="AI1429" s="426">
        <v>12</v>
      </c>
      <c r="AJ1429" s="426">
        <v>10</v>
      </c>
      <c r="AK1429" s="426">
        <v>165</v>
      </c>
      <c r="AL1429" s="426">
        <v>4</v>
      </c>
      <c r="AM1429" s="426">
        <v>236</v>
      </c>
      <c r="AN1429" s="426">
        <v>216</v>
      </c>
      <c r="AO1429" s="426">
        <v>249</v>
      </c>
      <c r="AP1429" s="426">
        <v>150</v>
      </c>
      <c r="AQ1429" s="426">
        <v>219</v>
      </c>
      <c r="AR1429" s="426">
        <v>188</v>
      </c>
      <c r="AS1429" s="426">
        <v>127</v>
      </c>
      <c r="AT1429" s="426">
        <v>64</v>
      </c>
      <c r="AU1429" s="426">
        <v>73</v>
      </c>
      <c r="AV1429" s="426">
        <v>99</v>
      </c>
      <c r="AW1429" s="426">
        <v>47</v>
      </c>
      <c r="AX1429" s="426">
        <v>22</v>
      </c>
      <c r="AY1429" s="426">
        <v>7</v>
      </c>
      <c r="AZ1429" s="426">
        <v>36</v>
      </c>
      <c r="BA1429" s="426">
        <v>104</v>
      </c>
      <c r="BB1429" s="426">
        <v>270</v>
      </c>
      <c r="BC1429" s="426">
        <v>18</v>
      </c>
      <c r="BD1429" s="426">
        <v>30</v>
      </c>
      <c r="BE1429" s="426">
        <v>206</v>
      </c>
      <c r="BF1429" s="426">
        <v>221</v>
      </c>
      <c r="BG1429" s="426">
        <v>85</v>
      </c>
      <c r="BH1429" s="426">
        <v>232</v>
      </c>
      <c r="BI1429" s="426">
        <v>170</v>
      </c>
      <c r="BJ1429" s="426">
        <v>138</v>
      </c>
      <c r="BK1429" s="426">
        <v>100</v>
      </c>
      <c r="BL1429" s="426">
        <v>128</v>
      </c>
      <c r="BM1429" s="426">
        <v>46</v>
      </c>
      <c r="BN1429" s="426">
        <v>248</v>
      </c>
      <c r="BO1429" s="426">
        <v>274</v>
      </c>
      <c r="BP1429" s="426">
        <v>119</v>
      </c>
      <c r="BQ1429" s="426">
        <v>210</v>
      </c>
      <c r="BR1429" s="426">
        <v>23</v>
      </c>
      <c r="BS1429" s="426">
        <v>17</v>
      </c>
      <c r="BT1429" s="426">
        <v>158</v>
      </c>
      <c r="BU1429" s="426">
        <v>134</v>
      </c>
      <c r="BV1429" s="426">
        <v>87</v>
      </c>
      <c r="BW1429" s="426">
        <v>272</v>
      </c>
      <c r="BX1429" s="426">
        <v>19</v>
      </c>
      <c r="BY1429" s="426">
        <v>14</v>
      </c>
      <c r="BZ1429" s="426">
        <v>185</v>
      </c>
      <c r="CA1429" s="426">
        <v>42</v>
      </c>
      <c r="CB1429" s="426">
        <v>228</v>
      </c>
      <c r="CC1429" s="426">
        <v>15</v>
      </c>
      <c r="CD1429" s="426">
        <v>71</v>
      </c>
      <c r="CE1429" s="426">
        <v>50</v>
      </c>
      <c r="CF1429" s="426">
        <v>32</v>
      </c>
      <c r="CG1429" s="426">
        <v>136</v>
      </c>
      <c r="CH1429" s="426">
        <v>250</v>
      </c>
      <c r="CI1429" s="426">
        <v>243</v>
      </c>
      <c r="CJ1429" s="426">
        <v>34</v>
      </c>
      <c r="CK1429" s="426">
        <v>65</v>
      </c>
      <c r="CL1429" s="426">
        <v>29</v>
      </c>
      <c r="CM1429" s="426">
        <v>159</v>
      </c>
      <c r="CN1429" s="426">
        <v>256</v>
      </c>
      <c r="CO1429" s="426">
        <v>9</v>
      </c>
      <c r="CP1429" s="426">
        <v>237</v>
      </c>
      <c r="CQ1429" s="426">
        <v>181</v>
      </c>
      <c r="CR1429" s="426">
        <v>137</v>
      </c>
      <c r="CS1429" s="426">
        <v>111</v>
      </c>
      <c r="CT1429" s="426">
        <v>257</v>
      </c>
      <c r="CU1429" s="426">
        <v>33</v>
      </c>
      <c r="CV1429" s="426">
        <v>41</v>
      </c>
      <c r="CW1429" s="426">
        <v>39</v>
      </c>
      <c r="CX1429" s="426">
        <v>114</v>
      </c>
      <c r="CY1429" s="426">
        <v>142</v>
      </c>
      <c r="CZ1429" s="426">
        <v>273</v>
      </c>
      <c r="DA1429" s="426">
        <v>224</v>
      </c>
      <c r="DB1429" s="426">
        <v>79</v>
      </c>
      <c r="DC1429" s="426">
        <v>105</v>
      </c>
      <c r="DD1429" s="426">
        <v>189</v>
      </c>
      <c r="DE1429" s="426">
        <v>141</v>
      </c>
      <c r="DF1429" s="426">
        <v>69</v>
      </c>
      <c r="DG1429" s="426">
        <v>247</v>
      </c>
      <c r="DH1429" s="426">
        <v>229</v>
      </c>
      <c r="DI1429" s="426">
        <v>57</v>
      </c>
      <c r="DJ1429" s="426">
        <v>122</v>
      </c>
      <c r="DK1429" s="426">
        <v>148</v>
      </c>
      <c r="DL1429" s="426">
        <v>244</v>
      </c>
      <c r="DM1429" s="426">
        <v>78</v>
      </c>
      <c r="DN1429" s="426">
        <v>277</v>
      </c>
      <c r="DO1429" s="426">
        <v>113</v>
      </c>
      <c r="DP1429" s="426">
        <v>226</v>
      </c>
      <c r="DQ1429" s="426">
        <v>25</v>
      </c>
      <c r="DR1429" s="426">
        <v>90</v>
      </c>
      <c r="DS1429" s="426">
        <v>196</v>
      </c>
      <c r="DT1429" s="426">
        <v>271</v>
      </c>
      <c r="DU1429" s="426">
        <v>43</v>
      </c>
      <c r="DV1429" s="426">
        <v>259</v>
      </c>
      <c r="DW1429" s="426">
        <v>251</v>
      </c>
      <c r="DX1429" s="426">
        <v>174</v>
      </c>
      <c r="DY1429" s="426">
        <v>103</v>
      </c>
      <c r="DZ1429" s="426">
        <v>264</v>
      </c>
      <c r="EA1429" s="426">
        <v>95</v>
      </c>
      <c r="EB1429" s="426">
        <v>130</v>
      </c>
      <c r="EC1429" s="426">
        <v>217</v>
      </c>
      <c r="ED1429" s="426">
        <v>151</v>
      </c>
      <c r="EE1429" s="426">
        <v>102</v>
      </c>
      <c r="EF1429" s="426">
        <v>200</v>
      </c>
      <c r="EG1429" s="426">
        <v>123</v>
      </c>
      <c r="EH1429" s="426">
        <v>97</v>
      </c>
      <c r="EI1429" s="426">
        <v>241</v>
      </c>
      <c r="EJ1429" s="426">
        <v>177</v>
      </c>
      <c r="EK1429" s="426">
        <v>60</v>
      </c>
      <c r="EL1429" s="426">
        <v>76</v>
      </c>
      <c r="EM1429" s="426">
        <v>184</v>
      </c>
      <c r="EN1429" s="426">
        <v>191</v>
      </c>
      <c r="EO1429" s="426">
        <v>61</v>
      </c>
      <c r="EP1429" s="426">
        <v>149</v>
      </c>
      <c r="EQ1429" s="426">
        <v>5</v>
      </c>
      <c r="ER1429" s="426">
        <v>169</v>
      </c>
      <c r="ES1429" s="426">
        <v>101</v>
      </c>
      <c r="ET1429" s="426">
        <v>201</v>
      </c>
      <c r="EU1429" s="426">
        <v>203</v>
      </c>
      <c r="EV1429" s="426">
        <v>255</v>
      </c>
      <c r="EW1429" s="426">
        <v>239</v>
      </c>
      <c r="EX1429" s="426">
        <v>162</v>
      </c>
      <c r="EY1429" s="426">
        <v>11</v>
      </c>
      <c r="EZ1429" s="426">
        <v>80</v>
      </c>
      <c r="FA1429" s="426">
        <v>280</v>
      </c>
      <c r="FB1429" s="426">
        <v>89</v>
      </c>
      <c r="FC1429" s="426">
        <v>163</v>
      </c>
      <c r="FD1429" s="426">
        <v>27</v>
      </c>
      <c r="FE1429" s="426">
        <v>223</v>
      </c>
      <c r="FF1429" s="426">
        <v>124</v>
      </c>
      <c r="FG1429" s="426">
        <v>6</v>
      </c>
      <c r="FH1429" s="426">
        <v>235</v>
      </c>
      <c r="FI1429" s="426">
        <v>48</v>
      </c>
      <c r="FJ1429" s="426">
        <v>45</v>
      </c>
      <c r="FK1429" s="426">
        <v>144</v>
      </c>
      <c r="FL1429" s="426">
        <v>146</v>
      </c>
      <c r="FM1429" s="426">
        <v>186</v>
      </c>
      <c r="FN1429" s="426">
        <v>176</v>
      </c>
      <c r="FO1429" s="426">
        <v>267</v>
      </c>
      <c r="FP1429" s="426">
        <v>208</v>
      </c>
      <c r="FQ1429" s="426">
        <v>51</v>
      </c>
      <c r="FR1429" s="426">
        <v>263</v>
      </c>
      <c r="FS1429" s="426">
        <v>283</v>
      </c>
      <c r="FT1429" s="426">
        <v>74</v>
      </c>
      <c r="FU1429" s="426">
        <v>28</v>
      </c>
      <c r="FV1429" s="426">
        <v>147</v>
      </c>
      <c r="FW1429" s="426">
        <v>227</v>
      </c>
      <c r="FX1429" s="426">
        <v>44</v>
      </c>
      <c r="FY1429" s="426">
        <v>268</v>
      </c>
      <c r="FZ1429" s="426">
        <v>193</v>
      </c>
      <c r="GA1429" s="426">
        <v>275</v>
      </c>
      <c r="GB1429" s="426">
        <v>140</v>
      </c>
      <c r="GC1429" s="426">
        <v>154</v>
      </c>
      <c r="GD1429" s="426">
        <v>222</v>
      </c>
      <c r="GE1429" s="426">
        <v>59</v>
      </c>
      <c r="GF1429" s="426">
        <v>254</v>
      </c>
      <c r="GG1429" s="426">
        <v>178</v>
      </c>
      <c r="GH1429" s="426">
        <v>52</v>
      </c>
      <c r="GI1429" s="426">
        <v>55</v>
      </c>
      <c r="GJ1429" s="426">
        <v>26</v>
      </c>
      <c r="GK1429" s="426">
        <v>156</v>
      </c>
      <c r="GL1429" s="426">
        <v>37</v>
      </c>
      <c r="GM1429" s="426">
        <v>207</v>
      </c>
      <c r="GN1429" s="426">
        <v>98</v>
      </c>
      <c r="GO1429" s="426">
        <v>175</v>
      </c>
      <c r="GP1429" s="426">
        <v>166</v>
      </c>
      <c r="GQ1429" s="426">
        <v>81</v>
      </c>
      <c r="GR1429" s="426">
        <v>13</v>
      </c>
      <c r="GS1429" s="426">
        <v>94</v>
      </c>
      <c r="GT1429" s="426">
        <v>66</v>
      </c>
      <c r="GU1429" s="426">
        <v>72</v>
      </c>
      <c r="GV1429" s="426">
        <v>252</v>
      </c>
      <c r="GW1429" s="426">
        <v>161</v>
      </c>
      <c r="GX1429" s="426">
        <v>179</v>
      </c>
      <c r="GY1429" s="426">
        <v>56</v>
      </c>
      <c r="GZ1429" s="426">
        <v>215</v>
      </c>
      <c r="HA1429" s="426">
        <v>155</v>
      </c>
      <c r="HB1429" s="426">
        <v>173</v>
      </c>
      <c r="HC1429" s="426">
        <v>157</v>
      </c>
      <c r="HD1429" s="426">
        <v>234</v>
      </c>
      <c r="HE1429" s="426">
        <v>245</v>
      </c>
      <c r="HF1429" s="426">
        <v>83</v>
      </c>
      <c r="HG1429" s="426">
        <v>77</v>
      </c>
      <c r="HH1429" s="426">
        <v>143</v>
      </c>
      <c r="HI1429" s="426">
        <v>8</v>
      </c>
      <c r="HJ1429" s="426">
        <v>82</v>
      </c>
      <c r="HK1429" s="426">
        <v>242</v>
      </c>
      <c r="HL1429" s="426">
        <v>116</v>
      </c>
      <c r="HM1429" s="426">
        <v>40</v>
      </c>
      <c r="HN1429" s="426">
        <v>109</v>
      </c>
      <c r="HO1429" s="426">
        <v>197</v>
      </c>
      <c r="HP1429" s="426">
        <v>262</v>
      </c>
      <c r="HQ1429" s="426">
        <v>287</v>
      </c>
      <c r="HR1429" s="426">
        <v>220</v>
      </c>
      <c r="HS1429" s="426">
        <v>168</v>
      </c>
      <c r="HT1429" s="426">
        <v>132</v>
      </c>
      <c r="HU1429" s="426">
        <v>62</v>
      </c>
      <c r="HV1429" s="426">
        <v>253</v>
      </c>
      <c r="HW1429" s="426">
        <v>192</v>
      </c>
      <c r="HX1429" s="426">
        <v>153</v>
      </c>
      <c r="HY1429" s="426">
        <v>286</v>
      </c>
      <c r="HZ1429" s="426">
        <v>171</v>
      </c>
      <c r="IA1429" s="426">
        <v>211</v>
      </c>
      <c r="IB1429" s="426">
        <v>288</v>
      </c>
      <c r="IC1429" s="426">
        <v>106</v>
      </c>
      <c r="ID1429" s="426">
        <v>282</v>
      </c>
      <c r="IE1429" s="426">
        <v>16</v>
      </c>
      <c r="IF1429" s="426">
        <v>96</v>
      </c>
      <c r="IG1429" s="426">
        <v>115</v>
      </c>
      <c r="IH1429" s="426">
        <v>195</v>
      </c>
      <c r="II1429" s="426">
        <v>67</v>
      </c>
      <c r="IJ1429" s="426">
        <v>276</v>
      </c>
      <c r="IK1429" s="426">
        <v>126</v>
      </c>
      <c r="IL1429" s="426">
        <v>164</v>
      </c>
      <c r="IM1429" s="426">
        <v>266</v>
      </c>
      <c r="IN1429" s="426">
        <v>205</v>
      </c>
      <c r="IO1429" s="426">
        <v>112</v>
      </c>
      <c r="IP1429" s="426">
        <v>218</v>
      </c>
      <c r="IQ1429" s="426">
        <v>49</v>
      </c>
      <c r="IR1429" s="426">
        <v>180</v>
      </c>
      <c r="IS1429" s="426">
        <v>209</v>
      </c>
      <c r="IT1429" s="426">
        <v>58</v>
      </c>
      <c r="IU1429" s="426">
        <v>54</v>
      </c>
      <c r="IV1429" s="426">
        <v>20</v>
      </c>
      <c r="IW1429" s="426">
        <v>279</v>
      </c>
      <c r="IX1429" s="426">
        <v>86</v>
      </c>
      <c r="IY1429" s="426">
        <v>31</v>
      </c>
      <c r="IZ1429" s="426">
        <v>117</v>
      </c>
      <c r="JA1429" s="426">
        <v>93</v>
      </c>
      <c r="JB1429" s="426">
        <v>231</v>
      </c>
      <c r="JC1429" s="426">
        <v>285</v>
      </c>
      <c r="JD1429" s="426">
        <v>152</v>
      </c>
      <c r="JE1429" s="426">
        <v>238</v>
      </c>
      <c r="JF1429" s="426">
        <v>88</v>
      </c>
      <c r="JG1429" s="426">
        <v>120</v>
      </c>
      <c r="JH1429" s="426">
        <v>260</v>
      </c>
      <c r="JI1429" s="426">
        <v>38</v>
      </c>
      <c r="JJ1429" s="426">
        <v>53</v>
      </c>
      <c r="JK1429" s="426">
        <v>240</v>
      </c>
      <c r="JL1429" s="426">
        <v>269</v>
      </c>
      <c r="JM1429" s="426">
        <v>160</v>
      </c>
      <c r="JN1429" s="426">
        <v>121</v>
      </c>
      <c r="JO1429" s="426">
        <v>63</v>
      </c>
      <c r="JP1429" s="426">
        <v>183</v>
      </c>
      <c r="JQ1429" s="426">
        <v>70</v>
      </c>
      <c r="JR1429" s="426">
        <v>284</v>
      </c>
      <c r="JS1429" s="426">
        <v>135</v>
      </c>
      <c r="JT1429" s="426">
        <v>258</v>
      </c>
      <c r="JU1429" s="426">
        <v>213</v>
      </c>
      <c r="JV1429" s="426">
        <v>230</v>
      </c>
      <c r="JW1429" s="426">
        <v>187</v>
      </c>
      <c r="JX1429" s="426">
        <v>131</v>
      </c>
      <c r="JY1429" s="426">
        <v>107</v>
      </c>
      <c r="JZ1429" s="426">
        <v>265</v>
      </c>
      <c r="KA1429" s="426">
        <v>108</v>
      </c>
      <c r="KB1429" s="426">
        <v>182</v>
      </c>
      <c r="KC1429" s="426">
        <v>91</v>
      </c>
      <c r="KE1429" s="426">
        <v>198</v>
      </c>
      <c r="KF1429" s="426">
        <v>233</v>
      </c>
      <c r="KG1429" s="426">
        <v>145</v>
      </c>
      <c r="KH1429" s="426">
        <v>68</v>
      </c>
    </row>
    <row r="1430" spans="4:295" x14ac:dyDescent="0.2">
      <c r="E1430" s="428" t="s">
        <v>159</v>
      </c>
      <c r="F1430" s="426">
        <v>38</v>
      </c>
      <c r="G1430" s="426">
        <v>284</v>
      </c>
      <c r="H1430" s="426">
        <v>62</v>
      </c>
      <c r="I1430" s="426">
        <v>92</v>
      </c>
      <c r="J1430" s="426">
        <v>288</v>
      </c>
      <c r="K1430" s="426">
        <v>270</v>
      </c>
      <c r="L1430" s="426">
        <v>136</v>
      </c>
      <c r="M1430" s="426">
        <v>47</v>
      </c>
      <c r="N1430" s="426">
        <v>257</v>
      </c>
      <c r="O1430" s="426">
        <v>147</v>
      </c>
      <c r="P1430" s="426">
        <v>169</v>
      </c>
      <c r="Q1430" s="426">
        <v>64</v>
      </c>
      <c r="R1430" s="426">
        <v>176</v>
      </c>
      <c r="S1430" s="426">
        <v>90</v>
      </c>
      <c r="T1430" s="426">
        <v>66</v>
      </c>
      <c r="U1430" s="426">
        <v>269</v>
      </c>
      <c r="V1430" s="426">
        <v>276</v>
      </c>
      <c r="W1430" s="426">
        <v>102</v>
      </c>
      <c r="X1430" s="426">
        <v>226</v>
      </c>
      <c r="Y1430" s="426">
        <v>164</v>
      </c>
      <c r="Z1430" s="426">
        <v>68</v>
      </c>
      <c r="AA1430" s="426">
        <v>204</v>
      </c>
      <c r="AB1430" s="426">
        <v>79</v>
      </c>
      <c r="AC1430" s="426">
        <v>193</v>
      </c>
      <c r="AD1430" s="426">
        <v>153</v>
      </c>
      <c r="AE1430" s="426">
        <v>109</v>
      </c>
      <c r="AF1430" s="426">
        <v>245</v>
      </c>
      <c r="AG1430" s="426">
        <v>246</v>
      </c>
      <c r="AH1430" s="426">
        <v>277</v>
      </c>
      <c r="AI1430" s="426">
        <v>132</v>
      </c>
      <c r="AJ1430" s="426">
        <v>107</v>
      </c>
      <c r="AK1430" s="426">
        <v>9</v>
      </c>
      <c r="AL1430" s="426">
        <v>250</v>
      </c>
      <c r="AM1430" s="426">
        <v>165</v>
      </c>
      <c r="AN1430" s="426">
        <v>191</v>
      </c>
      <c r="AO1430" s="426">
        <v>13</v>
      </c>
      <c r="AP1430" s="426">
        <v>74</v>
      </c>
      <c r="AQ1430" s="426">
        <v>42</v>
      </c>
      <c r="AR1430" s="426">
        <v>10</v>
      </c>
      <c r="AS1430" s="426">
        <v>82</v>
      </c>
      <c r="AT1430" s="426">
        <v>77</v>
      </c>
      <c r="AU1430" s="426">
        <v>104</v>
      </c>
      <c r="AV1430" s="426">
        <v>126</v>
      </c>
      <c r="AW1430" s="426">
        <v>93</v>
      </c>
      <c r="AX1430" s="426">
        <v>261</v>
      </c>
      <c r="AY1430" s="426">
        <v>84</v>
      </c>
      <c r="AZ1430" s="426">
        <v>25</v>
      </c>
      <c r="BA1430" s="426">
        <v>121</v>
      </c>
      <c r="BB1430" s="426">
        <v>146</v>
      </c>
      <c r="BC1430" s="426">
        <v>243</v>
      </c>
      <c r="BD1430" s="426">
        <v>185</v>
      </c>
      <c r="BE1430" s="426">
        <v>174</v>
      </c>
      <c r="BF1430" s="426">
        <v>262</v>
      </c>
      <c r="BG1430" s="426">
        <v>12</v>
      </c>
      <c r="BH1430" s="426">
        <v>36</v>
      </c>
      <c r="BI1430" s="426">
        <v>5</v>
      </c>
      <c r="BJ1430" s="426">
        <v>254</v>
      </c>
      <c r="BK1430" s="426">
        <v>21</v>
      </c>
      <c r="BL1430" s="426">
        <v>28</v>
      </c>
      <c r="BM1430" s="426">
        <v>8</v>
      </c>
      <c r="BN1430" s="426">
        <v>178</v>
      </c>
      <c r="BO1430" s="426">
        <v>50</v>
      </c>
      <c r="BP1430" s="426">
        <v>105</v>
      </c>
      <c r="BQ1430" s="426">
        <v>97</v>
      </c>
      <c r="BR1430" s="426">
        <v>166</v>
      </c>
      <c r="BS1430" s="426">
        <v>154</v>
      </c>
      <c r="BT1430" s="426">
        <v>60</v>
      </c>
      <c r="BU1430" s="426">
        <v>280</v>
      </c>
      <c r="BV1430" s="426">
        <v>222</v>
      </c>
      <c r="BW1430" s="426">
        <v>252</v>
      </c>
      <c r="BX1430" s="426">
        <v>195</v>
      </c>
      <c r="BY1430" s="426">
        <v>129</v>
      </c>
      <c r="BZ1430" s="426">
        <v>172</v>
      </c>
      <c r="CA1430" s="426">
        <v>51</v>
      </c>
      <c r="CB1430" s="426">
        <v>98</v>
      </c>
      <c r="CC1430" s="426">
        <v>4</v>
      </c>
      <c r="CD1430" s="426">
        <v>23</v>
      </c>
      <c r="CE1430" s="426">
        <v>75</v>
      </c>
      <c r="CF1430" s="426">
        <v>255</v>
      </c>
      <c r="CG1430" s="426">
        <v>138</v>
      </c>
      <c r="CH1430" s="426">
        <v>110</v>
      </c>
      <c r="CI1430" s="426">
        <v>219</v>
      </c>
      <c r="CJ1430" s="426">
        <v>180</v>
      </c>
      <c r="CK1430" s="426">
        <v>183</v>
      </c>
      <c r="CL1430" s="426">
        <v>197</v>
      </c>
      <c r="CM1430" s="426">
        <v>258</v>
      </c>
      <c r="CN1430" s="426">
        <v>31</v>
      </c>
      <c r="CO1430" s="426">
        <v>94</v>
      </c>
      <c r="CP1430" s="426">
        <v>247</v>
      </c>
      <c r="CQ1430" s="426">
        <v>73</v>
      </c>
      <c r="CR1430" s="426">
        <v>65</v>
      </c>
      <c r="CS1430" s="426">
        <v>125</v>
      </c>
      <c r="CT1430" s="426">
        <v>236</v>
      </c>
      <c r="CU1430" s="426">
        <v>7</v>
      </c>
      <c r="CV1430" s="426">
        <v>141</v>
      </c>
      <c r="CW1430" s="426">
        <v>150</v>
      </c>
      <c r="CX1430" s="426">
        <v>135</v>
      </c>
      <c r="CY1430" s="426">
        <v>37</v>
      </c>
      <c r="CZ1430" s="426">
        <v>118</v>
      </c>
      <c r="DA1430" s="426">
        <v>6</v>
      </c>
      <c r="DB1430" s="426">
        <v>112</v>
      </c>
      <c r="DC1430" s="426">
        <v>273</v>
      </c>
      <c r="DD1430" s="426">
        <v>20</v>
      </c>
      <c r="DE1430" s="426">
        <v>26</v>
      </c>
      <c r="DF1430" s="426">
        <v>106</v>
      </c>
      <c r="DG1430" s="426">
        <v>2</v>
      </c>
      <c r="DH1430" s="426">
        <v>198</v>
      </c>
      <c r="DI1430" s="426">
        <v>15</v>
      </c>
      <c r="DJ1430" s="426">
        <v>278</v>
      </c>
      <c r="DK1430" s="426">
        <v>24</v>
      </c>
      <c r="DL1430" s="426">
        <v>202</v>
      </c>
      <c r="DM1430" s="426">
        <v>40</v>
      </c>
      <c r="DN1430" s="426">
        <v>249</v>
      </c>
      <c r="DO1430" s="426">
        <v>30</v>
      </c>
      <c r="DP1430" s="426">
        <v>158</v>
      </c>
      <c r="DQ1430" s="426">
        <v>134</v>
      </c>
      <c r="DR1430" s="426">
        <v>34</v>
      </c>
      <c r="DS1430" s="426">
        <v>114</v>
      </c>
      <c r="DT1430" s="426">
        <v>286</v>
      </c>
      <c r="DU1430" s="426">
        <v>259</v>
      </c>
      <c r="DV1430" s="426">
        <v>89</v>
      </c>
      <c r="DW1430" s="426">
        <v>216</v>
      </c>
      <c r="DX1430" s="426">
        <v>127</v>
      </c>
      <c r="DY1430" s="426">
        <v>233</v>
      </c>
      <c r="DZ1430" s="426">
        <v>151</v>
      </c>
      <c r="EA1430" s="426">
        <v>184</v>
      </c>
      <c r="EB1430" s="426">
        <v>100</v>
      </c>
      <c r="EC1430" s="426">
        <v>52</v>
      </c>
      <c r="ED1430" s="426">
        <v>115</v>
      </c>
      <c r="EE1430" s="426">
        <v>203</v>
      </c>
      <c r="EF1430" s="426">
        <v>207</v>
      </c>
      <c r="EG1430" s="426">
        <v>160</v>
      </c>
      <c r="EH1430" s="426">
        <v>27</v>
      </c>
      <c r="EI1430" s="426">
        <v>268</v>
      </c>
      <c r="EJ1430" s="426">
        <v>76</v>
      </c>
      <c r="EK1430" s="426">
        <v>209</v>
      </c>
      <c r="EL1430" s="426">
        <v>63</v>
      </c>
      <c r="EM1430" s="426">
        <v>130</v>
      </c>
      <c r="EN1430" s="426">
        <v>71</v>
      </c>
      <c r="EO1430" s="426">
        <v>39</v>
      </c>
      <c r="EP1430" s="426">
        <v>140</v>
      </c>
      <c r="EQ1430" s="426">
        <v>99</v>
      </c>
      <c r="ER1430" s="426">
        <v>179</v>
      </c>
      <c r="ES1430" s="426">
        <v>220</v>
      </c>
      <c r="ET1430" s="426">
        <v>87</v>
      </c>
      <c r="EU1430" s="426">
        <v>83</v>
      </c>
      <c r="EV1430" s="426">
        <v>238</v>
      </c>
      <c r="EW1430" s="426">
        <v>170</v>
      </c>
      <c r="EX1430" s="426">
        <v>225</v>
      </c>
      <c r="EY1430" s="426">
        <v>133</v>
      </c>
      <c r="EZ1430" s="426">
        <v>152</v>
      </c>
      <c r="FA1430" s="426">
        <v>275</v>
      </c>
      <c r="FB1430" s="426">
        <v>186</v>
      </c>
      <c r="FC1430" s="426">
        <v>221</v>
      </c>
      <c r="FD1430" s="426">
        <v>131</v>
      </c>
      <c r="FE1430" s="426">
        <v>230</v>
      </c>
      <c r="FF1430" s="426">
        <v>46</v>
      </c>
      <c r="FG1430" s="426">
        <v>232</v>
      </c>
      <c r="FH1430" s="426">
        <v>282</v>
      </c>
      <c r="FI1430" s="426">
        <v>196</v>
      </c>
      <c r="FJ1430" s="426">
        <v>44</v>
      </c>
      <c r="FK1430" s="426">
        <v>145</v>
      </c>
      <c r="FL1430" s="426">
        <v>35</v>
      </c>
      <c r="FM1430" s="426">
        <v>266</v>
      </c>
      <c r="FN1430" s="426">
        <v>285</v>
      </c>
      <c r="FO1430" s="426">
        <v>190</v>
      </c>
      <c r="FP1430" s="426">
        <v>163</v>
      </c>
      <c r="FQ1430" s="426">
        <v>70</v>
      </c>
      <c r="FR1430" s="426">
        <v>11</v>
      </c>
      <c r="FS1430" s="426">
        <v>49</v>
      </c>
      <c r="FT1430" s="426">
        <v>210</v>
      </c>
      <c r="FU1430" s="426">
        <v>101</v>
      </c>
      <c r="FV1430" s="426">
        <v>32</v>
      </c>
      <c r="FW1430" s="426">
        <v>143</v>
      </c>
      <c r="FX1430" s="426">
        <v>187</v>
      </c>
      <c r="FY1430" s="426">
        <v>85</v>
      </c>
      <c r="FZ1430" s="426">
        <v>113</v>
      </c>
      <c r="GA1430" s="426">
        <v>265</v>
      </c>
      <c r="GB1430" s="426">
        <v>192</v>
      </c>
      <c r="GC1430" s="426">
        <v>57</v>
      </c>
      <c r="GD1430" s="426">
        <v>69</v>
      </c>
      <c r="GE1430" s="426">
        <v>148</v>
      </c>
      <c r="GF1430" s="426">
        <v>41</v>
      </c>
      <c r="GG1430" s="426">
        <v>88</v>
      </c>
      <c r="GH1430" s="426">
        <v>124</v>
      </c>
      <c r="GI1430" s="426">
        <v>279</v>
      </c>
      <c r="GJ1430" s="426">
        <v>103</v>
      </c>
      <c r="GK1430" s="426">
        <v>144</v>
      </c>
      <c r="GL1430" s="426">
        <v>56</v>
      </c>
      <c r="GM1430" s="426">
        <v>81</v>
      </c>
      <c r="GN1430" s="426">
        <v>283</v>
      </c>
      <c r="GO1430" s="426">
        <v>119</v>
      </c>
      <c r="GP1430" s="426">
        <v>55</v>
      </c>
      <c r="GQ1430" s="426">
        <v>142</v>
      </c>
      <c r="GR1430" s="426">
        <v>157</v>
      </c>
      <c r="GS1430" s="426">
        <v>234</v>
      </c>
      <c r="GT1430" s="426">
        <v>194</v>
      </c>
      <c r="GU1430" s="426">
        <v>229</v>
      </c>
      <c r="GV1430" s="426">
        <v>182</v>
      </c>
      <c r="GW1430" s="426">
        <v>167</v>
      </c>
      <c r="GX1430" s="426">
        <v>237</v>
      </c>
      <c r="GY1430" s="426">
        <v>218</v>
      </c>
      <c r="GZ1430" s="426">
        <v>95</v>
      </c>
      <c r="HA1430" s="426">
        <v>72</v>
      </c>
      <c r="HB1430" s="426">
        <v>206</v>
      </c>
      <c r="HC1430" s="426">
        <v>188</v>
      </c>
      <c r="HD1430" s="426">
        <v>53</v>
      </c>
      <c r="HE1430" s="426">
        <v>149</v>
      </c>
      <c r="HF1430" s="426">
        <v>67</v>
      </c>
      <c r="HG1430" s="426">
        <v>267</v>
      </c>
      <c r="HH1430" s="426">
        <v>48</v>
      </c>
      <c r="HI1430" s="426">
        <v>33</v>
      </c>
      <c r="HJ1430" s="426">
        <v>274</v>
      </c>
      <c r="HK1430" s="426">
        <v>281</v>
      </c>
      <c r="HL1430" s="426">
        <v>251</v>
      </c>
      <c r="HM1430" s="426">
        <v>162</v>
      </c>
      <c r="HN1430" s="426">
        <v>58</v>
      </c>
      <c r="HO1430" s="426">
        <v>181</v>
      </c>
      <c r="HP1430" s="426">
        <v>200</v>
      </c>
      <c r="HQ1430" s="426">
        <v>231</v>
      </c>
      <c r="HR1430" s="426">
        <v>205</v>
      </c>
      <c r="HS1430" s="426">
        <v>16</v>
      </c>
      <c r="HT1430" s="426">
        <v>212</v>
      </c>
      <c r="HU1430" s="426">
        <v>43</v>
      </c>
      <c r="HV1430" s="426">
        <v>108</v>
      </c>
      <c r="HW1430" s="426">
        <v>235</v>
      </c>
      <c r="HX1430" s="426">
        <v>189</v>
      </c>
      <c r="HY1430" s="426">
        <v>19</v>
      </c>
      <c r="HZ1430" s="426">
        <v>248</v>
      </c>
      <c r="IA1430" s="426">
        <v>111</v>
      </c>
      <c r="IB1430" s="426">
        <v>264</v>
      </c>
      <c r="IC1430" s="426">
        <v>239</v>
      </c>
      <c r="ID1430" s="426">
        <v>120</v>
      </c>
      <c r="IE1430" s="426">
        <v>217</v>
      </c>
      <c r="IF1430" s="426">
        <v>86</v>
      </c>
      <c r="IG1430" s="426">
        <v>175</v>
      </c>
      <c r="IH1430" s="426">
        <v>263</v>
      </c>
      <c r="II1430" s="426">
        <v>117</v>
      </c>
      <c r="IJ1430" s="426">
        <v>168</v>
      </c>
      <c r="IK1430" s="426">
        <v>241</v>
      </c>
      <c r="IL1430" s="426">
        <v>224</v>
      </c>
      <c r="IM1430" s="426">
        <v>201</v>
      </c>
      <c r="IN1430" s="426">
        <v>161</v>
      </c>
      <c r="IO1430" s="426">
        <v>78</v>
      </c>
      <c r="IP1430" s="426">
        <v>137</v>
      </c>
      <c r="IQ1430" s="426">
        <v>128</v>
      </c>
      <c r="IR1430" s="426">
        <v>91</v>
      </c>
      <c r="IS1430" s="426">
        <v>242</v>
      </c>
      <c r="IT1430" s="426">
        <v>211</v>
      </c>
      <c r="IU1430" s="426">
        <v>271</v>
      </c>
      <c r="IV1430" s="426">
        <v>199</v>
      </c>
      <c r="IW1430" s="426">
        <v>228</v>
      </c>
      <c r="IX1430" s="426">
        <v>59</v>
      </c>
      <c r="IY1430" s="426">
        <v>80</v>
      </c>
      <c r="IZ1430" s="426">
        <v>1</v>
      </c>
      <c r="JA1430" s="426">
        <v>227</v>
      </c>
      <c r="JB1430" s="426">
        <v>18</v>
      </c>
      <c r="JC1430" s="426">
        <v>139</v>
      </c>
      <c r="JD1430" s="426">
        <v>61</v>
      </c>
      <c r="JE1430" s="426">
        <v>159</v>
      </c>
      <c r="JF1430" s="426">
        <v>29</v>
      </c>
      <c r="JG1430" s="426">
        <v>116</v>
      </c>
      <c r="JH1430" s="426">
        <v>240</v>
      </c>
      <c r="JI1430" s="426">
        <v>123</v>
      </c>
      <c r="JJ1430" s="426">
        <v>256</v>
      </c>
      <c r="JK1430" s="426">
        <v>253</v>
      </c>
      <c r="JL1430" s="426">
        <v>3</v>
      </c>
      <c r="JM1430" s="426">
        <v>244</v>
      </c>
      <c r="JN1430" s="426">
        <v>17</v>
      </c>
      <c r="JO1430" s="426">
        <v>171</v>
      </c>
      <c r="JP1430" s="426">
        <v>22</v>
      </c>
      <c r="JQ1430" s="426">
        <v>215</v>
      </c>
      <c r="JR1430" s="426">
        <v>177</v>
      </c>
      <c r="JS1430" s="426">
        <v>208</v>
      </c>
      <c r="JT1430" s="426">
        <v>156</v>
      </c>
      <c r="JU1430" s="426">
        <v>14</v>
      </c>
      <c r="JV1430" s="426">
        <v>287</v>
      </c>
      <c r="JW1430" s="426">
        <v>122</v>
      </c>
      <c r="JX1430" s="426">
        <v>260</v>
      </c>
      <c r="JY1430" s="426">
        <v>213</v>
      </c>
      <c r="JZ1430" s="426">
        <v>54</v>
      </c>
      <c r="KA1430" s="426">
        <v>173</v>
      </c>
      <c r="KB1430" s="426">
        <v>214</v>
      </c>
      <c r="KC1430" s="426">
        <v>45</v>
      </c>
      <c r="KE1430" s="426">
        <v>272</v>
      </c>
      <c r="KF1430" s="426">
        <v>155</v>
      </c>
      <c r="KG1430" s="426">
        <v>96</v>
      </c>
      <c r="KH1430" s="426">
        <v>223</v>
      </c>
    </row>
    <row r="1432" spans="4:295" x14ac:dyDescent="0.2">
      <c r="D1432" s="429">
        <v>289</v>
      </c>
      <c r="E1432" s="429" t="s">
        <v>179</v>
      </c>
    </row>
    <row r="1433" spans="4:295" x14ac:dyDescent="0.2">
      <c r="E1433" s="428" t="s">
        <v>130</v>
      </c>
      <c r="F1433" s="426">
        <v>1</v>
      </c>
      <c r="G1433" s="426">
        <v>2</v>
      </c>
      <c r="H1433" s="426">
        <v>3</v>
      </c>
      <c r="I1433" s="426">
        <v>4</v>
      </c>
      <c r="J1433" s="426">
        <v>5</v>
      </c>
      <c r="K1433" s="426">
        <v>6</v>
      </c>
      <c r="L1433" s="426">
        <v>7</v>
      </c>
      <c r="M1433" s="426">
        <v>8</v>
      </c>
      <c r="N1433" s="426">
        <v>9</v>
      </c>
      <c r="O1433" s="426">
        <v>10</v>
      </c>
      <c r="P1433" s="426">
        <v>11</v>
      </c>
      <c r="Q1433" s="426">
        <v>12</v>
      </c>
      <c r="R1433" s="426">
        <v>13</v>
      </c>
      <c r="S1433" s="426">
        <v>14</v>
      </c>
      <c r="T1433" s="426">
        <v>15</v>
      </c>
      <c r="U1433" s="426">
        <v>16</v>
      </c>
      <c r="V1433" s="426">
        <v>17</v>
      </c>
      <c r="W1433" s="426">
        <v>18</v>
      </c>
      <c r="X1433" s="426">
        <v>19</v>
      </c>
      <c r="Y1433" s="426">
        <v>20</v>
      </c>
      <c r="Z1433" s="426">
        <v>21</v>
      </c>
      <c r="AA1433" s="426">
        <v>22</v>
      </c>
      <c r="AB1433" s="426">
        <v>23</v>
      </c>
      <c r="AC1433" s="426">
        <v>24</v>
      </c>
      <c r="AD1433" s="426">
        <v>25</v>
      </c>
      <c r="AE1433" s="426">
        <v>26</v>
      </c>
      <c r="AF1433" s="426">
        <v>27</v>
      </c>
      <c r="AG1433" s="426">
        <v>28</v>
      </c>
      <c r="AH1433" s="426">
        <v>29</v>
      </c>
      <c r="AI1433" s="426">
        <v>30</v>
      </c>
      <c r="AJ1433" s="426">
        <v>31</v>
      </c>
      <c r="AK1433" s="426">
        <v>32</v>
      </c>
      <c r="AL1433" s="426">
        <v>33</v>
      </c>
      <c r="AM1433" s="426">
        <v>34</v>
      </c>
      <c r="AN1433" s="426">
        <v>35</v>
      </c>
      <c r="AO1433" s="426">
        <v>36</v>
      </c>
      <c r="AP1433" s="426">
        <v>37</v>
      </c>
      <c r="AQ1433" s="426">
        <v>38</v>
      </c>
      <c r="AR1433" s="426">
        <v>39</v>
      </c>
      <c r="AS1433" s="426">
        <v>40</v>
      </c>
      <c r="AT1433" s="426">
        <v>41</v>
      </c>
      <c r="AU1433" s="426">
        <v>42</v>
      </c>
      <c r="AV1433" s="426">
        <v>43</v>
      </c>
      <c r="AW1433" s="426">
        <v>44</v>
      </c>
      <c r="AX1433" s="426">
        <v>45</v>
      </c>
      <c r="AY1433" s="426">
        <v>46</v>
      </c>
      <c r="AZ1433" s="426">
        <v>47</v>
      </c>
      <c r="BA1433" s="426">
        <v>48</v>
      </c>
      <c r="BB1433" s="426">
        <v>49</v>
      </c>
      <c r="BC1433" s="426">
        <v>50</v>
      </c>
      <c r="BD1433" s="426">
        <v>51</v>
      </c>
      <c r="BE1433" s="426">
        <v>52</v>
      </c>
      <c r="BF1433" s="426">
        <v>53</v>
      </c>
      <c r="BG1433" s="426">
        <v>54</v>
      </c>
      <c r="BH1433" s="426">
        <v>55</v>
      </c>
      <c r="BI1433" s="426">
        <v>56</v>
      </c>
      <c r="BJ1433" s="426">
        <v>57</v>
      </c>
      <c r="BK1433" s="426">
        <v>58</v>
      </c>
      <c r="BL1433" s="426">
        <v>59</v>
      </c>
      <c r="BM1433" s="426">
        <v>60</v>
      </c>
      <c r="BN1433" s="426">
        <v>61</v>
      </c>
      <c r="BO1433" s="426">
        <v>62</v>
      </c>
      <c r="BP1433" s="426">
        <v>63</v>
      </c>
      <c r="BQ1433" s="426">
        <v>64</v>
      </c>
      <c r="BR1433" s="426">
        <v>65</v>
      </c>
      <c r="BS1433" s="426">
        <v>66</v>
      </c>
      <c r="BT1433" s="426">
        <v>67</v>
      </c>
      <c r="BU1433" s="426">
        <v>68</v>
      </c>
      <c r="BV1433" s="426">
        <v>69</v>
      </c>
      <c r="BW1433" s="426">
        <v>70</v>
      </c>
      <c r="BX1433" s="426">
        <v>71</v>
      </c>
      <c r="BY1433" s="426">
        <v>72</v>
      </c>
      <c r="BZ1433" s="426">
        <v>73</v>
      </c>
      <c r="CA1433" s="426">
        <v>74</v>
      </c>
      <c r="CB1433" s="426">
        <v>75</v>
      </c>
      <c r="CC1433" s="426">
        <v>76</v>
      </c>
      <c r="CD1433" s="426">
        <v>77</v>
      </c>
      <c r="CE1433" s="426">
        <v>78</v>
      </c>
      <c r="CF1433" s="426">
        <v>79</v>
      </c>
      <c r="CG1433" s="426">
        <v>80</v>
      </c>
      <c r="CH1433" s="426">
        <v>81</v>
      </c>
      <c r="CI1433" s="426">
        <v>82</v>
      </c>
      <c r="CJ1433" s="426">
        <v>83</v>
      </c>
      <c r="CK1433" s="426">
        <v>84</v>
      </c>
      <c r="CL1433" s="426">
        <v>85</v>
      </c>
      <c r="CM1433" s="426">
        <v>86</v>
      </c>
      <c r="CN1433" s="426">
        <v>87</v>
      </c>
      <c r="CO1433" s="426">
        <v>88</v>
      </c>
      <c r="CP1433" s="426">
        <v>89</v>
      </c>
      <c r="CQ1433" s="426">
        <v>90</v>
      </c>
      <c r="CR1433" s="426">
        <v>91</v>
      </c>
      <c r="CS1433" s="426">
        <v>92</v>
      </c>
      <c r="CT1433" s="426">
        <v>93</v>
      </c>
      <c r="CU1433" s="426">
        <v>94</v>
      </c>
      <c r="CV1433" s="426">
        <v>95</v>
      </c>
      <c r="CW1433" s="426">
        <v>96</v>
      </c>
      <c r="CX1433" s="426">
        <v>97</v>
      </c>
      <c r="CY1433" s="426">
        <v>98</v>
      </c>
      <c r="CZ1433" s="426">
        <v>99</v>
      </c>
      <c r="DA1433" s="426">
        <v>100</v>
      </c>
      <c r="DB1433" s="426">
        <v>101</v>
      </c>
      <c r="DC1433" s="426">
        <v>102</v>
      </c>
      <c r="DD1433" s="426">
        <v>103</v>
      </c>
      <c r="DE1433" s="426">
        <v>104</v>
      </c>
      <c r="DF1433" s="426">
        <v>105</v>
      </c>
      <c r="DG1433" s="426">
        <v>106</v>
      </c>
      <c r="DH1433" s="426">
        <v>107</v>
      </c>
      <c r="DI1433" s="426">
        <v>108</v>
      </c>
      <c r="DJ1433" s="426">
        <v>109</v>
      </c>
      <c r="DK1433" s="426">
        <v>110</v>
      </c>
      <c r="DL1433" s="426">
        <v>111</v>
      </c>
      <c r="DM1433" s="426">
        <v>112</v>
      </c>
      <c r="DN1433" s="426">
        <v>113</v>
      </c>
      <c r="DO1433" s="426">
        <v>114</v>
      </c>
      <c r="DP1433" s="426">
        <v>115</v>
      </c>
      <c r="DQ1433" s="426">
        <v>116</v>
      </c>
      <c r="DR1433" s="426">
        <v>117</v>
      </c>
      <c r="DS1433" s="426">
        <v>118</v>
      </c>
      <c r="DT1433" s="426">
        <v>119</v>
      </c>
      <c r="DU1433" s="426">
        <v>120</v>
      </c>
      <c r="DV1433" s="426">
        <v>121</v>
      </c>
      <c r="DW1433" s="426">
        <v>122</v>
      </c>
      <c r="DX1433" s="426">
        <v>123</v>
      </c>
      <c r="DY1433" s="426">
        <v>124</v>
      </c>
      <c r="DZ1433" s="426">
        <v>125</v>
      </c>
      <c r="EA1433" s="426">
        <v>126</v>
      </c>
      <c r="EB1433" s="426">
        <v>127</v>
      </c>
      <c r="EC1433" s="426">
        <v>128</v>
      </c>
      <c r="ED1433" s="426">
        <v>129</v>
      </c>
      <c r="EE1433" s="426">
        <v>130</v>
      </c>
      <c r="EF1433" s="426">
        <v>131</v>
      </c>
      <c r="EG1433" s="426">
        <v>132</v>
      </c>
      <c r="EH1433" s="426">
        <v>133</v>
      </c>
      <c r="EI1433" s="426">
        <v>134</v>
      </c>
      <c r="EJ1433" s="426">
        <v>135</v>
      </c>
      <c r="EK1433" s="426">
        <v>136</v>
      </c>
      <c r="EL1433" s="426">
        <v>137</v>
      </c>
      <c r="EM1433" s="426">
        <v>138</v>
      </c>
      <c r="EN1433" s="426">
        <v>139</v>
      </c>
      <c r="EO1433" s="426">
        <v>140</v>
      </c>
      <c r="EP1433" s="426">
        <v>141</v>
      </c>
      <c r="EQ1433" s="426">
        <v>142</v>
      </c>
      <c r="ER1433" s="426">
        <v>143</v>
      </c>
      <c r="ES1433" s="426">
        <v>144</v>
      </c>
      <c r="ET1433" s="426">
        <v>145</v>
      </c>
      <c r="EU1433" s="426">
        <v>146</v>
      </c>
      <c r="EV1433" s="426">
        <v>147</v>
      </c>
      <c r="EW1433" s="426">
        <v>148</v>
      </c>
      <c r="EX1433" s="426">
        <v>149</v>
      </c>
      <c r="EY1433" s="426">
        <v>150</v>
      </c>
      <c r="EZ1433" s="426">
        <v>151</v>
      </c>
      <c r="FA1433" s="426">
        <v>152</v>
      </c>
      <c r="FB1433" s="426">
        <v>153</v>
      </c>
      <c r="FC1433" s="426">
        <v>154</v>
      </c>
      <c r="FD1433" s="426">
        <v>155</v>
      </c>
      <c r="FE1433" s="426">
        <v>156</v>
      </c>
      <c r="FF1433" s="426">
        <v>157</v>
      </c>
      <c r="FG1433" s="426">
        <v>158</v>
      </c>
      <c r="FH1433" s="426">
        <v>159</v>
      </c>
      <c r="FI1433" s="426">
        <v>160</v>
      </c>
      <c r="FJ1433" s="426">
        <v>161</v>
      </c>
      <c r="FK1433" s="426">
        <v>162</v>
      </c>
      <c r="FL1433" s="426">
        <v>163</v>
      </c>
      <c r="FM1433" s="426">
        <v>164</v>
      </c>
      <c r="FN1433" s="426">
        <v>165</v>
      </c>
      <c r="FO1433" s="426">
        <v>166</v>
      </c>
      <c r="FP1433" s="426">
        <v>167</v>
      </c>
      <c r="FQ1433" s="426">
        <v>168</v>
      </c>
      <c r="FR1433" s="426">
        <v>169</v>
      </c>
      <c r="FS1433" s="426">
        <v>170</v>
      </c>
      <c r="FT1433" s="426">
        <v>171</v>
      </c>
      <c r="FU1433" s="426">
        <v>172</v>
      </c>
      <c r="FV1433" s="426">
        <v>173</v>
      </c>
      <c r="FW1433" s="426">
        <v>174</v>
      </c>
      <c r="FX1433" s="426">
        <v>175</v>
      </c>
      <c r="FY1433" s="426">
        <v>176</v>
      </c>
      <c r="FZ1433" s="426">
        <v>177</v>
      </c>
      <c r="GA1433" s="426">
        <v>178</v>
      </c>
      <c r="GB1433" s="426">
        <v>179</v>
      </c>
      <c r="GC1433" s="426">
        <v>180</v>
      </c>
      <c r="GD1433" s="426">
        <v>181</v>
      </c>
      <c r="GE1433" s="426">
        <v>182</v>
      </c>
      <c r="GF1433" s="426">
        <v>183</v>
      </c>
      <c r="GG1433" s="426">
        <v>184</v>
      </c>
      <c r="GH1433" s="426">
        <v>185</v>
      </c>
      <c r="GI1433" s="426">
        <v>186</v>
      </c>
      <c r="GJ1433" s="426">
        <v>187</v>
      </c>
      <c r="GK1433" s="426">
        <v>188</v>
      </c>
      <c r="GL1433" s="426">
        <v>189</v>
      </c>
      <c r="GM1433" s="426">
        <v>190</v>
      </c>
      <c r="GN1433" s="426">
        <v>191</v>
      </c>
      <c r="GO1433" s="426">
        <v>192</v>
      </c>
      <c r="GP1433" s="426">
        <v>193</v>
      </c>
      <c r="GQ1433" s="426">
        <v>194</v>
      </c>
      <c r="GR1433" s="426">
        <v>195</v>
      </c>
      <c r="GS1433" s="426">
        <v>196</v>
      </c>
      <c r="GT1433" s="426">
        <v>197</v>
      </c>
      <c r="GU1433" s="426">
        <v>198</v>
      </c>
      <c r="GV1433" s="426">
        <v>199</v>
      </c>
      <c r="GW1433" s="426">
        <v>200</v>
      </c>
      <c r="GX1433" s="426">
        <v>201</v>
      </c>
      <c r="GY1433" s="426">
        <v>202</v>
      </c>
      <c r="GZ1433" s="426">
        <v>203</v>
      </c>
      <c r="HA1433" s="426">
        <v>204</v>
      </c>
      <c r="HB1433" s="426">
        <v>205</v>
      </c>
      <c r="HC1433" s="426">
        <v>206</v>
      </c>
      <c r="HD1433" s="426">
        <v>207</v>
      </c>
      <c r="HE1433" s="426">
        <v>208</v>
      </c>
      <c r="HF1433" s="426">
        <v>209</v>
      </c>
      <c r="HG1433" s="426">
        <v>210</v>
      </c>
      <c r="HH1433" s="426">
        <v>211</v>
      </c>
      <c r="HI1433" s="426">
        <v>212</v>
      </c>
      <c r="HJ1433" s="426">
        <v>213</v>
      </c>
      <c r="HK1433" s="426">
        <v>214</v>
      </c>
      <c r="HL1433" s="426">
        <v>215</v>
      </c>
      <c r="HM1433" s="426">
        <v>216</v>
      </c>
      <c r="HN1433" s="426">
        <v>217</v>
      </c>
      <c r="HO1433" s="426">
        <v>218</v>
      </c>
      <c r="HP1433" s="426">
        <v>219</v>
      </c>
      <c r="HQ1433" s="426">
        <v>220</v>
      </c>
      <c r="HR1433" s="426">
        <v>221</v>
      </c>
      <c r="HS1433" s="426">
        <v>222</v>
      </c>
      <c r="HT1433" s="426">
        <v>223</v>
      </c>
      <c r="HU1433" s="426">
        <v>224</v>
      </c>
      <c r="HV1433" s="426">
        <v>225</v>
      </c>
      <c r="HW1433" s="426">
        <v>226</v>
      </c>
      <c r="HX1433" s="426">
        <v>227</v>
      </c>
      <c r="HY1433" s="426">
        <v>228</v>
      </c>
      <c r="HZ1433" s="426">
        <v>229</v>
      </c>
      <c r="IA1433" s="426">
        <v>230</v>
      </c>
      <c r="IB1433" s="426">
        <v>231</v>
      </c>
      <c r="IC1433" s="426">
        <v>232</v>
      </c>
      <c r="ID1433" s="426">
        <v>233</v>
      </c>
      <c r="IE1433" s="426">
        <v>234</v>
      </c>
      <c r="IF1433" s="426">
        <v>235</v>
      </c>
      <c r="IG1433" s="426">
        <v>236</v>
      </c>
      <c r="IH1433" s="426">
        <v>237</v>
      </c>
      <c r="II1433" s="426">
        <v>238</v>
      </c>
      <c r="IJ1433" s="426">
        <v>239</v>
      </c>
      <c r="IK1433" s="426">
        <v>240</v>
      </c>
      <c r="IL1433" s="426">
        <v>241</v>
      </c>
      <c r="IM1433" s="426">
        <v>242</v>
      </c>
      <c r="IN1433" s="426">
        <v>243</v>
      </c>
      <c r="IO1433" s="426">
        <v>244</v>
      </c>
      <c r="IP1433" s="426">
        <v>245</v>
      </c>
      <c r="IQ1433" s="426">
        <v>246</v>
      </c>
      <c r="IR1433" s="426">
        <v>247</v>
      </c>
      <c r="IS1433" s="426">
        <v>248</v>
      </c>
      <c r="IT1433" s="426">
        <v>249</v>
      </c>
      <c r="IU1433" s="426">
        <v>250</v>
      </c>
      <c r="IV1433" s="426">
        <v>251</v>
      </c>
      <c r="IW1433" s="426">
        <v>252</v>
      </c>
      <c r="IX1433" s="426">
        <v>253</v>
      </c>
      <c r="IY1433" s="426">
        <v>254</v>
      </c>
      <c r="IZ1433" s="426">
        <v>255</v>
      </c>
      <c r="JA1433" s="426">
        <v>256</v>
      </c>
      <c r="JB1433" s="426">
        <v>257</v>
      </c>
      <c r="JC1433" s="426">
        <v>258</v>
      </c>
      <c r="JD1433" s="426">
        <v>259</v>
      </c>
      <c r="JE1433" s="426">
        <v>260</v>
      </c>
      <c r="JF1433" s="426">
        <v>261</v>
      </c>
      <c r="JG1433" s="426">
        <v>262</v>
      </c>
      <c r="JH1433" s="426">
        <v>263</v>
      </c>
      <c r="JI1433" s="426">
        <v>264</v>
      </c>
      <c r="JJ1433" s="426">
        <v>265</v>
      </c>
      <c r="JK1433" s="426">
        <v>266</v>
      </c>
      <c r="JL1433" s="426">
        <v>267</v>
      </c>
      <c r="JM1433" s="426">
        <v>268</v>
      </c>
      <c r="JN1433" s="426">
        <v>269</v>
      </c>
      <c r="JO1433" s="426">
        <v>270</v>
      </c>
      <c r="JP1433" s="426">
        <v>271</v>
      </c>
      <c r="JQ1433" s="426">
        <v>272</v>
      </c>
      <c r="JR1433" s="426">
        <v>273</v>
      </c>
      <c r="JS1433" s="426">
        <v>274</v>
      </c>
      <c r="JT1433" s="426">
        <v>275</v>
      </c>
      <c r="JU1433" s="426">
        <v>276</v>
      </c>
      <c r="JV1433" s="426">
        <v>277</v>
      </c>
      <c r="JW1433" s="426">
        <v>278</v>
      </c>
      <c r="JX1433" s="426">
        <v>279</v>
      </c>
      <c r="JY1433" s="426">
        <v>280</v>
      </c>
      <c r="JZ1433" s="426">
        <v>281</v>
      </c>
      <c r="KA1433" s="426">
        <v>282</v>
      </c>
      <c r="KB1433" s="426">
        <v>283</v>
      </c>
      <c r="KC1433" s="426">
        <v>284</v>
      </c>
      <c r="KD1433" s="426">
        <v>285</v>
      </c>
      <c r="KE1433" s="426">
        <v>286</v>
      </c>
      <c r="KF1433" s="426">
        <v>287</v>
      </c>
      <c r="KG1433" s="426">
        <v>288</v>
      </c>
      <c r="KH1433" s="426">
        <v>289</v>
      </c>
    </row>
    <row r="1434" spans="4:295" x14ac:dyDescent="0.2">
      <c r="E1434" s="428" t="s">
        <v>157</v>
      </c>
      <c r="F1434" s="426">
        <v>135</v>
      </c>
      <c r="G1434" s="426">
        <v>55</v>
      </c>
      <c r="H1434" s="426">
        <v>190</v>
      </c>
      <c r="I1434" s="426">
        <v>256</v>
      </c>
      <c r="J1434" s="426">
        <v>284</v>
      </c>
      <c r="K1434" s="426">
        <v>30</v>
      </c>
      <c r="L1434" s="426">
        <v>276</v>
      </c>
      <c r="M1434" s="426">
        <v>165</v>
      </c>
      <c r="N1434" s="426">
        <v>225</v>
      </c>
      <c r="O1434" s="426">
        <v>197</v>
      </c>
      <c r="P1434" s="426">
        <v>252</v>
      </c>
      <c r="Q1434" s="426">
        <v>76</v>
      </c>
      <c r="R1434" s="426">
        <v>119</v>
      </c>
      <c r="S1434" s="426">
        <v>191</v>
      </c>
      <c r="T1434" s="426">
        <v>92</v>
      </c>
      <c r="U1434" s="426">
        <v>209</v>
      </c>
      <c r="V1434" s="426">
        <v>224</v>
      </c>
      <c r="W1434" s="426">
        <v>244</v>
      </c>
      <c r="X1434" s="426">
        <v>18</v>
      </c>
      <c r="Y1434" s="426">
        <v>271</v>
      </c>
      <c r="Z1434" s="426">
        <v>70</v>
      </c>
      <c r="AA1434" s="426">
        <v>123</v>
      </c>
      <c r="AB1434" s="426">
        <v>130</v>
      </c>
      <c r="AC1434" s="426">
        <v>3</v>
      </c>
      <c r="AD1434" s="426">
        <v>131</v>
      </c>
      <c r="AE1434" s="426">
        <v>110</v>
      </c>
      <c r="AF1434" s="426">
        <v>214</v>
      </c>
      <c r="AG1434" s="426">
        <v>95</v>
      </c>
      <c r="AH1434" s="426">
        <v>10</v>
      </c>
      <c r="AI1434" s="426">
        <v>31</v>
      </c>
      <c r="AJ1434" s="426">
        <v>188</v>
      </c>
      <c r="AK1434" s="426">
        <v>50</v>
      </c>
      <c r="AL1434" s="426">
        <v>150</v>
      </c>
      <c r="AM1434" s="426">
        <v>71</v>
      </c>
      <c r="AN1434" s="426">
        <v>172</v>
      </c>
      <c r="AO1434" s="426">
        <v>279</v>
      </c>
      <c r="AP1434" s="426">
        <v>160</v>
      </c>
      <c r="AQ1434" s="426">
        <v>171</v>
      </c>
      <c r="AR1434" s="426">
        <v>93</v>
      </c>
      <c r="AS1434" s="426">
        <v>73</v>
      </c>
      <c r="AT1434" s="426">
        <v>25</v>
      </c>
      <c r="AU1434" s="426">
        <v>179</v>
      </c>
      <c r="AV1434" s="426">
        <v>217</v>
      </c>
      <c r="AW1434" s="426">
        <v>281</v>
      </c>
      <c r="AX1434" s="426">
        <v>194</v>
      </c>
      <c r="AY1434" s="426">
        <v>230</v>
      </c>
      <c r="AZ1434" s="426">
        <v>166</v>
      </c>
      <c r="BA1434" s="426">
        <v>140</v>
      </c>
      <c r="BB1434" s="426">
        <v>183</v>
      </c>
      <c r="BC1434" s="426">
        <v>162</v>
      </c>
      <c r="BD1434" s="426">
        <v>245</v>
      </c>
      <c r="BE1434" s="426">
        <v>58</v>
      </c>
      <c r="BF1434" s="426">
        <v>90</v>
      </c>
      <c r="BG1434" s="426">
        <v>261</v>
      </c>
      <c r="BH1434" s="426">
        <v>116</v>
      </c>
      <c r="BI1434" s="426">
        <v>248</v>
      </c>
      <c r="BJ1434" s="426">
        <v>91</v>
      </c>
      <c r="BK1434" s="426">
        <v>176</v>
      </c>
      <c r="BL1434" s="426">
        <v>147</v>
      </c>
      <c r="BM1434" s="426">
        <v>43</v>
      </c>
      <c r="BN1434" s="426">
        <v>210</v>
      </c>
      <c r="BO1434" s="426">
        <v>195</v>
      </c>
      <c r="BP1434" s="426">
        <v>44</v>
      </c>
      <c r="BQ1434" s="426">
        <v>81</v>
      </c>
      <c r="BR1434" s="426">
        <v>274</v>
      </c>
      <c r="BS1434" s="426">
        <v>57</v>
      </c>
      <c r="BT1434" s="426">
        <v>26</v>
      </c>
      <c r="BU1434" s="426">
        <v>41</v>
      </c>
      <c r="BV1434" s="426">
        <v>21</v>
      </c>
      <c r="BW1434" s="426">
        <v>216</v>
      </c>
      <c r="BX1434" s="426">
        <v>59</v>
      </c>
      <c r="BY1434" s="426">
        <v>113</v>
      </c>
      <c r="BZ1434" s="426">
        <v>101</v>
      </c>
      <c r="CA1434" s="426">
        <v>62</v>
      </c>
      <c r="CB1434" s="426">
        <v>7</v>
      </c>
      <c r="CC1434" s="426">
        <v>219</v>
      </c>
      <c r="CD1434" s="426">
        <v>75</v>
      </c>
      <c r="CE1434" s="426">
        <v>87</v>
      </c>
      <c r="CF1434" s="426">
        <v>136</v>
      </c>
      <c r="CG1434" s="426">
        <v>38</v>
      </c>
      <c r="CH1434" s="426">
        <v>105</v>
      </c>
      <c r="CI1434" s="426">
        <v>185</v>
      </c>
      <c r="CJ1434" s="426">
        <v>206</v>
      </c>
      <c r="CK1434" s="426">
        <v>60</v>
      </c>
      <c r="CL1434" s="426">
        <v>238</v>
      </c>
      <c r="CM1434" s="426">
        <v>133</v>
      </c>
      <c r="CN1434" s="426">
        <v>168</v>
      </c>
      <c r="CO1434" s="426">
        <v>97</v>
      </c>
      <c r="CP1434" s="426">
        <v>112</v>
      </c>
      <c r="CQ1434" s="426">
        <v>156</v>
      </c>
      <c r="CR1434" s="426">
        <v>202</v>
      </c>
      <c r="CS1434" s="426">
        <v>51</v>
      </c>
      <c r="CT1434" s="426">
        <v>2</v>
      </c>
      <c r="CU1434" s="426">
        <v>260</v>
      </c>
      <c r="CV1434" s="426">
        <v>103</v>
      </c>
      <c r="CW1434" s="426">
        <v>234</v>
      </c>
      <c r="CX1434" s="426">
        <v>108</v>
      </c>
      <c r="CY1434" s="426">
        <v>192</v>
      </c>
      <c r="CZ1434" s="426">
        <v>68</v>
      </c>
      <c r="DA1434" s="426">
        <v>149</v>
      </c>
      <c r="DB1434" s="426">
        <v>142</v>
      </c>
      <c r="DC1434" s="426">
        <v>170</v>
      </c>
      <c r="DD1434" s="426">
        <v>127</v>
      </c>
      <c r="DE1434" s="426">
        <v>11</v>
      </c>
      <c r="DF1434" s="426">
        <v>241</v>
      </c>
      <c r="DG1434" s="426">
        <v>249</v>
      </c>
      <c r="DH1434" s="426">
        <v>269</v>
      </c>
      <c r="DI1434" s="426">
        <v>157</v>
      </c>
      <c r="DJ1434" s="426">
        <v>198</v>
      </c>
      <c r="DK1434" s="426">
        <v>94</v>
      </c>
      <c r="DL1434" s="426">
        <v>114</v>
      </c>
      <c r="DM1434" s="426">
        <v>218</v>
      </c>
      <c r="DN1434" s="426">
        <v>4</v>
      </c>
      <c r="DO1434" s="426">
        <v>251</v>
      </c>
      <c r="DP1434" s="426">
        <v>163</v>
      </c>
      <c r="DQ1434" s="426">
        <v>45</v>
      </c>
      <c r="DR1434" s="426">
        <v>14</v>
      </c>
      <c r="DS1434" s="426">
        <v>180</v>
      </c>
      <c r="DT1434" s="426">
        <v>283</v>
      </c>
      <c r="DU1434" s="426">
        <v>239</v>
      </c>
      <c r="DV1434" s="426">
        <v>12</v>
      </c>
      <c r="DW1434" s="426">
        <v>40</v>
      </c>
      <c r="DX1434" s="426">
        <v>164</v>
      </c>
      <c r="DY1434" s="426">
        <v>285</v>
      </c>
      <c r="DZ1434" s="426">
        <v>126</v>
      </c>
      <c r="EA1434" s="426">
        <v>277</v>
      </c>
      <c r="EB1434" s="426">
        <v>125</v>
      </c>
      <c r="EC1434" s="426">
        <v>270</v>
      </c>
      <c r="ED1434" s="426">
        <v>196</v>
      </c>
      <c r="EE1434" s="426">
        <v>141</v>
      </c>
      <c r="EF1434" s="426">
        <v>152</v>
      </c>
      <c r="EG1434" s="426">
        <v>104</v>
      </c>
      <c r="EH1434" s="426">
        <v>272</v>
      </c>
      <c r="EI1434" s="426">
        <v>36</v>
      </c>
      <c r="EJ1434" s="426">
        <v>109</v>
      </c>
      <c r="EK1434" s="426">
        <v>169</v>
      </c>
      <c r="EL1434" s="426">
        <v>253</v>
      </c>
      <c r="EM1434" s="426">
        <v>9</v>
      </c>
      <c r="EN1434" s="426">
        <v>23</v>
      </c>
      <c r="EO1434" s="426">
        <v>286</v>
      </c>
      <c r="EP1434" s="426">
        <v>65</v>
      </c>
      <c r="EQ1434" s="426">
        <v>213</v>
      </c>
      <c r="ER1434" s="426">
        <v>222</v>
      </c>
      <c r="ES1434" s="426">
        <v>267</v>
      </c>
      <c r="ET1434" s="426">
        <v>231</v>
      </c>
      <c r="EU1434" s="426">
        <v>89</v>
      </c>
      <c r="EV1434" s="426">
        <v>49</v>
      </c>
      <c r="EW1434" s="426">
        <v>220</v>
      </c>
      <c r="EX1434" s="426">
        <v>8</v>
      </c>
      <c r="EY1434" s="426">
        <v>173</v>
      </c>
      <c r="EZ1434" s="426">
        <v>268</v>
      </c>
      <c r="FA1434" s="426">
        <v>16</v>
      </c>
      <c r="FB1434" s="426">
        <v>247</v>
      </c>
      <c r="FC1434" s="426">
        <v>158</v>
      </c>
      <c r="FD1434" s="426">
        <v>106</v>
      </c>
      <c r="FE1434" s="426">
        <v>88</v>
      </c>
      <c r="FF1434" s="426">
        <v>64</v>
      </c>
      <c r="FG1434" s="426">
        <v>15</v>
      </c>
      <c r="FH1434" s="426">
        <v>83</v>
      </c>
      <c r="FI1434" s="426">
        <v>257</v>
      </c>
      <c r="FJ1434" s="426">
        <v>159</v>
      </c>
      <c r="FK1434" s="426">
        <v>154</v>
      </c>
      <c r="FL1434" s="426">
        <v>35</v>
      </c>
      <c r="FM1434" s="426">
        <v>288</v>
      </c>
      <c r="FN1434" s="426">
        <v>46</v>
      </c>
      <c r="FO1434" s="426">
        <v>145</v>
      </c>
      <c r="FP1434" s="426">
        <v>193</v>
      </c>
      <c r="FQ1434" s="426">
        <v>175</v>
      </c>
      <c r="FR1434" s="426">
        <v>63</v>
      </c>
      <c r="FS1434" s="426">
        <v>161</v>
      </c>
      <c r="FT1434" s="426">
        <v>265</v>
      </c>
      <c r="FU1434" s="426">
        <v>155</v>
      </c>
      <c r="FV1434" s="426">
        <v>259</v>
      </c>
      <c r="FW1434" s="426">
        <v>56</v>
      </c>
      <c r="FX1434" s="426">
        <v>72</v>
      </c>
      <c r="FY1434" s="426">
        <v>134</v>
      </c>
      <c r="FZ1434" s="426">
        <v>48</v>
      </c>
      <c r="GA1434" s="426">
        <v>42</v>
      </c>
      <c r="GB1434" s="426">
        <v>77</v>
      </c>
      <c r="GC1434" s="426">
        <v>74</v>
      </c>
      <c r="GD1434" s="426">
        <v>207</v>
      </c>
      <c r="GE1434" s="426">
        <v>289</v>
      </c>
      <c r="GF1434" s="426">
        <v>24</v>
      </c>
      <c r="GG1434" s="426">
        <v>122</v>
      </c>
      <c r="GH1434" s="426">
        <v>182</v>
      </c>
      <c r="GI1434" s="426">
        <v>139</v>
      </c>
      <c r="GJ1434" s="426">
        <v>69</v>
      </c>
      <c r="GK1434" s="426">
        <v>232</v>
      </c>
      <c r="GL1434" s="426">
        <v>120</v>
      </c>
      <c r="GM1434" s="426">
        <v>258</v>
      </c>
      <c r="GN1434" s="426">
        <v>204</v>
      </c>
      <c r="GO1434" s="426">
        <v>229</v>
      </c>
      <c r="GP1434" s="426">
        <v>132</v>
      </c>
      <c r="GQ1434" s="426">
        <v>78</v>
      </c>
      <c r="GR1434" s="426">
        <v>181</v>
      </c>
      <c r="GS1434" s="426">
        <v>115</v>
      </c>
      <c r="GT1434" s="426">
        <v>19</v>
      </c>
      <c r="GU1434" s="426">
        <v>67</v>
      </c>
      <c r="GV1434" s="426">
        <v>237</v>
      </c>
      <c r="GW1434" s="426">
        <v>121</v>
      </c>
      <c r="GX1434" s="426">
        <v>100</v>
      </c>
      <c r="GY1434" s="426">
        <v>255</v>
      </c>
      <c r="GZ1434" s="426">
        <v>250</v>
      </c>
      <c r="HA1434" s="426">
        <v>80</v>
      </c>
      <c r="HB1434" s="426">
        <v>273</v>
      </c>
      <c r="HC1434" s="426">
        <v>235</v>
      </c>
      <c r="HD1434" s="426">
        <v>143</v>
      </c>
      <c r="HE1434" s="426">
        <v>85</v>
      </c>
      <c r="HF1434" s="426">
        <v>27</v>
      </c>
      <c r="HG1434" s="426">
        <v>96</v>
      </c>
      <c r="HH1434" s="426">
        <v>29</v>
      </c>
      <c r="HI1434" s="426">
        <v>228</v>
      </c>
      <c r="HJ1434" s="426">
        <v>187</v>
      </c>
      <c r="HK1434" s="426">
        <v>233</v>
      </c>
      <c r="HL1434" s="426">
        <v>146</v>
      </c>
      <c r="HM1434" s="426">
        <v>278</v>
      </c>
      <c r="HN1434" s="426">
        <v>33</v>
      </c>
      <c r="HO1434" s="426">
        <v>144</v>
      </c>
      <c r="HP1434" s="426">
        <v>5</v>
      </c>
      <c r="HQ1434" s="426">
        <v>61</v>
      </c>
      <c r="HR1434" s="426">
        <v>280</v>
      </c>
      <c r="HS1434" s="426">
        <v>148</v>
      </c>
      <c r="HT1434" s="426">
        <v>17</v>
      </c>
      <c r="HU1434" s="426">
        <v>266</v>
      </c>
      <c r="HV1434" s="426">
        <v>227</v>
      </c>
      <c r="HW1434" s="426">
        <v>34</v>
      </c>
      <c r="HX1434" s="426">
        <v>39</v>
      </c>
      <c r="HY1434" s="426">
        <v>52</v>
      </c>
      <c r="HZ1434" s="426">
        <v>226</v>
      </c>
      <c r="IA1434" s="426">
        <v>167</v>
      </c>
      <c r="IB1434" s="426">
        <v>174</v>
      </c>
      <c r="IC1434" s="426">
        <v>13</v>
      </c>
      <c r="ID1434" s="426">
        <v>117</v>
      </c>
      <c r="IE1434" s="426">
        <v>242</v>
      </c>
      <c r="IF1434" s="426">
        <v>53</v>
      </c>
      <c r="IG1434" s="426">
        <v>178</v>
      </c>
      <c r="IH1434" s="426">
        <v>99</v>
      </c>
      <c r="II1434" s="426">
        <v>205</v>
      </c>
      <c r="IJ1434" s="426">
        <v>215</v>
      </c>
      <c r="IK1434" s="426">
        <v>246</v>
      </c>
      <c r="IL1434" s="426">
        <v>240</v>
      </c>
      <c r="IM1434" s="426">
        <v>153</v>
      </c>
      <c r="IN1434" s="426">
        <v>129</v>
      </c>
      <c r="IO1434" s="426">
        <v>201</v>
      </c>
      <c r="IP1434" s="426">
        <v>243</v>
      </c>
      <c r="IQ1434" s="426">
        <v>20</v>
      </c>
      <c r="IR1434" s="426">
        <v>221</v>
      </c>
      <c r="IS1434" s="426">
        <v>236</v>
      </c>
      <c r="IT1434" s="426">
        <v>203</v>
      </c>
      <c r="IU1434" s="426">
        <v>189</v>
      </c>
      <c r="IV1434" s="426">
        <v>275</v>
      </c>
      <c r="IW1434" s="426">
        <v>98</v>
      </c>
      <c r="IX1434" s="426">
        <v>54</v>
      </c>
      <c r="IY1434" s="426">
        <v>223</v>
      </c>
      <c r="IZ1434" s="426">
        <v>118</v>
      </c>
      <c r="JA1434" s="426">
        <v>47</v>
      </c>
      <c r="JB1434" s="426">
        <v>6</v>
      </c>
      <c r="JC1434" s="426">
        <v>151</v>
      </c>
      <c r="JD1434" s="426">
        <v>186</v>
      </c>
      <c r="JE1434" s="426">
        <v>184</v>
      </c>
      <c r="JF1434" s="426">
        <v>124</v>
      </c>
      <c r="JG1434" s="426">
        <v>1</v>
      </c>
      <c r="JH1434" s="426">
        <v>177</v>
      </c>
      <c r="JI1434" s="426">
        <v>37</v>
      </c>
      <c r="JJ1434" s="426">
        <v>28</v>
      </c>
      <c r="JK1434" s="426">
        <v>102</v>
      </c>
      <c r="JL1434" s="426">
        <v>254</v>
      </c>
      <c r="JM1434" s="426">
        <v>262</v>
      </c>
      <c r="JN1434" s="426">
        <v>200</v>
      </c>
      <c r="JO1434" s="426">
        <v>66</v>
      </c>
      <c r="JP1434" s="426">
        <v>82</v>
      </c>
      <c r="JQ1434" s="426">
        <v>199</v>
      </c>
      <c r="JR1434" s="426">
        <v>287</v>
      </c>
      <c r="JS1434" s="426">
        <v>22</v>
      </c>
      <c r="JT1434" s="426">
        <v>264</v>
      </c>
      <c r="JU1434" s="426">
        <v>84</v>
      </c>
      <c r="JV1434" s="426">
        <v>79</v>
      </c>
      <c r="JW1434" s="426">
        <v>211</v>
      </c>
      <c r="JX1434" s="426">
        <v>282</v>
      </c>
      <c r="JY1434" s="426">
        <v>86</v>
      </c>
      <c r="JZ1434" s="426">
        <v>138</v>
      </c>
      <c r="KA1434" s="426">
        <v>208</v>
      </c>
      <c r="KB1434" s="426">
        <v>107</v>
      </c>
      <c r="KC1434" s="426">
        <v>212</v>
      </c>
      <c r="KD1434" s="426">
        <v>111</v>
      </c>
      <c r="KE1434" s="426">
        <v>32</v>
      </c>
      <c r="KF1434" s="426">
        <v>263</v>
      </c>
      <c r="KG1434" s="426">
        <v>137</v>
      </c>
      <c r="KH1434" s="426">
        <v>128</v>
      </c>
    </row>
    <row r="1435" spans="4:295" x14ac:dyDescent="0.2">
      <c r="E1435" s="428" t="s">
        <v>159</v>
      </c>
      <c r="F1435" s="426">
        <v>50</v>
      </c>
      <c r="G1435" s="426">
        <v>20</v>
      </c>
      <c r="H1435" s="426">
        <v>271</v>
      </c>
      <c r="I1435" s="426">
        <v>146</v>
      </c>
      <c r="J1435" s="426">
        <v>97</v>
      </c>
      <c r="K1435" s="426">
        <v>164</v>
      </c>
      <c r="L1435" s="426">
        <v>244</v>
      </c>
      <c r="M1435" s="426">
        <v>27</v>
      </c>
      <c r="N1435" s="426">
        <v>151</v>
      </c>
      <c r="O1435" s="426">
        <v>248</v>
      </c>
      <c r="P1435" s="426">
        <v>180</v>
      </c>
      <c r="Q1435" s="426">
        <v>204</v>
      </c>
      <c r="R1435" s="426">
        <v>235</v>
      </c>
      <c r="S1435" s="426">
        <v>126</v>
      </c>
      <c r="T1435" s="426">
        <v>226</v>
      </c>
      <c r="U1435" s="426">
        <v>285</v>
      </c>
      <c r="V1435" s="426">
        <v>205</v>
      </c>
      <c r="W1435" s="426">
        <v>116</v>
      </c>
      <c r="X1435" s="426">
        <v>113</v>
      </c>
      <c r="Y1435" s="426">
        <v>148</v>
      </c>
      <c r="Z1435" s="426">
        <v>283</v>
      </c>
      <c r="AA1435" s="426">
        <v>203</v>
      </c>
      <c r="AB1435" s="426">
        <v>195</v>
      </c>
      <c r="AC1435" s="426">
        <v>51</v>
      </c>
      <c r="AD1435" s="426">
        <v>82</v>
      </c>
      <c r="AE1435" s="426">
        <v>120</v>
      </c>
      <c r="AF1435" s="426">
        <v>15</v>
      </c>
      <c r="AG1435" s="426">
        <v>19</v>
      </c>
      <c r="AH1435" s="426">
        <v>286</v>
      </c>
      <c r="AI1435" s="426">
        <v>48</v>
      </c>
      <c r="AJ1435" s="426">
        <v>163</v>
      </c>
      <c r="AK1435" s="426">
        <v>34</v>
      </c>
      <c r="AL1435" s="426">
        <v>172</v>
      </c>
      <c r="AM1435" s="426">
        <v>106</v>
      </c>
      <c r="AN1435" s="426">
        <v>18</v>
      </c>
      <c r="AO1435" s="426">
        <v>274</v>
      </c>
      <c r="AP1435" s="426">
        <v>94</v>
      </c>
      <c r="AQ1435" s="426">
        <v>40</v>
      </c>
      <c r="AR1435" s="426">
        <v>277</v>
      </c>
      <c r="AS1435" s="426">
        <v>171</v>
      </c>
      <c r="AT1435" s="426">
        <v>35</v>
      </c>
      <c r="AU1435" s="426">
        <v>119</v>
      </c>
      <c r="AV1435" s="426">
        <v>231</v>
      </c>
      <c r="AW1435" s="426">
        <v>278</v>
      </c>
      <c r="AX1435" s="426">
        <v>62</v>
      </c>
      <c r="AY1435" s="426">
        <v>197</v>
      </c>
      <c r="AZ1435" s="426">
        <v>251</v>
      </c>
      <c r="BA1435" s="426">
        <v>55</v>
      </c>
      <c r="BB1435" s="426">
        <v>76</v>
      </c>
      <c r="BC1435" s="426">
        <v>147</v>
      </c>
      <c r="BD1435" s="426">
        <v>23</v>
      </c>
      <c r="BE1435" s="426">
        <v>93</v>
      </c>
      <c r="BF1435" s="426">
        <v>185</v>
      </c>
      <c r="BG1435" s="426">
        <v>216</v>
      </c>
      <c r="BH1435" s="426">
        <v>186</v>
      </c>
      <c r="BI1435" s="426">
        <v>49</v>
      </c>
      <c r="BJ1435" s="426">
        <v>190</v>
      </c>
      <c r="BK1435" s="426">
        <v>257</v>
      </c>
      <c r="BL1435" s="426">
        <v>208</v>
      </c>
      <c r="BM1435" s="426">
        <v>279</v>
      </c>
      <c r="BN1435" s="426">
        <v>239</v>
      </c>
      <c r="BO1435" s="426">
        <v>145</v>
      </c>
      <c r="BP1435" s="426">
        <v>37</v>
      </c>
      <c r="BQ1435" s="426">
        <v>152</v>
      </c>
      <c r="BR1435" s="426">
        <v>2</v>
      </c>
      <c r="BS1435" s="426">
        <v>225</v>
      </c>
      <c r="BT1435" s="426">
        <v>175</v>
      </c>
      <c r="BU1435" s="426">
        <v>249</v>
      </c>
      <c r="BV1435" s="426">
        <v>107</v>
      </c>
      <c r="BW1435" s="426">
        <v>36</v>
      </c>
      <c r="BX1435" s="426">
        <v>282</v>
      </c>
      <c r="BY1435" s="426">
        <v>243</v>
      </c>
      <c r="BZ1435" s="426">
        <v>209</v>
      </c>
      <c r="CA1435" s="426">
        <v>217</v>
      </c>
      <c r="CB1435" s="426">
        <v>188</v>
      </c>
      <c r="CC1435" s="426">
        <v>273</v>
      </c>
      <c r="CD1435" s="426">
        <v>240</v>
      </c>
      <c r="CE1435" s="426">
        <v>179</v>
      </c>
      <c r="CF1435" s="426">
        <v>143</v>
      </c>
      <c r="CG1435" s="426">
        <v>117</v>
      </c>
      <c r="CH1435" s="426">
        <v>154</v>
      </c>
      <c r="CI1435" s="426">
        <v>150</v>
      </c>
      <c r="CJ1435" s="426">
        <v>214</v>
      </c>
      <c r="CK1435" s="426">
        <v>66</v>
      </c>
      <c r="CL1435" s="426">
        <v>178</v>
      </c>
      <c r="CM1435" s="426">
        <v>5</v>
      </c>
      <c r="CN1435" s="426">
        <v>10</v>
      </c>
      <c r="CO1435" s="426">
        <v>96</v>
      </c>
      <c r="CP1435" s="426">
        <v>67</v>
      </c>
      <c r="CQ1435" s="426">
        <v>234</v>
      </c>
      <c r="CR1435" s="426">
        <v>269</v>
      </c>
      <c r="CS1435" s="426">
        <v>129</v>
      </c>
      <c r="CT1435" s="426">
        <v>237</v>
      </c>
      <c r="CU1435" s="426">
        <v>246</v>
      </c>
      <c r="CV1435" s="426">
        <v>262</v>
      </c>
      <c r="CW1435" s="426">
        <v>173</v>
      </c>
      <c r="CX1435" s="426">
        <v>266</v>
      </c>
      <c r="CY1435" s="426">
        <v>30</v>
      </c>
      <c r="CZ1435" s="426">
        <v>102</v>
      </c>
      <c r="DA1435" s="426">
        <v>176</v>
      </c>
      <c r="DB1435" s="426">
        <v>39</v>
      </c>
      <c r="DC1435" s="426">
        <v>60</v>
      </c>
      <c r="DD1435" s="426">
        <v>255</v>
      </c>
      <c r="DE1435" s="426">
        <v>86</v>
      </c>
      <c r="DF1435" s="426">
        <v>193</v>
      </c>
      <c r="DG1435" s="426">
        <v>22</v>
      </c>
      <c r="DH1435" s="426">
        <v>78</v>
      </c>
      <c r="DI1435" s="426">
        <v>224</v>
      </c>
      <c r="DJ1435" s="426">
        <v>213</v>
      </c>
      <c r="DK1435" s="426">
        <v>276</v>
      </c>
      <c r="DL1435" s="426">
        <v>168</v>
      </c>
      <c r="DM1435" s="426">
        <v>8</v>
      </c>
      <c r="DN1435" s="426">
        <v>59</v>
      </c>
      <c r="DO1435" s="426">
        <v>207</v>
      </c>
      <c r="DP1435" s="426">
        <v>124</v>
      </c>
      <c r="DQ1435" s="426">
        <v>75</v>
      </c>
      <c r="DR1435" s="426">
        <v>161</v>
      </c>
      <c r="DS1435" s="426">
        <v>115</v>
      </c>
      <c r="DT1435" s="426">
        <v>105</v>
      </c>
      <c r="DU1435" s="426">
        <v>58</v>
      </c>
      <c r="DV1435" s="426">
        <v>149</v>
      </c>
      <c r="DW1435" s="426">
        <v>230</v>
      </c>
      <c r="DX1435" s="426">
        <v>121</v>
      </c>
      <c r="DY1435" s="426">
        <v>157</v>
      </c>
      <c r="DZ1435" s="426">
        <v>99</v>
      </c>
      <c r="EA1435" s="426">
        <v>194</v>
      </c>
      <c r="EB1435" s="426">
        <v>46</v>
      </c>
      <c r="EC1435" s="426">
        <v>219</v>
      </c>
      <c r="ED1435" s="426">
        <v>153</v>
      </c>
      <c r="EE1435" s="426">
        <v>57</v>
      </c>
      <c r="EF1435" s="426">
        <v>28</v>
      </c>
      <c r="EG1435" s="426">
        <v>73</v>
      </c>
      <c r="EH1435" s="426">
        <v>182</v>
      </c>
      <c r="EI1435" s="426">
        <v>236</v>
      </c>
      <c r="EJ1435" s="426">
        <v>16</v>
      </c>
      <c r="EK1435" s="426">
        <v>227</v>
      </c>
      <c r="EL1435" s="426">
        <v>270</v>
      </c>
      <c r="EM1435" s="426">
        <v>245</v>
      </c>
      <c r="EN1435" s="426">
        <v>26</v>
      </c>
      <c r="EO1435" s="426">
        <v>221</v>
      </c>
      <c r="EP1435" s="426">
        <v>38</v>
      </c>
      <c r="EQ1435" s="426">
        <v>103</v>
      </c>
      <c r="ER1435" s="426">
        <v>81</v>
      </c>
      <c r="ES1435" s="426">
        <v>206</v>
      </c>
      <c r="ET1435" s="426">
        <v>138</v>
      </c>
      <c r="EU1435" s="426">
        <v>104</v>
      </c>
      <c r="EV1435" s="426">
        <v>250</v>
      </c>
      <c r="EW1435" s="426">
        <v>112</v>
      </c>
      <c r="EX1435" s="426">
        <v>13</v>
      </c>
      <c r="EY1435" s="426">
        <v>142</v>
      </c>
      <c r="EZ1435" s="426">
        <v>74</v>
      </c>
      <c r="FA1435" s="426">
        <v>90</v>
      </c>
      <c r="FB1435" s="426">
        <v>69</v>
      </c>
      <c r="FC1435" s="426">
        <v>33</v>
      </c>
      <c r="FD1435" s="426">
        <v>98</v>
      </c>
      <c r="FE1435" s="426">
        <v>130</v>
      </c>
      <c r="FF1435" s="426">
        <v>95</v>
      </c>
      <c r="FG1435" s="426">
        <v>242</v>
      </c>
      <c r="FH1435" s="426">
        <v>32</v>
      </c>
      <c r="FI1435" s="426">
        <v>88</v>
      </c>
      <c r="FJ1435" s="426">
        <v>223</v>
      </c>
      <c r="FK1435" s="426">
        <v>44</v>
      </c>
      <c r="FL1435" s="426">
        <v>229</v>
      </c>
      <c r="FM1435" s="426">
        <v>252</v>
      </c>
      <c r="FN1435" s="426">
        <v>101</v>
      </c>
      <c r="FO1435" s="426">
        <v>155</v>
      </c>
      <c r="FP1435" s="426">
        <v>200</v>
      </c>
      <c r="FQ1435" s="426">
        <v>212</v>
      </c>
      <c r="FR1435" s="426">
        <v>135</v>
      </c>
      <c r="FS1435" s="426">
        <v>159</v>
      </c>
      <c r="FT1435" s="426">
        <v>288</v>
      </c>
      <c r="FU1435" s="426">
        <v>31</v>
      </c>
      <c r="FV1435" s="426">
        <v>122</v>
      </c>
      <c r="FW1435" s="426">
        <v>141</v>
      </c>
      <c r="FX1435" s="426">
        <v>114</v>
      </c>
      <c r="FY1435" s="426">
        <v>77</v>
      </c>
      <c r="FZ1435" s="426">
        <v>24</v>
      </c>
      <c r="GA1435" s="426">
        <v>265</v>
      </c>
      <c r="GB1435" s="426">
        <v>123</v>
      </c>
      <c r="GC1435" s="426">
        <v>89</v>
      </c>
      <c r="GD1435" s="426">
        <v>109</v>
      </c>
      <c r="GE1435" s="426">
        <v>3</v>
      </c>
      <c r="GF1435" s="426">
        <v>181</v>
      </c>
      <c r="GG1435" s="426">
        <v>263</v>
      </c>
      <c r="GH1435" s="426">
        <v>169</v>
      </c>
      <c r="GI1435" s="426">
        <v>198</v>
      </c>
      <c r="GJ1435" s="426">
        <v>261</v>
      </c>
      <c r="GK1435" s="426">
        <v>72</v>
      </c>
      <c r="GL1435" s="426">
        <v>268</v>
      </c>
      <c r="GM1435" s="426">
        <v>166</v>
      </c>
      <c r="GN1435" s="426">
        <v>53</v>
      </c>
      <c r="GO1435" s="426">
        <v>29</v>
      </c>
      <c r="GP1435" s="426">
        <v>289</v>
      </c>
      <c r="GQ1435" s="426">
        <v>131</v>
      </c>
      <c r="GR1435" s="426">
        <v>12</v>
      </c>
      <c r="GS1435" s="426">
        <v>92</v>
      </c>
      <c r="GT1435" s="426">
        <v>258</v>
      </c>
      <c r="GU1435" s="426">
        <v>275</v>
      </c>
      <c r="GV1435" s="426">
        <v>228</v>
      </c>
      <c r="GW1435" s="426">
        <v>281</v>
      </c>
      <c r="GX1435" s="426">
        <v>165</v>
      </c>
      <c r="GY1435" s="426">
        <v>158</v>
      </c>
      <c r="GZ1435" s="426">
        <v>210</v>
      </c>
      <c r="HA1435" s="426">
        <v>280</v>
      </c>
      <c r="HB1435" s="426">
        <v>192</v>
      </c>
      <c r="HC1435" s="426">
        <v>9</v>
      </c>
      <c r="HD1435" s="426">
        <v>54</v>
      </c>
      <c r="HE1435" s="426">
        <v>21</v>
      </c>
      <c r="HF1435" s="426">
        <v>218</v>
      </c>
      <c r="HG1435" s="426">
        <v>132</v>
      </c>
      <c r="HH1435" s="426">
        <v>14</v>
      </c>
      <c r="HI1435" s="426">
        <v>220</v>
      </c>
      <c r="HJ1435" s="426">
        <v>156</v>
      </c>
      <c r="HK1435" s="426">
        <v>41</v>
      </c>
      <c r="HL1435" s="426">
        <v>177</v>
      </c>
      <c r="HM1435" s="426">
        <v>128</v>
      </c>
      <c r="HN1435" s="426">
        <v>139</v>
      </c>
      <c r="HO1435" s="426">
        <v>160</v>
      </c>
      <c r="HP1435" s="426">
        <v>202</v>
      </c>
      <c r="HQ1435" s="426">
        <v>84</v>
      </c>
      <c r="HR1435" s="426">
        <v>284</v>
      </c>
      <c r="HS1435" s="426">
        <v>233</v>
      </c>
      <c r="HT1435" s="426">
        <v>174</v>
      </c>
      <c r="HU1435" s="426">
        <v>1</v>
      </c>
      <c r="HV1435" s="426">
        <v>191</v>
      </c>
      <c r="HW1435" s="426">
        <v>4</v>
      </c>
      <c r="HX1435" s="426">
        <v>184</v>
      </c>
      <c r="HY1435" s="426">
        <v>100</v>
      </c>
      <c r="HZ1435" s="426">
        <v>187</v>
      </c>
      <c r="IA1435" s="426">
        <v>272</v>
      </c>
      <c r="IB1435" s="426">
        <v>238</v>
      </c>
      <c r="IC1435" s="426">
        <v>71</v>
      </c>
      <c r="ID1435" s="426">
        <v>47</v>
      </c>
      <c r="IE1435" s="426">
        <v>287</v>
      </c>
      <c r="IF1435" s="426">
        <v>11</v>
      </c>
      <c r="IG1435" s="426">
        <v>125</v>
      </c>
      <c r="IH1435" s="426">
        <v>256</v>
      </c>
      <c r="II1435" s="426">
        <v>167</v>
      </c>
      <c r="IJ1435" s="426">
        <v>137</v>
      </c>
      <c r="IK1435" s="426">
        <v>247</v>
      </c>
      <c r="IL1435" s="426">
        <v>254</v>
      </c>
      <c r="IM1435" s="426">
        <v>83</v>
      </c>
      <c r="IN1435" s="426">
        <v>61</v>
      </c>
      <c r="IO1435" s="426">
        <v>133</v>
      </c>
      <c r="IP1435" s="426">
        <v>136</v>
      </c>
      <c r="IQ1435" s="426">
        <v>144</v>
      </c>
      <c r="IR1435" s="426">
        <v>68</v>
      </c>
      <c r="IS1435" s="426">
        <v>201</v>
      </c>
      <c r="IT1435" s="426">
        <v>211</v>
      </c>
      <c r="IU1435" s="426">
        <v>87</v>
      </c>
      <c r="IV1435" s="426">
        <v>264</v>
      </c>
      <c r="IW1435" s="426">
        <v>63</v>
      </c>
      <c r="IX1435" s="426">
        <v>162</v>
      </c>
      <c r="IY1435" s="426">
        <v>45</v>
      </c>
      <c r="IZ1435" s="426">
        <v>253</v>
      </c>
      <c r="JA1435" s="426">
        <v>260</v>
      </c>
      <c r="JB1435" s="426">
        <v>70</v>
      </c>
      <c r="JC1435" s="426">
        <v>7</v>
      </c>
      <c r="JD1435" s="426">
        <v>241</v>
      </c>
      <c r="JE1435" s="426">
        <v>56</v>
      </c>
      <c r="JF1435" s="426">
        <v>189</v>
      </c>
      <c r="JG1435" s="426">
        <v>85</v>
      </c>
      <c r="JH1435" s="426">
        <v>64</v>
      </c>
      <c r="JI1435" s="426">
        <v>52</v>
      </c>
      <c r="JJ1435" s="426">
        <v>222</v>
      </c>
      <c r="JK1435" s="426">
        <v>80</v>
      </c>
      <c r="JL1435" s="426">
        <v>65</v>
      </c>
      <c r="JM1435" s="426">
        <v>111</v>
      </c>
      <c r="JN1435" s="426">
        <v>232</v>
      </c>
      <c r="JO1435" s="426">
        <v>42</v>
      </c>
      <c r="JP1435" s="426">
        <v>267</v>
      </c>
      <c r="JQ1435" s="426">
        <v>140</v>
      </c>
      <c r="JR1435" s="426">
        <v>170</v>
      </c>
      <c r="JS1435" s="426">
        <v>108</v>
      </c>
      <c r="JT1435" s="426">
        <v>199</v>
      </c>
      <c r="JU1435" s="426">
        <v>259</v>
      </c>
      <c r="JV1435" s="426">
        <v>183</v>
      </c>
      <c r="JW1435" s="426">
        <v>110</v>
      </c>
      <c r="JX1435" s="426">
        <v>6</v>
      </c>
      <c r="JY1435" s="426">
        <v>79</v>
      </c>
      <c r="JZ1435" s="426">
        <v>118</v>
      </c>
      <c r="KA1435" s="426">
        <v>25</v>
      </c>
      <c r="KB1435" s="426">
        <v>134</v>
      </c>
      <c r="KC1435" s="426">
        <v>91</v>
      </c>
      <c r="KD1435" s="426">
        <v>127</v>
      </c>
      <c r="KE1435" s="426">
        <v>215</v>
      </c>
      <c r="KF1435" s="426">
        <v>43</v>
      </c>
      <c r="KG1435" s="426">
        <v>196</v>
      </c>
      <c r="KH1435" s="426">
        <v>17</v>
      </c>
    </row>
    <row r="1437" spans="4:295" x14ac:dyDescent="0.2">
      <c r="D1437" s="429">
        <v>290</v>
      </c>
      <c r="E1437" s="429" t="s">
        <v>179</v>
      </c>
    </row>
    <row r="1438" spans="4:295" x14ac:dyDescent="0.2">
      <c r="E1438" s="428" t="s">
        <v>130</v>
      </c>
      <c r="F1438" s="426">
        <v>1</v>
      </c>
      <c r="G1438" s="426">
        <v>2</v>
      </c>
      <c r="H1438" s="426">
        <v>3</v>
      </c>
      <c r="I1438" s="426">
        <v>4</v>
      </c>
      <c r="J1438" s="426">
        <v>5</v>
      </c>
      <c r="K1438" s="426">
        <v>6</v>
      </c>
      <c r="L1438" s="426">
        <v>7</v>
      </c>
      <c r="M1438" s="426">
        <v>8</v>
      </c>
      <c r="N1438" s="426">
        <v>9</v>
      </c>
      <c r="O1438" s="426">
        <v>10</v>
      </c>
      <c r="P1438" s="426">
        <v>11</v>
      </c>
      <c r="Q1438" s="426">
        <v>12</v>
      </c>
      <c r="R1438" s="426">
        <v>13</v>
      </c>
      <c r="S1438" s="426">
        <v>14</v>
      </c>
      <c r="T1438" s="426">
        <v>15</v>
      </c>
      <c r="U1438" s="426">
        <v>16</v>
      </c>
      <c r="V1438" s="426">
        <v>17</v>
      </c>
      <c r="W1438" s="426">
        <v>18</v>
      </c>
      <c r="X1438" s="426">
        <v>19</v>
      </c>
      <c r="Y1438" s="426">
        <v>20</v>
      </c>
      <c r="Z1438" s="426">
        <v>21</v>
      </c>
      <c r="AA1438" s="426">
        <v>22</v>
      </c>
      <c r="AB1438" s="426">
        <v>23</v>
      </c>
      <c r="AC1438" s="426">
        <v>24</v>
      </c>
      <c r="AD1438" s="426">
        <v>25</v>
      </c>
      <c r="AE1438" s="426">
        <v>26</v>
      </c>
      <c r="AF1438" s="426">
        <v>27</v>
      </c>
      <c r="AG1438" s="426">
        <v>28</v>
      </c>
      <c r="AH1438" s="426">
        <v>29</v>
      </c>
      <c r="AI1438" s="426">
        <v>30</v>
      </c>
      <c r="AJ1438" s="426">
        <v>31</v>
      </c>
      <c r="AK1438" s="426">
        <v>32</v>
      </c>
      <c r="AL1438" s="426">
        <v>33</v>
      </c>
      <c r="AM1438" s="426">
        <v>34</v>
      </c>
      <c r="AN1438" s="426">
        <v>35</v>
      </c>
      <c r="AO1438" s="426">
        <v>36</v>
      </c>
      <c r="AP1438" s="426">
        <v>37</v>
      </c>
      <c r="AQ1438" s="426">
        <v>38</v>
      </c>
      <c r="AR1438" s="426">
        <v>39</v>
      </c>
      <c r="AS1438" s="426">
        <v>40</v>
      </c>
      <c r="AT1438" s="426">
        <v>41</v>
      </c>
      <c r="AU1438" s="426">
        <v>42</v>
      </c>
      <c r="AV1438" s="426">
        <v>43</v>
      </c>
      <c r="AW1438" s="426">
        <v>44</v>
      </c>
      <c r="AX1438" s="426">
        <v>45</v>
      </c>
      <c r="AY1438" s="426">
        <v>46</v>
      </c>
      <c r="AZ1438" s="426">
        <v>47</v>
      </c>
      <c r="BA1438" s="426">
        <v>48</v>
      </c>
      <c r="BB1438" s="426">
        <v>49</v>
      </c>
      <c r="BC1438" s="426">
        <v>50</v>
      </c>
      <c r="BD1438" s="426">
        <v>51</v>
      </c>
      <c r="BE1438" s="426">
        <v>52</v>
      </c>
      <c r="BF1438" s="426">
        <v>53</v>
      </c>
      <c r="BG1438" s="426">
        <v>54</v>
      </c>
      <c r="BH1438" s="426">
        <v>55</v>
      </c>
      <c r="BI1438" s="426">
        <v>56</v>
      </c>
      <c r="BJ1438" s="426">
        <v>57</v>
      </c>
      <c r="BK1438" s="426">
        <v>58</v>
      </c>
      <c r="BL1438" s="426">
        <v>59</v>
      </c>
      <c r="BM1438" s="426">
        <v>60</v>
      </c>
      <c r="BN1438" s="426">
        <v>61</v>
      </c>
      <c r="BO1438" s="426">
        <v>62</v>
      </c>
      <c r="BP1438" s="426">
        <v>63</v>
      </c>
      <c r="BQ1438" s="426">
        <v>64</v>
      </c>
      <c r="BR1438" s="426">
        <v>65</v>
      </c>
      <c r="BS1438" s="426">
        <v>66</v>
      </c>
      <c r="BT1438" s="426">
        <v>67</v>
      </c>
      <c r="BU1438" s="426">
        <v>68</v>
      </c>
      <c r="BV1438" s="426">
        <v>69</v>
      </c>
      <c r="BW1438" s="426">
        <v>70</v>
      </c>
      <c r="BX1438" s="426">
        <v>71</v>
      </c>
      <c r="BY1438" s="426">
        <v>72</v>
      </c>
      <c r="BZ1438" s="426">
        <v>73</v>
      </c>
      <c r="CA1438" s="426">
        <v>74</v>
      </c>
      <c r="CB1438" s="426">
        <v>75</v>
      </c>
      <c r="CC1438" s="426">
        <v>76</v>
      </c>
      <c r="CD1438" s="426">
        <v>77</v>
      </c>
      <c r="CE1438" s="426">
        <v>78</v>
      </c>
      <c r="CF1438" s="426">
        <v>79</v>
      </c>
      <c r="CG1438" s="426">
        <v>80</v>
      </c>
      <c r="CH1438" s="426">
        <v>81</v>
      </c>
      <c r="CI1438" s="426">
        <v>82</v>
      </c>
      <c r="CJ1438" s="426">
        <v>83</v>
      </c>
      <c r="CK1438" s="426">
        <v>84</v>
      </c>
      <c r="CL1438" s="426">
        <v>85</v>
      </c>
      <c r="CM1438" s="426">
        <v>86</v>
      </c>
      <c r="CN1438" s="426">
        <v>87</v>
      </c>
      <c r="CO1438" s="426">
        <v>88</v>
      </c>
      <c r="CP1438" s="426">
        <v>89</v>
      </c>
      <c r="CQ1438" s="426">
        <v>90</v>
      </c>
      <c r="CR1438" s="426">
        <v>91</v>
      </c>
      <c r="CS1438" s="426">
        <v>92</v>
      </c>
      <c r="CT1438" s="426">
        <v>93</v>
      </c>
      <c r="CU1438" s="426">
        <v>94</v>
      </c>
      <c r="CV1438" s="426">
        <v>95</v>
      </c>
      <c r="CW1438" s="426">
        <v>96</v>
      </c>
      <c r="CX1438" s="426">
        <v>97</v>
      </c>
      <c r="CY1438" s="426">
        <v>98</v>
      </c>
      <c r="CZ1438" s="426">
        <v>99</v>
      </c>
      <c r="DA1438" s="426">
        <v>100</v>
      </c>
      <c r="DB1438" s="426">
        <v>101</v>
      </c>
      <c r="DC1438" s="426">
        <v>102</v>
      </c>
      <c r="DD1438" s="426">
        <v>103</v>
      </c>
      <c r="DE1438" s="426">
        <v>104</v>
      </c>
      <c r="DF1438" s="426">
        <v>105</v>
      </c>
      <c r="DG1438" s="426">
        <v>106</v>
      </c>
      <c r="DH1438" s="426">
        <v>107</v>
      </c>
      <c r="DI1438" s="426">
        <v>108</v>
      </c>
      <c r="DJ1438" s="426">
        <v>109</v>
      </c>
      <c r="DK1438" s="426">
        <v>110</v>
      </c>
      <c r="DL1438" s="426">
        <v>111</v>
      </c>
      <c r="DM1438" s="426">
        <v>112</v>
      </c>
      <c r="DN1438" s="426">
        <v>113</v>
      </c>
      <c r="DO1438" s="426">
        <v>114</v>
      </c>
      <c r="DP1438" s="426">
        <v>115</v>
      </c>
      <c r="DQ1438" s="426">
        <v>116</v>
      </c>
      <c r="DR1438" s="426">
        <v>117</v>
      </c>
      <c r="DS1438" s="426">
        <v>118</v>
      </c>
      <c r="DT1438" s="426">
        <v>119</v>
      </c>
      <c r="DU1438" s="426">
        <v>120</v>
      </c>
      <c r="DV1438" s="426">
        <v>121</v>
      </c>
      <c r="DW1438" s="426">
        <v>122</v>
      </c>
      <c r="DX1438" s="426">
        <v>123</v>
      </c>
      <c r="DY1438" s="426">
        <v>124</v>
      </c>
      <c r="DZ1438" s="426">
        <v>125</v>
      </c>
      <c r="EA1438" s="426">
        <v>126</v>
      </c>
      <c r="EB1438" s="426">
        <v>127</v>
      </c>
      <c r="EC1438" s="426">
        <v>128</v>
      </c>
      <c r="ED1438" s="426">
        <v>129</v>
      </c>
      <c r="EE1438" s="426">
        <v>130</v>
      </c>
      <c r="EF1438" s="426">
        <v>131</v>
      </c>
      <c r="EG1438" s="426">
        <v>132</v>
      </c>
      <c r="EH1438" s="426">
        <v>133</v>
      </c>
      <c r="EI1438" s="426">
        <v>134</v>
      </c>
      <c r="EJ1438" s="426">
        <v>135</v>
      </c>
      <c r="EK1438" s="426">
        <v>136</v>
      </c>
      <c r="EL1438" s="426">
        <v>137</v>
      </c>
      <c r="EM1438" s="426">
        <v>138</v>
      </c>
      <c r="EN1438" s="426">
        <v>139</v>
      </c>
      <c r="EO1438" s="426">
        <v>140</v>
      </c>
      <c r="EP1438" s="426">
        <v>141</v>
      </c>
      <c r="EQ1438" s="426">
        <v>142</v>
      </c>
      <c r="ER1438" s="426">
        <v>143</v>
      </c>
      <c r="ES1438" s="426">
        <v>144</v>
      </c>
      <c r="ET1438" s="426">
        <v>145</v>
      </c>
      <c r="EU1438" s="426">
        <v>146</v>
      </c>
      <c r="EV1438" s="426">
        <v>147</v>
      </c>
      <c r="EW1438" s="426">
        <v>148</v>
      </c>
      <c r="EX1438" s="426">
        <v>149</v>
      </c>
      <c r="EY1438" s="426">
        <v>150</v>
      </c>
      <c r="EZ1438" s="426">
        <v>151</v>
      </c>
      <c r="FA1438" s="426">
        <v>152</v>
      </c>
      <c r="FB1438" s="426">
        <v>153</v>
      </c>
      <c r="FC1438" s="426">
        <v>154</v>
      </c>
      <c r="FD1438" s="426">
        <v>155</v>
      </c>
      <c r="FE1438" s="426">
        <v>156</v>
      </c>
      <c r="FF1438" s="426">
        <v>157</v>
      </c>
      <c r="FG1438" s="426">
        <v>158</v>
      </c>
      <c r="FH1438" s="426">
        <v>159</v>
      </c>
      <c r="FI1438" s="426">
        <v>160</v>
      </c>
      <c r="FJ1438" s="426">
        <v>161</v>
      </c>
      <c r="FK1438" s="426">
        <v>162</v>
      </c>
      <c r="FL1438" s="426">
        <v>163</v>
      </c>
      <c r="FM1438" s="426">
        <v>164</v>
      </c>
      <c r="FN1438" s="426">
        <v>165</v>
      </c>
      <c r="FO1438" s="426">
        <v>166</v>
      </c>
      <c r="FP1438" s="426">
        <v>167</v>
      </c>
      <c r="FQ1438" s="426">
        <v>168</v>
      </c>
      <c r="FR1438" s="426">
        <v>169</v>
      </c>
      <c r="FS1438" s="426">
        <v>170</v>
      </c>
      <c r="FT1438" s="426">
        <v>171</v>
      </c>
      <c r="FU1438" s="426">
        <v>172</v>
      </c>
      <c r="FV1438" s="426">
        <v>173</v>
      </c>
      <c r="FW1438" s="426">
        <v>174</v>
      </c>
      <c r="FX1438" s="426">
        <v>175</v>
      </c>
      <c r="FY1438" s="426">
        <v>176</v>
      </c>
      <c r="FZ1438" s="426">
        <v>177</v>
      </c>
      <c r="GA1438" s="426">
        <v>178</v>
      </c>
      <c r="GB1438" s="426">
        <v>179</v>
      </c>
      <c r="GC1438" s="426">
        <v>180</v>
      </c>
      <c r="GD1438" s="426">
        <v>181</v>
      </c>
      <c r="GE1438" s="426">
        <v>182</v>
      </c>
      <c r="GF1438" s="426">
        <v>183</v>
      </c>
      <c r="GG1438" s="426">
        <v>184</v>
      </c>
      <c r="GH1438" s="426">
        <v>185</v>
      </c>
      <c r="GI1438" s="426">
        <v>186</v>
      </c>
      <c r="GJ1438" s="426">
        <v>187</v>
      </c>
      <c r="GK1438" s="426">
        <v>188</v>
      </c>
      <c r="GL1438" s="426">
        <v>189</v>
      </c>
      <c r="GM1438" s="426">
        <v>190</v>
      </c>
      <c r="GN1438" s="426">
        <v>191</v>
      </c>
      <c r="GO1438" s="426">
        <v>192</v>
      </c>
      <c r="GP1438" s="426">
        <v>193</v>
      </c>
      <c r="GQ1438" s="426">
        <v>194</v>
      </c>
      <c r="GR1438" s="426">
        <v>195</v>
      </c>
      <c r="GS1438" s="426">
        <v>196</v>
      </c>
      <c r="GT1438" s="426">
        <v>197</v>
      </c>
      <c r="GU1438" s="426">
        <v>198</v>
      </c>
      <c r="GV1438" s="426">
        <v>199</v>
      </c>
      <c r="GW1438" s="426">
        <v>200</v>
      </c>
      <c r="GX1438" s="426">
        <v>201</v>
      </c>
      <c r="GY1438" s="426">
        <v>202</v>
      </c>
      <c r="GZ1438" s="426">
        <v>203</v>
      </c>
      <c r="HA1438" s="426">
        <v>204</v>
      </c>
      <c r="HB1438" s="426">
        <v>205</v>
      </c>
      <c r="HC1438" s="426">
        <v>206</v>
      </c>
      <c r="HD1438" s="426">
        <v>207</v>
      </c>
      <c r="HE1438" s="426">
        <v>208</v>
      </c>
      <c r="HF1438" s="426">
        <v>209</v>
      </c>
      <c r="HG1438" s="426">
        <v>210</v>
      </c>
      <c r="HH1438" s="426">
        <v>211</v>
      </c>
      <c r="HI1438" s="426">
        <v>212</v>
      </c>
      <c r="HJ1438" s="426">
        <v>213</v>
      </c>
      <c r="HK1438" s="426">
        <v>214</v>
      </c>
      <c r="HL1438" s="426">
        <v>215</v>
      </c>
      <c r="HM1438" s="426">
        <v>216</v>
      </c>
      <c r="HN1438" s="426">
        <v>217</v>
      </c>
      <c r="HO1438" s="426">
        <v>218</v>
      </c>
      <c r="HP1438" s="426">
        <v>219</v>
      </c>
      <c r="HQ1438" s="426">
        <v>220</v>
      </c>
      <c r="HR1438" s="426">
        <v>221</v>
      </c>
      <c r="HS1438" s="426">
        <v>222</v>
      </c>
      <c r="HT1438" s="426">
        <v>223</v>
      </c>
      <c r="HU1438" s="426">
        <v>224</v>
      </c>
      <c r="HV1438" s="426">
        <v>225</v>
      </c>
      <c r="HW1438" s="426">
        <v>226</v>
      </c>
      <c r="HX1438" s="426">
        <v>227</v>
      </c>
      <c r="HY1438" s="426">
        <v>228</v>
      </c>
      <c r="HZ1438" s="426">
        <v>229</v>
      </c>
      <c r="IA1438" s="426">
        <v>230</v>
      </c>
      <c r="IB1438" s="426">
        <v>231</v>
      </c>
      <c r="IC1438" s="426">
        <v>232</v>
      </c>
      <c r="ID1438" s="426">
        <v>233</v>
      </c>
      <c r="IE1438" s="426">
        <v>234</v>
      </c>
      <c r="IF1438" s="426">
        <v>235</v>
      </c>
      <c r="IG1438" s="426">
        <v>236</v>
      </c>
      <c r="IH1438" s="426">
        <v>237</v>
      </c>
      <c r="II1438" s="426">
        <v>238</v>
      </c>
      <c r="IJ1438" s="426">
        <v>239</v>
      </c>
      <c r="IK1438" s="426">
        <v>240</v>
      </c>
      <c r="IL1438" s="426">
        <v>241</v>
      </c>
      <c r="IM1438" s="426">
        <v>242</v>
      </c>
      <c r="IN1438" s="426">
        <v>243</v>
      </c>
      <c r="IO1438" s="426">
        <v>244</v>
      </c>
      <c r="IP1438" s="426">
        <v>245</v>
      </c>
      <c r="IQ1438" s="426">
        <v>246</v>
      </c>
      <c r="IR1438" s="426">
        <v>247</v>
      </c>
      <c r="IS1438" s="426">
        <v>248</v>
      </c>
      <c r="IT1438" s="426">
        <v>249</v>
      </c>
      <c r="IU1438" s="426">
        <v>250</v>
      </c>
      <c r="IV1438" s="426">
        <v>251</v>
      </c>
      <c r="IW1438" s="426">
        <v>252</v>
      </c>
      <c r="IX1438" s="426">
        <v>253</v>
      </c>
      <c r="IY1438" s="426">
        <v>254</v>
      </c>
      <c r="IZ1438" s="426">
        <v>255</v>
      </c>
      <c r="JA1438" s="426">
        <v>256</v>
      </c>
      <c r="JB1438" s="426">
        <v>257</v>
      </c>
      <c r="JC1438" s="426">
        <v>258</v>
      </c>
      <c r="JD1438" s="426">
        <v>259</v>
      </c>
      <c r="JE1438" s="426">
        <v>260</v>
      </c>
      <c r="JF1438" s="426">
        <v>261</v>
      </c>
      <c r="JG1438" s="426">
        <v>262</v>
      </c>
      <c r="JH1438" s="426">
        <v>263</v>
      </c>
      <c r="JI1438" s="426">
        <v>264</v>
      </c>
      <c r="JJ1438" s="426">
        <v>265</v>
      </c>
      <c r="JK1438" s="426">
        <v>266</v>
      </c>
      <c r="JL1438" s="426">
        <v>267</v>
      </c>
      <c r="JM1438" s="426">
        <v>268</v>
      </c>
      <c r="JN1438" s="426">
        <v>269</v>
      </c>
      <c r="JO1438" s="426">
        <v>270</v>
      </c>
      <c r="JP1438" s="426">
        <v>271</v>
      </c>
      <c r="JQ1438" s="426">
        <v>272</v>
      </c>
      <c r="JR1438" s="426">
        <v>273</v>
      </c>
      <c r="JS1438" s="426">
        <v>274</v>
      </c>
      <c r="JT1438" s="426">
        <v>275</v>
      </c>
      <c r="JU1438" s="426">
        <v>276</v>
      </c>
      <c r="JV1438" s="426">
        <v>277</v>
      </c>
      <c r="JW1438" s="426">
        <v>278</v>
      </c>
      <c r="JX1438" s="426">
        <v>279</v>
      </c>
      <c r="JY1438" s="426">
        <v>280</v>
      </c>
      <c r="JZ1438" s="426">
        <v>281</v>
      </c>
      <c r="KA1438" s="426">
        <v>282</v>
      </c>
      <c r="KB1438" s="426">
        <v>283</v>
      </c>
      <c r="KC1438" s="426">
        <v>284</v>
      </c>
      <c r="KD1438" s="426">
        <v>285</v>
      </c>
      <c r="KE1438" s="426">
        <v>286</v>
      </c>
      <c r="KF1438" s="426">
        <v>287</v>
      </c>
      <c r="KG1438" s="426">
        <v>288</v>
      </c>
      <c r="KH1438" s="426">
        <v>289</v>
      </c>
      <c r="KI1438" s="426">
        <v>290</v>
      </c>
    </row>
    <row r="1439" spans="4:295" x14ac:dyDescent="0.2">
      <c r="E1439" s="428" t="s">
        <v>157</v>
      </c>
      <c r="F1439" s="426">
        <v>162</v>
      </c>
      <c r="G1439" s="426">
        <v>19</v>
      </c>
      <c r="H1439" s="426">
        <v>27</v>
      </c>
      <c r="I1439" s="426">
        <v>137</v>
      </c>
      <c r="J1439" s="426">
        <v>152</v>
      </c>
      <c r="K1439" s="426">
        <v>188</v>
      </c>
      <c r="L1439" s="426">
        <v>109</v>
      </c>
      <c r="M1439" s="426">
        <v>96</v>
      </c>
      <c r="N1439" s="426">
        <v>246</v>
      </c>
      <c r="O1439" s="426">
        <v>134</v>
      </c>
      <c r="P1439" s="426">
        <v>225</v>
      </c>
      <c r="Q1439" s="426">
        <v>3</v>
      </c>
      <c r="R1439" s="426">
        <v>104</v>
      </c>
      <c r="S1439" s="426">
        <v>265</v>
      </c>
      <c r="T1439" s="426">
        <v>214</v>
      </c>
      <c r="U1439" s="426">
        <v>99</v>
      </c>
      <c r="V1439" s="426">
        <v>249</v>
      </c>
      <c r="W1439" s="426">
        <v>69</v>
      </c>
      <c r="X1439" s="426">
        <v>101</v>
      </c>
      <c r="Y1439" s="426">
        <v>73</v>
      </c>
      <c r="Z1439" s="426">
        <v>275</v>
      </c>
      <c r="AA1439" s="426">
        <v>85</v>
      </c>
      <c r="AB1439" s="426">
        <v>150</v>
      </c>
      <c r="AC1439" s="426">
        <v>141</v>
      </c>
      <c r="AD1439" s="426">
        <v>231</v>
      </c>
      <c r="AE1439" s="426">
        <v>50</v>
      </c>
      <c r="AF1439" s="426">
        <v>211</v>
      </c>
      <c r="AG1439" s="426">
        <v>122</v>
      </c>
      <c r="AH1439" s="426">
        <v>193</v>
      </c>
      <c r="AI1439" s="426">
        <v>132</v>
      </c>
      <c r="AJ1439" s="426">
        <v>284</v>
      </c>
      <c r="AK1439" s="426">
        <v>23</v>
      </c>
      <c r="AL1439" s="426">
        <v>84</v>
      </c>
      <c r="AM1439" s="426">
        <v>267</v>
      </c>
      <c r="AN1439" s="426">
        <v>183</v>
      </c>
      <c r="AO1439" s="426">
        <v>97</v>
      </c>
      <c r="AP1439" s="426">
        <v>178</v>
      </c>
      <c r="AQ1439" s="426">
        <v>161</v>
      </c>
      <c r="AR1439" s="426">
        <v>36</v>
      </c>
      <c r="AS1439" s="426">
        <v>71</v>
      </c>
      <c r="AT1439" s="426">
        <v>39</v>
      </c>
      <c r="AU1439" s="426">
        <v>198</v>
      </c>
      <c r="AV1439" s="426">
        <v>202</v>
      </c>
      <c r="AW1439" s="426">
        <v>98</v>
      </c>
      <c r="AX1439" s="426">
        <v>273</v>
      </c>
      <c r="AY1439" s="426">
        <v>207</v>
      </c>
      <c r="AZ1439" s="426">
        <v>219</v>
      </c>
      <c r="BA1439" s="426">
        <v>54</v>
      </c>
      <c r="BB1439" s="426">
        <v>238</v>
      </c>
      <c r="BC1439" s="426">
        <v>277</v>
      </c>
      <c r="BD1439" s="426">
        <v>154</v>
      </c>
      <c r="BE1439" s="426">
        <v>149</v>
      </c>
      <c r="BF1439" s="426">
        <v>171</v>
      </c>
      <c r="BG1439" s="426">
        <v>260</v>
      </c>
      <c r="BH1439" s="426">
        <v>22</v>
      </c>
      <c r="BI1439" s="426">
        <v>130</v>
      </c>
      <c r="BJ1439" s="426">
        <v>253</v>
      </c>
      <c r="BK1439" s="426">
        <v>52</v>
      </c>
      <c r="BL1439" s="426">
        <v>77</v>
      </c>
      <c r="BM1439" s="426">
        <v>59</v>
      </c>
      <c r="BN1439" s="426">
        <v>160</v>
      </c>
      <c r="BO1439" s="426">
        <v>114</v>
      </c>
      <c r="BP1439" s="426">
        <v>121</v>
      </c>
      <c r="BQ1439" s="426">
        <v>56</v>
      </c>
      <c r="BR1439" s="426">
        <v>92</v>
      </c>
      <c r="BS1439" s="426">
        <v>147</v>
      </c>
      <c r="BT1439" s="426">
        <v>194</v>
      </c>
      <c r="BU1439" s="426">
        <v>210</v>
      </c>
      <c r="BV1439" s="426">
        <v>218</v>
      </c>
      <c r="BW1439" s="426">
        <v>16</v>
      </c>
      <c r="BX1439" s="426">
        <v>43</v>
      </c>
      <c r="BY1439" s="426">
        <v>220</v>
      </c>
      <c r="BZ1439" s="426">
        <v>259</v>
      </c>
      <c r="CA1439" s="426">
        <v>75</v>
      </c>
      <c r="CB1439" s="426">
        <v>118</v>
      </c>
      <c r="CC1439" s="426">
        <v>74</v>
      </c>
      <c r="CD1439" s="426">
        <v>33</v>
      </c>
      <c r="CE1439" s="426">
        <v>119</v>
      </c>
      <c r="CF1439" s="426">
        <v>111</v>
      </c>
      <c r="CG1439" s="426">
        <v>243</v>
      </c>
      <c r="CH1439" s="426">
        <v>169</v>
      </c>
      <c r="CI1439" s="426">
        <v>48</v>
      </c>
      <c r="CJ1439" s="426">
        <v>286</v>
      </c>
      <c r="CK1439" s="426">
        <v>172</v>
      </c>
      <c r="CL1439" s="426">
        <v>256</v>
      </c>
      <c r="CM1439" s="426">
        <v>70</v>
      </c>
      <c r="CN1439" s="426">
        <v>176</v>
      </c>
      <c r="CO1439" s="426">
        <v>90</v>
      </c>
      <c r="CP1439" s="426">
        <v>83</v>
      </c>
      <c r="CQ1439" s="426">
        <v>278</v>
      </c>
      <c r="CR1439" s="426">
        <v>94</v>
      </c>
      <c r="CS1439" s="426">
        <v>1</v>
      </c>
      <c r="CT1439" s="426">
        <v>21</v>
      </c>
      <c r="CU1439" s="426">
        <v>182</v>
      </c>
      <c r="CV1439" s="426">
        <v>203</v>
      </c>
      <c r="CW1439" s="426">
        <v>110</v>
      </c>
      <c r="CX1439" s="426">
        <v>195</v>
      </c>
      <c r="CY1439" s="426">
        <v>5</v>
      </c>
      <c r="CZ1439" s="426">
        <v>223</v>
      </c>
      <c r="DA1439" s="426">
        <v>151</v>
      </c>
      <c r="DB1439" s="426">
        <v>129</v>
      </c>
      <c r="DC1439" s="426">
        <v>276</v>
      </c>
      <c r="DD1439" s="426">
        <v>40</v>
      </c>
      <c r="DE1439" s="426">
        <v>11</v>
      </c>
      <c r="DF1439" s="426">
        <v>258</v>
      </c>
      <c r="DG1439" s="426">
        <v>133</v>
      </c>
      <c r="DH1439" s="426">
        <v>145</v>
      </c>
      <c r="DI1439" s="426">
        <v>42</v>
      </c>
      <c r="DJ1439" s="426">
        <v>66</v>
      </c>
      <c r="DK1439" s="426">
        <v>156</v>
      </c>
      <c r="DL1439" s="426">
        <v>15</v>
      </c>
      <c r="DM1439" s="426">
        <v>206</v>
      </c>
      <c r="DN1439" s="426">
        <v>7</v>
      </c>
      <c r="DO1439" s="426">
        <v>57</v>
      </c>
      <c r="DP1439" s="426">
        <v>187</v>
      </c>
      <c r="DQ1439" s="426">
        <v>235</v>
      </c>
      <c r="DR1439" s="426">
        <v>254</v>
      </c>
      <c r="DS1439" s="426">
        <v>120</v>
      </c>
      <c r="DT1439" s="426">
        <v>268</v>
      </c>
      <c r="DU1439" s="426">
        <v>86</v>
      </c>
      <c r="DV1439" s="426">
        <v>80</v>
      </c>
      <c r="DW1439" s="426">
        <v>14</v>
      </c>
      <c r="DX1439" s="426">
        <v>270</v>
      </c>
      <c r="DY1439" s="426">
        <v>257</v>
      </c>
      <c r="DZ1439" s="426">
        <v>282</v>
      </c>
      <c r="EA1439" s="426">
        <v>79</v>
      </c>
      <c r="EB1439" s="426">
        <v>148</v>
      </c>
      <c r="EC1439" s="426">
        <v>189</v>
      </c>
      <c r="ED1439" s="426">
        <v>91</v>
      </c>
      <c r="EE1439" s="426">
        <v>224</v>
      </c>
      <c r="EF1439" s="426">
        <v>35</v>
      </c>
      <c r="EG1439" s="426">
        <v>49</v>
      </c>
      <c r="EH1439" s="426">
        <v>244</v>
      </c>
      <c r="EI1439" s="426">
        <v>13</v>
      </c>
      <c r="EJ1439" s="426">
        <v>116</v>
      </c>
      <c r="EK1439" s="426">
        <v>20</v>
      </c>
      <c r="EL1439" s="426">
        <v>81</v>
      </c>
      <c r="EM1439" s="426">
        <v>34</v>
      </c>
      <c r="EN1439" s="426">
        <v>242</v>
      </c>
      <c r="EO1439" s="426">
        <v>127</v>
      </c>
      <c r="EP1439" s="426">
        <v>212</v>
      </c>
      <c r="EQ1439" s="426">
        <v>93</v>
      </c>
      <c r="ER1439" s="426">
        <v>51</v>
      </c>
      <c r="ES1439" s="426">
        <v>222</v>
      </c>
      <c r="ET1439" s="426">
        <v>264</v>
      </c>
      <c r="EU1439" s="426">
        <v>2</v>
      </c>
      <c r="EV1439" s="426">
        <v>103</v>
      </c>
      <c r="EW1439" s="426">
        <v>115</v>
      </c>
      <c r="EX1439" s="426">
        <v>197</v>
      </c>
      <c r="EY1439" s="426">
        <v>201</v>
      </c>
      <c r="EZ1439" s="426">
        <v>174</v>
      </c>
      <c r="FA1439" s="426">
        <v>213</v>
      </c>
      <c r="FB1439" s="426">
        <v>239</v>
      </c>
      <c r="FC1439" s="426">
        <v>8</v>
      </c>
      <c r="FD1439" s="426">
        <v>28</v>
      </c>
      <c r="FE1439" s="426">
        <v>143</v>
      </c>
      <c r="FF1439" s="426">
        <v>63</v>
      </c>
      <c r="FG1439" s="426">
        <v>250</v>
      </c>
      <c r="FH1439" s="426">
        <v>18</v>
      </c>
      <c r="FI1439" s="426">
        <v>138</v>
      </c>
      <c r="FJ1439" s="426">
        <v>289</v>
      </c>
      <c r="FK1439" s="426">
        <v>29</v>
      </c>
      <c r="FL1439" s="426">
        <v>221</v>
      </c>
      <c r="FM1439" s="426">
        <v>247</v>
      </c>
      <c r="FN1439" s="426">
        <v>177</v>
      </c>
      <c r="FO1439" s="426">
        <v>25</v>
      </c>
      <c r="FP1439" s="426">
        <v>269</v>
      </c>
      <c r="FQ1439" s="426">
        <v>106</v>
      </c>
      <c r="FR1439" s="426">
        <v>168</v>
      </c>
      <c r="FS1439" s="426">
        <v>252</v>
      </c>
      <c r="FT1439" s="426">
        <v>9</v>
      </c>
      <c r="FU1439" s="426">
        <v>279</v>
      </c>
      <c r="FV1439" s="426">
        <v>190</v>
      </c>
      <c r="FW1439" s="426">
        <v>192</v>
      </c>
      <c r="FX1439" s="426">
        <v>38</v>
      </c>
      <c r="FY1439" s="426">
        <v>100</v>
      </c>
      <c r="FZ1439" s="426">
        <v>60</v>
      </c>
      <c r="GA1439" s="426">
        <v>112</v>
      </c>
      <c r="GB1439" s="426">
        <v>88</v>
      </c>
      <c r="GC1439" s="426">
        <v>139</v>
      </c>
      <c r="GD1439" s="426">
        <v>200</v>
      </c>
      <c r="GE1439" s="426">
        <v>165</v>
      </c>
      <c r="GF1439" s="426">
        <v>217</v>
      </c>
      <c r="GG1439" s="426">
        <v>46</v>
      </c>
      <c r="GH1439" s="426">
        <v>281</v>
      </c>
      <c r="GI1439" s="426">
        <v>144</v>
      </c>
      <c r="GJ1439" s="426">
        <v>288</v>
      </c>
      <c r="GK1439" s="426">
        <v>17</v>
      </c>
      <c r="GL1439" s="426">
        <v>227</v>
      </c>
      <c r="GM1439" s="426">
        <v>179</v>
      </c>
      <c r="GN1439" s="426">
        <v>140</v>
      </c>
      <c r="GO1439" s="426">
        <v>215</v>
      </c>
      <c r="GP1439" s="426">
        <v>45</v>
      </c>
      <c r="GQ1439" s="426">
        <v>117</v>
      </c>
      <c r="GR1439" s="426">
        <v>237</v>
      </c>
      <c r="GS1439" s="426">
        <v>87</v>
      </c>
      <c r="GT1439" s="426">
        <v>95</v>
      </c>
      <c r="GU1439" s="426">
        <v>186</v>
      </c>
      <c r="GV1439" s="426">
        <v>205</v>
      </c>
      <c r="GW1439" s="426">
        <v>142</v>
      </c>
      <c r="GX1439" s="426">
        <v>164</v>
      </c>
      <c r="GY1439" s="426">
        <v>4</v>
      </c>
      <c r="GZ1439" s="426">
        <v>102</v>
      </c>
      <c r="HA1439" s="426">
        <v>272</v>
      </c>
      <c r="HB1439" s="426">
        <v>158</v>
      </c>
      <c r="HC1439" s="426">
        <v>245</v>
      </c>
      <c r="HD1439" s="426">
        <v>41</v>
      </c>
      <c r="HE1439" s="426">
        <v>226</v>
      </c>
      <c r="HF1439" s="426">
        <v>175</v>
      </c>
      <c r="HG1439" s="426">
        <v>262</v>
      </c>
      <c r="HH1439" s="426">
        <v>285</v>
      </c>
      <c r="HI1439" s="426">
        <v>78</v>
      </c>
      <c r="HJ1439" s="426">
        <v>180</v>
      </c>
      <c r="HK1439" s="426">
        <v>261</v>
      </c>
      <c r="HL1439" s="426">
        <v>199</v>
      </c>
      <c r="HM1439" s="426">
        <v>65</v>
      </c>
      <c r="HN1439" s="426">
        <v>196</v>
      </c>
      <c r="HO1439" s="426">
        <v>157</v>
      </c>
      <c r="HP1439" s="426">
        <v>208</v>
      </c>
      <c r="HQ1439" s="426">
        <v>251</v>
      </c>
      <c r="HR1439" s="426">
        <v>113</v>
      </c>
      <c r="HS1439" s="426">
        <v>44</v>
      </c>
      <c r="HT1439" s="426">
        <v>61</v>
      </c>
      <c r="HU1439" s="426">
        <v>263</v>
      </c>
      <c r="HV1439" s="426">
        <v>58</v>
      </c>
      <c r="HW1439" s="426">
        <v>105</v>
      </c>
      <c r="HX1439" s="426">
        <v>123</v>
      </c>
      <c r="HY1439" s="426">
        <v>240</v>
      </c>
      <c r="HZ1439" s="426">
        <v>163</v>
      </c>
      <c r="IA1439" s="426">
        <v>216</v>
      </c>
      <c r="IB1439" s="426">
        <v>204</v>
      </c>
      <c r="IC1439" s="426">
        <v>233</v>
      </c>
      <c r="ID1439" s="426">
        <v>209</v>
      </c>
      <c r="IE1439" s="426">
        <v>10</v>
      </c>
      <c r="IF1439" s="426">
        <v>107</v>
      </c>
      <c r="IG1439" s="426">
        <v>184</v>
      </c>
      <c r="IH1439" s="426">
        <v>153</v>
      </c>
      <c r="II1439" s="426">
        <v>290</v>
      </c>
      <c r="IJ1439" s="426">
        <v>135</v>
      </c>
      <c r="IK1439" s="426">
        <v>37</v>
      </c>
      <c r="IL1439" s="426">
        <v>82</v>
      </c>
      <c r="IM1439" s="426">
        <v>136</v>
      </c>
      <c r="IN1439" s="426">
        <v>67</v>
      </c>
      <c r="IO1439" s="426">
        <v>232</v>
      </c>
      <c r="IP1439" s="426">
        <v>266</v>
      </c>
      <c r="IQ1439" s="426">
        <v>167</v>
      </c>
      <c r="IR1439" s="426">
        <v>255</v>
      </c>
      <c r="IS1439" s="426">
        <v>6</v>
      </c>
      <c r="IT1439" s="426">
        <v>126</v>
      </c>
      <c r="IU1439" s="426">
        <v>271</v>
      </c>
      <c r="IV1439" s="426">
        <v>155</v>
      </c>
      <c r="IW1439" s="426">
        <v>146</v>
      </c>
      <c r="IX1439" s="426">
        <v>30</v>
      </c>
      <c r="IY1439" s="426">
        <v>191</v>
      </c>
      <c r="IZ1439" s="426">
        <v>24</v>
      </c>
      <c r="JA1439" s="426">
        <v>89</v>
      </c>
      <c r="JB1439" s="426">
        <v>229</v>
      </c>
      <c r="JC1439" s="426">
        <v>170</v>
      </c>
      <c r="JD1439" s="426">
        <v>128</v>
      </c>
      <c r="JE1439" s="426">
        <v>241</v>
      </c>
      <c r="JF1439" s="426">
        <v>280</v>
      </c>
      <c r="JG1439" s="426">
        <v>234</v>
      </c>
      <c r="JH1439" s="426">
        <v>236</v>
      </c>
      <c r="JI1439" s="426">
        <v>287</v>
      </c>
      <c r="JJ1439" s="426">
        <v>166</v>
      </c>
      <c r="JK1439" s="426">
        <v>173</v>
      </c>
      <c r="JL1439" s="426">
        <v>68</v>
      </c>
      <c r="JM1439" s="426">
        <v>159</v>
      </c>
      <c r="JN1439" s="426">
        <v>283</v>
      </c>
      <c r="JO1439" s="426">
        <v>53</v>
      </c>
      <c r="JP1439" s="426">
        <v>124</v>
      </c>
      <c r="JQ1439" s="426">
        <v>228</v>
      </c>
      <c r="JR1439" s="426">
        <v>185</v>
      </c>
      <c r="JS1439" s="426">
        <v>76</v>
      </c>
      <c r="JT1439" s="426">
        <v>31</v>
      </c>
      <c r="JU1439" s="426">
        <v>72</v>
      </c>
      <c r="JV1439" s="426">
        <v>55</v>
      </c>
      <c r="JW1439" s="426">
        <v>62</v>
      </c>
      <c r="JX1439" s="426">
        <v>131</v>
      </c>
      <c r="JY1439" s="426">
        <v>32</v>
      </c>
      <c r="JZ1439" s="426">
        <v>108</v>
      </c>
      <c r="KA1439" s="426">
        <v>64</v>
      </c>
      <c r="KB1439" s="426">
        <v>181</v>
      </c>
      <c r="KC1439" s="426">
        <v>12</v>
      </c>
      <c r="KD1439" s="426">
        <v>47</v>
      </c>
      <c r="KE1439" s="426">
        <v>125</v>
      </c>
      <c r="KF1439" s="426">
        <v>248</v>
      </c>
      <c r="KG1439" s="426">
        <v>230</v>
      </c>
      <c r="KH1439" s="426">
        <v>26</v>
      </c>
      <c r="KI1439" s="426">
        <v>274</v>
      </c>
    </row>
    <row r="1440" spans="4:295" x14ac:dyDescent="0.2">
      <c r="E1440" s="428" t="s">
        <v>159</v>
      </c>
      <c r="F1440" s="426">
        <v>139</v>
      </c>
      <c r="G1440" s="426">
        <v>54</v>
      </c>
      <c r="H1440" s="426">
        <v>1</v>
      </c>
      <c r="I1440" s="426">
        <v>241</v>
      </c>
      <c r="J1440" s="426">
        <v>124</v>
      </c>
      <c r="K1440" s="426">
        <v>229</v>
      </c>
      <c r="L1440" s="426">
        <v>25</v>
      </c>
      <c r="M1440" s="426">
        <v>277</v>
      </c>
      <c r="N1440" s="426">
        <v>16</v>
      </c>
      <c r="O1440" s="426">
        <v>289</v>
      </c>
      <c r="P1440" s="426">
        <v>135</v>
      </c>
      <c r="Q1440" s="426">
        <v>223</v>
      </c>
      <c r="R1440" s="426">
        <v>267</v>
      </c>
      <c r="S1440" s="426">
        <v>157</v>
      </c>
      <c r="T1440" s="426">
        <v>109</v>
      </c>
      <c r="U1440" s="426">
        <v>44</v>
      </c>
      <c r="V1440" s="426">
        <v>156</v>
      </c>
      <c r="W1440" s="426">
        <v>251</v>
      </c>
      <c r="X1440" s="426">
        <v>33</v>
      </c>
      <c r="Y1440" s="426">
        <v>287</v>
      </c>
      <c r="Z1440" s="426">
        <v>8</v>
      </c>
      <c r="AA1440" s="426">
        <v>208</v>
      </c>
      <c r="AB1440" s="426">
        <v>271</v>
      </c>
      <c r="AC1440" s="426">
        <v>188</v>
      </c>
      <c r="AD1440" s="426">
        <v>154</v>
      </c>
      <c r="AE1440" s="426">
        <v>12</v>
      </c>
      <c r="AF1440" s="426">
        <v>231</v>
      </c>
      <c r="AG1440" s="426">
        <v>211</v>
      </c>
      <c r="AH1440" s="426">
        <v>225</v>
      </c>
      <c r="AI1440" s="426">
        <v>143</v>
      </c>
      <c r="AJ1440" s="426">
        <v>199</v>
      </c>
      <c r="AK1440" s="426">
        <v>24</v>
      </c>
      <c r="AL1440" s="426">
        <v>262</v>
      </c>
      <c r="AM1440" s="426">
        <v>7</v>
      </c>
      <c r="AN1440" s="426">
        <v>42</v>
      </c>
      <c r="AO1440" s="426">
        <v>268</v>
      </c>
      <c r="AP1440" s="426">
        <v>170</v>
      </c>
      <c r="AQ1440" s="426">
        <v>129</v>
      </c>
      <c r="AR1440" s="426">
        <v>237</v>
      </c>
      <c r="AS1440" s="426">
        <v>68</v>
      </c>
      <c r="AT1440" s="426">
        <v>75</v>
      </c>
      <c r="AU1440" s="426">
        <v>283</v>
      </c>
      <c r="AV1440" s="426">
        <v>257</v>
      </c>
      <c r="AW1440" s="426">
        <v>23</v>
      </c>
      <c r="AX1440" s="426">
        <v>169</v>
      </c>
      <c r="AY1440" s="426">
        <v>137</v>
      </c>
      <c r="AZ1440" s="426">
        <v>30</v>
      </c>
      <c r="BA1440" s="426">
        <v>77</v>
      </c>
      <c r="BB1440" s="426">
        <v>233</v>
      </c>
      <c r="BC1440" s="426">
        <v>147</v>
      </c>
      <c r="BD1440" s="426">
        <v>123</v>
      </c>
      <c r="BE1440" s="426">
        <v>69</v>
      </c>
      <c r="BF1440" s="426">
        <v>165</v>
      </c>
      <c r="BG1440" s="426">
        <v>221</v>
      </c>
      <c r="BH1440" s="426">
        <v>144</v>
      </c>
      <c r="BI1440" s="426">
        <v>290</v>
      </c>
      <c r="BJ1440" s="426">
        <v>71</v>
      </c>
      <c r="BK1440" s="426">
        <v>46</v>
      </c>
      <c r="BL1440" s="426">
        <v>236</v>
      </c>
      <c r="BM1440" s="426">
        <v>207</v>
      </c>
      <c r="BN1440" s="426">
        <v>252</v>
      </c>
      <c r="BO1440" s="426">
        <v>98</v>
      </c>
      <c r="BP1440" s="426">
        <v>235</v>
      </c>
      <c r="BQ1440" s="426">
        <v>2</v>
      </c>
      <c r="BR1440" s="426">
        <v>82</v>
      </c>
      <c r="BS1440" s="426">
        <v>13</v>
      </c>
      <c r="BT1440" s="426">
        <v>285</v>
      </c>
      <c r="BU1440" s="426">
        <v>114</v>
      </c>
      <c r="BV1440" s="426">
        <v>6</v>
      </c>
      <c r="BW1440" s="426">
        <v>219</v>
      </c>
      <c r="BX1440" s="426">
        <v>73</v>
      </c>
      <c r="BY1440" s="426">
        <v>263</v>
      </c>
      <c r="BZ1440" s="426">
        <v>216</v>
      </c>
      <c r="CA1440" s="426">
        <v>96</v>
      </c>
      <c r="CB1440" s="426">
        <v>186</v>
      </c>
      <c r="CC1440" s="426">
        <v>18</v>
      </c>
      <c r="CD1440" s="426">
        <v>166</v>
      </c>
      <c r="CE1440" s="426">
        <v>64</v>
      </c>
      <c r="CF1440" s="426">
        <v>201</v>
      </c>
      <c r="CG1440" s="426">
        <v>249</v>
      </c>
      <c r="CH1440" s="426">
        <v>270</v>
      </c>
      <c r="CI1440" s="426">
        <v>125</v>
      </c>
      <c r="CJ1440" s="426">
        <v>29</v>
      </c>
      <c r="CK1440" s="426">
        <v>70</v>
      </c>
      <c r="CL1440" s="426">
        <v>217</v>
      </c>
      <c r="CM1440" s="426">
        <v>203</v>
      </c>
      <c r="CN1440" s="426">
        <v>218</v>
      </c>
      <c r="CO1440" s="426">
        <v>55</v>
      </c>
      <c r="CP1440" s="426">
        <v>196</v>
      </c>
      <c r="CQ1440" s="426">
        <v>121</v>
      </c>
      <c r="CR1440" s="426">
        <v>90</v>
      </c>
      <c r="CS1440" s="426">
        <v>74</v>
      </c>
      <c r="CT1440" s="426">
        <v>149</v>
      </c>
      <c r="CU1440" s="426">
        <v>288</v>
      </c>
      <c r="CV1440" s="426">
        <v>43</v>
      </c>
      <c r="CW1440" s="426">
        <v>53</v>
      </c>
      <c r="CX1440" s="426">
        <v>141</v>
      </c>
      <c r="CY1440" s="426">
        <v>280</v>
      </c>
      <c r="CZ1440" s="426">
        <v>171</v>
      </c>
      <c r="DA1440" s="426">
        <v>57</v>
      </c>
      <c r="DB1440" s="426">
        <v>60</v>
      </c>
      <c r="DC1440" s="426">
        <v>189</v>
      </c>
      <c r="DD1440" s="426">
        <v>177</v>
      </c>
      <c r="DE1440" s="426">
        <v>173</v>
      </c>
      <c r="DF1440" s="426">
        <v>93</v>
      </c>
      <c r="DG1440" s="426">
        <v>250</v>
      </c>
      <c r="DH1440" s="426">
        <v>35</v>
      </c>
      <c r="DI1440" s="426">
        <v>192</v>
      </c>
      <c r="DJ1440" s="426">
        <v>61</v>
      </c>
      <c r="DK1440" s="426">
        <v>111</v>
      </c>
      <c r="DL1440" s="426">
        <v>244</v>
      </c>
      <c r="DM1440" s="426">
        <v>21</v>
      </c>
      <c r="DN1440" s="426">
        <v>85</v>
      </c>
      <c r="DO1440" s="426">
        <v>17</v>
      </c>
      <c r="DP1440" s="426">
        <v>27</v>
      </c>
      <c r="DQ1440" s="426">
        <v>260</v>
      </c>
      <c r="DR1440" s="426">
        <v>104</v>
      </c>
      <c r="DS1440" s="426">
        <v>99</v>
      </c>
      <c r="DT1440" s="426">
        <v>132</v>
      </c>
      <c r="DU1440" s="426">
        <v>51</v>
      </c>
      <c r="DV1440" s="426">
        <v>227</v>
      </c>
      <c r="DW1440" s="426">
        <v>5</v>
      </c>
      <c r="DX1440" s="426">
        <v>86</v>
      </c>
      <c r="DY1440" s="426">
        <v>160</v>
      </c>
      <c r="DZ1440" s="426">
        <v>91</v>
      </c>
      <c r="EA1440" s="426">
        <v>118</v>
      </c>
      <c r="EB1440" s="426">
        <v>239</v>
      </c>
      <c r="EC1440" s="426">
        <v>47</v>
      </c>
      <c r="ED1440" s="426">
        <v>281</v>
      </c>
      <c r="EE1440" s="426">
        <v>184</v>
      </c>
      <c r="EF1440" s="426">
        <v>197</v>
      </c>
      <c r="EG1440" s="426">
        <v>274</v>
      </c>
      <c r="EH1440" s="426">
        <v>246</v>
      </c>
      <c r="EI1440" s="426">
        <v>152</v>
      </c>
      <c r="EJ1440" s="426">
        <v>176</v>
      </c>
      <c r="EK1440" s="426">
        <v>158</v>
      </c>
      <c r="EL1440" s="426">
        <v>168</v>
      </c>
      <c r="EM1440" s="426">
        <v>191</v>
      </c>
      <c r="EN1440" s="426">
        <v>282</v>
      </c>
      <c r="EO1440" s="426">
        <v>62</v>
      </c>
      <c r="EP1440" s="426">
        <v>258</v>
      </c>
      <c r="EQ1440" s="426">
        <v>163</v>
      </c>
      <c r="ER1440" s="426">
        <v>95</v>
      </c>
      <c r="ES1440" s="426">
        <v>80</v>
      </c>
      <c r="ET1440" s="426">
        <v>178</v>
      </c>
      <c r="EU1440" s="426">
        <v>180</v>
      </c>
      <c r="EV1440" s="426">
        <v>193</v>
      </c>
      <c r="EW1440" s="426">
        <v>126</v>
      </c>
      <c r="EX1440" s="426">
        <v>31</v>
      </c>
      <c r="EY1440" s="426">
        <v>204</v>
      </c>
      <c r="EZ1440" s="426">
        <v>230</v>
      </c>
      <c r="FA1440" s="426">
        <v>84</v>
      </c>
      <c r="FB1440" s="426">
        <v>14</v>
      </c>
      <c r="FC1440" s="426">
        <v>48</v>
      </c>
      <c r="FD1440" s="426">
        <v>122</v>
      </c>
      <c r="FE1440" s="426">
        <v>120</v>
      </c>
      <c r="FF1440" s="426">
        <v>83</v>
      </c>
      <c r="FG1440" s="426">
        <v>15</v>
      </c>
      <c r="FH1440" s="426">
        <v>155</v>
      </c>
      <c r="FI1440" s="426">
        <v>26</v>
      </c>
      <c r="FJ1440" s="426">
        <v>32</v>
      </c>
      <c r="FK1440" s="426">
        <v>28</v>
      </c>
      <c r="FL1440" s="426">
        <v>142</v>
      </c>
      <c r="FM1440" s="426">
        <v>130</v>
      </c>
      <c r="FN1440" s="426">
        <v>136</v>
      </c>
      <c r="FO1440" s="426">
        <v>182</v>
      </c>
      <c r="FP1440" s="426">
        <v>45</v>
      </c>
      <c r="FQ1440" s="426">
        <v>194</v>
      </c>
      <c r="FR1440" s="426">
        <v>112</v>
      </c>
      <c r="FS1440" s="426">
        <v>103</v>
      </c>
      <c r="FT1440" s="426">
        <v>214</v>
      </c>
      <c r="FU1440" s="426">
        <v>34</v>
      </c>
      <c r="FV1440" s="426">
        <v>172</v>
      </c>
      <c r="FW1440" s="426">
        <v>100</v>
      </c>
      <c r="FX1440" s="426">
        <v>113</v>
      </c>
      <c r="FY1440" s="426">
        <v>265</v>
      </c>
      <c r="FZ1440" s="426">
        <v>38</v>
      </c>
      <c r="GA1440" s="426">
        <v>232</v>
      </c>
      <c r="GB1440" s="426">
        <v>92</v>
      </c>
      <c r="GC1440" s="426">
        <v>81</v>
      </c>
      <c r="GD1440" s="426">
        <v>264</v>
      </c>
      <c r="GE1440" s="426">
        <v>59</v>
      </c>
      <c r="GF1440" s="426">
        <v>66</v>
      </c>
      <c r="GG1440" s="426">
        <v>148</v>
      </c>
      <c r="GH1440" s="426">
        <v>101</v>
      </c>
      <c r="GI1440" s="426">
        <v>238</v>
      </c>
      <c r="GJ1440" s="426">
        <v>284</v>
      </c>
      <c r="GK1440" s="426">
        <v>212</v>
      </c>
      <c r="GL1440" s="426">
        <v>161</v>
      </c>
      <c r="GM1440" s="426">
        <v>39</v>
      </c>
      <c r="GN1440" s="426">
        <v>145</v>
      </c>
      <c r="GO1440" s="426">
        <v>40</v>
      </c>
      <c r="GP1440" s="426">
        <v>127</v>
      </c>
      <c r="GQ1440" s="426">
        <v>255</v>
      </c>
      <c r="GR1440" s="426">
        <v>4</v>
      </c>
      <c r="GS1440" s="426">
        <v>259</v>
      </c>
      <c r="GT1440" s="426">
        <v>128</v>
      </c>
      <c r="GU1440" s="426">
        <v>56</v>
      </c>
      <c r="GV1440" s="426">
        <v>202</v>
      </c>
      <c r="GW1440" s="426">
        <v>261</v>
      </c>
      <c r="GX1440" s="426">
        <v>210</v>
      </c>
      <c r="GY1440" s="426">
        <v>245</v>
      </c>
      <c r="GZ1440" s="426">
        <v>220</v>
      </c>
      <c r="HA1440" s="426">
        <v>198</v>
      </c>
      <c r="HB1440" s="426">
        <v>94</v>
      </c>
      <c r="HC1440" s="426">
        <v>254</v>
      </c>
      <c r="HD1440" s="426">
        <v>209</v>
      </c>
      <c r="HE1440" s="426">
        <v>76</v>
      </c>
      <c r="HF1440" s="426">
        <v>276</v>
      </c>
      <c r="HG1440" s="426">
        <v>174</v>
      </c>
      <c r="HH1440" s="426">
        <v>119</v>
      </c>
      <c r="HI1440" s="426">
        <v>131</v>
      </c>
      <c r="HJ1440" s="426">
        <v>195</v>
      </c>
      <c r="HK1440" s="426">
        <v>78</v>
      </c>
      <c r="HL1440" s="426">
        <v>206</v>
      </c>
      <c r="HM1440" s="426">
        <v>247</v>
      </c>
      <c r="HN1440" s="426">
        <v>150</v>
      </c>
      <c r="HO1440" s="426">
        <v>117</v>
      </c>
      <c r="HP1440" s="426">
        <v>52</v>
      </c>
      <c r="HQ1440" s="426">
        <v>286</v>
      </c>
      <c r="HR1440" s="426">
        <v>10</v>
      </c>
      <c r="HS1440" s="426">
        <v>11</v>
      </c>
      <c r="HT1440" s="426">
        <v>187</v>
      </c>
      <c r="HU1440" s="426">
        <v>106</v>
      </c>
      <c r="HV1440" s="426">
        <v>72</v>
      </c>
      <c r="HW1440" s="426">
        <v>240</v>
      </c>
      <c r="HX1440" s="426">
        <v>205</v>
      </c>
      <c r="HY1440" s="426">
        <v>222</v>
      </c>
      <c r="HZ1440" s="426">
        <v>140</v>
      </c>
      <c r="IA1440" s="426">
        <v>146</v>
      </c>
      <c r="IB1440" s="426">
        <v>19</v>
      </c>
      <c r="IC1440" s="426">
        <v>58</v>
      </c>
      <c r="ID1440" s="426">
        <v>256</v>
      </c>
      <c r="IE1440" s="426">
        <v>110</v>
      </c>
      <c r="IF1440" s="426">
        <v>97</v>
      </c>
      <c r="IG1440" s="426">
        <v>115</v>
      </c>
      <c r="IH1440" s="426">
        <v>183</v>
      </c>
      <c r="II1440" s="426">
        <v>234</v>
      </c>
      <c r="IJ1440" s="426">
        <v>248</v>
      </c>
      <c r="IK1440" s="426">
        <v>67</v>
      </c>
      <c r="IL1440" s="426">
        <v>107</v>
      </c>
      <c r="IM1440" s="426">
        <v>50</v>
      </c>
      <c r="IN1440" s="426">
        <v>105</v>
      </c>
      <c r="IO1440" s="426">
        <v>151</v>
      </c>
      <c r="IP1440" s="426">
        <v>133</v>
      </c>
      <c r="IQ1440" s="426">
        <v>159</v>
      </c>
      <c r="IR1440" s="426">
        <v>190</v>
      </c>
      <c r="IS1440" s="426">
        <v>37</v>
      </c>
      <c r="IT1440" s="426">
        <v>213</v>
      </c>
      <c r="IU1440" s="426">
        <v>228</v>
      </c>
      <c r="IV1440" s="426">
        <v>179</v>
      </c>
      <c r="IW1440" s="426">
        <v>79</v>
      </c>
      <c r="IX1440" s="426">
        <v>65</v>
      </c>
      <c r="IY1440" s="426">
        <v>266</v>
      </c>
      <c r="IZ1440" s="426">
        <v>102</v>
      </c>
      <c r="JA1440" s="426">
        <v>175</v>
      </c>
      <c r="JB1440" s="426">
        <v>278</v>
      </c>
      <c r="JC1440" s="426">
        <v>269</v>
      </c>
      <c r="JD1440" s="426">
        <v>153</v>
      </c>
      <c r="JE1440" s="426">
        <v>108</v>
      </c>
      <c r="JF1440" s="426">
        <v>224</v>
      </c>
      <c r="JG1440" s="426">
        <v>9</v>
      </c>
      <c r="JH1440" s="426">
        <v>49</v>
      </c>
      <c r="JI1440" s="426">
        <v>226</v>
      </c>
      <c r="JJ1440" s="426">
        <v>164</v>
      </c>
      <c r="JK1440" s="426">
        <v>215</v>
      </c>
      <c r="JL1440" s="426">
        <v>88</v>
      </c>
      <c r="JM1440" s="426">
        <v>272</v>
      </c>
      <c r="JN1440" s="426">
        <v>63</v>
      </c>
      <c r="JO1440" s="426">
        <v>181</v>
      </c>
      <c r="JP1440" s="426">
        <v>242</v>
      </c>
      <c r="JQ1440" s="426">
        <v>138</v>
      </c>
      <c r="JR1440" s="426">
        <v>200</v>
      </c>
      <c r="JS1440" s="426">
        <v>162</v>
      </c>
      <c r="JT1440" s="426">
        <v>253</v>
      </c>
      <c r="JU1440" s="426">
        <v>279</v>
      </c>
      <c r="JV1440" s="426">
        <v>275</v>
      </c>
      <c r="JW1440" s="426">
        <v>116</v>
      </c>
      <c r="JX1440" s="426">
        <v>20</v>
      </c>
      <c r="JY1440" s="426">
        <v>3</v>
      </c>
      <c r="JZ1440" s="426">
        <v>185</v>
      </c>
      <c r="KA1440" s="426">
        <v>243</v>
      </c>
      <c r="KB1440" s="426">
        <v>89</v>
      </c>
      <c r="KC1440" s="426">
        <v>167</v>
      </c>
      <c r="KD1440" s="426">
        <v>36</v>
      </c>
      <c r="KE1440" s="426">
        <v>273</v>
      </c>
      <c r="KF1440" s="426">
        <v>134</v>
      </c>
      <c r="KG1440" s="426">
        <v>22</v>
      </c>
      <c r="KH1440" s="426">
        <v>87</v>
      </c>
      <c r="KI1440" s="426">
        <v>41</v>
      </c>
    </row>
    <row r="1442" spans="4:299" x14ac:dyDescent="0.2">
      <c r="D1442" s="429">
        <v>291</v>
      </c>
      <c r="E1442" s="429" t="s">
        <v>179</v>
      </c>
    </row>
    <row r="1443" spans="4:299" x14ac:dyDescent="0.2">
      <c r="E1443" s="428" t="s">
        <v>130</v>
      </c>
      <c r="F1443" s="426">
        <v>1</v>
      </c>
      <c r="G1443" s="426">
        <v>2</v>
      </c>
      <c r="H1443" s="426">
        <v>3</v>
      </c>
      <c r="I1443" s="426">
        <v>4</v>
      </c>
      <c r="J1443" s="426">
        <v>5</v>
      </c>
      <c r="K1443" s="426">
        <v>6</v>
      </c>
      <c r="L1443" s="426">
        <v>7</v>
      </c>
      <c r="M1443" s="426">
        <v>8</v>
      </c>
      <c r="N1443" s="426">
        <v>9</v>
      </c>
      <c r="O1443" s="426">
        <v>10</v>
      </c>
      <c r="P1443" s="426">
        <v>11</v>
      </c>
      <c r="Q1443" s="426">
        <v>12</v>
      </c>
      <c r="R1443" s="426">
        <v>13</v>
      </c>
      <c r="S1443" s="426">
        <v>14</v>
      </c>
      <c r="T1443" s="426">
        <v>15</v>
      </c>
      <c r="U1443" s="426">
        <v>16</v>
      </c>
      <c r="V1443" s="426">
        <v>17</v>
      </c>
      <c r="W1443" s="426">
        <v>18</v>
      </c>
      <c r="X1443" s="426">
        <v>19</v>
      </c>
      <c r="Y1443" s="426">
        <v>20</v>
      </c>
      <c r="Z1443" s="426">
        <v>21</v>
      </c>
      <c r="AA1443" s="426">
        <v>22</v>
      </c>
      <c r="AB1443" s="426">
        <v>23</v>
      </c>
      <c r="AC1443" s="426">
        <v>24</v>
      </c>
      <c r="AD1443" s="426">
        <v>25</v>
      </c>
      <c r="AE1443" s="426">
        <v>26</v>
      </c>
      <c r="AF1443" s="426">
        <v>27</v>
      </c>
      <c r="AG1443" s="426">
        <v>28</v>
      </c>
      <c r="AH1443" s="426">
        <v>29</v>
      </c>
      <c r="AI1443" s="426">
        <v>30</v>
      </c>
      <c r="AJ1443" s="426">
        <v>31</v>
      </c>
      <c r="AK1443" s="426">
        <v>32</v>
      </c>
      <c r="AL1443" s="426">
        <v>33</v>
      </c>
      <c r="AM1443" s="426">
        <v>34</v>
      </c>
      <c r="AN1443" s="426">
        <v>35</v>
      </c>
      <c r="AO1443" s="426">
        <v>36</v>
      </c>
      <c r="AP1443" s="426">
        <v>37</v>
      </c>
      <c r="AQ1443" s="426">
        <v>38</v>
      </c>
      <c r="AR1443" s="426">
        <v>39</v>
      </c>
      <c r="AS1443" s="426">
        <v>40</v>
      </c>
      <c r="AT1443" s="426">
        <v>41</v>
      </c>
      <c r="AU1443" s="426">
        <v>42</v>
      </c>
      <c r="AV1443" s="426">
        <v>43</v>
      </c>
      <c r="AW1443" s="426">
        <v>44</v>
      </c>
      <c r="AX1443" s="426">
        <v>45</v>
      </c>
      <c r="AY1443" s="426">
        <v>46</v>
      </c>
      <c r="AZ1443" s="426">
        <v>47</v>
      </c>
      <c r="BA1443" s="426">
        <v>48</v>
      </c>
      <c r="BB1443" s="426">
        <v>49</v>
      </c>
      <c r="BC1443" s="426">
        <v>50</v>
      </c>
      <c r="BD1443" s="426">
        <v>51</v>
      </c>
      <c r="BE1443" s="426">
        <v>52</v>
      </c>
      <c r="BF1443" s="426">
        <v>53</v>
      </c>
      <c r="BG1443" s="426">
        <v>54</v>
      </c>
      <c r="BH1443" s="426">
        <v>55</v>
      </c>
      <c r="BI1443" s="426">
        <v>56</v>
      </c>
      <c r="BJ1443" s="426">
        <v>57</v>
      </c>
      <c r="BK1443" s="426">
        <v>58</v>
      </c>
      <c r="BL1443" s="426">
        <v>59</v>
      </c>
      <c r="BM1443" s="426">
        <v>60</v>
      </c>
      <c r="BN1443" s="426">
        <v>61</v>
      </c>
      <c r="BO1443" s="426">
        <v>62</v>
      </c>
      <c r="BP1443" s="426">
        <v>63</v>
      </c>
      <c r="BQ1443" s="426">
        <v>64</v>
      </c>
      <c r="BR1443" s="426">
        <v>65</v>
      </c>
      <c r="BS1443" s="426">
        <v>66</v>
      </c>
      <c r="BT1443" s="426">
        <v>67</v>
      </c>
      <c r="BU1443" s="426">
        <v>68</v>
      </c>
      <c r="BV1443" s="426">
        <v>69</v>
      </c>
      <c r="BW1443" s="426">
        <v>70</v>
      </c>
      <c r="BX1443" s="426">
        <v>71</v>
      </c>
      <c r="BY1443" s="426">
        <v>72</v>
      </c>
      <c r="BZ1443" s="426">
        <v>73</v>
      </c>
      <c r="CA1443" s="426">
        <v>74</v>
      </c>
      <c r="CB1443" s="426">
        <v>75</v>
      </c>
      <c r="CC1443" s="426">
        <v>76</v>
      </c>
      <c r="CD1443" s="426">
        <v>77</v>
      </c>
      <c r="CE1443" s="426">
        <v>78</v>
      </c>
      <c r="CF1443" s="426">
        <v>79</v>
      </c>
      <c r="CG1443" s="426">
        <v>80</v>
      </c>
      <c r="CH1443" s="426">
        <v>81</v>
      </c>
      <c r="CI1443" s="426">
        <v>82</v>
      </c>
      <c r="CJ1443" s="426">
        <v>83</v>
      </c>
      <c r="CK1443" s="426">
        <v>84</v>
      </c>
      <c r="CL1443" s="426">
        <v>85</v>
      </c>
      <c r="CM1443" s="426">
        <v>86</v>
      </c>
      <c r="CN1443" s="426">
        <v>87</v>
      </c>
      <c r="CO1443" s="426">
        <v>88</v>
      </c>
      <c r="CP1443" s="426">
        <v>89</v>
      </c>
      <c r="CQ1443" s="426">
        <v>90</v>
      </c>
      <c r="CR1443" s="426">
        <v>91</v>
      </c>
      <c r="CS1443" s="426">
        <v>92</v>
      </c>
      <c r="CT1443" s="426">
        <v>93</v>
      </c>
      <c r="CU1443" s="426">
        <v>94</v>
      </c>
      <c r="CV1443" s="426">
        <v>95</v>
      </c>
      <c r="CW1443" s="426">
        <v>96</v>
      </c>
      <c r="CX1443" s="426">
        <v>97</v>
      </c>
      <c r="CY1443" s="426">
        <v>98</v>
      </c>
      <c r="CZ1443" s="426">
        <v>99</v>
      </c>
      <c r="DA1443" s="426">
        <v>100</v>
      </c>
      <c r="DB1443" s="426">
        <v>101</v>
      </c>
      <c r="DC1443" s="426">
        <v>102</v>
      </c>
      <c r="DD1443" s="426">
        <v>103</v>
      </c>
      <c r="DE1443" s="426">
        <v>104</v>
      </c>
      <c r="DF1443" s="426">
        <v>105</v>
      </c>
      <c r="DG1443" s="426">
        <v>106</v>
      </c>
      <c r="DH1443" s="426">
        <v>107</v>
      </c>
      <c r="DI1443" s="426">
        <v>108</v>
      </c>
      <c r="DJ1443" s="426">
        <v>109</v>
      </c>
      <c r="DK1443" s="426">
        <v>110</v>
      </c>
      <c r="DL1443" s="426">
        <v>111</v>
      </c>
      <c r="DM1443" s="426">
        <v>112</v>
      </c>
      <c r="DN1443" s="426">
        <v>113</v>
      </c>
      <c r="DO1443" s="426">
        <v>114</v>
      </c>
      <c r="DP1443" s="426">
        <v>115</v>
      </c>
      <c r="DQ1443" s="426">
        <v>116</v>
      </c>
      <c r="DR1443" s="426">
        <v>117</v>
      </c>
      <c r="DS1443" s="426">
        <v>118</v>
      </c>
      <c r="DT1443" s="426">
        <v>119</v>
      </c>
      <c r="DU1443" s="426">
        <v>120</v>
      </c>
      <c r="DV1443" s="426">
        <v>121</v>
      </c>
      <c r="DW1443" s="426">
        <v>122</v>
      </c>
      <c r="DX1443" s="426">
        <v>123</v>
      </c>
      <c r="DY1443" s="426">
        <v>124</v>
      </c>
      <c r="DZ1443" s="426">
        <v>125</v>
      </c>
      <c r="EA1443" s="426">
        <v>126</v>
      </c>
      <c r="EB1443" s="426">
        <v>127</v>
      </c>
      <c r="EC1443" s="426">
        <v>128</v>
      </c>
      <c r="ED1443" s="426">
        <v>129</v>
      </c>
      <c r="EE1443" s="426">
        <v>130</v>
      </c>
      <c r="EF1443" s="426">
        <v>131</v>
      </c>
      <c r="EG1443" s="426">
        <v>132</v>
      </c>
      <c r="EH1443" s="426">
        <v>133</v>
      </c>
      <c r="EI1443" s="426">
        <v>134</v>
      </c>
      <c r="EJ1443" s="426">
        <v>135</v>
      </c>
      <c r="EK1443" s="426">
        <v>136</v>
      </c>
      <c r="EL1443" s="426">
        <v>137</v>
      </c>
      <c r="EM1443" s="426">
        <v>138</v>
      </c>
      <c r="EN1443" s="426">
        <v>139</v>
      </c>
      <c r="EO1443" s="426">
        <v>140</v>
      </c>
      <c r="EP1443" s="426">
        <v>141</v>
      </c>
      <c r="EQ1443" s="426">
        <v>142</v>
      </c>
      <c r="ER1443" s="426">
        <v>143</v>
      </c>
      <c r="ES1443" s="426">
        <v>144</v>
      </c>
      <c r="ET1443" s="426">
        <v>145</v>
      </c>
      <c r="EU1443" s="426">
        <v>146</v>
      </c>
      <c r="EV1443" s="426">
        <v>147</v>
      </c>
      <c r="EW1443" s="426">
        <v>148</v>
      </c>
      <c r="EX1443" s="426">
        <v>149</v>
      </c>
      <c r="EY1443" s="426">
        <v>150</v>
      </c>
      <c r="EZ1443" s="426">
        <v>151</v>
      </c>
      <c r="FA1443" s="426">
        <v>152</v>
      </c>
      <c r="FB1443" s="426">
        <v>153</v>
      </c>
      <c r="FC1443" s="426">
        <v>154</v>
      </c>
      <c r="FD1443" s="426">
        <v>155</v>
      </c>
      <c r="FE1443" s="426">
        <v>156</v>
      </c>
      <c r="FF1443" s="426">
        <v>157</v>
      </c>
      <c r="FG1443" s="426">
        <v>158</v>
      </c>
      <c r="FH1443" s="426">
        <v>159</v>
      </c>
      <c r="FI1443" s="426">
        <v>160</v>
      </c>
      <c r="FJ1443" s="426">
        <v>161</v>
      </c>
      <c r="FK1443" s="426">
        <v>162</v>
      </c>
      <c r="FL1443" s="426">
        <v>163</v>
      </c>
      <c r="FM1443" s="426">
        <v>164</v>
      </c>
      <c r="FN1443" s="426">
        <v>165</v>
      </c>
      <c r="FO1443" s="426">
        <v>166</v>
      </c>
      <c r="FP1443" s="426">
        <v>167</v>
      </c>
      <c r="FQ1443" s="426">
        <v>168</v>
      </c>
      <c r="FR1443" s="426">
        <v>169</v>
      </c>
      <c r="FS1443" s="426">
        <v>170</v>
      </c>
      <c r="FT1443" s="426">
        <v>171</v>
      </c>
      <c r="FU1443" s="426">
        <v>172</v>
      </c>
      <c r="FV1443" s="426">
        <v>173</v>
      </c>
      <c r="FW1443" s="426">
        <v>174</v>
      </c>
      <c r="FX1443" s="426">
        <v>175</v>
      </c>
      <c r="FY1443" s="426">
        <v>176</v>
      </c>
      <c r="FZ1443" s="426">
        <v>177</v>
      </c>
      <c r="GA1443" s="426">
        <v>178</v>
      </c>
      <c r="GB1443" s="426">
        <v>179</v>
      </c>
      <c r="GC1443" s="426">
        <v>180</v>
      </c>
      <c r="GD1443" s="426">
        <v>181</v>
      </c>
      <c r="GE1443" s="426">
        <v>182</v>
      </c>
      <c r="GF1443" s="426">
        <v>183</v>
      </c>
      <c r="GG1443" s="426">
        <v>184</v>
      </c>
      <c r="GH1443" s="426">
        <v>185</v>
      </c>
      <c r="GI1443" s="426">
        <v>186</v>
      </c>
      <c r="GJ1443" s="426">
        <v>187</v>
      </c>
      <c r="GK1443" s="426">
        <v>188</v>
      </c>
      <c r="GL1443" s="426">
        <v>189</v>
      </c>
      <c r="GM1443" s="426">
        <v>190</v>
      </c>
      <c r="GN1443" s="426">
        <v>191</v>
      </c>
      <c r="GO1443" s="426">
        <v>192</v>
      </c>
      <c r="GP1443" s="426">
        <v>193</v>
      </c>
      <c r="GQ1443" s="426">
        <v>194</v>
      </c>
      <c r="GR1443" s="426">
        <v>195</v>
      </c>
      <c r="GS1443" s="426">
        <v>196</v>
      </c>
      <c r="GT1443" s="426">
        <v>197</v>
      </c>
      <c r="GU1443" s="426">
        <v>198</v>
      </c>
      <c r="GV1443" s="426">
        <v>199</v>
      </c>
      <c r="GW1443" s="426">
        <v>200</v>
      </c>
      <c r="GX1443" s="426">
        <v>201</v>
      </c>
      <c r="GY1443" s="426">
        <v>202</v>
      </c>
      <c r="GZ1443" s="426">
        <v>203</v>
      </c>
      <c r="HA1443" s="426">
        <v>204</v>
      </c>
      <c r="HB1443" s="426">
        <v>205</v>
      </c>
      <c r="HC1443" s="426">
        <v>206</v>
      </c>
      <c r="HD1443" s="426">
        <v>207</v>
      </c>
      <c r="HE1443" s="426">
        <v>208</v>
      </c>
      <c r="HF1443" s="426">
        <v>209</v>
      </c>
      <c r="HG1443" s="426">
        <v>210</v>
      </c>
      <c r="HH1443" s="426">
        <v>211</v>
      </c>
      <c r="HI1443" s="426">
        <v>212</v>
      </c>
      <c r="HJ1443" s="426">
        <v>213</v>
      </c>
      <c r="HK1443" s="426">
        <v>214</v>
      </c>
      <c r="HL1443" s="426">
        <v>215</v>
      </c>
      <c r="HM1443" s="426">
        <v>216</v>
      </c>
      <c r="HN1443" s="426">
        <v>217</v>
      </c>
      <c r="HO1443" s="426">
        <v>218</v>
      </c>
      <c r="HP1443" s="426">
        <v>219</v>
      </c>
      <c r="HQ1443" s="426">
        <v>220</v>
      </c>
      <c r="HR1443" s="426">
        <v>221</v>
      </c>
      <c r="HS1443" s="426">
        <v>222</v>
      </c>
      <c r="HT1443" s="426">
        <v>223</v>
      </c>
      <c r="HU1443" s="426">
        <v>224</v>
      </c>
      <c r="HV1443" s="426">
        <v>225</v>
      </c>
      <c r="HW1443" s="426">
        <v>226</v>
      </c>
      <c r="HX1443" s="426">
        <v>227</v>
      </c>
      <c r="HY1443" s="426">
        <v>228</v>
      </c>
      <c r="HZ1443" s="426">
        <v>229</v>
      </c>
      <c r="IA1443" s="426">
        <v>230</v>
      </c>
      <c r="IB1443" s="426">
        <v>231</v>
      </c>
      <c r="IC1443" s="426">
        <v>232</v>
      </c>
      <c r="ID1443" s="426">
        <v>233</v>
      </c>
      <c r="IE1443" s="426">
        <v>234</v>
      </c>
      <c r="IF1443" s="426">
        <v>235</v>
      </c>
      <c r="IG1443" s="426">
        <v>236</v>
      </c>
      <c r="IH1443" s="426">
        <v>237</v>
      </c>
      <c r="II1443" s="426">
        <v>238</v>
      </c>
      <c r="IJ1443" s="426">
        <v>239</v>
      </c>
      <c r="IK1443" s="426">
        <v>240</v>
      </c>
      <c r="IL1443" s="426">
        <v>241</v>
      </c>
      <c r="IM1443" s="426">
        <v>242</v>
      </c>
      <c r="IN1443" s="426">
        <v>243</v>
      </c>
      <c r="IO1443" s="426">
        <v>244</v>
      </c>
      <c r="IP1443" s="426">
        <v>245</v>
      </c>
      <c r="IQ1443" s="426">
        <v>246</v>
      </c>
      <c r="IR1443" s="426">
        <v>247</v>
      </c>
      <c r="IS1443" s="426">
        <v>248</v>
      </c>
      <c r="IT1443" s="426">
        <v>249</v>
      </c>
      <c r="IU1443" s="426">
        <v>250</v>
      </c>
      <c r="IV1443" s="426">
        <v>251</v>
      </c>
      <c r="IW1443" s="426">
        <v>252</v>
      </c>
      <c r="IX1443" s="426">
        <v>253</v>
      </c>
      <c r="IY1443" s="426">
        <v>254</v>
      </c>
      <c r="IZ1443" s="426">
        <v>255</v>
      </c>
      <c r="JA1443" s="426">
        <v>256</v>
      </c>
      <c r="JB1443" s="426">
        <v>257</v>
      </c>
      <c r="JC1443" s="426">
        <v>258</v>
      </c>
      <c r="JD1443" s="426">
        <v>259</v>
      </c>
      <c r="JE1443" s="426">
        <v>260</v>
      </c>
      <c r="JF1443" s="426">
        <v>261</v>
      </c>
      <c r="JG1443" s="426">
        <v>262</v>
      </c>
      <c r="JH1443" s="426">
        <v>263</v>
      </c>
      <c r="JI1443" s="426">
        <v>264</v>
      </c>
      <c r="JJ1443" s="426">
        <v>265</v>
      </c>
      <c r="JK1443" s="426">
        <v>266</v>
      </c>
      <c r="JL1443" s="426">
        <v>267</v>
      </c>
      <c r="JM1443" s="426">
        <v>268</v>
      </c>
      <c r="JN1443" s="426">
        <v>269</v>
      </c>
      <c r="JO1443" s="426">
        <v>270</v>
      </c>
      <c r="JP1443" s="426">
        <v>271</v>
      </c>
      <c r="JQ1443" s="426">
        <v>272</v>
      </c>
      <c r="JR1443" s="426">
        <v>273</v>
      </c>
      <c r="JS1443" s="426">
        <v>274</v>
      </c>
      <c r="JT1443" s="426">
        <v>275</v>
      </c>
      <c r="JU1443" s="426">
        <v>276</v>
      </c>
      <c r="JV1443" s="426">
        <v>277</v>
      </c>
      <c r="JW1443" s="426">
        <v>278</v>
      </c>
      <c r="JX1443" s="426">
        <v>279</v>
      </c>
      <c r="JZ1443" s="426">
        <v>280</v>
      </c>
      <c r="KA1443" s="426">
        <v>281</v>
      </c>
      <c r="KB1443" s="426">
        <v>282</v>
      </c>
      <c r="KC1443" s="426">
        <v>283</v>
      </c>
      <c r="KE1443" s="426">
        <v>284</v>
      </c>
      <c r="KF1443" s="426">
        <v>285</v>
      </c>
      <c r="KG1443" s="426">
        <v>286</v>
      </c>
      <c r="KH1443" s="426">
        <v>287</v>
      </c>
      <c r="KJ1443" s="426">
        <v>288</v>
      </c>
      <c r="KK1443" s="426">
        <v>289</v>
      </c>
      <c r="KL1443" s="426">
        <v>290</v>
      </c>
      <c r="KM1443" s="426">
        <v>291</v>
      </c>
    </row>
    <row r="1444" spans="4:299" x14ac:dyDescent="0.2">
      <c r="E1444" s="428" t="s">
        <v>157</v>
      </c>
      <c r="F1444" s="426">
        <v>40</v>
      </c>
      <c r="G1444" s="426">
        <v>15</v>
      </c>
      <c r="H1444" s="426">
        <v>61</v>
      </c>
      <c r="I1444" s="426">
        <v>185</v>
      </c>
      <c r="J1444" s="426">
        <v>198</v>
      </c>
      <c r="K1444" s="426">
        <v>80</v>
      </c>
      <c r="L1444" s="426">
        <v>287</v>
      </c>
      <c r="M1444" s="426">
        <v>152</v>
      </c>
      <c r="N1444" s="426">
        <v>137</v>
      </c>
      <c r="O1444" s="426">
        <v>44</v>
      </c>
      <c r="P1444" s="426">
        <v>170</v>
      </c>
      <c r="Q1444" s="426">
        <v>51</v>
      </c>
      <c r="R1444" s="426">
        <v>207</v>
      </c>
      <c r="S1444" s="426">
        <v>236</v>
      </c>
      <c r="T1444" s="426">
        <v>58</v>
      </c>
      <c r="U1444" s="426">
        <v>250</v>
      </c>
      <c r="V1444" s="426">
        <v>263</v>
      </c>
      <c r="W1444" s="426">
        <v>45</v>
      </c>
      <c r="X1444" s="426">
        <v>131</v>
      </c>
      <c r="Y1444" s="426">
        <v>91</v>
      </c>
      <c r="Z1444" s="426">
        <v>214</v>
      </c>
      <c r="AA1444" s="426">
        <v>73</v>
      </c>
      <c r="AB1444" s="426">
        <v>224</v>
      </c>
      <c r="AC1444" s="426">
        <v>78</v>
      </c>
      <c r="AD1444" s="426">
        <v>171</v>
      </c>
      <c r="AE1444" s="426">
        <v>217</v>
      </c>
      <c r="AF1444" s="426">
        <v>110</v>
      </c>
      <c r="AG1444" s="426">
        <v>187</v>
      </c>
      <c r="AH1444" s="426">
        <v>126</v>
      </c>
      <c r="AI1444" s="426">
        <v>280</v>
      </c>
      <c r="AJ1444" s="426">
        <v>55</v>
      </c>
      <c r="AK1444" s="426">
        <v>253</v>
      </c>
      <c r="AL1444" s="426">
        <v>194</v>
      </c>
      <c r="AM1444" s="426">
        <v>26</v>
      </c>
      <c r="AN1444" s="426">
        <v>216</v>
      </c>
      <c r="AO1444" s="426">
        <v>29</v>
      </c>
      <c r="AP1444" s="426">
        <v>138</v>
      </c>
      <c r="AQ1444" s="426">
        <v>235</v>
      </c>
      <c r="AR1444" s="426">
        <v>183</v>
      </c>
      <c r="AS1444" s="426">
        <v>86</v>
      </c>
      <c r="AT1444" s="426">
        <v>163</v>
      </c>
      <c r="AU1444" s="426">
        <v>149</v>
      </c>
      <c r="AV1444" s="426">
        <v>122</v>
      </c>
      <c r="AW1444" s="426">
        <v>108</v>
      </c>
      <c r="AX1444" s="426">
        <v>38</v>
      </c>
      <c r="AY1444" s="426">
        <v>129</v>
      </c>
      <c r="AZ1444" s="426">
        <v>188</v>
      </c>
      <c r="BA1444" s="426">
        <v>155</v>
      </c>
      <c r="BB1444" s="426">
        <v>125</v>
      </c>
      <c r="BC1444" s="426">
        <v>37</v>
      </c>
      <c r="BD1444" s="426">
        <v>30</v>
      </c>
      <c r="BE1444" s="426">
        <v>279</v>
      </c>
      <c r="BF1444" s="426">
        <v>47</v>
      </c>
      <c r="BG1444" s="426">
        <v>181</v>
      </c>
      <c r="BH1444" s="426">
        <v>268</v>
      </c>
      <c r="BI1444" s="426">
        <v>154</v>
      </c>
      <c r="BJ1444" s="426">
        <v>65</v>
      </c>
      <c r="BK1444" s="426">
        <v>20</v>
      </c>
      <c r="BL1444" s="426">
        <v>133</v>
      </c>
      <c r="BM1444" s="426">
        <v>93</v>
      </c>
      <c r="BN1444" s="426">
        <v>128</v>
      </c>
      <c r="BO1444" s="426">
        <v>169</v>
      </c>
      <c r="BP1444" s="426">
        <v>10</v>
      </c>
      <c r="BQ1444" s="426">
        <v>48</v>
      </c>
      <c r="BR1444" s="426">
        <v>257</v>
      </c>
      <c r="BS1444" s="426">
        <v>139</v>
      </c>
      <c r="BT1444" s="426">
        <v>158</v>
      </c>
      <c r="BU1444" s="426">
        <v>230</v>
      </c>
      <c r="BV1444" s="426">
        <v>201</v>
      </c>
      <c r="BW1444" s="426">
        <v>21</v>
      </c>
      <c r="BX1444" s="426">
        <v>79</v>
      </c>
      <c r="BY1444" s="426">
        <v>59</v>
      </c>
      <c r="BZ1444" s="426">
        <v>94</v>
      </c>
      <c r="CA1444" s="426">
        <v>200</v>
      </c>
      <c r="CB1444" s="426">
        <v>141</v>
      </c>
      <c r="CC1444" s="426">
        <v>225</v>
      </c>
      <c r="CD1444" s="426">
        <v>275</v>
      </c>
      <c r="CE1444" s="426">
        <v>62</v>
      </c>
      <c r="CF1444" s="426">
        <v>177</v>
      </c>
      <c r="CG1444" s="426">
        <v>76</v>
      </c>
      <c r="CH1444" s="426">
        <v>291</v>
      </c>
      <c r="CI1444" s="426">
        <v>195</v>
      </c>
      <c r="CJ1444" s="426">
        <v>99</v>
      </c>
      <c r="CK1444" s="426">
        <v>246</v>
      </c>
      <c r="CL1444" s="426">
        <v>274</v>
      </c>
      <c r="CM1444" s="426">
        <v>244</v>
      </c>
      <c r="CN1444" s="426">
        <v>288</v>
      </c>
      <c r="CO1444" s="426">
        <v>267</v>
      </c>
      <c r="CP1444" s="426">
        <v>35</v>
      </c>
      <c r="CQ1444" s="426">
        <v>232</v>
      </c>
      <c r="CR1444" s="426">
        <v>119</v>
      </c>
      <c r="CS1444" s="426">
        <v>234</v>
      </c>
      <c r="CT1444" s="426">
        <v>159</v>
      </c>
      <c r="CU1444" s="426">
        <v>140</v>
      </c>
      <c r="CV1444" s="426">
        <v>66</v>
      </c>
      <c r="CW1444" s="426">
        <v>9</v>
      </c>
      <c r="CX1444" s="426">
        <v>264</v>
      </c>
      <c r="CY1444" s="426">
        <v>25</v>
      </c>
      <c r="CZ1444" s="426">
        <v>175</v>
      </c>
      <c r="DA1444" s="426">
        <v>219</v>
      </c>
      <c r="DB1444" s="426">
        <v>33</v>
      </c>
      <c r="DC1444" s="426">
        <v>193</v>
      </c>
      <c r="DD1444" s="426">
        <v>211</v>
      </c>
      <c r="DE1444" s="426">
        <v>265</v>
      </c>
      <c r="DF1444" s="426">
        <v>7</v>
      </c>
      <c r="DG1444" s="426">
        <v>240</v>
      </c>
      <c r="DH1444" s="426">
        <v>256</v>
      </c>
      <c r="DI1444" s="426">
        <v>31</v>
      </c>
      <c r="DJ1444" s="426">
        <v>22</v>
      </c>
      <c r="DK1444" s="426">
        <v>136</v>
      </c>
      <c r="DL1444" s="426">
        <v>109</v>
      </c>
      <c r="DM1444" s="426">
        <v>104</v>
      </c>
      <c r="DN1444" s="426">
        <v>17</v>
      </c>
      <c r="DO1444" s="426">
        <v>46</v>
      </c>
      <c r="DP1444" s="426">
        <v>151</v>
      </c>
      <c r="DQ1444" s="426">
        <v>262</v>
      </c>
      <c r="DR1444" s="426">
        <v>176</v>
      </c>
      <c r="DS1444" s="426">
        <v>167</v>
      </c>
      <c r="DT1444" s="426">
        <v>127</v>
      </c>
      <c r="DU1444" s="426">
        <v>146</v>
      </c>
      <c r="DV1444" s="426">
        <v>69</v>
      </c>
      <c r="DW1444" s="426">
        <v>276</v>
      </c>
      <c r="DX1444" s="426">
        <v>112</v>
      </c>
      <c r="DY1444" s="426">
        <v>218</v>
      </c>
      <c r="DZ1444" s="426">
        <v>3</v>
      </c>
      <c r="EA1444" s="426">
        <v>273</v>
      </c>
      <c r="EB1444" s="426">
        <v>269</v>
      </c>
      <c r="EC1444" s="426">
        <v>5</v>
      </c>
      <c r="ED1444" s="426">
        <v>227</v>
      </c>
      <c r="EE1444" s="426">
        <v>103</v>
      </c>
      <c r="EF1444" s="426">
        <v>210</v>
      </c>
      <c r="EG1444" s="426">
        <v>284</v>
      </c>
      <c r="EH1444" s="426">
        <v>247</v>
      </c>
      <c r="EI1444" s="426">
        <v>90</v>
      </c>
      <c r="EJ1444" s="426">
        <v>97</v>
      </c>
      <c r="EK1444" s="426">
        <v>179</v>
      </c>
      <c r="EL1444" s="426">
        <v>121</v>
      </c>
      <c r="EM1444" s="426">
        <v>132</v>
      </c>
      <c r="EN1444" s="426">
        <v>118</v>
      </c>
      <c r="EO1444" s="426">
        <v>213</v>
      </c>
      <c r="EP1444" s="426">
        <v>39</v>
      </c>
      <c r="EQ1444" s="426">
        <v>173</v>
      </c>
      <c r="ER1444" s="426">
        <v>87</v>
      </c>
      <c r="ES1444" s="426">
        <v>182</v>
      </c>
      <c r="ET1444" s="426">
        <v>228</v>
      </c>
      <c r="EU1444" s="426">
        <v>281</v>
      </c>
      <c r="EV1444" s="426">
        <v>54</v>
      </c>
      <c r="EW1444" s="426">
        <v>115</v>
      </c>
      <c r="EX1444" s="426">
        <v>135</v>
      </c>
      <c r="EY1444" s="426">
        <v>32</v>
      </c>
      <c r="EZ1444" s="426">
        <v>178</v>
      </c>
      <c r="FA1444" s="426">
        <v>199</v>
      </c>
      <c r="FB1444" s="426">
        <v>27</v>
      </c>
      <c r="FC1444" s="426">
        <v>36</v>
      </c>
      <c r="FD1444" s="426">
        <v>289</v>
      </c>
      <c r="FE1444" s="426">
        <v>237</v>
      </c>
      <c r="FF1444" s="426">
        <v>261</v>
      </c>
      <c r="FG1444" s="426">
        <v>212</v>
      </c>
      <c r="FH1444" s="426">
        <v>50</v>
      </c>
      <c r="FI1444" s="426">
        <v>4</v>
      </c>
      <c r="FJ1444" s="426">
        <v>2</v>
      </c>
      <c r="FK1444" s="426">
        <v>282</v>
      </c>
      <c r="FL1444" s="426">
        <v>166</v>
      </c>
      <c r="FM1444" s="426">
        <v>77</v>
      </c>
      <c r="FN1444" s="426">
        <v>223</v>
      </c>
      <c r="FO1444" s="426">
        <v>286</v>
      </c>
      <c r="FP1444" s="426">
        <v>186</v>
      </c>
      <c r="FQ1444" s="426">
        <v>145</v>
      </c>
      <c r="FR1444" s="426">
        <v>92</v>
      </c>
      <c r="FS1444" s="426">
        <v>208</v>
      </c>
      <c r="FT1444" s="426">
        <v>220</v>
      </c>
      <c r="FU1444" s="426">
        <v>215</v>
      </c>
      <c r="FV1444" s="426">
        <v>124</v>
      </c>
      <c r="FW1444" s="426">
        <v>206</v>
      </c>
      <c r="FX1444" s="426">
        <v>156</v>
      </c>
      <c r="FY1444" s="426">
        <v>8</v>
      </c>
      <c r="FZ1444" s="426">
        <v>75</v>
      </c>
      <c r="GA1444" s="426">
        <v>147</v>
      </c>
      <c r="GB1444" s="426">
        <v>271</v>
      </c>
      <c r="GC1444" s="426">
        <v>98</v>
      </c>
      <c r="GD1444" s="426">
        <v>278</v>
      </c>
      <c r="GE1444" s="426">
        <v>96</v>
      </c>
      <c r="GF1444" s="426">
        <v>165</v>
      </c>
      <c r="GG1444" s="426">
        <v>116</v>
      </c>
      <c r="GH1444" s="426">
        <v>16</v>
      </c>
      <c r="GI1444" s="426">
        <v>52</v>
      </c>
      <c r="GJ1444" s="426">
        <v>19</v>
      </c>
      <c r="GK1444" s="426">
        <v>270</v>
      </c>
      <c r="GL1444" s="426">
        <v>60</v>
      </c>
      <c r="GM1444" s="426">
        <v>117</v>
      </c>
      <c r="GN1444" s="426">
        <v>283</v>
      </c>
      <c r="GO1444" s="426">
        <v>239</v>
      </c>
      <c r="GP1444" s="426">
        <v>161</v>
      </c>
      <c r="GQ1444" s="426">
        <v>248</v>
      </c>
      <c r="GR1444" s="426">
        <v>226</v>
      </c>
      <c r="GS1444" s="426">
        <v>12</v>
      </c>
      <c r="GT1444" s="426">
        <v>255</v>
      </c>
      <c r="GU1444" s="426">
        <v>202</v>
      </c>
      <c r="GV1444" s="426">
        <v>192</v>
      </c>
      <c r="GW1444" s="426">
        <v>57</v>
      </c>
      <c r="GX1444" s="426">
        <v>150</v>
      </c>
      <c r="GY1444" s="426">
        <v>1</v>
      </c>
      <c r="GZ1444" s="426">
        <v>197</v>
      </c>
      <c r="HA1444" s="426">
        <v>101</v>
      </c>
      <c r="HB1444" s="426">
        <v>221</v>
      </c>
      <c r="HC1444" s="426">
        <v>144</v>
      </c>
      <c r="HD1444" s="426">
        <v>260</v>
      </c>
      <c r="HE1444" s="426">
        <v>102</v>
      </c>
      <c r="HF1444" s="426">
        <v>107</v>
      </c>
      <c r="HG1444" s="426">
        <v>172</v>
      </c>
      <c r="HH1444" s="426">
        <v>49</v>
      </c>
      <c r="HI1444" s="426">
        <v>11</v>
      </c>
      <c r="HJ1444" s="426">
        <v>160</v>
      </c>
      <c r="HK1444" s="426">
        <v>252</v>
      </c>
      <c r="HL1444" s="426">
        <v>290</v>
      </c>
      <c r="HM1444" s="426">
        <v>23</v>
      </c>
      <c r="HN1444" s="426">
        <v>6</v>
      </c>
      <c r="HO1444" s="426">
        <v>42</v>
      </c>
      <c r="HP1444" s="426">
        <v>70</v>
      </c>
      <c r="HQ1444" s="426">
        <v>242</v>
      </c>
      <c r="HR1444" s="426">
        <v>209</v>
      </c>
      <c r="HS1444" s="426">
        <v>168</v>
      </c>
      <c r="HT1444" s="426">
        <v>245</v>
      </c>
      <c r="HU1444" s="426">
        <v>100</v>
      </c>
      <c r="HV1444" s="426">
        <v>123</v>
      </c>
      <c r="HW1444" s="426">
        <v>203</v>
      </c>
      <c r="HX1444" s="426">
        <v>89</v>
      </c>
      <c r="HY1444" s="426">
        <v>134</v>
      </c>
      <c r="HZ1444" s="426">
        <v>191</v>
      </c>
      <c r="IA1444" s="426">
        <v>222</v>
      </c>
      <c r="IB1444" s="426">
        <v>53</v>
      </c>
      <c r="IC1444" s="426">
        <v>238</v>
      </c>
      <c r="ID1444" s="426">
        <v>67</v>
      </c>
      <c r="IE1444" s="426">
        <v>83</v>
      </c>
      <c r="IF1444" s="426">
        <v>254</v>
      </c>
      <c r="IG1444" s="426">
        <v>130</v>
      </c>
      <c r="IH1444" s="426">
        <v>231</v>
      </c>
      <c r="II1444" s="426">
        <v>190</v>
      </c>
      <c r="IJ1444" s="426">
        <v>41</v>
      </c>
      <c r="IK1444" s="426">
        <v>18</v>
      </c>
      <c r="IL1444" s="426">
        <v>24</v>
      </c>
      <c r="IM1444" s="426">
        <v>111</v>
      </c>
      <c r="IN1444" s="426">
        <v>34</v>
      </c>
      <c r="IO1444" s="426">
        <v>143</v>
      </c>
      <c r="IP1444" s="426">
        <v>72</v>
      </c>
      <c r="IQ1444" s="426">
        <v>204</v>
      </c>
      <c r="IR1444" s="426">
        <v>106</v>
      </c>
      <c r="IS1444" s="426">
        <v>85</v>
      </c>
      <c r="IT1444" s="426">
        <v>28</v>
      </c>
      <c r="IU1444" s="426">
        <v>285</v>
      </c>
      <c r="IV1444" s="426">
        <v>120</v>
      </c>
      <c r="IW1444" s="426">
        <v>174</v>
      </c>
      <c r="IX1444" s="426">
        <v>277</v>
      </c>
      <c r="IY1444" s="426">
        <v>157</v>
      </c>
      <c r="IZ1444" s="426">
        <v>113</v>
      </c>
      <c r="JA1444" s="426">
        <v>164</v>
      </c>
      <c r="JB1444" s="426">
        <v>43</v>
      </c>
      <c r="JC1444" s="426">
        <v>71</v>
      </c>
      <c r="JD1444" s="426">
        <v>243</v>
      </c>
      <c r="JE1444" s="426">
        <v>13</v>
      </c>
      <c r="JF1444" s="426">
        <v>14</v>
      </c>
      <c r="JG1444" s="426">
        <v>184</v>
      </c>
      <c r="JH1444" s="426">
        <v>142</v>
      </c>
      <c r="JI1444" s="426">
        <v>241</v>
      </c>
      <c r="JJ1444" s="426">
        <v>162</v>
      </c>
      <c r="JK1444" s="426">
        <v>105</v>
      </c>
      <c r="JL1444" s="426">
        <v>258</v>
      </c>
      <c r="JM1444" s="426">
        <v>196</v>
      </c>
      <c r="JN1444" s="426">
        <v>233</v>
      </c>
      <c r="JO1444" s="426">
        <v>74</v>
      </c>
      <c r="JP1444" s="426">
        <v>205</v>
      </c>
      <c r="JQ1444" s="426">
        <v>180</v>
      </c>
      <c r="JR1444" s="426">
        <v>95</v>
      </c>
      <c r="JS1444" s="426">
        <v>82</v>
      </c>
      <c r="JT1444" s="426">
        <v>68</v>
      </c>
      <c r="JU1444" s="426">
        <v>249</v>
      </c>
      <c r="JV1444" s="426">
        <v>88</v>
      </c>
      <c r="JW1444" s="426">
        <v>266</v>
      </c>
      <c r="JX1444" s="426">
        <v>251</v>
      </c>
      <c r="JZ1444" s="426">
        <v>64</v>
      </c>
      <c r="KA1444" s="426">
        <v>84</v>
      </c>
      <c r="KB1444" s="426">
        <v>114</v>
      </c>
      <c r="KC1444" s="426">
        <v>153</v>
      </c>
      <c r="KE1444" s="426">
        <v>272</v>
      </c>
      <c r="KF1444" s="426">
        <v>148</v>
      </c>
      <c r="KG1444" s="426">
        <v>229</v>
      </c>
      <c r="KH1444" s="426">
        <v>56</v>
      </c>
      <c r="KJ1444" s="426">
        <v>63</v>
      </c>
      <c r="KK1444" s="426">
        <v>259</v>
      </c>
      <c r="KL1444" s="426">
        <v>189</v>
      </c>
      <c r="KM1444" s="426">
        <v>81</v>
      </c>
    </row>
    <row r="1445" spans="4:299" x14ac:dyDescent="0.2">
      <c r="E1445" s="428" t="s">
        <v>159</v>
      </c>
      <c r="F1445" s="426">
        <v>35</v>
      </c>
      <c r="G1445" s="426">
        <v>83</v>
      </c>
      <c r="H1445" s="426">
        <v>283</v>
      </c>
      <c r="I1445" s="426">
        <v>277</v>
      </c>
      <c r="J1445" s="426">
        <v>188</v>
      </c>
      <c r="K1445" s="426">
        <v>265</v>
      </c>
      <c r="L1445" s="426">
        <v>86</v>
      </c>
      <c r="M1445" s="426">
        <v>21</v>
      </c>
      <c r="N1445" s="426">
        <v>173</v>
      </c>
      <c r="O1445" s="426">
        <v>197</v>
      </c>
      <c r="P1445" s="426">
        <v>153</v>
      </c>
      <c r="Q1445" s="426">
        <v>133</v>
      </c>
      <c r="R1445" s="426">
        <v>182</v>
      </c>
      <c r="S1445" s="426">
        <v>91</v>
      </c>
      <c r="T1445" s="426">
        <v>73</v>
      </c>
      <c r="U1445" s="426">
        <v>172</v>
      </c>
      <c r="V1445" s="426">
        <v>98</v>
      </c>
      <c r="W1445" s="426">
        <v>37</v>
      </c>
      <c r="X1445" s="426">
        <v>225</v>
      </c>
      <c r="Y1445" s="426">
        <v>138</v>
      </c>
      <c r="Z1445" s="426">
        <v>258</v>
      </c>
      <c r="AA1445" s="426">
        <v>181</v>
      </c>
      <c r="AB1445" s="426">
        <v>119</v>
      </c>
      <c r="AC1445" s="426">
        <v>286</v>
      </c>
      <c r="AD1445" s="426">
        <v>128</v>
      </c>
      <c r="AE1445" s="426">
        <v>13</v>
      </c>
      <c r="AF1445" s="426">
        <v>248</v>
      </c>
      <c r="AG1445" s="426">
        <v>77</v>
      </c>
      <c r="AH1445" s="426">
        <v>168</v>
      </c>
      <c r="AI1445" s="426">
        <v>62</v>
      </c>
      <c r="AJ1445" s="426">
        <v>19</v>
      </c>
      <c r="AK1445" s="426">
        <v>85</v>
      </c>
      <c r="AL1445" s="426">
        <v>36</v>
      </c>
      <c r="AM1445" s="426">
        <v>281</v>
      </c>
      <c r="AN1445" s="426">
        <v>132</v>
      </c>
      <c r="AO1445" s="426">
        <v>155</v>
      </c>
      <c r="AP1445" s="426">
        <v>150</v>
      </c>
      <c r="AQ1445" s="426">
        <v>169</v>
      </c>
      <c r="AR1445" s="426">
        <v>262</v>
      </c>
      <c r="AS1445" s="426">
        <v>163</v>
      </c>
      <c r="AT1445" s="426">
        <v>135</v>
      </c>
      <c r="AU1445" s="426">
        <v>246</v>
      </c>
      <c r="AV1445" s="426">
        <v>199</v>
      </c>
      <c r="AW1445" s="426">
        <v>1</v>
      </c>
      <c r="AX1445" s="426">
        <v>64</v>
      </c>
      <c r="AY1445" s="426">
        <v>4</v>
      </c>
      <c r="AZ1445" s="426">
        <v>254</v>
      </c>
      <c r="BA1445" s="426">
        <v>226</v>
      </c>
      <c r="BB1445" s="426">
        <v>207</v>
      </c>
      <c r="BC1445" s="426">
        <v>63</v>
      </c>
      <c r="BD1445" s="426">
        <v>234</v>
      </c>
      <c r="BE1445" s="426">
        <v>99</v>
      </c>
      <c r="BF1445" s="426">
        <v>239</v>
      </c>
      <c r="BG1445" s="426">
        <v>146</v>
      </c>
      <c r="BH1445" s="426">
        <v>31</v>
      </c>
      <c r="BI1445" s="426">
        <v>90</v>
      </c>
      <c r="BJ1445" s="426">
        <v>160</v>
      </c>
      <c r="BK1445" s="426">
        <v>275</v>
      </c>
      <c r="BL1445" s="426">
        <v>43</v>
      </c>
      <c r="BM1445" s="426">
        <v>2</v>
      </c>
      <c r="BN1445" s="426">
        <v>219</v>
      </c>
      <c r="BO1445" s="426">
        <v>81</v>
      </c>
      <c r="BP1445" s="426">
        <v>156</v>
      </c>
      <c r="BQ1445" s="426">
        <v>167</v>
      </c>
      <c r="BR1445" s="426">
        <v>193</v>
      </c>
      <c r="BS1445" s="426">
        <v>57</v>
      </c>
      <c r="BT1445" s="426">
        <v>224</v>
      </c>
      <c r="BU1445" s="426">
        <v>287</v>
      </c>
      <c r="BV1445" s="426">
        <v>186</v>
      </c>
      <c r="BW1445" s="426">
        <v>251</v>
      </c>
      <c r="BX1445" s="426">
        <v>18</v>
      </c>
      <c r="BY1445" s="426">
        <v>145</v>
      </c>
      <c r="BZ1445" s="426">
        <v>180</v>
      </c>
      <c r="CA1445" s="426">
        <v>161</v>
      </c>
      <c r="CB1445" s="426">
        <v>53</v>
      </c>
      <c r="CC1445" s="426">
        <v>255</v>
      </c>
      <c r="CD1445" s="426">
        <v>240</v>
      </c>
      <c r="CE1445" s="426">
        <v>184</v>
      </c>
      <c r="CF1445" s="426">
        <v>66</v>
      </c>
      <c r="CG1445" s="426">
        <v>164</v>
      </c>
      <c r="CH1445" s="426">
        <v>222</v>
      </c>
      <c r="CI1445" s="426">
        <v>274</v>
      </c>
      <c r="CJ1445" s="426">
        <v>80</v>
      </c>
      <c r="CK1445" s="426">
        <v>231</v>
      </c>
      <c r="CL1445" s="426">
        <v>46</v>
      </c>
      <c r="CM1445" s="426">
        <v>127</v>
      </c>
      <c r="CN1445" s="426">
        <v>25</v>
      </c>
      <c r="CO1445" s="426">
        <v>174</v>
      </c>
      <c r="CP1445" s="426">
        <v>7</v>
      </c>
      <c r="CQ1445" s="426">
        <v>291</v>
      </c>
      <c r="CR1445" s="426">
        <v>137</v>
      </c>
      <c r="CS1445" s="426">
        <v>229</v>
      </c>
      <c r="CT1445" s="426">
        <v>117</v>
      </c>
      <c r="CU1445" s="426">
        <v>203</v>
      </c>
      <c r="CV1445" s="426">
        <v>29</v>
      </c>
      <c r="CW1445" s="426">
        <v>34</v>
      </c>
      <c r="CX1445" s="426">
        <v>58</v>
      </c>
      <c r="CY1445" s="426">
        <v>259</v>
      </c>
      <c r="CZ1445" s="426">
        <v>147</v>
      </c>
      <c r="DA1445" s="426">
        <v>267</v>
      </c>
      <c r="DB1445" s="426">
        <v>92</v>
      </c>
      <c r="DC1445" s="426">
        <v>123</v>
      </c>
      <c r="DD1445" s="426">
        <v>54</v>
      </c>
      <c r="DE1445" s="426">
        <v>273</v>
      </c>
      <c r="DF1445" s="426">
        <v>79</v>
      </c>
      <c r="DG1445" s="426">
        <v>78</v>
      </c>
      <c r="DH1445" s="426">
        <v>175</v>
      </c>
      <c r="DI1445" s="426">
        <v>72</v>
      </c>
      <c r="DJ1445" s="426">
        <v>196</v>
      </c>
      <c r="DK1445" s="426">
        <v>187</v>
      </c>
      <c r="DL1445" s="426">
        <v>50</v>
      </c>
      <c r="DM1445" s="426">
        <v>228</v>
      </c>
      <c r="DN1445" s="426">
        <v>110</v>
      </c>
      <c r="DO1445" s="426">
        <v>38</v>
      </c>
      <c r="DP1445" s="426">
        <v>56</v>
      </c>
      <c r="DQ1445" s="426">
        <v>285</v>
      </c>
      <c r="DR1445" s="426">
        <v>165</v>
      </c>
      <c r="DS1445" s="426">
        <v>232</v>
      </c>
      <c r="DT1445" s="426">
        <v>237</v>
      </c>
      <c r="DU1445" s="426">
        <v>158</v>
      </c>
      <c r="DV1445" s="426">
        <v>270</v>
      </c>
      <c r="DW1445" s="426">
        <v>216</v>
      </c>
      <c r="DX1445" s="426">
        <v>162</v>
      </c>
      <c r="DY1445" s="426">
        <v>148</v>
      </c>
      <c r="DZ1445" s="426">
        <v>42</v>
      </c>
      <c r="EA1445" s="426">
        <v>108</v>
      </c>
      <c r="EB1445" s="426">
        <v>189</v>
      </c>
      <c r="EC1445" s="426">
        <v>129</v>
      </c>
      <c r="ED1445" s="426">
        <v>253</v>
      </c>
      <c r="EE1445" s="426">
        <v>142</v>
      </c>
      <c r="EF1445" s="426">
        <v>59</v>
      </c>
      <c r="EG1445" s="426">
        <v>139</v>
      </c>
      <c r="EH1445" s="426">
        <v>107</v>
      </c>
      <c r="EI1445" s="426">
        <v>280</v>
      </c>
      <c r="EJ1445" s="426">
        <v>96</v>
      </c>
      <c r="EK1445" s="426">
        <v>44</v>
      </c>
      <c r="EL1445" s="426">
        <v>250</v>
      </c>
      <c r="EM1445" s="426">
        <v>26</v>
      </c>
      <c r="EN1445" s="426">
        <v>151</v>
      </c>
      <c r="EO1445" s="426">
        <v>269</v>
      </c>
      <c r="EP1445" s="426">
        <v>208</v>
      </c>
      <c r="EQ1445" s="426">
        <v>118</v>
      </c>
      <c r="ER1445" s="426">
        <v>84</v>
      </c>
      <c r="ES1445" s="426">
        <v>141</v>
      </c>
      <c r="ET1445" s="426">
        <v>33</v>
      </c>
      <c r="EU1445" s="426">
        <v>213</v>
      </c>
      <c r="EV1445" s="426">
        <v>194</v>
      </c>
      <c r="EW1445" s="426">
        <v>252</v>
      </c>
      <c r="EX1445" s="426">
        <v>238</v>
      </c>
      <c r="EY1445" s="426">
        <v>241</v>
      </c>
      <c r="EZ1445" s="426">
        <v>20</v>
      </c>
      <c r="FA1445" s="426">
        <v>94</v>
      </c>
      <c r="FB1445" s="426">
        <v>15</v>
      </c>
      <c r="FC1445" s="426">
        <v>282</v>
      </c>
      <c r="FD1445" s="426">
        <v>284</v>
      </c>
      <c r="FE1445" s="426">
        <v>103</v>
      </c>
      <c r="FF1445" s="426">
        <v>290</v>
      </c>
      <c r="FG1445" s="426">
        <v>9</v>
      </c>
      <c r="FH1445" s="426">
        <v>76</v>
      </c>
      <c r="FI1445" s="426">
        <v>179</v>
      </c>
      <c r="FJ1445" s="426">
        <v>75</v>
      </c>
      <c r="FK1445" s="426">
        <v>144</v>
      </c>
      <c r="FL1445" s="426">
        <v>104</v>
      </c>
      <c r="FM1445" s="426">
        <v>55</v>
      </c>
      <c r="FN1445" s="426">
        <v>276</v>
      </c>
      <c r="FO1445" s="426">
        <v>74</v>
      </c>
      <c r="FP1445" s="426">
        <v>10</v>
      </c>
      <c r="FQ1445" s="426">
        <v>157</v>
      </c>
      <c r="FR1445" s="426">
        <v>61</v>
      </c>
      <c r="FS1445" s="426">
        <v>209</v>
      </c>
      <c r="FT1445" s="426">
        <v>289</v>
      </c>
      <c r="FU1445" s="426">
        <v>93</v>
      </c>
      <c r="FV1445" s="426">
        <v>14</v>
      </c>
      <c r="FW1445" s="426">
        <v>88</v>
      </c>
      <c r="FX1445" s="426">
        <v>152</v>
      </c>
      <c r="FY1445" s="426">
        <v>60</v>
      </c>
      <c r="FZ1445" s="426">
        <v>159</v>
      </c>
      <c r="GA1445" s="426">
        <v>149</v>
      </c>
      <c r="GB1445" s="426">
        <v>217</v>
      </c>
      <c r="GC1445" s="426">
        <v>8</v>
      </c>
      <c r="GD1445" s="426">
        <v>257</v>
      </c>
      <c r="GE1445" s="426">
        <v>68</v>
      </c>
      <c r="GF1445" s="426">
        <v>244</v>
      </c>
      <c r="GG1445" s="426">
        <v>16</v>
      </c>
      <c r="GH1445" s="426">
        <v>6</v>
      </c>
      <c r="GI1445" s="426">
        <v>192</v>
      </c>
      <c r="GJ1445" s="426">
        <v>126</v>
      </c>
      <c r="GK1445" s="426">
        <v>154</v>
      </c>
      <c r="GL1445" s="426">
        <v>30</v>
      </c>
      <c r="GM1445" s="426">
        <v>256</v>
      </c>
      <c r="GN1445" s="426">
        <v>198</v>
      </c>
      <c r="GO1445" s="426">
        <v>268</v>
      </c>
      <c r="GP1445" s="426">
        <v>264</v>
      </c>
      <c r="GQ1445" s="426">
        <v>120</v>
      </c>
      <c r="GR1445" s="426">
        <v>288</v>
      </c>
      <c r="GS1445" s="426">
        <v>125</v>
      </c>
      <c r="GT1445" s="426">
        <v>220</v>
      </c>
      <c r="GU1445" s="426">
        <v>205</v>
      </c>
      <c r="GV1445" s="426">
        <v>71</v>
      </c>
      <c r="GW1445" s="426">
        <v>263</v>
      </c>
      <c r="GX1445" s="426">
        <v>48</v>
      </c>
      <c r="GY1445" s="426">
        <v>233</v>
      </c>
      <c r="GZ1445" s="426">
        <v>82</v>
      </c>
      <c r="HA1445" s="426">
        <v>202</v>
      </c>
      <c r="HB1445" s="426">
        <v>67</v>
      </c>
      <c r="HC1445" s="426">
        <v>134</v>
      </c>
      <c r="HD1445" s="426">
        <v>223</v>
      </c>
      <c r="HE1445" s="426">
        <v>39</v>
      </c>
      <c r="HF1445" s="426">
        <v>27</v>
      </c>
      <c r="HG1445" s="426">
        <v>23</v>
      </c>
      <c r="HH1445" s="426">
        <v>95</v>
      </c>
      <c r="HI1445" s="426">
        <v>230</v>
      </c>
      <c r="HJ1445" s="426">
        <v>279</v>
      </c>
      <c r="HK1445" s="426">
        <v>121</v>
      </c>
      <c r="HL1445" s="426">
        <v>87</v>
      </c>
      <c r="HM1445" s="426">
        <v>177</v>
      </c>
      <c r="HN1445" s="426">
        <v>214</v>
      </c>
      <c r="HO1445" s="426">
        <v>101</v>
      </c>
      <c r="HP1445" s="426">
        <v>130</v>
      </c>
      <c r="HQ1445" s="426">
        <v>111</v>
      </c>
      <c r="HR1445" s="426">
        <v>65</v>
      </c>
      <c r="HS1445" s="426">
        <v>114</v>
      </c>
      <c r="HT1445" s="426">
        <v>242</v>
      </c>
      <c r="HU1445" s="426">
        <v>166</v>
      </c>
      <c r="HV1445" s="426">
        <v>51</v>
      </c>
      <c r="HW1445" s="426">
        <v>45</v>
      </c>
      <c r="HX1445" s="426">
        <v>143</v>
      </c>
      <c r="HY1445" s="426">
        <v>32</v>
      </c>
      <c r="HZ1445" s="426">
        <v>261</v>
      </c>
      <c r="IA1445" s="426">
        <v>247</v>
      </c>
      <c r="IB1445" s="426">
        <v>5</v>
      </c>
      <c r="IC1445" s="426">
        <v>201</v>
      </c>
      <c r="ID1445" s="426">
        <v>40</v>
      </c>
      <c r="IE1445" s="426">
        <v>178</v>
      </c>
      <c r="IF1445" s="426">
        <v>11</v>
      </c>
      <c r="IG1445" s="426">
        <v>89</v>
      </c>
      <c r="IH1445" s="426">
        <v>235</v>
      </c>
      <c r="II1445" s="426">
        <v>109</v>
      </c>
      <c r="IJ1445" s="426">
        <v>112</v>
      </c>
      <c r="IK1445" s="426">
        <v>41</v>
      </c>
      <c r="IL1445" s="426">
        <v>47</v>
      </c>
      <c r="IM1445" s="426">
        <v>221</v>
      </c>
      <c r="IN1445" s="426">
        <v>105</v>
      </c>
      <c r="IO1445" s="426">
        <v>210</v>
      </c>
      <c r="IP1445" s="426">
        <v>272</v>
      </c>
      <c r="IQ1445" s="426">
        <v>200</v>
      </c>
      <c r="IR1445" s="426">
        <v>218</v>
      </c>
      <c r="IS1445" s="426">
        <v>260</v>
      </c>
      <c r="IT1445" s="426">
        <v>122</v>
      </c>
      <c r="IU1445" s="426">
        <v>106</v>
      </c>
      <c r="IV1445" s="426">
        <v>100</v>
      </c>
      <c r="IW1445" s="426">
        <v>249</v>
      </c>
      <c r="IX1445" s="426">
        <v>116</v>
      </c>
      <c r="IY1445" s="426">
        <v>102</v>
      </c>
      <c r="IZ1445" s="426">
        <v>49</v>
      </c>
      <c r="JA1445" s="426">
        <v>140</v>
      </c>
      <c r="JB1445" s="426">
        <v>183</v>
      </c>
      <c r="JC1445" s="426">
        <v>227</v>
      </c>
      <c r="JD1445" s="426">
        <v>211</v>
      </c>
      <c r="JE1445" s="426">
        <v>206</v>
      </c>
      <c r="JF1445" s="426">
        <v>185</v>
      </c>
      <c r="JG1445" s="426">
        <v>28</v>
      </c>
      <c r="JH1445" s="426">
        <v>191</v>
      </c>
      <c r="JI1445" s="426">
        <v>136</v>
      </c>
      <c r="JJ1445" s="426">
        <v>12</v>
      </c>
      <c r="JK1445" s="426">
        <v>190</v>
      </c>
      <c r="JL1445" s="426">
        <v>124</v>
      </c>
      <c r="JM1445" s="426">
        <v>195</v>
      </c>
      <c r="JN1445" s="426">
        <v>17</v>
      </c>
      <c r="JO1445" s="426">
        <v>236</v>
      </c>
      <c r="JP1445" s="426">
        <v>115</v>
      </c>
      <c r="JQ1445" s="426">
        <v>69</v>
      </c>
      <c r="JR1445" s="426">
        <v>171</v>
      </c>
      <c r="JS1445" s="426">
        <v>266</v>
      </c>
      <c r="JT1445" s="426">
        <v>278</v>
      </c>
      <c r="JU1445" s="426">
        <v>22</v>
      </c>
      <c r="JV1445" s="426">
        <v>131</v>
      </c>
      <c r="JW1445" s="426">
        <v>215</v>
      </c>
      <c r="JX1445" s="426">
        <v>170</v>
      </c>
      <c r="JZ1445" s="426">
        <v>3</v>
      </c>
      <c r="KA1445" s="426">
        <v>243</v>
      </c>
      <c r="KB1445" s="426">
        <v>24</v>
      </c>
      <c r="KC1445" s="426">
        <v>176</v>
      </c>
      <c r="KE1445" s="426">
        <v>70</v>
      </c>
      <c r="KF1445" s="426">
        <v>245</v>
      </c>
      <c r="KG1445" s="426">
        <v>204</v>
      </c>
      <c r="KH1445" s="426">
        <v>52</v>
      </c>
      <c r="KJ1445" s="426">
        <v>97</v>
      </c>
      <c r="KK1445" s="426">
        <v>113</v>
      </c>
      <c r="KL1445" s="426">
        <v>271</v>
      </c>
      <c r="KM1445" s="426">
        <v>212</v>
      </c>
    </row>
    <row r="1447" spans="4:299" x14ac:dyDescent="0.2">
      <c r="D1447" s="429">
        <v>292</v>
      </c>
      <c r="E1447" s="429" t="s">
        <v>179</v>
      </c>
    </row>
    <row r="1448" spans="4:299" x14ac:dyDescent="0.2">
      <c r="E1448" s="428" t="s">
        <v>130</v>
      </c>
      <c r="F1448" s="426">
        <v>1</v>
      </c>
      <c r="G1448" s="426">
        <v>2</v>
      </c>
      <c r="H1448" s="426">
        <v>3</v>
      </c>
      <c r="I1448" s="426">
        <v>4</v>
      </c>
      <c r="J1448" s="426">
        <v>5</v>
      </c>
      <c r="K1448" s="426">
        <v>6</v>
      </c>
      <c r="L1448" s="426">
        <v>7</v>
      </c>
      <c r="M1448" s="426">
        <v>8</v>
      </c>
      <c r="N1448" s="426">
        <v>9</v>
      </c>
      <c r="O1448" s="426">
        <v>10</v>
      </c>
      <c r="P1448" s="426">
        <v>11</v>
      </c>
      <c r="Q1448" s="426">
        <v>12</v>
      </c>
      <c r="R1448" s="426">
        <v>13</v>
      </c>
      <c r="S1448" s="426">
        <v>14</v>
      </c>
      <c r="T1448" s="426">
        <v>15</v>
      </c>
      <c r="U1448" s="426">
        <v>16</v>
      </c>
      <c r="V1448" s="426">
        <v>17</v>
      </c>
      <c r="W1448" s="426">
        <v>18</v>
      </c>
      <c r="X1448" s="426">
        <v>19</v>
      </c>
      <c r="Y1448" s="426">
        <v>20</v>
      </c>
      <c r="Z1448" s="426">
        <v>21</v>
      </c>
      <c r="AA1448" s="426">
        <v>22</v>
      </c>
      <c r="AB1448" s="426">
        <v>23</v>
      </c>
      <c r="AC1448" s="426">
        <v>24</v>
      </c>
      <c r="AD1448" s="426">
        <v>25</v>
      </c>
      <c r="AE1448" s="426">
        <v>26</v>
      </c>
      <c r="AF1448" s="426">
        <v>27</v>
      </c>
      <c r="AG1448" s="426">
        <v>28</v>
      </c>
      <c r="AH1448" s="426">
        <v>29</v>
      </c>
      <c r="AI1448" s="426">
        <v>30</v>
      </c>
      <c r="AJ1448" s="426">
        <v>31</v>
      </c>
      <c r="AK1448" s="426">
        <v>32</v>
      </c>
      <c r="AL1448" s="426">
        <v>33</v>
      </c>
      <c r="AM1448" s="426">
        <v>34</v>
      </c>
      <c r="AN1448" s="426">
        <v>35</v>
      </c>
      <c r="AO1448" s="426">
        <v>36</v>
      </c>
      <c r="AP1448" s="426">
        <v>37</v>
      </c>
      <c r="AQ1448" s="426">
        <v>38</v>
      </c>
      <c r="AR1448" s="426">
        <v>39</v>
      </c>
      <c r="AS1448" s="426">
        <v>40</v>
      </c>
      <c r="AT1448" s="426">
        <v>41</v>
      </c>
      <c r="AU1448" s="426">
        <v>42</v>
      </c>
      <c r="AV1448" s="426">
        <v>43</v>
      </c>
      <c r="AW1448" s="426">
        <v>44</v>
      </c>
      <c r="AX1448" s="426">
        <v>45</v>
      </c>
      <c r="AY1448" s="426">
        <v>46</v>
      </c>
      <c r="AZ1448" s="426">
        <v>47</v>
      </c>
      <c r="BA1448" s="426">
        <v>48</v>
      </c>
      <c r="BB1448" s="426">
        <v>49</v>
      </c>
      <c r="BC1448" s="426">
        <v>50</v>
      </c>
      <c r="BD1448" s="426">
        <v>51</v>
      </c>
      <c r="BE1448" s="426">
        <v>52</v>
      </c>
      <c r="BF1448" s="426">
        <v>53</v>
      </c>
      <c r="BG1448" s="426">
        <v>54</v>
      </c>
      <c r="BH1448" s="426">
        <v>55</v>
      </c>
      <c r="BI1448" s="426">
        <v>56</v>
      </c>
      <c r="BJ1448" s="426">
        <v>57</v>
      </c>
      <c r="BK1448" s="426">
        <v>58</v>
      </c>
      <c r="BL1448" s="426">
        <v>59</v>
      </c>
      <c r="BM1448" s="426">
        <v>60</v>
      </c>
      <c r="BN1448" s="426">
        <v>61</v>
      </c>
      <c r="BO1448" s="426">
        <v>62</v>
      </c>
      <c r="BP1448" s="426">
        <v>63</v>
      </c>
      <c r="BQ1448" s="426">
        <v>64</v>
      </c>
      <c r="BR1448" s="426">
        <v>65</v>
      </c>
      <c r="BS1448" s="426">
        <v>66</v>
      </c>
      <c r="BT1448" s="426">
        <v>67</v>
      </c>
      <c r="BU1448" s="426">
        <v>68</v>
      </c>
      <c r="BV1448" s="426">
        <v>69</v>
      </c>
      <c r="BW1448" s="426">
        <v>70</v>
      </c>
      <c r="BX1448" s="426">
        <v>71</v>
      </c>
      <c r="BY1448" s="426">
        <v>72</v>
      </c>
      <c r="BZ1448" s="426">
        <v>73</v>
      </c>
      <c r="CA1448" s="426">
        <v>74</v>
      </c>
      <c r="CB1448" s="426">
        <v>75</v>
      </c>
      <c r="CC1448" s="426">
        <v>76</v>
      </c>
      <c r="CD1448" s="426">
        <v>77</v>
      </c>
      <c r="CE1448" s="426">
        <v>78</v>
      </c>
      <c r="CF1448" s="426">
        <v>79</v>
      </c>
      <c r="CG1448" s="426">
        <v>80</v>
      </c>
      <c r="CH1448" s="426">
        <v>81</v>
      </c>
      <c r="CI1448" s="426">
        <v>82</v>
      </c>
      <c r="CJ1448" s="426">
        <v>83</v>
      </c>
      <c r="CK1448" s="426">
        <v>84</v>
      </c>
      <c r="CL1448" s="426">
        <v>85</v>
      </c>
      <c r="CM1448" s="426">
        <v>86</v>
      </c>
      <c r="CN1448" s="426">
        <v>87</v>
      </c>
      <c r="CO1448" s="426">
        <v>88</v>
      </c>
      <c r="CP1448" s="426">
        <v>89</v>
      </c>
      <c r="CQ1448" s="426">
        <v>90</v>
      </c>
      <c r="CR1448" s="426">
        <v>91</v>
      </c>
      <c r="CS1448" s="426">
        <v>92</v>
      </c>
      <c r="CT1448" s="426">
        <v>93</v>
      </c>
      <c r="CU1448" s="426">
        <v>94</v>
      </c>
      <c r="CV1448" s="426">
        <v>95</v>
      </c>
      <c r="CW1448" s="426">
        <v>96</v>
      </c>
      <c r="CX1448" s="426">
        <v>97</v>
      </c>
      <c r="CY1448" s="426">
        <v>98</v>
      </c>
      <c r="CZ1448" s="426">
        <v>99</v>
      </c>
      <c r="DA1448" s="426">
        <v>100</v>
      </c>
      <c r="DB1448" s="426">
        <v>101</v>
      </c>
      <c r="DC1448" s="426">
        <v>102</v>
      </c>
      <c r="DD1448" s="426">
        <v>103</v>
      </c>
      <c r="DE1448" s="426">
        <v>104</v>
      </c>
      <c r="DF1448" s="426">
        <v>105</v>
      </c>
      <c r="DG1448" s="426">
        <v>106</v>
      </c>
      <c r="DH1448" s="426">
        <v>107</v>
      </c>
      <c r="DI1448" s="426">
        <v>108</v>
      </c>
      <c r="DJ1448" s="426">
        <v>109</v>
      </c>
      <c r="DK1448" s="426">
        <v>110</v>
      </c>
      <c r="DL1448" s="426">
        <v>111</v>
      </c>
      <c r="DM1448" s="426">
        <v>112</v>
      </c>
      <c r="DN1448" s="426">
        <v>113</v>
      </c>
      <c r="DO1448" s="426">
        <v>114</v>
      </c>
      <c r="DP1448" s="426">
        <v>115</v>
      </c>
      <c r="DQ1448" s="426">
        <v>116</v>
      </c>
      <c r="DR1448" s="426">
        <v>117</v>
      </c>
      <c r="DS1448" s="426">
        <v>118</v>
      </c>
      <c r="DT1448" s="426">
        <v>119</v>
      </c>
      <c r="DU1448" s="426">
        <v>120</v>
      </c>
      <c r="DV1448" s="426">
        <v>121</v>
      </c>
      <c r="DW1448" s="426">
        <v>122</v>
      </c>
      <c r="DX1448" s="426">
        <v>123</v>
      </c>
      <c r="DY1448" s="426">
        <v>124</v>
      </c>
      <c r="DZ1448" s="426">
        <v>125</v>
      </c>
      <c r="EA1448" s="426">
        <v>126</v>
      </c>
      <c r="EB1448" s="426">
        <v>127</v>
      </c>
      <c r="EC1448" s="426">
        <v>128</v>
      </c>
      <c r="ED1448" s="426">
        <v>129</v>
      </c>
      <c r="EE1448" s="426">
        <v>130</v>
      </c>
      <c r="EF1448" s="426">
        <v>131</v>
      </c>
      <c r="EG1448" s="426">
        <v>132</v>
      </c>
      <c r="EH1448" s="426">
        <v>133</v>
      </c>
      <c r="EI1448" s="426">
        <v>134</v>
      </c>
      <c r="EJ1448" s="426">
        <v>135</v>
      </c>
      <c r="EK1448" s="426">
        <v>136</v>
      </c>
      <c r="EL1448" s="426">
        <v>137</v>
      </c>
      <c r="EM1448" s="426">
        <v>138</v>
      </c>
      <c r="EN1448" s="426">
        <v>139</v>
      </c>
      <c r="EO1448" s="426">
        <v>140</v>
      </c>
      <c r="EP1448" s="426">
        <v>141</v>
      </c>
      <c r="EQ1448" s="426">
        <v>142</v>
      </c>
      <c r="ER1448" s="426">
        <v>143</v>
      </c>
      <c r="ES1448" s="426">
        <v>144</v>
      </c>
      <c r="ET1448" s="426">
        <v>145</v>
      </c>
      <c r="EU1448" s="426">
        <v>146</v>
      </c>
      <c r="EV1448" s="426">
        <v>147</v>
      </c>
      <c r="EW1448" s="426">
        <v>148</v>
      </c>
      <c r="EX1448" s="426">
        <v>149</v>
      </c>
      <c r="EY1448" s="426">
        <v>150</v>
      </c>
      <c r="EZ1448" s="426">
        <v>151</v>
      </c>
      <c r="FA1448" s="426">
        <v>152</v>
      </c>
      <c r="FB1448" s="426">
        <v>153</v>
      </c>
      <c r="FC1448" s="426">
        <v>154</v>
      </c>
      <c r="FD1448" s="426">
        <v>155</v>
      </c>
      <c r="FE1448" s="426">
        <v>156</v>
      </c>
      <c r="FF1448" s="426">
        <v>157</v>
      </c>
      <c r="FG1448" s="426">
        <v>158</v>
      </c>
      <c r="FH1448" s="426">
        <v>159</v>
      </c>
      <c r="FI1448" s="426">
        <v>160</v>
      </c>
      <c r="FJ1448" s="426">
        <v>161</v>
      </c>
      <c r="FK1448" s="426">
        <v>162</v>
      </c>
      <c r="FL1448" s="426">
        <v>163</v>
      </c>
      <c r="FM1448" s="426">
        <v>164</v>
      </c>
      <c r="FN1448" s="426">
        <v>165</v>
      </c>
      <c r="FO1448" s="426">
        <v>166</v>
      </c>
      <c r="FP1448" s="426">
        <v>167</v>
      </c>
      <c r="FQ1448" s="426">
        <v>168</v>
      </c>
      <c r="FR1448" s="426">
        <v>169</v>
      </c>
      <c r="FS1448" s="426">
        <v>170</v>
      </c>
      <c r="FT1448" s="426">
        <v>171</v>
      </c>
      <c r="FU1448" s="426">
        <v>172</v>
      </c>
      <c r="FV1448" s="426">
        <v>173</v>
      </c>
      <c r="FW1448" s="426">
        <v>174</v>
      </c>
      <c r="FX1448" s="426">
        <v>175</v>
      </c>
      <c r="FY1448" s="426">
        <v>176</v>
      </c>
      <c r="FZ1448" s="426">
        <v>177</v>
      </c>
      <c r="GA1448" s="426">
        <v>178</v>
      </c>
      <c r="GB1448" s="426">
        <v>179</v>
      </c>
      <c r="GC1448" s="426">
        <v>180</v>
      </c>
      <c r="GD1448" s="426">
        <v>181</v>
      </c>
      <c r="GE1448" s="426">
        <v>182</v>
      </c>
      <c r="GF1448" s="426">
        <v>183</v>
      </c>
      <c r="GG1448" s="426">
        <v>184</v>
      </c>
      <c r="GH1448" s="426">
        <v>185</v>
      </c>
      <c r="GI1448" s="426">
        <v>186</v>
      </c>
      <c r="GJ1448" s="426">
        <v>187</v>
      </c>
      <c r="GK1448" s="426">
        <v>188</v>
      </c>
      <c r="GL1448" s="426">
        <v>189</v>
      </c>
      <c r="GM1448" s="426">
        <v>190</v>
      </c>
      <c r="GN1448" s="426">
        <v>191</v>
      </c>
      <c r="GO1448" s="426">
        <v>192</v>
      </c>
      <c r="GP1448" s="426">
        <v>193</v>
      </c>
      <c r="GQ1448" s="426">
        <v>194</v>
      </c>
      <c r="GR1448" s="426">
        <v>195</v>
      </c>
      <c r="GS1448" s="426">
        <v>196</v>
      </c>
      <c r="GT1448" s="426">
        <v>197</v>
      </c>
      <c r="GU1448" s="426">
        <v>198</v>
      </c>
      <c r="GV1448" s="426">
        <v>199</v>
      </c>
      <c r="GW1448" s="426">
        <v>200</v>
      </c>
      <c r="GX1448" s="426">
        <v>201</v>
      </c>
      <c r="GY1448" s="426">
        <v>202</v>
      </c>
      <c r="GZ1448" s="426">
        <v>203</v>
      </c>
      <c r="HA1448" s="426">
        <v>204</v>
      </c>
      <c r="HB1448" s="426">
        <v>205</v>
      </c>
      <c r="HC1448" s="426">
        <v>206</v>
      </c>
      <c r="HD1448" s="426">
        <v>207</v>
      </c>
      <c r="HE1448" s="426">
        <v>208</v>
      </c>
      <c r="HF1448" s="426">
        <v>209</v>
      </c>
      <c r="HG1448" s="426">
        <v>210</v>
      </c>
      <c r="HH1448" s="426">
        <v>211</v>
      </c>
      <c r="HI1448" s="426">
        <v>212</v>
      </c>
      <c r="HJ1448" s="426">
        <v>213</v>
      </c>
      <c r="HK1448" s="426">
        <v>214</v>
      </c>
      <c r="HL1448" s="426">
        <v>215</v>
      </c>
      <c r="HM1448" s="426">
        <v>216</v>
      </c>
      <c r="HN1448" s="426">
        <v>217</v>
      </c>
      <c r="HO1448" s="426">
        <v>218</v>
      </c>
      <c r="HP1448" s="426">
        <v>219</v>
      </c>
      <c r="HQ1448" s="426">
        <v>220</v>
      </c>
      <c r="HR1448" s="426">
        <v>221</v>
      </c>
      <c r="HS1448" s="426">
        <v>222</v>
      </c>
      <c r="HT1448" s="426">
        <v>223</v>
      </c>
      <c r="HU1448" s="426">
        <v>224</v>
      </c>
      <c r="HV1448" s="426">
        <v>225</v>
      </c>
      <c r="HW1448" s="426">
        <v>226</v>
      </c>
      <c r="HX1448" s="426">
        <v>227</v>
      </c>
      <c r="HY1448" s="426">
        <v>228</v>
      </c>
      <c r="HZ1448" s="426">
        <v>229</v>
      </c>
      <c r="IA1448" s="426">
        <v>230</v>
      </c>
      <c r="IB1448" s="426">
        <v>231</v>
      </c>
      <c r="IC1448" s="426">
        <v>232</v>
      </c>
      <c r="ID1448" s="426">
        <v>233</v>
      </c>
      <c r="IE1448" s="426">
        <v>234</v>
      </c>
      <c r="IF1448" s="426">
        <v>235</v>
      </c>
      <c r="IG1448" s="426">
        <v>236</v>
      </c>
      <c r="IH1448" s="426">
        <v>237</v>
      </c>
      <c r="II1448" s="426">
        <v>238</v>
      </c>
      <c r="IJ1448" s="426">
        <v>239</v>
      </c>
      <c r="IK1448" s="426">
        <v>240</v>
      </c>
      <c r="IL1448" s="426">
        <v>241</v>
      </c>
      <c r="IM1448" s="426">
        <v>242</v>
      </c>
      <c r="IN1448" s="426">
        <v>243</v>
      </c>
      <c r="IO1448" s="426">
        <v>244</v>
      </c>
      <c r="IP1448" s="426">
        <v>245</v>
      </c>
      <c r="IQ1448" s="426">
        <v>246</v>
      </c>
      <c r="IR1448" s="426">
        <v>247</v>
      </c>
      <c r="IS1448" s="426">
        <v>248</v>
      </c>
      <c r="IT1448" s="426">
        <v>249</v>
      </c>
      <c r="IU1448" s="426">
        <v>250</v>
      </c>
      <c r="IV1448" s="426">
        <v>251</v>
      </c>
      <c r="IW1448" s="426">
        <v>252</v>
      </c>
      <c r="IX1448" s="426">
        <v>253</v>
      </c>
      <c r="IY1448" s="426">
        <v>254</v>
      </c>
      <c r="IZ1448" s="426">
        <v>255</v>
      </c>
      <c r="JA1448" s="426">
        <v>256</v>
      </c>
      <c r="JB1448" s="426">
        <v>257</v>
      </c>
      <c r="JC1448" s="426">
        <v>258</v>
      </c>
      <c r="JD1448" s="426">
        <v>259</v>
      </c>
      <c r="JE1448" s="426">
        <v>260</v>
      </c>
      <c r="JF1448" s="426">
        <v>261</v>
      </c>
      <c r="JG1448" s="426">
        <v>262</v>
      </c>
      <c r="JH1448" s="426">
        <v>263</v>
      </c>
      <c r="JI1448" s="426">
        <v>264</v>
      </c>
      <c r="JJ1448" s="426">
        <v>265</v>
      </c>
      <c r="JK1448" s="426">
        <v>266</v>
      </c>
      <c r="JL1448" s="426">
        <v>267</v>
      </c>
      <c r="JM1448" s="426">
        <v>268</v>
      </c>
      <c r="JN1448" s="426">
        <v>269</v>
      </c>
      <c r="JO1448" s="426">
        <v>270</v>
      </c>
      <c r="JP1448" s="426">
        <v>271</v>
      </c>
      <c r="JQ1448" s="426">
        <v>272</v>
      </c>
      <c r="JR1448" s="426">
        <v>273</v>
      </c>
      <c r="JS1448" s="426">
        <v>274</v>
      </c>
      <c r="JT1448" s="426">
        <v>275</v>
      </c>
      <c r="JU1448" s="426">
        <v>276</v>
      </c>
      <c r="JV1448" s="426">
        <v>277</v>
      </c>
      <c r="JW1448" s="426">
        <v>278</v>
      </c>
      <c r="JX1448" s="426">
        <v>279</v>
      </c>
      <c r="JY1448" s="426">
        <v>280</v>
      </c>
      <c r="JZ1448" s="426">
        <v>281</v>
      </c>
      <c r="KA1448" s="426">
        <v>282</v>
      </c>
      <c r="KB1448" s="426">
        <v>283</v>
      </c>
      <c r="KC1448" s="426">
        <v>284</v>
      </c>
      <c r="KE1448" s="426">
        <v>285</v>
      </c>
      <c r="KF1448" s="426">
        <v>286</v>
      </c>
      <c r="KG1448" s="426">
        <v>287</v>
      </c>
      <c r="KH1448" s="426">
        <v>288</v>
      </c>
      <c r="KJ1448" s="426">
        <v>289</v>
      </c>
      <c r="KK1448" s="426">
        <v>290</v>
      </c>
      <c r="KL1448" s="426">
        <v>291</v>
      </c>
      <c r="KM1448" s="426">
        <v>292</v>
      </c>
    </row>
    <row r="1449" spans="4:299" x14ac:dyDescent="0.2">
      <c r="E1449" s="428" t="s">
        <v>157</v>
      </c>
      <c r="F1449" s="426">
        <v>12</v>
      </c>
      <c r="G1449" s="426">
        <v>230</v>
      </c>
      <c r="H1449" s="426">
        <v>1</v>
      </c>
      <c r="I1449" s="426">
        <v>147</v>
      </c>
      <c r="J1449" s="426">
        <v>72</v>
      </c>
      <c r="K1449" s="426">
        <v>170</v>
      </c>
      <c r="L1449" s="426">
        <v>279</v>
      </c>
      <c r="M1449" s="426">
        <v>219</v>
      </c>
      <c r="N1449" s="426">
        <v>63</v>
      </c>
      <c r="O1449" s="426">
        <v>272</v>
      </c>
      <c r="P1449" s="426">
        <v>212</v>
      </c>
      <c r="Q1449" s="426">
        <v>268</v>
      </c>
      <c r="R1449" s="426">
        <v>81</v>
      </c>
      <c r="S1449" s="426">
        <v>243</v>
      </c>
      <c r="T1449" s="426">
        <v>118</v>
      </c>
      <c r="U1449" s="426">
        <v>220</v>
      </c>
      <c r="V1449" s="426">
        <v>29</v>
      </c>
      <c r="W1449" s="426">
        <v>56</v>
      </c>
      <c r="X1449" s="426">
        <v>13</v>
      </c>
      <c r="Y1449" s="426">
        <v>237</v>
      </c>
      <c r="Z1449" s="426">
        <v>179</v>
      </c>
      <c r="AA1449" s="426">
        <v>34</v>
      </c>
      <c r="AB1449" s="426">
        <v>197</v>
      </c>
      <c r="AC1449" s="426">
        <v>102</v>
      </c>
      <c r="AD1449" s="426">
        <v>21</v>
      </c>
      <c r="AE1449" s="426">
        <v>188</v>
      </c>
      <c r="AF1449" s="426">
        <v>15</v>
      </c>
      <c r="AG1449" s="426">
        <v>51</v>
      </c>
      <c r="AH1449" s="426">
        <v>60</v>
      </c>
      <c r="AI1449" s="426">
        <v>161</v>
      </c>
      <c r="AJ1449" s="426">
        <v>87</v>
      </c>
      <c r="AK1449" s="426">
        <v>45</v>
      </c>
      <c r="AL1449" s="426">
        <v>142</v>
      </c>
      <c r="AM1449" s="426">
        <v>148</v>
      </c>
      <c r="AN1449" s="426">
        <v>32</v>
      </c>
      <c r="AO1449" s="426">
        <v>140</v>
      </c>
      <c r="AP1449" s="426">
        <v>160</v>
      </c>
      <c r="AQ1449" s="426">
        <v>242</v>
      </c>
      <c r="AR1449" s="426">
        <v>176</v>
      </c>
      <c r="AS1449" s="426">
        <v>67</v>
      </c>
      <c r="AT1449" s="426">
        <v>109</v>
      </c>
      <c r="AU1449" s="426">
        <v>150</v>
      </c>
      <c r="AV1449" s="426">
        <v>196</v>
      </c>
      <c r="AW1449" s="426">
        <v>206</v>
      </c>
      <c r="AX1449" s="426">
        <v>171</v>
      </c>
      <c r="AY1449" s="426">
        <v>164</v>
      </c>
      <c r="AZ1449" s="426">
        <v>121</v>
      </c>
      <c r="BA1449" s="426">
        <v>182</v>
      </c>
      <c r="BB1449" s="426">
        <v>42</v>
      </c>
      <c r="BC1449" s="426">
        <v>292</v>
      </c>
      <c r="BD1449" s="426">
        <v>229</v>
      </c>
      <c r="BE1449" s="426">
        <v>245</v>
      </c>
      <c r="BF1449" s="426">
        <v>254</v>
      </c>
      <c r="BG1449" s="426">
        <v>76</v>
      </c>
      <c r="BH1449" s="426">
        <v>141</v>
      </c>
      <c r="BI1449" s="426">
        <v>49</v>
      </c>
      <c r="BJ1449" s="426">
        <v>255</v>
      </c>
      <c r="BK1449" s="426">
        <v>119</v>
      </c>
      <c r="BL1449" s="426">
        <v>110</v>
      </c>
      <c r="BM1449" s="426">
        <v>284</v>
      </c>
      <c r="BN1449" s="426">
        <v>57</v>
      </c>
      <c r="BO1449" s="426">
        <v>155</v>
      </c>
      <c r="BP1449" s="426">
        <v>162</v>
      </c>
      <c r="BQ1449" s="426">
        <v>285</v>
      </c>
      <c r="BR1449" s="426">
        <v>271</v>
      </c>
      <c r="BS1449" s="426">
        <v>169</v>
      </c>
      <c r="BT1449" s="426">
        <v>250</v>
      </c>
      <c r="BU1449" s="426">
        <v>234</v>
      </c>
      <c r="BV1449" s="426">
        <v>52</v>
      </c>
      <c r="BW1449" s="426">
        <v>181</v>
      </c>
      <c r="BX1449" s="426">
        <v>137</v>
      </c>
      <c r="BY1449" s="426">
        <v>35</v>
      </c>
      <c r="BZ1449" s="426">
        <v>14</v>
      </c>
      <c r="CA1449" s="426">
        <v>186</v>
      </c>
      <c r="CB1449" s="426">
        <v>99</v>
      </c>
      <c r="CC1449" s="426">
        <v>18</v>
      </c>
      <c r="CD1449" s="426">
        <v>124</v>
      </c>
      <c r="CE1449" s="426">
        <v>22</v>
      </c>
      <c r="CF1449" s="426">
        <v>286</v>
      </c>
      <c r="CG1449" s="426">
        <v>64</v>
      </c>
      <c r="CH1449" s="426">
        <v>199</v>
      </c>
      <c r="CI1449" s="426">
        <v>240</v>
      </c>
      <c r="CJ1449" s="426">
        <v>117</v>
      </c>
      <c r="CK1449" s="426">
        <v>66</v>
      </c>
      <c r="CL1449" s="426">
        <v>258</v>
      </c>
      <c r="CM1449" s="426">
        <v>144</v>
      </c>
      <c r="CN1449" s="426">
        <v>53</v>
      </c>
      <c r="CO1449" s="426">
        <v>159</v>
      </c>
      <c r="CP1449" s="426">
        <v>101</v>
      </c>
      <c r="CQ1449" s="426">
        <v>93</v>
      </c>
      <c r="CR1449" s="426">
        <v>275</v>
      </c>
      <c r="CS1449" s="426">
        <v>288</v>
      </c>
      <c r="CT1449" s="426">
        <v>154</v>
      </c>
      <c r="CU1449" s="426">
        <v>97</v>
      </c>
      <c r="CV1449" s="426">
        <v>131</v>
      </c>
      <c r="CW1449" s="426">
        <v>239</v>
      </c>
      <c r="CX1449" s="426">
        <v>139</v>
      </c>
      <c r="CY1449" s="426">
        <v>259</v>
      </c>
      <c r="CZ1449" s="426">
        <v>80</v>
      </c>
      <c r="DA1449" s="426">
        <v>126</v>
      </c>
      <c r="DB1449" s="426">
        <v>112</v>
      </c>
      <c r="DC1449" s="426">
        <v>19</v>
      </c>
      <c r="DD1449" s="426">
        <v>4</v>
      </c>
      <c r="DE1449" s="426">
        <v>103</v>
      </c>
      <c r="DF1449" s="426">
        <v>7</v>
      </c>
      <c r="DG1449" s="426">
        <v>48</v>
      </c>
      <c r="DH1449" s="426">
        <v>260</v>
      </c>
      <c r="DI1449" s="426">
        <v>185</v>
      </c>
      <c r="DJ1449" s="426">
        <v>261</v>
      </c>
      <c r="DK1449" s="426">
        <v>89</v>
      </c>
      <c r="DL1449" s="426">
        <v>209</v>
      </c>
      <c r="DM1449" s="426">
        <v>153</v>
      </c>
      <c r="DN1449" s="426">
        <v>226</v>
      </c>
      <c r="DO1449" s="426">
        <v>246</v>
      </c>
      <c r="DP1449" s="426">
        <v>71</v>
      </c>
      <c r="DQ1449" s="426">
        <v>198</v>
      </c>
      <c r="DR1449" s="426">
        <v>11</v>
      </c>
      <c r="DS1449" s="426">
        <v>191</v>
      </c>
      <c r="DT1449" s="426">
        <v>133</v>
      </c>
      <c r="DU1449" s="426">
        <v>54</v>
      </c>
      <c r="DV1449" s="426">
        <v>157</v>
      </c>
      <c r="DW1449" s="426">
        <v>190</v>
      </c>
      <c r="DX1449" s="426">
        <v>281</v>
      </c>
      <c r="DY1449" s="426">
        <v>290</v>
      </c>
      <c r="DZ1449" s="426">
        <v>252</v>
      </c>
      <c r="EA1449" s="426">
        <v>274</v>
      </c>
      <c r="EB1449" s="426">
        <v>195</v>
      </c>
      <c r="EC1449" s="426">
        <v>79</v>
      </c>
      <c r="ED1449" s="426">
        <v>215</v>
      </c>
      <c r="EE1449" s="426">
        <v>189</v>
      </c>
      <c r="EF1449" s="426">
        <v>233</v>
      </c>
      <c r="EG1449" s="426">
        <v>78</v>
      </c>
      <c r="EH1449" s="426">
        <v>262</v>
      </c>
      <c r="EI1449" s="426">
        <v>107</v>
      </c>
      <c r="EJ1449" s="426">
        <v>136</v>
      </c>
      <c r="EK1449" s="426">
        <v>235</v>
      </c>
      <c r="EL1449" s="426">
        <v>26</v>
      </c>
      <c r="EM1449" s="426">
        <v>65</v>
      </c>
      <c r="EN1449" s="426">
        <v>267</v>
      </c>
      <c r="EO1449" s="426">
        <v>39</v>
      </c>
      <c r="EP1449" s="426">
        <v>130</v>
      </c>
      <c r="EQ1449" s="426">
        <v>73</v>
      </c>
      <c r="ER1449" s="426">
        <v>27</v>
      </c>
      <c r="ES1449" s="426">
        <v>223</v>
      </c>
      <c r="ET1449" s="426">
        <v>6</v>
      </c>
      <c r="EU1449" s="426">
        <v>59</v>
      </c>
      <c r="EV1449" s="426">
        <v>61</v>
      </c>
      <c r="EW1449" s="426">
        <v>200</v>
      </c>
      <c r="EX1449" s="426">
        <v>291</v>
      </c>
      <c r="EY1449" s="426">
        <v>236</v>
      </c>
      <c r="EZ1449" s="426">
        <v>84</v>
      </c>
      <c r="FA1449" s="426">
        <v>280</v>
      </c>
      <c r="FB1449" s="426">
        <v>100</v>
      </c>
      <c r="FC1449" s="426">
        <v>183</v>
      </c>
      <c r="FD1449" s="426">
        <v>256</v>
      </c>
      <c r="FE1449" s="426">
        <v>62</v>
      </c>
      <c r="FF1449" s="426">
        <v>287</v>
      </c>
      <c r="FG1449" s="426">
        <v>177</v>
      </c>
      <c r="FH1449" s="426">
        <v>43</v>
      </c>
      <c r="FI1449" s="426">
        <v>207</v>
      </c>
      <c r="FJ1449" s="426">
        <v>105</v>
      </c>
      <c r="FK1449" s="426">
        <v>129</v>
      </c>
      <c r="FL1449" s="426">
        <v>211</v>
      </c>
      <c r="FM1449" s="426">
        <v>31</v>
      </c>
      <c r="FN1449" s="426">
        <v>116</v>
      </c>
      <c r="FO1449" s="426">
        <v>257</v>
      </c>
      <c r="FP1449" s="426">
        <v>33</v>
      </c>
      <c r="FQ1449" s="426">
        <v>122</v>
      </c>
      <c r="FR1449" s="426">
        <v>251</v>
      </c>
      <c r="FS1449" s="426">
        <v>173</v>
      </c>
      <c r="FT1449" s="426">
        <v>269</v>
      </c>
      <c r="FU1449" s="426">
        <v>8</v>
      </c>
      <c r="FV1449" s="426">
        <v>194</v>
      </c>
      <c r="FW1449" s="426">
        <v>143</v>
      </c>
      <c r="FX1449" s="426">
        <v>202</v>
      </c>
      <c r="FY1449" s="426">
        <v>30</v>
      </c>
      <c r="FZ1449" s="426">
        <v>85</v>
      </c>
      <c r="GA1449" s="426">
        <v>175</v>
      </c>
      <c r="GB1449" s="426">
        <v>145</v>
      </c>
      <c r="GC1449" s="426">
        <v>218</v>
      </c>
      <c r="GD1449" s="426">
        <v>9</v>
      </c>
      <c r="GE1449" s="426">
        <v>113</v>
      </c>
      <c r="GF1449" s="426">
        <v>264</v>
      </c>
      <c r="GG1449" s="426">
        <v>50</v>
      </c>
      <c r="GH1449" s="426">
        <v>92</v>
      </c>
      <c r="GI1449" s="426">
        <v>90</v>
      </c>
      <c r="GJ1449" s="426">
        <v>270</v>
      </c>
      <c r="GK1449" s="426">
        <v>94</v>
      </c>
      <c r="GL1449" s="426">
        <v>213</v>
      </c>
      <c r="GM1449" s="426">
        <v>28</v>
      </c>
      <c r="GN1449" s="426">
        <v>24</v>
      </c>
      <c r="GO1449" s="426">
        <v>221</v>
      </c>
      <c r="GP1449" s="426">
        <v>104</v>
      </c>
      <c r="GQ1449" s="426">
        <v>132</v>
      </c>
      <c r="GR1449" s="426">
        <v>2</v>
      </c>
      <c r="GS1449" s="426">
        <v>25</v>
      </c>
      <c r="GT1449" s="426">
        <v>263</v>
      </c>
      <c r="GU1449" s="426">
        <v>205</v>
      </c>
      <c r="GV1449" s="426">
        <v>125</v>
      </c>
      <c r="GW1449" s="426">
        <v>232</v>
      </c>
      <c r="GX1449" s="426">
        <v>75</v>
      </c>
      <c r="GY1449" s="426">
        <v>289</v>
      </c>
      <c r="GZ1449" s="426">
        <v>231</v>
      </c>
      <c r="HA1449" s="426">
        <v>156</v>
      </c>
      <c r="HB1449" s="426">
        <v>201</v>
      </c>
      <c r="HC1449" s="426">
        <v>128</v>
      </c>
      <c r="HD1449" s="426">
        <v>88</v>
      </c>
      <c r="HE1449" s="426">
        <v>152</v>
      </c>
      <c r="HF1449" s="426">
        <v>248</v>
      </c>
      <c r="HG1449" s="426">
        <v>16</v>
      </c>
      <c r="HH1449" s="426">
        <v>17</v>
      </c>
      <c r="HI1449" s="426">
        <v>55</v>
      </c>
      <c r="HJ1449" s="426">
        <v>241</v>
      </c>
      <c r="HK1449" s="426">
        <v>82</v>
      </c>
      <c r="HL1449" s="426">
        <v>203</v>
      </c>
      <c r="HM1449" s="426">
        <v>253</v>
      </c>
      <c r="HN1449" s="426">
        <v>204</v>
      </c>
      <c r="HO1449" s="426">
        <v>172</v>
      </c>
      <c r="HP1449" s="426">
        <v>216</v>
      </c>
      <c r="HQ1449" s="426">
        <v>41</v>
      </c>
      <c r="HR1449" s="426">
        <v>70</v>
      </c>
      <c r="HS1449" s="426">
        <v>36</v>
      </c>
      <c r="HT1449" s="426">
        <v>174</v>
      </c>
      <c r="HU1449" s="426">
        <v>158</v>
      </c>
      <c r="HV1449" s="426">
        <v>187</v>
      </c>
      <c r="HW1449" s="426">
        <v>68</v>
      </c>
      <c r="HX1449" s="426">
        <v>165</v>
      </c>
      <c r="HY1449" s="426">
        <v>265</v>
      </c>
      <c r="HZ1449" s="426">
        <v>77</v>
      </c>
      <c r="IA1449" s="426">
        <v>208</v>
      </c>
      <c r="IB1449" s="426">
        <v>115</v>
      </c>
      <c r="IC1449" s="426">
        <v>225</v>
      </c>
      <c r="ID1449" s="426">
        <v>192</v>
      </c>
      <c r="IE1449" s="426">
        <v>278</v>
      </c>
      <c r="IF1449" s="426">
        <v>238</v>
      </c>
      <c r="IG1449" s="426">
        <v>193</v>
      </c>
      <c r="IH1449" s="426">
        <v>10</v>
      </c>
      <c r="II1449" s="426">
        <v>149</v>
      </c>
      <c r="IJ1449" s="426">
        <v>108</v>
      </c>
      <c r="IK1449" s="426">
        <v>214</v>
      </c>
      <c r="IL1449" s="426">
        <v>38</v>
      </c>
      <c r="IM1449" s="426">
        <v>114</v>
      </c>
      <c r="IN1449" s="426">
        <v>266</v>
      </c>
      <c r="IO1449" s="426">
        <v>106</v>
      </c>
      <c r="IP1449" s="426">
        <v>166</v>
      </c>
      <c r="IQ1449" s="426">
        <v>74</v>
      </c>
      <c r="IR1449" s="426">
        <v>224</v>
      </c>
      <c r="IS1449" s="426">
        <v>127</v>
      </c>
      <c r="IT1449" s="426">
        <v>276</v>
      </c>
      <c r="IU1449" s="426">
        <v>282</v>
      </c>
      <c r="IV1449" s="426">
        <v>40</v>
      </c>
      <c r="IW1449" s="426">
        <v>163</v>
      </c>
      <c r="IX1449" s="426">
        <v>95</v>
      </c>
      <c r="IY1449" s="426">
        <v>178</v>
      </c>
      <c r="IZ1449" s="426">
        <v>111</v>
      </c>
      <c r="JA1449" s="426">
        <v>47</v>
      </c>
      <c r="JB1449" s="426">
        <v>244</v>
      </c>
      <c r="JC1449" s="426">
        <v>180</v>
      </c>
      <c r="JD1449" s="426">
        <v>168</v>
      </c>
      <c r="JE1449" s="426">
        <v>3</v>
      </c>
      <c r="JF1449" s="426">
        <v>98</v>
      </c>
      <c r="JG1449" s="426">
        <v>44</v>
      </c>
      <c r="JH1449" s="426">
        <v>167</v>
      </c>
      <c r="JI1449" s="426">
        <v>123</v>
      </c>
      <c r="JJ1449" s="426">
        <v>46</v>
      </c>
      <c r="JK1449" s="426">
        <v>134</v>
      </c>
      <c r="JL1449" s="426">
        <v>23</v>
      </c>
      <c r="JM1449" s="426">
        <v>86</v>
      </c>
      <c r="JN1449" s="426">
        <v>138</v>
      </c>
      <c r="JO1449" s="426">
        <v>222</v>
      </c>
      <c r="JP1449" s="426">
        <v>217</v>
      </c>
      <c r="JQ1449" s="426">
        <v>210</v>
      </c>
      <c r="JR1449" s="426">
        <v>96</v>
      </c>
      <c r="JS1449" s="426">
        <v>273</v>
      </c>
      <c r="JT1449" s="426">
        <v>228</v>
      </c>
      <c r="JU1449" s="426">
        <v>277</v>
      </c>
      <c r="JV1449" s="426">
        <v>58</v>
      </c>
      <c r="JW1449" s="426">
        <v>247</v>
      </c>
      <c r="JX1449" s="426">
        <v>151</v>
      </c>
      <c r="JY1449" s="426">
        <v>283</v>
      </c>
      <c r="JZ1449" s="426">
        <v>135</v>
      </c>
      <c r="KA1449" s="426">
        <v>69</v>
      </c>
      <c r="KB1449" s="426">
        <v>37</v>
      </c>
      <c r="KC1449" s="426">
        <v>83</v>
      </c>
      <c r="KE1449" s="426">
        <v>20</v>
      </c>
      <c r="KF1449" s="426">
        <v>184</v>
      </c>
      <c r="KG1449" s="426">
        <v>227</v>
      </c>
      <c r="KH1449" s="426">
        <v>91</v>
      </c>
      <c r="KJ1449" s="426">
        <v>249</v>
      </c>
      <c r="KK1449" s="426">
        <v>5</v>
      </c>
      <c r="KL1449" s="426">
        <v>120</v>
      </c>
      <c r="KM1449" s="426">
        <v>146</v>
      </c>
    </row>
    <row r="1450" spans="4:299" x14ac:dyDescent="0.2">
      <c r="E1450" s="428" t="s">
        <v>159</v>
      </c>
      <c r="F1450" s="426">
        <v>102</v>
      </c>
      <c r="G1450" s="426">
        <v>223</v>
      </c>
      <c r="H1450" s="426">
        <v>99</v>
      </c>
      <c r="I1450" s="426">
        <v>153</v>
      </c>
      <c r="J1450" s="426">
        <v>88</v>
      </c>
      <c r="K1450" s="426">
        <v>288</v>
      </c>
      <c r="L1450" s="426">
        <v>194</v>
      </c>
      <c r="M1450" s="426">
        <v>85</v>
      </c>
      <c r="N1450" s="426">
        <v>152</v>
      </c>
      <c r="O1450" s="426">
        <v>261</v>
      </c>
      <c r="P1450" s="426">
        <v>283</v>
      </c>
      <c r="Q1450" s="426">
        <v>158</v>
      </c>
      <c r="R1450" s="426">
        <v>279</v>
      </c>
      <c r="S1450" s="426">
        <v>163</v>
      </c>
      <c r="T1450" s="426">
        <v>59</v>
      </c>
      <c r="U1450" s="426">
        <v>83</v>
      </c>
      <c r="V1450" s="426">
        <v>179</v>
      </c>
      <c r="W1450" s="426">
        <v>19</v>
      </c>
      <c r="X1450" s="426">
        <v>226</v>
      </c>
      <c r="Y1450" s="426">
        <v>216</v>
      </c>
      <c r="Z1450" s="426">
        <v>228</v>
      </c>
      <c r="AA1450" s="426">
        <v>130</v>
      </c>
      <c r="AB1450" s="426">
        <v>255</v>
      </c>
      <c r="AC1450" s="426">
        <v>242</v>
      </c>
      <c r="AD1450" s="426">
        <v>124</v>
      </c>
      <c r="AE1450" s="426">
        <v>243</v>
      </c>
      <c r="AF1450" s="426">
        <v>175</v>
      </c>
      <c r="AG1450" s="426">
        <v>201</v>
      </c>
      <c r="AH1450" s="426">
        <v>35</v>
      </c>
      <c r="AI1450" s="426">
        <v>113</v>
      </c>
      <c r="AJ1450" s="426">
        <v>210</v>
      </c>
      <c r="AK1450" s="426">
        <v>108</v>
      </c>
      <c r="AL1450" s="426">
        <v>147</v>
      </c>
      <c r="AM1450" s="426">
        <v>20</v>
      </c>
      <c r="AN1450" s="426">
        <v>144</v>
      </c>
      <c r="AO1450" s="426">
        <v>54</v>
      </c>
      <c r="AP1450" s="426">
        <v>4</v>
      </c>
      <c r="AQ1450" s="426">
        <v>220</v>
      </c>
      <c r="AR1450" s="426">
        <v>111</v>
      </c>
      <c r="AS1450" s="426">
        <v>146</v>
      </c>
      <c r="AT1450" s="426">
        <v>79</v>
      </c>
      <c r="AU1450" s="426">
        <v>148</v>
      </c>
      <c r="AV1450" s="426">
        <v>269</v>
      </c>
      <c r="AW1450" s="426">
        <v>40</v>
      </c>
      <c r="AX1450" s="426">
        <v>177</v>
      </c>
      <c r="AY1450" s="426">
        <v>290</v>
      </c>
      <c r="AZ1450" s="426">
        <v>256</v>
      </c>
      <c r="BA1450" s="426">
        <v>69</v>
      </c>
      <c r="BB1450" s="426">
        <v>36</v>
      </c>
      <c r="BC1450" s="426">
        <v>101</v>
      </c>
      <c r="BD1450" s="426">
        <v>29</v>
      </c>
      <c r="BE1450" s="426">
        <v>3</v>
      </c>
      <c r="BF1450" s="426">
        <v>52</v>
      </c>
      <c r="BG1450" s="426">
        <v>247</v>
      </c>
      <c r="BH1450" s="426">
        <v>233</v>
      </c>
      <c r="BI1450" s="426">
        <v>92</v>
      </c>
      <c r="BJ1450" s="426">
        <v>249</v>
      </c>
      <c r="BK1450" s="426">
        <v>169</v>
      </c>
      <c r="BL1450" s="426">
        <v>56</v>
      </c>
      <c r="BM1450" s="426">
        <v>38</v>
      </c>
      <c r="BN1450" s="426">
        <v>44</v>
      </c>
      <c r="BO1450" s="426">
        <v>234</v>
      </c>
      <c r="BP1450" s="426">
        <v>10</v>
      </c>
      <c r="BQ1450" s="426">
        <v>195</v>
      </c>
      <c r="BR1450" s="426">
        <v>74</v>
      </c>
      <c r="BS1450" s="426">
        <v>123</v>
      </c>
      <c r="BT1450" s="426">
        <v>218</v>
      </c>
      <c r="BU1450" s="426">
        <v>232</v>
      </c>
      <c r="BV1450" s="426">
        <v>262</v>
      </c>
      <c r="BW1450" s="426">
        <v>285</v>
      </c>
      <c r="BX1450" s="426">
        <v>291</v>
      </c>
      <c r="BY1450" s="426">
        <v>143</v>
      </c>
      <c r="BZ1450" s="426">
        <v>45</v>
      </c>
      <c r="CA1450" s="426">
        <v>197</v>
      </c>
      <c r="CB1450" s="426">
        <v>66</v>
      </c>
      <c r="CC1450" s="426">
        <v>138</v>
      </c>
      <c r="CD1450" s="426">
        <v>30</v>
      </c>
      <c r="CE1450" s="426">
        <v>207</v>
      </c>
      <c r="CF1450" s="426">
        <v>57</v>
      </c>
      <c r="CG1450" s="426">
        <v>276</v>
      </c>
      <c r="CH1450" s="426">
        <v>80</v>
      </c>
      <c r="CI1450" s="426">
        <v>60</v>
      </c>
      <c r="CJ1450" s="426">
        <v>170</v>
      </c>
      <c r="CK1450" s="426">
        <v>18</v>
      </c>
      <c r="CL1450" s="426">
        <v>62</v>
      </c>
      <c r="CM1450" s="426">
        <v>292</v>
      </c>
      <c r="CN1450" s="426">
        <v>94</v>
      </c>
      <c r="CO1450" s="426">
        <v>202</v>
      </c>
      <c r="CP1450" s="426">
        <v>196</v>
      </c>
      <c r="CQ1450" s="426">
        <v>73</v>
      </c>
      <c r="CR1450" s="426">
        <v>244</v>
      </c>
      <c r="CS1450" s="426">
        <v>183</v>
      </c>
      <c r="CT1450" s="426">
        <v>237</v>
      </c>
      <c r="CU1450" s="426">
        <v>161</v>
      </c>
      <c r="CV1450" s="426">
        <v>112</v>
      </c>
      <c r="CW1450" s="426">
        <v>248</v>
      </c>
      <c r="CX1450" s="426">
        <v>9</v>
      </c>
      <c r="CY1450" s="426">
        <v>77</v>
      </c>
      <c r="CZ1450" s="426">
        <v>90</v>
      </c>
      <c r="DA1450" s="426">
        <v>47</v>
      </c>
      <c r="DB1450" s="426">
        <v>107</v>
      </c>
      <c r="DC1450" s="426">
        <v>203</v>
      </c>
      <c r="DD1450" s="426">
        <v>114</v>
      </c>
      <c r="DE1450" s="426">
        <v>227</v>
      </c>
      <c r="DF1450" s="426">
        <v>172</v>
      </c>
      <c r="DG1450" s="426">
        <v>189</v>
      </c>
      <c r="DH1450" s="426">
        <v>43</v>
      </c>
      <c r="DI1450" s="426">
        <v>235</v>
      </c>
      <c r="DJ1450" s="426">
        <v>2</v>
      </c>
      <c r="DK1450" s="426">
        <v>198</v>
      </c>
      <c r="DL1450" s="426">
        <v>180</v>
      </c>
      <c r="DM1450" s="426">
        <v>70</v>
      </c>
      <c r="DN1450" s="426">
        <v>156</v>
      </c>
      <c r="DO1450" s="426">
        <v>37</v>
      </c>
      <c r="DP1450" s="426">
        <v>98</v>
      </c>
      <c r="DQ1450" s="426">
        <v>278</v>
      </c>
      <c r="DR1450" s="426">
        <v>120</v>
      </c>
      <c r="DS1450" s="426">
        <v>34</v>
      </c>
      <c r="DT1450" s="426">
        <v>137</v>
      </c>
      <c r="DU1450" s="426">
        <v>281</v>
      </c>
      <c r="DV1450" s="426">
        <v>168</v>
      </c>
      <c r="DW1450" s="426">
        <v>13</v>
      </c>
      <c r="DX1450" s="426">
        <v>164</v>
      </c>
      <c r="DY1450" s="426">
        <v>53</v>
      </c>
      <c r="DZ1450" s="426">
        <v>253</v>
      </c>
      <c r="EA1450" s="426">
        <v>110</v>
      </c>
      <c r="EB1450" s="426">
        <v>199</v>
      </c>
      <c r="EC1450" s="426">
        <v>116</v>
      </c>
      <c r="ED1450" s="426">
        <v>96</v>
      </c>
      <c r="EE1450" s="426">
        <v>27</v>
      </c>
      <c r="EF1450" s="426">
        <v>103</v>
      </c>
      <c r="EG1450" s="426">
        <v>254</v>
      </c>
      <c r="EH1450" s="426">
        <v>41</v>
      </c>
      <c r="EI1450" s="426">
        <v>81</v>
      </c>
      <c r="EJ1450" s="426">
        <v>26</v>
      </c>
      <c r="EK1450" s="426">
        <v>5</v>
      </c>
      <c r="EL1450" s="426">
        <v>159</v>
      </c>
      <c r="EM1450" s="426">
        <v>171</v>
      </c>
      <c r="EN1450" s="426">
        <v>212</v>
      </c>
      <c r="EO1450" s="426">
        <v>167</v>
      </c>
      <c r="EP1450" s="426">
        <v>282</v>
      </c>
      <c r="EQ1450" s="426">
        <v>131</v>
      </c>
      <c r="ER1450" s="426">
        <v>272</v>
      </c>
      <c r="ES1450" s="426">
        <v>193</v>
      </c>
      <c r="ET1450" s="426">
        <v>182</v>
      </c>
      <c r="EU1450" s="426">
        <v>132</v>
      </c>
      <c r="EV1450" s="426">
        <v>205</v>
      </c>
      <c r="EW1450" s="426">
        <v>91</v>
      </c>
      <c r="EX1450" s="426">
        <v>23</v>
      </c>
      <c r="EY1450" s="426">
        <v>117</v>
      </c>
      <c r="EZ1450" s="426">
        <v>225</v>
      </c>
      <c r="FA1450" s="426">
        <v>265</v>
      </c>
      <c r="FB1450" s="426">
        <v>134</v>
      </c>
      <c r="FC1450" s="426">
        <v>105</v>
      </c>
      <c r="FD1450" s="426">
        <v>157</v>
      </c>
      <c r="FE1450" s="426">
        <v>55</v>
      </c>
      <c r="FF1450" s="426">
        <v>28</v>
      </c>
      <c r="FG1450" s="426">
        <v>135</v>
      </c>
      <c r="FH1450" s="426">
        <v>236</v>
      </c>
      <c r="FI1450" s="426">
        <v>229</v>
      </c>
      <c r="FJ1450" s="426">
        <v>104</v>
      </c>
      <c r="FK1450" s="426">
        <v>274</v>
      </c>
      <c r="FL1450" s="426">
        <v>252</v>
      </c>
      <c r="FM1450" s="426">
        <v>61</v>
      </c>
      <c r="FN1450" s="426">
        <v>31</v>
      </c>
      <c r="FO1450" s="426">
        <v>264</v>
      </c>
      <c r="FP1450" s="426">
        <v>100</v>
      </c>
      <c r="FQ1450" s="426">
        <v>286</v>
      </c>
      <c r="FR1450" s="426">
        <v>8</v>
      </c>
      <c r="FS1450" s="426">
        <v>188</v>
      </c>
      <c r="FT1450" s="426">
        <v>39</v>
      </c>
      <c r="FU1450" s="426">
        <v>118</v>
      </c>
      <c r="FV1450" s="426">
        <v>270</v>
      </c>
      <c r="FW1450" s="426">
        <v>48</v>
      </c>
      <c r="FX1450" s="426">
        <v>12</v>
      </c>
      <c r="FY1450" s="426">
        <v>260</v>
      </c>
      <c r="FZ1450" s="426">
        <v>149</v>
      </c>
      <c r="GA1450" s="426">
        <v>129</v>
      </c>
      <c r="GB1450" s="426">
        <v>287</v>
      </c>
      <c r="GC1450" s="426">
        <v>263</v>
      </c>
      <c r="GD1450" s="426">
        <v>185</v>
      </c>
      <c r="GE1450" s="426">
        <v>174</v>
      </c>
      <c r="GF1450" s="426">
        <v>230</v>
      </c>
      <c r="GG1450" s="426">
        <v>58</v>
      </c>
      <c r="GH1450" s="426">
        <v>206</v>
      </c>
      <c r="GI1450" s="426">
        <v>155</v>
      </c>
      <c r="GJ1450" s="426">
        <v>219</v>
      </c>
      <c r="GK1450" s="426">
        <v>239</v>
      </c>
      <c r="GL1450" s="426">
        <v>75</v>
      </c>
      <c r="GM1450" s="426">
        <v>251</v>
      </c>
      <c r="GN1450" s="426">
        <v>50</v>
      </c>
      <c r="GO1450" s="426">
        <v>133</v>
      </c>
      <c r="GP1450" s="426">
        <v>82</v>
      </c>
      <c r="GQ1450" s="426">
        <v>126</v>
      </c>
      <c r="GR1450" s="426">
        <v>22</v>
      </c>
      <c r="GS1450" s="426">
        <v>95</v>
      </c>
      <c r="GT1450" s="426">
        <v>21</v>
      </c>
      <c r="GU1450" s="426">
        <v>267</v>
      </c>
      <c r="GV1450" s="426">
        <v>150</v>
      </c>
      <c r="GW1450" s="426">
        <v>162</v>
      </c>
      <c r="GX1450" s="426">
        <v>93</v>
      </c>
      <c r="GY1450" s="426">
        <v>119</v>
      </c>
      <c r="GZ1450" s="426">
        <v>224</v>
      </c>
      <c r="HA1450" s="426">
        <v>1</v>
      </c>
      <c r="HB1450" s="426">
        <v>33</v>
      </c>
      <c r="HC1450" s="426">
        <v>125</v>
      </c>
      <c r="HD1450" s="426">
        <v>209</v>
      </c>
      <c r="HE1450" s="426">
        <v>67</v>
      </c>
      <c r="HF1450" s="426">
        <v>192</v>
      </c>
      <c r="HG1450" s="426">
        <v>109</v>
      </c>
      <c r="HH1450" s="426">
        <v>32</v>
      </c>
      <c r="HI1450" s="426">
        <v>151</v>
      </c>
      <c r="HJ1450" s="426">
        <v>139</v>
      </c>
      <c r="HK1450" s="426">
        <v>275</v>
      </c>
      <c r="HL1450" s="426">
        <v>84</v>
      </c>
      <c r="HM1450" s="426">
        <v>97</v>
      </c>
      <c r="HN1450" s="426">
        <v>25</v>
      </c>
      <c r="HO1450" s="426">
        <v>140</v>
      </c>
      <c r="HP1450" s="426">
        <v>268</v>
      </c>
      <c r="HQ1450" s="426">
        <v>121</v>
      </c>
      <c r="HR1450" s="426">
        <v>15</v>
      </c>
      <c r="HS1450" s="426">
        <v>64</v>
      </c>
      <c r="HT1450" s="426">
        <v>7</v>
      </c>
      <c r="HU1450" s="426">
        <v>241</v>
      </c>
      <c r="HV1450" s="426">
        <v>221</v>
      </c>
      <c r="HW1450" s="426">
        <v>259</v>
      </c>
      <c r="HX1450" s="426">
        <v>271</v>
      </c>
      <c r="HY1450" s="426">
        <v>166</v>
      </c>
      <c r="HZ1450" s="426">
        <v>136</v>
      </c>
      <c r="IA1450" s="426">
        <v>49</v>
      </c>
      <c r="IB1450" s="426">
        <v>145</v>
      </c>
      <c r="IC1450" s="426">
        <v>215</v>
      </c>
      <c r="ID1450" s="426">
        <v>186</v>
      </c>
      <c r="IE1450" s="426">
        <v>128</v>
      </c>
      <c r="IF1450" s="426">
        <v>246</v>
      </c>
      <c r="IG1450" s="426">
        <v>208</v>
      </c>
      <c r="IH1450" s="426">
        <v>273</v>
      </c>
      <c r="II1450" s="426">
        <v>76</v>
      </c>
      <c r="IJ1450" s="426">
        <v>142</v>
      </c>
      <c r="IK1450" s="426">
        <v>17</v>
      </c>
      <c r="IL1450" s="426">
        <v>14</v>
      </c>
      <c r="IM1450" s="426">
        <v>115</v>
      </c>
      <c r="IN1450" s="426">
        <v>222</v>
      </c>
      <c r="IO1450" s="426">
        <v>217</v>
      </c>
      <c r="IP1450" s="426">
        <v>289</v>
      </c>
      <c r="IQ1450" s="426">
        <v>240</v>
      </c>
      <c r="IR1450" s="426">
        <v>181</v>
      </c>
      <c r="IS1450" s="426">
        <v>16</v>
      </c>
      <c r="IT1450" s="426">
        <v>127</v>
      </c>
      <c r="IU1450" s="426">
        <v>24</v>
      </c>
      <c r="IV1450" s="426">
        <v>284</v>
      </c>
      <c r="IW1450" s="426">
        <v>238</v>
      </c>
      <c r="IX1450" s="426">
        <v>245</v>
      </c>
      <c r="IY1450" s="426">
        <v>87</v>
      </c>
      <c r="IZ1450" s="426">
        <v>78</v>
      </c>
      <c r="JA1450" s="426">
        <v>204</v>
      </c>
      <c r="JB1450" s="426">
        <v>65</v>
      </c>
      <c r="JC1450" s="426">
        <v>141</v>
      </c>
      <c r="JD1450" s="426">
        <v>257</v>
      </c>
      <c r="JE1450" s="426">
        <v>191</v>
      </c>
      <c r="JF1450" s="426">
        <v>190</v>
      </c>
      <c r="JG1450" s="426">
        <v>211</v>
      </c>
      <c r="JH1450" s="426">
        <v>71</v>
      </c>
      <c r="JI1450" s="426">
        <v>51</v>
      </c>
      <c r="JJ1450" s="426">
        <v>266</v>
      </c>
      <c r="JK1450" s="426">
        <v>213</v>
      </c>
      <c r="JL1450" s="426">
        <v>173</v>
      </c>
      <c r="JM1450" s="426">
        <v>184</v>
      </c>
      <c r="JN1450" s="426">
        <v>68</v>
      </c>
      <c r="JO1450" s="426">
        <v>11</v>
      </c>
      <c r="JP1450" s="426">
        <v>63</v>
      </c>
      <c r="JQ1450" s="426">
        <v>176</v>
      </c>
      <c r="JR1450" s="426">
        <v>46</v>
      </c>
      <c r="JS1450" s="426">
        <v>187</v>
      </c>
      <c r="JT1450" s="426">
        <v>231</v>
      </c>
      <c r="JU1450" s="426">
        <v>89</v>
      </c>
      <c r="JV1450" s="426">
        <v>106</v>
      </c>
      <c r="JW1450" s="426">
        <v>72</v>
      </c>
      <c r="JX1450" s="426">
        <v>122</v>
      </c>
      <c r="JY1450" s="426">
        <v>42</v>
      </c>
      <c r="JZ1450" s="426">
        <v>200</v>
      </c>
      <c r="KA1450" s="426">
        <v>6</v>
      </c>
      <c r="KB1450" s="426">
        <v>250</v>
      </c>
      <c r="KC1450" s="426">
        <v>277</v>
      </c>
      <c r="KE1450" s="426">
        <v>214</v>
      </c>
      <c r="KF1450" s="426">
        <v>154</v>
      </c>
      <c r="KG1450" s="426">
        <v>165</v>
      </c>
      <c r="KH1450" s="426">
        <v>86</v>
      </c>
      <c r="KJ1450" s="426">
        <v>258</v>
      </c>
      <c r="KK1450" s="426">
        <v>178</v>
      </c>
      <c r="KL1450" s="426">
        <v>160</v>
      </c>
      <c r="KM1450" s="426">
        <v>280</v>
      </c>
    </row>
    <row r="1452" spans="4:299" x14ac:dyDescent="0.2">
      <c r="D1452" s="429">
        <v>293</v>
      </c>
      <c r="E1452" s="429" t="s">
        <v>179</v>
      </c>
    </row>
    <row r="1453" spans="4:299" x14ac:dyDescent="0.2">
      <c r="E1453" s="458" t="s">
        <v>130</v>
      </c>
      <c r="F1453" s="458">
        <v>1</v>
      </c>
      <c r="G1453" s="458">
        <v>2</v>
      </c>
      <c r="H1453" s="458">
        <v>3</v>
      </c>
      <c r="I1453" s="458">
        <v>4</v>
      </c>
      <c r="J1453" s="458">
        <v>5</v>
      </c>
      <c r="K1453" s="458">
        <v>6</v>
      </c>
      <c r="L1453" s="458">
        <v>7</v>
      </c>
      <c r="M1453" s="458">
        <v>8</v>
      </c>
      <c r="N1453" s="458">
        <v>9</v>
      </c>
      <c r="O1453" s="458">
        <v>10</v>
      </c>
      <c r="P1453" s="458">
        <v>11</v>
      </c>
      <c r="Q1453" s="458">
        <v>12</v>
      </c>
      <c r="R1453" s="458">
        <v>13</v>
      </c>
      <c r="S1453" s="458">
        <v>14</v>
      </c>
      <c r="T1453" s="458">
        <v>15</v>
      </c>
      <c r="U1453" s="458">
        <v>16</v>
      </c>
      <c r="V1453" s="458">
        <v>17</v>
      </c>
      <c r="W1453" s="458">
        <v>18</v>
      </c>
      <c r="X1453" s="458">
        <v>19</v>
      </c>
      <c r="Y1453" s="458">
        <v>20</v>
      </c>
      <c r="Z1453" s="458">
        <v>21</v>
      </c>
      <c r="AA1453" s="458">
        <v>22</v>
      </c>
      <c r="AB1453" s="458">
        <v>23</v>
      </c>
      <c r="AC1453" s="458">
        <v>24</v>
      </c>
      <c r="AD1453" s="458">
        <v>25</v>
      </c>
      <c r="AE1453" s="458">
        <v>26</v>
      </c>
      <c r="AF1453" s="458">
        <v>27</v>
      </c>
      <c r="AG1453" s="458">
        <v>28</v>
      </c>
      <c r="AH1453" s="458">
        <v>29</v>
      </c>
      <c r="AI1453" s="458">
        <v>30</v>
      </c>
      <c r="AJ1453" s="458">
        <v>31</v>
      </c>
      <c r="AK1453" s="458">
        <v>32</v>
      </c>
      <c r="AL1453" s="458">
        <v>33</v>
      </c>
      <c r="AM1453" s="458">
        <v>34</v>
      </c>
      <c r="AN1453" s="458">
        <v>35</v>
      </c>
      <c r="AO1453" s="458">
        <v>36</v>
      </c>
      <c r="AP1453" s="458">
        <v>37</v>
      </c>
      <c r="AQ1453" s="458">
        <v>38</v>
      </c>
      <c r="AR1453" s="458">
        <v>39</v>
      </c>
      <c r="AS1453" s="458">
        <v>40</v>
      </c>
      <c r="AT1453" s="458">
        <v>41</v>
      </c>
      <c r="AU1453" s="458">
        <v>42</v>
      </c>
      <c r="AV1453" s="458">
        <v>43</v>
      </c>
      <c r="AW1453" s="458">
        <v>44</v>
      </c>
      <c r="AX1453" s="458">
        <v>45</v>
      </c>
      <c r="AY1453" s="458">
        <v>46</v>
      </c>
      <c r="AZ1453" s="458">
        <v>47</v>
      </c>
      <c r="BA1453" s="458">
        <v>48</v>
      </c>
      <c r="BB1453" s="458">
        <v>49</v>
      </c>
      <c r="BC1453" s="458">
        <v>50</v>
      </c>
      <c r="BD1453" s="458">
        <v>51</v>
      </c>
      <c r="BE1453" s="458">
        <v>52</v>
      </c>
      <c r="BF1453" s="458">
        <v>53</v>
      </c>
      <c r="BG1453" s="458">
        <v>54</v>
      </c>
      <c r="BH1453" s="458">
        <v>55</v>
      </c>
      <c r="BI1453" s="458">
        <v>56</v>
      </c>
      <c r="BJ1453" s="458">
        <v>57</v>
      </c>
      <c r="BK1453" s="458">
        <v>58</v>
      </c>
      <c r="BL1453" s="458">
        <v>59</v>
      </c>
      <c r="BM1453" s="458">
        <v>60</v>
      </c>
      <c r="BN1453" s="458">
        <v>61</v>
      </c>
      <c r="BO1453" s="458">
        <v>62</v>
      </c>
      <c r="BP1453" s="458">
        <v>63</v>
      </c>
      <c r="BQ1453" s="458">
        <v>64</v>
      </c>
      <c r="BR1453" s="458">
        <v>65</v>
      </c>
      <c r="BS1453" s="458">
        <v>66</v>
      </c>
      <c r="BT1453" s="458">
        <v>67</v>
      </c>
      <c r="BU1453" s="458">
        <v>68</v>
      </c>
      <c r="BV1453" s="458">
        <v>69</v>
      </c>
      <c r="BW1453" s="458">
        <v>70</v>
      </c>
      <c r="BX1453" s="458">
        <v>71</v>
      </c>
      <c r="BY1453" s="458">
        <v>72</v>
      </c>
      <c r="BZ1453" s="458">
        <v>73</v>
      </c>
      <c r="CA1453" s="458">
        <v>74</v>
      </c>
      <c r="CB1453" s="458">
        <v>75</v>
      </c>
      <c r="CC1453" s="458">
        <v>76</v>
      </c>
      <c r="CD1453" s="458">
        <v>77</v>
      </c>
      <c r="CE1453" s="458">
        <v>78</v>
      </c>
      <c r="CF1453" s="458">
        <v>79</v>
      </c>
      <c r="CG1453" s="458">
        <v>80</v>
      </c>
      <c r="CH1453" s="458">
        <v>81</v>
      </c>
      <c r="CI1453" s="458">
        <v>82</v>
      </c>
      <c r="CJ1453" s="458">
        <v>83</v>
      </c>
      <c r="CK1453" s="458">
        <v>84</v>
      </c>
      <c r="CL1453" s="458">
        <v>85</v>
      </c>
      <c r="CM1453" s="458">
        <v>86</v>
      </c>
      <c r="CN1453" s="458">
        <v>87</v>
      </c>
      <c r="CO1453" s="458">
        <v>88</v>
      </c>
      <c r="CP1453" s="458">
        <v>89</v>
      </c>
      <c r="CQ1453" s="458">
        <v>90</v>
      </c>
      <c r="CR1453" s="458">
        <v>91</v>
      </c>
      <c r="CS1453" s="458">
        <v>92</v>
      </c>
      <c r="CT1453" s="458">
        <v>93</v>
      </c>
      <c r="CU1453" s="458">
        <v>94</v>
      </c>
      <c r="CV1453" s="458">
        <v>95</v>
      </c>
      <c r="CW1453" s="458">
        <v>96</v>
      </c>
      <c r="CX1453" s="458">
        <v>97</v>
      </c>
      <c r="CY1453" s="458">
        <v>98</v>
      </c>
      <c r="CZ1453" s="458">
        <v>99</v>
      </c>
      <c r="DA1453" s="458">
        <v>100</v>
      </c>
      <c r="DB1453" s="458">
        <v>101</v>
      </c>
      <c r="DC1453" s="458">
        <v>102</v>
      </c>
      <c r="DD1453" s="458">
        <v>103</v>
      </c>
      <c r="DE1453" s="458">
        <v>104</v>
      </c>
      <c r="DF1453" s="458">
        <v>105</v>
      </c>
      <c r="DG1453" s="458">
        <v>106</v>
      </c>
      <c r="DH1453" s="458">
        <v>107</v>
      </c>
      <c r="DI1453" s="458">
        <v>108</v>
      </c>
      <c r="DJ1453" s="458">
        <v>109</v>
      </c>
      <c r="DK1453" s="458">
        <v>110</v>
      </c>
      <c r="DL1453" s="458">
        <v>111</v>
      </c>
      <c r="DM1453" s="458">
        <v>112</v>
      </c>
      <c r="DN1453" s="458">
        <v>113</v>
      </c>
      <c r="DO1453" s="458">
        <v>114</v>
      </c>
      <c r="DP1453" s="458">
        <v>115</v>
      </c>
      <c r="DQ1453" s="458">
        <v>116</v>
      </c>
      <c r="DR1453" s="458">
        <v>117</v>
      </c>
      <c r="DS1453" s="458">
        <v>118</v>
      </c>
      <c r="DT1453" s="458">
        <v>119</v>
      </c>
      <c r="DU1453" s="458">
        <v>120</v>
      </c>
      <c r="DV1453" s="458">
        <v>121</v>
      </c>
      <c r="DW1453" s="458">
        <v>122</v>
      </c>
      <c r="DX1453" s="458">
        <v>123</v>
      </c>
      <c r="DY1453" s="458">
        <v>124</v>
      </c>
      <c r="DZ1453" s="458">
        <v>125</v>
      </c>
      <c r="EA1453" s="458">
        <v>126</v>
      </c>
      <c r="EB1453" s="458">
        <v>127</v>
      </c>
      <c r="EC1453" s="458">
        <v>128</v>
      </c>
      <c r="ED1453" s="458">
        <v>129</v>
      </c>
      <c r="EE1453" s="458">
        <v>130</v>
      </c>
      <c r="EF1453" s="458">
        <v>131</v>
      </c>
      <c r="EG1453" s="458">
        <v>132</v>
      </c>
      <c r="EH1453" s="458">
        <v>133</v>
      </c>
      <c r="EI1453" s="458">
        <v>134</v>
      </c>
      <c r="EJ1453" s="458">
        <v>135</v>
      </c>
      <c r="EK1453" s="458">
        <v>136</v>
      </c>
      <c r="EL1453" s="458">
        <v>137</v>
      </c>
      <c r="EM1453" s="458">
        <v>138</v>
      </c>
      <c r="EN1453" s="458">
        <v>139</v>
      </c>
      <c r="EO1453" s="458">
        <v>140</v>
      </c>
      <c r="EP1453" s="458">
        <v>141</v>
      </c>
      <c r="EQ1453" s="458">
        <v>142</v>
      </c>
      <c r="ER1453" s="458">
        <v>143</v>
      </c>
      <c r="ES1453" s="458">
        <v>144</v>
      </c>
      <c r="ET1453" s="458">
        <v>145</v>
      </c>
      <c r="EU1453" s="458">
        <v>146</v>
      </c>
      <c r="EV1453" s="458">
        <v>147</v>
      </c>
      <c r="EW1453" s="458">
        <v>148</v>
      </c>
      <c r="EX1453" s="458">
        <v>149</v>
      </c>
      <c r="EY1453" s="458">
        <v>150</v>
      </c>
      <c r="EZ1453" s="458">
        <v>151</v>
      </c>
      <c r="FA1453" s="458">
        <v>152</v>
      </c>
      <c r="FB1453" s="458">
        <v>153</v>
      </c>
      <c r="FC1453" s="458">
        <v>154</v>
      </c>
      <c r="FD1453" s="458">
        <v>155</v>
      </c>
      <c r="FE1453" s="458">
        <v>156</v>
      </c>
      <c r="FF1453" s="458">
        <v>157</v>
      </c>
      <c r="FG1453" s="458">
        <v>158</v>
      </c>
      <c r="FH1453" s="458">
        <v>159</v>
      </c>
      <c r="FI1453" s="458">
        <v>160</v>
      </c>
      <c r="FJ1453" s="458">
        <v>161</v>
      </c>
      <c r="FK1453" s="458">
        <v>162</v>
      </c>
      <c r="FL1453" s="458">
        <v>163</v>
      </c>
      <c r="FM1453" s="458">
        <v>164</v>
      </c>
      <c r="FN1453" s="458">
        <v>165</v>
      </c>
      <c r="FO1453" s="458">
        <v>166</v>
      </c>
      <c r="FP1453" s="458">
        <v>167</v>
      </c>
      <c r="FQ1453" s="458">
        <v>168</v>
      </c>
      <c r="FR1453" s="458">
        <v>169</v>
      </c>
      <c r="FS1453" s="458">
        <v>170</v>
      </c>
      <c r="FT1453" s="458">
        <v>171</v>
      </c>
      <c r="FU1453" s="458">
        <v>172</v>
      </c>
      <c r="FV1453" s="458">
        <v>173</v>
      </c>
      <c r="FW1453" s="458">
        <v>174</v>
      </c>
      <c r="FX1453" s="458">
        <v>175</v>
      </c>
      <c r="FY1453" s="458">
        <v>176</v>
      </c>
      <c r="FZ1453" s="458">
        <v>177</v>
      </c>
      <c r="GA1453" s="458">
        <v>178</v>
      </c>
      <c r="GB1453" s="458">
        <v>179</v>
      </c>
      <c r="GC1453" s="458">
        <v>180</v>
      </c>
      <c r="GD1453" s="458">
        <v>181</v>
      </c>
      <c r="GE1453" s="458">
        <v>182</v>
      </c>
      <c r="GF1453" s="458">
        <v>183</v>
      </c>
      <c r="GG1453" s="458">
        <v>184</v>
      </c>
      <c r="GH1453" s="458">
        <v>185</v>
      </c>
      <c r="GI1453" s="458">
        <v>186</v>
      </c>
      <c r="GJ1453" s="458">
        <v>187</v>
      </c>
      <c r="GK1453" s="458">
        <v>188</v>
      </c>
      <c r="GL1453" s="458">
        <v>189</v>
      </c>
      <c r="GM1453" s="458">
        <v>190</v>
      </c>
      <c r="GN1453" s="458">
        <v>191</v>
      </c>
      <c r="GO1453" s="458">
        <v>192</v>
      </c>
      <c r="GP1453" s="458">
        <v>193</v>
      </c>
      <c r="GQ1453" s="458">
        <v>194</v>
      </c>
      <c r="GR1453" s="458">
        <v>195</v>
      </c>
      <c r="GS1453" s="458">
        <v>196</v>
      </c>
      <c r="GT1453" s="458">
        <v>197</v>
      </c>
      <c r="GU1453" s="458">
        <v>198</v>
      </c>
      <c r="GV1453" s="458">
        <v>199</v>
      </c>
      <c r="GW1453" s="458">
        <v>200</v>
      </c>
      <c r="GX1453" s="458">
        <v>201</v>
      </c>
      <c r="GY1453" s="458">
        <v>202</v>
      </c>
      <c r="GZ1453" s="458">
        <v>203</v>
      </c>
      <c r="HA1453" s="458">
        <v>204</v>
      </c>
      <c r="HB1453" s="458">
        <v>205</v>
      </c>
      <c r="HC1453" s="458">
        <v>206</v>
      </c>
      <c r="HD1453" s="458">
        <v>207</v>
      </c>
      <c r="HE1453" s="458">
        <v>208</v>
      </c>
      <c r="HF1453" s="458">
        <v>209</v>
      </c>
      <c r="HG1453" s="458">
        <v>210</v>
      </c>
      <c r="HH1453" s="458">
        <v>211</v>
      </c>
      <c r="HI1453" s="458">
        <v>212</v>
      </c>
      <c r="HJ1453" s="458">
        <v>213</v>
      </c>
      <c r="HK1453" s="458">
        <v>214</v>
      </c>
      <c r="HL1453" s="458">
        <v>215</v>
      </c>
      <c r="HM1453" s="458">
        <v>216</v>
      </c>
      <c r="HN1453" s="458">
        <v>217</v>
      </c>
      <c r="HO1453" s="458">
        <v>218</v>
      </c>
      <c r="HP1453" s="458">
        <v>219</v>
      </c>
      <c r="HQ1453" s="458">
        <v>220</v>
      </c>
      <c r="HR1453" s="458">
        <v>221</v>
      </c>
      <c r="HS1453" s="458">
        <v>222</v>
      </c>
      <c r="HT1453" s="458">
        <v>223</v>
      </c>
      <c r="HU1453" s="458">
        <v>224</v>
      </c>
      <c r="HV1453" s="458">
        <v>225</v>
      </c>
      <c r="HW1453" s="458">
        <v>226</v>
      </c>
      <c r="HX1453" s="458">
        <v>227</v>
      </c>
      <c r="HY1453" s="458">
        <v>228</v>
      </c>
      <c r="HZ1453" s="458">
        <v>229</v>
      </c>
      <c r="IA1453" s="458">
        <v>230</v>
      </c>
      <c r="IB1453" s="458">
        <v>231</v>
      </c>
      <c r="IC1453" s="458">
        <v>232</v>
      </c>
      <c r="ID1453" s="458">
        <v>233</v>
      </c>
      <c r="IE1453" s="458">
        <v>234</v>
      </c>
      <c r="IF1453" s="458">
        <v>235</v>
      </c>
      <c r="IG1453" s="458">
        <v>236</v>
      </c>
      <c r="IH1453" s="458">
        <v>237</v>
      </c>
      <c r="II1453" s="458">
        <v>238</v>
      </c>
      <c r="IJ1453" s="458">
        <v>239</v>
      </c>
      <c r="IK1453" s="458">
        <v>240</v>
      </c>
      <c r="IL1453" s="458">
        <v>241</v>
      </c>
      <c r="IM1453" s="458">
        <v>242</v>
      </c>
      <c r="IN1453" s="458">
        <v>243</v>
      </c>
      <c r="IO1453" s="458">
        <v>244</v>
      </c>
      <c r="IP1453" s="458">
        <v>245</v>
      </c>
      <c r="IQ1453" s="458">
        <v>246</v>
      </c>
      <c r="IR1453" s="458">
        <v>247</v>
      </c>
      <c r="IS1453" s="458">
        <v>248</v>
      </c>
      <c r="IT1453" s="458">
        <v>249</v>
      </c>
      <c r="IU1453" s="458">
        <v>250</v>
      </c>
      <c r="IV1453" s="458">
        <v>251</v>
      </c>
      <c r="IW1453" s="458">
        <v>252</v>
      </c>
      <c r="IX1453" s="458">
        <v>253</v>
      </c>
      <c r="IY1453" s="458">
        <v>254</v>
      </c>
      <c r="IZ1453" s="458">
        <v>255</v>
      </c>
      <c r="JA1453" s="458">
        <v>256</v>
      </c>
      <c r="JB1453" s="458">
        <v>257</v>
      </c>
      <c r="JC1453" s="458">
        <v>258</v>
      </c>
      <c r="JD1453" s="458">
        <v>259</v>
      </c>
      <c r="JE1453" s="458">
        <v>260</v>
      </c>
      <c r="JF1453" s="458">
        <v>261</v>
      </c>
      <c r="JG1453" s="458">
        <v>262</v>
      </c>
      <c r="JH1453" s="458">
        <v>263</v>
      </c>
      <c r="JI1453" s="458">
        <v>264</v>
      </c>
      <c r="JJ1453" s="458">
        <v>265</v>
      </c>
      <c r="JK1453" s="458">
        <v>266</v>
      </c>
      <c r="JL1453" s="458">
        <v>267</v>
      </c>
      <c r="JM1453" s="458">
        <v>268</v>
      </c>
      <c r="JN1453" s="458">
        <v>269</v>
      </c>
      <c r="JO1453" s="458">
        <v>270</v>
      </c>
      <c r="JP1453" s="458">
        <v>271</v>
      </c>
      <c r="JQ1453" s="458">
        <v>272</v>
      </c>
      <c r="JR1453" s="458">
        <v>273</v>
      </c>
      <c r="JS1453" s="458">
        <v>274</v>
      </c>
      <c r="JT1453" s="458">
        <v>275</v>
      </c>
      <c r="JU1453" s="458">
        <v>276</v>
      </c>
      <c r="JV1453" s="458">
        <v>277</v>
      </c>
      <c r="JW1453" s="458">
        <v>278</v>
      </c>
      <c r="JX1453" s="458">
        <v>279</v>
      </c>
      <c r="JY1453" s="458">
        <v>280</v>
      </c>
      <c r="JZ1453" s="458">
        <v>281</v>
      </c>
      <c r="KA1453" s="458">
        <v>282</v>
      </c>
      <c r="KB1453" s="458">
        <v>283</v>
      </c>
      <c r="KC1453" s="458">
        <v>284</v>
      </c>
      <c r="KD1453" s="458">
        <v>285</v>
      </c>
      <c r="KE1453" s="458">
        <v>286</v>
      </c>
      <c r="KF1453" s="458">
        <v>287</v>
      </c>
      <c r="KG1453" s="458">
        <v>288</v>
      </c>
      <c r="KH1453" s="458">
        <v>289</v>
      </c>
      <c r="KJ1453" s="458">
        <v>290</v>
      </c>
      <c r="KK1453" s="458">
        <v>291</v>
      </c>
      <c r="KL1453" s="458">
        <v>292</v>
      </c>
      <c r="KM1453" s="458">
        <v>293</v>
      </c>
    </row>
    <row r="1454" spans="4:299" x14ac:dyDescent="0.2">
      <c r="E1454" s="428" t="s">
        <v>157</v>
      </c>
      <c r="F1454" s="426">
        <v>199</v>
      </c>
      <c r="G1454" s="426">
        <v>168</v>
      </c>
      <c r="H1454" s="426">
        <v>135</v>
      </c>
      <c r="I1454" s="426">
        <v>286</v>
      </c>
      <c r="J1454" s="426">
        <v>73</v>
      </c>
      <c r="K1454" s="426">
        <v>75</v>
      </c>
      <c r="L1454" s="426">
        <v>250</v>
      </c>
      <c r="M1454" s="426">
        <v>191</v>
      </c>
      <c r="N1454" s="426">
        <v>161</v>
      </c>
      <c r="O1454" s="426">
        <v>89</v>
      </c>
      <c r="P1454" s="426">
        <v>49</v>
      </c>
      <c r="Q1454" s="426">
        <v>145</v>
      </c>
      <c r="R1454" s="426">
        <v>242</v>
      </c>
      <c r="S1454" s="426">
        <v>56</v>
      </c>
      <c r="T1454" s="426">
        <v>177</v>
      </c>
      <c r="U1454" s="426">
        <v>33</v>
      </c>
      <c r="V1454" s="426">
        <v>288</v>
      </c>
      <c r="W1454" s="426">
        <v>1</v>
      </c>
      <c r="X1454" s="426">
        <v>167</v>
      </c>
      <c r="Y1454" s="426">
        <v>91</v>
      </c>
      <c r="Z1454" s="426">
        <v>198</v>
      </c>
      <c r="AA1454" s="426">
        <v>186</v>
      </c>
      <c r="AB1454" s="426">
        <v>251</v>
      </c>
      <c r="AC1454" s="426">
        <v>157</v>
      </c>
      <c r="AD1454" s="426">
        <v>237</v>
      </c>
      <c r="AE1454" s="426">
        <v>222</v>
      </c>
      <c r="AF1454" s="426">
        <v>259</v>
      </c>
      <c r="AG1454" s="426">
        <v>159</v>
      </c>
      <c r="AH1454" s="426">
        <v>252</v>
      </c>
      <c r="AI1454" s="426">
        <v>77</v>
      </c>
      <c r="AJ1454" s="426">
        <v>15</v>
      </c>
      <c r="AK1454" s="426">
        <v>41</v>
      </c>
      <c r="AL1454" s="426">
        <v>120</v>
      </c>
      <c r="AM1454" s="426">
        <v>107</v>
      </c>
      <c r="AN1454" s="426">
        <v>137</v>
      </c>
      <c r="AO1454" s="426">
        <v>188</v>
      </c>
      <c r="AP1454" s="426">
        <v>63</v>
      </c>
      <c r="AQ1454" s="426">
        <v>132</v>
      </c>
      <c r="AR1454" s="426">
        <v>203</v>
      </c>
      <c r="AS1454" s="426">
        <v>32</v>
      </c>
      <c r="AT1454" s="426">
        <v>175</v>
      </c>
      <c r="AU1454" s="426">
        <v>196</v>
      </c>
      <c r="AV1454" s="426">
        <v>86</v>
      </c>
      <c r="AW1454" s="426">
        <v>202</v>
      </c>
      <c r="AX1454" s="426">
        <v>121</v>
      </c>
      <c r="AY1454" s="426">
        <v>64</v>
      </c>
      <c r="AZ1454" s="426">
        <v>105</v>
      </c>
      <c r="BA1454" s="426">
        <v>172</v>
      </c>
      <c r="BB1454" s="426">
        <v>240</v>
      </c>
      <c r="BC1454" s="426">
        <v>9</v>
      </c>
      <c r="BD1454" s="426">
        <v>293</v>
      </c>
      <c r="BE1454" s="426">
        <v>193</v>
      </c>
      <c r="BF1454" s="426">
        <v>180</v>
      </c>
      <c r="BG1454" s="426">
        <v>116</v>
      </c>
      <c r="BH1454" s="426">
        <v>113</v>
      </c>
      <c r="BI1454" s="426">
        <v>4</v>
      </c>
      <c r="BJ1454" s="426">
        <v>158</v>
      </c>
      <c r="BK1454" s="426">
        <v>99</v>
      </c>
      <c r="BL1454" s="426">
        <v>28</v>
      </c>
      <c r="BM1454" s="426">
        <v>221</v>
      </c>
      <c r="BN1454" s="426">
        <v>284</v>
      </c>
      <c r="BO1454" s="426">
        <v>239</v>
      </c>
      <c r="BP1454" s="426">
        <v>102</v>
      </c>
      <c r="BQ1454" s="426">
        <v>16</v>
      </c>
      <c r="BR1454" s="426">
        <v>213</v>
      </c>
      <c r="BS1454" s="426">
        <v>220</v>
      </c>
      <c r="BT1454" s="426">
        <v>101</v>
      </c>
      <c r="BU1454" s="426">
        <v>45</v>
      </c>
      <c r="BV1454" s="426">
        <v>25</v>
      </c>
      <c r="BW1454" s="426">
        <v>207</v>
      </c>
      <c r="BX1454" s="426">
        <v>263</v>
      </c>
      <c r="BY1454" s="426">
        <v>53</v>
      </c>
      <c r="BZ1454" s="426">
        <v>231</v>
      </c>
      <c r="CA1454" s="426">
        <v>152</v>
      </c>
      <c r="CB1454" s="426">
        <v>123</v>
      </c>
      <c r="CC1454" s="426">
        <v>292</v>
      </c>
      <c r="CD1454" s="426">
        <v>128</v>
      </c>
      <c r="CE1454" s="426">
        <v>187</v>
      </c>
      <c r="CF1454" s="426">
        <v>143</v>
      </c>
      <c r="CG1454" s="426">
        <v>39</v>
      </c>
      <c r="CH1454" s="426">
        <v>34</v>
      </c>
      <c r="CI1454" s="426">
        <v>195</v>
      </c>
      <c r="CJ1454" s="426">
        <v>219</v>
      </c>
      <c r="CK1454" s="426">
        <v>81</v>
      </c>
      <c r="CL1454" s="426">
        <v>94</v>
      </c>
      <c r="CM1454" s="426">
        <v>5</v>
      </c>
      <c r="CN1454" s="426">
        <v>280</v>
      </c>
      <c r="CO1454" s="426">
        <v>29</v>
      </c>
      <c r="CP1454" s="426">
        <v>192</v>
      </c>
      <c r="CQ1454" s="426">
        <v>181</v>
      </c>
      <c r="CR1454" s="426">
        <v>58</v>
      </c>
      <c r="CS1454" s="426">
        <v>169</v>
      </c>
      <c r="CT1454" s="426">
        <v>262</v>
      </c>
      <c r="CU1454" s="426">
        <v>22</v>
      </c>
      <c r="CV1454" s="426">
        <v>88</v>
      </c>
      <c r="CW1454" s="426">
        <v>125</v>
      </c>
      <c r="CX1454" s="426">
        <v>163</v>
      </c>
      <c r="CY1454" s="426">
        <v>260</v>
      </c>
      <c r="CZ1454" s="426">
        <v>166</v>
      </c>
      <c r="DA1454" s="426">
        <v>144</v>
      </c>
      <c r="DB1454" s="426">
        <v>160</v>
      </c>
      <c r="DC1454" s="426">
        <v>109</v>
      </c>
      <c r="DD1454" s="426">
        <v>136</v>
      </c>
      <c r="DE1454" s="426">
        <v>265</v>
      </c>
      <c r="DF1454" s="426">
        <v>164</v>
      </c>
      <c r="DG1454" s="426">
        <v>148</v>
      </c>
      <c r="DH1454" s="426">
        <v>174</v>
      </c>
      <c r="DI1454" s="426">
        <v>215</v>
      </c>
      <c r="DJ1454" s="426">
        <v>255</v>
      </c>
      <c r="DK1454" s="426">
        <v>46</v>
      </c>
      <c r="DL1454" s="426">
        <v>69</v>
      </c>
      <c r="DM1454" s="426">
        <v>248</v>
      </c>
      <c r="DN1454" s="426">
        <v>112</v>
      </c>
      <c r="DO1454" s="426">
        <v>238</v>
      </c>
      <c r="DP1454" s="426">
        <v>57</v>
      </c>
      <c r="DQ1454" s="426">
        <v>182</v>
      </c>
      <c r="DR1454" s="426">
        <v>133</v>
      </c>
      <c r="DS1454" s="426">
        <v>254</v>
      </c>
      <c r="DT1454" s="426">
        <v>210</v>
      </c>
      <c r="DU1454" s="426">
        <v>43</v>
      </c>
      <c r="DV1454" s="426">
        <v>247</v>
      </c>
      <c r="DW1454" s="426">
        <v>138</v>
      </c>
      <c r="DX1454" s="426">
        <v>232</v>
      </c>
      <c r="DY1454" s="426">
        <v>37</v>
      </c>
      <c r="DZ1454" s="426">
        <v>97</v>
      </c>
      <c r="EA1454" s="426">
        <v>275</v>
      </c>
      <c r="EB1454" s="426">
        <v>228</v>
      </c>
      <c r="EC1454" s="426">
        <v>156</v>
      </c>
      <c r="ED1454" s="426">
        <v>266</v>
      </c>
      <c r="EE1454" s="426">
        <v>216</v>
      </c>
      <c r="EF1454" s="426">
        <v>17</v>
      </c>
      <c r="EG1454" s="426">
        <v>189</v>
      </c>
      <c r="EH1454" s="426">
        <v>117</v>
      </c>
      <c r="EI1454" s="426">
        <v>27</v>
      </c>
      <c r="EJ1454" s="426">
        <v>273</v>
      </c>
      <c r="EK1454" s="426">
        <v>35</v>
      </c>
      <c r="EL1454" s="426">
        <v>183</v>
      </c>
      <c r="EM1454" s="426">
        <v>134</v>
      </c>
      <c r="EN1454" s="426">
        <v>30</v>
      </c>
      <c r="EO1454" s="426">
        <v>59</v>
      </c>
      <c r="EP1454" s="426">
        <v>139</v>
      </c>
      <c r="EQ1454" s="426">
        <v>243</v>
      </c>
      <c r="ER1454" s="426">
        <v>36</v>
      </c>
      <c r="ES1454" s="426">
        <v>42</v>
      </c>
      <c r="ET1454" s="426">
        <v>126</v>
      </c>
      <c r="EU1454" s="426">
        <v>223</v>
      </c>
      <c r="EV1454" s="426">
        <v>103</v>
      </c>
      <c r="EW1454" s="426">
        <v>65</v>
      </c>
      <c r="EX1454" s="426">
        <v>211</v>
      </c>
      <c r="EY1454" s="426">
        <v>78</v>
      </c>
      <c r="EZ1454" s="426">
        <v>74</v>
      </c>
      <c r="FA1454" s="426">
        <v>204</v>
      </c>
      <c r="FB1454" s="426">
        <v>150</v>
      </c>
      <c r="FC1454" s="426">
        <v>226</v>
      </c>
      <c r="FD1454" s="426">
        <v>111</v>
      </c>
      <c r="FE1454" s="426">
        <v>23</v>
      </c>
      <c r="FF1454" s="426">
        <v>68</v>
      </c>
      <c r="FG1454" s="426">
        <v>20</v>
      </c>
      <c r="FH1454" s="426">
        <v>241</v>
      </c>
      <c r="FI1454" s="426">
        <v>146</v>
      </c>
      <c r="FJ1454" s="426">
        <v>118</v>
      </c>
      <c r="FK1454" s="426">
        <v>271</v>
      </c>
      <c r="FL1454" s="426">
        <v>209</v>
      </c>
      <c r="FM1454" s="426">
        <v>90</v>
      </c>
      <c r="FN1454" s="426">
        <v>71</v>
      </c>
      <c r="FO1454" s="426">
        <v>218</v>
      </c>
      <c r="FP1454" s="426">
        <v>200</v>
      </c>
      <c r="FQ1454" s="426">
        <v>96</v>
      </c>
      <c r="FR1454" s="426">
        <v>26</v>
      </c>
      <c r="FS1454" s="426">
        <v>6</v>
      </c>
      <c r="FT1454" s="426">
        <v>40</v>
      </c>
      <c r="FU1454" s="426">
        <v>10</v>
      </c>
      <c r="FV1454" s="426">
        <v>276</v>
      </c>
      <c r="FW1454" s="426">
        <v>85</v>
      </c>
      <c r="FX1454" s="426">
        <v>236</v>
      </c>
      <c r="FY1454" s="426">
        <v>282</v>
      </c>
      <c r="FZ1454" s="426">
        <v>205</v>
      </c>
      <c r="GA1454" s="426">
        <v>12</v>
      </c>
      <c r="GB1454" s="426">
        <v>227</v>
      </c>
      <c r="GC1454" s="426">
        <v>267</v>
      </c>
      <c r="GD1454" s="426">
        <v>173</v>
      </c>
      <c r="GE1454" s="426">
        <v>149</v>
      </c>
      <c r="GF1454" s="426">
        <v>269</v>
      </c>
      <c r="GG1454" s="426">
        <v>92</v>
      </c>
      <c r="GH1454" s="426">
        <v>98</v>
      </c>
      <c r="GI1454" s="426">
        <v>82</v>
      </c>
      <c r="GJ1454" s="426">
        <v>246</v>
      </c>
      <c r="GK1454" s="426">
        <v>87</v>
      </c>
      <c r="GL1454" s="426">
        <v>70</v>
      </c>
      <c r="GM1454" s="426">
        <v>127</v>
      </c>
      <c r="GN1454" s="426">
        <v>257</v>
      </c>
      <c r="GO1454" s="426">
        <v>50</v>
      </c>
      <c r="GP1454" s="426">
        <v>80</v>
      </c>
      <c r="GQ1454" s="426">
        <v>233</v>
      </c>
      <c r="GR1454" s="426">
        <v>197</v>
      </c>
      <c r="GS1454" s="426">
        <v>155</v>
      </c>
      <c r="GT1454" s="426">
        <v>18</v>
      </c>
      <c r="GU1454" s="426">
        <v>95</v>
      </c>
      <c r="GV1454" s="426">
        <v>290</v>
      </c>
      <c r="GW1454" s="426">
        <v>274</v>
      </c>
      <c r="GX1454" s="426">
        <v>230</v>
      </c>
      <c r="GY1454" s="426">
        <v>283</v>
      </c>
      <c r="GZ1454" s="426">
        <v>249</v>
      </c>
      <c r="HA1454" s="426">
        <v>208</v>
      </c>
      <c r="HB1454" s="426">
        <v>21</v>
      </c>
      <c r="HC1454" s="426">
        <v>153</v>
      </c>
      <c r="HD1454" s="426">
        <v>170</v>
      </c>
      <c r="HE1454" s="426">
        <v>67</v>
      </c>
      <c r="HF1454" s="426">
        <v>176</v>
      </c>
      <c r="HG1454" s="426">
        <v>11</v>
      </c>
      <c r="HH1454" s="426">
        <v>79</v>
      </c>
      <c r="HI1454" s="426">
        <v>130</v>
      </c>
      <c r="HJ1454" s="426">
        <v>151</v>
      </c>
      <c r="HK1454" s="426">
        <v>3</v>
      </c>
      <c r="HL1454" s="426">
        <v>291</v>
      </c>
      <c r="HM1454" s="426">
        <v>14</v>
      </c>
      <c r="HN1454" s="426">
        <v>54</v>
      </c>
      <c r="HO1454" s="426">
        <v>194</v>
      </c>
      <c r="HP1454" s="426">
        <v>76</v>
      </c>
      <c r="HQ1454" s="426">
        <v>258</v>
      </c>
      <c r="HR1454" s="426">
        <v>190</v>
      </c>
      <c r="HS1454" s="426">
        <v>44</v>
      </c>
      <c r="HT1454" s="426">
        <v>72</v>
      </c>
      <c r="HU1454" s="426">
        <v>100</v>
      </c>
      <c r="HV1454" s="426">
        <v>13</v>
      </c>
      <c r="HW1454" s="426">
        <v>129</v>
      </c>
      <c r="HX1454" s="426">
        <v>106</v>
      </c>
      <c r="HY1454" s="426">
        <v>179</v>
      </c>
      <c r="HZ1454" s="426">
        <v>62</v>
      </c>
      <c r="IA1454" s="426">
        <v>256</v>
      </c>
      <c r="IB1454" s="426">
        <v>60</v>
      </c>
      <c r="IC1454" s="426">
        <v>131</v>
      </c>
      <c r="ID1454" s="426">
        <v>217</v>
      </c>
      <c r="IE1454" s="426">
        <v>281</v>
      </c>
      <c r="IF1454" s="426">
        <v>206</v>
      </c>
      <c r="IG1454" s="426">
        <v>55</v>
      </c>
      <c r="IH1454" s="426">
        <v>261</v>
      </c>
      <c r="II1454" s="426">
        <v>225</v>
      </c>
      <c r="IJ1454" s="426">
        <v>140</v>
      </c>
      <c r="IK1454" s="426">
        <v>2</v>
      </c>
      <c r="IL1454" s="426">
        <v>234</v>
      </c>
      <c r="IM1454" s="426">
        <v>19</v>
      </c>
      <c r="IN1454" s="426">
        <v>124</v>
      </c>
      <c r="IO1454" s="426">
        <v>185</v>
      </c>
      <c r="IP1454" s="426">
        <v>114</v>
      </c>
      <c r="IQ1454" s="426">
        <v>270</v>
      </c>
      <c r="IR1454" s="426">
        <v>108</v>
      </c>
      <c r="IS1454" s="426">
        <v>235</v>
      </c>
      <c r="IT1454" s="426">
        <v>52</v>
      </c>
      <c r="IU1454" s="426">
        <v>253</v>
      </c>
      <c r="IV1454" s="426">
        <v>119</v>
      </c>
      <c r="IW1454" s="426">
        <v>24</v>
      </c>
      <c r="IX1454" s="426">
        <v>277</v>
      </c>
      <c r="IY1454" s="426">
        <v>31</v>
      </c>
      <c r="IZ1454" s="426">
        <v>287</v>
      </c>
      <c r="JA1454" s="426">
        <v>245</v>
      </c>
      <c r="JB1454" s="426">
        <v>278</v>
      </c>
      <c r="JC1454" s="426">
        <v>84</v>
      </c>
      <c r="JD1454" s="426">
        <v>115</v>
      </c>
      <c r="JE1454" s="426">
        <v>51</v>
      </c>
      <c r="JF1454" s="426">
        <v>272</v>
      </c>
      <c r="JG1454" s="426">
        <v>110</v>
      </c>
      <c r="JH1454" s="426">
        <v>122</v>
      </c>
      <c r="JI1454" s="426">
        <v>7</v>
      </c>
      <c r="JJ1454" s="426">
        <v>141</v>
      </c>
      <c r="JK1454" s="426">
        <v>162</v>
      </c>
      <c r="JL1454" s="426">
        <v>229</v>
      </c>
      <c r="JM1454" s="426">
        <v>104</v>
      </c>
      <c r="JN1454" s="426">
        <v>212</v>
      </c>
      <c r="JO1454" s="426">
        <v>66</v>
      </c>
      <c r="JP1454" s="426">
        <v>264</v>
      </c>
      <c r="JQ1454" s="426">
        <v>83</v>
      </c>
      <c r="JR1454" s="426">
        <v>165</v>
      </c>
      <c r="JS1454" s="426">
        <v>61</v>
      </c>
      <c r="JT1454" s="426">
        <v>8</v>
      </c>
      <c r="JU1454" s="426">
        <v>244</v>
      </c>
      <c r="JV1454" s="426">
        <v>201</v>
      </c>
      <c r="JW1454" s="426">
        <v>224</v>
      </c>
      <c r="JX1454" s="426">
        <v>142</v>
      </c>
      <c r="JY1454" s="426">
        <v>289</v>
      </c>
      <c r="JZ1454" s="426">
        <v>214</v>
      </c>
      <c r="KA1454" s="426">
        <v>38</v>
      </c>
      <c r="KB1454" s="426">
        <v>147</v>
      </c>
      <c r="KC1454" s="426">
        <v>47</v>
      </c>
      <c r="KD1454" s="426">
        <v>279</v>
      </c>
      <c r="KE1454" s="426">
        <v>178</v>
      </c>
      <c r="KF1454" s="426">
        <v>93</v>
      </c>
      <c r="KG1454" s="426">
        <v>171</v>
      </c>
      <c r="KH1454" s="426">
        <v>285</v>
      </c>
      <c r="KJ1454" s="426">
        <v>154</v>
      </c>
      <c r="KK1454" s="426">
        <v>268</v>
      </c>
      <c r="KL1454" s="426">
        <v>184</v>
      </c>
      <c r="KM1454" s="426">
        <v>48</v>
      </c>
    </row>
    <row r="1455" spans="4:299" x14ac:dyDescent="0.2">
      <c r="E1455" s="428" t="s">
        <v>159</v>
      </c>
      <c r="F1455" s="426">
        <v>114</v>
      </c>
      <c r="G1455" s="426">
        <v>8</v>
      </c>
      <c r="H1455" s="426">
        <v>69</v>
      </c>
      <c r="I1455" s="426">
        <v>23</v>
      </c>
      <c r="J1455" s="426">
        <v>17</v>
      </c>
      <c r="K1455" s="426">
        <v>233</v>
      </c>
      <c r="L1455" s="426">
        <v>73</v>
      </c>
      <c r="M1455" s="426">
        <v>237</v>
      </c>
      <c r="N1455" s="426">
        <v>36</v>
      </c>
      <c r="O1455" s="426">
        <v>96</v>
      </c>
      <c r="P1455" s="426">
        <v>30</v>
      </c>
      <c r="Q1455" s="426">
        <v>94</v>
      </c>
      <c r="R1455" s="426">
        <v>197</v>
      </c>
      <c r="S1455" s="426">
        <v>136</v>
      </c>
      <c r="T1455" s="426">
        <v>117</v>
      </c>
      <c r="U1455" s="426">
        <v>240</v>
      </c>
      <c r="V1455" s="426">
        <v>21</v>
      </c>
      <c r="W1455" s="426">
        <v>146</v>
      </c>
      <c r="X1455" s="426">
        <v>288</v>
      </c>
      <c r="Y1455" s="426">
        <v>138</v>
      </c>
      <c r="Z1455" s="426">
        <v>134</v>
      </c>
      <c r="AA1455" s="426">
        <v>265</v>
      </c>
      <c r="AB1455" s="426">
        <v>181</v>
      </c>
      <c r="AC1455" s="426">
        <v>292</v>
      </c>
      <c r="AD1455" s="426">
        <v>34</v>
      </c>
      <c r="AE1455" s="426">
        <v>90</v>
      </c>
      <c r="AF1455" s="426">
        <v>226</v>
      </c>
      <c r="AG1455" s="426">
        <v>221</v>
      </c>
      <c r="AH1455" s="426">
        <v>46</v>
      </c>
      <c r="AI1455" s="426">
        <v>266</v>
      </c>
      <c r="AJ1455" s="426">
        <v>207</v>
      </c>
      <c r="AK1455" s="426">
        <v>13</v>
      </c>
      <c r="AL1455" s="426">
        <v>284</v>
      </c>
      <c r="AM1455" s="426">
        <v>112</v>
      </c>
      <c r="AN1455" s="426">
        <v>234</v>
      </c>
      <c r="AO1455" s="426">
        <v>57</v>
      </c>
      <c r="AP1455" s="426">
        <v>285</v>
      </c>
      <c r="AQ1455" s="426">
        <v>109</v>
      </c>
      <c r="AR1455" s="426">
        <v>276</v>
      </c>
      <c r="AS1455" s="426">
        <v>182</v>
      </c>
      <c r="AT1455" s="426">
        <v>274</v>
      </c>
      <c r="AU1455" s="426">
        <v>143</v>
      </c>
      <c r="AV1455" s="426">
        <v>287</v>
      </c>
      <c r="AW1455" s="426">
        <v>121</v>
      </c>
      <c r="AX1455" s="426">
        <v>102</v>
      </c>
      <c r="AY1455" s="426">
        <v>70</v>
      </c>
      <c r="AZ1455" s="426">
        <v>160</v>
      </c>
      <c r="BA1455" s="426">
        <v>227</v>
      </c>
      <c r="BB1455" s="426">
        <v>38</v>
      </c>
      <c r="BC1455" s="426">
        <v>93</v>
      </c>
      <c r="BD1455" s="426">
        <v>170</v>
      </c>
      <c r="BE1455" s="426">
        <v>258</v>
      </c>
      <c r="BF1455" s="426">
        <v>281</v>
      </c>
      <c r="BG1455" s="426">
        <v>101</v>
      </c>
      <c r="BH1455" s="426">
        <v>199</v>
      </c>
      <c r="BI1455" s="426">
        <v>47</v>
      </c>
      <c r="BJ1455" s="426">
        <v>230</v>
      </c>
      <c r="BK1455" s="426">
        <v>264</v>
      </c>
      <c r="BL1455" s="426">
        <v>163</v>
      </c>
      <c r="BM1455" s="426">
        <v>86</v>
      </c>
      <c r="BN1455" s="426">
        <v>44</v>
      </c>
      <c r="BO1455" s="426">
        <v>208</v>
      </c>
      <c r="BP1455" s="426">
        <v>40</v>
      </c>
      <c r="BQ1455" s="426">
        <v>55</v>
      </c>
      <c r="BR1455" s="426">
        <v>14</v>
      </c>
      <c r="BS1455" s="426">
        <v>62</v>
      </c>
      <c r="BT1455" s="426">
        <v>245</v>
      </c>
      <c r="BU1455" s="426">
        <v>19</v>
      </c>
      <c r="BV1455" s="426">
        <v>122</v>
      </c>
      <c r="BW1455" s="426">
        <v>133</v>
      </c>
      <c r="BX1455" s="426">
        <v>291</v>
      </c>
      <c r="BY1455" s="426">
        <v>180</v>
      </c>
      <c r="BZ1455" s="426">
        <v>7</v>
      </c>
      <c r="CA1455" s="426">
        <v>158</v>
      </c>
      <c r="CB1455" s="426">
        <v>131</v>
      </c>
      <c r="CC1455" s="426">
        <v>202</v>
      </c>
      <c r="CD1455" s="426">
        <v>65</v>
      </c>
      <c r="CE1455" s="426">
        <v>152</v>
      </c>
      <c r="CF1455" s="426">
        <v>198</v>
      </c>
      <c r="CG1455" s="426">
        <v>242</v>
      </c>
      <c r="CH1455" s="426">
        <v>2</v>
      </c>
      <c r="CI1455" s="426">
        <v>206</v>
      </c>
      <c r="CJ1455" s="426">
        <v>161</v>
      </c>
      <c r="CK1455" s="426">
        <v>243</v>
      </c>
      <c r="CL1455" s="426">
        <v>282</v>
      </c>
      <c r="CM1455" s="426">
        <v>42</v>
      </c>
      <c r="CN1455" s="426">
        <v>66</v>
      </c>
      <c r="CO1455" s="426">
        <v>267</v>
      </c>
      <c r="CP1455" s="426">
        <v>148</v>
      </c>
      <c r="CQ1455" s="426">
        <v>116</v>
      </c>
      <c r="CR1455" s="426">
        <v>20</v>
      </c>
      <c r="CS1455" s="426">
        <v>120</v>
      </c>
      <c r="CT1455" s="426">
        <v>126</v>
      </c>
      <c r="CU1455" s="426">
        <v>272</v>
      </c>
      <c r="CV1455" s="426">
        <v>171</v>
      </c>
      <c r="CW1455" s="426">
        <v>164</v>
      </c>
      <c r="CX1455" s="426">
        <v>254</v>
      </c>
      <c r="CY1455" s="426">
        <v>290</v>
      </c>
      <c r="CZ1455" s="426">
        <v>231</v>
      </c>
      <c r="DA1455" s="426">
        <v>139</v>
      </c>
      <c r="DB1455" s="426">
        <v>174</v>
      </c>
      <c r="DC1455" s="426">
        <v>211</v>
      </c>
      <c r="DD1455" s="426">
        <v>229</v>
      </c>
      <c r="DE1455" s="426">
        <v>257</v>
      </c>
      <c r="DF1455" s="426">
        <v>41</v>
      </c>
      <c r="DG1455" s="426">
        <v>78</v>
      </c>
      <c r="DH1455" s="426">
        <v>216</v>
      </c>
      <c r="DI1455" s="426">
        <v>75</v>
      </c>
      <c r="DJ1455" s="426">
        <v>173</v>
      </c>
      <c r="DK1455" s="426">
        <v>248</v>
      </c>
      <c r="DL1455" s="426">
        <v>157</v>
      </c>
      <c r="DM1455" s="426">
        <v>28</v>
      </c>
      <c r="DN1455" s="426">
        <v>37</v>
      </c>
      <c r="DO1455" s="426">
        <v>201</v>
      </c>
      <c r="DP1455" s="426">
        <v>33</v>
      </c>
      <c r="DQ1455" s="426">
        <v>95</v>
      </c>
      <c r="DR1455" s="426">
        <v>165</v>
      </c>
      <c r="DS1455" s="426">
        <v>255</v>
      </c>
      <c r="DT1455" s="426">
        <v>103</v>
      </c>
      <c r="DU1455" s="426">
        <v>247</v>
      </c>
      <c r="DV1455" s="426">
        <v>115</v>
      </c>
      <c r="DW1455" s="426">
        <v>124</v>
      </c>
      <c r="DX1455" s="426">
        <v>149</v>
      </c>
      <c r="DY1455" s="426">
        <v>186</v>
      </c>
      <c r="DZ1455" s="426">
        <v>49</v>
      </c>
      <c r="EA1455" s="426">
        <v>269</v>
      </c>
      <c r="EB1455" s="426">
        <v>111</v>
      </c>
      <c r="EC1455" s="426">
        <v>4</v>
      </c>
      <c r="ED1455" s="426">
        <v>275</v>
      </c>
      <c r="EE1455" s="426">
        <v>83</v>
      </c>
      <c r="EF1455" s="426">
        <v>85</v>
      </c>
      <c r="EG1455" s="426">
        <v>224</v>
      </c>
      <c r="EH1455" s="426">
        <v>130</v>
      </c>
      <c r="EI1455" s="426">
        <v>262</v>
      </c>
      <c r="EJ1455" s="426">
        <v>87</v>
      </c>
      <c r="EK1455" s="426">
        <v>84</v>
      </c>
      <c r="EL1455" s="426">
        <v>31</v>
      </c>
      <c r="EM1455" s="426">
        <v>92</v>
      </c>
      <c r="EN1455" s="426">
        <v>155</v>
      </c>
      <c r="EO1455" s="426">
        <v>53</v>
      </c>
      <c r="EP1455" s="426">
        <v>27</v>
      </c>
      <c r="EQ1455" s="426">
        <v>219</v>
      </c>
      <c r="ER1455" s="426">
        <v>107</v>
      </c>
      <c r="ES1455" s="426">
        <v>250</v>
      </c>
      <c r="ET1455" s="426">
        <v>168</v>
      </c>
      <c r="EU1455" s="426">
        <v>140</v>
      </c>
      <c r="EV1455" s="426">
        <v>29</v>
      </c>
      <c r="EW1455" s="426">
        <v>6</v>
      </c>
      <c r="EX1455" s="426">
        <v>283</v>
      </c>
      <c r="EY1455" s="426">
        <v>56</v>
      </c>
      <c r="EZ1455" s="426">
        <v>273</v>
      </c>
      <c r="FA1455" s="426">
        <v>26</v>
      </c>
      <c r="FB1455" s="426">
        <v>105</v>
      </c>
      <c r="FC1455" s="426">
        <v>263</v>
      </c>
      <c r="FD1455" s="426">
        <v>82</v>
      </c>
      <c r="FE1455" s="426">
        <v>150</v>
      </c>
      <c r="FF1455" s="426">
        <v>125</v>
      </c>
      <c r="FG1455" s="426">
        <v>200</v>
      </c>
      <c r="FH1455" s="426">
        <v>256</v>
      </c>
      <c r="FI1455" s="426">
        <v>271</v>
      </c>
      <c r="FJ1455" s="426">
        <v>184</v>
      </c>
      <c r="FK1455" s="426">
        <v>203</v>
      </c>
      <c r="FL1455" s="426">
        <v>239</v>
      </c>
      <c r="FM1455" s="426">
        <v>67</v>
      </c>
      <c r="FN1455" s="426">
        <v>193</v>
      </c>
      <c r="FO1455" s="426">
        <v>80</v>
      </c>
      <c r="FP1455" s="426">
        <v>190</v>
      </c>
      <c r="FQ1455" s="426">
        <v>91</v>
      </c>
      <c r="FR1455" s="426">
        <v>118</v>
      </c>
      <c r="FS1455" s="426">
        <v>18</v>
      </c>
      <c r="FT1455" s="426">
        <v>204</v>
      </c>
      <c r="FU1455" s="426">
        <v>61</v>
      </c>
      <c r="FV1455" s="426">
        <v>189</v>
      </c>
      <c r="FW1455" s="426">
        <v>15</v>
      </c>
      <c r="FX1455" s="426">
        <v>223</v>
      </c>
      <c r="FY1455" s="426">
        <v>48</v>
      </c>
      <c r="FZ1455" s="426">
        <v>79</v>
      </c>
      <c r="GA1455" s="426">
        <v>16</v>
      </c>
      <c r="GB1455" s="426">
        <v>72</v>
      </c>
      <c r="GC1455" s="426">
        <v>64</v>
      </c>
      <c r="GD1455" s="426">
        <v>3</v>
      </c>
      <c r="GE1455" s="426">
        <v>238</v>
      </c>
      <c r="GF1455" s="426">
        <v>110</v>
      </c>
      <c r="GG1455" s="426">
        <v>222</v>
      </c>
      <c r="GH1455" s="426">
        <v>154</v>
      </c>
      <c r="GI1455" s="426">
        <v>39</v>
      </c>
      <c r="GJ1455" s="426">
        <v>209</v>
      </c>
      <c r="GK1455" s="426">
        <v>244</v>
      </c>
      <c r="GL1455" s="426">
        <v>175</v>
      </c>
      <c r="GM1455" s="426">
        <v>63</v>
      </c>
      <c r="GN1455" s="426">
        <v>104</v>
      </c>
      <c r="GO1455" s="426">
        <v>25</v>
      </c>
      <c r="GP1455" s="426">
        <v>54</v>
      </c>
      <c r="GQ1455" s="426">
        <v>58</v>
      </c>
      <c r="GR1455" s="426">
        <v>232</v>
      </c>
      <c r="GS1455" s="426">
        <v>32</v>
      </c>
      <c r="GT1455" s="426">
        <v>99</v>
      </c>
      <c r="GU1455" s="426">
        <v>50</v>
      </c>
      <c r="GV1455" s="426">
        <v>1</v>
      </c>
      <c r="GW1455" s="426">
        <v>191</v>
      </c>
      <c r="GX1455" s="426">
        <v>185</v>
      </c>
      <c r="GY1455" s="426">
        <v>45</v>
      </c>
      <c r="GZ1455" s="426">
        <v>145</v>
      </c>
      <c r="HA1455" s="426">
        <v>188</v>
      </c>
      <c r="HB1455" s="426">
        <v>167</v>
      </c>
      <c r="HC1455" s="426">
        <v>89</v>
      </c>
      <c r="HD1455" s="426">
        <v>129</v>
      </c>
      <c r="HE1455" s="426">
        <v>293</v>
      </c>
      <c r="HF1455" s="426">
        <v>11</v>
      </c>
      <c r="HG1455" s="426">
        <v>217</v>
      </c>
      <c r="HH1455" s="426">
        <v>9</v>
      </c>
      <c r="HI1455" s="426">
        <v>153</v>
      </c>
      <c r="HJ1455" s="426">
        <v>214</v>
      </c>
      <c r="HK1455" s="426">
        <v>196</v>
      </c>
      <c r="HL1455" s="426">
        <v>178</v>
      </c>
      <c r="HM1455" s="426">
        <v>43</v>
      </c>
      <c r="HN1455" s="426">
        <v>119</v>
      </c>
      <c r="HO1455" s="426">
        <v>77</v>
      </c>
      <c r="HP1455" s="426">
        <v>128</v>
      </c>
      <c r="HQ1455" s="426">
        <v>172</v>
      </c>
      <c r="HR1455" s="426">
        <v>252</v>
      </c>
      <c r="HS1455" s="426">
        <v>35</v>
      </c>
      <c r="HT1455" s="426">
        <v>141</v>
      </c>
      <c r="HU1455" s="426">
        <v>277</v>
      </c>
      <c r="HV1455" s="426">
        <v>162</v>
      </c>
      <c r="HW1455" s="426">
        <v>59</v>
      </c>
      <c r="HX1455" s="426">
        <v>249</v>
      </c>
      <c r="HY1455" s="426">
        <v>24</v>
      </c>
      <c r="HZ1455" s="426">
        <v>220</v>
      </c>
      <c r="IA1455" s="426">
        <v>142</v>
      </c>
      <c r="IB1455" s="426">
        <v>113</v>
      </c>
      <c r="IC1455" s="426">
        <v>194</v>
      </c>
      <c r="ID1455" s="426">
        <v>52</v>
      </c>
      <c r="IE1455" s="426">
        <v>261</v>
      </c>
      <c r="IF1455" s="426">
        <v>241</v>
      </c>
      <c r="IG1455" s="426">
        <v>10</v>
      </c>
      <c r="IH1455" s="426">
        <v>60</v>
      </c>
      <c r="II1455" s="426">
        <v>195</v>
      </c>
      <c r="IJ1455" s="426">
        <v>280</v>
      </c>
      <c r="IK1455" s="426">
        <v>187</v>
      </c>
      <c r="IL1455" s="426">
        <v>289</v>
      </c>
      <c r="IM1455" s="426">
        <v>81</v>
      </c>
      <c r="IN1455" s="426">
        <v>74</v>
      </c>
      <c r="IO1455" s="426">
        <v>270</v>
      </c>
      <c r="IP1455" s="426">
        <v>147</v>
      </c>
      <c r="IQ1455" s="426">
        <v>22</v>
      </c>
      <c r="IR1455" s="426">
        <v>215</v>
      </c>
      <c r="IS1455" s="426">
        <v>166</v>
      </c>
      <c r="IT1455" s="426">
        <v>123</v>
      </c>
      <c r="IU1455" s="426">
        <v>218</v>
      </c>
      <c r="IV1455" s="426">
        <v>144</v>
      </c>
      <c r="IW1455" s="426">
        <v>225</v>
      </c>
      <c r="IX1455" s="426">
        <v>286</v>
      </c>
      <c r="IY1455" s="426">
        <v>12</v>
      </c>
      <c r="IZ1455" s="426">
        <v>156</v>
      </c>
      <c r="JA1455" s="426">
        <v>169</v>
      </c>
      <c r="JB1455" s="426">
        <v>179</v>
      </c>
      <c r="JC1455" s="426">
        <v>76</v>
      </c>
      <c r="JD1455" s="426">
        <v>251</v>
      </c>
      <c r="JE1455" s="426">
        <v>68</v>
      </c>
      <c r="JF1455" s="426">
        <v>213</v>
      </c>
      <c r="JG1455" s="426">
        <v>159</v>
      </c>
      <c r="JH1455" s="426">
        <v>97</v>
      </c>
      <c r="JI1455" s="426">
        <v>5</v>
      </c>
      <c r="JJ1455" s="426">
        <v>151</v>
      </c>
      <c r="JK1455" s="426">
        <v>177</v>
      </c>
      <c r="JL1455" s="426">
        <v>235</v>
      </c>
      <c r="JM1455" s="426">
        <v>236</v>
      </c>
      <c r="JN1455" s="426">
        <v>71</v>
      </c>
      <c r="JO1455" s="426">
        <v>132</v>
      </c>
      <c r="JP1455" s="426">
        <v>100</v>
      </c>
      <c r="JQ1455" s="426">
        <v>253</v>
      </c>
      <c r="JR1455" s="426">
        <v>127</v>
      </c>
      <c r="JS1455" s="426">
        <v>183</v>
      </c>
      <c r="JT1455" s="426">
        <v>268</v>
      </c>
      <c r="JU1455" s="426">
        <v>98</v>
      </c>
      <c r="JV1455" s="426">
        <v>88</v>
      </c>
      <c r="JW1455" s="426">
        <v>205</v>
      </c>
      <c r="JX1455" s="426">
        <v>108</v>
      </c>
      <c r="JY1455" s="426">
        <v>192</v>
      </c>
      <c r="JZ1455" s="426">
        <v>212</v>
      </c>
      <c r="KA1455" s="426">
        <v>260</v>
      </c>
      <c r="KB1455" s="426">
        <v>137</v>
      </c>
      <c r="KC1455" s="426">
        <v>106</v>
      </c>
      <c r="KD1455" s="426">
        <v>246</v>
      </c>
      <c r="KE1455" s="426">
        <v>135</v>
      </c>
      <c r="KF1455" s="426">
        <v>210</v>
      </c>
      <c r="KG1455" s="426">
        <v>176</v>
      </c>
      <c r="KH1455" s="426">
        <v>278</v>
      </c>
      <c r="KJ1455" s="426">
        <v>279</v>
      </c>
      <c r="KK1455" s="426">
        <v>51</v>
      </c>
      <c r="KL1455" s="426">
        <v>259</v>
      </c>
      <c r="KM1455" s="426">
        <v>228</v>
      </c>
    </row>
    <row r="1457" spans="4:304" x14ac:dyDescent="0.2">
      <c r="D1457" s="429">
        <v>294</v>
      </c>
      <c r="E1457" s="429" t="s">
        <v>179</v>
      </c>
    </row>
    <row r="1458" spans="4:304" x14ac:dyDescent="0.2">
      <c r="E1458" s="428" t="s">
        <v>130</v>
      </c>
      <c r="F1458" s="426">
        <v>1</v>
      </c>
      <c r="G1458" s="426">
        <v>2</v>
      </c>
      <c r="H1458" s="426">
        <v>3</v>
      </c>
      <c r="I1458" s="426">
        <v>4</v>
      </c>
      <c r="J1458" s="426">
        <v>5</v>
      </c>
      <c r="K1458" s="426">
        <v>6</v>
      </c>
      <c r="L1458" s="426">
        <v>7</v>
      </c>
      <c r="M1458" s="426">
        <v>8</v>
      </c>
      <c r="N1458" s="426">
        <v>9</v>
      </c>
      <c r="O1458" s="426">
        <v>10</v>
      </c>
      <c r="P1458" s="426">
        <v>11</v>
      </c>
      <c r="Q1458" s="426">
        <v>12</v>
      </c>
      <c r="R1458" s="426">
        <v>13</v>
      </c>
      <c r="S1458" s="426">
        <v>14</v>
      </c>
      <c r="T1458" s="426">
        <v>15</v>
      </c>
      <c r="U1458" s="426">
        <v>16</v>
      </c>
      <c r="V1458" s="426">
        <v>17</v>
      </c>
      <c r="W1458" s="426">
        <v>18</v>
      </c>
      <c r="X1458" s="426">
        <v>19</v>
      </c>
      <c r="Y1458" s="426">
        <v>20</v>
      </c>
      <c r="Z1458" s="426">
        <v>21</v>
      </c>
      <c r="AA1458" s="426">
        <v>22</v>
      </c>
      <c r="AB1458" s="426">
        <v>23</v>
      </c>
      <c r="AC1458" s="426">
        <v>24</v>
      </c>
      <c r="AD1458" s="426">
        <v>25</v>
      </c>
      <c r="AE1458" s="426">
        <v>26</v>
      </c>
      <c r="AF1458" s="426">
        <v>27</v>
      </c>
      <c r="AG1458" s="426">
        <v>28</v>
      </c>
      <c r="AH1458" s="426">
        <v>29</v>
      </c>
      <c r="AI1458" s="426">
        <v>30</v>
      </c>
      <c r="AJ1458" s="426">
        <v>31</v>
      </c>
      <c r="AK1458" s="426">
        <v>32</v>
      </c>
      <c r="AL1458" s="426">
        <v>33</v>
      </c>
      <c r="AM1458" s="426">
        <v>34</v>
      </c>
      <c r="AN1458" s="426">
        <v>35</v>
      </c>
      <c r="AO1458" s="426">
        <v>36</v>
      </c>
      <c r="AP1458" s="426">
        <v>37</v>
      </c>
      <c r="AQ1458" s="426">
        <v>38</v>
      </c>
      <c r="AR1458" s="426">
        <v>39</v>
      </c>
      <c r="AS1458" s="426">
        <v>40</v>
      </c>
      <c r="AT1458" s="426">
        <v>41</v>
      </c>
      <c r="AU1458" s="426">
        <v>42</v>
      </c>
      <c r="AV1458" s="426">
        <v>43</v>
      </c>
      <c r="AW1458" s="426">
        <v>44</v>
      </c>
      <c r="AX1458" s="426">
        <v>45</v>
      </c>
      <c r="AY1458" s="426">
        <v>46</v>
      </c>
      <c r="AZ1458" s="426">
        <v>47</v>
      </c>
      <c r="BA1458" s="426">
        <v>48</v>
      </c>
      <c r="BB1458" s="426">
        <v>49</v>
      </c>
      <c r="BC1458" s="426">
        <v>50</v>
      </c>
      <c r="BD1458" s="426">
        <v>51</v>
      </c>
      <c r="BE1458" s="426">
        <v>52</v>
      </c>
      <c r="BF1458" s="426">
        <v>53</v>
      </c>
      <c r="BG1458" s="426">
        <v>54</v>
      </c>
      <c r="BH1458" s="426">
        <v>55</v>
      </c>
      <c r="BI1458" s="426">
        <v>56</v>
      </c>
      <c r="BJ1458" s="426">
        <v>57</v>
      </c>
      <c r="BK1458" s="426">
        <v>58</v>
      </c>
      <c r="BL1458" s="426">
        <v>59</v>
      </c>
      <c r="BM1458" s="426">
        <v>60</v>
      </c>
      <c r="BN1458" s="426">
        <v>61</v>
      </c>
      <c r="BO1458" s="426">
        <v>62</v>
      </c>
      <c r="BP1458" s="426">
        <v>63</v>
      </c>
      <c r="BQ1458" s="426">
        <v>64</v>
      </c>
      <c r="BR1458" s="426">
        <v>65</v>
      </c>
      <c r="BS1458" s="426">
        <v>66</v>
      </c>
      <c r="BT1458" s="426">
        <v>67</v>
      </c>
      <c r="BU1458" s="426">
        <v>68</v>
      </c>
      <c r="BV1458" s="426">
        <v>69</v>
      </c>
      <c r="BW1458" s="426">
        <v>70</v>
      </c>
      <c r="BX1458" s="426">
        <v>71</v>
      </c>
      <c r="BY1458" s="426">
        <v>72</v>
      </c>
      <c r="BZ1458" s="426">
        <v>73</v>
      </c>
      <c r="CA1458" s="426">
        <v>74</v>
      </c>
      <c r="CB1458" s="426">
        <v>75</v>
      </c>
      <c r="CC1458" s="426">
        <v>76</v>
      </c>
      <c r="CD1458" s="426">
        <v>77</v>
      </c>
      <c r="CE1458" s="426">
        <v>78</v>
      </c>
      <c r="CF1458" s="426">
        <v>79</v>
      </c>
      <c r="CG1458" s="426">
        <v>80</v>
      </c>
      <c r="CH1458" s="426">
        <v>81</v>
      </c>
      <c r="CI1458" s="426">
        <v>82</v>
      </c>
      <c r="CJ1458" s="426">
        <v>83</v>
      </c>
      <c r="CK1458" s="426">
        <v>84</v>
      </c>
      <c r="CL1458" s="426">
        <v>85</v>
      </c>
      <c r="CM1458" s="426">
        <v>86</v>
      </c>
      <c r="CN1458" s="426">
        <v>87</v>
      </c>
      <c r="CO1458" s="426">
        <v>88</v>
      </c>
      <c r="CP1458" s="426">
        <v>89</v>
      </c>
      <c r="CQ1458" s="426">
        <v>90</v>
      </c>
      <c r="CR1458" s="426">
        <v>91</v>
      </c>
      <c r="CS1458" s="426">
        <v>92</v>
      </c>
      <c r="CT1458" s="426">
        <v>93</v>
      </c>
      <c r="CU1458" s="426">
        <v>94</v>
      </c>
      <c r="CV1458" s="426">
        <v>95</v>
      </c>
      <c r="CW1458" s="426">
        <v>96</v>
      </c>
      <c r="CX1458" s="426">
        <v>97</v>
      </c>
      <c r="CY1458" s="426">
        <v>98</v>
      </c>
      <c r="CZ1458" s="426">
        <v>99</v>
      </c>
      <c r="DA1458" s="426">
        <v>100</v>
      </c>
      <c r="DB1458" s="426">
        <v>101</v>
      </c>
      <c r="DC1458" s="426">
        <v>102</v>
      </c>
      <c r="DD1458" s="426">
        <v>103</v>
      </c>
      <c r="DE1458" s="426">
        <v>104</v>
      </c>
      <c r="DF1458" s="426">
        <v>105</v>
      </c>
      <c r="DG1458" s="426">
        <v>106</v>
      </c>
      <c r="DH1458" s="426">
        <v>107</v>
      </c>
      <c r="DI1458" s="426">
        <v>108</v>
      </c>
      <c r="DJ1458" s="426">
        <v>109</v>
      </c>
      <c r="DK1458" s="426">
        <v>110</v>
      </c>
      <c r="DL1458" s="426">
        <v>111</v>
      </c>
      <c r="DM1458" s="426">
        <v>112</v>
      </c>
      <c r="DN1458" s="426">
        <v>113</v>
      </c>
      <c r="DO1458" s="426">
        <v>114</v>
      </c>
      <c r="DP1458" s="426">
        <v>115</v>
      </c>
      <c r="DQ1458" s="426">
        <v>116</v>
      </c>
      <c r="DR1458" s="426">
        <v>117</v>
      </c>
      <c r="DS1458" s="426">
        <v>118</v>
      </c>
      <c r="DT1458" s="426">
        <v>119</v>
      </c>
      <c r="DU1458" s="426">
        <v>120</v>
      </c>
      <c r="DV1458" s="426">
        <v>121</v>
      </c>
      <c r="DW1458" s="426">
        <v>122</v>
      </c>
      <c r="DX1458" s="426">
        <v>123</v>
      </c>
      <c r="DY1458" s="426">
        <v>124</v>
      </c>
      <c r="DZ1458" s="426">
        <v>125</v>
      </c>
      <c r="EA1458" s="426">
        <v>126</v>
      </c>
      <c r="EB1458" s="426">
        <v>127</v>
      </c>
      <c r="EC1458" s="426">
        <v>128</v>
      </c>
      <c r="ED1458" s="426">
        <v>129</v>
      </c>
      <c r="EE1458" s="426">
        <v>130</v>
      </c>
      <c r="EF1458" s="426">
        <v>131</v>
      </c>
      <c r="EG1458" s="426">
        <v>132</v>
      </c>
      <c r="EH1458" s="426">
        <v>133</v>
      </c>
      <c r="EI1458" s="426">
        <v>134</v>
      </c>
      <c r="EJ1458" s="426">
        <v>135</v>
      </c>
      <c r="EK1458" s="426">
        <v>136</v>
      </c>
      <c r="EL1458" s="426">
        <v>137</v>
      </c>
      <c r="EM1458" s="426">
        <v>138</v>
      </c>
      <c r="EN1458" s="426">
        <v>139</v>
      </c>
      <c r="EO1458" s="426">
        <v>140</v>
      </c>
      <c r="EP1458" s="426">
        <v>141</v>
      </c>
      <c r="EQ1458" s="426">
        <v>142</v>
      </c>
      <c r="ER1458" s="426">
        <v>143</v>
      </c>
      <c r="ES1458" s="426">
        <v>144</v>
      </c>
      <c r="ET1458" s="426">
        <v>145</v>
      </c>
      <c r="EU1458" s="426">
        <v>146</v>
      </c>
      <c r="EV1458" s="426">
        <v>147</v>
      </c>
      <c r="EW1458" s="426">
        <v>148</v>
      </c>
      <c r="EX1458" s="426">
        <v>149</v>
      </c>
      <c r="EY1458" s="426">
        <v>150</v>
      </c>
      <c r="EZ1458" s="426">
        <v>151</v>
      </c>
      <c r="FA1458" s="426">
        <v>152</v>
      </c>
      <c r="FB1458" s="426">
        <v>153</v>
      </c>
      <c r="FC1458" s="426">
        <v>154</v>
      </c>
      <c r="FD1458" s="426">
        <v>155</v>
      </c>
      <c r="FE1458" s="426">
        <v>156</v>
      </c>
      <c r="FF1458" s="426">
        <v>157</v>
      </c>
      <c r="FG1458" s="426">
        <v>158</v>
      </c>
      <c r="FH1458" s="426">
        <v>159</v>
      </c>
      <c r="FI1458" s="426">
        <v>160</v>
      </c>
      <c r="FJ1458" s="426">
        <v>161</v>
      </c>
      <c r="FK1458" s="426">
        <v>162</v>
      </c>
      <c r="FL1458" s="426">
        <v>163</v>
      </c>
      <c r="FM1458" s="426">
        <v>164</v>
      </c>
      <c r="FN1458" s="426">
        <v>165</v>
      </c>
      <c r="FO1458" s="426">
        <v>166</v>
      </c>
      <c r="FP1458" s="426">
        <v>167</v>
      </c>
      <c r="FQ1458" s="426">
        <v>168</v>
      </c>
      <c r="FR1458" s="426">
        <v>169</v>
      </c>
      <c r="FS1458" s="426">
        <v>170</v>
      </c>
      <c r="FT1458" s="426">
        <v>171</v>
      </c>
      <c r="FU1458" s="426">
        <v>172</v>
      </c>
      <c r="FV1458" s="426">
        <v>173</v>
      </c>
      <c r="FW1458" s="426">
        <v>174</v>
      </c>
      <c r="FX1458" s="426">
        <v>175</v>
      </c>
      <c r="FY1458" s="426">
        <v>176</v>
      </c>
      <c r="FZ1458" s="426">
        <v>177</v>
      </c>
      <c r="GA1458" s="426">
        <v>178</v>
      </c>
      <c r="GB1458" s="426">
        <v>179</v>
      </c>
      <c r="GC1458" s="426">
        <v>180</v>
      </c>
      <c r="GD1458" s="426">
        <v>181</v>
      </c>
      <c r="GE1458" s="426">
        <v>182</v>
      </c>
      <c r="GF1458" s="426">
        <v>183</v>
      </c>
      <c r="GG1458" s="426">
        <v>184</v>
      </c>
      <c r="GH1458" s="426">
        <v>185</v>
      </c>
      <c r="GI1458" s="426">
        <v>186</v>
      </c>
      <c r="GJ1458" s="426">
        <v>187</v>
      </c>
      <c r="GK1458" s="426">
        <v>188</v>
      </c>
      <c r="GL1458" s="426">
        <v>189</v>
      </c>
      <c r="GM1458" s="426">
        <v>190</v>
      </c>
      <c r="GN1458" s="426">
        <v>191</v>
      </c>
      <c r="GO1458" s="426">
        <v>192</v>
      </c>
      <c r="GP1458" s="426">
        <v>193</v>
      </c>
      <c r="GQ1458" s="426">
        <v>194</v>
      </c>
      <c r="GR1458" s="426">
        <v>195</v>
      </c>
      <c r="GS1458" s="426">
        <v>196</v>
      </c>
      <c r="GT1458" s="426">
        <v>197</v>
      </c>
      <c r="GU1458" s="426">
        <v>198</v>
      </c>
      <c r="GV1458" s="426">
        <v>199</v>
      </c>
      <c r="GW1458" s="426">
        <v>200</v>
      </c>
      <c r="GX1458" s="426">
        <v>201</v>
      </c>
      <c r="GY1458" s="426">
        <v>202</v>
      </c>
      <c r="GZ1458" s="426">
        <v>203</v>
      </c>
      <c r="HA1458" s="426">
        <v>204</v>
      </c>
      <c r="HB1458" s="426">
        <v>205</v>
      </c>
      <c r="HC1458" s="426">
        <v>206</v>
      </c>
      <c r="HD1458" s="426">
        <v>207</v>
      </c>
      <c r="HE1458" s="426">
        <v>208</v>
      </c>
      <c r="HF1458" s="426">
        <v>209</v>
      </c>
      <c r="HG1458" s="426">
        <v>210</v>
      </c>
      <c r="HH1458" s="426">
        <v>211</v>
      </c>
      <c r="HI1458" s="426">
        <v>212</v>
      </c>
      <c r="HJ1458" s="426">
        <v>213</v>
      </c>
      <c r="HK1458" s="426">
        <v>214</v>
      </c>
      <c r="HL1458" s="426">
        <v>215</v>
      </c>
      <c r="HM1458" s="426">
        <v>216</v>
      </c>
      <c r="HN1458" s="426">
        <v>217</v>
      </c>
      <c r="HO1458" s="426">
        <v>218</v>
      </c>
      <c r="HP1458" s="426">
        <v>219</v>
      </c>
      <c r="HQ1458" s="426">
        <v>220</v>
      </c>
      <c r="HR1458" s="426">
        <v>221</v>
      </c>
      <c r="HS1458" s="426">
        <v>222</v>
      </c>
      <c r="HT1458" s="426">
        <v>223</v>
      </c>
      <c r="HU1458" s="426">
        <v>224</v>
      </c>
      <c r="HV1458" s="426">
        <v>225</v>
      </c>
      <c r="HW1458" s="426">
        <v>226</v>
      </c>
      <c r="HX1458" s="426">
        <v>227</v>
      </c>
      <c r="HY1458" s="426">
        <v>228</v>
      </c>
      <c r="HZ1458" s="426">
        <v>229</v>
      </c>
      <c r="IA1458" s="426">
        <v>230</v>
      </c>
      <c r="IB1458" s="426">
        <v>231</v>
      </c>
      <c r="IC1458" s="426">
        <v>232</v>
      </c>
      <c r="ID1458" s="426">
        <v>233</v>
      </c>
      <c r="IE1458" s="426">
        <v>234</v>
      </c>
      <c r="IF1458" s="426">
        <v>235</v>
      </c>
      <c r="IG1458" s="426">
        <v>236</v>
      </c>
      <c r="IH1458" s="426">
        <v>237</v>
      </c>
      <c r="II1458" s="426">
        <v>238</v>
      </c>
      <c r="IJ1458" s="426">
        <v>239</v>
      </c>
      <c r="IK1458" s="426">
        <v>240</v>
      </c>
      <c r="IL1458" s="426">
        <v>241</v>
      </c>
      <c r="IM1458" s="426">
        <v>242</v>
      </c>
      <c r="IN1458" s="426">
        <v>243</v>
      </c>
      <c r="IO1458" s="426">
        <v>244</v>
      </c>
      <c r="IP1458" s="426">
        <v>245</v>
      </c>
      <c r="IQ1458" s="426">
        <v>246</v>
      </c>
      <c r="IR1458" s="426">
        <v>247</v>
      </c>
      <c r="IS1458" s="426">
        <v>248</v>
      </c>
      <c r="IT1458" s="426">
        <v>249</v>
      </c>
      <c r="IU1458" s="426">
        <v>250</v>
      </c>
      <c r="IV1458" s="426">
        <v>251</v>
      </c>
      <c r="IW1458" s="426">
        <v>252</v>
      </c>
      <c r="IX1458" s="426">
        <v>253</v>
      </c>
      <c r="IY1458" s="426">
        <v>254</v>
      </c>
      <c r="IZ1458" s="426">
        <v>255</v>
      </c>
      <c r="JA1458" s="426">
        <v>256</v>
      </c>
      <c r="JB1458" s="426">
        <v>257</v>
      </c>
      <c r="JC1458" s="426">
        <v>258</v>
      </c>
      <c r="JD1458" s="426">
        <v>259</v>
      </c>
      <c r="JE1458" s="426">
        <v>260</v>
      </c>
      <c r="JF1458" s="426">
        <v>261</v>
      </c>
      <c r="JG1458" s="426">
        <v>262</v>
      </c>
      <c r="JH1458" s="426">
        <v>263</v>
      </c>
      <c r="JI1458" s="426">
        <v>264</v>
      </c>
      <c r="JJ1458" s="426">
        <v>265</v>
      </c>
      <c r="JK1458" s="426">
        <v>266</v>
      </c>
      <c r="JL1458" s="426">
        <v>267</v>
      </c>
      <c r="JM1458" s="426">
        <v>268</v>
      </c>
      <c r="JN1458" s="426">
        <v>269</v>
      </c>
      <c r="JO1458" s="426">
        <v>270</v>
      </c>
      <c r="JP1458" s="426">
        <v>271</v>
      </c>
      <c r="JQ1458" s="426">
        <v>272</v>
      </c>
      <c r="JR1458" s="426">
        <v>273</v>
      </c>
      <c r="JS1458" s="426">
        <v>274</v>
      </c>
      <c r="JT1458" s="426">
        <v>275</v>
      </c>
      <c r="JU1458" s="426">
        <v>276</v>
      </c>
      <c r="JV1458" s="426">
        <v>277</v>
      </c>
      <c r="JW1458" s="426">
        <v>278</v>
      </c>
      <c r="JX1458" s="426">
        <v>279</v>
      </c>
      <c r="JY1458" s="426">
        <v>280</v>
      </c>
      <c r="JZ1458" s="426">
        <v>281</v>
      </c>
      <c r="KA1458" s="426">
        <v>282</v>
      </c>
      <c r="KB1458" s="426">
        <v>283</v>
      </c>
      <c r="KC1458" s="426">
        <v>284</v>
      </c>
      <c r="KD1458" s="426">
        <v>285</v>
      </c>
      <c r="KE1458" s="426">
        <v>286</v>
      </c>
      <c r="KF1458" s="426">
        <v>287</v>
      </c>
      <c r="KG1458" s="426">
        <v>288</v>
      </c>
      <c r="KH1458" s="426">
        <v>289</v>
      </c>
      <c r="KI1458" s="426">
        <v>290</v>
      </c>
      <c r="KJ1458" s="426">
        <v>291</v>
      </c>
      <c r="KK1458" s="426">
        <v>292</v>
      </c>
      <c r="KL1458" s="426">
        <v>293</v>
      </c>
      <c r="KM1458" s="426">
        <v>294</v>
      </c>
    </row>
    <row r="1459" spans="4:304" x14ac:dyDescent="0.2">
      <c r="E1459" s="428" t="s">
        <v>157</v>
      </c>
      <c r="F1459" s="426">
        <v>88</v>
      </c>
      <c r="G1459" s="426">
        <v>153</v>
      </c>
      <c r="H1459" s="426">
        <v>209</v>
      </c>
      <c r="I1459" s="426">
        <v>8</v>
      </c>
      <c r="J1459" s="426">
        <v>54</v>
      </c>
      <c r="K1459" s="426">
        <v>289</v>
      </c>
      <c r="L1459" s="426">
        <v>1</v>
      </c>
      <c r="M1459" s="426">
        <v>251</v>
      </c>
      <c r="N1459" s="426">
        <v>7</v>
      </c>
      <c r="O1459" s="426">
        <v>133</v>
      </c>
      <c r="P1459" s="426">
        <v>223</v>
      </c>
      <c r="Q1459" s="426">
        <v>50</v>
      </c>
      <c r="R1459" s="426">
        <v>126</v>
      </c>
      <c r="S1459" s="426">
        <v>53</v>
      </c>
      <c r="T1459" s="426">
        <v>38</v>
      </c>
      <c r="U1459" s="426">
        <v>215</v>
      </c>
      <c r="V1459" s="426">
        <v>109</v>
      </c>
      <c r="W1459" s="426">
        <v>119</v>
      </c>
      <c r="X1459" s="426">
        <v>171</v>
      </c>
      <c r="Y1459" s="426">
        <v>283</v>
      </c>
      <c r="Z1459" s="426">
        <v>243</v>
      </c>
      <c r="AA1459" s="426">
        <v>166</v>
      </c>
      <c r="AB1459" s="426">
        <v>259</v>
      </c>
      <c r="AC1459" s="426">
        <v>157</v>
      </c>
      <c r="AD1459" s="426">
        <v>269</v>
      </c>
      <c r="AE1459" s="426">
        <v>162</v>
      </c>
      <c r="AF1459" s="426">
        <v>136</v>
      </c>
      <c r="AG1459" s="426">
        <v>235</v>
      </c>
      <c r="AH1459" s="426">
        <v>256</v>
      </c>
      <c r="AI1459" s="426">
        <v>16</v>
      </c>
      <c r="AJ1459" s="426">
        <v>90</v>
      </c>
      <c r="AK1459" s="426">
        <v>39</v>
      </c>
      <c r="AL1459" s="426">
        <v>204</v>
      </c>
      <c r="AM1459" s="426">
        <v>190</v>
      </c>
      <c r="AN1459" s="426">
        <v>266</v>
      </c>
      <c r="AO1459" s="426">
        <v>102</v>
      </c>
      <c r="AP1459" s="426">
        <v>278</v>
      </c>
      <c r="AQ1459" s="426">
        <v>249</v>
      </c>
      <c r="AR1459" s="426">
        <v>61</v>
      </c>
      <c r="AS1459" s="426">
        <v>229</v>
      </c>
      <c r="AT1459" s="426">
        <v>49</v>
      </c>
      <c r="AU1459" s="426">
        <v>113</v>
      </c>
      <c r="AV1459" s="426">
        <v>65</v>
      </c>
      <c r="AW1459" s="426">
        <v>192</v>
      </c>
      <c r="AX1459" s="426">
        <v>217</v>
      </c>
      <c r="AY1459" s="426">
        <v>233</v>
      </c>
      <c r="AZ1459" s="426">
        <v>85</v>
      </c>
      <c r="BA1459" s="426">
        <v>252</v>
      </c>
      <c r="BB1459" s="426">
        <v>111</v>
      </c>
      <c r="BC1459" s="426">
        <v>186</v>
      </c>
      <c r="BD1459" s="426">
        <v>225</v>
      </c>
      <c r="BE1459" s="426">
        <v>258</v>
      </c>
      <c r="BF1459" s="426">
        <v>142</v>
      </c>
      <c r="BG1459" s="426">
        <v>11</v>
      </c>
      <c r="BH1459" s="426">
        <v>79</v>
      </c>
      <c r="BI1459" s="426">
        <v>145</v>
      </c>
      <c r="BJ1459" s="426">
        <v>120</v>
      </c>
      <c r="BK1459" s="426">
        <v>146</v>
      </c>
      <c r="BL1459" s="426">
        <v>221</v>
      </c>
      <c r="BM1459" s="426">
        <v>6</v>
      </c>
      <c r="BN1459" s="426">
        <v>27</v>
      </c>
      <c r="BO1459" s="426">
        <v>58</v>
      </c>
      <c r="BP1459" s="426">
        <v>284</v>
      </c>
      <c r="BQ1459" s="426">
        <v>95</v>
      </c>
      <c r="BR1459" s="426">
        <v>46</v>
      </c>
      <c r="BS1459" s="426">
        <v>59</v>
      </c>
      <c r="BT1459" s="426">
        <v>75</v>
      </c>
      <c r="BU1459" s="426">
        <v>234</v>
      </c>
      <c r="BV1459" s="426">
        <v>118</v>
      </c>
      <c r="BW1459" s="426">
        <v>99</v>
      </c>
      <c r="BX1459" s="426">
        <v>172</v>
      </c>
      <c r="BY1459" s="426">
        <v>180</v>
      </c>
      <c r="BZ1459" s="426">
        <v>250</v>
      </c>
      <c r="CA1459" s="426">
        <v>43</v>
      </c>
      <c r="CB1459" s="426">
        <v>131</v>
      </c>
      <c r="CC1459" s="426">
        <v>205</v>
      </c>
      <c r="CD1459" s="426">
        <v>48</v>
      </c>
      <c r="CE1459" s="426">
        <v>154</v>
      </c>
      <c r="CF1459" s="426">
        <v>98</v>
      </c>
      <c r="CG1459" s="426">
        <v>236</v>
      </c>
      <c r="CH1459" s="426">
        <v>242</v>
      </c>
      <c r="CI1459" s="426">
        <v>238</v>
      </c>
      <c r="CJ1459" s="426">
        <v>104</v>
      </c>
      <c r="CK1459" s="426">
        <v>121</v>
      </c>
      <c r="CL1459" s="426">
        <v>219</v>
      </c>
      <c r="CM1459" s="426">
        <v>78</v>
      </c>
      <c r="CN1459" s="426">
        <v>74</v>
      </c>
      <c r="CO1459" s="426">
        <v>174</v>
      </c>
      <c r="CP1459" s="426">
        <v>83</v>
      </c>
      <c r="CQ1459" s="426">
        <v>32</v>
      </c>
      <c r="CR1459" s="426">
        <v>164</v>
      </c>
      <c r="CS1459" s="426">
        <v>253</v>
      </c>
      <c r="CT1459" s="426">
        <v>206</v>
      </c>
      <c r="CU1459" s="426">
        <v>271</v>
      </c>
      <c r="CV1459" s="426">
        <v>286</v>
      </c>
      <c r="CW1459" s="426">
        <v>198</v>
      </c>
      <c r="CX1459" s="426">
        <v>183</v>
      </c>
      <c r="CY1459" s="426">
        <v>9</v>
      </c>
      <c r="CZ1459" s="426">
        <v>222</v>
      </c>
      <c r="DA1459" s="426">
        <v>66</v>
      </c>
      <c r="DB1459" s="426">
        <v>89</v>
      </c>
      <c r="DC1459" s="426">
        <v>195</v>
      </c>
      <c r="DD1459" s="426">
        <v>199</v>
      </c>
      <c r="DE1459" s="426">
        <v>188</v>
      </c>
      <c r="DF1459" s="426">
        <v>144</v>
      </c>
      <c r="DG1459" s="426">
        <v>214</v>
      </c>
      <c r="DH1459" s="426">
        <v>105</v>
      </c>
      <c r="DI1459" s="426">
        <v>175</v>
      </c>
      <c r="DJ1459" s="426">
        <v>178</v>
      </c>
      <c r="DK1459" s="426">
        <v>158</v>
      </c>
      <c r="DL1459" s="426">
        <v>263</v>
      </c>
      <c r="DM1459" s="426">
        <v>94</v>
      </c>
      <c r="DN1459" s="426">
        <v>181</v>
      </c>
      <c r="DO1459" s="426">
        <v>272</v>
      </c>
      <c r="DP1459" s="426">
        <v>257</v>
      </c>
      <c r="DQ1459" s="426">
        <v>170</v>
      </c>
      <c r="DR1459" s="426">
        <v>30</v>
      </c>
      <c r="DS1459" s="426">
        <v>92</v>
      </c>
      <c r="DT1459" s="426">
        <v>35</v>
      </c>
      <c r="DU1459" s="426">
        <v>134</v>
      </c>
      <c r="DV1459" s="426">
        <v>194</v>
      </c>
      <c r="DW1459" s="426">
        <v>268</v>
      </c>
      <c r="DX1459" s="426">
        <v>87</v>
      </c>
      <c r="DY1459" s="426">
        <v>246</v>
      </c>
      <c r="DZ1459" s="426">
        <v>148</v>
      </c>
      <c r="EA1459" s="426">
        <v>47</v>
      </c>
      <c r="EB1459" s="426">
        <v>81</v>
      </c>
      <c r="EC1459" s="426">
        <v>245</v>
      </c>
      <c r="ED1459" s="426">
        <v>72</v>
      </c>
      <c r="EE1459" s="426">
        <v>62</v>
      </c>
      <c r="EF1459" s="426">
        <v>185</v>
      </c>
      <c r="EG1459" s="426">
        <v>103</v>
      </c>
      <c r="EH1459" s="426">
        <v>52</v>
      </c>
      <c r="EI1459" s="426">
        <v>20</v>
      </c>
      <c r="EJ1459" s="426">
        <v>173</v>
      </c>
      <c r="EK1459" s="426">
        <v>197</v>
      </c>
      <c r="EL1459" s="426">
        <v>279</v>
      </c>
      <c r="EM1459" s="426">
        <v>42</v>
      </c>
      <c r="EN1459" s="426">
        <v>152</v>
      </c>
      <c r="EO1459" s="426">
        <v>128</v>
      </c>
      <c r="EP1459" s="426">
        <v>167</v>
      </c>
      <c r="EQ1459" s="426">
        <v>176</v>
      </c>
      <c r="ER1459" s="426">
        <v>211</v>
      </c>
      <c r="ES1459" s="426">
        <v>41</v>
      </c>
      <c r="ET1459" s="426">
        <v>287</v>
      </c>
      <c r="EU1459" s="426">
        <v>244</v>
      </c>
      <c r="EV1459" s="426">
        <v>224</v>
      </c>
      <c r="EW1459" s="426">
        <v>137</v>
      </c>
      <c r="EX1459" s="426">
        <v>282</v>
      </c>
      <c r="EY1459" s="426">
        <v>21</v>
      </c>
      <c r="EZ1459" s="426">
        <v>212</v>
      </c>
      <c r="FA1459" s="426">
        <v>255</v>
      </c>
      <c r="FB1459" s="426">
        <v>117</v>
      </c>
      <c r="FC1459" s="426">
        <v>18</v>
      </c>
      <c r="FD1459" s="426">
        <v>293</v>
      </c>
      <c r="FE1459" s="426">
        <v>193</v>
      </c>
      <c r="FF1459" s="426">
        <v>216</v>
      </c>
      <c r="FG1459" s="426">
        <v>262</v>
      </c>
      <c r="FH1459" s="426">
        <v>275</v>
      </c>
      <c r="FI1459" s="426">
        <v>149</v>
      </c>
      <c r="FJ1459" s="426">
        <v>13</v>
      </c>
      <c r="FK1459" s="426">
        <v>100</v>
      </c>
      <c r="FL1459" s="426">
        <v>202</v>
      </c>
      <c r="FM1459" s="426">
        <v>135</v>
      </c>
      <c r="FN1459" s="426">
        <v>107</v>
      </c>
      <c r="FO1459" s="426">
        <v>270</v>
      </c>
      <c r="FP1459" s="426">
        <v>213</v>
      </c>
      <c r="FQ1459" s="426">
        <v>139</v>
      </c>
      <c r="FR1459" s="426">
        <v>288</v>
      </c>
      <c r="FS1459" s="426">
        <v>26</v>
      </c>
      <c r="FT1459" s="426">
        <v>14</v>
      </c>
      <c r="FU1459" s="426">
        <v>220</v>
      </c>
      <c r="FV1459" s="426">
        <v>69</v>
      </c>
      <c r="FW1459" s="426">
        <v>200</v>
      </c>
      <c r="FX1459" s="426">
        <v>33</v>
      </c>
      <c r="FY1459" s="426">
        <v>24</v>
      </c>
      <c r="FZ1459" s="426">
        <v>125</v>
      </c>
      <c r="GA1459" s="426">
        <v>226</v>
      </c>
      <c r="GB1459" s="426">
        <v>96</v>
      </c>
      <c r="GC1459" s="426">
        <v>68</v>
      </c>
      <c r="GD1459" s="426">
        <v>184</v>
      </c>
      <c r="GE1459" s="426">
        <v>108</v>
      </c>
      <c r="GF1459" s="426">
        <v>17</v>
      </c>
      <c r="GG1459" s="426">
        <v>280</v>
      </c>
      <c r="GH1459" s="426">
        <v>67</v>
      </c>
      <c r="GI1459" s="426">
        <v>265</v>
      </c>
      <c r="GJ1459" s="426">
        <v>290</v>
      </c>
      <c r="GK1459" s="426">
        <v>237</v>
      </c>
      <c r="GL1459" s="426">
        <v>241</v>
      </c>
      <c r="GM1459" s="426">
        <v>2</v>
      </c>
      <c r="GN1459" s="426">
        <v>112</v>
      </c>
      <c r="GO1459" s="426">
        <v>25</v>
      </c>
      <c r="GP1459" s="426">
        <v>40</v>
      </c>
      <c r="GQ1459" s="426">
        <v>10</v>
      </c>
      <c r="GR1459" s="426">
        <v>248</v>
      </c>
      <c r="GS1459" s="426">
        <v>210</v>
      </c>
      <c r="GT1459" s="426">
        <v>189</v>
      </c>
      <c r="GU1459" s="426">
        <v>127</v>
      </c>
      <c r="GV1459" s="426">
        <v>155</v>
      </c>
      <c r="GW1459" s="426">
        <v>191</v>
      </c>
      <c r="GX1459" s="426">
        <v>19</v>
      </c>
      <c r="GY1459" s="426">
        <v>29</v>
      </c>
      <c r="GZ1459" s="426">
        <v>227</v>
      </c>
      <c r="HA1459" s="426">
        <v>36</v>
      </c>
      <c r="HB1459" s="426">
        <v>86</v>
      </c>
      <c r="HC1459" s="426">
        <v>232</v>
      </c>
      <c r="HD1459" s="426">
        <v>23</v>
      </c>
      <c r="HE1459" s="426">
        <v>294</v>
      </c>
      <c r="HF1459" s="426">
        <v>201</v>
      </c>
      <c r="HG1459" s="426">
        <v>161</v>
      </c>
      <c r="HH1459" s="426">
        <v>77</v>
      </c>
      <c r="HI1459" s="426">
        <v>55</v>
      </c>
      <c r="HJ1459" s="426">
        <v>5</v>
      </c>
      <c r="HK1459" s="426">
        <v>140</v>
      </c>
      <c r="HL1459" s="426">
        <v>12</v>
      </c>
      <c r="HM1459" s="426">
        <v>239</v>
      </c>
      <c r="HN1459" s="426">
        <v>230</v>
      </c>
      <c r="HO1459" s="426">
        <v>60</v>
      </c>
      <c r="HP1459" s="426">
        <v>177</v>
      </c>
      <c r="HQ1459" s="426">
        <v>291</v>
      </c>
      <c r="HR1459" s="426">
        <v>179</v>
      </c>
      <c r="HS1459" s="426">
        <v>124</v>
      </c>
      <c r="HT1459" s="426">
        <v>240</v>
      </c>
      <c r="HU1459" s="426">
        <v>22</v>
      </c>
      <c r="HV1459" s="426">
        <v>203</v>
      </c>
      <c r="HW1459" s="426">
        <v>37</v>
      </c>
      <c r="HX1459" s="426">
        <v>168</v>
      </c>
      <c r="HY1459" s="426">
        <v>4</v>
      </c>
      <c r="HZ1459" s="426">
        <v>122</v>
      </c>
      <c r="IA1459" s="426">
        <v>218</v>
      </c>
      <c r="IB1459" s="426">
        <v>64</v>
      </c>
      <c r="IC1459" s="426">
        <v>73</v>
      </c>
      <c r="ID1459" s="426">
        <v>132</v>
      </c>
      <c r="IE1459" s="426">
        <v>106</v>
      </c>
      <c r="IF1459" s="426">
        <v>231</v>
      </c>
      <c r="IG1459" s="426">
        <v>285</v>
      </c>
      <c r="IH1459" s="426">
        <v>138</v>
      </c>
      <c r="II1459" s="426">
        <v>292</v>
      </c>
      <c r="IJ1459" s="426">
        <v>160</v>
      </c>
      <c r="IK1459" s="426">
        <v>123</v>
      </c>
      <c r="IL1459" s="426">
        <v>34</v>
      </c>
      <c r="IM1459" s="426">
        <v>169</v>
      </c>
      <c r="IN1459" s="426">
        <v>247</v>
      </c>
      <c r="IO1459" s="426">
        <v>63</v>
      </c>
      <c r="IP1459" s="426">
        <v>273</v>
      </c>
      <c r="IQ1459" s="426">
        <v>80</v>
      </c>
      <c r="IR1459" s="426">
        <v>163</v>
      </c>
      <c r="IS1459" s="426">
        <v>187</v>
      </c>
      <c r="IT1459" s="426">
        <v>228</v>
      </c>
      <c r="IU1459" s="426">
        <v>276</v>
      </c>
      <c r="IV1459" s="426">
        <v>264</v>
      </c>
      <c r="IW1459" s="426">
        <v>93</v>
      </c>
      <c r="IX1459" s="426">
        <v>56</v>
      </c>
      <c r="IY1459" s="426">
        <v>45</v>
      </c>
      <c r="IZ1459" s="426">
        <v>51</v>
      </c>
      <c r="JA1459" s="426">
        <v>82</v>
      </c>
      <c r="JB1459" s="426">
        <v>76</v>
      </c>
      <c r="JC1459" s="426">
        <v>91</v>
      </c>
      <c r="JD1459" s="426">
        <v>207</v>
      </c>
      <c r="JE1459" s="426">
        <v>254</v>
      </c>
      <c r="JF1459" s="426">
        <v>3</v>
      </c>
      <c r="JG1459" s="426">
        <v>156</v>
      </c>
      <c r="JH1459" s="426">
        <v>15</v>
      </c>
      <c r="JI1459" s="426">
        <v>261</v>
      </c>
      <c r="JJ1459" s="426">
        <v>44</v>
      </c>
      <c r="JK1459" s="426">
        <v>277</v>
      </c>
      <c r="JL1459" s="426">
        <v>28</v>
      </c>
      <c r="JM1459" s="426">
        <v>196</v>
      </c>
      <c r="JN1459" s="426">
        <v>182</v>
      </c>
      <c r="JO1459" s="426">
        <v>116</v>
      </c>
      <c r="JP1459" s="426">
        <v>165</v>
      </c>
      <c r="JQ1459" s="426">
        <v>114</v>
      </c>
      <c r="JR1459" s="426">
        <v>110</v>
      </c>
      <c r="JS1459" s="426">
        <v>147</v>
      </c>
      <c r="JT1459" s="426">
        <v>143</v>
      </c>
      <c r="JU1459" s="426">
        <v>84</v>
      </c>
      <c r="JV1459" s="426">
        <v>159</v>
      </c>
      <c r="JW1459" s="426">
        <v>281</v>
      </c>
      <c r="JX1459" s="426">
        <v>71</v>
      </c>
      <c r="JY1459" s="426">
        <v>97</v>
      </c>
      <c r="JZ1459" s="426">
        <v>274</v>
      </c>
      <c r="KA1459" s="426">
        <v>115</v>
      </c>
      <c r="KB1459" s="426">
        <v>70</v>
      </c>
      <c r="KC1459" s="426">
        <v>57</v>
      </c>
      <c r="KD1459" s="426">
        <v>141</v>
      </c>
      <c r="KE1459" s="426">
        <v>129</v>
      </c>
      <c r="KF1459" s="426">
        <v>150</v>
      </c>
      <c r="KG1459" s="426">
        <v>267</v>
      </c>
      <c r="KH1459" s="426">
        <v>151</v>
      </c>
      <c r="KI1459" s="426">
        <v>31</v>
      </c>
      <c r="KJ1459" s="426">
        <v>260</v>
      </c>
      <c r="KK1459" s="426">
        <v>208</v>
      </c>
      <c r="KL1459" s="426">
        <v>130</v>
      </c>
      <c r="KM1459" s="426">
        <v>101</v>
      </c>
    </row>
    <row r="1460" spans="4:304" x14ac:dyDescent="0.2">
      <c r="E1460" s="428" t="s">
        <v>159</v>
      </c>
      <c r="F1460" s="426">
        <v>195</v>
      </c>
      <c r="G1460" s="426">
        <v>86</v>
      </c>
      <c r="H1460" s="426">
        <v>171</v>
      </c>
      <c r="I1460" s="426">
        <v>42</v>
      </c>
      <c r="J1460" s="426">
        <v>223</v>
      </c>
      <c r="K1460" s="426">
        <v>149</v>
      </c>
      <c r="L1460" s="426">
        <v>98</v>
      </c>
      <c r="M1460" s="426">
        <v>114</v>
      </c>
      <c r="N1460" s="426">
        <v>202</v>
      </c>
      <c r="O1460" s="426">
        <v>256</v>
      </c>
      <c r="P1460" s="426">
        <v>20</v>
      </c>
      <c r="Q1460" s="426">
        <v>250</v>
      </c>
      <c r="R1460" s="426">
        <v>111</v>
      </c>
      <c r="S1460" s="426">
        <v>197</v>
      </c>
      <c r="T1460" s="426">
        <v>73</v>
      </c>
      <c r="U1460" s="426">
        <v>278</v>
      </c>
      <c r="V1460" s="426">
        <v>291</v>
      </c>
      <c r="W1460" s="426">
        <v>74</v>
      </c>
      <c r="X1460" s="426">
        <v>138</v>
      </c>
      <c r="Y1460" s="426">
        <v>181</v>
      </c>
      <c r="Z1460" s="426">
        <v>155</v>
      </c>
      <c r="AA1460" s="426">
        <v>65</v>
      </c>
      <c r="AB1460" s="426">
        <v>125</v>
      </c>
      <c r="AC1460" s="426">
        <v>281</v>
      </c>
      <c r="AD1460" s="426">
        <v>233</v>
      </c>
      <c r="AE1460" s="426">
        <v>92</v>
      </c>
      <c r="AF1460" s="426">
        <v>68</v>
      </c>
      <c r="AG1460" s="426">
        <v>122</v>
      </c>
      <c r="AH1460" s="426">
        <v>156</v>
      </c>
      <c r="AI1460" s="426">
        <v>268</v>
      </c>
      <c r="AJ1460" s="426">
        <v>279</v>
      </c>
      <c r="AK1460" s="426">
        <v>33</v>
      </c>
      <c r="AL1460" s="426">
        <v>84</v>
      </c>
      <c r="AM1460" s="426">
        <v>167</v>
      </c>
      <c r="AN1460" s="426">
        <v>27</v>
      </c>
      <c r="AO1460" s="426">
        <v>152</v>
      </c>
      <c r="AP1460" s="426">
        <v>293</v>
      </c>
      <c r="AQ1460" s="426">
        <v>116</v>
      </c>
      <c r="AR1460" s="426">
        <v>251</v>
      </c>
      <c r="AS1460" s="426">
        <v>179</v>
      </c>
      <c r="AT1460" s="426">
        <v>45</v>
      </c>
      <c r="AU1460" s="426">
        <v>83</v>
      </c>
      <c r="AV1460" s="426">
        <v>266</v>
      </c>
      <c r="AW1460" s="426">
        <v>277</v>
      </c>
      <c r="AX1460" s="426">
        <v>292</v>
      </c>
      <c r="AY1460" s="426">
        <v>123</v>
      </c>
      <c r="AZ1460" s="426">
        <v>235</v>
      </c>
      <c r="BA1460" s="426">
        <v>255</v>
      </c>
      <c r="BB1460" s="426">
        <v>145</v>
      </c>
      <c r="BC1460" s="426">
        <v>108</v>
      </c>
      <c r="BD1460" s="426">
        <v>224</v>
      </c>
      <c r="BE1460" s="426">
        <v>265</v>
      </c>
      <c r="BF1460" s="426">
        <v>124</v>
      </c>
      <c r="BG1460" s="426">
        <v>66</v>
      </c>
      <c r="BH1460" s="426">
        <v>113</v>
      </c>
      <c r="BI1460" s="426">
        <v>72</v>
      </c>
      <c r="BJ1460" s="426">
        <v>141</v>
      </c>
      <c r="BK1460" s="426">
        <v>151</v>
      </c>
      <c r="BL1460" s="426">
        <v>3</v>
      </c>
      <c r="BM1460" s="426">
        <v>196</v>
      </c>
      <c r="BN1460" s="426">
        <v>257</v>
      </c>
      <c r="BO1460" s="426">
        <v>164</v>
      </c>
      <c r="BP1460" s="426">
        <v>25</v>
      </c>
      <c r="BQ1460" s="426">
        <v>52</v>
      </c>
      <c r="BR1460" s="426">
        <v>194</v>
      </c>
      <c r="BS1460" s="426">
        <v>272</v>
      </c>
      <c r="BT1460" s="426">
        <v>288</v>
      </c>
      <c r="BU1460" s="426">
        <v>120</v>
      </c>
      <c r="BV1460" s="426">
        <v>172</v>
      </c>
      <c r="BW1460" s="426">
        <v>184</v>
      </c>
      <c r="BX1460" s="426">
        <v>109</v>
      </c>
      <c r="BY1460" s="426">
        <v>209</v>
      </c>
      <c r="BZ1460" s="426">
        <v>192</v>
      </c>
      <c r="CA1460" s="426">
        <v>267</v>
      </c>
      <c r="CB1460" s="426">
        <v>126</v>
      </c>
      <c r="CC1460" s="426">
        <v>10</v>
      </c>
      <c r="CD1460" s="426">
        <v>173</v>
      </c>
      <c r="CE1460" s="426">
        <v>159</v>
      </c>
      <c r="CF1460" s="426">
        <v>13</v>
      </c>
      <c r="CG1460" s="426">
        <v>238</v>
      </c>
      <c r="CH1460" s="426">
        <v>203</v>
      </c>
      <c r="CI1460" s="426">
        <v>143</v>
      </c>
      <c r="CJ1460" s="426">
        <v>282</v>
      </c>
      <c r="CK1460" s="426">
        <v>180</v>
      </c>
      <c r="CL1460" s="426">
        <v>129</v>
      </c>
      <c r="CM1460" s="426">
        <v>134</v>
      </c>
      <c r="CN1460" s="426">
        <v>175</v>
      </c>
      <c r="CO1460" s="426">
        <v>230</v>
      </c>
      <c r="CP1460" s="426">
        <v>263</v>
      </c>
      <c r="CQ1460" s="426">
        <v>117</v>
      </c>
      <c r="CR1460" s="426">
        <v>135</v>
      </c>
      <c r="CS1460" s="426">
        <v>4</v>
      </c>
      <c r="CT1460" s="426">
        <v>221</v>
      </c>
      <c r="CU1460" s="426">
        <v>232</v>
      </c>
      <c r="CV1460" s="426">
        <v>17</v>
      </c>
      <c r="CW1460" s="426">
        <v>269</v>
      </c>
      <c r="CX1460" s="426">
        <v>240</v>
      </c>
      <c r="CY1460" s="426">
        <v>131</v>
      </c>
      <c r="CZ1460" s="426">
        <v>168</v>
      </c>
      <c r="DA1460" s="426">
        <v>36</v>
      </c>
      <c r="DB1460" s="426">
        <v>234</v>
      </c>
      <c r="DC1460" s="426">
        <v>165</v>
      </c>
      <c r="DD1460" s="426">
        <v>189</v>
      </c>
      <c r="DE1460" s="426">
        <v>76</v>
      </c>
      <c r="DF1460" s="426">
        <v>157</v>
      </c>
      <c r="DG1460" s="426">
        <v>60</v>
      </c>
      <c r="DH1460" s="426">
        <v>245</v>
      </c>
      <c r="DI1460" s="426">
        <v>290</v>
      </c>
      <c r="DJ1460" s="426">
        <v>102</v>
      </c>
      <c r="DK1460" s="426">
        <v>246</v>
      </c>
      <c r="DL1460" s="426">
        <v>259</v>
      </c>
      <c r="DM1460" s="426">
        <v>214</v>
      </c>
      <c r="DN1460" s="426">
        <v>57</v>
      </c>
      <c r="DO1460" s="426">
        <v>253</v>
      </c>
      <c r="DP1460" s="426">
        <v>11</v>
      </c>
      <c r="DQ1460" s="426">
        <v>199</v>
      </c>
      <c r="DR1460" s="426">
        <v>244</v>
      </c>
      <c r="DS1460" s="426">
        <v>50</v>
      </c>
      <c r="DT1460" s="426">
        <v>193</v>
      </c>
      <c r="DU1460" s="426">
        <v>1</v>
      </c>
      <c r="DV1460" s="426">
        <v>107</v>
      </c>
      <c r="DW1460" s="426">
        <v>191</v>
      </c>
      <c r="DX1460" s="426">
        <v>26</v>
      </c>
      <c r="DY1460" s="426">
        <v>205</v>
      </c>
      <c r="DZ1460" s="426">
        <v>166</v>
      </c>
      <c r="EA1460" s="426">
        <v>8</v>
      </c>
      <c r="EB1460" s="426">
        <v>63</v>
      </c>
      <c r="EC1460" s="426">
        <v>12</v>
      </c>
      <c r="ED1460" s="426">
        <v>206</v>
      </c>
      <c r="EE1460" s="426">
        <v>59</v>
      </c>
      <c r="EF1460" s="426">
        <v>133</v>
      </c>
      <c r="EG1460" s="426">
        <v>118</v>
      </c>
      <c r="EH1460" s="426">
        <v>6</v>
      </c>
      <c r="EI1460" s="426">
        <v>127</v>
      </c>
      <c r="EJ1460" s="426">
        <v>106</v>
      </c>
      <c r="EK1460" s="426">
        <v>105</v>
      </c>
      <c r="EL1460" s="426">
        <v>43</v>
      </c>
      <c r="EM1460" s="426">
        <v>75</v>
      </c>
      <c r="EN1460" s="426">
        <v>88</v>
      </c>
      <c r="EO1460" s="426">
        <v>176</v>
      </c>
      <c r="EP1460" s="426">
        <v>284</v>
      </c>
      <c r="EQ1460" s="426">
        <v>35</v>
      </c>
      <c r="ER1460" s="426">
        <v>182</v>
      </c>
      <c r="ES1460" s="426">
        <v>162</v>
      </c>
      <c r="ET1460" s="426">
        <v>48</v>
      </c>
      <c r="EU1460" s="426">
        <v>174</v>
      </c>
      <c r="EV1460" s="426">
        <v>261</v>
      </c>
      <c r="EW1460" s="426">
        <v>94</v>
      </c>
      <c r="EX1460" s="426">
        <v>23</v>
      </c>
      <c r="EY1460" s="426">
        <v>183</v>
      </c>
      <c r="EZ1460" s="426">
        <v>115</v>
      </c>
      <c r="FA1460" s="426">
        <v>248</v>
      </c>
      <c r="FB1460" s="426">
        <v>207</v>
      </c>
      <c r="FC1460" s="426">
        <v>47</v>
      </c>
      <c r="FD1460" s="426">
        <v>198</v>
      </c>
      <c r="FE1460" s="426">
        <v>178</v>
      </c>
      <c r="FF1460" s="426">
        <v>294</v>
      </c>
      <c r="FG1460" s="426">
        <v>16</v>
      </c>
      <c r="FH1460" s="426">
        <v>103</v>
      </c>
      <c r="FI1460" s="426">
        <v>208</v>
      </c>
      <c r="FJ1460" s="426">
        <v>188</v>
      </c>
      <c r="FK1460" s="426">
        <v>41</v>
      </c>
      <c r="FL1460" s="426">
        <v>271</v>
      </c>
      <c r="FM1460" s="426">
        <v>213</v>
      </c>
      <c r="FN1460" s="426">
        <v>226</v>
      </c>
      <c r="FO1460" s="426">
        <v>128</v>
      </c>
      <c r="FP1460" s="426">
        <v>228</v>
      </c>
      <c r="FQ1460" s="426">
        <v>287</v>
      </c>
      <c r="FR1460" s="426">
        <v>231</v>
      </c>
      <c r="FS1460" s="426">
        <v>14</v>
      </c>
      <c r="FT1460" s="426">
        <v>280</v>
      </c>
      <c r="FU1460" s="426">
        <v>140</v>
      </c>
      <c r="FV1460" s="426">
        <v>225</v>
      </c>
      <c r="FW1460" s="426">
        <v>46</v>
      </c>
      <c r="FX1460" s="426">
        <v>274</v>
      </c>
      <c r="FY1460" s="426">
        <v>190</v>
      </c>
      <c r="FZ1460" s="426">
        <v>69</v>
      </c>
      <c r="GA1460" s="426">
        <v>30</v>
      </c>
      <c r="GB1460" s="426">
        <v>243</v>
      </c>
      <c r="GC1460" s="426">
        <v>82</v>
      </c>
      <c r="GD1460" s="426">
        <v>99</v>
      </c>
      <c r="GE1460" s="426">
        <v>218</v>
      </c>
      <c r="GF1460" s="426">
        <v>169</v>
      </c>
      <c r="GG1460" s="426">
        <v>285</v>
      </c>
      <c r="GH1460" s="426">
        <v>262</v>
      </c>
      <c r="GI1460" s="426">
        <v>275</v>
      </c>
      <c r="GJ1460" s="426">
        <v>71</v>
      </c>
      <c r="GK1460" s="426">
        <v>89</v>
      </c>
      <c r="GL1460" s="426">
        <v>212</v>
      </c>
      <c r="GM1460" s="426">
        <v>39</v>
      </c>
      <c r="GN1460" s="426">
        <v>79</v>
      </c>
      <c r="GO1460" s="426">
        <v>110</v>
      </c>
      <c r="GP1460" s="426">
        <v>241</v>
      </c>
      <c r="GQ1460" s="426">
        <v>37</v>
      </c>
      <c r="GR1460" s="426">
        <v>64</v>
      </c>
      <c r="GS1460" s="426">
        <v>283</v>
      </c>
      <c r="GT1460" s="426">
        <v>239</v>
      </c>
      <c r="GU1460" s="426">
        <v>67</v>
      </c>
      <c r="GV1460" s="426">
        <v>185</v>
      </c>
      <c r="GW1460" s="426">
        <v>147</v>
      </c>
      <c r="GX1460" s="426">
        <v>204</v>
      </c>
      <c r="GY1460" s="426">
        <v>154</v>
      </c>
      <c r="GZ1460" s="426">
        <v>177</v>
      </c>
      <c r="HA1460" s="426">
        <v>216</v>
      </c>
      <c r="HB1460" s="426">
        <v>77</v>
      </c>
      <c r="HC1460" s="426">
        <v>54</v>
      </c>
      <c r="HD1460" s="426">
        <v>210</v>
      </c>
      <c r="HE1460" s="426">
        <v>97</v>
      </c>
      <c r="HF1460" s="426">
        <v>187</v>
      </c>
      <c r="HG1460" s="426">
        <v>24</v>
      </c>
      <c r="HH1460" s="426">
        <v>29</v>
      </c>
      <c r="HI1460" s="426">
        <v>40</v>
      </c>
      <c r="HJ1460" s="426">
        <v>61</v>
      </c>
      <c r="HK1460" s="426">
        <v>270</v>
      </c>
      <c r="HL1460" s="426">
        <v>137</v>
      </c>
      <c r="HM1460" s="426">
        <v>18</v>
      </c>
      <c r="HN1460" s="426">
        <v>53</v>
      </c>
      <c r="HO1460" s="426">
        <v>150</v>
      </c>
      <c r="HP1460" s="426">
        <v>220</v>
      </c>
      <c r="HQ1460" s="426">
        <v>252</v>
      </c>
      <c r="HR1460" s="426">
        <v>130</v>
      </c>
      <c r="HS1460" s="426">
        <v>38</v>
      </c>
      <c r="HT1460" s="426">
        <v>55</v>
      </c>
      <c r="HU1460" s="426">
        <v>163</v>
      </c>
      <c r="HV1460" s="426">
        <v>289</v>
      </c>
      <c r="HW1460" s="426">
        <v>158</v>
      </c>
      <c r="HX1460" s="426">
        <v>44</v>
      </c>
      <c r="HY1460" s="426">
        <v>186</v>
      </c>
      <c r="HZ1460" s="426">
        <v>78</v>
      </c>
      <c r="IA1460" s="426">
        <v>81</v>
      </c>
      <c r="IB1460" s="426">
        <v>5</v>
      </c>
      <c r="IC1460" s="426">
        <v>119</v>
      </c>
      <c r="ID1460" s="426">
        <v>7</v>
      </c>
      <c r="IE1460" s="426">
        <v>90</v>
      </c>
      <c r="IF1460" s="426">
        <v>136</v>
      </c>
      <c r="IG1460" s="426">
        <v>95</v>
      </c>
      <c r="IH1460" s="426">
        <v>276</v>
      </c>
      <c r="II1460" s="426">
        <v>222</v>
      </c>
      <c r="IJ1460" s="426">
        <v>28</v>
      </c>
      <c r="IK1460" s="426">
        <v>142</v>
      </c>
      <c r="IL1460" s="426">
        <v>22</v>
      </c>
      <c r="IM1460" s="426">
        <v>148</v>
      </c>
      <c r="IN1460" s="426">
        <v>201</v>
      </c>
      <c r="IO1460" s="426">
        <v>286</v>
      </c>
      <c r="IP1460" s="426">
        <v>96</v>
      </c>
      <c r="IQ1460" s="426">
        <v>273</v>
      </c>
      <c r="IR1460" s="426">
        <v>49</v>
      </c>
      <c r="IS1460" s="426">
        <v>161</v>
      </c>
      <c r="IT1460" s="426">
        <v>258</v>
      </c>
      <c r="IU1460" s="426">
        <v>56</v>
      </c>
      <c r="IV1460" s="426">
        <v>62</v>
      </c>
      <c r="IW1460" s="426">
        <v>254</v>
      </c>
      <c r="IX1460" s="426">
        <v>100</v>
      </c>
      <c r="IY1460" s="426">
        <v>153</v>
      </c>
      <c r="IZ1460" s="426">
        <v>146</v>
      </c>
      <c r="JA1460" s="426">
        <v>229</v>
      </c>
      <c r="JB1460" s="426">
        <v>200</v>
      </c>
      <c r="JC1460" s="426">
        <v>31</v>
      </c>
      <c r="JD1460" s="426">
        <v>260</v>
      </c>
      <c r="JE1460" s="426">
        <v>93</v>
      </c>
      <c r="JF1460" s="426">
        <v>144</v>
      </c>
      <c r="JG1460" s="426">
        <v>70</v>
      </c>
      <c r="JH1460" s="426">
        <v>80</v>
      </c>
      <c r="JI1460" s="426">
        <v>247</v>
      </c>
      <c r="JJ1460" s="426">
        <v>227</v>
      </c>
      <c r="JK1460" s="426">
        <v>9</v>
      </c>
      <c r="JL1460" s="426">
        <v>215</v>
      </c>
      <c r="JM1460" s="426">
        <v>101</v>
      </c>
      <c r="JN1460" s="426">
        <v>237</v>
      </c>
      <c r="JO1460" s="426">
        <v>242</v>
      </c>
      <c r="JP1460" s="426">
        <v>139</v>
      </c>
      <c r="JQ1460" s="426">
        <v>104</v>
      </c>
      <c r="JR1460" s="426">
        <v>85</v>
      </c>
      <c r="JS1460" s="426">
        <v>132</v>
      </c>
      <c r="JT1460" s="426">
        <v>34</v>
      </c>
      <c r="JU1460" s="426">
        <v>217</v>
      </c>
      <c r="JV1460" s="426">
        <v>160</v>
      </c>
      <c r="JW1460" s="426">
        <v>2</v>
      </c>
      <c r="JX1460" s="426">
        <v>170</v>
      </c>
      <c r="JY1460" s="426">
        <v>91</v>
      </c>
      <c r="JZ1460" s="426">
        <v>32</v>
      </c>
      <c r="KA1460" s="426">
        <v>249</v>
      </c>
      <c r="KB1460" s="426">
        <v>112</v>
      </c>
      <c r="KC1460" s="426">
        <v>211</v>
      </c>
      <c r="KD1460" s="426">
        <v>58</v>
      </c>
      <c r="KE1460" s="426">
        <v>219</v>
      </c>
      <c r="KF1460" s="426">
        <v>264</v>
      </c>
      <c r="KG1460" s="426">
        <v>21</v>
      </c>
      <c r="KH1460" s="426">
        <v>87</v>
      </c>
      <c r="KI1460" s="426">
        <v>19</v>
      </c>
      <c r="KJ1460" s="426">
        <v>15</v>
      </c>
      <c r="KK1460" s="426">
        <v>121</v>
      </c>
      <c r="KL1460" s="426">
        <v>51</v>
      </c>
      <c r="KM1460" s="426">
        <v>236</v>
      </c>
    </row>
    <row r="1462" spans="4:304" x14ac:dyDescent="0.2">
      <c r="D1462" s="429">
        <v>295</v>
      </c>
      <c r="E1462" s="429" t="s">
        <v>179</v>
      </c>
    </row>
    <row r="1463" spans="4:304" x14ac:dyDescent="0.2">
      <c r="E1463" s="428" t="s">
        <v>130</v>
      </c>
      <c r="F1463" s="426">
        <v>1</v>
      </c>
      <c r="G1463" s="426">
        <v>2</v>
      </c>
      <c r="H1463" s="426">
        <v>3</v>
      </c>
      <c r="I1463" s="426">
        <v>4</v>
      </c>
      <c r="J1463" s="426">
        <v>5</v>
      </c>
      <c r="K1463" s="426">
        <v>6</v>
      </c>
      <c r="L1463" s="426">
        <v>7</v>
      </c>
      <c r="M1463" s="426">
        <v>8</v>
      </c>
      <c r="N1463" s="426">
        <v>9</v>
      </c>
      <c r="O1463" s="426">
        <v>10</v>
      </c>
      <c r="P1463" s="426">
        <v>11</v>
      </c>
      <c r="Q1463" s="426">
        <v>12</v>
      </c>
      <c r="R1463" s="426">
        <v>13</v>
      </c>
      <c r="S1463" s="426">
        <v>14</v>
      </c>
      <c r="T1463" s="426">
        <v>15</v>
      </c>
      <c r="U1463" s="426">
        <v>16</v>
      </c>
      <c r="V1463" s="426">
        <v>17</v>
      </c>
      <c r="W1463" s="426">
        <v>18</v>
      </c>
      <c r="X1463" s="426">
        <v>19</v>
      </c>
      <c r="Y1463" s="426">
        <v>20</v>
      </c>
      <c r="Z1463" s="426">
        <v>21</v>
      </c>
      <c r="AA1463" s="426">
        <v>22</v>
      </c>
      <c r="AB1463" s="426">
        <v>23</v>
      </c>
      <c r="AC1463" s="426">
        <v>24</v>
      </c>
      <c r="AD1463" s="426">
        <v>25</v>
      </c>
      <c r="AE1463" s="426">
        <v>26</v>
      </c>
      <c r="AF1463" s="426">
        <v>27</v>
      </c>
      <c r="AG1463" s="426">
        <v>28</v>
      </c>
      <c r="AH1463" s="426">
        <v>29</v>
      </c>
      <c r="AI1463" s="426">
        <v>30</v>
      </c>
      <c r="AJ1463" s="426">
        <v>31</v>
      </c>
      <c r="AK1463" s="426">
        <v>32</v>
      </c>
      <c r="AL1463" s="426">
        <v>33</v>
      </c>
      <c r="AM1463" s="426">
        <v>34</v>
      </c>
      <c r="AN1463" s="426">
        <v>35</v>
      </c>
      <c r="AO1463" s="426">
        <v>36</v>
      </c>
      <c r="AP1463" s="426">
        <v>37</v>
      </c>
      <c r="AQ1463" s="426">
        <v>38</v>
      </c>
      <c r="AR1463" s="426">
        <v>39</v>
      </c>
      <c r="AS1463" s="426">
        <v>40</v>
      </c>
      <c r="AT1463" s="426">
        <v>41</v>
      </c>
      <c r="AU1463" s="426">
        <v>42</v>
      </c>
      <c r="AV1463" s="426">
        <v>43</v>
      </c>
      <c r="AW1463" s="426">
        <v>44</v>
      </c>
      <c r="AX1463" s="426">
        <v>45</v>
      </c>
      <c r="AY1463" s="426">
        <v>46</v>
      </c>
      <c r="AZ1463" s="426">
        <v>47</v>
      </c>
      <c r="BA1463" s="426">
        <v>48</v>
      </c>
      <c r="BB1463" s="426">
        <v>49</v>
      </c>
      <c r="BC1463" s="426">
        <v>50</v>
      </c>
      <c r="BD1463" s="426">
        <v>51</v>
      </c>
      <c r="BE1463" s="426">
        <v>52</v>
      </c>
      <c r="BF1463" s="426">
        <v>53</v>
      </c>
      <c r="BG1463" s="426">
        <v>54</v>
      </c>
      <c r="BH1463" s="426">
        <v>55</v>
      </c>
      <c r="BI1463" s="426">
        <v>56</v>
      </c>
      <c r="BJ1463" s="426">
        <v>57</v>
      </c>
      <c r="BK1463" s="426">
        <v>58</v>
      </c>
      <c r="BL1463" s="426">
        <v>59</v>
      </c>
      <c r="BM1463" s="426">
        <v>60</v>
      </c>
      <c r="BN1463" s="426">
        <v>61</v>
      </c>
      <c r="BO1463" s="426">
        <v>62</v>
      </c>
      <c r="BP1463" s="426">
        <v>63</v>
      </c>
      <c r="BQ1463" s="426">
        <v>64</v>
      </c>
      <c r="BR1463" s="426">
        <v>65</v>
      </c>
      <c r="BS1463" s="426">
        <v>66</v>
      </c>
      <c r="BT1463" s="426">
        <v>67</v>
      </c>
      <c r="BU1463" s="426">
        <v>68</v>
      </c>
      <c r="BV1463" s="426">
        <v>69</v>
      </c>
      <c r="BW1463" s="426">
        <v>70</v>
      </c>
      <c r="BX1463" s="426">
        <v>71</v>
      </c>
      <c r="BY1463" s="426">
        <v>72</v>
      </c>
      <c r="BZ1463" s="426">
        <v>73</v>
      </c>
      <c r="CA1463" s="426">
        <v>74</v>
      </c>
      <c r="CB1463" s="426">
        <v>75</v>
      </c>
      <c r="CC1463" s="426">
        <v>76</v>
      </c>
      <c r="CD1463" s="426">
        <v>77</v>
      </c>
      <c r="CE1463" s="426">
        <v>78</v>
      </c>
      <c r="CF1463" s="426">
        <v>79</v>
      </c>
      <c r="CG1463" s="426">
        <v>80</v>
      </c>
      <c r="CH1463" s="426">
        <v>81</v>
      </c>
      <c r="CI1463" s="426">
        <v>82</v>
      </c>
      <c r="CJ1463" s="426">
        <v>83</v>
      </c>
      <c r="CK1463" s="426">
        <v>84</v>
      </c>
      <c r="CL1463" s="426">
        <v>85</v>
      </c>
      <c r="CM1463" s="426">
        <v>86</v>
      </c>
      <c r="CN1463" s="426">
        <v>87</v>
      </c>
      <c r="CO1463" s="426">
        <v>88</v>
      </c>
      <c r="CP1463" s="426">
        <v>89</v>
      </c>
      <c r="CQ1463" s="426">
        <v>90</v>
      </c>
      <c r="CR1463" s="426">
        <v>91</v>
      </c>
      <c r="CS1463" s="426">
        <v>92</v>
      </c>
      <c r="CT1463" s="426">
        <v>93</v>
      </c>
      <c r="CU1463" s="426">
        <v>94</v>
      </c>
      <c r="CV1463" s="426">
        <v>95</v>
      </c>
      <c r="CW1463" s="426">
        <v>96</v>
      </c>
      <c r="CX1463" s="426">
        <v>97</v>
      </c>
      <c r="CY1463" s="426">
        <v>98</v>
      </c>
      <c r="CZ1463" s="426">
        <v>99</v>
      </c>
      <c r="DA1463" s="426">
        <v>100</v>
      </c>
      <c r="DB1463" s="426">
        <v>101</v>
      </c>
      <c r="DC1463" s="426">
        <v>102</v>
      </c>
      <c r="DD1463" s="426">
        <v>103</v>
      </c>
      <c r="DE1463" s="426">
        <v>104</v>
      </c>
      <c r="DF1463" s="426">
        <v>105</v>
      </c>
      <c r="DG1463" s="426">
        <v>106</v>
      </c>
      <c r="DH1463" s="426">
        <v>107</v>
      </c>
      <c r="DI1463" s="426">
        <v>108</v>
      </c>
      <c r="DJ1463" s="426">
        <v>109</v>
      </c>
      <c r="DK1463" s="426">
        <v>110</v>
      </c>
      <c r="DL1463" s="426">
        <v>111</v>
      </c>
      <c r="DM1463" s="426">
        <v>112</v>
      </c>
      <c r="DN1463" s="426">
        <v>113</v>
      </c>
      <c r="DO1463" s="426">
        <v>114</v>
      </c>
      <c r="DP1463" s="426">
        <v>115</v>
      </c>
      <c r="DQ1463" s="426">
        <v>116</v>
      </c>
      <c r="DR1463" s="426">
        <v>117</v>
      </c>
      <c r="DS1463" s="426">
        <v>118</v>
      </c>
      <c r="DT1463" s="426">
        <v>119</v>
      </c>
      <c r="DU1463" s="426">
        <v>120</v>
      </c>
      <c r="DV1463" s="426">
        <v>121</v>
      </c>
      <c r="DW1463" s="426">
        <v>122</v>
      </c>
      <c r="DX1463" s="426">
        <v>123</v>
      </c>
      <c r="DY1463" s="426">
        <v>124</v>
      </c>
      <c r="DZ1463" s="426">
        <v>125</v>
      </c>
      <c r="EA1463" s="426">
        <v>126</v>
      </c>
      <c r="EB1463" s="426">
        <v>127</v>
      </c>
      <c r="EC1463" s="426">
        <v>128</v>
      </c>
      <c r="ED1463" s="426">
        <v>129</v>
      </c>
      <c r="EE1463" s="426">
        <v>130</v>
      </c>
      <c r="EF1463" s="426">
        <v>131</v>
      </c>
      <c r="EG1463" s="426">
        <v>132</v>
      </c>
      <c r="EH1463" s="426">
        <v>133</v>
      </c>
      <c r="EI1463" s="426">
        <v>134</v>
      </c>
      <c r="EJ1463" s="426">
        <v>135</v>
      </c>
      <c r="EK1463" s="426">
        <v>136</v>
      </c>
      <c r="EL1463" s="426">
        <v>137</v>
      </c>
      <c r="EM1463" s="426">
        <v>138</v>
      </c>
      <c r="EN1463" s="426">
        <v>139</v>
      </c>
      <c r="EO1463" s="426">
        <v>140</v>
      </c>
      <c r="EP1463" s="426">
        <v>141</v>
      </c>
      <c r="EQ1463" s="426">
        <v>142</v>
      </c>
      <c r="ER1463" s="426">
        <v>143</v>
      </c>
      <c r="ES1463" s="426">
        <v>144</v>
      </c>
      <c r="ET1463" s="426">
        <v>145</v>
      </c>
      <c r="EU1463" s="426">
        <v>146</v>
      </c>
      <c r="EV1463" s="426">
        <v>147</v>
      </c>
      <c r="EW1463" s="426">
        <v>148</v>
      </c>
      <c r="EX1463" s="426">
        <v>149</v>
      </c>
      <c r="EY1463" s="426">
        <v>150</v>
      </c>
      <c r="EZ1463" s="426">
        <v>151</v>
      </c>
      <c r="FA1463" s="426">
        <v>152</v>
      </c>
      <c r="FB1463" s="426">
        <v>153</v>
      </c>
      <c r="FC1463" s="426">
        <v>154</v>
      </c>
      <c r="FD1463" s="426">
        <v>155</v>
      </c>
      <c r="FE1463" s="426">
        <v>156</v>
      </c>
      <c r="FF1463" s="426">
        <v>157</v>
      </c>
      <c r="FG1463" s="426">
        <v>158</v>
      </c>
      <c r="FH1463" s="426">
        <v>159</v>
      </c>
      <c r="FI1463" s="426">
        <v>160</v>
      </c>
      <c r="FJ1463" s="426">
        <v>161</v>
      </c>
      <c r="FK1463" s="426">
        <v>162</v>
      </c>
      <c r="FL1463" s="426">
        <v>163</v>
      </c>
      <c r="FM1463" s="426">
        <v>164</v>
      </c>
      <c r="FN1463" s="426">
        <v>165</v>
      </c>
      <c r="FO1463" s="426">
        <v>166</v>
      </c>
      <c r="FP1463" s="426">
        <v>167</v>
      </c>
      <c r="FQ1463" s="426">
        <v>168</v>
      </c>
      <c r="FR1463" s="426">
        <v>169</v>
      </c>
      <c r="FS1463" s="426">
        <v>170</v>
      </c>
      <c r="FT1463" s="426">
        <v>171</v>
      </c>
      <c r="FU1463" s="426">
        <v>172</v>
      </c>
      <c r="FV1463" s="426">
        <v>173</v>
      </c>
      <c r="FW1463" s="426">
        <v>174</v>
      </c>
      <c r="FX1463" s="426">
        <v>175</v>
      </c>
      <c r="FY1463" s="426">
        <v>176</v>
      </c>
      <c r="FZ1463" s="426">
        <v>177</v>
      </c>
      <c r="GA1463" s="426">
        <v>178</v>
      </c>
      <c r="GB1463" s="426">
        <v>179</v>
      </c>
      <c r="GC1463" s="426">
        <v>180</v>
      </c>
      <c r="GD1463" s="426">
        <v>181</v>
      </c>
      <c r="GE1463" s="426">
        <v>182</v>
      </c>
      <c r="GF1463" s="426">
        <v>183</v>
      </c>
      <c r="GG1463" s="426">
        <v>184</v>
      </c>
      <c r="GH1463" s="426">
        <v>185</v>
      </c>
      <c r="GI1463" s="426">
        <v>186</v>
      </c>
      <c r="GJ1463" s="426">
        <v>187</v>
      </c>
      <c r="GK1463" s="426">
        <v>188</v>
      </c>
      <c r="GL1463" s="426">
        <v>189</v>
      </c>
      <c r="GM1463" s="426">
        <v>190</v>
      </c>
      <c r="GN1463" s="426">
        <v>191</v>
      </c>
      <c r="GO1463" s="426">
        <v>192</v>
      </c>
      <c r="GP1463" s="426">
        <v>193</v>
      </c>
      <c r="GQ1463" s="426">
        <v>194</v>
      </c>
      <c r="GR1463" s="426">
        <v>195</v>
      </c>
      <c r="GS1463" s="426">
        <v>196</v>
      </c>
      <c r="GT1463" s="426">
        <v>197</v>
      </c>
      <c r="GU1463" s="426">
        <v>198</v>
      </c>
      <c r="GV1463" s="426">
        <v>199</v>
      </c>
      <c r="GW1463" s="426">
        <v>200</v>
      </c>
      <c r="GX1463" s="426">
        <v>201</v>
      </c>
      <c r="GY1463" s="426">
        <v>202</v>
      </c>
      <c r="GZ1463" s="426">
        <v>203</v>
      </c>
      <c r="HA1463" s="426">
        <v>204</v>
      </c>
      <c r="HB1463" s="426">
        <v>205</v>
      </c>
      <c r="HC1463" s="426">
        <v>206</v>
      </c>
      <c r="HD1463" s="426">
        <v>207</v>
      </c>
      <c r="HE1463" s="426">
        <v>208</v>
      </c>
      <c r="HF1463" s="426">
        <v>209</v>
      </c>
      <c r="HG1463" s="426">
        <v>210</v>
      </c>
      <c r="HH1463" s="426">
        <v>211</v>
      </c>
      <c r="HI1463" s="426">
        <v>212</v>
      </c>
      <c r="HJ1463" s="426">
        <v>213</v>
      </c>
      <c r="HK1463" s="426">
        <v>214</v>
      </c>
      <c r="HL1463" s="426">
        <v>215</v>
      </c>
      <c r="HM1463" s="426">
        <v>216</v>
      </c>
      <c r="HN1463" s="426">
        <v>217</v>
      </c>
      <c r="HO1463" s="426">
        <v>218</v>
      </c>
      <c r="HP1463" s="426">
        <v>219</v>
      </c>
      <c r="HQ1463" s="426">
        <v>220</v>
      </c>
      <c r="HR1463" s="426">
        <v>221</v>
      </c>
      <c r="HS1463" s="426">
        <v>222</v>
      </c>
      <c r="HT1463" s="426">
        <v>223</v>
      </c>
      <c r="HU1463" s="426">
        <v>224</v>
      </c>
      <c r="HV1463" s="426">
        <v>225</v>
      </c>
      <c r="HW1463" s="426">
        <v>226</v>
      </c>
      <c r="HX1463" s="426">
        <v>227</v>
      </c>
      <c r="HY1463" s="426">
        <v>228</v>
      </c>
      <c r="HZ1463" s="426">
        <v>229</v>
      </c>
      <c r="IA1463" s="426">
        <v>230</v>
      </c>
      <c r="IB1463" s="426">
        <v>231</v>
      </c>
      <c r="IC1463" s="426">
        <v>232</v>
      </c>
      <c r="ID1463" s="426">
        <v>233</v>
      </c>
      <c r="IE1463" s="426">
        <v>234</v>
      </c>
      <c r="IF1463" s="426">
        <v>235</v>
      </c>
      <c r="IG1463" s="426">
        <v>236</v>
      </c>
      <c r="IH1463" s="426">
        <v>237</v>
      </c>
      <c r="II1463" s="426">
        <v>238</v>
      </c>
      <c r="IJ1463" s="426">
        <v>239</v>
      </c>
      <c r="IK1463" s="426">
        <v>240</v>
      </c>
      <c r="IL1463" s="426">
        <v>241</v>
      </c>
      <c r="IM1463" s="426">
        <v>242</v>
      </c>
      <c r="IN1463" s="426">
        <v>243</v>
      </c>
      <c r="IO1463" s="426">
        <v>244</v>
      </c>
      <c r="IP1463" s="426">
        <v>245</v>
      </c>
      <c r="IQ1463" s="426">
        <v>246</v>
      </c>
      <c r="IR1463" s="426">
        <v>247</v>
      </c>
      <c r="IS1463" s="426">
        <v>248</v>
      </c>
      <c r="IT1463" s="426">
        <v>249</v>
      </c>
      <c r="IU1463" s="426">
        <v>250</v>
      </c>
      <c r="IV1463" s="426">
        <v>251</v>
      </c>
      <c r="IW1463" s="426">
        <v>252</v>
      </c>
      <c r="IX1463" s="426">
        <v>253</v>
      </c>
      <c r="IY1463" s="426">
        <v>254</v>
      </c>
      <c r="IZ1463" s="426">
        <v>255</v>
      </c>
      <c r="JA1463" s="426">
        <v>256</v>
      </c>
      <c r="JB1463" s="426">
        <v>257</v>
      </c>
      <c r="JC1463" s="426">
        <v>258</v>
      </c>
      <c r="JD1463" s="426">
        <v>259</v>
      </c>
      <c r="JE1463" s="426">
        <v>260</v>
      </c>
      <c r="JF1463" s="426">
        <v>261</v>
      </c>
      <c r="JG1463" s="426">
        <v>262</v>
      </c>
      <c r="JH1463" s="426">
        <v>263</v>
      </c>
      <c r="JI1463" s="426">
        <v>264</v>
      </c>
      <c r="JJ1463" s="426">
        <v>265</v>
      </c>
      <c r="JK1463" s="426">
        <v>266</v>
      </c>
      <c r="JL1463" s="426">
        <v>267</v>
      </c>
      <c r="JM1463" s="426">
        <v>268</v>
      </c>
      <c r="JN1463" s="426">
        <v>269</v>
      </c>
      <c r="JO1463" s="426">
        <v>270</v>
      </c>
      <c r="JP1463" s="426">
        <v>271</v>
      </c>
      <c r="JQ1463" s="426">
        <v>272</v>
      </c>
      <c r="JR1463" s="426">
        <v>273</v>
      </c>
      <c r="JS1463" s="426">
        <v>274</v>
      </c>
      <c r="JT1463" s="426">
        <v>275</v>
      </c>
      <c r="JU1463" s="426">
        <v>276</v>
      </c>
      <c r="JV1463" s="426">
        <v>277</v>
      </c>
      <c r="JW1463" s="426">
        <v>278</v>
      </c>
      <c r="JX1463" s="426">
        <v>279</v>
      </c>
      <c r="JY1463" s="426">
        <v>280</v>
      </c>
      <c r="JZ1463" s="426">
        <v>281</v>
      </c>
      <c r="KA1463" s="426">
        <v>282</v>
      </c>
      <c r="KB1463" s="426">
        <v>283</v>
      </c>
      <c r="KC1463" s="426">
        <v>284</v>
      </c>
      <c r="KD1463" s="426">
        <v>285</v>
      </c>
      <c r="KE1463" s="426">
        <v>286</v>
      </c>
      <c r="KF1463" s="426">
        <v>287</v>
      </c>
      <c r="KG1463" s="426">
        <v>288</v>
      </c>
      <c r="KH1463" s="426">
        <v>289</v>
      </c>
      <c r="KI1463" s="426">
        <v>290</v>
      </c>
      <c r="KJ1463" s="426">
        <v>291</v>
      </c>
      <c r="KK1463" s="426">
        <v>292</v>
      </c>
      <c r="KL1463" s="426">
        <v>293</v>
      </c>
      <c r="KM1463" s="426">
        <v>294</v>
      </c>
      <c r="KN1463" s="426">
        <v>295</v>
      </c>
    </row>
    <row r="1464" spans="4:304" x14ac:dyDescent="0.2">
      <c r="E1464" s="428" t="s">
        <v>157</v>
      </c>
      <c r="F1464" s="426">
        <v>63</v>
      </c>
      <c r="G1464" s="426">
        <v>55</v>
      </c>
      <c r="H1464" s="426">
        <v>141</v>
      </c>
      <c r="I1464" s="426">
        <v>153</v>
      </c>
      <c r="J1464" s="426">
        <v>38</v>
      </c>
      <c r="K1464" s="426">
        <v>39</v>
      </c>
      <c r="L1464" s="426">
        <v>154</v>
      </c>
      <c r="M1464" s="426">
        <v>25</v>
      </c>
      <c r="N1464" s="426">
        <v>87</v>
      </c>
      <c r="O1464" s="426">
        <v>106</v>
      </c>
      <c r="P1464" s="426">
        <v>262</v>
      </c>
      <c r="Q1464" s="426">
        <v>6</v>
      </c>
      <c r="R1464" s="426">
        <v>91</v>
      </c>
      <c r="S1464" s="426">
        <v>158</v>
      </c>
      <c r="T1464" s="426">
        <v>44</v>
      </c>
      <c r="U1464" s="426">
        <v>240</v>
      </c>
      <c r="V1464" s="426">
        <v>208</v>
      </c>
      <c r="W1464" s="426">
        <v>181</v>
      </c>
      <c r="X1464" s="426">
        <v>48</v>
      </c>
      <c r="Y1464" s="426">
        <v>224</v>
      </c>
      <c r="Z1464" s="426">
        <v>23</v>
      </c>
      <c r="AA1464" s="426">
        <v>293</v>
      </c>
      <c r="AB1464" s="426">
        <v>257</v>
      </c>
      <c r="AC1464" s="426">
        <v>27</v>
      </c>
      <c r="AD1464" s="426">
        <v>58</v>
      </c>
      <c r="AE1464" s="426">
        <v>69</v>
      </c>
      <c r="AF1464" s="426">
        <v>170</v>
      </c>
      <c r="AG1464" s="426">
        <v>74</v>
      </c>
      <c r="AH1464" s="426">
        <v>241</v>
      </c>
      <c r="AI1464" s="426">
        <v>253</v>
      </c>
      <c r="AJ1464" s="426">
        <v>67</v>
      </c>
      <c r="AK1464" s="426">
        <v>151</v>
      </c>
      <c r="AL1464" s="426">
        <v>32</v>
      </c>
      <c r="AM1464" s="426">
        <v>22</v>
      </c>
      <c r="AN1464" s="426">
        <v>271</v>
      </c>
      <c r="AO1464" s="426">
        <v>8</v>
      </c>
      <c r="AP1464" s="426">
        <v>283</v>
      </c>
      <c r="AQ1464" s="426">
        <v>82</v>
      </c>
      <c r="AR1464" s="426">
        <v>187</v>
      </c>
      <c r="AS1464" s="426">
        <v>163</v>
      </c>
      <c r="AT1464" s="426">
        <v>80</v>
      </c>
      <c r="AU1464" s="426">
        <v>99</v>
      </c>
      <c r="AV1464" s="426">
        <v>239</v>
      </c>
      <c r="AW1464" s="426">
        <v>188</v>
      </c>
      <c r="AX1464" s="426">
        <v>66</v>
      </c>
      <c r="AY1464" s="426">
        <v>194</v>
      </c>
      <c r="AZ1464" s="426">
        <v>84</v>
      </c>
      <c r="BA1464" s="426">
        <v>247</v>
      </c>
      <c r="BB1464" s="426">
        <v>68</v>
      </c>
      <c r="BC1464" s="426">
        <v>107</v>
      </c>
      <c r="BD1464" s="426">
        <v>235</v>
      </c>
      <c r="BE1464" s="426">
        <v>256</v>
      </c>
      <c r="BF1464" s="426">
        <v>204</v>
      </c>
      <c r="BG1464" s="426">
        <v>220</v>
      </c>
      <c r="BH1464" s="426">
        <v>88</v>
      </c>
      <c r="BI1464" s="426">
        <v>160</v>
      </c>
      <c r="BJ1464" s="426">
        <v>90</v>
      </c>
      <c r="BK1464" s="426">
        <v>231</v>
      </c>
      <c r="BL1464" s="426">
        <v>57</v>
      </c>
      <c r="BM1464" s="426">
        <v>263</v>
      </c>
      <c r="BN1464" s="426">
        <v>275</v>
      </c>
      <c r="BO1464" s="426">
        <v>28</v>
      </c>
      <c r="BP1464" s="426">
        <v>172</v>
      </c>
      <c r="BQ1464" s="426">
        <v>43</v>
      </c>
      <c r="BR1464" s="426">
        <v>266</v>
      </c>
      <c r="BS1464" s="426">
        <v>244</v>
      </c>
      <c r="BT1464" s="426">
        <v>284</v>
      </c>
      <c r="BU1464" s="426">
        <v>255</v>
      </c>
      <c r="BV1464" s="426">
        <v>286</v>
      </c>
      <c r="BW1464" s="426">
        <v>51</v>
      </c>
      <c r="BX1464" s="426">
        <v>190</v>
      </c>
      <c r="BY1464" s="426">
        <v>4</v>
      </c>
      <c r="BZ1464" s="426">
        <v>289</v>
      </c>
      <c r="CA1464" s="426">
        <v>137</v>
      </c>
      <c r="CB1464" s="426">
        <v>248</v>
      </c>
      <c r="CC1464" s="426">
        <v>33</v>
      </c>
      <c r="CD1464" s="426">
        <v>95</v>
      </c>
      <c r="CE1464" s="426">
        <v>86</v>
      </c>
      <c r="CF1464" s="426">
        <v>176</v>
      </c>
      <c r="CG1464" s="426">
        <v>16</v>
      </c>
      <c r="CH1464" s="426">
        <v>35</v>
      </c>
      <c r="CI1464" s="426">
        <v>19</v>
      </c>
      <c r="CJ1464" s="426">
        <v>5</v>
      </c>
      <c r="CK1464" s="426">
        <v>173</v>
      </c>
      <c r="CL1464" s="426">
        <v>21</v>
      </c>
      <c r="CM1464" s="426">
        <v>128</v>
      </c>
      <c r="CN1464" s="426">
        <v>165</v>
      </c>
      <c r="CO1464" s="426">
        <v>77</v>
      </c>
      <c r="CP1464" s="426">
        <v>191</v>
      </c>
      <c r="CQ1464" s="426">
        <v>24</v>
      </c>
      <c r="CR1464" s="426">
        <v>249</v>
      </c>
      <c r="CS1464" s="426">
        <v>123</v>
      </c>
      <c r="CT1464" s="426">
        <v>164</v>
      </c>
      <c r="CU1464" s="426">
        <v>37</v>
      </c>
      <c r="CV1464" s="426">
        <v>222</v>
      </c>
      <c r="CW1464" s="426">
        <v>209</v>
      </c>
      <c r="CX1464" s="426">
        <v>65</v>
      </c>
      <c r="CY1464" s="426">
        <v>1</v>
      </c>
      <c r="CZ1464" s="426">
        <v>292</v>
      </c>
      <c r="DA1464" s="426">
        <v>252</v>
      </c>
      <c r="DB1464" s="426">
        <v>270</v>
      </c>
      <c r="DC1464" s="426">
        <v>34</v>
      </c>
      <c r="DD1464" s="426">
        <v>49</v>
      </c>
      <c r="DE1464" s="426">
        <v>196</v>
      </c>
      <c r="DF1464" s="426">
        <v>178</v>
      </c>
      <c r="DG1464" s="426">
        <v>264</v>
      </c>
      <c r="DH1464" s="426">
        <v>183</v>
      </c>
      <c r="DI1464" s="426">
        <v>179</v>
      </c>
      <c r="DJ1464" s="426">
        <v>205</v>
      </c>
      <c r="DK1464" s="426">
        <v>246</v>
      </c>
      <c r="DL1464" s="426">
        <v>199</v>
      </c>
      <c r="DM1464" s="426">
        <v>94</v>
      </c>
      <c r="DN1464" s="426">
        <v>294</v>
      </c>
      <c r="DO1464" s="426">
        <v>135</v>
      </c>
      <c r="DP1464" s="426">
        <v>116</v>
      </c>
      <c r="DQ1464" s="426">
        <v>104</v>
      </c>
      <c r="DR1464" s="426">
        <v>193</v>
      </c>
      <c r="DS1464" s="426">
        <v>71</v>
      </c>
      <c r="DT1464" s="426">
        <v>147</v>
      </c>
      <c r="DU1464" s="426">
        <v>61</v>
      </c>
      <c r="DV1464" s="426">
        <v>155</v>
      </c>
      <c r="DW1464" s="426">
        <v>169</v>
      </c>
      <c r="DX1464" s="426">
        <v>142</v>
      </c>
      <c r="DY1464" s="426">
        <v>177</v>
      </c>
      <c r="DZ1464" s="426">
        <v>18</v>
      </c>
      <c r="EA1464" s="426">
        <v>110</v>
      </c>
      <c r="EB1464" s="426">
        <v>214</v>
      </c>
      <c r="EC1464" s="426">
        <v>192</v>
      </c>
      <c r="ED1464" s="426">
        <v>126</v>
      </c>
      <c r="EE1464" s="426">
        <v>269</v>
      </c>
      <c r="EF1464" s="426">
        <v>162</v>
      </c>
      <c r="EG1464" s="426">
        <v>175</v>
      </c>
      <c r="EH1464" s="426">
        <v>211</v>
      </c>
      <c r="EI1464" s="426">
        <v>83</v>
      </c>
      <c r="EJ1464" s="426">
        <v>113</v>
      </c>
      <c r="EK1464" s="426">
        <v>295</v>
      </c>
      <c r="EL1464" s="426">
        <v>174</v>
      </c>
      <c r="EM1464" s="426">
        <v>182</v>
      </c>
      <c r="EN1464" s="426">
        <v>143</v>
      </c>
      <c r="EO1464" s="426">
        <v>111</v>
      </c>
      <c r="EP1464" s="426">
        <v>287</v>
      </c>
      <c r="EQ1464" s="426">
        <v>245</v>
      </c>
      <c r="ER1464" s="426">
        <v>200</v>
      </c>
      <c r="ES1464" s="426">
        <v>260</v>
      </c>
      <c r="ET1464" s="426">
        <v>218</v>
      </c>
      <c r="EU1464" s="426">
        <v>64</v>
      </c>
      <c r="EV1464" s="426">
        <v>195</v>
      </c>
      <c r="EW1464" s="426">
        <v>59</v>
      </c>
      <c r="EX1464" s="426">
        <v>36</v>
      </c>
      <c r="EY1464" s="426">
        <v>73</v>
      </c>
      <c r="EZ1464" s="426">
        <v>125</v>
      </c>
      <c r="FA1464" s="426">
        <v>238</v>
      </c>
      <c r="FB1464" s="426">
        <v>202</v>
      </c>
      <c r="FC1464" s="426">
        <v>242</v>
      </c>
      <c r="FD1464" s="426">
        <v>13</v>
      </c>
      <c r="FE1464" s="426">
        <v>138</v>
      </c>
      <c r="FF1464" s="426">
        <v>156</v>
      </c>
      <c r="FG1464" s="426">
        <v>7</v>
      </c>
      <c r="FH1464" s="426">
        <v>186</v>
      </c>
      <c r="FI1464" s="426">
        <v>166</v>
      </c>
      <c r="FJ1464" s="426">
        <v>274</v>
      </c>
      <c r="FK1464" s="426">
        <v>236</v>
      </c>
      <c r="FL1464" s="426">
        <v>149</v>
      </c>
      <c r="FM1464" s="426">
        <v>203</v>
      </c>
      <c r="FN1464" s="426">
        <v>3</v>
      </c>
      <c r="FO1464" s="426">
        <v>185</v>
      </c>
      <c r="FP1464" s="426">
        <v>261</v>
      </c>
      <c r="FQ1464" s="426">
        <v>115</v>
      </c>
      <c r="FR1464" s="426">
        <v>232</v>
      </c>
      <c r="FS1464" s="426">
        <v>281</v>
      </c>
      <c r="FT1464" s="426">
        <v>285</v>
      </c>
      <c r="FU1464" s="426">
        <v>168</v>
      </c>
      <c r="FV1464" s="426">
        <v>105</v>
      </c>
      <c r="FW1464" s="426">
        <v>98</v>
      </c>
      <c r="FX1464" s="426">
        <v>152</v>
      </c>
      <c r="FY1464" s="426">
        <v>109</v>
      </c>
      <c r="FZ1464" s="426">
        <v>144</v>
      </c>
      <c r="GA1464" s="426">
        <v>136</v>
      </c>
      <c r="GB1464" s="426">
        <v>26</v>
      </c>
      <c r="GC1464" s="426">
        <v>96</v>
      </c>
      <c r="GD1464" s="426">
        <v>2</v>
      </c>
      <c r="GE1464" s="426">
        <v>108</v>
      </c>
      <c r="GF1464" s="426">
        <v>70</v>
      </c>
      <c r="GG1464" s="426">
        <v>277</v>
      </c>
      <c r="GH1464" s="426">
        <v>159</v>
      </c>
      <c r="GI1464" s="426">
        <v>259</v>
      </c>
      <c r="GJ1464" s="426">
        <v>85</v>
      </c>
      <c r="GK1464" s="426">
        <v>100</v>
      </c>
      <c r="GL1464" s="426">
        <v>76</v>
      </c>
      <c r="GM1464" s="426">
        <v>212</v>
      </c>
      <c r="GN1464" s="426">
        <v>118</v>
      </c>
      <c r="GO1464" s="426">
        <v>31</v>
      </c>
      <c r="GP1464" s="426">
        <v>280</v>
      </c>
      <c r="GQ1464" s="426">
        <v>130</v>
      </c>
      <c r="GR1464" s="426">
        <v>189</v>
      </c>
      <c r="GS1464" s="426">
        <v>127</v>
      </c>
      <c r="GT1464" s="426">
        <v>60</v>
      </c>
      <c r="GU1464" s="426">
        <v>251</v>
      </c>
      <c r="GV1464" s="426">
        <v>276</v>
      </c>
      <c r="GW1464" s="426">
        <v>272</v>
      </c>
      <c r="GX1464" s="426">
        <v>219</v>
      </c>
      <c r="GY1464" s="426">
        <v>133</v>
      </c>
      <c r="GZ1464" s="426">
        <v>50</v>
      </c>
      <c r="HA1464" s="426">
        <v>157</v>
      </c>
      <c r="HB1464" s="426">
        <v>114</v>
      </c>
      <c r="HC1464" s="426">
        <v>254</v>
      </c>
      <c r="HD1464" s="426">
        <v>290</v>
      </c>
      <c r="HE1464" s="426">
        <v>81</v>
      </c>
      <c r="HF1464" s="426">
        <v>92</v>
      </c>
      <c r="HG1464" s="426">
        <v>47</v>
      </c>
      <c r="HH1464" s="426">
        <v>215</v>
      </c>
      <c r="HI1464" s="426">
        <v>221</v>
      </c>
      <c r="HJ1464" s="426">
        <v>171</v>
      </c>
      <c r="HK1464" s="426">
        <v>258</v>
      </c>
      <c r="HL1464" s="426">
        <v>243</v>
      </c>
      <c r="HM1464" s="426">
        <v>120</v>
      </c>
      <c r="HN1464" s="426">
        <v>93</v>
      </c>
      <c r="HO1464" s="426">
        <v>184</v>
      </c>
      <c r="HP1464" s="426">
        <v>112</v>
      </c>
      <c r="HQ1464" s="426">
        <v>278</v>
      </c>
      <c r="HR1464" s="426">
        <v>197</v>
      </c>
      <c r="HS1464" s="426">
        <v>213</v>
      </c>
      <c r="HT1464" s="426">
        <v>167</v>
      </c>
      <c r="HU1464" s="426">
        <v>233</v>
      </c>
      <c r="HV1464" s="426">
        <v>201</v>
      </c>
      <c r="HW1464" s="426">
        <v>124</v>
      </c>
      <c r="HX1464" s="426">
        <v>206</v>
      </c>
      <c r="HY1464" s="426">
        <v>62</v>
      </c>
      <c r="HZ1464" s="426">
        <v>140</v>
      </c>
      <c r="IA1464" s="426">
        <v>132</v>
      </c>
      <c r="IB1464" s="426">
        <v>229</v>
      </c>
      <c r="IC1464" s="426">
        <v>210</v>
      </c>
      <c r="ID1464" s="426">
        <v>134</v>
      </c>
      <c r="IE1464" s="426">
        <v>72</v>
      </c>
      <c r="IF1464" s="426">
        <v>56</v>
      </c>
      <c r="IG1464" s="426">
        <v>45</v>
      </c>
      <c r="IH1464" s="426">
        <v>29</v>
      </c>
      <c r="II1464" s="426">
        <v>267</v>
      </c>
      <c r="IJ1464" s="426">
        <v>237</v>
      </c>
      <c r="IK1464" s="426">
        <v>288</v>
      </c>
      <c r="IL1464" s="426">
        <v>207</v>
      </c>
      <c r="IM1464" s="426">
        <v>15</v>
      </c>
      <c r="IN1464" s="426">
        <v>41</v>
      </c>
      <c r="IO1464" s="426">
        <v>101</v>
      </c>
      <c r="IP1464" s="426">
        <v>279</v>
      </c>
      <c r="IQ1464" s="426">
        <v>54</v>
      </c>
      <c r="IR1464" s="426">
        <v>161</v>
      </c>
      <c r="IS1464" s="426">
        <v>131</v>
      </c>
      <c r="IT1464" s="426">
        <v>227</v>
      </c>
      <c r="IU1464" s="426">
        <v>11</v>
      </c>
      <c r="IV1464" s="426">
        <v>273</v>
      </c>
      <c r="IW1464" s="426">
        <v>265</v>
      </c>
      <c r="IX1464" s="426">
        <v>30</v>
      </c>
      <c r="IY1464" s="426">
        <v>42</v>
      </c>
      <c r="IZ1464" s="426">
        <v>217</v>
      </c>
      <c r="JA1464" s="426">
        <v>129</v>
      </c>
      <c r="JB1464" s="426">
        <v>103</v>
      </c>
      <c r="JC1464" s="426">
        <v>150</v>
      </c>
      <c r="JD1464" s="426">
        <v>46</v>
      </c>
      <c r="JE1464" s="426">
        <v>226</v>
      </c>
      <c r="JF1464" s="426">
        <v>97</v>
      </c>
      <c r="JG1464" s="426">
        <v>10</v>
      </c>
      <c r="JH1464" s="426">
        <v>89</v>
      </c>
      <c r="JI1464" s="426">
        <v>148</v>
      </c>
      <c r="JJ1464" s="426">
        <v>12</v>
      </c>
      <c r="JK1464" s="426">
        <v>52</v>
      </c>
      <c r="JL1464" s="426">
        <v>139</v>
      </c>
      <c r="JM1464" s="426">
        <v>14</v>
      </c>
      <c r="JN1464" s="426">
        <v>216</v>
      </c>
      <c r="JO1464" s="426">
        <v>121</v>
      </c>
      <c r="JP1464" s="426">
        <v>9</v>
      </c>
      <c r="JQ1464" s="426">
        <v>230</v>
      </c>
      <c r="JR1464" s="426">
        <v>234</v>
      </c>
      <c r="JS1464" s="426">
        <v>17</v>
      </c>
      <c r="JT1464" s="426">
        <v>291</v>
      </c>
      <c r="JU1464" s="426">
        <v>40</v>
      </c>
      <c r="JV1464" s="426">
        <v>145</v>
      </c>
      <c r="JW1464" s="426">
        <v>225</v>
      </c>
      <c r="JX1464" s="426">
        <v>146</v>
      </c>
      <c r="JY1464" s="426">
        <v>53</v>
      </c>
      <c r="JZ1464" s="426">
        <v>79</v>
      </c>
      <c r="KA1464" s="426">
        <v>223</v>
      </c>
      <c r="KB1464" s="426">
        <v>250</v>
      </c>
      <c r="KC1464" s="426">
        <v>102</v>
      </c>
      <c r="KD1464" s="426">
        <v>117</v>
      </c>
      <c r="KE1464" s="426">
        <v>119</v>
      </c>
      <c r="KF1464" s="426">
        <v>198</v>
      </c>
      <c r="KG1464" s="426">
        <v>180</v>
      </c>
      <c r="KH1464" s="426">
        <v>78</v>
      </c>
      <c r="KI1464" s="426">
        <v>228</v>
      </c>
      <c r="KJ1464" s="426">
        <v>20</v>
      </c>
      <c r="KK1464" s="426">
        <v>75</v>
      </c>
      <c r="KL1464" s="426">
        <v>282</v>
      </c>
      <c r="KM1464" s="426">
        <v>268</v>
      </c>
      <c r="KN1464" s="426">
        <v>122</v>
      </c>
    </row>
    <row r="1465" spans="4:304" x14ac:dyDescent="0.2">
      <c r="E1465" s="428" t="s">
        <v>159</v>
      </c>
      <c r="F1465" s="426">
        <v>143</v>
      </c>
      <c r="G1465" s="426">
        <v>278</v>
      </c>
      <c r="H1465" s="426">
        <v>170</v>
      </c>
      <c r="I1465" s="426">
        <v>156</v>
      </c>
      <c r="J1465" s="426">
        <v>282</v>
      </c>
      <c r="K1465" s="426">
        <v>78</v>
      </c>
      <c r="L1465" s="426">
        <v>241</v>
      </c>
      <c r="M1465" s="426">
        <v>214</v>
      </c>
      <c r="N1465" s="426">
        <v>32</v>
      </c>
      <c r="O1465" s="426">
        <v>28</v>
      </c>
      <c r="P1465" s="426">
        <v>157</v>
      </c>
      <c r="Q1465" s="426">
        <v>164</v>
      </c>
      <c r="R1465" s="426">
        <v>24</v>
      </c>
      <c r="S1465" s="426">
        <v>52</v>
      </c>
      <c r="T1465" s="426">
        <v>103</v>
      </c>
      <c r="U1465" s="426">
        <v>284</v>
      </c>
      <c r="V1465" s="426">
        <v>53</v>
      </c>
      <c r="W1465" s="426">
        <v>270</v>
      </c>
      <c r="X1465" s="426">
        <v>222</v>
      </c>
      <c r="Y1465" s="426">
        <v>91</v>
      </c>
      <c r="Z1465" s="426">
        <v>227</v>
      </c>
      <c r="AA1465" s="426">
        <v>264</v>
      </c>
      <c r="AB1465" s="426">
        <v>17</v>
      </c>
      <c r="AC1465" s="426">
        <v>182</v>
      </c>
      <c r="AD1465" s="426">
        <v>142</v>
      </c>
      <c r="AE1465" s="426">
        <v>102</v>
      </c>
      <c r="AF1465" s="426">
        <v>200</v>
      </c>
      <c r="AG1465" s="426">
        <v>190</v>
      </c>
      <c r="AH1465" s="426">
        <v>56</v>
      </c>
      <c r="AI1465" s="426">
        <v>133</v>
      </c>
      <c r="AJ1465" s="426">
        <v>14</v>
      </c>
      <c r="AK1465" s="426">
        <v>79</v>
      </c>
      <c r="AL1465" s="426">
        <v>174</v>
      </c>
      <c r="AM1465" s="426">
        <v>262</v>
      </c>
      <c r="AN1465" s="426">
        <v>202</v>
      </c>
      <c r="AO1465" s="426">
        <v>114</v>
      </c>
      <c r="AP1465" s="426">
        <v>46</v>
      </c>
      <c r="AQ1465" s="426">
        <v>54</v>
      </c>
      <c r="AR1465" s="426">
        <v>231</v>
      </c>
      <c r="AS1465" s="426">
        <v>162</v>
      </c>
      <c r="AT1465" s="426">
        <v>268</v>
      </c>
      <c r="AU1465" s="426">
        <v>45</v>
      </c>
      <c r="AV1465" s="426">
        <v>277</v>
      </c>
      <c r="AW1465" s="426">
        <v>55</v>
      </c>
      <c r="AX1465" s="426">
        <v>136</v>
      </c>
      <c r="AY1465" s="426">
        <v>260</v>
      </c>
      <c r="AZ1465" s="426">
        <v>180</v>
      </c>
      <c r="BA1465" s="426">
        <v>152</v>
      </c>
      <c r="BB1465" s="426">
        <v>110</v>
      </c>
      <c r="BC1465" s="426">
        <v>213</v>
      </c>
      <c r="BD1465" s="426">
        <v>195</v>
      </c>
      <c r="BE1465" s="426">
        <v>49</v>
      </c>
      <c r="BF1465" s="426">
        <v>169</v>
      </c>
      <c r="BG1465" s="426">
        <v>6</v>
      </c>
      <c r="BH1465" s="426">
        <v>76</v>
      </c>
      <c r="BI1465" s="426">
        <v>187</v>
      </c>
      <c r="BJ1465" s="426">
        <v>159</v>
      </c>
      <c r="BK1465" s="426">
        <v>112</v>
      </c>
      <c r="BL1465" s="426">
        <v>287</v>
      </c>
      <c r="BM1465" s="426">
        <v>26</v>
      </c>
      <c r="BN1465" s="426">
        <v>153</v>
      </c>
      <c r="BO1465" s="426">
        <v>88</v>
      </c>
      <c r="BP1465" s="426">
        <v>47</v>
      </c>
      <c r="BQ1465" s="426">
        <v>201</v>
      </c>
      <c r="BR1465" s="426">
        <v>168</v>
      </c>
      <c r="BS1465" s="426">
        <v>140</v>
      </c>
      <c r="BT1465" s="426">
        <v>100</v>
      </c>
      <c r="BU1465" s="426">
        <v>106</v>
      </c>
      <c r="BV1465" s="426">
        <v>251</v>
      </c>
      <c r="BW1465" s="426">
        <v>274</v>
      </c>
      <c r="BX1465" s="426">
        <v>269</v>
      </c>
      <c r="BY1465" s="426">
        <v>89</v>
      </c>
      <c r="BZ1465" s="426">
        <v>246</v>
      </c>
      <c r="CA1465" s="426">
        <v>15</v>
      </c>
      <c r="CB1465" s="426">
        <v>63</v>
      </c>
      <c r="CC1465" s="426">
        <v>13</v>
      </c>
      <c r="CD1465" s="426">
        <v>289</v>
      </c>
      <c r="CE1465" s="426">
        <v>175</v>
      </c>
      <c r="CF1465" s="426">
        <v>93</v>
      </c>
      <c r="CG1465" s="426">
        <v>221</v>
      </c>
      <c r="CH1465" s="426">
        <v>74</v>
      </c>
      <c r="CI1465" s="426">
        <v>135</v>
      </c>
      <c r="CJ1465" s="426">
        <v>111</v>
      </c>
      <c r="CK1465" s="426">
        <v>128</v>
      </c>
      <c r="CL1465" s="426">
        <v>104</v>
      </c>
      <c r="CM1465" s="426">
        <v>10</v>
      </c>
      <c r="CN1465" s="426">
        <v>280</v>
      </c>
      <c r="CO1465" s="426">
        <v>146</v>
      </c>
      <c r="CP1465" s="426">
        <v>16</v>
      </c>
      <c r="CQ1465" s="426">
        <v>34</v>
      </c>
      <c r="CR1465" s="426">
        <v>243</v>
      </c>
      <c r="CS1465" s="426">
        <v>18</v>
      </c>
      <c r="CT1465" s="426">
        <v>96</v>
      </c>
      <c r="CU1465" s="426">
        <v>261</v>
      </c>
      <c r="CV1465" s="426">
        <v>273</v>
      </c>
      <c r="CW1465" s="426">
        <v>50</v>
      </c>
      <c r="CX1465" s="426">
        <v>113</v>
      </c>
      <c r="CY1465" s="426">
        <v>4</v>
      </c>
      <c r="CZ1465" s="426">
        <v>40</v>
      </c>
      <c r="DA1465" s="426">
        <v>123</v>
      </c>
      <c r="DB1465" s="426">
        <v>158</v>
      </c>
      <c r="DC1465" s="426">
        <v>250</v>
      </c>
      <c r="DD1465" s="426">
        <v>20</v>
      </c>
      <c r="DE1465" s="426">
        <v>257</v>
      </c>
      <c r="DF1465" s="426">
        <v>209</v>
      </c>
      <c r="DG1465" s="426">
        <v>19</v>
      </c>
      <c r="DH1465" s="426">
        <v>39</v>
      </c>
      <c r="DI1465" s="426">
        <v>57</v>
      </c>
      <c r="DJ1465" s="426">
        <v>235</v>
      </c>
      <c r="DK1465" s="426">
        <v>161</v>
      </c>
      <c r="DL1465" s="426">
        <v>255</v>
      </c>
      <c r="DM1465" s="426">
        <v>271</v>
      </c>
      <c r="DN1465" s="426">
        <v>137</v>
      </c>
      <c r="DO1465" s="426">
        <v>207</v>
      </c>
      <c r="DP1465" s="426">
        <v>183</v>
      </c>
      <c r="DQ1465" s="426">
        <v>130</v>
      </c>
      <c r="DR1465" s="426">
        <v>105</v>
      </c>
      <c r="DS1465" s="426">
        <v>212</v>
      </c>
      <c r="DT1465" s="426">
        <v>1</v>
      </c>
      <c r="DU1465" s="426">
        <v>81</v>
      </c>
      <c r="DV1465" s="426">
        <v>189</v>
      </c>
      <c r="DW1465" s="426">
        <v>73</v>
      </c>
      <c r="DX1465" s="426">
        <v>210</v>
      </c>
      <c r="DY1465" s="426">
        <v>35</v>
      </c>
      <c r="DZ1465" s="426">
        <v>82</v>
      </c>
      <c r="EA1465" s="426">
        <v>237</v>
      </c>
      <c r="EB1465" s="426">
        <v>173</v>
      </c>
      <c r="EC1465" s="426">
        <v>290</v>
      </c>
      <c r="ED1465" s="426">
        <v>125</v>
      </c>
      <c r="EE1465" s="426">
        <v>97</v>
      </c>
      <c r="EF1465" s="426">
        <v>94</v>
      </c>
      <c r="EG1465" s="426">
        <v>215</v>
      </c>
      <c r="EH1465" s="426">
        <v>165</v>
      </c>
      <c r="EI1465" s="426">
        <v>265</v>
      </c>
      <c r="EJ1465" s="426">
        <v>84</v>
      </c>
      <c r="EK1465" s="426">
        <v>292</v>
      </c>
      <c r="EL1465" s="426">
        <v>249</v>
      </c>
      <c r="EM1465" s="426">
        <v>196</v>
      </c>
      <c r="EN1465" s="426">
        <v>2</v>
      </c>
      <c r="EO1465" s="426">
        <v>62</v>
      </c>
      <c r="EP1465" s="426">
        <v>43</v>
      </c>
      <c r="EQ1465" s="426">
        <v>188</v>
      </c>
      <c r="ER1465" s="426">
        <v>217</v>
      </c>
      <c r="ES1465" s="426">
        <v>118</v>
      </c>
      <c r="ET1465" s="426">
        <v>267</v>
      </c>
      <c r="EU1465" s="426">
        <v>150</v>
      </c>
      <c r="EV1465" s="426">
        <v>178</v>
      </c>
      <c r="EW1465" s="426">
        <v>242</v>
      </c>
      <c r="EX1465" s="426">
        <v>197</v>
      </c>
      <c r="EY1465" s="426">
        <v>7</v>
      </c>
      <c r="EZ1465" s="426">
        <v>258</v>
      </c>
      <c r="FA1465" s="426">
        <v>58</v>
      </c>
      <c r="FB1465" s="426">
        <v>85</v>
      </c>
      <c r="FC1465" s="426">
        <v>295</v>
      </c>
      <c r="FD1465" s="426">
        <v>223</v>
      </c>
      <c r="FE1465" s="426">
        <v>68</v>
      </c>
      <c r="FF1465" s="426">
        <v>191</v>
      </c>
      <c r="FG1465" s="426">
        <v>65</v>
      </c>
      <c r="FH1465" s="426">
        <v>141</v>
      </c>
      <c r="FI1465" s="426">
        <v>147</v>
      </c>
      <c r="FJ1465" s="426">
        <v>98</v>
      </c>
      <c r="FK1465" s="426">
        <v>109</v>
      </c>
      <c r="FL1465" s="426">
        <v>132</v>
      </c>
      <c r="FM1465" s="426">
        <v>185</v>
      </c>
      <c r="FN1465" s="426">
        <v>119</v>
      </c>
      <c r="FO1465" s="426">
        <v>203</v>
      </c>
      <c r="FP1465" s="426">
        <v>176</v>
      </c>
      <c r="FQ1465" s="426">
        <v>194</v>
      </c>
      <c r="FR1465" s="426">
        <v>256</v>
      </c>
      <c r="FS1465" s="426">
        <v>276</v>
      </c>
      <c r="FT1465" s="426">
        <v>48</v>
      </c>
      <c r="FU1465" s="426">
        <v>83</v>
      </c>
      <c r="FV1465" s="426">
        <v>87</v>
      </c>
      <c r="FW1465" s="426">
        <v>77</v>
      </c>
      <c r="FX1465" s="426">
        <v>144</v>
      </c>
      <c r="FY1465" s="426">
        <v>224</v>
      </c>
      <c r="FZ1465" s="426">
        <v>25</v>
      </c>
      <c r="GA1465" s="426">
        <v>139</v>
      </c>
      <c r="GB1465" s="426">
        <v>245</v>
      </c>
      <c r="GC1465" s="426">
        <v>199</v>
      </c>
      <c r="GD1465" s="426">
        <v>184</v>
      </c>
      <c r="GE1465" s="426">
        <v>259</v>
      </c>
      <c r="GF1465" s="426">
        <v>122</v>
      </c>
      <c r="GG1465" s="426">
        <v>86</v>
      </c>
      <c r="GH1465" s="426">
        <v>151</v>
      </c>
      <c r="GI1465" s="426">
        <v>177</v>
      </c>
      <c r="GJ1465" s="426">
        <v>115</v>
      </c>
      <c r="GK1465" s="426">
        <v>166</v>
      </c>
      <c r="GL1465" s="426">
        <v>145</v>
      </c>
      <c r="GM1465" s="426">
        <v>192</v>
      </c>
      <c r="GN1465" s="426">
        <v>228</v>
      </c>
      <c r="GO1465" s="426">
        <v>30</v>
      </c>
      <c r="GP1465" s="426">
        <v>116</v>
      </c>
      <c r="GQ1465" s="426">
        <v>275</v>
      </c>
      <c r="GR1465" s="426">
        <v>181</v>
      </c>
      <c r="GS1465" s="426">
        <v>220</v>
      </c>
      <c r="GT1465" s="426">
        <v>38</v>
      </c>
      <c r="GU1465" s="426">
        <v>154</v>
      </c>
      <c r="GV1465" s="426">
        <v>283</v>
      </c>
      <c r="GW1465" s="426">
        <v>129</v>
      </c>
      <c r="GX1465" s="426">
        <v>253</v>
      </c>
      <c r="GY1465" s="426">
        <v>286</v>
      </c>
      <c r="GZ1465" s="426">
        <v>120</v>
      </c>
      <c r="HA1465" s="426">
        <v>171</v>
      </c>
      <c r="HB1465" s="426">
        <v>8</v>
      </c>
      <c r="HC1465" s="426">
        <v>95</v>
      </c>
      <c r="HD1465" s="426">
        <v>5</v>
      </c>
      <c r="HE1465" s="426">
        <v>160</v>
      </c>
      <c r="HF1465" s="426">
        <v>61</v>
      </c>
      <c r="HG1465" s="426">
        <v>186</v>
      </c>
      <c r="HH1465" s="426">
        <v>42</v>
      </c>
      <c r="HI1465" s="426">
        <v>234</v>
      </c>
      <c r="HJ1465" s="426">
        <v>126</v>
      </c>
      <c r="HK1465" s="426">
        <v>266</v>
      </c>
      <c r="HL1465" s="426">
        <v>67</v>
      </c>
      <c r="HM1465" s="426">
        <v>233</v>
      </c>
      <c r="HN1465" s="426">
        <v>225</v>
      </c>
      <c r="HO1465" s="426">
        <v>36</v>
      </c>
      <c r="HP1465" s="426">
        <v>291</v>
      </c>
      <c r="HQ1465" s="426">
        <v>69</v>
      </c>
      <c r="HR1465" s="426">
        <v>232</v>
      </c>
      <c r="HS1465" s="426">
        <v>218</v>
      </c>
      <c r="HT1465" s="426">
        <v>254</v>
      </c>
      <c r="HU1465" s="426">
        <v>11</v>
      </c>
      <c r="HV1465" s="426">
        <v>41</v>
      </c>
      <c r="HW1465" s="426">
        <v>90</v>
      </c>
      <c r="HX1465" s="426">
        <v>179</v>
      </c>
      <c r="HY1465" s="426">
        <v>92</v>
      </c>
      <c r="HZ1465" s="426">
        <v>285</v>
      </c>
      <c r="IA1465" s="426">
        <v>127</v>
      </c>
      <c r="IB1465" s="426">
        <v>59</v>
      </c>
      <c r="IC1465" s="426">
        <v>80</v>
      </c>
      <c r="ID1465" s="426">
        <v>75</v>
      </c>
      <c r="IE1465" s="426">
        <v>131</v>
      </c>
      <c r="IF1465" s="426">
        <v>216</v>
      </c>
      <c r="IG1465" s="426">
        <v>3</v>
      </c>
      <c r="IH1465" s="426">
        <v>101</v>
      </c>
      <c r="II1465" s="426">
        <v>229</v>
      </c>
      <c r="IJ1465" s="426">
        <v>206</v>
      </c>
      <c r="IK1465" s="426">
        <v>247</v>
      </c>
      <c r="IL1465" s="426">
        <v>107</v>
      </c>
      <c r="IM1465" s="426">
        <v>70</v>
      </c>
      <c r="IN1465" s="426">
        <v>252</v>
      </c>
      <c r="IO1465" s="426">
        <v>33</v>
      </c>
      <c r="IP1465" s="426">
        <v>138</v>
      </c>
      <c r="IQ1465" s="426">
        <v>230</v>
      </c>
      <c r="IR1465" s="426">
        <v>239</v>
      </c>
      <c r="IS1465" s="426">
        <v>279</v>
      </c>
      <c r="IT1465" s="426">
        <v>108</v>
      </c>
      <c r="IU1465" s="426">
        <v>71</v>
      </c>
      <c r="IV1465" s="426">
        <v>205</v>
      </c>
      <c r="IW1465" s="426">
        <v>248</v>
      </c>
      <c r="IX1465" s="426">
        <v>281</v>
      </c>
      <c r="IY1465" s="426">
        <v>66</v>
      </c>
      <c r="IZ1465" s="426">
        <v>219</v>
      </c>
      <c r="JA1465" s="426">
        <v>44</v>
      </c>
      <c r="JB1465" s="426">
        <v>163</v>
      </c>
      <c r="JC1465" s="426">
        <v>244</v>
      </c>
      <c r="JD1465" s="426">
        <v>23</v>
      </c>
      <c r="JE1465" s="426">
        <v>99</v>
      </c>
      <c r="JF1465" s="426">
        <v>37</v>
      </c>
      <c r="JG1465" s="426">
        <v>294</v>
      </c>
      <c r="JH1465" s="426">
        <v>27</v>
      </c>
      <c r="JI1465" s="426">
        <v>121</v>
      </c>
      <c r="JJ1465" s="426">
        <v>64</v>
      </c>
      <c r="JK1465" s="426">
        <v>149</v>
      </c>
      <c r="JL1465" s="426">
        <v>288</v>
      </c>
      <c r="JM1465" s="426">
        <v>12</v>
      </c>
      <c r="JN1465" s="426">
        <v>208</v>
      </c>
      <c r="JO1465" s="426">
        <v>238</v>
      </c>
      <c r="JP1465" s="426">
        <v>134</v>
      </c>
      <c r="JQ1465" s="426">
        <v>51</v>
      </c>
      <c r="JR1465" s="426">
        <v>22</v>
      </c>
      <c r="JS1465" s="426">
        <v>240</v>
      </c>
      <c r="JT1465" s="426">
        <v>193</v>
      </c>
      <c r="JU1465" s="426">
        <v>293</v>
      </c>
      <c r="JV1465" s="426">
        <v>9</v>
      </c>
      <c r="JW1465" s="426">
        <v>60</v>
      </c>
      <c r="JX1465" s="426">
        <v>226</v>
      </c>
      <c r="JY1465" s="426">
        <v>198</v>
      </c>
      <c r="JZ1465" s="426">
        <v>204</v>
      </c>
      <c r="KA1465" s="426">
        <v>21</v>
      </c>
      <c r="KB1465" s="426">
        <v>124</v>
      </c>
      <c r="KC1465" s="426">
        <v>155</v>
      </c>
      <c r="KD1465" s="426">
        <v>31</v>
      </c>
      <c r="KE1465" s="426">
        <v>148</v>
      </c>
      <c r="KF1465" s="426">
        <v>211</v>
      </c>
      <c r="KG1465" s="426">
        <v>72</v>
      </c>
      <c r="KH1465" s="426">
        <v>172</v>
      </c>
      <c r="KI1465" s="426">
        <v>236</v>
      </c>
      <c r="KJ1465" s="426">
        <v>117</v>
      </c>
      <c r="KK1465" s="426">
        <v>263</v>
      </c>
      <c r="KL1465" s="426">
        <v>272</v>
      </c>
      <c r="KM1465" s="426">
        <v>167</v>
      </c>
      <c r="KN1465" s="426">
        <v>29</v>
      </c>
    </row>
    <row r="1467" spans="4:304" x14ac:dyDescent="0.2">
      <c r="D1467" s="429">
        <v>296</v>
      </c>
      <c r="E1467" s="429" t="s">
        <v>179</v>
      </c>
    </row>
    <row r="1468" spans="4:304" x14ac:dyDescent="0.2">
      <c r="E1468" s="428" t="s">
        <v>130</v>
      </c>
      <c r="F1468" s="426">
        <v>1</v>
      </c>
      <c r="G1468" s="426">
        <v>2</v>
      </c>
      <c r="H1468" s="426">
        <v>3</v>
      </c>
      <c r="I1468" s="426">
        <v>4</v>
      </c>
      <c r="J1468" s="426">
        <v>5</v>
      </c>
      <c r="K1468" s="426">
        <v>6</v>
      </c>
      <c r="L1468" s="426">
        <v>7</v>
      </c>
      <c r="M1468" s="426">
        <v>8</v>
      </c>
      <c r="N1468" s="426">
        <v>9</v>
      </c>
      <c r="O1468" s="426">
        <v>10</v>
      </c>
      <c r="P1468" s="426">
        <v>11</v>
      </c>
      <c r="Q1468" s="426">
        <v>12</v>
      </c>
      <c r="R1468" s="426">
        <v>13</v>
      </c>
      <c r="S1468" s="426">
        <v>14</v>
      </c>
      <c r="T1468" s="426">
        <v>15</v>
      </c>
      <c r="U1468" s="426">
        <v>16</v>
      </c>
      <c r="V1468" s="426">
        <v>17</v>
      </c>
      <c r="W1468" s="426">
        <v>18</v>
      </c>
      <c r="X1468" s="426">
        <v>19</v>
      </c>
      <c r="Y1468" s="426">
        <v>20</v>
      </c>
      <c r="Z1468" s="426">
        <v>21</v>
      </c>
      <c r="AA1468" s="426">
        <v>22</v>
      </c>
      <c r="AB1468" s="426">
        <v>23</v>
      </c>
      <c r="AC1468" s="426">
        <v>24</v>
      </c>
      <c r="AD1468" s="426">
        <v>25</v>
      </c>
      <c r="AE1468" s="426">
        <v>26</v>
      </c>
      <c r="AF1468" s="426">
        <v>27</v>
      </c>
      <c r="AG1468" s="426">
        <v>28</v>
      </c>
      <c r="AH1468" s="426">
        <v>29</v>
      </c>
      <c r="AI1468" s="426">
        <v>30</v>
      </c>
      <c r="AJ1468" s="426">
        <v>31</v>
      </c>
      <c r="AK1468" s="426">
        <v>32</v>
      </c>
      <c r="AL1468" s="426">
        <v>33</v>
      </c>
      <c r="AM1468" s="426">
        <v>34</v>
      </c>
      <c r="AN1468" s="426">
        <v>35</v>
      </c>
      <c r="AO1468" s="426">
        <v>36</v>
      </c>
      <c r="AP1468" s="426">
        <v>37</v>
      </c>
      <c r="AQ1468" s="426">
        <v>38</v>
      </c>
      <c r="AR1468" s="426">
        <v>39</v>
      </c>
      <c r="AS1468" s="426">
        <v>40</v>
      </c>
      <c r="AT1468" s="426">
        <v>41</v>
      </c>
      <c r="AU1468" s="426">
        <v>42</v>
      </c>
      <c r="AV1468" s="426">
        <v>43</v>
      </c>
      <c r="AW1468" s="426">
        <v>44</v>
      </c>
      <c r="AX1468" s="426">
        <v>45</v>
      </c>
      <c r="AY1468" s="426">
        <v>46</v>
      </c>
      <c r="AZ1468" s="426">
        <v>47</v>
      </c>
      <c r="BA1468" s="426">
        <v>48</v>
      </c>
      <c r="BB1468" s="426">
        <v>49</v>
      </c>
      <c r="BC1468" s="426">
        <v>50</v>
      </c>
      <c r="BD1468" s="426">
        <v>51</v>
      </c>
      <c r="BE1468" s="426">
        <v>52</v>
      </c>
      <c r="BF1468" s="426">
        <v>53</v>
      </c>
      <c r="BG1468" s="426">
        <v>54</v>
      </c>
      <c r="BH1468" s="426">
        <v>55</v>
      </c>
      <c r="BI1468" s="426">
        <v>56</v>
      </c>
      <c r="BJ1468" s="426">
        <v>57</v>
      </c>
      <c r="BK1468" s="426">
        <v>58</v>
      </c>
      <c r="BL1468" s="426">
        <v>59</v>
      </c>
      <c r="BM1468" s="426">
        <v>60</v>
      </c>
      <c r="BN1468" s="426">
        <v>61</v>
      </c>
      <c r="BO1468" s="426">
        <v>62</v>
      </c>
      <c r="BP1468" s="426">
        <v>63</v>
      </c>
      <c r="BQ1468" s="426">
        <v>64</v>
      </c>
      <c r="BR1468" s="426">
        <v>65</v>
      </c>
      <c r="BS1468" s="426">
        <v>66</v>
      </c>
      <c r="BT1468" s="426">
        <v>67</v>
      </c>
      <c r="BU1468" s="426">
        <v>68</v>
      </c>
      <c r="BV1468" s="426">
        <v>69</v>
      </c>
      <c r="BW1468" s="426">
        <v>70</v>
      </c>
      <c r="BX1468" s="426">
        <v>71</v>
      </c>
      <c r="BY1468" s="426">
        <v>72</v>
      </c>
      <c r="BZ1468" s="426">
        <v>73</v>
      </c>
      <c r="CA1468" s="426">
        <v>74</v>
      </c>
      <c r="CB1468" s="426">
        <v>75</v>
      </c>
      <c r="CC1468" s="426">
        <v>76</v>
      </c>
      <c r="CD1468" s="426">
        <v>77</v>
      </c>
      <c r="CE1468" s="426">
        <v>78</v>
      </c>
      <c r="CF1468" s="426">
        <v>79</v>
      </c>
      <c r="CG1468" s="426">
        <v>80</v>
      </c>
      <c r="CH1468" s="426">
        <v>81</v>
      </c>
      <c r="CI1468" s="426">
        <v>82</v>
      </c>
      <c r="CJ1468" s="426">
        <v>83</v>
      </c>
      <c r="CK1468" s="426">
        <v>84</v>
      </c>
      <c r="CL1468" s="426">
        <v>85</v>
      </c>
      <c r="CM1468" s="426">
        <v>86</v>
      </c>
      <c r="CN1468" s="426">
        <v>87</v>
      </c>
      <c r="CO1468" s="426">
        <v>88</v>
      </c>
      <c r="CP1468" s="426">
        <v>89</v>
      </c>
      <c r="CQ1468" s="426">
        <v>90</v>
      </c>
      <c r="CR1468" s="426">
        <v>91</v>
      </c>
      <c r="CS1468" s="426">
        <v>92</v>
      </c>
      <c r="CT1468" s="426">
        <v>93</v>
      </c>
      <c r="CU1468" s="426">
        <v>94</v>
      </c>
      <c r="CV1468" s="426">
        <v>95</v>
      </c>
      <c r="CW1468" s="426">
        <v>96</v>
      </c>
      <c r="CX1468" s="426">
        <v>97</v>
      </c>
      <c r="CY1468" s="426">
        <v>98</v>
      </c>
      <c r="CZ1468" s="426">
        <v>99</v>
      </c>
      <c r="DA1468" s="426">
        <v>100</v>
      </c>
      <c r="DB1468" s="426">
        <v>101</v>
      </c>
      <c r="DC1468" s="426">
        <v>102</v>
      </c>
      <c r="DD1468" s="426">
        <v>103</v>
      </c>
      <c r="DE1468" s="426">
        <v>104</v>
      </c>
      <c r="DF1468" s="426">
        <v>105</v>
      </c>
      <c r="DG1468" s="426">
        <v>106</v>
      </c>
      <c r="DH1468" s="426">
        <v>107</v>
      </c>
      <c r="DI1468" s="426">
        <v>108</v>
      </c>
      <c r="DJ1468" s="426">
        <v>109</v>
      </c>
      <c r="DK1468" s="426">
        <v>110</v>
      </c>
      <c r="DL1468" s="426">
        <v>111</v>
      </c>
      <c r="DM1468" s="426">
        <v>112</v>
      </c>
      <c r="DN1468" s="426">
        <v>113</v>
      </c>
      <c r="DO1468" s="426">
        <v>114</v>
      </c>
      <c r="DP1468" s="426">
        <v>115</v>
      </c>
      <c r="DQ1468" s="426">
        <v>116</v>
      </c>
      <c r="DR1468" s="426">
        <v>117</v>
      </c>
      <c r="DS1468" s="426">
        <v>118</v>
      </c>
      <c r="DT1468" s="426">
        <v>119</v>
      </c>
      <c r="DU1468" s="426">
        <v>120</v>
      </c>
      <c r="DV1468" s="426">
        <v>121</v>
      </c>
      <c r="DW1468" s="426">
        <v>122</v>
      </c>
      <c r="DX1468" s="426">
        <v>123</v>
      </c>
      <c r="DY1468" s="426">
        <v>124</v>
      </c>
      <c r="DZ1468" s="426">
        <v>125</v>
      </c>
      <c r="EA1468" s="426">
        <v>126</v>
      </c>
      <c r="EB1468" s="426">
        <v>127</v>
      </c>
      <c r="EC1468" s="426">
        <v>128</v>
      </c>
      <c r="ED1468" s="426">
        <v>129</v>
      </c>
      <c r="EE1468" s="426">
        <v>130</v>
      </c>
      <c r="EF1468" s="426">
        <v>131</v>
      </c>
      <c r="EG1468" s="426">
        <v>132</v>
      </c>
      <c r="EH1468" s="426">
        <v>133</v>
      </c>
      <c r="EI1468" s="426">
        <v>134</v>
      </c>
      <c r="EJ1468" s="426">
        <v>135</v>
      </c>
      <c r="EK1468" s="426">
        <v>136</v>
      </c>
      <c r="EL1468" s="426">
        <v>137</v>
      </c>
      <c r="EM1468" s="426">
        <v>138</v>
      </c>
      <c r="EN1468" s="426">
        <v>139</v>
      </c>
      <c r="EO1468" s="426">
        <v>140</v>
      </c>
      <c r="EP1468" s="426">
        <v>141</v>
      </c>
      <c r="EQ1468" s="426">
        <v>142</v>
      </c>
      <c r="ER1468" s="426">
        <v>143</v>
      </c>
      <c r="ES1468" s="426">
        <v>144</v>
      </c>
      <c r="ET1468" s="426">
        <v>145</v>
      </c>
      <c r="EU1468" s="426">
        <v>146</v>
      </c>
      <c r="EV1468" s="426">
        <v>147</v>
      </c>
      <c r="EW1468" s="426">
        <v>148</v>
      </c>
      <c r="EX1468" s="426">
        <v>149</v>
      </c>
      <c r="EY1468" s="426">
        <v>150</v>
      </c>
      <c r="EZ1468" s="426">
        <v>151</v>
      </c>
      <c r="FA1468" s="426">
        <v>152</v>
      </c>
      <c r="FB1468" s="426">
        <v>153</v>
      </c>
      <c r="FC1468" s="426">
        <v>154</v>
      </c>
      <c r="FD1468" s="426">
        <v>155</v>
      </c>
      <c r="FE1468" s="426">
        <v>156</v>
      </c>
      <c r="FF1468" s="426">
        <v>157</v>
      </c>
      <c r="FG1468" s="426">
        <v>158</v>
      </c>
      <c r="FH1468" s="426">
        <v>159</v>
      </c>
      <c r="FI1468" s="426">
        <v>160</v>
      </c>
      <c r="FJ1468" s="426">
        <v>161</v>
      </c>
      <c r="FK1468" s="426">
        <v>162</v>
      </c>
      <c r="FL1468" s="426">
        <v>163</v>
      </c>
      <c r="FM1468" s="426">
        <v>164</v>
      </c>
      <c r="FN1468" s="426">
        <v>165</v>
      </c>
      <c r="FO1468" s="426">
        <v>166</v>
      </c>
      <c r="FP1468" s="426">
        <v>167</v>
      </c>
      <c r="FQ1468" s="426">
        <v>168</v>
      </c>
      <c r="FR1468" s="426">
        <v>169</v>
      </c>
      <c r="FS1468" s="426">
        <v>170</v>
      </c>
      <c r="FT1468" s="426">
        <v>171</v>
      </c>
      <c r="FU1468" s="426">
        <v>172</v>
      </c>
      <c r="FV1468" s="426">
        <v>173</v>
      </c>
      <c r="FW1468" s="426">
        <v>174</v>
      </c>
      <c r="FX1468" s="426">
        <v>175</v>
      </c>
      <c r="FY1468" s="426">
        <v>176</v>
      </c>
      <c r="FZ1468" s="426">
        <v>177</v>
      </c>
      <c r="GA1468" s="426">
        <v>178</v>
      </c>
      <c r="GB1468" s="426">
        <v>179</v>
      </c>
      <c r="GC1468" s="426">
        <v>180</v>
      </c>
      <c r="GD1468" s="426">
        <v>181</v>
      </c>
      <c r="GE1468" s="426">
        <v>182</v>
      </c>
      <c r="GF1468" s="426">
        <v>183</v>
      </c>
      <c r="GG1468" s="426">
        <v>184</v>
      </c>
      <c r="GH1468" s="426">
        <v>185</v>
      </c>
      <c r="GI1468" s="426">
        <v>186</v>
      </c>
      <c r="GJ1468" s="426">
        <v>187</v>
      </c>
      <c r="GK1468" s="426">
        <v>188</v>
      </c>
      <c r="GL1468" s="426">
        <v>189</v>
      </c>
      <c r="GM1468" s="426">
        <v>190</v>
      </c>
      <c r="GN1468" s="426">
        <v>191</v>
      </c>
      <c r="GO1468" s="426">
        <v>192</v>
      </c>
      <c r="GP1468" s="426">
        <v>193</v>
      </c>
      <c r="GQ1468" s="426">
        <v>194</v>
      </c>
      <c r="GR1468" s="426">
        <v>195</v>
      </c>
      <c r="GS1468" s="426">
        <v>196</v>
      </c>
      <c r="GT1468" s="426">
        <v>197</v>
      </c>
      <c r="GU1468" s="426">
        <v>198</v>
      </c>
      <c r="GV1468" s="426">
        <v>199</v>
      </c>
      <c r="GW1468" s="426">
        <v>200</v>
      </c>
      <c r="GX1468" s="426">
        <v>201</v>
      </c>
      <c r="GY1468" s="426">
        <v>202</v>
      </c>
      <c r="GZ1468" s="426">
        <v>203</v>
      </c>
      <c r="HA1468" s="426">
        <v>204</v>
      </c>
      <c r="HB1468" s="426">
        <v>205</v>
      </c>
      <c r="HC1468" s="426">
        <v>206</v>
      </c>
      <c r="HD1468" s="426">
        <v>207</v>
      </c>
      <c r="HE1468" s="426">
        <v>208</v>
      </c>
      <c r="HF1468" s="426">
        <v>209</v>
      </c>
      <c r="HG1468" s="426">
        <v>210</v>
      </c>
      <c r="HH1468" s="426">
        <v>211</v>
      </c>
      <c r="HI1468" s="426">
        <v>212</v>
      </c>
      <c r="HJ1468" s="426">
        <v>213</v>
      </c>
      <c r="HK1468" s="426">
        <v>214</v>
      </c>
      <c r="HL1468" s="426">
        <v>215</v>
      </c>
      <c r="HM1468" s="426">
        <v>216</v>
      </c>
      <c r="HN1468" s="426">
        <v>217</v>
      </c>
      <c r="HO1468" s="426">
        <v>218</v>
      </c>
      <c r="HP1468" s="426">
        <v>219</v>
      </c>
      <c r="HQ1468" s="426">
        <v>220</v>
      </c>
      <c r="HR1468" s="426">
        <v>221</v>
      </c>
      <c r="HS1468" s="426">
        <v>222</v>
      </c>
      <c r="HT1468" s="426">
        <v>223</v>
      </c>
      <c r="HU1468" s="426">
        <v>224</v>
      </c>
      <c r="HV1468" s="426">
        <v>225</v>
      </c>
      <c r="HW1468" s="426">
        <v>226</v>
      </c>
      <c r="HX1468" s="426">
        <v>227</v>
      </c>
      <c r="HY1468" s="426">
        <v>228</v>
      </c>
      <c r="HZ1468" s="426">
        <v>229</v>
      </c>
      <c r="IA1468" s="426">
        <v>230</v>
      </c>
      <c r="IB1468" s="426">
        <v>231</v>
      </c>
      <c r="IC1468" s="426">
        <v>232</v>
      </c>
      <c r="ID1468" s="426">
        <v>233</v>
      </c>
      <c r="IE1468" s="426">
        <v>234</v>
      </c>
      <c r="IF1468" s="426">
        <v>235</v>
      </c>
      <c r="IG1468" s="426">
        <v>236</v>
      </c>
      <c r="IH1468" s="426">
        <v>237</v>
      </c>
      <c r="II1468" s="426">
        <v>238</v>
      </c>
      <c r="IJ1468" s="426">
        <v>239</v>
      </c>
      <c r="IK1468" s="426">
        <v>240</v>
      </c>
      <c r="IL1468" s="426">
        <v>241</v>
      </c>
      <c r="IM1468" s="426">
        <v>242</v>
      </c>
      <c r="IN1468" s="426">
        <v>243</v>
      </c>
      <c r="IO1468" s="426">
        <v>244</v>
      </c>
      <c r="IP1468" s="426">
        <v>245</v>
      </c>
      <c r="IQ1468" s="426">
        <v>246</v>
      </c>
      <c r="IR1468" s="426">
        <v>247</v>
      </c>
      <c r="IS1468" s="426">
        <v>248</v>
      </c>
      <c r="IT1468" s="426">
        <v>249</v>
      </c>
      <c r="IU1468" s="426">
        <v>250</v>
      </c>
      <c r="IV1468" s="426">
        <v>251</v>
      </c>
      <c r="IW1468" s="426">
        <v>252</v>
      </c>
      <c r="IX1468" s="426">
        <v>253</v>
      </c>
      <c r="IY1468" s="426">
        <v>254</v>
      </c>
      <c r="IZ1468" s="426">
        <v>255</v>
      </c>
      <c r="JA1468" s="426">
        <v>256</v>
      </c>
      <c r="JB1468" s="426">
        <v>257</v>
      </c>
      <c r="JC1468" s="426">
        <v>258</v>
      </c>
      <c r="JD1468" s="426">
        <v>259</v>
      </c>
      <c r="JE1468" s="426">
        <v>260</v>
      </c>
      <c r="JF1468" s="426">
        <v>261</v>
      </c>
      <c r="JG1468" s="426">
        <v>262</v>
      </c>
      <c r="JH1468" s="426">
        <v>263</v>
      </c>
      <c r="JI1468" s="426">
        <v>264</v>
      </c>
      <c r="JJ1468" s="426">
        <v>265</v>
      </c>
      <c r="JK1468" s="426">
        <v>266</v>
      </c>
      <c r="JL1468" s="426">
        <v>267</v>
      </c>
      <c r="JM1468" s="426">
        <v>268</v>
      </c>
      <c r="JN1468" s="426">
        <v>269</v>
      </c>
      <c r="JO1468" s="426">
        <v>270</v>
      </c>
      <c r="JP1468" s="426">
        <v>271</v>
      </c>
      <c r="JQ1468" s="426">
        <v>272</v>
      </c>
      <c r="JR1468" s="426">
        <v>273</v>
      </c>
      <c r="JS1468" s="426">
        <v>274</v>
      </c>
      <c r="JT1468" s="426">
        <v>275</v>
      </c>
      <c r="JU1468" s="426">
        <v>276</v>
      </c>
      <c r="JV1468" s="426">
        <v>277</v>
      </c>
      <c r="JW1468" s="426">
        <v>278</v>
      </c>
      <c r="JX1468" s="426">
        <v>279</v>
      </c>
      <c r="JY1468" s="426">
        <v>280</v>
      </c>
      <c r="JZ1468" s="426">
        <v>281</v>
      </c>
      <c r="KA1468" s="426">
        <v>282</v>
      </c>
      <c r="KB1468" s="426">
        <v>283</v>
      </c>
      <c r="KC1468" s="426">
        <v>284</v>
      </c>
      <c r="KE1468" s="426">
        <v>285</v>
      </c>
      <c r="KF1468" s="426">
        <v>286</v>
      </c>
      <c r="KG1468" s="426">
        <v>287</v>
      </c>
      <c r="KH1468" s="426">
        <v>288</v>
      </c>
      <c r="KJ1468" s="426">
        <v>289</v>
      </c>
      <c r="KK1468" s="426">
        <v>290</v>
      </c>
      <c r="KL1468" s="426">
        <v>291</v>
      </c>
      <c r="KM1468" s="426">
        <v>292</v>
      </c>
      <c r="KO1468" s="426">
        <v>293</v>
      </c>
      <c r="KP1468" s="426">
        <v>294</v>
      </c>
      <c r="KQ1468" s="426">
        <v>295</v>
      </c>
      <c r="KR1468" s="426">
        <v>296</v>
      </c>
    </row>
    <row r="1469" spans="4:304" x14ac:dyDescent="0.2">
      <c r="E1469" s="428" t="s">
        <v>157</v>
      </c>
      <c r="F1469" s="426">
        <v>28</v>
      </c>
      <c r="G1469" s="426">
        <v>250</v>
      </c>
      <c r="H1469" s="426">
        <v>251</v>
      </c>
      <c r="I1469" s="426">
        <v>266</v>
      </c>
      <c r="J1469" s="426">
        <v>177</v>
      </c>
      <c r="K1469" s="426">
        <v>104</v>
      </c>
      <c r="L1469" s="426">
        <v>220</v>
      </c>
      <c r="M1469" s="426">
        <v>130</v>
      </c>
      <c r="N1469" s="426">
        <v>248</v>
      </c>
      <c r="O1469" s="426">
        <v>161</v>
      </c>
      <c r="P1469" s="426">
        <v>263</v>
      </c>
      <c r="Q1469" s="426">
        <v>68</v>
      </c>
      <c r="R1469" s="426">
        <v>1</v>
      </c>
      <c r="S1469" s="426">
        <v>287</v>
      </c>
      <c r="T1469" s="426">
        <v>163</v>
      </c>
      <c r="U1469" s="426">
        <v>223</v>
      </c>
      <c r="V1469" s="426">
        <v>216</v>
      </c>
      <c r="W1469" s="426">
        <v>281</v>
      </c>
      <c r="X1469" s="426">
        <v>76</v>
      </c>
      <c r="Y1469" s="426">
        <v>267</v>
      </c>
      <c r="Z1469" s="426">
        <v>162</v>
      </c>
      <c r="AA1469" s="426">
        <v>53</v>
      </c>
      <c r="AB1469" s="426">
        <v>277</v>
      </c>
      <c r="AC1469" s="426">
        <v>188</v>
      </c>
      <c r="AD1469" s="426">
        <v>261</v>
      </c>
      <c r="AE1469" s="426">
        <v>268</v>
      </c>
      <c r="AF1469" s="426">
        <v>208</v>
      </c>
      <c r="AG1469" s="426">
        <v>174</v>
      </c>
      <c r="AH1469" s="426">
        <v>138</v>
      </c>
      <c r="AI1469" s="426">
        <v>151</v>
      </c>
      <c r="AJ1469" s="426">
        <v>47</v>
      </c>
      <c r="AK1469" s="426">
        <v>9</v>
      </c>
      <c r="AL1469" s="426">
        <v>61</v>
      </c>
      <c r="AM1469" s="426">
        <v>265</v>
      </c>
      <c r="AN1469" s="426">
        <v>36</v>
      </c>
      <c r="AO1469" s="426">
        <v>249</v>
      </c>
      <c r="AP1469" s="426">
        <v>60</v>
      </c>
      <c r="AQ1469" s="426">
        <v>96</v>
      </c>
      <c r="AR1469" s="426">
        <v>147</v>
      </c>
      <c r="AS1469" s="426">
        <v>2</v>
      </c>
      <c r="AT1469" s="426">
        <v>105</v>
      </c>
      <c r="AU1469" s="426">
        <v>215</v>
      </c>
      <c r="AV1469" s="426">
        <v>42</v>
      </c>
      <c r="AW1469" s="426">
        <v>97</v>
      </c>
      <c r="AX1469" s="426">
        <v>137</v>
      </c>
      <c r="AY1469" s="426">
        <v>102</v>
      </c>
      <c r="AZ1469" s="426">
        <v>158</v>
      </c>
      <c r="BA1469" s="426">
        <v>45</v>
      </c>
      <c r="BB1469" s="426">
        <v>33</v>
      </c>
      <c r="BC1469" s="426">
        <v>86</v>
      </c>
      <c r="BD1469" s="426">
        <v>145</v>
      </c>
      <c r="BE1469" s="426">
        <v>295</v>
      </c>
      <c r="BF1469" s="426">
        <v>119</v>
      </c>
      <c r="BG1469" s="426">
        <v>291</v>
      </c>
      <c r="BH1469" s="426">
        <v>173</v>
      </c>
      <c r="BI1469" s="426">
        <v>143</v>
      </c>
      <c r="BJ1469" s="426">
        <v>193</v>
      </c>
      <c r="BK1469" s="426">
        <v>197</v>
      </c>
      <c r="BL1469" s="426">
        <v>176</v>
      </c>
      <c r="BM1469" s="426">
        <v>51</v>
      </c>
      <c r="BN1469" s="426">
        <v>184</v>
      </c>
      <c r="BO1469" s="426">
        <v>209</v>
      </c>
      <c r="BP1469" s="426">
        <v>259</v>
      </c>
      <c r="BQ1469" s="426">
        <v>282</v>
      </c>
      <c r="BR1469" s="426">
        <v>108</v>
      </c>
      <c r="BS1469" s="426">
        <v>129</v>
      </c>
      <c r="BT1469" s="426">
        <v>44</v>
      </c>
      <c r="BU1469" s="426">
        <v>144</v>
      </c>
      <c r="BV1469" s="426">
        <v>253</v>
      </c>
      <c r="BW1469" s="426">
        <v>17</v>
      </c>
      <c r="BX1469" s="426">
        <v>219</v>
      </c>
      <c r="BY1469" s="426">
        <v>123</v>
      </c>
      <c r="BZ1469" s="426">
        <v>46</v>
      </c>
      <c r="CA1469" s="426">
        <v>256</v>
      </c>
      <c r="CB1469" s="426">
        <v>103</v>
      </c>
      <c r="CC1469" s="426">
        <v>240</v>
      </c>
      <c r="CD1469" s="426">
        <v>115</v>
      </c>
      <c r="CE1469" s="426">
        <v>20</v>
      </c>
      <c r="CF1469" s="426">
        <v>167</v>
      </c>
      <c r="CG1469" s="426">
        <v>77</v>
      </c>
      <c r="CH1469" s="426">
        <v>260</v>
      </c>
      <c r="CI1469" s="426">
        <v>89</v>
      </c>
      <c r="CJ1469" s="426">
        <v>239</v>
      </c>
      <c r="CK1469" s="426">
        <v>101</v>
      </c>
      <c r="CL1469" s="426">
        <v>16</v>
      </c>
      <c r="CM1469" s="426">
        <v>125</v>
      </c>
      <c r="CN1469" s="426">
        <v>81</v>
      </c>
      <c r="CO1469" s="426">
        <v>217</v>
      </c>
      <c r="CP1469" s="426">
        <v>72</v>
      </c>
      <c r="CQ1469" s="426">
        <v>7</v>
      </c>
      <c r="CR1469" s="426">
        <v>57</v>
      </c>
      <c r="CS1469" s="426">
        <v>21</v>
      </c>
      <c r="CT1469" s="426">
        <v>164</v>
      </c>
      <c r="CU1469" s="426">
        <v>252</v>
      </c>
      <c r="CV1469" s="426">
        <v>241</v>
      </c>
      <c r="CW1469" s="426">
        <v>294</v>
      </c>
      <c r="CX1469" s="426">
        <v>135</v>
      </c>
      <c r="CY1469" s="426">
        <v>212</v>
      </c>
      <c r="CZ1469" s="426">
        <v>183</v>
      </c>
      <c r="DA1469" s="426">
        <v>237</v>
      </c>
      <c r="DB1469" s="426">
        <v>32</v>
      </c>
      <c r="DC1469" s="426">
        <v>48</v>
      </c>
      <c r="DD1469" s="426">
        <v>114</v>
      </c>
      <c r="DE1469" s="426">
        <v>283</v>
      </c>
      <c r="DF1469" s="426">
        <v>172</v>
      </c>
      <c r="DG1469" s="426">
        <v>274</v>
      </c>
      <c r="DH1469" s="426">
        <v>292</v>
      </c>
      <c r="DI1469" s="426">
        <v>222</v>
      </c>
      <c r="DJ1469" s="426">
        <v>198</v>
      </c>
      <c r="DK1469" s="426">
        <v>128</v>
      </c>
      <c r="DL1469" s="426">
        <v>132</v>
      </c>
      <c r="DM1469" s="426">
        <v>218</v>
      </c>
      <c r="DN1469" s="426">
        <v>199</v>
      </c>
      <c r="DO1469" s="426">
        <v>170</v>
      </c>
      <c r="DP1469" s="426">
        <v>153</v>
      </c>
      <c r="DQ1469" s="426">
        <v>85</v>
      </c>
      <c r="DR1469" s="426">
        <v>10</v>
      </c>
      <c r="DS1469" s="426">
        <v>194</v>
      </c>
      <c r="DT1469" s="426">
        <v>187</v>
      </c>
      <c r="DU1469" s="426">
        <v>142</v>
      </c>
      <c r="DV1469" s="426">
        <v>284</v>
      </c>
      <c r="DW1469" s="426">
        <v>88</v>
      </c>
      <c r="DX1469" s="426">
        <v>139</v>
      </c>
      <c r="DY1469" s="426">
        <v>276</v>
      </c>
      <c r="DZ1469" s="426">
        <v>113</v>
      </c>
      <c r="EA1469" s="426">
        <v>269</v>
      </c>
      <c r="EB1469" s="426">
        <v>83</v>
      </c>
      <c r="EC1469" s="426">
        <v>154</v>
      </c>
      <c r="ED1469" s="426">
        <v>43</v>
      </c>
      <c r="EE1469" s="426">
        <v>146</v>
      </c>
      <c r="EF1469" s="426">
        <v>205</v>
      </c>
      <c r="EG1469" s="426">
        <v>4</v>
      </c>
      <c r="EH1469" s="426">
        <v>221</v>
      </c>
      <c r="EI1469" s="426">
        <v>141</v>
      </c>
      <c r="EJ1469" s="426">
        <v>34</v>
      </c>
      <c r="EK1469" s="426">
        <v>12</v>
      </c>
      <c r="EL1469" s="426">
        <v>279</v>
      </c>
      <c r="EM1469" s="426">
        <v>109</v>
      </c>
      <c r="EN1469" s="426">
        <v>290</v>
      </c>
      <c r="EO1469" s="426">
        <v>168</v>
      </c>
      <c r="EP1469" s="426">
        <v>160</v>
      </c>
      <c r="EQ1469" s="426">
        <v>230</v>
      </c>
      <c r="ER1469" s="426">
        <v>110</v>
      </c>
      <c r="ES1469" s="426">
        <v>40</v>
      </c>
      <c r="ET1469" s="426">
        <v>214</v>
      </c>
      <c r="EU1469" s="426">
        <v>264</v>
      </c>
      <c r="EV1469" s="426">
        <v>29</v>
      </c>
      <c r="EW1469" s="426">
        <v>100</v>
      </c>
      <c r="EX1469" s="426">
        <v>38</v>
      </c>
      <c r="EY1469" s="426">
        <v>18</v>
      </c>
      <c r="EZ1469" s="426">
        <v>204</v>
      </c>
      <c r="FA1469" s="426">
        <v>289</v>
      </c>
      <c r="FB1469" s="426">
        <v>75</v>
      </c>
      <c r="FC1469" s="426">
        <v>257</v>
      </c>
      <c r="FD1469" s="426">
        <v>37</v>
      </c>
      <c r="FE1469" s="426">
        <v>35</v>
      </c>
      <c r="FF1469" s="426">
        <v>74</v>
      </c>
      <c r="FG1469" s="426">
        <v>25</v>
      </c>
      <c r="FH1469" s="426">
        <v>66</v>
      </c>
      <c r="FI1469" s="426">
        <v>121</v>
      </c>
      <c r="FJ1469" s="426">
        <v>157</v>
      </c>
      <c r="FK1469" s="426">
        <v>211</v>
      </c>
      <c r="FL1469" s="426">
        <v>50</v>
      </c>
      <c r="FM1469" s="426">
        <v>112</v>
      </c>
      <c r="FN1469" s="426">
        <v>254</v>
      </c>
      <c r="FO1469" s="426">
        <v>165</v>
      </c>
      <c r="FP1469" s="426">
        <v>149</v>
      </c>
      <c r="FQ1469" s="426">
        <v>175</v>
      </c>
      <c r="FR1469" s="426">
        <v>156</v>
      </c>
      <c r="FS1469" s="426">
        <v>178</v>
      </c>
      <c r="FT1469" s="426">
        <v>95</v>
      </c>
      <c r="FU1469" s="426">
        <v>203</v>
      </c>
      <c r="FV1469" s="426">
        <v>117</v>
      </c>
      <c r="FW1469" s="426">
        <v>111</v>
      </c>
      <c r="FX1469" s="426">
        <v>207</v>
      </c>
      <c r="FY1469" s="426">
        <v>87</v>
      </c>
      <c r="FZ1469" s="426">
        <v>65</v>
      </c>
      <c r="GA1469" s="426">
        <v>179</v>
      </c>
      <c r="GB1469" s="426">
        <v>206</v>
      </c>
      <c r="GC1469" s="426">
        <v>91</v>
      </c>
      <c r="GD1469" s="426">
        <v>200</v>
      </c>
      <c r="GE1469" s="426">
        <v>19</v>
      </c>
      <c r="GF1469" s="426">
        <v>293</v>
      </c>
      <c r="GG1469" s="426">
        <v>246</v>
      </c>
      <c r="GH1469" s="426">
        <v>285</v>
      </c>
      <c r="GI1469" s="426">
        <v>82</v>
      </c>
      <c r="GJ1469" s="426">
        <v>255</v>
      </c>
      <c r="GK1469" s="426">
        <v>131</v>
      </c>
      <c r="GL1469" s="426">
        <v>231</v>
      </c>
      <c r="GM1469" s="426">
        <v>192</v>
      </c>
      <c r="GN1469" s="426">
        <v>84</v>
      </c>
      <c r="GO1469" s="426">
        <v>189</v>
      </c>
      <c r="GP1469" s="426">
        <v>242</v>
      </c>
      <c r="GQ1469" s="426">
        <v>5</v>
      </c>
      <c r="GR1469" s="426">
        <v>278</v>
      </c>
      <c r="GS1469" s="426">
        <v>133</v>
      </c>
      <c r="GT1469" s="426">
        <v>94</v>
      </c>
      <c r="GU1469" s="426">
        <v>180</v>
      </c>
      <c r="GV1469" s="426">
        <v>140</v>
      </c>
      <c r="GW1469" s="426">
        <v>228</v>
      </c>
      <c r="GX1469" s="426">
        <v>13</v>
      </c>
      <c r="GY1469" s="426">
        <v>159</v>
      </c>
      <c r="GZ1469" s="426">
        <v>171</v>
      </c>
      <c r="HA1469" s="426">
        <v>273</v>
      </c>
      <c r="HB1469" s="426">
        <v>236</v>
      </c>
      <c r="HC1469" s="426">
        <v>150</v>
      </c>
      <c r="HD1469" s="426">
        <v>71</v>
      </c>
      <c r="HE1469" s="426">
        <v>270</v>
      </c>
      <c r="HF1469" s="426">
        <v>196</v>
      </c>
      <c r="HG1469" s="426">
        <v>122</v>
      </c>
      <c r="HH1469" s="426">
        <v>280</v>
      </c>
      <c r="HI1469" s="426">
        <v>213</v>
      </c>
      <c r="HJ1469" s="426">
        <v>26</v>
      </c>
      <c r="HK1469" s="426">
        <v>271</v>
      </c>
      <c r="HL1469" s="426">
        <v>14</v>
      </c>
      <c r="HM1469" s="426">
        <v>235</v>
      </c>
      <c r="HN1469" s="426">
        <v>201</v>
      </c>
      <c r="HO1469" s="426">
        <v>244</v>
      </c>
      <c r="HP1469" s="426">
        <v>190</v>
      </c>
      <c r="HQ1469" s="426">
        <v>126</v>
      </c>
      <c r="HR1469" s="426">
        <v>155</v>
      </c>
      <c r="HS1469" s="426">
        <v>90</v>
      </c>
      <c r="HT1469" s="426">
        <v>210</v>
      </c>
      <c r="HU1469" s="426">
        <v>118</v>
      </c>
      <c r="HV1469" s="426">
        <v>58</v>
      </c>
      <c r="HW1469" s="426">
        <v>73</v>
      </c>
      <c r="HX1469" s="426">
        <v>64</v>
      </c>
      <c r="HY1469" s="426">
        <v>79</v>
      </c>
      <c r="HZ1469" s="426">
        <v>233</v>
      </c>
      <c r="IA1469" s="426">
        <v>27</v>
      </c>
      <c r="IB1469" s="426">
        <v>30</v>
      </c>
      <c r="IC1469" s="426">
        <v>258</v>
      </c>
      <c r="ID1469" s="426">
        <v>152</v>
      </c>
      <c r="IE1469" s="426">
        <v>127</v>
      </c>
      <c r="IF1469" s="426">
        <v>67</v>
      </c>
      <c r="IG1469" s="426">
        <v>288</v>
      </c>
      <c r="IH1469" s="426">
        <v>181</v>
      </c>
      <c r="II1469" s="426">
        <v>120</v>
      </c>
      <c r="IJ1469" s="426">
        <v>227</v>
      </c>
      <c r="IK1469" s="426">
        <v>63</v>
      </c>
      <c r="IL1469" s="426">
        <v>229</v>
      </c>
      <c r="IM1469" s="426">
        <v>186</v>
      </c>
      <c r="IN1469" s="426">
        <v>15</v>
      </c>
      <c r="IO1469" s="426">
        <v>247</v>
      </c>
      <c r="IP1469" s="426">
        <v>8</v>
      </c>
      <c r="IQ1469" s="426">
        <v>80</v>
      </c>
      <c r="IR1469" s="426">
        <v>23</v>
      </c>
      <c r="IS1469" s="426">
        <v>92</v>
      </c>
      <c r="IT1469" s="426">
        <v>166</v>
      </c>
      <c r="IU1469" s="426">
        <v>99</v>
      </c>
      <c r="IV1469" s="426">
        <v>55</v>
      </c>
      <c r="IW1469" s="426">
        <v>56</v>
      </c>
      <c r="IX1469" s="426">
        <v>134</v>
      </c>
      <c r="IY1469" s="426">
        <v>243</v>
      </c>
      <c r="IZ1469" s="426">
        <v>98</v>
      </c>
      <c r="JA1469" s="426">
        <v>59</v>
      </c>
      <c r="JB1469" s="426">
        <v>136</v>
      </c>
      <c r="JC1469" s="426">
        <v>202</v>
      </c>
      <c r="JD1469" s="426">
        <v>245</v>
      </c>
      <c r="JE1469" s="426">
        <v>24</v>
      </c>
      <c r="JF1469" s="426">
        <v>185</v>
      </c>
      <c r="JG1469" s="426">
        <v>54</v>
      </c>
      <c r="JH1469" s="426">
        <v>49</v>
      </c>
      <c r="JI1469" s="426">
        <v>148</v>
      </c>
      <c r="JJ1469" s="426">
        <v>169</v>
      </c>
      <c r="JK1469" s="426">
        <v>69</v>
      </c>
      <c r="JL1469" s="426">
        <v>224</v>
      </c>
      <c r="JM1469" s="426">
        <v>286</v>
      </c>
      <c r="JN1469" s="426">
        <v>107</v>
      </c>
      <c r="JO1469" s="426">
        <v>124</v>
      </c>
      <c r="JP1469" s="426">
        <v>70</v>
      </c>
      <c r="JQ1469" s="426">
        <v>39</v>
      </c>
      <c r="JR1469" s="426">
        <v>275</v>
      </c>
      <c r="JS1469" s="426">
        <v>106</v>
      </c>
      <c r="JT1469" s="426">
        <v>226</v>
      </c>
      <c r="JU1469" s="426">
        <v>296</v>
      </c>
      <c r="JV1469" s="426">
        <v>6</v>
      </c>
      <c r="JW1469" s="426">
        <v>22</v>
      </c>
      <c r="JX1469" s="426">
        <v>182</v>
      </c>
      <c r="JY1469" s="426">
        <v>31</v>
      </c>
      <c r="JZ1469" s="426">
        <v>234</v>
      </c>
      <c r="KA1469" s="426">
        <v>41</v>
      </c>
      <c r="KB1469" s="426">
        <v>191</v>
      </c>
      <c r="KC1469" s="426">
        <v>116</v>
      </c>
      <c r="KE1469" s="426">
        <v>93</v>
      </c>
      <c r="KF1469" s="426">
        <v>3</v>
      </c>
      <c r="KG1469" s="426">
        <v>232</v>
      </c>
      <c r="KH1469" s="426">
        <v>52</v>
      </c>
      <c r="KJ1469" s="426">
        <v>78</v>
      </c>
      <c r="KK1469" s="426">
        <v>238</v>
      </c>
      <c r="KL1469" s="426">
        <v>62</v>
      </c>
      <c r="KM1469" s="426">
        <v>195</v>
      </c>
      <c r="KO1469" s="426">
        <v>225</v>
      </c>
      <c r="KP1469" s="426">
        <v>11</v>
      </c>
      <c r="KQ1469" s="426">
        <v>272</v>
      </c>
      <c r="KR1469" s="426">
        <v>262</v>
      </c>
    </row>
    <row r="1470" spans="4:304" x14ac:dyDescent="0.2">
      <c r="E1470" s="428" t="s">
        <v>159</v>
      </c>
      <c r="F1470" s="426">
        <v>38</v>
      </c>
      <c r="G1470" s="426">
        <v>248</v>
      </c>
      <c r="H1470" s="426">
        <v>292</v>
      </c>
      <c r="I1470" s="426">
        <v>6</v>
      </c>
      <c r="J1470" s="426">
        <v>286</v>
      </c>
      <c r="K1470" s="426">
        <v>24</v>
      </c>
      <c r="L1470" s="426">
        <v>103</v>
      </c>
      <c r="M1470" s="426">
        <v>17</v>
      </c>
      <c r="N1470" s="426">
        <v>51</v>
      </c>
      <c r="O1470" s="426">
        <v>69</v>
      </c>
      <c r="P1470" s="426">
        <v>118</v>
      </c>
      <c r="Q1470" s="426">
        <v>199</v>
      </c>
      <c r="R1470" s="426">
        <v>60</v>
      </c>
      <c r="S1470" s="426">
        <v>241</v>
      </c>
      <c r="T1470" s="426">
        <v>284</v>
      </c>
      <c r="U1470" s="426">
        <v>110</v>
      </c>
      <c r="V1470" s="426">
        <v>134</v>
      </c>
      <c r="W1470" s="426">
        <v>177</v>
      </c>
      <c r="X1470" s="426">
        <v>294</v>
      </c>
      <c r="Y1470" s="426">
        <v>97</v>
      </c>
      <c r="Z1470" s="426">
        <v>39</v>
      </c>
      <c r="AA1470" s="426">
        <v>285</v>
      </c>
      <c r="AB1470" s="426">
        <v>74</v>
      </c>
      <c r="AC1470" s="426">
        <v>218</v>
      </c>
      <c r="AD1470" s="426">
        <v>84</v>
      </c>
      <c r="AE1470" s="426">
        <v>135</v>
      </c>
      <c r="AF1470" s="426">
        <v>188</v>
      </c>
      <c r="AG1470" s="426">
        <v>29</v>
      </c>
      <c r="AH1470" s="426">
        <v>191</v>
      </c>
      <c r="AI1470" s="426">
        <v>3</v>
      </c>
      <c r="AJ1470" s="426">
        <v>182</v>
      </c>
      <c r="AK1470" s="426">
        <v>86</v>
      </c>
      <c r="AL1470" s="426">
        <v>64</v>
      </c>
      <c r="AM1470" s="426">
        <v>203</v>
      </c>
      <c r="AN1470" s="426">
        <v>136</v>
      </c>
      <c r="AO1470" s="426">
        <v>275</v>
      </c>
      <c r="AP1470" s="426">
        <v>270</v>
      </c>
      <c r="AQ1470" s="426">
        <v>95</v>
      </c>
      <c r="AR1470" s="426">
        <v>222</v>
      </c>
      <c r="AS1470" s="426">
        <v>276</v>
      </c>
      <c r="AT1470" s="426">
        <v>45</v>
      </c>
      <c r="AU1470" s="426">
        <v>120</v>
      </c>
      <c r="AV1470" s="426">
        <v>111</v>
      </c>
      <c r="AW1470" s="426">
        <v>200</v>
      </c>
      <c r="AX1470" s="426">
        <v>213</v>
      </c>
      <c r="AY1470" s="426">
        <v>164</v>
      </c>
      <c r="AZ1470" s="426">
        <v>26</v>
      </c>
      <c r="BA1470" s="426">
        <v>149</v>
      </c>
      <c r="BB1470" s="426">
        <v>211</v>
      </c>
      <c r="BC1470" s="426">
        <v>92</v>
      </c>
      <c r="BD1470" s="426">
        <v>144</v>
      </c>
      <c r="BE1470" s="426">
        <v>180</v>
      </c>
      <c r="BF1470" s="426">
        <v>4</v>
      </c>
      <c r="BG1470" s="426">
        <v>78</v>
      </c>
      <c r="BH1470" s="426">
        <v>264</v>
      </c>
      <c r="BI1470" s="426">
        <v>140</v>
      </c>
      <c r="BJ1470" s="426">
        <v>121</v>
      </c>
      <c r="BK1470" s="426">
        <v>72</v>
      </c>
      <c r="BL1470" s="426">
        <v>201</v>
      </c>
      <c r="BM1470" s="426">
        <v>196</v>
      </c>
      <c r="BN1470" s="426">
        <v>122</v>
      </c>
      <c r="BO1470" s="426">
        <v>63</v>
      </c>
      <c r="BP1470" s="426">
        <v>27</v>
      </c>
      <c r="BQ1470" s="426">
        <v>171</v>
      </c>
      <c r="BR1470" s="426">
        <v>96</v>
      </c>
      <c r="BS1470" s="426">
        <v>272</v>
      </c>
      <c r="BT1470" s="426">
        <v>130</v>
      </c>
      <c r="BU1470" s="426">
        <v>269</v>
      </c>
      <c r="BV1470" s="426">
        <v>31</v>
      </c>
      <c r="BW1470" s="426">
        <v>295</v>
      </c>
      <c r="BX1470" s="426">
        <v>128</v>
      </c>
      <c r="BY1470" s="426">
        <v>109</v>
      </c>
      <c r="BZ1470" s="426">
        <v>2</v>
      </c>
      <c r="CA1470" s="426">
        <v>202</v>
      </c>
      <c r="CB1470" s="426">
        <v>263</v>
      </c>
      <c r="CC1470" s="426">
        <v>283</v>
      </c>
      <c r="CD1470" s="426">
        <v>233</v>
      </c>
      <c r="CE1470" s="426">
        <v>160</v>
      </c>
      <c r="CF1470" s="426">
        <v>71</v>
      </c>
      <c r="CG1470" s="426">
        <v>57</v>
      </c>
      <c r="CH1470" s="426">
        <v>8</v>
      </c>
      <c r="CI1470" s="426">
        <v>113</v>
      </c>
      <c r="CJ1470" s="426">
        <v>59</v>
      </c>
      <c r="CK1470" s="426">
        <v>235</v>
      </c>
      <c r="CL1470" s="426">
        <v>251</v>
      </c>
      <c r="CM1470" s="426">
        <v>194</v>
      </c>
      <c r="CN1470" s="426">
        <v>34</v>
      </c>
      <c r="CO1470" s="426">
        <v>54</v>
      </c>
      <c r="CP1470" s="426">
        <v>13</v>
      </c>
      <c r="CQ1470" s="426">
        <v>112</v>
      </c>
      <c r="CR1470" s="426">
        <v>100</v>
      </c>
      <c r="CS1470" s="426">
        <v>43</v>
      </c>
      <c r="CT1470" s="426">
        <v>21</v>
      </c>
      <c r="CU1470" s="426">
        <v>35</v>
      </c>
      <c r="CV1470" s="426">
        <v>12</v>
      </c>
      <c r="CW1470" s="426">
        <v>214</v>
      </c>
      <c r="CX1470" s="426">
        <v>176</v>
      </c>
      <c r="CY1470" s="426">
        <v>137</v>
      </c>
      <c r="CZ1470" s="426">
        <v>77</v>
      </c>
      <c r="DA1470" s="426">
        <v>274</v>
      </c>
      <c r="DB1470" s="426">
        <v>254</v>
      </c>
      <c r="DC1470" s="426">
        <v>239</v>
      </c>
      <c r="DD1470" s="426">
        <v>166</v>
      </c>
      <c r="DE1470" s="426">
        <v>42</v>
      </c>
      <c r="DF1470" s="426">
        <v>93</v>
      </c>
      <c r="DG1470" s="426">
        <v>37</v>
      </c>
      <c r="DH1470" s="426">
        <v>108</v>
      </c>
      <c r="DI1470" s="426">
        <v>231</v>
      </c>
      <c r="DJ1470" s="426">
        <v>117</v>
      </c>
      <c r="DK1470" s="426">
        <v>277</v>
      </c>
      <c r="DL1470" s="426">
        <v>163</v>
      </c>
      <c r="DM1470" s="426">
        <v>253</v>
      </c>
      <c r="DN1470" s="426">
        <v>226</v>
      </c>
      <c r="DO1470" s="426">
        <v>232</v>
      </c>
      <c r="DP1470" s="426">
        <v>28</v>
      </c>
      <c r="DQ1470" s="426">
        <v>50</v>
      </c>
      <c r="DR1470" s="426">
        <v>198</v>
      </c>
      <c r="DS1470" s="426">
        <v>225</v>
      </c>
      <c r="DT1470" s="426">
        <v>216</v>
      </c>
      <c r="DU1470" s="426">
        <v>290</v>
      </c>
      <c r="DV1470" s="426">
        <v>5</v>
      </c>
      <c r="DW1470" s="426">
        <v>244</v>
      </c>
      <c r="DX1470" s="426">
        <v>146</v>
      </c>
      <c r="DY1470" s="426">
        <v>47</v>
      </c>
      <c r="DZ1470" s="426">
        <v>197</v>
      </c>
      <c r="EA1470" s="426">
        <v>247</v>
      </c>
      <c r="EB1470" s="426">
        <v>184</v>
      </c>
      <c r="EC1470" s="426">
        <v>55</v>
      </c>
      <c r="ED1470" s="426">
        <v>152</v>
      </c>
      <c r="EE1470" s="426">
        <v>293</v>
      </c>
      <c r="EF1470" s="426">
        <v>40</v>
      </c>
      <c r="EG1470" s="426">
        <v>153</v>
      </c>
      <c r="EH1470" s="426">
        <v>280</v>
      </c>
      <c r="EI1470" s="426">
        <v>258</v>
      </c>
      <c r="EJ1470" s="426">
        <v>41</v>
      </c>
      <c r="EK1470" s="426">
        <v>89</v>
      </c>
      <c r="EL1470" s="426">
        <v>296</v>
      </c>
      <c r="EM1470" s="426">
        <v>282</v>
      </c>
      <c r="EN1470" s="426">
        <v>85</v>
      </c>
      <c r="EO1470" s="426">
        <v>116</v>
      </c>
      <c r="EP1470" s="426">
        <v>210</v>
      </c>
      <c r="EQ1470" s="426">
        <v>133</v>
      </c>
      <c r="ER1470" s="426">
        <v>229</v>
      </c>
      <c r="ES1470" s="426">
        <v>1</v>
      </c>
      <c r="ET1470" s="426">
        <v>106</v>
      </c>
      <c r="EU1470" s="426">
        <v>58</v>
      </c>
      <c r="EV1470" s="426">
        <v>126</v>
      </c>
      <c r="EW1470" s="426">
        <v>151</v>
      </c>
      <c r="EX1470" s="426">
        <v>82</v>
      </c>
      <c r="EY1470" s="426">
        <v>141</v>
      </c>
      <c r="EZ1470" s="426">
        <v>267</v>
      </c>
      <c r="FA1470" s="426">
        <v>75</v>
      </c>
      <c r="FB1470" s="426">
        <v>159</v>
      </c>
      <c r="FC1470" s="426">
        <v>123</v>
      </c>
      <c r="FD1470" s="426">
        <v>68</v>
      </c>
      <c r="FE1470" s="426">
        <v>237</v>
      </c>
      <c r="FF1470" s="426">
        <v>259</v>
      </c>
      <c r="FG1470" s="426">
        <v>145</v>
      </c>
      <c r="FH1470" s="426">
        <v>53</v>
      </c>
      <c r="FI1470" s="426">
        <v>242</v>
      </c>
      <c r="FJ1470" s="426">
        <v>138</v>
      </c>
      <c r="FK1470" s="426">
        <v>228</v>
      </c>
      <c r="FL1470" s="426">
        <v>80</v>
      </c>
      <c r="FM1470" s="426">
        <v>48</v>
      </c>
      <c r="FN1470" s="426">
        <v>127</v>
      </c>
      <c r="FO1470" s="426">
        <v>147</v>
      </c>
      <c r="FP1470" s="426">
        <v>154</v>
      </c>
      <c r="FQ1470" s="426">
        <v>189</v>
      </c>
      <c r="FR1470" s="426">
        <v>162</v>
      </c>
      <c r="FS1470" s="426">
        <v>234</v>
      </c>
      <c r="FT1470" s="426">
        <v>174</v>
      </c>
      <c r="FU1470" s="426">
        <v>91</v>
      </c>
      <c r="FV1470" s="426">
        <v>207</v>
      </c>
      <c r="FW1470" s="426">
        <v>221</v>
      </c>
      <c r="FX1470" s="426">
        <v>289</v>
      </c>
      <c r="FY1470" s="426">
        <v>148</v>
      </c>
      <c r="FZ1470" s="426">
        <v>219</v>
      </c>
      <c r="GA1470" s="426">
        <v>94</v>
      </c>
      <c r="GB1470" s="426">
        <v>61</v>
      </c>
      <c r="GC1470" s="426">
        <v>66</v>
      </c>
      <c r="GD1470" s="426">
        <v>139</v>
      </c>
      <c r="GE1470" s="426">
        <v>169</v>
      </c>
      <c r="GF1470" s="426">
        <v>7</v>
      </c>
      <c r="GG1470" s="426">
        <v>193</v>
      </c>
      <c r="GH1470" s="426">
        <v>156</v>
      </c>
      <c r="GI1470" s="426">
        <v>192</v>
      </c>
      <c r="GJ1470" s="426">
        <v>30</v>
      </c>
      <c r="GK1470" s="426">
        <v>125</v>
      </c>
      <c r="GL1470" s="426">
        <v>88</v>
      </c>
      <c r="GM1470" s="426">
        <v>238</v>
      </c>
      <c r="GN1470" s="426">
        <v>99</v>
      </c>
      <c r="GO1470" s="426">
        <v>168</v>
      </c>
      <c r="GP1470" s="426">
        <v>250</v>
      </c>
      <c r="GQ1470" s="426">
        <v>236</v>
      </c>
      <c r="GR1470" s="426">
        <v>271</v>
      </c>
      <c r="GS1470" s="426">
        <v>291</v>
      </c>
      <c r="GT1470" s="426">
        <v>249</v>
      </c>
      <c r="GU1470" s="426">
        <v>279</v>
      </c>
      <c r="GV1470" s="426">
        <v>32</v>
      </c>
      <c r="GW1470" s="426">
        <v>73</v>
      </c>
      <c r="GX1470" s="426">
        <v>14</v>
      </c>
      <c r="GY1470" s="426">
        <v>36</v>
      </c>
      <c r="GZ1470" s="426">
        <v>70</v>
      </c>
      <c r="HA1470" s="426">
        <v>102</v>
      </c>
      <c r="HB1470" s="426">
        <v>181</v>
      </c>
      <c r="HC1470" s="426">
        <v>173</v>
      </c>
      <c r="HD1470" s="426">
        <v>18</v>
      </c>
      <c r="HE1470" s="426">
        <v>107</v>
      </c>
      <c r="HF1470" s="426">
        <v>81</v>
      </c>
      <c r="HG1470" s="426">
        <v>206</v>
      </c>
      <c r="HH1470" s="426">
        <v>287</v>
      </c>
      <c r="HI1470" s="426">
        <v>273</v>
      </c>
      <c r="HJ1470" s="426">
        <v>161</v>
      </c>
      <c r="HK1470" s="426">
        <v>131</v>
      </c>
      <c r="HL1470" s="426">
        <v>11</v>
      </c>
      <c r="HM1470" s="426">
        <v>49</v>
      </c>
      <c r="HN1470" s="426">
        <v>101</v>
      </c>
      <c r="HO1470" s="426">
        <v>19</v>
      </c>
      <c r="HP1470" s="426">
        <v>268</v>
      </c>
      <c r="HQ1470" s="426">
        <v>212</v>
      </c>
      <c r="HR1470" s="426">
        <v>190</v>
      </c>
      <c r="HS1470" s="426">
        <v>183</v>
      </c>
      <c r="HT1470" s="426">
        <v>150</v>
      </c>
      <c r="HU1470" s="426">
        <v>165</v>
      </c>
      <c r="HV1470" s="426">
        <v>83</v>
      </c>
      <c r="HW1470" s="426">
        <v>10</v>
      </c>
      <c r="HX1470" s="426">
        <v>243</v>
      </c>
      <c r="HY1470" s="426">
        <v>257</v>
      </c>
      <c r="HZ1470" s="426">
        <v>143</v>
      </c>
      <c r="IA1470" s="426">
        <v>129</v>
      </c>
      <c r="IB1470" s="426">
        <v>245</v>
      </c>
      <c r="IC1470" s="426">
        <v>179</v>
      </c>
      <c r="ID1470" s="426">
        <v>52</v>
      </c>
      <c r="IE1470" s="426">
        <v>22</v>
      </c>
      <c r="IF1470" s="426">
        <v>246</v>
      </c>
      <c r="IG1470" s="426">
        <v>209</v>
      </c>
      <c r="IH1470" s="426">
        <v>114</v>
      </c>
      <c r="II1470" s="426">
        <v>9</v>
      </c>
      <c r="IJ1470" s="426">
        <v>62</v>
      </c>
      <c r="IK1470" s="426">
        <v>281</v>
      </c>
      <c r="IL1470" s="426">
        <v>224</v>
      </c>
      <c r="IM1470" s="426">
        <v>79</v>
      </c>
      <c r="IN1470" s="426">
        <v>215</v>
      </c>
      <c r="IO1470" s="426">
        <v>56</v>
      </c>
      <c r="IP1470" s="426">
        <v>46</v>
      </c>
      <c r="IQ1470" s="426">
        <v>252</v>
      </c>
      <c r="IR1470" s="426">
        <v>178</v>
      </c>
      <c r="IS1470" s="426">
        <v>90</v>
      </c>
      <c r="IT1470" s="426">
        <v>23</v>
      </c>
      <c r="IU1470" s="426">
        <v>76</v>
      </c>
      <c r="IV1470" s="426">
        <v>119</v>
      </c>
      <c r="IW1470" s="426">
        <v>261</v>
      </c>
      <c r="IX1470" s="426">
        <v>266</v>
      </c>
      <c r="IY1470" s="426">
        <v>185</v>
      </c>
      <c r="IZ1470" s="426">
        <v>158</v>
      </c>
      <c r="JA1470" s="426">
        <v>124</v>
      </c>
      <c r="JB1470" s="426">
        <v>170</v>
      </c>
      <c r="JC1470" s="426">
        <v>115</v>
      </c>
      <c r="JD1470" s="426">
        <v>186</v>
      </c>
      <c r="JE1470" s="426">
        <v>256</v>
      </c>
      <c r="JF1470" s="426">
        <v>265</v>
      </c>
      <c r="JG1470" s="426">
        <v>105</v>
      </c>
      <c r="JH1470" s="426">
        <v>220</v>
      </c>
      <c r="JI1470" s="426">
        <v>223</v>
      </c>
      <c r="JJ1470" s="426">
        <v>44</v>
      </c>
      <c r="JK1470" s="426">
        <v>98</v>
      </c>
      <c r="JL1470" s="426">
        <v>205</v>
      </c>
      <c r="JM1470" s="426">
        <v>262</v>
      </c>
      <c r="JN1470" s="426">
        <v>157</v>
      </c>
      <c r="JO1470" s="426">
        <v>217</v>
      </c>
      <c r="JP1470" s="426">
        <v>195</v>
      </c>
      <c r="JQ1470" s="426">
        <v>25</v>
      </c>
      <c r="JR1470" s="426">
        <v>187</v>
      </c>
      <c r="JS1470" s="426">
        <v>132</v>
      </c>
      <c r="JT1470" s="426">
        <v>288</v>
      </c>
      <c r="JU1470" s="426">
        <v>255</v>
      </c>
      <c r="JV1470" s="426">
        <v>20</v>
      </c>
      <c r="JW1470" s="426">
        <v>155</v>
      </c>
      <c r="JX1470" s="426">
        <v>208</v>
      </c>
      <c r="JY1470" s="426">
        <v>87</v>
      </c>
      <c r="JZ1470" s="426">
        <v>167</v>
      </c>
      <c r="KA1470" s="426">
        <v>33</v>
      </c>
      <c r="KB1470" s="426">
        <v>104</v>
      </c>
      <c r="KC1470" s="426">
        <v>65</v>
      </c>
      <c r="KE1470" s="426">
        <v>278</v>
      </c>
      <c r="KF1470" s="426">
        <v>204</v>
      </c>
      <c r="KG1470" s="426">
        <v>227</v>
      </c>
      <c r="KH1470" s="426">
        <v>260</v>
      </c>
      <c r="KJ1470" s="426">
        <v>172</v>
      </c>
      <c r="KK1470" s="426">
        <v>15</v>
      </c>
      <c r="KL1470" s="426">
        <v>142</v>
      </c>
      <c r="KM1470" s="426">
        <v>16</v>
      </c>
      <c r="KO1470" s="426">
        <v>67</v>
      </c>
      <c r="KP1470" s="426">
        <v>175</v>
      </c>
      <c r="KQ1470" s="426">
        <v>230</v>
      </c>
      <c r="KR1470" s="426">
        <v>240</v>
      </c>
    </row>
    <row r="1472" spans="4:304" x14ac:dyDescent="0.2">
      <c r="D1472" s="429">
        <v>297</v>
      </c>
      <c r="E1472" s="429" t="s">
        <v>179</v>
      </c>
    </row>
    <row r="1473" spans="4:305" x14ac:dyDescent="0.2">
      <c r="E1473" s="428" t="s">
        <v>130</v>
      </c>
      <c r="F1473" s="426">
        <v>1</v>
      </c>
      <c r="G1473" s="426">
        <v>2</v>
      </c>
      <c r="H1473" s="426">
        <v>3</v>
      </c>
      <c r="I1473" s="426">
        <v>4</v>
      </c>
      <c r="J1473" s="426">
        <v>5</v>
      </c>
      <c r="K1473" s="426">
        <v>6</v>
      </c>
      <c r="L1473" s="426">
        <v>7</v>
      </c>
      <c r="M1473" s="426">
        <v>8</v>
      </c>
      <c r="N1473" s="426">
        <v>9</v>
      </c>
      <c r="O1473" s="426">
        <v>10</v>
      </c>
      <c r="P1473" s="426">
        <v>11</v>
      </c>
      <c r="Q1473" s="426">
        <v>12</v>
      </c>
      <c r="R1473" s="426">
        <v>13</v>
      </c>
      <c r="S1473" s="426">
        <v>14</v>
      </c>
      <c r="T1473" s="426">
        <v>15</v>
      </c>
      <c r="U1473" s="426">
        <v>16</v>
      </c>
      <c r="V1473" s="426">
        <v>17</v>
      </c>
      <c r="W1473" s="426">
        <v>18</v>
      </c>
      <c r="X1473" s="426">
        <v>19</v>
      </c>
      <c r="Y1473" s="426">
        <v>20</v>
      </c>
      <c r="Z1473" s="426">
        <v>21</v>
      </c>
      <c r="AA1473" s="426">
        <v>22</v>
      </c>
      <c r="AB1473" s="426">
        <v>23</v>
      </c>
      <c r="AC1473" s="426">
        <v>24</v>
      </c>
      <c r="AD1473" s="426">
        <v>25</v>
      </c>
      <c r="AE1473" s="426">
        <v>26</v>
      </c>
      <c r="AF1473" s="426">
        <v>27</v>
      </c>
      <c r="AG1473" s="426">
        <v>28</v>
      </c>
      <c r="AH1473" s="426">
        <v>29</v>
      </c>
      <c r="AI1473" s="426">
        <v>30</v>
      </c>
      <c r="AJ1473" s="426">
        <v>31</v>
      </c>
      <c r="AK1473" s="426">
        <v>32</v>
      </c>
      <c r="AL1473" s="426">
        <v>33</v>
      </c>
      <c r="AM1473" s="426">
        <v>34</v>
      </c>
      <c r="AN1473" s="426">
        <v>35</v>
      </c>
      <c r="AO1473" s="426">
        <v>36</v>
      </c>
      <c r="AP1473" s="426">
        <v>37</v>
      </c>
      <c r="AQ1473" s="426">
        <v>38</v>
      </c>
      <c r="AR1473" s="426">
        <v>39</v>
      </c>
      <c r="AS1473" s="426">
        <v>40</v>
      </c>
      <c r="AT1473" s="426">
        <v>41</v>
      </c>
      <c r="AU1473" s="426">
        <v>42</v>
      </c>
      <c r="AV1473" s="426">
        <v>43</v>
      </c>
      <c r="AW1473" s="426">
        <v>44</v>
      </c>
      <c r="AX1473" s="426">
        <v>45</v>
      </c>
      <c r="AY1473" s="426">
        <v>46</v>
      </c>
      <c r="AZ1473" s="426">
        <v>47</v>
      </c>
      <c r="BA1473" s="426">
        <v>48</v>
      </c>
      <c r="BB1473" s="426">
        <v>49</v>
      </c>
      <c r="BC1473" s="426">
        <v>50</v>
      </c>
      <c r="BD1473" s="426">
        <v>51</v>
      </c>
      <c r="BE1473" s="426">
        <v>52</v>
      </c>
      <c r="BF1473" s="426">
        <v>53</v>
      </c>
      <c r="BG1473" s="426">
        <v>54</v>
      </c>
      <c r="BH1473" s="426">
        <v>55</v>
      </c>
      <c r="BI1473" s="426">
        <v>56</v>
      </c>
      <c r="BJ1473" s="426">
        <v>57</v>
      </c>
      <c r="BK1473" s="426">
        <v>58</v>
      </c>
      <c r="BL1473" s="426">
        <v>59</v>
      </c>
      <c r="BM1473" s="426">
        <v>60</v>
      </c>
      <c r="BN1473" s="426">
        <v>61</v>
      </c>
      <c r="BO1473" s="426">
        <v>62</v>
      </c>
      <c r="BP1473" s="426">
        <v>63</v>
      </c>
      <c r="BQ1473" s="426">
        <v>64</v>
      </c>
      <c r="BR1473" s="426">
        <v>65</v>
      </c>
      <c r="BS1473" s="426">
        <v>66</v>
      </c>
      <c r="BT1473" s="426">
        <v>67</v>
      </c>
      <c r="BU1473" s="426">
        <v>68</v>
      </c>
      <c r="BV1473" s="426">
        <v>69</v>
      </c>
      <c r="BW1473" s="426">
        <v>70</v>
      </c>
      <c r="BX1473" s="426">
        <v>71</v>
      </c>
      <c r="BY1473" s="426">
        <v>72</v>
      </c>
      <c r="BZ1473" s="426">
        <v>73</v>
      </c>
      <c r="CA1473" s="426">
        <v>74</v>
      </c>
      <c r="CB1473" s="426">
        <v>75</v>
      </c>
      <c r="CC1473" s="426">
        <v>76</v>
      </c>
      <c r="CD1473" s="426">
        <v>77</v>
      </c>
      <c r="CE1473" s="426">
        <v>78</v>
      </c>
      <c r="CF1473" s="426">
        <v>79</v>
      </c>
      <c r="CG1473" s="426">
        <v>80</v>
      </c>
      <c r="CH1473" s="426">
        <v>81</v>
      </c>
      <c r="CI1473" s="426">
        <v>82</v>
      </c>
      <c r="CJ1473" s="426">
        <v>83</v>
      </c>
      <c r="CK1473" s="426">
        <v>84</v>
      </c>
      <c r="CL1473" s="426">
        <v>85</v>
      </c>
      <c r="CM1473" s="426">
        <v>86</v>
      </c>
      <c r="CN1473" s="426">
        <v>87</v>
      </c>
      <c r="CO1473" s="426">
        <v>88</v>
      </c>
      <c r="CP1473" s="426">
        <v>89</v>
      </c>
      <c r="CQ1473" s="426">
        <v>90</v>
      </c>
      <c r="CR1473" s="426">
        <v>91</v>
      </c>
      <c r="CS1473" s="426">
        <v>92</v>
      </c>
      <c r="CT1473" s="426">
        <v>93</v>
      </c>
      <c r="CU1473" s="426">
        <v>94</v>
      </c>
      <c r="CV1473" s="426">
        <v>95</v>
      </c>
      <c r="CW1473" s="426">
        <v>96</v>
      </c>
      <c r="CX1473" s="426">
        <v>97</v>
      </c>
      <c r="CY1473" s="426">
        <v>98</v>
      </c>
      <c r="CZ1473" s="426">
        <v>99</v>
      </c>
      <c r="DA1473" s="426">
        <v>100</v>
      </c>
      <c r="DB1473" s="426">
        <v>101</v>
      </c>
      <c r="DC1473" s="426">
        <v>102</v>
      </c>
      <c r="DD1473" s="426">
        <v>103</v>
      </c>
      <c r="DE1473" s="426">
        <v>104</v>
      </c>
      <c r="DF1473" s="426">
        <v>105</v>
      </c>
      <c r="DG1473" s="426">
        <v>106</v>
      </c>
      <c r="DH1473" s="426">
        <v>107</v>
      </c>
      <c r="DI1473" s="426">
        <v>108</v>
      </c>
      <c r="DJ1473" s="426">
        <v>109</v>
      </c>
      <c r="DK1473" s="426">
        <v>110</v>
      </c>
      <c r="DL1473" s="426">
        <v>111</v>
      </c>
      <c r="DM1473" s="426">
        <v>112</v>
      </c>
      <c r="DN1473" s="426">
        <v>113</v>
      </c>
      <c r="DO1473" s="426">
        <v>114</v>
      </c>
      <c r="DP1473" s="426">
        <v>115</v>
      </c>
      <c r="DQ1473" s="426">
        <v>116</v>
      </c>
      <c r="DR1473" s="426">
        <v>117</v>
      </c>
      <c r="DS1473" s="426">
        <v>118</v>
      </c>
      <c r="DT1473" s="426">
        <v>119</v>
      </c>
      <c r="DU1473" s="426">
        <v>120</v>
      </c>
      <c r="DV1473" s="426">
        <v>121</v>
      </c>
      <c r="DW1473" s="426">
        <v>122</v>
      </c>
      <c r="DX1473" s="426">
        <v>123</v>
      </c>
      <c r="DY1473" s="426">
        <v>124</v>
      </c>
      <c r="DZ1473" s="426">
        <v>125</v>
      </c>
      <c r="EA1473" s="426">
        <v>126</v>
      </c>
      <c r="EB1473" s="426">
        <v>127</v>
      </c>
      <c r="EC1473" s="426">
        <v>128</v>
      </c>
      <c r="ED1473" s="426">
        <v>129</v>
      </c>
      <c r="EE1473" s="426">
        <v>130</v>
      </c>
      <c r="EF1473" s="426">
        <v>131</v>
      </c>
      <c r="EG1473" s="426">
        <v>132</v>
      </c>
      <c r="EH1473" s="426">
        <v>133</v>
      </c>
      <c r="EI1473" s="426">
        <v>134</v>
      </c>
      <c r="EJ1473" s="426">
        <v>135</v>
      </c>
      <c r="EK1473" s="426">
        <v>136</v>
      </c>
      <c r="EL1473" s="426">
        <v>137</v>
      </c>
      <c r="EM1473" s="426">
        <v>138</v>
      </c>
      <c r="EN1473" s="426">
        <v>139</v>
      </c>
      <c r="EO1473" s="426">
        <v>140</v>
      </c>
      <c r="EP1473" s="426">
        <v>141</v>
      </c>
      <c r="EQ1473" s="426">
        <v>142</v>
      </c>
      <c r="ER1473" s="426">
        <v>143</v>
      </c>
      <c r="ES1473" s="426">
        <v>144</v>
      </c>
      <c r="ET1473" s="426">
        <v>145</v>
      </c>
      <c r="EU1473" s="426">
        <v>146</v>
      </c>
      <c r="EV1473" s="426">
        <v>147</v>
      </c>
      <c r="EW1473" s="426">
        <v>148</v>
      </c>
      <c r="EX1473" s="426">
        <v>149</v>
      </c>
      <c r="EY1473" s="426">
        <v>150</v>
      </c>
      <c r="EZ1473" s="426">
        <v>151</v>
      </c>
      <c r="FA1473" s="426">
        <v>152</v>
      </c>
      <c r="FB1473" s="426">
        <v>153</v>
      </c>
      <c r="FC1473" s="426">
        <v>154</v>
      </c>
      <c r="FD1473" s="426">
        <v>155</v>
      </c>
      <c r="FE1473" s="426">
        <v>156</v>
      </c>
      <c r="FF1473" s="426">
        <v>157</v>
      </c>
      <c r="FG1473" s="426">
        <v>158</v>
      </c>
      <c r="FH1473" s="426">
        <v>159</v>
      </c>
      <c r="FI1473" s="426">
        <v>160</v>
      </c>
      <c r="FJ1473" s="426">
        <v>161</v>
      </c>
      <c r="FK1473" s="426">
        <v>162</v>
      </c>
      <c r="FL1473" s="426">
        <v>163</v>
      </c>
      <c r="FM1473" s="426">
        <v>164</v>
      </c>
      <c r="FN1473" s="426">
        <v>165</v>
      </c>
      <c r="FO1473" s="426">
        <v>166</v>
      </c>
      <c r="FP1473" s="426">
        <v>167</v>
      </c>
      <c r="FQ1473" s="426">
        <v>168</v>
      </c>
      <c r="FR1473" s="426">
        <v>169</v>
      </c>
      <c r="FS1473" s="426">
        <v>170</v>
      </c>
      <c r="FT1473" s="426">
        <v>171</v>
      </c>
      <c r="FU1473" s="426">
        <v>172</v>
      </c>
      <c r="FV1473" s="426">
        <v>173</v>
      </c>
      <c r="FW1473" s="426">
        <v>174</v>
      </c>
      <c r="FX1473" s="426">
        <v>175</v>
      </c>
      <c r="FY1473" s="426">
        <v>176</v>
      </c>
      <c r="FZ1473" s="426">
        <v>177</v>
      </c>
      <c r="GA1473" s="426">
        <v>178</v>
      </c>
      <c r="GB1473" s="426">
        <v>179</v>
      </c>
      <c r="GC1473" s="426">
        <v>180</v>
      </c>
      <c r="GD1473" s="426">
        <v>181</v>
      </c>
      <c r="GE1473" s="426">
        <v>182</v>
      </c>
      <c r="GF1473" s="426">
        <v>183</v>
      </c>
      <c r="GG1473" s="426">
        <v>184</v>
      </c>
      <c r="GH1473" s="426">
        <v>185</v>
      </c>
      <c r="GI1473" s="426">
        <v>186</v>
      </c>
      <c r="GJ1473" s="426">
        <v>187</v>
      </c>
      <c r="GK1473" s="426">
        <v>188</v>
      </c>
      <c r="GL1473" s="426">
        <v>189</v>
      </c>
      <c r="GM1473" s="426">
        <v>190</v>
      </c>
      <c r="GN1473" s="426">
        <v>191</v>
      </c>
      <c r="GO1473" s="426">
        <v>192</v>
      </c>
      <c r="GP1473" s="426">
        <v>193</v>
      </c>
      <c r="GQ1473" s="426">
        <v>194</v>
      </c>
      <c r="GR1473" s="426">
        <v>195</v>
      </c>
      <c r="GS1473" s="426">
        <v>196</v>
      </c>
      <c r="GT1473" s="426">
        <v>197</v>
      </c>
      <c r="GU1473" s="426">
        <v>198</v>
      </c>
      <c r="GV1473" s="426">
        <v>199</v>
      </c>
      <c r="GW1473" s="426">
        <v>200</v>
      </c>
      <c r="GX1473" s="426">
        <v>201</v>
      </c>
      <c r="GY1473" s="426">
        <v>202</v>
      </c>
      <c r="GZ1473" s="426">
        <v>203</v>
      </c>
      <c r="HA1473" s="426">
        <v>204</v>
      </c>
      <c r="HB1473" s="426">
        <v>205</v>
      </c>
      <c r="HC1473" s="426">
        <v>206</v>
      </c>
      <c r="HD1473" s="426">
        <v>207</v>
      </c>
      <c r="HE1473" s="426">
        <v>208</v>
      </c>
      <c r="HF1473" s="426">
        <v>209</v>
      </c>
      <c r="HG1473" s="426">
        <v>210</v>
      </c>
      <c r="HH1473" s="426">
        <v>211</v>
      </c>
      <c r="HI1473" s="426">
        <v>212</v>
      </c>
      <c r="HJ1473" s="426">
        <v>213</v>
      </c>
      <c r="HK1473" s="426">
        <v>214</v>
      </c>
      <c r="HL1473" s="426">
        <v>215</v>
      </c>
      <c r="HM1473" s="426">
        <v>216</v>
      </c>
      <c r="HN1473" s="426">
        <v>217</v>
      </c>
      <c r="HO1473" s="426">
        <v>218</v>
      </c>
      <c r="HP1473" s="426">
        <v>219</v>
      </c>
      <c r="HQ1473" s="426">
        <v>220</v>
      </c>
      <c r="HR1473" s="426">
        <v>221</v>
      </c>
      <c r="HS1473" s="426">
        <v>222</v>
      </c>
      <c r="HT1473" s="426">
        <v>223</v>
      </c>
      <c r="HU1473" s="426">
        <v>224</v>
      </c>
      <c r="HV1473" s="426">
        <v>225</v>
      </c>
      <c r="HW1473" s="426">
        <v>226</v>
      </c>
      <c r="HX1473" s="426">
        <v>227</v>
      </c>
      <c r="HY1473" s="426">
        <v>228</v>
      </c>
      <c r="HZ1473" s="426">
        <v>229</v>
      </c>
      <c r="IA1473" s="426">
        <v>230</v>
      </c>
      <c r="IB1473" s="426">
        <v>231</v>
      </c>
      <c r="IC1473" s="426">
        <v>232</v>
      </c>
      <c r="ID1473" s="426">
        <v>233</v>
      </c>
      <c r="IE1473" s="426">
        <v>234</v>
      </c>
      <c r="IF1473" s="426">
        <v>235</v>
      </c>
      <c r="IG1473" s="426">
        <v>236</v>
      </c>
      <c r="IH1473" s="426">
        <v>237</v>
      </c>
      <c r="II1473" s="426">
        <v>238</v>
      </c>
      <c r="IJ1473" s="426">
        <v>239</v>
      </c>
      <c r="IK1473" s="426">
        <v>240</v>
      </c>
      <c r="IL1473" s="426">
        <v>241</v>
      </c>
      <c r="IM1473" s="426">
        <v>242</v>
      </c>
      <c r="IN1473" s="426">
        <v>243</v>
      </c>
      <c r="IO1473" s="426">
        <v>244</v>
      </c>
      <c r="IP1473" s="426">
        <v>245</v>
      </c>
      <c r="IQ1473" s="426">
        <v>246</v>
      </c>
      <c r="IR1473" s="426">
        <v>247</v>
      </c>
      <c r="IS1473" s="426">
        <v>248</v>
      </c>
      <c r="IT1473" s="426">
        <v>249</v>
      </c>
      <c r="IU1473" s="426">
        <v>250</v>
      </c>
      <c r="IV1473" s="426">
        <v>251</v>
      </c>
      <c r="IW1473" s="426">
        <v>252</v>
      </c>
      <c r="IX1473" s="426">
        <v>253</v>
      </c>
      <c r="IY1473" s="426">
        <v>254</v>
      </c>
      <c r="IZ1473" s="426">
        <v>255</v>
      </c>
      <c r="JA1473" s="426">
        <v>256</v>
      </c>
      <c r="JB1473" s="426">
        <v>257</v>
      </c>
      <c r="JC1473" s="426">
        <v>258</v>
      </c>
      <c r="JD1473" s="426">
        <v>259</v>
      </c>
      <c r="JE1473" s="426">
        <v>260</v>
      </c>
      <c r="JF1473" s="426">
        <v>261</v>
      </c>
      <c r="JG1473" s="426">
        <v>262</v>
      </c>
      <c r="JH1473" s="426">
        <v>263</v>
      </c>
      <c r="JI1473" s="426">
        <v>264</v>
      </c>
      <c r="JJ1473" s="426">
        <v>265</v>
      </c>
      <c r="JK1473" s="426">
        <v>266</v>
      </c>
      <c r="JL1473" s="426">
        <v>267</v>
      </c>
      <c r="JM1473" s="426">
        <v>268</v>
      </c>
      <c r="JN1473" s="426">
        <v>269</v>
      </c>
      <c r="JO1473" s="426">
        <v>270</v>
      </c>
      <c r="JP1473" s="426">
        <v>271</v>
      </c>
      <c r="JQ1473" s="426">
        <v>272</v>
      </c>
      <c r="JR1473" s="426">
        <v>273</v>
      </c>
      <c r="JS1473" s="426">
        <v>274</v>
      </c>
      <c r="JT1473" s="426">
        <v>275</v>
      </c>
      <c r="JU1473" s="426">
        <v>276</v>
      </c>
      <c r="JV1473" s="426">
        <v>277</v>
      </c>
      <c r="JW1473" s="426">
        <v>278</v>
      </c>
      <c r="JX1473" s="426">
        <v>279</v>
      </c>
      <c r="JY1473" s="426">
        <v>280</v>
      </c>
      <c r="JZ1473" s="426">
        <v>281</v>
      </c>
      <c r="KA1473" s="426">
        <v>282</v>
      </c>
      <c r="KB1473" s="426">
        <v>283</v>
      </c>
      <c r="KC1473" s="426">
        <v>284</v>
      </c>
      <c r="KD1473" s="426">
        <v>285</v>
      </c>
      <c r="KE1473" s="426">
        <v>286</v>
      </c>
      <c r="KF1473" s="426">
        <v>287</v>
      </c>
      <c r="KG1473" s="426">
        <v>288</v>
      </c>
      <c r="KH1473" s="426">
        <v>289</v>
      </c>
      <c r="KJ1473" s="426">
        <v>290</v>
      </c>
      <c r="KK1473" s="426">
        <v>291</v>
      </c>
      <c r="KL1473" s="426">
        <v>292</v>
      </c>
      <c r="KM1473" s="426">
        <v>293</v>
      </c>
      <c r="KO1473" s="426">
        <v>294</v>
      </c>
      <c r="KP1473" s="426">
        <v>295</v>
      </c>
      <c r="KQ1473" s="426">
        <v>296</v>
      </c>
      <c r="KR1473" s="426">
        <v>297</v>
      </c>
    </row>
    <row r="1474" spans="4:305" x14ac:dyDescent="0.2">
      <c r="E1474" s="428" t="s">
        <v>157</v>
      </c>
      <c r="F1474" s="426">
        <v>110</v>
      </c>
      <c r="G1474" s="426">
        <v>94</v>
      </c>
      <c r="H1474" s="426">
        <v>287</v>
      </c>
      <c r="I1474" s="426">
        <v>232</v>
      </c>
      <c r="J1474" s="426">
        <v>276</v>
      </c>
      <c r="K1474" s="426">
        <v>120</v>
      </c>
      <c r="L1474" s="426">
        <v>184</v>
      </c>
      <c r="M1474" s="426">
        <v>164</v>
      </c>
      <c r="N1474" s="426">
        <v>83</v>
      </c>
      <c r="O1474" s="426">
        <v>178</v>
      </c>
      <c r="P1474" s="426">
        <v>132</v>
      </c>
      <c r="Q1474" s="426">
        <v>98</v>
      </c>
      <c r="R1474" s="426">
        <v>81</v>
      </c>
      <c r="S1474" s="426">
        <v>205</v>
      </c>
      <c r="T1474" s="426">
        <v>218</v>
      </c>
      <c r="U1474" s="426">
        <v>159</v>
      </c>
      <c r="V1474" s="426">
        <v>285</v>
      </c>
      <c r="W1474" s="426">
        <v>217</v>
      </c>
      <c r="X1474" s="426">
        <v>80</v>
      </c>
      <c r="Y1474" s="426">
        <v>221</v>
      </c>
      <c r="Z1474" s="426">
        <v>25</v>
      </c>
      <c r="AA1474" s="426">
        <v>214</v>
      </c>
      <c r="AB1474" s="426">
        <v>50</v>
      </c>
      <c r="AC1474" s="426">
        <v>255</v>
      </c>
      <c r="AD1474" s="426">
        <v>62</v>
      </c>
      <c r="AE1474" s="426">
        <v>202</v>
      </c>
      <c r="AF1474" s="426">
        <v>40</v>
      </c>
      <c r="AG1474" s="426">
        <v>216</v>
      </c>
      <c r="AH1474" s="426">
        <v>138</v>
      </c>
      <c r="AI1474" s="426">
        <v>158</v>
      </c>
      <c r="AJ1474" s="426">
        <v>268</v>
      </c>
      <c r="AK1474" s="426">
        <v>89</v>
      </c>
      <c r="AL1474" s="426">
        <v>251</v>
      </c>
      <c r="AM1474" s="426">
        <v>57</v>
      </c>
      <c r="AN1474" s="426">
        <v>38</v>
      </c>
      <c r="AO1474" s="426">
        <v>112</v>
      </c>
      <c r="AP1474" s="426">
        <v>199</v>
      </c>
      <c r="AQ1474" s="426">
        <v>215</v>
      </c>
      <c r="AR1474" s="426">
        <v>231</v>
      </c>
      <c r="AS1474" s="426">
        <v>167</v>
      </c>
      <c r="AT1474" s="426">
        <v>237</v>
      </c>
      <c r="AU1474" s="426">
        <v>100</v>
      </c>
      <c r="AV1474" s="426">
        <v>206</v>
      </c>
      <c r="AW1474" s="426">
        <v>128</v>
      </c>
      <c r="AX1474" s="426">
        <v>279</v>
      </c>
      <c r="AY1474" s="426">
        <v>129</v>
      </c>
      <c r="AZ1474" s="426">
        <v>259</v>
      </c>
      <c r="BA1474" s="426">
        <v>200</v>
      </c>
      <c r="BB1474" s="426">
        <v>142</v>
      </c>
      <c r="BC1474" s="426">
        <v>121</v>
      </c>
      <c r="BD1474" s="426">
        <v>250</v>
      </c>
      <c r="BE1474" s="426">
        <v>173</v>
      </c>
      <c r="BF1474" s="426">
        <v>181</v>
      </c>
      <c r="BG1474" s="426">
        <v>143</v>
      </c>
      <c r="BH1474" s="426">
        <v>153</v>
      </c>
      <c r="BI1474" s="426">
        <v>28</v>
      </c>
      <c r="BJ1474" s="426">
        <v>24</v>
      </c>
      <c r="BK1474" s="426">
        <v>87</v>
      </c>
      <c r="BL1474" s="426">
        <v>156</v>
      </c>
      <c r="BM1474" s="426">
        <v>16</v>
      </c>
      <c r="BN1474" s="426">
        <v>257</v>
      </c>
      <c r="BO1474" s="426">
        <v>13</v>
      </c>
      <c r="BP1474" s="426">
        <v>192</v>
      </c>
      <c r="BQ1474" s="426">
        <v>227</v>
      </c>
      <c r="BR1474" s="426">
        <v>281</v>
      </c>
      <c r="BS1474" s="426">
        <v>203</v>
      </c>
      <c r="BT1474" s="426">
        <v>239</v>
      </c>
      <c r="BU1474" s="426">
        <v>260</v>
      </c>
      <c r="BV1474" s="426">
        <v>273</v>
      </c>
      <c r="BW1474" s="426">
        <v>189</v>
      </c>
      <c r="BX1474" s="426">
        <v>49</v>
      </c>
      <c r="BY1474" s="426">
        <v>168</v>
      </c>
      <c r="BZ1474" s="426">
        <v>32</v>
      </c>
      <c r="CA1474" s="426">
        <v>116</v>
      </c>
      <c r="CB1474" s="426">
        <v>183</v>
      </c>
      <c r="CC1474" s="426">
        <v>293</v>
      </c>
      <c r="CD1474" s="426">
        <v>296</v>
      </c>
      <c r="CE1474" s="426">
        <v>187</v>
      </c>
      <c r="CF1474" s="426">
        <v>101</v>
      </c>
      <c r="CG1474" s="426">
        <v>19</v>
      </c>
      <c r="CH1474" s="426">
        <v>65</v>
      </c>
      <c r="CI1474" s="426">
        <v>229</v>
      </c>
      <c r="CJ1474" s="426">
        <v>274</v>
      </c>
      <c r="CK1474" s="426">
        <v>165</v>
      </c>
      <c r="CL1474" s="426">
        <v>22</v>
      </c>
      <c r="CM1474" s="426">
        <v>219</v>
      </c>
      <c r="CN1474" s="426">
        <v>48</v>
      </c>
      <c r="CO1474" s="426">
        <v>11</v>
      </c>
      <c r="CP1474" s="426">
        <v>262</v>
      </c>
      <c r="CQ1474" s="426">
        <v>106</v>
      </c>
      <c r="CR1474" s="426">
        <v>175</v>
      </c>
      <c r="CS1474" s="426">
        <v>109</v>
      </c>
      <c r="CT1474" s="426">
        <v>196</v>
      </c>
      <c r="CU1474" s="426">
        <v>26</v>
      </c>
      <c r="CV1474" s="426">
        <v>256</v>
      </c>
      <c r="CW1474" s="426">
        <v>7</v>
      </c>
      <c r="CX1474" s="426">
        <v>74</v>
      </c>
      <c r="CY1474" s="426">
        <v>76</v>
      </c>
      <c r="CZ1474" s="426">
        <v>190</v>
      </c>
      <c r="DA1474" s="426">
        <v>66</v>
      </c>
      <c r="DB1474" s="426">
        <v>248</v>
      </c>
      <c r="DC1474" s="426">
        <v>151</v>
      </c>
      <c r="DD1474" s="426">
        <v>182</v>
      </c>
      <c r="DE1474" s="426">
        <v>73</v>
      </c>
      <c r="DF1474" s="426">
        <v>44</v>
      </c>
      <c r="DG1474" s="426">
        <v>177</v>
      </c>
      <c r="DH1474" s="426">
        <v>155</v>
      </c>
      <c r="DI1474" s="426">
        <v>27</v>
      </c>
      <c r="DJ1474" s="426">
        <v>96</v>
      </c>
      <c r="DK1474" s="426">
        <v>197</v>
      </c>
      <c r="DL1474" s="426">
        <v>193</v>
      </c>
      <c r="DM1474" s="426">
        <v>233</v>
      </c>
      <c r="DN1474" s="426">
        <v>67</v>
      </c>
      <c r="DO1474" s="426">
        <v>226</v>
      </c>
      <c r="DP1474" s="426">
        <v>122</v>
      </c>
      <c r="DQ1474" s="426">
        <v>244</v>
      </c>
      <c r="DR1474" s="426">
        <v>254</v>
      </c>
      <c r="DS1474" s="426">
        <v>144</v>
      </c>
      <c r="DT1474" s="426">
        <v>247</v>
      </c>
      <c r="DU1474" s="426">
        <v>118</v>
      </c>
      <c r="DV1474" s="426">
        <v>253</v>
      </c>
      <c r="DW1474" s="426">
        <v>297</v>
      </c>
      <c r="DX1474" s="426">
        <v>131</v>
      </c>
      <c r="DY1474" s="426">
        <v>37</v>
      </c>
      <c r="DZ1474" s="426">
        <v>86</v>
      </c>
      <c r="EA1474" s="426">
        <v>17</v>
      </c>
      <c r="EB1474" s="426">
        <v>238</v>
      </c>
      <c r="EC1474" s="426">
        <v>277</v>
      </c>
      <c r="ED1474" s="426">
        <v>220</v>
      </c>
      <c r="EE1474" s="426">
        <v>282</v>
      </c>
      <c r="EF1474" s="426">
        <v>97</v>
      </c>
      <c r="EG1474" s="426">
        <v>34</v>
      </c>
      <c r="EH1474" s="426">
        <v>102</v>
      </c>
      <c r="EI1474" s="426">
        <v>1</v>
      </c>
      <c r="EJ1474" s="426">
        <v>261</v>
      </c>
      <c r="EK1474" s="426">
        <v>204</v>
      </c>
      <c r="EL1474" s="426">
        <v>283</v>
      </c>
      <c r="EM1474" s="426">
        <v>77</v>
      </c>
      <c r="EN1474" s="426">
        <v>2</v>
      </c>
      <c r="EO1474" s="426">
        <v>123</v>
      </c>
      <c r="EP1474" s="426">
        <v>174</v>
      </c>
      <c r="EQ1474" s="426">
        <v>58</v>
      </c>
      <c r="ER1474" s="426">
        <v>270</v>
      </c>
      <c r="ES1474" s="426">
        <v>212</v>
      </c>
      <c r="ET1474" s="426">
        <v>242</v>
      </c>
      <c r="EU1474" s="426">
        <v>79</v>
      </c>
      <c r="EV1474" s="426">
        <v>154</v>
      </c>
      <c r="EW1474" s="426">
        <v>149</v>
      </c>
      <c r="EX1474" s="426">
        <v>56</v>
      </c>
      <c r="EY1474" s="426">
        <v>246</v>
      </c>
      <c r="EZ1474" s="426">
        <v>288</v>
      </c>
      <c r="FA1474" s="426">
        <v>14</v>
      </c>
      <c r="FB1474" s="426">
        <v>72</v>
      </c>
      <c r="FC1474" s="426">
        <v>10</v>
      </c>
      <c r="FD1474" s="426">
        <v>113</v>
      </c>
      <c r="FE1474" s="426">
        <v>4</v>
      </c>
      <c r="FF1474" s="426">
        <v>289</v>
      </c>
      <c r="FG1474" s="426">
        <v>12</v>
      </c>
      <c r="FH1474" s="426">
        <v>90</v>
      </c>
      <c r="FI1474" s="426">
        <v>36</v>
      </c>
      <c r="FJ1474" s="426">
        <v>180</v>
      </c>
      <c r="FK1474" s="426">
        <v>31</v>
      </c>
      <c r="FL1474" s="426">
        <v>59</v>
      </c>
      <c r="FM1474" s="426">
        <v>145</v>
      </c>
      <c r="FN1474" s="426">
        <v>52</v>
      </c>
      <c r="FO1474" s="426">
        <v>240</v>
      </c>
      <c r="FP1474" s="426">
        <v>264</v>
      </c>
      <c r="FQ1474" s="426">
        <v>152</v>
      </c>
      <c r="FR1474" s="426">
        <v>93</v>
      </c>
      <c r="FS1474" s="426">
        <v>108</v>
      </c>
      <c r="FT1474" s="426">
        <v>139</v>
      </c>
      <c r="FU1474" s="426">
        <v>53</v>
      </c>
      <c r="FV1474" s="426">
        <v>46</v>
      </c>
      <c r="FW1474" s="426">
        <v>70</v>
      </c>
      <c r="FX1474" s="426">
        <v>290</v>
      </c>
      <c r="FY1474" s="426">
        <v>235</v>
      </c>
      <c r="FZ1474" s="426">
        <v>223</v>
      </c>
      <c r="GA1474" s="426">
        <v>124</v>
      </c>
      <c r="GB1474" s="426">
        <v>213</v>
      </c>
      <c r="GC1474" s="426">
        <v>63</v>
      </c>
      <c r="GD1474" s="426">
        <v>169</v>
      </c>
      <c r="GE1474" s="426">
        <v>171</v>
      </c>
      <c r="GF1474" s="426">
        <v>47</v>
      </c>
      <c r="GG1474" s="426">
        <v>126</v>
      </c>
      <c r="GH1474" s="426">
        <v>61</v>
      </c>
      <c r="GI1474" s="426">
        <v>105</v>
      </c>
      <c r="GJ1474" s="426">
        <v>23</v>
      </c>
      <c r="GK1474" s="426">
        <v>71</v>
      </c>
      <c r="GL1474" s="426">
        <v>176</v>
      </c>
      <c r="GM1474" s="426">
        <v>39</v>
      </c>
      <c r="GN1474" s="426">
        <v>43</v>
      </c>
      <c r="GO1474" s="426">
        <v>188</v>
      </c>
      <c r="GP1474" s="426">
        <v>241</v>
      </c>
      <c r="GQ1474" s="426">
        <v>294</v>
      </c>
      <c r="GR1474" s="426">
        <v>157</v>
      </c>
      <c r="GS1474" s="426">
        <v>207</v>
      </c>
      <c r="GT1474" s="426">
        <v>60</v>
      </c>
      <c r="GU1474" s="426">
        <v>134</v>
      </c>
      <c r="GV1474" s="426">
        <v>222</v>
      </c>
      <c r="GW1474" s="426">
        <v>291</v>
      </c>
      <c r="GX1474" s="426">
        <v>29</v>
      </c>
      <c r="GY1474" s="426">
        <v>133</v>
      </c>
      <c r="GZ1474" s="426">
        <v>272</v>
      </c>
      <c r="HA1474" s="426">
        <v>211</v>
      </c>
      <c r="HB1474" s="426">
        <v>266</v>
      </c>
      <c r="HC1474" s="426">
        <v>135</v>
      </c>
      <c r="HD1474" s="426">
        <v>269</v>
      </c>
      <c r="HE1474" s="426">
        <v>119</v>
      </c>
      <c r="HF1474" s="426">
        <v>146</v>
      </c>
      <c r="HG1474" s="426">
        <v>82</v>
      </c>
      <c r="HH1474" s="426">
        <v>92</v>
      </c>
      <c r="HI1474" s="426">
        <v>230</v>
      </c>
      <c r="HJ1474" s="426">
        <v>170</v>
      </c>
      <c r="HK1474" s="426">
        <v>41</v>
      </c>
      <c r="HL1474" s="426">
        <v>186</v>
      </c>
      <c r="HM1474" s="426">
        <v>99</v>
      </c>
      <c r="HN1474" s="426">
        <v>185</v>
      </c>
      <c r="HO1474" s="426">
        <v>265</v>
      </c>
      <c r="HP1474" s="426">
        <v>286</v>
      </c>
      <c r="HQ1474" s="426">
        <v>54</v>
      </c>
      <c r="HR1474" s="426">
        <v>198</v>
      </c>
      <c r="HS1474" s="426">
        <v>292</v>
      </c>
      <c r="HT1474" s="426">
        <v>114</v>
      </c>
      <c r="HU1474" s="426">
        <v>201</v>
      </c>
      <c r="HV1474" s="426">
        <v>263</v>
      </c>
      <c r="HW1474" s="426">
        <v>18</v>
      </c>
      <c r="HX1474" s="426">
        <v>194</v>
      </c>
      <c r="HY1474" s="426">
        <v>172</v>
      </c>
      <c r="HZ1474" s="426">
        <v>91</v>
      </c>
      <c r="IA1474" s="426">
        <v>9</v>
      </c>
      <c r="IB1474" s="426">
        <v>103</v>
      </c>
      <c r="IC1474" s="426">
        <v>160</v>
      </c>
      <c r="ID1474" s="426">
        <v>111</v>
      </c>
      <c r="IE1474" s="426">
        <v>191</v>
      </c>
      <c r="IF1474" s="426">
        <v>8</v>
      </c>
      <c r="IG1474" s="426">
        <v>5</v>
      </c>
      <c r="IH1474" s="426">
        <v>20</v>
      </c>
      <c r="II1474" s="426">
        <v>210</v>
      </c>
      <c r="IJ1474" s="426">
        <v>140</v>
      </c>
      <c r="IK1474" s="426">
        <v>295</v>
      </c>
      <c r="IL1474" s="426">
        <v>162</v>
      </c>
      <c r="IM1474" s="426">
        <v>243</v>
      </c>
      <c r="IN1474" s="426">
        <v>107</v>
      </c>
      <c r="IO1474" s="426">
        <v>45</v>
      </c>
      <c r="IP1474" s="426">
        <v>258</v>
      </c>
      <c r="IQ1474" s="426">
        <v>125</v>
      </c>
      <c r="IR1474" s="426">
        <v>115</v>
      </c>
      <c r="IS1474" s="426">
        <v>85</v>
      </c>
      <c r="IT1474" s="426">
        <v>136</v>
      </c>
      <c r="IU1474" s="426">
        <v>271</v>
      </c>
      <c r="IV1474" s="426">
        <v>208</v>
      </c>
      <c r="IW1474" s="426">
        <v>284</v>
      </c>
      <c r="IX1474" s="426">
        <v>15</v>
      </c>
      <c r="IY1474" s="426">
        <v>68</v>
      </c>
      <c r="IZ1474" s="426">
        <v>127</v>
      </c>
      <c r="JA1474" s="426">
        <v>64</v>
      </c>
      <c r="JB1474" s="426">
        <v>280</v>
      </c>
      <c r="JC1474" s="426">
        <v>30</v>
      </c>
      <c r="JD1474" s="426">
        <v>228</v>
      </c>
      <c r="JE1474" s="426">
        <v>117</v>
      </c>
      <c r="JF1474" s="426">
        <v>88</v>
      </c>
      <c r="JG1474" s="426">
        <v>166</v>
      </c>
      <c r="JH1474" s="426">
        <v>75</v>
      </c>
      <c r="JI1474" s="426">
        <v>275</v>
      </c>
      <c r="JJ1474" s="426">
        <v>249</v>
      </c>
      <c r="JK1474" s="426">
        <v>267</v>
      </c>
      <c r="JL1474" s="426">
        <v>224</v>
      </c>
      <c r="JM1474" s="426">
        <v>21</v>
      </c>
      <c r="JN1474" s="426">
        <v>236</v>
      </c>
      <c r="JO1474" s="426">
        <v>163</v>
      </c>
      <c r="JP1474" s="426">
        <v>104</v>
      </c>
      <c r="JQ1474" s="426">
        <v>195</v>
      </c>
      <c r="JR1474" s="426">
        <v>147</v>
      </c>
      <c r="JS1474" s="426">
        <v>130</v>
      </c>
      <c r="JT1474" s="426">
        <v>234</v>
      </c>
      <c r="JU1474" s="426">
        <v>225</v>
      </c>
      <c r="JV1474" s="426">
        <v>55</v>
      </c>
      <c r="JW1474" s="426">
        <v>137</v>
      </c>
      <c r="JX1474" s="426">
        <v>35</v>
      </c>
      <c r="JY1474" s="426">
        <v>84</v>
      </c>
      <c r="JZ1474" s="426">
        <v>209</v>
      </c>
      <c r="KA1474" s="426">
        <v>6</v>
      </c>
      <c r="KB1474" s="426">
        <v>252</v>
      </c>
      <c r="KC1474" s="426">
        <v>278</v>
      </c>
      <c r="KD1474" s="426">
        <v>78</v>
      </c>
      <c r="KE1474" s="426">
        <v>150</v>
      </c>
      <c r="KF1474" s="426">
        <v>51</v>
      </c>
      <c r="KG1474" s="426">
        <v>95</v>
      </c>
      <c r="KH1474" s="426">
        <v>33</v>
      </c>
      <c r="KJ1474" s="426">
        <v>245</v>
      </c>
      <c r="KK1474" s="426">
        <v>148</v>
      </c>
      <c r="KL1474" s="426">
        <v>161</v>
      </c>
      <c r="KM1474" s="426">
        <v>42</v>
      </c>
      <c r="KO1474" s="426">
        <v>179</v>
      </c>
      <c r="KP1474" s="426">
        <v>141</v>
      </c>
      <c r="KQ1474" s="426">
        <v>69</v>
      </c>
      <c r="KR1474" s="426">
        <v>3</v>
      </c>
    </row>
    <row r="1475" spans="4:305" x14ac:dyDescent="0.2">
      <c r="E1475" s="428" t="s">
        <v>159</v>
      </c>
      <c r="F1475" s="426">
        <v>39</v>
      </c>
      <c r="G1475" s="426">
        <v>221</v>
      </c>
      <c r="H1475" s="426">
        <v>197</v>
      </c>
      <c r="I1475" s="426">
        <v>103</v>
      </c>
      <c r="J1475" s="426">
        <v>141</v>
      </c>
      <c r="K1475" s="426">
        <v>89</v>
      </c>
      <c r="L1475" s="426">
        <v>170</v>
      </c>
      <c r="M1475" s="426">
        <v>37</v>
      </c>
      <c r="N1475" s="426">
        <v>277</v>
      </c>
      <c r="O1475" s="426">
        <v>288</v>
      </c>
      <c r="P1475" s="426">
        <v>14</v>
      </c>
      <c r="Q1475" s="426">
        <v>108</v>
      </c>
      <c r="R1475" s="426">
        <v>100</v>
      </c>
      <c r="S1475" s="426">
        <v>162</v>
      </c>
      <c r="T1475" s="426">
        <v>67</v>
      </c>
      <c r="U1475" s="426">
        <v>259</v>
      </c>
      <c r="V1475" s="426">
        <v>118</v>
      </c>
      <c r="W1475" s="426">
        <v>40</v>
      </c>
      <c r="X1475" s="426">
        <v>173</v>
      </c>
      <c r="Y1475" s="426">
        <v>206</v>
      </c>
      <c r="Z1475" s="426">
        <v>264</v>
      </c>
      <c r="AA1475" s="426">
        <v>163</v>
      </c>
      <c r="AB1475" s="426">
        <v>167</v>
      </c>
      <c r="AC1475" s="426">
        <v>250</v>
      </c>
      <c r="AD1475" s="426">
        <v>129</v>
      </c>
      <c r="AE1475" s="426">
        <v>62</v>
      </c>
      <c r="AF1475" s="426">
        <v>278</v>
      </c>
      <c r="AG1475" s="426">
        <v>52</v>
      </c>
      <c r="AH1475" s="426">
        <v>281</v>
      </c>
      <c r="AI1475" s="426">
        <v>184</v>
      </c>
      <c r="AJ1475" s="426">
        <v>154</v>
      </c>
      <c r="AK1475" s="426">
        <v>273</v>
      </c>
      <c r="AL1475" s="426">
        <v>115</v>
      </c>
      <c r="AM1475" s="426">
        <v>175</v>
      </c>
      <c r="AN1475" s="426">
        <v>192</v>
      </c>
      <c r="AO1475" s="426">
        <v>34</v>
      </c>
      <c r="AP1475" s="426">
        <v>260</v>
      </c>
      <c r="AQ1475" s="426">
        <v>55</v>
      </c>
      <c r="AR1475" s="426">
        <v>132</v>
      </c>
      <c r="AS1475" s="426">
        <v>13</v>
      </c>
      <c r="AT1475" s="426">
        <v>80</v>
      </c>
      <c r="AU1475" s="426">
        <v>73</v>
      </c>
      <c r="AV1475" s="426">
        <v>25</v>
      </c>
      <c r="AW1475" s="426">
        <v>81</v>
      </c>
      <c r="AX1475" s="426">
        <v>202</v>
      </c>
      <c r="AY1475" s="426">
        <v>68</v>
      </c>
      <c r="AZ1475" s="426">
        <v>210</v>
      </c>
      <c r="BA1475" s="426">
        <v>245</v>
      </c>
      <c r="BB1475" s="426">
        <v>102</v>
      </c>
      <c r="BC1475" s="426">
        <v>107</v>
      </c>
      <c r="BD1475" s="426">
        <v>213</v>
      </c>
      <c r="BE1475" s="426">
        <v>174</v>
      </c>
      <c r="BF1475" s="426">
        <v>232</v>
      </c>
      <c r="BG1475" s="426">
        <v>60</v>
      </c>
      <c r="BH1475" s="426">
        <v>198</v>
      </c>
      <c r="BI1475" s="426">
        <v>59</v>
      </c>
      <c r="BJ1475" s="426">
        <v>286</v>
      </c>
      <c r="BK1475" s="426">
        <v>4</v>
      </c>
      <c r="BL1475" s="426">
        <v>168</v>
      </c>
      <c r="BM1475" s="426">
        <v>204</v>
      </c>
      <c r="BN1475" s="426">
        <v>82</v>
      </c>
      <c r="BO1475" s="426">
        <v>8</v>
      </c>
      <c r="BP1475" s="426">
        <v>169</v>
      </c>
      <c r="BQ1475" s="426">
        <v>271</v>
      </c>
      <c r="BR1475" s="426">
        <v>53</v>
      </c>
      <c r="BS1475" s="426">
        <v>185</v>
      </c>
      <c r="BT1475" s="426">
        <v>158</v>
      </c>
      <c r="BU1475" s="426">
        <v>231</v>
      </c>
      <c r="BV1475" s="426">
        <v>225</v>
      </c>
      <c r="BW1475" s="426">
        <v>151</v>
      </c>
      <c r="BX1475" s="426">
        <v>83</v>
      </c>
      <c r="BY1475" s="426">
        <v>215</v>
      </c>
      <c r="BZ1475" s="426">
        <v>236</v>
      </c>
      <c r="CA1475" s="426">
        <v>216</v>
      </c>
      <c r="CB1475" s="426">
        <v>76</v>
      </c>
      <c r="CC1475" s="426">
        <v>218</v>
      </c>
      <c r="CD1475" s="426">
        <v>209</v>
      </c>
      <c r="CE1475" s="426">
        <v>2</v>
      </c>
      <c r="CF1475" s="426">
        <v>72</v>
      </c>
      <c r="CG1475" s="426">
        <v>56</v>
      </c>
      <c r="CH1475" s="426">
        <v>220</v>
      </c>
      <c r="CI1475" s="426">
        <v>33</v>
      </c>
      <c r="CJ1475" s="426">
        <v>94</v>
      </c>
      <c r="CK1475" s="426">
        <v>248</v>
      </c>
      <c r="CL1475" s="426">
        <v>166</v>
      </c>
      <c r="CM1475" s="426">
        <v>144</v>
      </c>
      <c r="CN1475" s="426">
        <v>228</v>
      </c>
      <c r="CO1475" s="426">
        <v>150</v>
      </c>
      <c r="CP1475" s="426">
        <v>251</v>
      </c>
      <c r="CQ1475" s="426">
        <v>203</v>
      </c>
      <c r="CR1475" s="426">
        <v>200</v>
      </c>
      <c r="CS1475" s="426">
        <v>176</v>
      </c>
      <c r="CT1475" s="426">
        <v>195</v>
      </c>
      <c r="CU1475" s="426">
        <v>257</v>
      </c>
      <c r="CV1475" s="426">
        <v>161</v>
      </c>
      <c r="CW1475" s="426">
        <v>84</v>
      </c>
      <c r="CX1475" s="426">
        <v>261</v>
      </c>
      <c r="CY1475" s="426">
        <v>20</v>
      </c>
      <c r="CZ1475" s="426">
        <v>43</v>
      </c>
      <c r="DA1475" s="426">
        <v>156</v>
      </c>
      <c r="DB1475" s="426">
        <v>19</v>
      </c>
      <c r="DC1475" s="426">
        <v>189</v>
      </c>
      <c r="DD1475" s="426">
        <v>224</v>
      </c>
      <c r="DE1475" s="426">
        <v>36</v>
      </c>
      <c r="DF1475" s="426">
        <v>112</v>
      </c>
      <c r="DG1475" s="426">
        <v>212</v>
      </c>
      <c r="DH1475" s="426">
        <v>106</v>
      </c>
      <c r="DI1475" s="426">
        <v>276</v>
      </c>
      <c r="DJ1475" s="426">
        <v>252</v>
      </c>
      <c r="DK1475" s="426">
        <v>88</v>
      </c>
      <c r="DL1475" s="426">
        <v>57</v>
      </c>
      <c r="DM1475" s="426">
        <v>50</v>
      </c>
      <c r="DN1475" s="426">
        <v>235</v>
      </c>
      <c r="DO1475" s="426">
        <v>21</v>
      </c>
      <c r="DP1475" s="426">
        <v>148</v>
      </c>
      <c r="DQ1475" s="426">
        <v>249</v>
      </c>
      <c r="DR1475" s="426">
        <v>15</v>
      </c>
      <c r="DS1475" s="426">
        <v>295</v>
      </c>
      <c r="DT1475" s="426">
        <v>207</v>
      </c>
      <c r="DU1475" s="426">
        <v>18</v>
      </c>
      <c r="DV1475" s="426">
        <v>10</v>
      </c>
      <c r="DW1475" s="426">
        <v>16</v>
      </c>
      <c r="DX1475" s="426">
        <v>104</v>
      </c>
      <c r="DY1475" s="426">
        <v>237</v>
      </c>
      <c r="DZ1475" s="426">
        <v>244</v>
      </c>
      <c r="EA1475" s="426">
        <v>279</v>
      </c>
      <c r="EB1475" s="426">
        <v>268</v>
      </c>
      <c r="EC1475" s="426">
        <v>194</v>
      </c>
      <c r="ED1475" s="426">
        <v>87</v>
      </c>
      <c r="EE1475" s="426">
        <v>272</v>
      </c>
      <c r="EF1475" s="426">
        <v>164</v>
      </c>
      <c r="EG1475" s="426">
        <v>116</v>
      </c>
      <c r="EH1475" s="426">
        <v>291</v>
      </c>
      <c r="EI1475" s="426">
        <v>233</v>
      </c>
      <c r="EJ1475" s="426">
        <v>187</v>
      </c>
      <c r="EK1475" s="426">
        <v>289</v>
      </c>
      <c r="EL1475" s="426">
        <v>79</v>
      </c>
      <c r="EM1475" s="426">
        <v>180</v>
      </c>
      <c r="EN1475" s="426">
        <v>188</v>
      </c>
      <c r="EO1475" s="426">
        <v>98</v>
      </c>
      <c r="EP1475" s="426">
        <v>70</v>
      </c>
      <c r="EQ1475" s="426">
        <v>134</v>
      </c>
      <c r="ER1475" s="426">
        <v>266</v>
      </c>
      <c r="ES1475" s="426">
        <v>296</v>
      </c>
      <c r="ET1475" s="426">
        <v>111</v>
      </c>
      <c r="EU1475" s="426">
        <v>30</v>
      </c>
      <c r="EV1475" s="426">
        <v>41</v>
      </c>
      <c r="EW1475" s="426">
        <v>65</v>
      </c>
      <c r="EX1475" s="426">
        <v>181</v>
      </c>
      <c r="EY1475" s="426">
        <v>267</v>
      </c>
      <c r="EZ1475" s="426">
        <v>142</v>
      </c>
      <c r="FA1475" s="426">
        <v>3</v>
      </c>
      <c r="FB1475" s="426">
        <v>126</v>
      </c>
      <c r="FC1475" s="426">
        <v>186</v>
      </c>
      <c r="FD1475" s="426">
        <v>211</v>
      </c>
      <c r="FE1475" s="426">
        <v>262</v>
      </c>
      <c r="FF1475" s="426">
        <v>145</v>
      </c>
      <c r="FG1475" s="426">
        <v>282</v>
      </c>
      <c r="FH1475" s="426">
        <v>27</v>
      </c>
      <c r="FI1475" s="426">
        <v>182</v>
      </c>
      <c r="FJ1475" s="426">
        <v>35</v>
      </c>
      <c r="FK1475" s="426">
        <v>64</v>
      </c>
      <c r="FL1475" s="426">
        <v>26</v>
      </c>
      <c r="FM1475" s="426">
        <v>120</v>
      </c>
      <c r="FN1475" s="426">
        <v>77</v>
      </c>
      <c r="FO1475" s="426">
        <v>130</v>
      </c>
      <c r="FP1475" s="426">
        <v>226</v>
      </c>
      <c r="FQ1475" s="426">
        <v>159</v>
      </c>
      <c r="FR1475" s="426">
        <v>287</v>
      </c>
      <c r="FS1475" s="426">
        <v>139</v>
      </c>
      <c r="FT1475" s="426">
        <v>109</v>
      </c>
      <c r="FU1475" s="426">
        <v>123</v>
      </c>
      <c r="FV1475" s="426">
        <v>222</v>
      </c>
      <c r="FW1475" s="426">
        <v>71</v>
      </c>
      <c r="FX1475" s="426">
        <v>12</v>
      </c>
      <c r="FY1475" s="426">
        <v>127</v>
      </c>
      <c r="FZ1475" s="426">
        <v>121</v>
      </c>
      <c r="GA1475" s="426">
        <v>294</v>
      </c>
      <c r="GB1475" s="426">
        <v>246</v>
      </c>
      <c r="GC1475" s="426">
        <v>223</v>
      </c>
      <c r="GD1475" s="426">
        <v>263</v>
      </c>
      <c r="GE1475" s="426">
        <v>256</v>
      </c>
      <c r="GF1475" s="426">
        <v>86</v>
      </c>
      <c r="GG1475" s="426">
        <v>46</v>
      </c>
      <c r="GH1475" s="426">
        <v>97</v>
      </c>
      <c r="GI1475" s="426">
        <v>214</v>
      </c>
      <c r="GJ1475" s="426">
        <v>61</v>
      </c>
      <c r="GK1475" s="426">
        <v>99</v>
      </c>
      <c r="GL1475" s="426">
        <v>131</v>
      </c>
      <c r="GM1475" s="426">
        <v>28</v>
      </c>
      <c r="GN1475" s="426">
        <v>9</v>
      </c>
      <c r="GO1475" s="426">
        <v>49</v>
      </c>
      <c r="GP1475" s="426">
        <v>201</v>
      </c>
      <c r="GQ1475" s="426">
        <v>11</v>
      </c>
      <c r="GR1475" s="426">
        <v>58</v>
      </c>
      <c r="GS1475" s="426">
        <v>119</v>
      </c>
      <c r="GT1475" s="426">
        <v>265</v>
      </c>
      <c r="GU1475" s="426">
        <v>239</v>
      </c>
      <c r="GV1475" s="426">
        <v>51</v>
      </c>
      <c r="GW1475" s="426">
        <v>243</v>
      </c>
      <c r="GX1475" s="426">
        <v>153</v>
      </c>
      <c r="GY1475" s="426">
        <v>96</v>
      </c>
      <c r="GZ1475" s="426">
        <v>1</v>
      </c>
      <c r="HA1475" s="426">
        <v>208</v>
      </c>
      <c r="HB1475" s="426">
        <v>193</v>
      </c>
      <c r="HC1475" s="426">
        <v>44</v>
      </c>
      <c r="HD1475" s="426">
        <v>219</v>
      </c>
      <c r="HE1475" s="426">
        <v>280</v>
      </c>
      <c r="HF1475" s="426">
        <v>171</v>
      </c>
      <c r="HG1475" s="426">
        <v>93</v>
      </c>
      <c r="HH1475" s="426">
        <v>22</v>
      </c>
      <c r="HI1475" s="426">
        <v>140</v>
      </c>
      <c r="HJ1475" s="426">
        <v>247</v>
      </c>
      <c r="HK1475" s="426">
        <v>133</v>
      </c>
      <c r="HL1475" s="426">
        <v>179</v>
      </c>
      <c r="HM1475" s="426">
        <v>122</v>
      </c>
      <c r="HN1475" s="426">
        <v>258</v>
      </c>
      <c r="HO1475" s="426">
        <v>105</v>
      </c>
      <c r="HP1475" s="426">
        <v>152</v>
      </c>
      <c r="HQ1475" s="426">
        <v>92</v>
      </c>
      <c r="HR1475" s="426">
        <v>78</v>
      </c>
      <c r="HS1475" s="426">
        <v>85</v>
      </c>
      <c r="HT1475" s="426">
        <v>269</v>
      </c>
      <c r="HU1475" s="426">
        <v>238</v>
      </c>
      <c r="HV1475" s="426">
        <v>124</v>
      </c>
      <c r="HW1475" s="426">
        <v>230</v>
      </c>
      <c r="HX1475" s="426">
        <v>143</v>
      </c>
      <c r="HY1475" s="426">
        <v>110</v>
      </c>
      <c r="HZ1475" s="426">
        <v>137</v>
      </c>
      <c r="IA1475" s="426">
        <v>74</v>
      </c>
      <c r="IB1475" s="426">
        <v>205</v>
      </c>
      <c r="IC1475" s="426">
        <v>125</v>
      </c>
      <c r="ID1475" s="426">
        <v>7</v>
      </c>
      <c r="IE1475" s="426">
        <v>292</v>
      </c>
      <c r="IF1475" s="426">
        <v>91</v>
      </c>
      <c r="IG1475" s="426">
        <v>297</v>
      </c>
      <c r="IH1475" s="426">
        <v>240</v>
      </c>
      <c r="II1475" s="426">
        <v>285</v>
      </c>
      <c r="IJ1475" s="426">
        <v>241</v>
      </c>
      <c r="IK1475" s="426">
        <v>101</v>
      </c>
      <c r="IL1475" s="426">
        <v>45</v>
      </c>
      <c r="IM1475" s="426">
        <v>274</v>
      </c>
      <c r="IN1475" s="426">
        <v>290</v>
      </c>
      <c r="IO1475" s="426">
        <v>47</v>
      </c>
      <c r="IP1475" s="426">
        <v>29</v>
      </c>
      <c r="IQ1475" s="426">
        <v>178</v>
      </c>
      <c r="IR1475" s="426">
        <v>149</v>
      </c>
      <c r="IS1475" s="426">
        <v>284</v>
      </c>
      <c r="IT1475" s="426">
        <v>17</v>
      </c>
      <c r="IU1475" s="426">
        <v>199</v>
      </c>
      <c r="IV1475" s="426">
        <v>165</v>
      </c>
      <c r="IW1475" s="426">
        <v>38</v>
      </c>
      <c r="IX1475" s="426">
        <v>146</v>
      </c>
      <c r="IY1475" s="426">
        <v>160</v>
      </c>
      <c r="IZ1475" s="426">
        <v>136</v>
      </c>
      <c r="JA1475" s="426">
        <v>190</v>
      </c>
      <c r="JB1475" s="426">
        <v>138</v>
      </c>
      <c r="JC1475" s="426">
        <v>254</v>
      </c>
      <c r="JD1475" s="426">
        <v>172</v>
      </c>
      <c r="JE1475" s="426">
        <v>23</v>
      </c>
      <c r="JF1475" s="426">
        <v>275</v>
      </c>
      <c r="JG1475" s="426">
        <v>69</v>
      </c>
      <c r="JH1475" s="426">
        <v>42</v>
      </c>
      <c r="JI1475" s="426">
        <v>135</v>
      </c>
      <c r="JJ1475" s="426">
        <v>283</v>
      </c>
      <c r="JK1475" s="426">
        <v>242</v>
      </c>
      <c r="JL1475" s="426">
        <v>113</v>
      </c>
      <c r="JM1475" s="426">
        <v>293</v>
      </c>
      <c r="JN1475" s="426">
        <v>147</v>
      </c>
      <c r="JO1475" s="426">
        <v>32</v>
      </c>
      <c r="JP1475" s="426">
        <v>90</v>
      </c>
      <c r="JQ1475" s="426">
        <v>183</v>
      </c>
      <c r="JR1475" s="426">
        <v>191</v>
      </c>
      <c r="JS1475" s="426">
        <v>253</v>
      </c>
      <c r="JT1475" s="426">
        <v>227</v>
      </c>
      <c r="JU1475" s="426">
        <v>54</v>
      </c>
      <c r="JV1475" s="426">
        <v>95</v>
      </c>
      <c r="JW1475" s="426">
        <v>24</v>
      </c>
      <c r="JX1475" s="426">
        <v>48</v>
      </c>
      <c r="JY1475" s="426">
        <v>6</v>
      </c>
      <c r="JZ1475" s="426">
        <v>63</v>
      </c>
      <c r="KA1475" s="426">
        <v>114</v>
      </c>
      <c r="KB1475" s="426">
        <v>157</v>
      </c>
      <c r="KC1475" s="426">
        <v>196</v>
      </c>
      <c r="KD1475" s="426">
        <v>177</v>
      </c>
      <c r="KE1475" s="426">
        <v>234</v>
      </c>
      <c r="KF1475" s="426">
        <v>66</v>
      </c>
      <c r="KG1475" s="426">
        <v>117</v>
      </c>
      <c r="KH1475" s="426">
        <v>31</v>
      </c>
      <c r="KJ1475" s="426">
        <v>75</v>
      </c>
      <c r="KK1475" s="426">
        <v>255</v>
      </c>
      <c r="KL1475" s="426">
        <v>229</v>
      </c>
      <c r="KM1475" s="426">
        <v>217</v>
      </c>
      <c r="KO1475" s="426">
        <v>270</v>
      </c>
      <c r="KP1475" s="426">
        <v>128</v>
      </c>
      <c r="KQ1475" s="426">
        <v>155</v>
      </c>
      <c r="KR1475" s="426">
        <v>5</v>
      </c>
    </row>
    <row r="1477" spans="4:305" x14ac:dyDescent="0.2">
      <c r="D1477" s="429">
        <v>298</v>
      </c>
      <c r="E1477" s="429" t="s">
        <v>179</v>
      </c>
    </row>
    <row r="1478" spans="4:305" x14ac:dyDescent="0.2">
      <c r="E1478" s="428" t="s">
        <v>130</v>
      </c>
      <c r="F1478" s="426">
        <v>1</v>
      </c>
      <c r="G1478" s="426">
        <v>2</v>
      </c>
      <c r="H1478" s="426">
        <v>3</v>
      </c>
      <c r="I1478" s="426">
        <v>4</v>
      </c>
      <c r="J1478" s="426">
        <v>5</v>
      </c>
      <c r="K1478" s="426">
        <v>6</v>
      </c>
      <c r="L1478" s="426">
        <v>7</v>
      </c>
      <c r="M1478" s="426">
        <v>8</v>
      </c>
      <c r="N1478" s="426">
        <v>9</v>
      </c>
      <c r="O1478" s="426">
        <v>10</v>
      </c>
      <c r="P1478" s="426">
        <v>11</v>
      </c>
      <c r="Q1478" s="426">
        <v>12</v>
      </c>
      <c r="R1478" s="426">
        <v>13</v>
      </c>
      <c r="S1478" s="426">
        <v>14</v>
      </c>
      <c r="T1478" s="426">
        <v>15</v>
      </c>
      <c r="U1478" s="426">
        <v>16</v>
      </c>
      <c r="V1478" s="426">
        <v>17</v>
      </c>
      <c r="W1478" s="426">
        <v>18</v>
      </c>
      <c r="X1478" s="426">
        <v>19</v>
      </c>
      <c r="Y1478" s="426">
        <v>20</v>
      </c>
      <c r="Z1478" s="426">
        <v>21</v>
      </c>
      <c r="AA1478" s="426">
        <v>22</v>
      </c>
      <c r="AB1478" s="426">
        <v>23</v>
      </c>
      <c r="AC1478" s="426">
        <v>24</v>
      </c>
      <c r="AD1478" s="426">
        <v>25</v>
      </c>
      <c r="AE1478" s="426">
        <v>26</v>
      </c>
      <c r="AF1478" s="426">
        <v>27</v>
      </c>
      <c r="AG1478" s="426">
        <v>28</v>
      </c>
      <c r="AH1478" s="426">
        <v>29</v>
      </c>
      <c r="AI1478" s="426">
        <v>30</v>
      </c>
      <c r="AJ1478" s="426">
        <v>31</v>
      </c>
      <c r="AK1478" s="426">
        <v>32</v>
      </c>
      <c r="AL1478" s="426">
        <v>33</v>
      </c>
      <c r="AM1478" s="426">
        <v>34</v>
      </c>
      <c r="AN1478" s="426">
        <v>35</v>
      </c>
      <c r="AO1478" s="426">
        <v>36</v>
      </c>
      <c r="AP1478" s="426">
        <v>37</v>
      </c>
      <c r="AQ1478" s="426">
        <v>38</v>
      </c>
      <c r="AR1478" s="426">
        <v>39</v>
      </c>
      <c r="AS1478" s="426">
        <v>40</v>
      </c>
      <c r="AT1478" s="426">
        <v>41</v>
      </c>
      <c r="AU1478" s="426">
        <v>42</v>
      </c>
      <c r="AV1478" s="426">
        <v>43</v>
      </c>
      <c r="AW1478" s="426">
        <v>44</v>
      </c>
      <c r="AX1478" s="426">
        <v>45</v>
      </c>
      <c r="AY1478" s="426">
        <v>46</v>
      </c>
      <c r="AZ1478" s="426">
        <v>47</v>
      </c>
      <c r="BA1478" s="426">
        <v>48</v>
      </c>
      <c r="BB1478" s="426">
        <v>49</v>
      </c>
      <c r="BC1478" s="426">
        <v>50</v>
      </c>
      <c r="BD1478" s="426">
        <v>51</v>
      </c>
      <c r="BE1478" s="426">
        <v>52</v>
      </c>
      <c r="BF1478" s="426">
        <v>53</v>
      </c>
      <c r="BG1478" s="426">
        <v>54</v>
      </c>
      <c r="BH1478" s="426">
        <v>55</v>
      </c>
      <c r="BI1478" s="426">
        <v>56</v>
      </c>
      <c r="BJ1478" s="426">
        <v>57</v>
      </c>
      <c r="BK1478" s="426">
        <v>58</v>
      </c>
      <c r="BL1478" s="426">
        <v>59</v>
      </c>
      <c r="BM1478" s="426">
        <v>60</v>
      </c>
      <c r="BN1478" s="426">
        <v>61</v>
      </c>
      <c r="BO1478" s="426">
        <v>62</v>
      </c>
      <c r="BP1478" s="426">
        <v>63</v>
      </c>
      <c r="BQ1478" s="426">
        <v>64</v>
      </c>
      <c r="BR1478" s="426">
        <v>65</v>
      </c>
      <c r="BS1478" s="426">
        <v>66</v>
      </c>
      <c r="BT1478" s="426">
        <v>67</v>
      </c>
      <c r="BU1478" s="426">
        <v>68</v>
      </c>
      <c r="BV1478" s="426">
        <v>69</v>
      </c>
      <c r="BW1478" s="426">
        <v>70</v>
      </c>
      <c r="BX1478" s="426">
        <v>71</v>
      </c>
      <c r="BY1478" s="426">
        <v>72</v>
      </c>
      <c r="BZ1478" s="426">
        <v>73</v>
      </c>
      <c r="CA1478" s="426">
        <v>74</v>
      </c>
      <c r="CB1478" s="426">
        <v>75</v>
      </c>
      <c r="CC1478" s="426">
        <v>76</v>
      </c>
      <c r="CD1478" s="426">
        <v>77</v>
      </c>
      <c r="CE1478" s="426">
        <v>78</v>
      </c>
      <c r="CF1478" s="426">
        <v>79</v>
      </c>
      <c r="CG1478" s="426">
        <v>80</v>
      </c>
      <c r="CH1478" s="426">
        <v>81</v>
      </c>
      <c r="CI1478" s="426">
        <v>82</v>
      </c>
      <c r="CJ1478" s="426">
        <v>83</v>
      </c>
      <c r="CK1478" s="426">
        <v>84</v>
      </c>
      <c r="CL1478" s="426">
        <v>85</v>
      </c>
      <c r="CM1478" s="426">
        <v>86</v>
      </c>
      <c r="CN1478" s="426">
        <v>87</v>
      </c>
      <c r="CO1478" s="426">
        <v>88</v>
      </c>
      <c r="CP1478" s="426">
        <v>89</v>
      </c>
      <c r="CQ1478" s="426">
        <v>90</v>
      </c>
      <c r="CR1478" s="426">
        <v>91</v>
      </c>
      <c r="CS1478" s="426">
        <v>92</v>
      </c>
      <c r="CT1478" s="426">
        <v>93</v>
      </c>
      <c r="CU1478" s="426">
        <v>94</v>
      </c>
      <c r="CV1478" s="426">
        <v>95</v>
      </c>
      <c r="CW1478" s="426">
        <v>96</v>
      </c>
      <c r="CX1478" s="426">
        <v>97</v>
      </c>
      <c r="CY1478" s="426">
        <v>98</v>
      </c>
      <c r="CZ1478" s="426">
        <v>99</v>
      </c>
      <c r="DA1478" s="426">
        <v>100</v>
      </c>
      <c r="DB1478" s="426">
        <v>101</v>
      </c>
      <c r="DC1478" s="426">
        <v>102</v>
      </c>
      <c r="DD1478" s="426">
        <v>103</v>
      </c>
      <c r="DE1478" s="426">
        <v>104</v>
      </c>
      <c r="DF1478" s="426">
        <v>105</v>
      </c>
      <c r="DG1478" s="426">
        <v>106</v>
      </c>
      <c r="DH1478" s="426">
        <v>107</v>
      </c>
      <c r="DI1478" s="426">
        <v>108</v>
      </c>
      <c r="DJ1478" s="426">
        <v>109</v>
      </c>
      <c r="DK1478" s="426">
        <v>110</v>
      </c>
      <c r="DL1478" s="426">
        <v>111</v>
      </c>
      <c r="DM1478" s="426">
        <v>112</v>
      </c>
      <c r="DN1478" s="426">
        <v>113</v>
      </c>
      <c r="DO1478" s="426">
        <v>114</v>
      </c>
      <c r="DP1478" s="426">
        <v>115</v>
      </c>
      <c r="DQ1478" s="426">
        <v>116</v>
      </c>
      <c r="DR1478" s="426">
        <v>117</v>
      </c>
      <c r="DS1478" s="426">
        <v>118</v>
      </c>
      <c r="DT1478" s="426">
        <v>119</v>
      </c>
      <c r="DU1478" s="426">
        <v>120</v>
      </c>
      <c r="DV1478" s="426">
        <v>121</v>
      </c>
      <c r="DW1478" s="426">
        <v>122</v>
      </c>
      <c r="DX1478" s="426">
        <v>123</v>
      </c>
      <c r="DY1478" s="426">
        <v>124</v>
      </c>
      <c r="DZ1478" s="426">
        <v>125</v>
      </c>
      <c r="EA1478" s="426">
        <v>126</v>
      </c>
      <c r="EB1478" s="426">
        <v>127</v>
      </c>
      <c r="EC1478" s="426">
        <v>128</v>
      </c>
      <c r="ED1478" s="426">
        <v>129</v>
      </c>
      <c r="EE1478" s="426">
        <v>130</v>
      </c>
      <c r="EF1478" s="426">
        <v>131</v>
      </c>
      <c r="EG1478" s="426">
        <v>132</v>
      </c>
      <c r="EH1478" s="426">
        <v>133</v>
      </c>
      <c r="EI1478" s="426">
        <v>134</v>
      </c>
      <c r="EJ1478" s="426">
        <v>135</v>
      </c>
      <c r="EK1478" s="426">
        <v>136</v>
      </c>
      <c r="EL1478" s="426">
        <v>137</v>
      </c>
      <c r="EM1478" s="426">
        <v>138</v>
      </c>
      <c r="EN1478" s="426">
        <v>139</v>
      </c>
      <c r="EO1478" s="426">
        <v>140</v>
      </c>
      <c r="EP1478" s="426">
        <v>141</v>
      </c>
      <c r="EQ1478" s="426">
        <v>142</v>
      </c>
      <c r="ER1478" s="426">
        <v>143</v>
      </c>
      <c r="ES1478" s="426">
        <v>144</v>
      </c>
      <c r="ET1478" s="426">
        <v>145</v>
      </c>
      <c r="EU1478" s="426">
        <v>146</v>
      </c>
      <c r="EV1478" s="426">
        <v>147</v>
      </c>
      <c r="EW1478" s="426">
        <v>148</v>
      </c>
      <c r="EX1478" s="426">
        <v>149</v>
      </c>
      <c r="EY1478" s="426">
        <v>150</v>
      </c>
      <c r="EZ1478" s="426">
        <v>151</v>
      </c>
      <c r="FA1478" s="426">
        <v>152</v>
      </c>
      <c r="FB1478" s="426">
        <v>153</v>
      </c>
      <c r="FC1478" s="426">
        <v>154</v>
      </c>
      <c r="FD1478" s="426">
        <v>155</v>
      </c>
      <c r="FE1478" s="426">
        <v>156</v>
      </c>
      <c r="FF1478" s="426">
        <v>157</v>
      </c>
      <c r="FG1478" s="426">
        <v>158</v>
      </c>
      <c r="FH1478" s="426">
        <v>159</v>
      </c>
      <c r="FI1478" s="426">
        <v>160</v>
      </c>
      <c r="FJ1478" s="426">
        <v>161</v>
      </c>
      <c r="FK1478" s="426">
        <v>162</v>
      </c>
      <c r="FL1478" s="426">
        <v>163</v>
      </c>
      <c r="FM1478" s="426">
        <v>164</v>
      </c>
      <c r="FN1478" s="426">
        <v>165</v>
      </c>
      <c r="FO1478" s="426">
        <v>166</v>
      </c>
      <c r="FP1478" s="426">
        <v>167</v>
      </c>
      <c r="FQ1478" s="426">
        <v>168</v>
      </c>
      <c r="FR1478" s="426">
        <v>169</v>
      </c>
      <c r="FS1478" s="426">
        <v>170</v>
      </c>
      <c r="FT1478" s="426">
        <v>171</v>
      </c>
      <c r="FU1478" s="426">
        <v>172</v>
      </c>
      <c r="FV1478" s="426">
        <v>173</v>
      </c>
      <c r="FW1478" s="426">
        <v>174</v>
      </c>
      <c r="FX1478" s="426">
        <v>175</v>
      </c>
      <c r="FY1478" s="426">
        <v>176</v>
      </c>
      <c r="FZ1478" s="426">
        <v>177</v>
      </c>
      <c r="GA1478" s="426">
        <v>178</v>
      </c>
      <c r="GB1478" s="426">
        <v>179</v>
      </c>
      <c r="GC1478" s="426">
        <v>180</v>
      </c>
      <c r="GD1478" s="426">
        <v>181</v>
      </c>
      <c r="GE1478" s="426">
        <v>182</v>
      </c>
      <c r="GF1478" s="426">
        <v>183</v>
      </c>
      <c r="GG1478" s="426">
        <v>184</v>
      </c>
      <c r="GH1478" s="426">
        <v>185</v>
      </c>
      <c r="GI1478" s="426">
        <v>186</v>
      </c>
      <c r="GJ1478" s="426">
        <v>187</v>
      </c>
      <c r="GK1478" s="426">
        <v>188</v>
      </c>
      <c r="GL1478" s="426">
        <v>189</v>
      </c>
      <c r="GM1478" s="426">
        <v>190</v>
      </c>
      <c r="GN1478" s="426">
        <v>191</v>
      </c>
      <c r="GO1478" s="426">
        <v>192</v>
      </c>
      <c r="GP1478" s="426">
        <v>193</v>
      </c>
      <c r="GQ1478" s="426">
        <v>194</v>
      </c>
      <c r="GR1478" s="426">
        <v>195</v>
      </c>
      <c r="GS1478" s="426">
        <v>196</v>
      </c>
      <c r="GT1478" s="426">
        <v>197</v>
      </c>
      <c r="GU1478" s="426">
        <v>198</v>
      </c>
      <c r="GV1478" s="426">
        <v>199</v>
      </c>
      <c r="GW1478" s="426">
        <v>200</v>
      </c>
      <c r="GX1478" s="426">
        <v>201</v>
      </c>
      <c r="GY1478" s="426">
        <v>202</v>
      </c>
      <c r="GZ1478" s="426">
        <v>203</v>
      </c>
      <c r="HA1478" s="426">
        <v>204</v>
      </c>
      <c r="HB1478" s="426">
        <v>205</v>
      </c>
      <c r="HC1478" s="426">
        <v>206</v>
      </c>
      <c r="HD1478" s="426">
        <v>207</v>
      </c>
      <c r="HE1478" s="426">
        <v>208</v>
      </c>
      <c r="HF1478" s="426">
        <v>209</v>
      </c>
      <c r="HG1478" s="426">
        <v>210</v>
      </c>
      <c r="HH1478" s="426">
        <v>211</v>
      </c>
      <c r="HI1478" s="426">
        <v>212</v>
      </c>
      <c r="HJ1478" s="426">
        <v>213</v>
      </c>
      <c r="HK1478" s="426">
        <v>214</v>
      </c>
      <c r="HL1478" s="426">
        <v>215</v>
      </c>
      <c r="HM1478" s="426">
        <v>216</v>
      </c>
      <c r="HN1478" s="426">
        <v>217</v>
      </c>
      <c r="HO1478" s="426">
        <v>218</v>
      </c>
      <c r="HP1478" s="426">
        <v>219</v>
      </c>
      <c r="HQ1478" s="426">
        <v>220</v>
      </c>
      <c r="HR1478" s="426">
        <v>221</v>
      </c>
      <c r="HS1478" s="426">
        <v>222</v>
      </c>
      <c r="HT1478" s="426">
        <v>223</v>
      </c>
      <c r="HU1478" s="426">
        <v>224</v>
      </c>
      <c r="HV1478" s="426">
        <v>225</v>
      </c>
      <c r="HW1478" s="426">
        <v>226</v>
      </c>
      <c r="HX1478" s="426">
        <v>227</v>
      </c>
      <c r="HY1478" s="426">
        <v>228</v>
      </c>
      <c r="HZ1478" s="426">
        <v>229</v>
      </c>
      <c r="IA1478" s="426">
        <v>230</v>
      </c>
      <c r="IB1478" s="426">
        <v>231</v>
      </c>
      <c r="IC1478" s="426">
        <v>232</v>
      </c>
      <c r="ID1478" s="426">
        <v>233</v>
      </c>
      <c r="IE1478" s="426">
        <v>234</v>
      </c>
      <c r="IF1478" s="426">
        <v>235</v>
      </c>
      <c r="IG1478" s="426">
        <v>236</v>
      </c>
      <c r="IH1478" s="426">
        <v>237</v>
      </c>
      <c r="II1478" s="426">
        <v>238</v>
      </c>
      <c r="IJ1478" s="426">
        <v>239</v>
      </c>
      <c r="IK1478" s="426">
        <v>240</v>
      </c>
      <c r="IL1478" s="426">
        <v>241</v>
      </c>
      <c r="IM1478" s="426">
        <v>242</v>
      </c>
      <c r="IN1478" s="426">
        <v>243</v>
      </c>
      <c r="IO1478" s="426">
        <v>244</v>
      </c>
      <c r="IP1478" s="426">
        <v>245</v>
      </c>
      <c r="IQ1478" s="426">
        <v>246</v>
      </c>
      <c r="IR1478" s="426">
        <v>247</v>
      </c>
      <c r="IS1478" s="426">
        <v>248</v>
      </c>
      <c r="IT1478" s="426">
        <v>249</v>
      </c>
      <c r="IU1478" s="426">
        <v>250</v>
      </c>
      <c r="IV1478" s="426">
        <v>251</v>
      </c>
      <c r="IW1478" s="426">
        <v>252</v>
      </c>
      <c r="IX1478" s="426">
        <v>253</v>
      </c>
      <c r="IY1478" s="426">
        <v>254</v>
      </c>
      <c r="IZ1478" s="426">
        <v>255</v>
      </c>
      <c r="JA1478" s="426">
        <v>256</v>
      </c>
      <c r="JB1478" s="426">
        <v>257</v>
      </c>
      <c r="JC1478" s="426">
        <v>258</v>
      </c>
      <c r="JD1478" s="426">
        <v>259</v>
      </c>
      <c r="JE1478" s="426">
        <v>260</v>
      </c>
      <c r="JF1478" s="426">
        <v>261</v>
      </c>
      <c r="JG1478" s="426">
        <v>262</v>
      </c>
      <c r="JH1478" s="426">
        <v>263</v>
      </c>
      <c r="JI1478" s="426">
        <v>264</v>
      </c>
      <c r="JJ1478" s="426">
        <v>265</v>
      </c>
      <c r="JK1478" s="426">
        <v>266</v>
      </c>
      <c r="JL1478" s="426">
        <v>267</v>
      </c>
      <c r="JM1478" s="426">
        <v>268</v>
      </c>
      <c r="JN1478" s="426">
        <v>269</v>
      </c>
      <c r="JO1478" s="426">
        <v>270</v>
      </c>
      <c r="JP1478" s="426">
        <v>271</v>
      </c>
      <c r="JQ1478" s="426">
        <v>272</v>
      </c>
      <c r="JR1478" s="426">
        <v>273</v>
      </c>
      <c r="JS1478" s="426">
        <v>274</v>
      </c>
      <c r="JT1478" s="426">
        <v>275</v>
      </c>
      <c r="JU1478" s="426">
        <v>276</v>
      </c>
      <c r="JV1478" s="426">
        <v>277</v>
      </c>
      <c r="JW1478" s="426">
        <v>278</v>
      </c>
      <c r="JX1478" s="426">
        <v>279</v>
      </c>
      <c r="JY1478" s="426">
        <v>280</v>
      </c>
      <c r="JZ1478" s="426">
        <v>281</v>
      </c>
      <c r="KA1478" s="426">
        <v>282</v>
      </c>
      <c r="KB1478" s="426">
        <v>283</v>
      </c>
      <c r="KC1478" s="426">
        <v>284</v>
      </c>
      <c r="KD1478" s="426">
        <v>285</v>
      </c>
      <c r="KE1478" s="426">
        <v>286</v>
      </c>
      <c r="KF1478" s="426">
        <v>287</v>
      </c>
      <c r="KG1478" s="426">
        <v>288</v>
      </c>
      <c r="KH1478" s="426">
        <v>289</v>
      </c>
      <c r="KI1478" s="426">
        <v>290</v>
      </c>
      <c r="KJ1478" s="426">
        <v>291</v>
      </c>
      <c r="KK1478" s="426">
        <v>292</v>
      </c>
      <c r="KL1478" s="426">
        <v>293</v>
      </c>
      <c r="KM1478" s="426">
        <v>294</v>
      </c>
      <c r="KO1478" s="426">
        <v>295</v>
      </c>
      <c r="KP1478" s="426">
        <v>296</v>
      </c>
      <c r="KQ1478" s="426">
        <v>297</v>
      </c>
      <c r="KR1478" s="426">
        <v>298</v>
      </c>
    </row>
    <row r="1479" spans="4:305" x14ac:dyDescent="0.2">
      <c r="E1479" s="428" t="s">
        <v>157</v>
      </c>
      <c r="F1479" s="426">
        <v>62</v>
      </c>
      <c r="G1479" s="426">
        <v>121</v>
      </c>
      <c r="H1479" s="426">
        <v>186</v>
      </c>
      <c r="I1479" s="426">
        <v>97</v>
      </c>
      <c r="J1479" s="426">
        <v>101</v>
      </c>
      <c r="K1479" s="426">
        <v>40</v>
      </c>
      <c r="L1479" s="426">
        <v>135</v>
      </c>
      <c r="M1479" s="426">
        <v>1</v>
      </c>
      <c r="N1479" s="426">
        <v>82</v>
      </c>
      <c r="O1479" s="426">
        <v>228</v>
      </c>
      <c r="P1479" s="426">
        <v>200</v>
      </c>
      <c r="Q1479" s="426">
        <v>183</v>
      </c>
      <c r="R1479" s="426">
        <v>281</v>
      </c>
      <c r="S1479" s="426">
        <v>147</v>
      </c>
      <c r="T1479" s="426">
        <v>247</v>
      </c>
      <c r="U1479" s="426">
        <v>75</v>
      </c>
      <c r="V1479" s="426">
        <v>50</v>
      </c>
      <c r="W1479" s="426">
        <v>7</v>
      </c>
      <c r="X1479" s="426">
        <v>131</v>
      </c>
      <c r="Y1479" s="426">
        <v>192</v>
      </c>
      <c r="Z1479" s="426">
        <v>60</v>
      </c>
      <c r="AA1479" s="426">
        <v>118</v>
      </c>
      <c r="AB1479" s="426">
        <v>230</v>
      </c>
      <c r="AC1479" s="426">
        <v>203</v>
      </c>
      <c r="AD1479" s="426">
        <v>38</v>
      </c>
      <c r="AE1479" s="426">
        <v>284</v>
      </c>
      <c r="AF1479" s="426">
        <v>59</v>
      </c>
      <c r="AG1479" s="426">
        <v>265</v>
      </c>
      <c r="AH1479" s="426">
        <v>155</v>
      </c>
      <c r="AI1479" s="426">
        <v>239</v>
      </c>
      <c r="AJ1479" s="426">
        <v>129</v>
      </c>
      <c r="AK1479" s="426">
        <v>83</v>
      </c>
      <c r="AL1479" s="426">
        <v>267</v>
      </c>
      <c r="AM1479" s="426">
        <v>21</v>
      </c>
      <c r="AN1479" s="426">
        <v>92</v>
      </c>
      <c r="AO1479" s="426">
        <v>250</v>
      </c>
      <c r="AP1479" s="426">
        <v>221</v>
      </c>
      <c r="AQ1479" s="426">
        <v>57</v>
      </c>
      <c r="AR1479" s="426">
        <v>41</v>
      </c>
      <c r="AS1479" s="426">
        <v>241</v>
      </c>
      <c r="AT1479" s="426">
        <v>259</v>
      </c>
      <c r="AU1479" s="426">
        <v>219</v>
      </c>
      <c r="AV1479" s="426">
        <v>242</v>
      </c>
      <c r="AW1479" s="426">
        <v>28</v>
      </c>
      <c r="AX1479" s="426">
        <v>276</v>
      </c>
      <c r="AY1479" s="426">
        <v>235</v>
      </c>
      <c r="AZ1479" s="426">
        <v>270</v>
      </c>
      <c r="BA1479" s="426">
        <v>199</v>
      </c>
      <c r="BB1479" s="426">
        <v>166</v>
      </c>
      <c r="BC1479" s="426">
        <v>43</v>
      </c>
      <c r="BD1479" s="426">
        <v>29</v>
      </c>
      <c r="BE1479" s="426">
        <v>78</v>
      </c>
      <c r="BF1479" s="426">
        <v>195</v>
      </c>
      <c r="BG1479" s="426">
        <v>196</v>
      </c>
      <c r="BH1479" s="426">
        <v>66</v>
      </c>
      <c r="BI1479" s="426">
        <v>197</v>
      </c>
      <c r="BJ1479" s="426">
        <v>175</v>
      </c>
      <c r="BK1479" s="426">
        <v>52</v>
      </c>
      <c r="BL1479" s="426">
        <v>108</v>
      </c>
      <c r="BM1479" s="426">
        <v>8</v>
      </c>
      <c r="BN1479" s="426">
        <v>73</v>
      </c>
      <c r="BO1479" s="426">
        <v>56</v>
      </c>
      <c r="BP1479" s="426">
        <v>150</v>
      </c>
      <c r="BQ1479" s="426">
        <v>271</v>
      </c>
      <c r="BR1479" s="426">
        <v>77</v>
      </c>
      <c r="BS1479" s="426">
        <v>80</v>
      </c>
      <c r="BT1479" s="426">
        <v>229</v>
      </c>
      <c r="BU1479" s="426">
        <v>171</v>
      </c>
      <c r="BV1479" s="426">
        <v>17</v>
      </c>
      <c r="BW1479" s="426">
        <v>12</v>
      </c>
      <c r="BX1479" s="426">
        <v>119</v>
      </c>
      <c r="BY1479" s="426">
        <v>161</v>
      </c>
      <c r="BZ1479" s="426">
        <v>100</v>
      </c>
      <c r="CA1479" s="426">
        <v>232</v>
      </c>
      <c r="CB1479" s="426">
        <v>208</v>
      </c>
      <c r="CC1479" s="426">
        <v>3</v>
      </c>
      <c r="CD1479" s="426">
        <v>290</v>
      </c>
      <c r="CE1479" s="426">
        <v>74</v>
      </c>
      <c r="CF1479" s="426">
        <v>15</v>
      </c>
      <c r="CG1479" s="426">
        <v>187</v>
      </c>
      <c r="CH1479" s="426">
        <v>258</v>
      </c>
      <c r="CI1479" s="426">
        <v>184</v>
      </c>
      <c r="CJ1479" s="426">
        <v>116</v>
      </c>
      <c r="CK1479" s="426">
        <v>31</v>
      </c>
      <c r="CL1479" s="426">
        <v>68</v>
      </c>
      <c r="CM1479" s="426">
        <v>25</v>
      </c>
      <c r="CN1479" s="426">
        <v>246</v>
      </c>
      <c r="CO1479" s="426">
        <v>286</v>
      </c>
      <c r="CP1479" s="426">
        <v>188</v>
      </c>
      <c r="CQ1479" s="426">
        <v>262</v>
      </c>
      <c r="CR1479" s="426">
        <v>207</v>
      </c>
      <c r="CS1479" s="426">
        <v>128</v>
      </c>
      <c r="CT1479" s="426">
        <v>10</v>
      </c>
      <c r="CU1479" s="426">
        <v>105</v>
      </c>
      <c r="CV1479" s="426">
        <v>216</v>
      </c>
      <c r="CW1479" s="426">
        <v>34</v>
      </c>
      <c r="CX1479" s="426">
        <v>18</v>
      </c>
      <c r="CY1479" s="426">
        <v>212</v>
      </c>
      <c r="CZ1479" s="426">
        <v>71</v>
      </c>
      <c r="DA1479" s="426">
        <v>181</v>
      </c>
      <c r="DB1479" s="426">
        <v>254</v>
      </c>
      <c r="DC1479" s="426">
        <v>205</v>
      </c>
      <c r="DD1479" s="426">
        <v>275</v>
      </c>
      <c r="DE1479" s="426">
        <v>127</v>
      </c>
      <c r="DF1479" s="426">
        <v>164</v>
      </c>
      <c r="DG1479" s="426">
        <v>248</v>
      </c>
      <c r="DH1479" s="426">
        <v>23</v>
      </c>
      <c r="DI1479" s="426">
        <v>47</v>
      </c>
      <c r="DJ1479" s="426">
        <v>107</v>
      </c>
      <c r="DK1479" s="426">
        <v>42</v>
      </c>
      <c r="DL1479" s="426">
        <v>35</v>
      </c>
      <c r="DM1479" s="426">
        <v>144</v>
      </c>
      <c r="DN1479" s="426">
        <v>291</v>
      </c>
      <c r="DO1479" s="426">
        <v>211</v>
      </c>
      <c r="DP1479" s="426">
        <v>268</v>
      </c>
      <c r="DQ1479" s="426">
        <v>37</v>
      </c>
      <c r="DR1479" s="426">
        <v>139</v>
      </c>
      <c r="DS1479" s="426">
        <v>96</v>
      </c>
      <c r="DT1479" s="426">
        <v>206</v>
      </c>
      <c r="DU1479" s="426">
        <v>283</v>
      </c>
      <c r="DV1479" s="426">
        <v>85</v>
      </c>
      <c r="DW1479" s="426">
        <v>160</v>
      </c>
      <c r="DX1479" s="426">
        <v>244</v>
      </c>
      <c r="DY1479" s="426">
        <v>165</v>
      </c>
      <c r="DZ1479" s="426">
        <v>64</v>
      </c>
      <c r="EA1479" s="426">
        <v>120</v>
      </c>
      <c r="EB1479" s="426">
        <v>19</v>
      </c>
      <c r="EC1479" s="426">
        <v>227</v>
      </c>
      <c r="ED1479" s="426">
        <v>141</v>
      </c>
      <c r="EE1479" s="426">
        <v>159</v>
      </c>
      <c r="EF1479" s="426">
        <v>158</v>
      </c>
      <c r="EG1479" s="426">
        <v>103</v>
      </c>
      <c r="EH1479" s="426">
        <v>266</v>
      </c>
      <c r="EI1479" s="426">
        <v>6</v>
      </c>
      <c r="EJ1479" s="426">
        <v>256</v>
      </c>
      <c r="EK1479" s="426">
        <v>79</v>
      </c>
      <c r="EL1479" s="426">
        <v>154</v>
      </c>
      <c r="EM1479" s="426">
        <v>146</v>
      </c>
      <c r="EN1479" s="426">
        <v>113</v>
      </c>
      <c r="EO1479" s="426">
        <v>89</v>
      </c>
      <c r="EP1479" s="426">
        <v>296</v>
      </c>
      <c r="EQ1479" s="426">
        <v>13</v>
      </c>
      <c r="ER1479" s="426">
        <v>142</v>
      </c>
      <c r="ES1479" s="426">
        <v>287</v>
      </c>
      <c r="ET1479" s="426">
        <v>264</v>
      </c>
      <c r="EU1479" s="426">
        <v>132</v>
      </c>
      <c r="EV1479" s="426">
        <v>178</v>
      </c>
      <c r="EW1479" s="426">
        <v>49</v>
      </c>
      <c r="EX1479" s="426">
        <v>98</v>
      </c>
      <c r="EY1479" s="426">
        <v>213</v>
      </c>
      <c r="EZ1479" s="426">
        <v>124</v>
      </c>
      <c r="FA1479" s="426">
        <v>140</v>
      </c>
      <c r="FB1479" s="426">
        <v>5</v>
      </c>
      <c r="FC1479" s="426">
        <v>193</v>
      </c>
      <c r="FD1479" s="426">
        <v>209</v>
      </c>
      <c r="FE1479" s="426">
        <v>194</v>
      </c>
      <c r="FF1479" s="426">
        <v>70</v>
      </c>
      <c r="FG1479" s="426">
        <v>279</v>
      </c>
      <c r="FH1479" s="426">
        <v>53</v>
      </c>
      <c r="FI1479" s="426">
        <v>46</v>
      </c>
      <c r="FJ1479" s="426">
        <v>122</v>
      </c>
      <c r="FK1479" s="426">
        <v>263</v>
      </c>
      <c r="FL1479" s="426">
        <v>189</v>
      </c>
      <c r="FM1479" s="426">
        <v>272</v>
      </c>
      <c r="FN1479" s="426">
        <v>297</v>
      </c>
      <c r="FO1479" s="426">
        <v>292</v>
      </c>
      <c r="FP1479" s="426">
        <v>33</v>
      </c>
      <c r="FQ1479" s="426">
        <v>51</v>
      </c>
      <c r="FR1479" s="426">
        <v>168</v>
      </c>
      <c r="FS1479" s="426">
        <v>277</v>
      </c>
      <c r="FT1479" s="426">
        <v>289</v>
      </c>
      <c r="FU1479" s="426">
        <v>125</v>
      </c>
      <c r="FV1479" s="426">
        <v>204</v>
      </c>
      <c r="FW1479" s="426">
        <v>282</v>
      </c>
      <c r="FX1479" s="426">
        <v>298</v>
      </c>
      <c r="FY1479" s="426">
        <v>180</v>
      </c>
      <c r="FZ1479" s="426">
        <v>39</v>
      </c>
      <c r="GA1479" s="426">
        <v>252</v>
      </c>
      <c r="GB1479" s="426">
        <v>145</v>
      </c>
      <c r="GC1479" s="426">
        <v>191</v>
      </c>
      <c r="GD1479" s="426">
        <v>238</v>
      </c>
      <c r="GE1479" s="426">
        <v>210</v>
      </c>
      <c r="GF1479" s="426">
        <v>4</v>
      </c>
      <c r="GG1479" s="426">
        <v>202</v>
      </c>
      <c r="GH1479" s="426">
        <v>61</v>
      </c>
      <c r="GI1479" s="426">
        <v>149</v>
      </c>
      <c r="GJ1479" s="426">
        <v>251</v>
      </c>
      <c r="GK1479" s="426">
        <v>130</v>
      </c>
      <c r="GL1479" s="426">
        <v>137</v>
      </c>
      <c r="GM1479" s="426">
        <v>63</v>
      </c>
      <c r="GN1479" s="426">
        <v>169</v>
      </c>
      <c r="GO1479" s="426">
        <v>84</v>
      </c>
      <c r="GP1479" s="426">
        <v>174</v>
      </c>
      <c r="GQ1479" s="426">
        <v>111</v>
      </c>
      <c r="GR1479" s="426">
        <v>148</v>
      </c>
      <c r="GS1479" s="426">
        <v>274</v>
      </c>
      <c r="GT1479" s="426">
        <v>261</v>
      </c>
      <c r="GU1479" s="426">
        <v>65</v>
      </c>
      <c r="GV1479" s="426">
        <v>280</v>
      </c>
      <c r="GW1479" s="426">
        <v>288</v>
      </c>
      <c r="GX1479" s="426">
        <v>20</v>
      </c>
      <c r="GY1479" s="426">
        <v>115</v>
      </c>
      <c r="GZ1479" s="426">
        <v>14</v>
      </c>
      <c r="HA1479" s="426">
        <v>240</v>
      </c>
      <c r="HB1479" s="426">
        <v>217</v>
      </c>
      <c r="HC1479" s="426">
        <v>44</v>
      </c>
      <c r="HD1479" s="426">
        <v>218</v>
      </c>
      <c r="HE1479" s="426">
        <v>11</v>
      </c>
      <c r="HF1479" s="426">
        <v>117</v>
      </c>
      <c r="HG1479" s="426">
        <v>114</v>
      </c>
      <c r="HH1479" s="426">
        <v>143</v>
      </c>
      <c r="HI1479" s="426">
        <v>293</v>
      </c>
      <c r="HJ1479" s="426">
        <v>76</v>
      </c>
      <c r="HK1479" s="426">
        <v>177</v>
      </c>
      <c r="HL1479" s="426">
        <v>54</v>
      </c>
      <c r="HM1479" s="426">
        <v>173</v>
      </c>
      <c r="HN1479" s="426">
        <v>86</v>
      </c>
      <c r="HO1479" s="426">
        <v>67</v>
      </c>
      <c r="HP1479" s="426">
        <v>72</v>
      </c>
      <c r="HQ1479" s="426">
        <v>102</v>
      </c>
      <c r="HR1479" s="426">
        <v>99</v>
      </c>
      <c r="HS1479" s="426">
        <v>9</v>
      </c>
      <c r="HT1479" s="426">
        <v>182</v>
      </c>
      <c r="HU1479" s="426">
        <v>190</v>
      </c>
      <c r="HV1479" s="426">
        <v>163</v>
      </c>
      <c r="HW1479" s="426">
        <v>215</v>
      </c>
      <c r="HX1479" s="426">
        <v>134</v>
      </c>
      <c r="HY1479" s="426">
        <v>32</v>
      </c>
      <c r="HZ1479" s="426">
        <v>87</v>
      </c>
      <c r="IA1479" s="426">
        <v>106</v>
      </c>
      <c r="IB1479" s="426">
        <v>45</v>
      </c>
      <c r="IC1479" s="426">
        <v>104</v>
      </c>
      <c r="ID1479" s="426">
        <v>2</v>
      </c>
      <c r="IE1479" s="426">
        <v>255</v>
      </c>
      <c r="IF1479" s="426">
        <v>176</v>
      </c>
      <c r="IG1479" s="426">
        <v>170</v>
      </c>
      <c r="IH1479" s="426">
        <v>231</v>
      </c>
      <c r="II1479" s="426">
        <v>126</v>
      </c>
      <c r="IJ1479" s="426">
        <v>226</v>
      </c>
      <c r="IK1479" s="426">
        <v>162</v>
      </c>
      <c r="IL1479" s="426">
        <v>243</v>
      </c>
      <c r="IM1479" s="426">
        <v>81</v>
      </c>
      <c r="IN1479" s="426">
        <v>91</v>
      </c>
      <c r="IO1479" s="426">
        <v>236</v>
      </c>
      <c r="IP1479" s="426">
        <v>133</v>
      </c>
      <c r="IQ1479" s="426">
        <v>249</v>
      </c>
      <c r="IR1479" s="426">
        <v>253</v>
      </c>
      <c r="IS1479" s="426">
        <v>90</v>
      </c>
      <c r="IT1479" s="426">
        <v>93</v>
      </c>
      <c r="IU1479" s="426">
        <v>167</v>
      </c>
      <c r="IV1479" s="426">
        <v>94</v>
      </c>
      <c r="IW1479" s="426">
        <v>223</v>
      </c>
      <c r="IX1479" s="426">
        <v>69</v>
      </c>
      <c r="IY1479" s="426">
        <v>201</v>
      </c>
      <c r="IZ1479" s="426">
        <v>269</v>
      </c>
      <c r="JA1479" s="426">
        <v>30</v>
      </c>
      <c r="JB1479" s="426">
        <v>273</v>
      </c>
      <c r="JC1479" s="426">
        <v>152</v>
      </c>
      <c r="JD1479" s="426">
        <v>285</v>
      </c>
      <c r="JE1479" s="426">
        <v>156</v>
      </c>
      <c r="JF1479" s="426">
        <v>48</v>
      </c>
      <c r="JG1479" s="426">
        <v>24</v>
      </c>
      <c r="JH1479" s="426">
        <v>294</v>
      </c>
      <c r="JI1479" s="426">
        <v>36</v>
      </c>
      <c r="JJ1479" s="426">
        <v>112</v>
      </c>
      <c r="JK1479" s="426">
        <v>58</v>
      </c>
      <c r="JL1479" s="426">
        <v>198</v>
      </c>
      <c r="JM1479" s="426">
        <v>257</v>
      </c>
      <c r="JN1479" s="426">
        <v>172</v>
      </c>
      <c r="JO1479" s="426">
        <v>295</v>
      </c>
      <c r="JP1479" s="426">
        <v>233</v>
      </c>
      <c r="JQ1479" s="426">
        <v>123</v>
      </c>
      <c r="JR1479" s="426">
        <v>110</v>
      </c>
      <c r="JS1479" s="426">
        <v>88</v>
      </c>
      <c r="JT1479" s="426">
        <v>151</v>
      </c>
      <c r="JU1479" s="426">
        <v>222</v>
      </c>
      <c r="JV1479" s="426">
        <v>278</v>
      </c>
      <c r="JW1479" s="426">
        <v>179</v>
      </c>
      <c r="JX1479" s="426">
        <v>26</v>
      </c>
      <c r="JY1479" s="426">
        <v>109</v>
      </c>
      <c r="JZ1479" s="426">
        <v>220</v>
      </c>
      <c r="KA1479" s="426">
        <v>260</v>
      </c>
      <c r="KB1479" s="426">
        <v>27</v>
      </c>
      <c r="KC1479" s="426">
        <v>138</v>
      </c>
      <c r="KD1479" s="426">
        <v>237</v>
      </c>
      <c r="KE1479" s="426">
        <v>214</v>
      </c>
      <c r="KF1479" s="426">
        <v>153</v>
      </c>
      <c r="KG1479" s="426">
        <v>16</v>
      </c>
      <c r="KH1479" s="426">
        <v>136</v>
      </c>
      <c r="KI1479" s="426">
        <v>234</v>
      </c>
      <c r="KJ1479" s="426">
        <v>224</v>
      </c>
      <c r="KK1479" s="426">
        <v>245</v>
      </c>
      <c r="KL1479" s="426">
        <v>157</v>
      </c>
      <c r="KM1479" s="426">
        <v>22</v>
      </c>
      <c r="KO1479" s="426">
        <v>55</v>
      </c>
      <c r="KP1479" s="426">
        <v>185</v>
      </c>
      <c r="KQ1479" s="426">
        <v>225</v>
      </c>
      <c r="KR1479" s="426">
        <v>95</v>
      </c>
    </row>
    <row r="1480" spans="4:305" x14ac:dyDescent="0.2">
      <c r="E1480" s="428" t="s">
        <v>159</v>
      </c>
      <c r="F1480" s="426">
        <v>297</v>
      </c>
      <c r="G1480" s="426">
        <v>141</v>
      </c>
      <c r="H1480" s="426">
        <v>29</v>
      </c>
      <c r="I1480" s="426">
        <v>275</v>
      </c>
      <c r="J1480" s="426">
        <v>47</v>
      </c>
      <c r="K1480" s="426">
        <v>165</v>
      </c>
      <c r="L1480" s="426">
        <v>195</v>
      </c>
      <c r="M1480" s="426">
        <v>170</v>
      </c>
      <c r="N1480" s="426">
        <v>212</v>
      </c>
      <c r="O1480" s="426">
        <v>284</v>
      </c>
      <c r="P1480" s="426">
        <v>88</v>
      </c>
      <c r="Q1480" s="426">
        <v>199</v>
      </c>
      <c r="R1480" s="426">
        <v>237</v>
      </c>
      <c r="S1480" s="426">
        <v>175</v>
      </c>
      <c r="T1480" s="426">
        <v>286</v>
      </c>
      <c r="U1480" s="426">
        <v>69</v>
      </c>
      <c r="V1480" s="426">
        <v>200</v>
      </c>
      <c r="W1480" s="426">
        <v>220</v>
      </c>
      <c r="X1480" s="426">
        <v>11</v>
      </c>
      <c r="Y1480" s="426">
        <v>7</v>
      </c>
      <c r="Z1480" s="426">
        <v>144</v>
      </c>
      <c r="AA1480" s="426">
        <v>174</v>
      </c>
      <c r="AB1480" s="426">
        <v>24</v>
      </c>
      <c r="AC1480" s="426">
        <v>128</v>
      </c>
      <c r="AD1480" s="426">
        <v>243</v>
      </c>
      <c r="AE1480" s="426">
        <v>290</v>
      </c>
      <c r="AF1480" s="426">
        <v>14</v>
      </c>
      <c r="AG1480" s="426">
        <v>111</v>
      </c>
      <c r="AH1480" s="426">
        <v>248</v>
      </c>
      <c r="AI1480" s="426">
        <v>221</v>
      </c>
      <c r="AJ1480" s="426">
        <v>59</v>
      </c>
      <c r="AK1480" s="426">
        <v>41</v>
      </c>
      <c r="AL1480" s="426">
        <v>39</v>
      </c>
      <c r="AM1480" s="426">
        <v>62</v>
      </c>
      <c r="AN1480" s="426">
        <v>143</v>
      </c>
      <c r="AO1480" s="426">
        <v>115</v>
      </c>
      <c r="AP1480" s="426">
        <v>136</v>
      </c>
      <c r="AQ1480" s="426">
        <v>12</v>
      </c>
      <c r="AR1480" s="426">
        <v>162</v>
      </c>
      <c r="AS1480" s="426">
        <v>131</v>
      </c>
      <c r="AT1480" s="426">
        <v>298</v>
      </c>
      <c r="AU1480" s="426">
        <v>294</v>
      </c>
      <c r="AV1480" s="426">
        <v>132</v>
      </c>
      <c r="AW1480" s="426">
        <v>118</v>
      </c>
      <c r="AX1480" s="426">
        <v>71</v>
      </c>
      <c r="AY1480" s="426">
        <v>78</v>
      </c>
      <c r="AZ1480" s="426">
        <v>100</v>
      </c>
      <c r="BA1480" s="426">
        <v>125</v>
      </c>
      <c r="BB1480" s="426">
        <v>260</v>
      </c>
      <c r="BC1480" s="426">
        <v>253</v>
      </c>
      <c r="BD1480" s="426">
        <v>43</v>
      </c>
      <c r="BE1480" s="426">
        <v>204</v>
      </c>
      <c r="BF1480" s="426">
        <v>82</v>
      </c>
      <c r="BG1480" s="426">
        <v>151</v>
      </c>
      <c r="BH1480" s="426">
        <v>194</v>
      </c>
      <c r="BI1480" s="426">
        <v>177</v>
      </c>
      <c r="BJ1480" s="426">
        <v>288</v>
      </c>
      <c r="BK1480" s="426">
        <v>30</v>
      </c>
      <c r="BL1480" s="426">
        <v>173</v>
      </c>
      <c r="BM1480" s="426">
        <v>296</v>
      </c>
      <c r="BN1480" s="426">
        <v>230</v>
      </c>
      <c r="BO1480" s="426">
        <v>188</v>
      </c>
      <c r="BP1480" s="426">
        <v>172</v>
      </c>
      <c r="BQ1480" s="426">
        <v>121</v>
      </c>
      <c r="BR1480" s="426">
        <v>32</v>
      </c>
      <c r="BS1480" s="426">
        <v>190</v>
      </c>
      <c r="BT1480" s="426">
        <v>113</v>
      </c>
      <c r="BU1480" s="426">
        <v>72</v>
      </c>
      <c r="BV1480" s="426">
        <v>120</v>
      </c>
      <c r="BW1480" s="426">
        <v>58</v>
      </c>
      <c r="BX1480" s="426">
        <v>272</v>
      </c>
      <c r="BY1480" s="426">
        <v>49</v>
      </c>
      <c r="BZ1480" s="426">
        <v>34</v>
      </c>
      <c r="CA1480" s="426">
        <v>252</v>
      </c>
      <c r="CB1480" s="426">
        <v>76</v>
      </c>
      <c r="CC1480" s="426">
        <v>277</v>
      </c>
      <c r="CD1480" s="426">
        <v>138</v>
      </c>
      <c r="CE1480" s="426">
        <v>245</v>
      </c>
      <c r="CF1480" s="426">
        <v>45</v>
      </c>
      <c r="CG1480" s="426">
        <v>291</v>
      </c>
      <c r="CH1480" s="426">
        <v>63</v>
      </c>
      <c r="CI1480" s="426">
        <v>279</v>
      </c>
      <c r="CJ1480" s="426">
        <v>241</v>
      </c>
      <c r="CK1480" s="426">
        <v>126</v>
      </c>
      <c r="CL1480" s="426">
        <v>182</v>
      </c>
      <c r="CM1480" s="426">
        <v>255</v>
      </c>
      <c r="CN1480" s="426">
        <v>74</v>
      </c>
      <c r="CO1480" s="426">
        <v>50</v>
      </c>
      <c r="CP1480" s="426">
        <v>233</v>
      </c>
      <c r="CQ1480" s="426">
        <v>99</v>
      </c>
      <c r="CR1480" s="426">
        <v>163</v>
      </c>
      <c r="CS1480" s="426">
        <v>36</v>
      </c>
      <c r="CT1480" s="426">
        <v>176</v>
      </c>
      <c r="CU1480" s="426">
        <v>157</v>
      </c>
      <c r="CV1480" s="426">
        <v>197</v>
      </c>
      <c r="CW1480" s="426">
        <v>239</v>
      </c>
      <c r="CX1480" s="426">
        <v>101</v>
      </c>
      <c r="CY1480" s="426">
        <v>84</v>
      </c>
      <c r="CZ1480" s="426">
        <v>112</v>
      </c>
      <c r="DA1480" s="426">
        <v>242</v>
      </c>
      <c r="DB1480" s="426">
        <v>87</v>
      </c>
      <c r="DC1480" s="426">
        <v>280</v>
      </c>
      <c r="DD1480" s="426">
        <v>140</v>
      </c>
      <c r="DE1480" s="426">
        <v>142</v>
      </c>
      <c r="DF1480" s="426">
        <v>2</v>
      </c>
      <c r="DG1480" s="426">
        <v>184</v>
      </c>
      <c r="DH1480" s="426">
        <v>266</v>
      </c>
      <c r="DI1480" s="426">
        <v>154</v>
      </c>
      <c r="DJ1480" s="426">
        <v>246</v>
      </c>
      <c r="DK1480" s="426">
        <v>57</v>
      </c>
      <c r="DL1480" s="426">
        <v>208</v>
      </c>
      <c r="DM1480" s="426">
        <v>26</v>
      </c>
      <c r="DN1480" s="426">
        <v>167</v>
      </c>
      <c r="DO1480" s="426">
        <v>37</v>
      </c>
      <c r="DP1480" s="426">
        <v>259</v>
      </c>
      <c r="DQ1480" s="426">
        <v>159</v>
      </c>
      <c r="DR1480" s="426">
        <v>224</v>
      </c>
      <c r="DS1480" s="426">
        <v>139</v>
      </c>
      <c r="DT1480" s="426">
        <v>192</v>
      </c>
      <c r="DU1480" s="426">
        <v>183</v>
      </c>
      <c r="DV1480" s="426">
        <v>187</v>
      </c>
      <c r="DW1480" s="426">
        <v>240</v>
      </c>
      <c r="DX1480" s="426">
        <v>226</v>
      </c>
      <c r="DY1480" s="426">
        <v>258</v>
      </c>
      <c r="DZ1480" s="426">
        <v>56</v>
      </c>
      <c r="EA1480" s="426">
        <v>92</v>
      </c>
      <c r="EB1480" s="426">
        <v>3</v>
      </c>
      <c r="EC1480" s="426">
        <v>107</v>
      </c>
      <c r="ED1480" s="426">
        <v>80</v>
      </c>
      <c r="EE1480" s="426">
        <v>119</v>
      </c>
      <c r="EF1480" s="426">
        <v>155</v>
      </c>
      <c r="EG1480" s="426">
        <v>203</v>
      </c>
      <c r="EH1480" s="426">
        <v>70</v>
      </c>
      <c r="EI1480" s="426">
        <v>263</v>
      </c>
      <c r="EJ1480" s="426">
        <v>171</v>
      </c>
      <c r="EK1480" s="426">
        <v>117</v>
      </c>
      <c r="EL1480" s="426">
        <v>65</v>
      </c>
      <c r="EM1480" s="426">
        <v>216</v>
      </c>
      <c r="EN1480" s="426">
        <v>85</v>
      </c>
      <c r="EO1480" s="426">
        <v>122</v>
      </c>
      <c r="EP1480" s="426">
        <v>105</v>
      </c>
      <c r="EQ1480" s="426">
        <v>90</v>
      </c>
      <c r="ER1480" s="426">
        <v>289</v>
      </c>
      <c r="ES1480" s="426">
        <v>66</v>
      </c>
      <c r="ET1480" s="426">
        <v>201</v>
      </c>
      <c r="EU1480" s="426">
        <v>15</v>
      </c>
      <c r="EV1480" s="426">
        <v>179</v>
      </c>
      <c r="EW1480" s="426">
        <v>147</v>
      </c>
      <c r="EX1480" s="426">
        <v>227</v>
      </c>
      <c r="EY1480" s="426">
        <v>238</v>
      </c>
      <c r="EZ1480" s="426">
        <v>133</v>
      </c>
      <c r="FA1480" s="426">
        <v>191</v>
      </c>
      <c r="FB1480" s="426">
        <v>19</v>
      </c>
      <c r="FC1480" s="426">
        <v>96</v>
      </c>
      <c r="FD1480" s="426">
        <v>51</v>
      </c>
      <c r="FE1480" s="426">
        <v>77</v>
      </c>
      <c r="FF1480" s="426">
        <v>106</v>
      </c>
      <c r="FG1480" s="426">
        <v>235</v>
      </c>
      <c r="FH1480" s="426">
        <v>261</v>
      </c>
      <c r="FI1480" s="426">
        <v>1</v>
      </c>
      <c r="FJ1480" s="426">
        <v>210</v>
      </c>
      <c r="FK1480" s="426">
        <v>21</v>
      </c>
      <c r="FL1480" s="426">
        <v>254</v>
      </c>
      <c r="FM1480" s="426">
        <v>103</v>
      </c>
      <c r="FN1480" s="426">
        <v>67</v>
      </c>
      <c r="FO1480" s="426">
        <v>228</v>
      </c>
      <c r="FP1480" s="426">
        <v>10</v>
      </c>
      <c r="FQ1480" s="426">
        <v>196</v>
      </c>
      <c r="FR1480" s="426">
        <v>231</v>
      </c>
      <c r="FS1480" s="426">
        <v>222</v>
      </c>
      <c r="FT1480" s="426">
        <v>54</v>
      </c>
      <c r="FU1480" s="426">
        <v>166</v>
      </c>
      <c r="FV1480" s="426">
        <v>217</v>
      </c>
      <c r="FW1480" s="426">
        <v>250</v>
      </c>
      <c r="FX1480" s="426">
        <v>236</v>
      </c>
      <c r="FY1480" s="426">
        <v>64</v>
      </c>
      <c r="FZ1480" s="426">
        <v>114</v>
      </c>
      <c r="GA1480" s="426">
        <v>104</v>
      </c>
      <c r="GB1480" s="426">
        <v>35</v>
      </c>
      <c r="GC1480" s="426">
        <v>278</v>
      </c>
      <c r="GD1480" s="426">
        <v>205</v>
      </c>
      <c r="GE1480" s="426">
        <v>98</v>
      </c>
      <c r="GF1480" s="426">
        <v>282</v>
      </c>
      <c r="GG1480" s="426">
        <v>292</v>
      </c>
      <c r="GH1480" s="426">
        <v>186</v>
      </c>
      <c r="GI1480" s="426">
        <v>283</v>
      </c>
      <c r="GJ1480" s="426">
        <v>8</v>
      </c>
      <c r="GK1480" s="426">
        <v>287</v>
      </c>
      <c r="GL1480" s="426">
        <v>61</v>
      </c>
      <c r="GM1480" s="426">
        <v>116</v>
      </c>
      <c r="GN1480" s="426">
        <v>225</v>
      </c>
      <c r="GO1480" s="426">
        <v>265</v>
      </c>
      <c r="GP1480" s="426">
        <v>75</v>
      </c>
      <c r="GQ1480" s="426">
        <v>161</v>
      </c>
      <c r="GR1480" s="426">
        <v>153</v>
      </c>
      <c r="GS1480" s="426">
        <v>213</v>
      </c>
      <c r="GT1480" s="426">
        <v>168</v>
      </c>
      <c r="GU1480" s="426">
        <v>79</v>
      </c>
      <c r="GV1480" s="426">
        <v>251</v>
      </c>
      <c r="GW1480" s="426">
        <v>48</v>
      </c>
      <c r="GX1480" s="426">
        <v>164</v>
      </c>
      <c r="GY1480" s="426">
        <v>5</v>
      </c>
      <c r="GZ1480" s="426">
        <v>180</v>
      </c>
      <c r="HA1480" s="426">
        <v>20</v>
      </c>
      <c r="HB1480" s="426">
        <v>52</v>
      </c>
      <c r="HC1480" s="426">
        <v>145</v>
      </c>
      <c r="HD1480" s="426">
        <v>249</v>
      </c>
      <c r="HE1480" s="426">
        <v>22</v>
      </c>
      <c r="HF1480" s="426">
        <v>16</v>
      </c>
      <c r="HG1480" s="426">
        <v>211</v>
      </c>
      <c r="HH1480" s="426">
        <v>109</v>
      </c>
      <c r="HI1480" s="426">
        <v>244</v>
      </c>
      <c r="HJ1480" s="426">
        <v>214</v>
      </c>
      <c r="HK1480" s="426">
        <v>198</v>
      </c>
      <c r="HL1480" s="426">
        <v>274</v>
      </c>
      <c r="HM1480" s="426">
        <v>247</v>
      </c>
      <c r="HN1480" s="426">
        <v>46</v>
      </c>
      <c r="HO1480" s="426">
        <v>202</v>
      </c>
      <c r="HP1480" s="426">
        <v>207</v>
      </c>
      <c r="HQ1480" s="426">
        <v>149</v>
      </c>
      <c r="HR1480" s="426">
        <v>110</v>
      </c>
      <c r="HS1480" s="426">
        <v>268</v>
      </c>
      <c r="HT1480" s="426">
        <v>181</v>
      </c>
      <c r="HU1480" s="426">
        <v>135</v>
      </c>
      <c r="HV1480" s="426">
        <v>129</v>
      </c>
      <c r="HW1480" s="426">
        <v>4</v>
      </c>
      <c r="HX1480" s="426">
        <v>95</v>
      </c>
      <c r="HY1480" s="426">
        <v>127</v>
      </c>
      <c r="HZ1480" s="426">
        <v>40</v>
      </c>
      <c r="IA1480" s="426">
        <v>281</v>
      </c>
      <c r="IB1480" s="426">
        <v>209</v>
      </c>
      <c r="IC1480" s="426">
        <v>130</v>
      </c>
      <c r="ID1480" s="426">
        <v>97</v>
      </c>
      <c r="IE1480" s="426">
        <v>73</v>
      </c>
      <c r="IF1480" s="426">
        <v>27</v>
      </c>
      <c r="IG1480" s="426">
        <v>108</v>
      </c>
      <c r="IH1480" s="426">
        <v>6</v>
      </c>
      <c r="II1480" s="426">
        <v>215</v>
      </c>
      <c r="IJ1480" s="426">
        <v>156</v>
      </c>
      <c r="IK1480" s="426">
        <v>86</v>
      </c>
      <c r="IL1480" s="426">
        <v>285</v>
      </c>
      <c r="IM1480" s="426">
        <v>25</v>
      </c>
      <c r="IN1480" s="426">
        <v>271</v>
      </c>
      <c r="IO1480" s="426">
        <v>13</v>
      </c>
      <c r="IP1480" s="426">
        <v>123</v>
      </c>
      <c r="IQ1480" s="426">
        <v>262</v>
      </c>
      <c r="IR1480" s="426">
        <v>150</v>
      </c>
      <c r="IS1480" s="426">
        <v>137</v>
      </c>
      <c r="IT1480" s="426">
        <v>267</v>
      </c>
      <c r="IU1480" s="426">
        <v>293</v>
      </c>
      <c r="IV1480" s="426">
        <v>89</v>
      </c>
      <c r="IW1480" s="426">
        <v>38</v>
      </c>
      <c r="IX1480" s="426">
        <v>295</v>
      </c>
      <c r="IY1480" s="426">
        <v>223</v>
      </c>
      <c r="IZ1480" s="426">
        <v>91</v>
      </c>
      <c r="JA1480" s="426">
        <v>264</v>
      </c>
      <c r="JB1480" s="426">
        <v>28</v>
      </c>
      <c r="JC1480" s="426">
        <v>31</v>
      </c>
      <c r="JD1480" s="426">
        <v>83</v>
      </c>
      <c r="JE1480" s="426">
        <v>178</v>
      </c>
      <c r="JF1480" s="426">
        <v>9</v>
      </c>
      <c r="JG1480" s="426">
        <v>55</v>
      </c>
      <c r="JH1480" s="426">
        <v>232</v>
      </c>
      <c r="JI1480" s="426">
        <v>158</v>
      </c>
      <c r="JJ1480" s="426">
        <v>206</v>
      </c>
      <c r="JK1480" s="426">
        <v>193</v>
      </c>
      <c r="JL1480" s="426">
        <v>44</v>
      </c>
      <c r="JM1480" s="426">
        <v>185</v>
      </c>
      <c r="JN1480" s="426">
        <v>273</v>
      </c>
      <c r="JO1480" s="426">
        <v>33</v>
      </c>
      <c r="JP1480" s="426">
        <v>134</v>
      </c>
      <c r="JQ1480" s="426">
        <v>93</v>
      </c>
      <c r="JR1480" s="426">
        <v>229</v>
      </c>
      <c r="JS1480" s="426">
        <v>42</v>
      </c>
      <c r="JT1480" s="426">
        <v>257</v>
      </c>
      <c r="JU1480" s="426">
        <v>102</v>
      </c>
      <c r="JV1480" s="426">
        <v>68</v>
      </c>
      <c r="JW1480" s="426">
        <v>169</v>
      </c>
      <c r="JX1480" s="426">
        <v>60</v>
      </c>
      <c r="JY1480" s="426">
        <v>146</v>
      </c>
      <c r="JZ1480" s="426">
        <v>17</v>
      </c>
      <c r="KA1480" s="426">
        <v>124</v>
      </c>
      <c r="KB1480" s="426">
        <v>276</v>
      </c>
      <c r="KC1480" s="426">
        <v>152</v>
      </c>
      <c r="KD1480" s="426">
        <v>81</v>
      </c>
      <c r="KE1480" s="426">
        <v>270</v>
      </c>
      <c r="KF1480" s="426">
        <v>189</v>
      </c>
      <c r="KG1480" s="426">
        <v>94</v>
      </c>
      <c r="KH1480" s="426">
        <v>23</v>
      </c>
      <c r="KI1480" s="426">
        <v>218</v>
      </c>
      <c r="KJ1480" s="426">
        <v>234</v>
      </c>
      <c r="KK1480" s="426">
        <v>148</v>
      </c>
      <c r="KL1480" s="426">
        <v>219</v>
      </c>
      <c r="KM1480" s="426">
        <v>18</v>
      </c>
      <c r="KO1480" s="426">
        <v>269</v>
      </c>
      <c r="KP1480" s="426">
        <v>53</v>
      </c>
      <c r="KQ1480" s="426">
        <v>160</v>
      </c>
      <c r="KR1480" s="426">
        <v>256</v>
      </c>
    </row>
    <row r="1482" spans="4:305" x14ac:dyDescent="0.2">
      <c r="D1482" s="429">
        <v>299</v>
      </c>
      <c r="E1482" s="429" t="s">
        <v>179</v>
      </c>
    </row>
    <row r="1483" spans="4:305" x14ac:dyDescent="0.2">
      <c r="E1483" s="428" t="s">
        <v>130</v>
      </c>
      <c r="F1483" s="426">
        <v>1</v>
      </c>
      <c r="G1483" s="426">
        <v>2</v>
      </c>
      <c r="H1483" s="426">
        <v>3</v>
      </c>
      <c r="I1483" s="426">
        <v>4</v>
      </c>
      <c r="J1483" s="426">
        <v>5</v>
      </c>
      <c r="K1483" s="426">
        <v>6</v>
      </c>
      <c r="L1483" s="426">
        <v>7</v>
      </c>
      <c r="M1483" s="426">
        <v>8</v>
      </c>
      <c r="N1483" s="426">
        <v>9</v>
      </c>
      <c r="O1483" s="426">
        <v>10</v>
      </c>
      <c r="P1483" s="426">
        <v>11</v>
      </c>
      <c r="Q1483" s="426">
        <v>12</v>
      </c>
      <c r="R1483" s="426">
        <v>13</v>
      </c>
      <c r="S1483" s="426">
        <v>14</v>
      </c>
      <c r="T1483" s="426">
        <v>15</v>
      </c>
      <c r="U1483" s="426">
        <v>16</v>
      </c>
      <c r="V1483" s="426">
        <v>17</v>
      </c>
      <c r="W1483" s="426">
        <v>18</v>
      </c>
      <c r="X1483" s="426">
        <v>19</v>
      </c>
      <c r="Y1483" s="426">
        <v>20</v>
      </c>
      <c r="Z1483" s="426">
        <v>21</v>
      </c>
      <c r="AA1483" s="426">
        <v>22</v>
      </c>
      <c r="AB1483" s="426">
        <v>23</v>
      </c>
      <c r="AC1483" s="426">
        <v>24</v>
      </c>
      <c r="AD1483" s="426">
        <v>25</v>
      </c>
      <c r="AE1483" s="426">
        <v>26</v>
      </c>
      <c r="AF1483" s="426">
        <v>27</v>
      </c>
      <c r="AG1483" s="426">
        <v>28</v>
      </c>
      <c r="AH1483" s="426">
        <v>29</v>
      </c>
      <c r="AI1483" s="426">
        <v>30</v>
      </c>
      <c r="AJ1483" s="426">
        <v>31</v>
      </c>
      <c r="AK1483" s="426">
        <v>32</v>
      </c>
      <c r="AL1483" s="426">
        <v>33</v>
      </c>
      <c r="AM1483" s="426">
        <v>34</v>
      </c>
      <c r="AN1483" s="426">
        <v>35</v>
      </c>
      <c r="AO1483" s="426">
        <v>36</v>
      </c>
      <c r="AP1483" s="426">
        <v>37</v>
      </c>
      <c r="AQ1483" s="426">
        <v>38</v>
      </c>
      <c r="AR1483" s="426">
        <v>39</v>
      </c>
      <c r="AS1483" s="426">
        <v>40</v>
      </c>
      <c r="AT1483" s="426">
        <v>41</v>
      </c>
      <c r="AU1483" s="426">
        <v>42</v>
      </c>
      <c r="AV1483" s="426">
        <v>43</v>
      </c>
      <c r="AW1483" s="426">
        <v>44</v>
      </c>
      <c r="AX1483" s="426">
        <v>45</v>
      </c>
      <c r="AY1483" s="426">
        <v>46</v>
      </c>
      <c r="AZ1483" s="426">
        <v>47</v>
      </c>
      <c r="BA1483" s="426">
        <v>48</v>
      </c>
      <c r="BB1483" s="426">
        <v>49</v>
      </c>
      <c r="BC1483" s="426">
        <v>50</v>
      </c>
      <c r="BD1483" s="426">
        <v>51</v>
      </c>
      <c r="BE1483" s="426">
        <v>52</v>
      </c>
      <c r="BF1483" s="426">
        <v>53</v>
      </c>
      <c r="BG1483" s="426">
        <v>54</v>
      </c>
      <c r="BH1483" s="426">
        <v>55</v>
      </c>
      <c r="BI1483" s="426">
        <v>56</v>
      </c>
      <c r="BJ1483" s="426">
        <v>57</v>
      </c>
      <c r="BK1483" s="426">
        <v>58</v>
      </c>
      <c r="BL1483" s="426">
        <v>59</v>
      </c>
      <c r="BM1483" s="426">
        <v>60</v>
      </c>
      <c r="BN1483" s="426">
        <v>61</v>
      </c>
      <c r="BO1483" s="426">
        <v>62</v>
      </c>
      <c r="BP1483" s="426">
        <v>63</v>
      </c>
      <c r="BQ1483" s="426">
        <v>64</v>
      </c>
      <c r="BR1483" s="426">
        <v>65</v>
      </c>
      <c r="BS1483" s="426">
        <v>66</v>
      </c>
      <c r="BT1483" s="426">
        <v>67</v>
      </c>
      <c r="BU1483" s="426">
        <v>68</v>
      </c>
      <c r="BV1483" s="426">
        <v>69</v>
      </c>
      <c r="BW1483" s="426">
        <v>70</v>
      </c>
      <c r="BX1483" s="426">
        <v>71</v>
      </c>
      <c r="BY1483" s="426">
        <v>72</v>
      </c>
      <c r="BZ1483" s="426">
        <v>73</v>
      </c>
      <c r="CA1483" s="426">
        <v>74</v>
      </c>
      <c r="CB1483" s="426">
        <v>75</v>
      </c>
      <c r="CC1483" s="426">
        <v>76</v>
      </c>
      <c r="CD1483" s="426">
        <v>77</v>
      </c>
      <c r="CE1483" s="426">
        <v>78</v>
      </c>
      <c r="CF1483" s="426">
        <v>79</v>
      </c>
      <c r="CG1483" s="426">
        <v>80</v>
      </c>
      <c r="CH1483" s="426">
        <v>81</v>
      </c>
      <c r="CI1483" s="426">
        <v>82</v>
      </c>
      <c r="CJ1483" s="426">
        <v>83</v>
      </c>
      <c r="CK1483" s="426">
        <v>84</v>
      </c>
      <c r="CL1483" s="426">
        <v>85</v>
      </c>
      <c r="CM1483" s="426">
        <v>86</v>
      </c>
      <c r="CN1483" s="426">
        <v>87</v>
      </c>
      <c r="CO1483" s="426">
        <v>88</v>
      </c>
      <c r="CP1483" s="426">
        <v>89</v>
      </c>
      <c r="CQ1483" s="426">
        <v>90</v>
      </c>
      <c r="CR1483" s="426">
        <v>91</v>
      </c>
      <c r="CS1483" s="426">
        <v>92</v>
      </c>
      <c r="CT1483" s="426">
        <v>93</v>
      </c>
      <c r="CU1483" s="426">
        <v>94</v>
      </c>
      <c r="CV1483" s="426">
        <v>95</v>
      </c>
      <c r="CW1483" s="426">
        <v>96</v>
      </c>
      <c r="CX1483" s="426">
        <v>97</v>
      </c>
      <c r="CY1483" s="426">
        <v>98</v>
      </c>
      <c r="CZ1483" s="426">
        <v>99</v>
      </c>
      <c r="DA1483" s="426">
        <v>100</v>
      </c>
      <c r="DB1483" s="426">
        <v>101</v>
      </c>
      <c r="DC1483" s="426">
        <v>102</v>
      </c>
      <c r="DD1483" s="426">
        <v>103</v>
      </c>
      <c r="DE1483" s="426">
        <v>104</v>
      </c>
      <c r="DF1483" s="426">
        <v>105</v>
      </c>
      <c r="DG1483" s="426">
        <v>106</v>
      </c>
      <c r="DH1483" s="426">
        <v>107</v>
      </c>
      <c r="DI1483" s="426">
        <v>108</v>
      </c>
      <c r="DJ1483" s="426">
        <v>109</v>
      </c>
      <c r="DK1483" s="426">
        <v>110</v>
      </c>
      <c r="DL1483" s="426">
        <v>111</v>
      </c>
      <c r="DM1483" s="426">
        <v>112</v>
      </c>
      <c r="DN1483" s="426">
        <v>113</v>
      </c>
      <c r="DO1483" s="426">
        <v>114</v>
      </c>
      <c r="DP1483" s="426">
        <v>115</v>
      </c>
      <c r="DQ1483" s="426">
        <v>116</v>
      </c>
      <c r="DR1483" s="426">
        <v>117</v>
      </c>
      <c r="DS1483" s="426">
        <v>118</v>
      </c>
      <c r="DT1483" s="426">
        <v>119</v>
      </c>
      <c r="DU1483" s="426">
        <v>120</v>
      </c>
      <c r="DV1483" s="426">
        <v>121</v>
      </c>
      <c r="DW1483" s="426">
        <v>122</v>
      </c>
      <c r="DX1483" s="426">
        <v>123</v>
      </c>
      <c r="DY1483" s="426">
        <v>124</v>
      </c>
      <c r="DZ1483" s="426">
        <v>125</v>
      </c>
      <c r="EA1483" s="426">
        <v>126</v>
      </c>
      <c r="EB1483" s="426">
        <v>127</v>
      </c>
      <c r="EC1483" s="426">
        <v>128</v>
      </c>
      <c r="ED1483" s="426">
        <v>129</v>
      </c>
      <c r="EE1483" s="426">
        <v>130</v>
      </c>
      <c r="EF1483" s="426">
        <v>131</v>
      </c>
      <c r="EG1483" s="426">
        <v>132</v>
      </c>
      <c r="EH1483" s="426">
        <v>133</v>
      </c>
      <c r="EI1483" s="426">
        <v>134</v>
      </c>
      <c r="EJ1483" s="426">
        <v>135</v>
      </c>
      <c r="EK1483" s="426">
        <v>136</v>
      </c>
      <c r="EL1483" s="426">
        <v>137</v>
      </c>
      <c r="EM1483" s="426">
        <v>138</v>
      </c>
      <c r="EN1483" s="426">
        <v>139</v>
      </c>
      <c r="EO1483" s="426">
        <v>140</v>
      </c>
      <c r="EP1483" s="426">
        <v>141</v>
      </c>
      <c r="EQ1483" s="426">
        <v>142</v>
      </c>
      <c r="ER1483" s="426">
        <v>143</v>
      </c>
      <c r="ES1483" s="426">
        <v>144</v>
      </c>
      <c r="ET1483" s="426">
        <v>145</v>
      </c>
      <c r="EU1483" s="426">
        <v>146</v>
      </c>
      <c r="EV1483" s="426">
        <v>147</v>
      </c>
      <c r="EW1483" s="426">
        <v>148</v>
      </c>
      <c r="EX1483" s="426">
        <v>149</v>
      </c>
      <c r="EY1483" s="426">
        <v>150</v>
      </c>
      <c r="EZ1483" s="426">
        <v>151</v>
      </c>
      <c r="FA1483" s="426">
        <v>152</v>
      </c>
      <c r="FB1483" s="426">
        <v>153</v>
      </c>
      <c r="FC1483" s="426">
        <v>154</v>
      </c>
      <c r="FD1483" s="426">
        <v>155</v>
      </c>
      <c r="FE1483" s="426">
        <v>156</v>
      </c>
      <c r="FF1483" s="426">
        <v>157</v>
      </c>
      <c r="FG1483" s="426">
        <v>158</v>
      </c>
      <c r="FH1483" s="426">
        <v>159</v>
      </c>
      <c r="FI1483" s="426">
        <v>160</v>
      </c>
      <c r="FJ1483" s="426">
        <v>161</v>
      </c>
      <c r="FK1483" s="426">
        <v>162</v>
      </c>
      <c r="FL1483" s="426">
        <v>163</v>
      </c>
      <c r="FM1483" s="426">
        <v>164</v>
      </c>
      <c r="FN1483" s="426">
        <v>165</v>
      </c>
      <c r="FO1483" s="426">
        <v>166</v>
      </c>
      <c r="FP1483" s="426">
        <v>167</v>
      </c>
      <c r="FQ1483" s="426">
        <v>168</v>
      </c>
      <c r="FR1483" s="426">
        <v>169</v>
      </c>
      <c r="FS1483" s="426">
        <v>170</v>
      </c>
      <c r="FT1483" s="426">
        <v>171</v>
      </c>
      <c r="FU1483" s="426">
        <v>172</v>
      </c>
      <c r="FV1483" s="426">
        <v>173</v>
      </c>
      <c r="FW1483" s="426">
        <v>174</v>
      </c>
      <c r="FX1483" s="426">
        <v>175</v>
      </c>
      <c r="FY1483" s="426">
        <v>176</v>
      </c>
      <c r="FZ1483" s="426">
        <v>177</v>
      </c>
      <c r="GA1483" s="426">
        <v>178</v>
      </c>
      <c r="GB1483" s="426">
        <v>179</v>
      </c>
      <c r="GC1483" s="426">
        <v>180</v>
      </c>
      <c r="GD1483" s="426">
        <v>181</v>
      </c>
      <c r="GE1483" s="426">
        <v>182</v>
      </c>
      <c r="GF1483" s="426">
        <v>183</v>
      </c>
      <c r="GG1483" s="426">
        <v>184</v>
      </c>
      <c r="GH1483" s="426">
        <v>185</v>
      </c>
      <c r="GI1483" s="426">
        <v>186</v>
      </c>
      <c r="GJ1483" s="426">
        <v>187</v>
      </c>
      <c r="GK1483" s="426">
        <v>188</v>
      </c>
      <c r="GL1483" s="426">
        <v>189</v>
      </c>
      <c r="GM1483" s="426">
        <v>190</v>
      </c>
      <c r="GN1483" s="426">
        <v>191</v>
      </c>
      <c r="GO1483" s="426">
        <v>192</v>
      </c>
      <c r="GP1483" s="426">
        <v>193</v>
      </c>
      <c r="GQ1483" s="426">
        <v>194</v>
      </c>
      <c r="GR1483" s="426">
        <v>195</v>
      </c>
      <c r="GS1483" s="426">
        <v>196</v>
      </c>
      <c r="GT1483" s="426">
        <v>197</v>
      </c>
      <c r="GU1483" s="426">
        <v>198</v>
      </c>
      <c r="GV1483" s="426">
        <v>199</v>
      </c>
      <c r="GW1483" s="426">
        <v>200</v>
      </c>
      <c r="GX1483" s="426">
        <v>201</v>
      </c>
      <c r="GY1483" s="426">
        <v>202</v>
      </c>
      <c r="GZ1483" s="426">
        <v>203</v>
      </c>
      <c r="HA1483" s="426">
        <v>204</v>
      </c>
      <c r="HB1483" s="426">
        <v>205</v>
      </c>
      <c r="HC1483" s="426">
        <v>206</v>
      </c>
      <c r="HD1483" s="426">
        <v>207</v>
      </c>
      <c r="HE1483" s="426">
        <v>208</v>
      </c>
      <c r="HF1483" s="426">
        <v>209</v>
      </c>
      <c r="HG1483" s="426">
        <v>210</v>
      </c>
      <c r="HH1483" s="426">
        <v>211</v>
      </c>
      <c r="HI1483" s="426">
        <v>212</v>
      </c>
      <c r="HJ1483" s="426">
        <v>213</v>
      </c>
      <c r="HK1483" s="426">
        <v>214</v>
      </c>
      <c r="HL1483" s="426">
        <v>215</v>
      </c>
      <c r="HM1483" s="426">
        <v>216</v>
      </c>
      <c r="HN1483" s="426">
        <v>217</v>
      </c>
      <c r="HO1483" s="426">
        <v>218</v>
      </c>
      <c r="HP1483" s="426">
        <v>219</v>
      </c>
      <c r="HQ1483" s="426">
        <v>220</v>
      </c>
      <c r="HR1483" s="426">
        <v>221</v>
      </c>
      <c r="HS1483" s="426">
        <v>222</v>
      </c>
      <c r="HT1483" s="426">
        <v>223</v>
      </c>
      <c r="HU1483" s="426">
        <v>224</v>
      </c>
      <c r="HV1483" s="426">
        <v>225</v>
      </c>
      <c r="HW1483" s="426">
        <v>226</v>
      </c>
      <c r="HX1483" s="426">
        <v>227</v>
      </c>
      <c r="HY1483" s="426">
        <v>228</v>
      </c>
      <c r="HZ1483" s="426">
        <v>229</v>
      </c>
      <c r="IA1483" s="426">
        <v>230</v>
      </c>
      <c r="IB1483" s="426">
        <v>231</v>
      </c>
      <c r="IC1483" s="426">
        <v>232</v>
      </c>
      <c r="ID1483" s="426">
        <v>233</v>
      </c>
      <c r="IE1483" s="426">
        <v>234</v>
      </c>
      <c r="IF1483" s="426">
        <v>235</v>
      </c>
      <c r="IG1483" s="426">
        <v>236</v>
      </c>
      <c r="IH1483" s="426">
        <v>237</v>
      </c>
      <c r="II1483" s="426">
        <v>238</v>
      </c>
      <c r="IJ1483" s="426">
        <v>239</v>
      </c>
      <c r="IK1483" s="426">
        <v>240</v>
      </c>
      <c r="IL1483" s="426">
        <v>241</v>
      </c>
      <c r="IM1483" s="426">
        <v>242</v>
      </c>
      <c r="IN1483" s="426">
        <v>243</v>
      </c>
      <c r="IO1483" s="426">
        <v>244</v>
      </c>
      <c r="IP1483" s="426">
        <v>245</v>
      </c>
      <c r="IQ1483" s="426">
        <v>246</v>
      </c>
      <c r="IR1483" s="426">
        <v>247</v>
      </c>
      <c r="IS1483" s="426">
        <v>248</v>
      </c>
      <c r="IT1483" s="426">
        <v>249</v>
      </c>
      <c r="IU1483" s="426">
        <v>250</v>
      </c>
      <c r="IV1483" s="426">
        <v>251</v>
      </c>
      <c r="IW1483" s="426">
        <v>252</v>
      </c>
      <c r="IX1483" s="426">
        <v>253</v>
      </c>
      <c r="IY1483" s="426">
        <v>254</v>
      </c>
      <c r="IZ1483" s="426">
        <v>255</v>
      </c>
      <c r="JA1483" s="426">
        <v>256</v>
      </c>
      <c r="JB1483" s="426">
        <v>257</v>
      </c>
      <c r="JC1483" s="426">
        <v>258</v>
      </c>
      <c r="JD1483" s="426">
        <v>259</v>
      </c>
      <c r="JE1483" s="426">
        <v>260</v>
      </c>
      <c r="JF1483" s="426">
        <v>261</v>
      </c>
      <c r="JG1483" s="426">
        <v>262</v>
      </c>
      <c r="JH1483" s="426">
        <v>263</v>
      </c>
      <c r="JI1483" s="426">
        <v>264</v>
      </c>
      <c r="JJ1483" s="426">
        <v>265</v>
      </c>
      <c r="JK1483" s="426">
        <v>266</v>
      </c>
      <c r="JL1483" s="426">
        <v>267</v>
      </c>
      <c r="JM1483" s="426">
        <v>268</v>
      </c>
      <c r="JN1483" s="426">
        <v>269</v>
      </c>
      <c r="JO1483" s="426">
        <v>270</v>
      </c>
      <c r="JP1483" s="426">
        <v>271</v>
      </c>
      <c r="JQ1483" s="426">
        <v>272</v>
      </c>
      <c r="JR1483" s="426">
        <v>273</v>
      </c>
      <c r="JS1483" s="426">
        <v>274</v>
      </c>
      <c r="JT1483" s="426">
        <v>275</v>
      </c>
      <c r="JU1483" s="426">
        <v>276</v>
      </c>
      <c r="JV1483" s="426">
        <v>277</v>
      </c>
      <c r="JW1483" s="426">
        <v>278</v>
      </c>
      <c r="JX1483" s="426">
        <v>279</v>
      </c>
      <c r="JY1483" s="426">
        <v>280</v>
      </c>
      <c r="JZ1483" s="426">
        <v>281</v>
      </c>
      <c r="KA1483" s="426">
        <v>282</v>
      </c>
      <c r="KB1483" s="426">
        <v>283</v>
      </c>
      <c r="KC1483" s="426">
        <v>284</v>
      </c>
      <c r="KD1483" s="426">
        <v>285</v>
      </c>
      <c r="KE1483" s="426">
        <v>286</v>
      </c>
      <c r="KF1483" s="426">
        <v>287</v>
      </c>
      <c r="KG1483" s="426">
        <v>288</v>
      </c>
      <c r="KH1483" s="426">
        <v>289</v>
      </c>
      <c r="KI1483" s="426">
        <v>290</v>
      </c>
      <c r="KJ1483" s="426">
        <v>291</v>
      </c>
      <c r="KK1483" s="426">
        <v>292</v>
      </c>
      <c r="KL1483" s="426">
        <v>293</v>
      </c>
      <c r="KM1483" s="426">
        <v>294</v>
      </c>
      <c r="KN1483" s="426">
        <v>295</v>
      </c>
      <c r="KO1483" s="426">
        <v>296</v>
      </c>
      <c r="KP1483" s="426">
        <v>297</v>
      </c>
      <c r="KQ1483" s="426">
        <v>298</v>
      </c>
      <c r="KR1483" s="426">
        <v>299</v>
      </c>
    </row>
    <row r="1484" spans="4:305" x14ac:dyDescent="0.2">
      <c r="E1484" s="428" t="s">
        <v>157</v>
      </c>
      <c r="F1484" s="426">
        <v>207</v>
      </c>
      <c r="G1484" s="426">
        <v>214</v>
      </c>
      <c r="H1484" s="426">
        <v>237</v>
      </c>
      <c r="I1484" s="426">
        <v>112</v>
      </c>
      <c r="J1484" s="426">
        <v>24</v>
      </c>
      <c r="K1484" s="426">
        <v>228</v>
      </c>
      <c r="L1484" s="426">
        <v>280</v>
      </c>
      <c r="M1484" s="426">
        <v>111</v>
      </c>
      <c r="N1484" s="426">
        <v>31</v>
      </c>
      <c r="O1484" s="426">
        <v>281</v>
      </c>
      <c r="P1484" s="426">
        <v>129</v>
      </c>
      <c r="Q1484" s="426">
        <v>91</v>
      </c>
      <c r="R1484" s="426">
        <v>82</v>
      </c>
      <c r="S1484" s="426">
        <v>173</v>
      </c>
      <c r="T1484" s="426">
        <v>223</v>
      </c>
      <c r="U1484" s="426">
        <v>258</v>
      </c>
      <c r="V1484" s="426">
        <v>249</v>
      </c>
      <c r="W1484" s="426">
        <v>104</v>
      </c>
      <c r="X1484" s="426">
        <v>277</v>
      </c>
      <c r="Y1484" s="426">
        <v>268</v>
      </c>
      <c r="Z1484" s="426">
        <v>22</v>
      </c>
      <c r="AA1484" s="426">
        <v>1</v>
      </c>
      <c r="AB1484" s="426">
        <v>142</v>
      </c>
      <c r="AC1484" s="426">
        <v>62</v>
      </c>
      <c r="AD1484" s="426">
        <v>251</v>
      </c>
      <c r="AE1484" s="426">
        <v>289</v>
      </c>
      <c r="AF1484" s="426">
        <v>195</v>
      </c>
      <c r="AG1484" s="426">
        <v>260</v>
      </c>
      <c r="AH1484" s="426">
        <v>141</v>
      </c>
      <c r="AI1484" s="426">
        <v>233</v>
      </c>
      <c r="AJ1484" s="426">
        <v>59</v>
      </c>
      <c r="AK1484" s="426">
        <v>180</v>
      </c>
      <c r="AL1484" s="426">
        <v>77</v>
      </c>
      <c r="AM1484" s="426">
        <v>38</v>
      </c>
      <c r="AN1484" s="426">
        <v>137</v>
      </c>
      <c r="AO1484" s="426">
        <v>99</v>
      </c>
      <c r="AP1484" s="426">
        <v>85</v>
      </c>
      <c r="AQ1484" s="426">
        <v>232</v>
      </c>
      <c r="AR1484" s="426">
        <v>216</v>
      </c>
      <c r="AS1484" s="426">
        <v>182</v>
      </c>
      <c r="AT1484" s="426">
        <v>7</v>
      </c>
      <c r="AU1484" s="426">
        <v>236</v>
      </c>
      <c r="AV1484" s="426">
        <v>154</v>
      </c>
      <c r="AW1484" s="426">
        <v>265</v>
      </c>
      <c r="AX1484" s="426">
        <v>122</v>
      </c>
      <c r="AY1484" s="426">
        <v>209</v>
      </c>
      <c r="AZ1484" s="426">
        <v>189</v>
      </c>
      <c r="BA1484" s="426">
        <v>167</v>
      </c>
      <c r="BB1484" s="426">
        <v>200</v>
      </c>
      <c r="BC1484" s="426">
        <v>134</v>
      </c>
      <c r="BD1484" s="426">
        <v>115</v>
      </c>
      <c r="BE1484" s="426">
        <v>110</v>
      </c>
      <c r="BF1484" s="426">
        <v>105</v>
      </c>
      <c r="BG1484" s="426">
        <v>126</v>
      </c>
      <c r="BH1484" s="426">
        <v>61</v>
      </c>
      <c r="BI1484" s="426">
        <v>243</v>
      </c>
      <c r="BJ1484" s="426">
        <v>160</v>
      </c>
      <c r="BK1484" s="426">
        <v>152</v>
      </c>
      <c r="BL1484" s="426">
        <v>76</v>
      </c>
      <c r="BM1484" s="426">
        <v>42</v>
      </c>
      <c r="BN1484" s="426">
        <v>264</v>
      </c>
      <c r="BO1484" s="426">
        <v>188</v>
      </c>
      <c r="BP1484" s="426">
        <v>239</v>
      </c>
      <c r="BQ1484" s="426">
        <v>288</v>
      </c>
      <c r="BR1484" s="426">
        <v>234</v>
      </c>
      <c r="BS1484" s="426">
        <v>78</v>
      </c>
      <c r="BT1484" s="426">
        <v>25</v>
      </c>
      <c r="BU1484" s="426">
        <v>120</v>
      </c>
      <c r="BV1484" s="426">
        <v>290</v>
      </c>
      <c r="BW1484" s="426">
        <v>97</v>
      </c>
      <c r="BX1484" s="426">
        <v>95</v>
      </c>
      <c r="BY1484" s="426">
        <v>208</v>
      </c>
      <c r="BZ1484" s="426">
        <v>274</v>
      </c>
      <c r="CA1484" s="426">
        <v>222</v>
      </c>
      <c r="CB1484" s="426">
        <v>171</v>
      </c>
      <c r="CC1484" s="426">
        <v>299</v>
      </c>
      <c r="CD1484" s="426">
        <v>54</v>
      </c>
      <c r="CE1484" s="426">
        <v>144</v>
      </c>
      <c r="CF1484" s="426">
        <v>161</v>
      </c>
      <c r="CG1484" s="426">
        <v>153</v>
      </c>
      <c r="CH1484" s="426">
        <v>30</v>
      </c>
      <c r="CI1484" s="426">
        <v>100</v>
      </c>
      <c r="CJ1484" s="426">
        <v>147</v>
      </c>
      <c r="CK1484" s="426">
        <v>81</v>
      </c>
      <c r="CL1484" s="426">
        <v>168</v>
      </c>
      <c r="CM1484" s="426">
        <v>10</v>
      </c>
      <c r="CN1484" s="426">
        <v>185</v>
      </c>
      <c r="CO1484" s="426">
        <v>16</v>
      </c>
      <c r="CP1484" s="426">
        <v>215</v>
      </c>
      <c r="CQ1484" s="426">
        <v>86</v>
      </c>
      <c r="CR1484" s="426">
        <v>15</v>
      </c>
      <c r="CS1484" s="426">
        <v>73</v>
      </c>
      <c r="CT1484" s="426">
        <v>106</v>
      </c>
      <c r="CU1484" s="426">
        <v>298</v>
      </c>
      <c r="CV1484" s="426">
        <v>271</v>
      </c>
      <c r="CW1484" s="426">
        <v>124</v>
      </c>
      <c r="CX1484" s="426">
        <v>230</v>
      </c>
      <c r="CY1484" s="426">
        <v>169</v>
      </c>
      <c r="CZ1484" s="426">
        <v>293</v>
      </c>
      <c r="DA1484" s="426">
        <v>278</v>
      </c>
      <c r="DB1484" s="426">
        <v>219</v>
      </c>
      <c r="DC1484" s="426">
        <v>14</v>
      </c>
      <c r="DD1484" s="426">
        <v>75</v>
      </c>
      <c r="DE1484" s="426">
        <v>138</v>
      </c>
      <c r="DF1484" s="426">
        <v>229</v>
      </c>
      <c r="DG1484" s="426">
        <v>254</v>
      </c>
      <c r="DH1484" s="426">
        <v>198</v>
      </c>
      <c r="DI1484" s="426">
        <v>71</v>
      </c>
      <c r="DJ1484" s="426">
        <v>187</v>
      </c>
      <c r="DK1484" s="426">
        <v>213</v>
      </c>
      <c r="DL1484" s="426">
        <v>163</v>
      </c>
      <c r="DM1484" s="426">
        <v>53</v>
      </c>
      <c r="DN1484" s="426">
        <v>179</v>
      </c>
      <c r="DO1484" s="426">
        <v>33</v>
      </c>
      <c r="DP1484" s="426">
        <v>101</v>
      </c>
      <c r="DQ1484" s="426">
        <v>68</v>
      </c>
      <c r="DR1484" s="426">
        <v>45</v>
      </c>
      <c r="DS1484" s="426">
        <v>174</v>
      </c>
      <c r="DT1484" s="426">
        <v>158</v>
      </c>
      <c r="DU1484" s="426">
        <v>57</v>
      </c>
      <c r="DV1484" s="426">
        <v>4</v>
      </c>
      <c r="DW1484" s="426">
        <v>50</v>
      </c>
      <c r="DX1484" s="426">
        <v>244</v>
      </c>
      <c r="DY1484" s="426">
        <v>192</v>
      </c>
      <c r="DZ1484" s="426">
        <v>203</v>
      </c>
      <c r="EA1484" s="426">
        <v>19</v>
      </c>
      <c r="EB1484" s="426">
        <v>80</v>
      </c>
      <c r="EC1484" s="426">
        <v>117</v>
      </c>
      <c r="ED1484" s="426">
        <v>92</v>
      </c>
      <c r="EE1484" s="426">
        <v>266</v>
      </c>
      <c r="EF1484" s="426">
        <v>159</v>
      </c>
      <c r="EG1484" s="426">
        <v>275</v>
      </c>
      <c r="EH1484" s="426">
        <v>211</v>
      </c>
      <c r="EI1484" s="426">
        <v>21</v>
      </c>
      <c r="EJ1484" s="426">
        <v>186</v>
      </c>
      <c r="EK1484" s="426">
        <v>69</v>
      </c>
      <c r="EL1484" s="426">
        <v>273</v>
      </c>
      <c r="EM1484" s="426">
        <v>155</v>
      </c>
      <c r="EN1484" s="426">
        <v>170</v>
      </c>
      <c r="EO1484" s="426">
        <v>146</v>
      </c>
      <c r="EP1484" s="426">
        <v>58</v>
      </c>
      <c r="EQ1484" s="426">
        <v>226</v>
      </c>
      <c r="ER1484" s="426">
        <v>46</v>
      </c>
      <c r="ES1484" s="426">
        <v>107</v>
      </c>
      <c r="ET1484" s="426">
        <v>257</v>
      </c>
      <c r="EU1484" s="426">
        <v>145</v>
      </c>
      <c r="EV1484" s="426">
        <v>114</v>
      </c>
      <c r="EW1484" s="426">
        <v>220</v>
      </c>
      <c r="EX1484" s="426">
        <v>183</v>
      </c>
      <c r="EY1484" s="426">
        <v>231</v>
      </c>
      <c r="EZ1484" s="426">
        <v>64</v>
      </c>
      <c r="FA1484" s="426">
        <v>44</v>
      </c>
      <c r="FB1484" s="426">
        <v>221</v>
      </c>
      <c r="FC1484" s="426">
        <v>201</v>
      </c>
      <c r="FD1484" s="426">
        <v>156</v>
      </c>
      <c r="FE1484" s="426">
        <v>119</v>
      </c>
      <c r="FF1484" s="426">
        <v>181</v>
      </c>
      <c r="FG1484" s="426">
        <v>9</v>
      </c>
      <c r="FH1484" s="426">
        <v>196</v>
      </c>
      <c r="FI1484" s="426">
        <v>36</v>
      </c>
      <c r="FJ1484" s="426">
        <v>70</v>
      </c>
      <c r="FK1484" s="426">
        <v>164</v>
      </c>
      <c r="FL1484" s="426">
        <v>51</v>
      </c>
      <c r="FM1484" s="426">
        <v>291</v>
      </c>
      <c r="FN1484" s="426">
        <v>47</v>
      </c>
      <c r="FO1484" s="426">
        <v>150</v>
      </c>
      <c r="FP1484" s="426">
        <v>238</v>
      </c>
      <c r="FQ1484" s="426">
        <v>199</v>
      </c>
      <c r="FR1484" s="426">
        <v>151</v>
      </c>
      <c r="FS1484" s="426">
        <v>166</v>
      </c>
      <c r="FT1484" s="426">
        <v>283</v>
      </c>
      <c r="FU1484" s="426">
        <v>184</v>
      </c>
      <c r="FV1484" s="426">
        <v>279</v>
      </c>
      <c r="FW1484" s="426">
        <v>172</v>
      </c>
      <c r="FX1484" s="426">
        <v>204</v>
      </c>
      <c r="FY1484" s="426">
        <v>190</v>
      </c>
      <c r="FZ1484" s="426">
        <v>295</v>
      </c>
      <c r="GA1484" s="426">
        <v>285</v>
      </c>
      <c r="GB1484" s="426">
        <v>127</v>
      </c>
      <c r="GC1484" s="426">
        <v>29</v>
      </c>
      <c r="GD1484" s="426">
        <v>102</v>
      </c>
      <c r="GE1484" s="426">
        <v>149</v>
      </c>
      <c r="GF1484" s="426">
        <v>157</v>
      </c>
      <c r="GG1484" s="426">
        <v>261</v>
      </c>
      <c r="GH1484" s="426">
        <v>136</v>
      </c>
      <c r="GI1484" s="426">
        <v>130</v>
      </c>
      <c r="GJ1484" s="426">
        <v>118</v>
      </c>
      <c r="GK1484" s="426">
        <v>269</v>
      </c>
      <c r="GL1484" s="426">
        <v>246</v>
      </c>
      <c r="GM1484" s="426">
        <v>162</v>
      </c>
      <c r="GN1484" s="426">
        <v>272</v>
      </c>
      <c r="GO1484" s="426">
        <v>74</v>
      </c>
      <c r="GP1484" s="426">
        <v>287</v>
      </c>
      <c r="GQ1484" s="426">
        <v>191</v>
      </c>
      <c r="GR1484" s="426">
        <v>63</v>
      </c>
      <c r="GS1484" s="426">
        <v>12</v>
      </c>
      <c r="GT1484" s="426">
        <v>84</v>
      </c>
      <c r="GU1484" s="426">
        <v>255</v>
      </c>
      <c r="GV1484" s="426">
        <v>286</v>
      </c>
      <c r="GW1484" s="426">
        <v>241</v>
      </c>
      <c r="GX1484" s="426">
        <v>248</v>
      </c>
      <c r="GY1484" s="426">
        <v>43</v>
      </c>
      <c r="GZ1484" s="426">
        <v>284</v>
      </c>
      <c r="HA1484" s="426">
        <v>143</v>
      </c>
      <c r="HB1484" s="426">
        <v>28</v>
      </c>
      <c r="HC1484" s="426">
        <v>217</v>
      </c>
      <c r="HD1484" s="426">
        <v>206</v>
      </c>
      <c r="HE1484" s="426">
        <v>87</v>
      </c>
      <c r="HF1484" s="426">
        <v>140</v>
      </c>
      <c r="HG1484" s="426">
        <v>227</v>
      </c>
      <c r="HH1484" s="426">
        <v>235</v>
      </c>
      <c r="HI1484" s="426">
        <v>26</v>
      </c>
      <c r="HJ1484" s="426">
        <v>250</v>
      </c>
      <c r="HK1484" s="426">
        <v>121</v>
      </c>
      <c r="HL1484" s="426">
        <v>267</v>
      </c>
      <c r="HM1484" s="426">
        <v>83</v>
      </c>
      <c r="HN1484" s="426">
        <v>205</v>
      </c>
      <c r="HO1484" s="426">
        <v>210</v>
      </c>
      <c r="HP1484" s="426">
        <v>296</v>
      </c>
      <c r="HQ1484" s="426">
        <v>52</v>
      </c>
      <c r="HR1484" s="426">
        <v>108</v>
      </c>
      <c r="HS1484" s="426">
        <v>8</v>
      </c>
      <c r="HT1484" s="426">
        <v>270</v>
      </c>
      <c r="HU1484" s="426">
        <v>27</v>
      </c>
      <c r="HV1484" s="426">
        <v>37</v>
      </c>
      <c r="HW1484" s="426">
        <v>40</v>
      </c>
      <c r="HX1484" s="426">
        <v>128</v>
      </c>
      <c r="HY1484" s="426">
        <v>11</v>
      </c>
      <c r="HZ1484" s="426">
        <v>23</v>
      </c>
      <c r="IA1484" s="426">
        <v>292</v>
      </c>
      <c r="IB1484" s="426">
        <v>55</v>
      </c>
      <c r="IC1484" s="426">
        <v>148</v>
      </c>
      <c r="ID1484" s="426">
        <v>240</v>
      </c>
      <c r="IE1484" s="426">
        <v>18</v>
      </c>
      <c r="IF1484" s="426">
        <v>72</v>
      </c>
      <c r="IG1484" s="426">
        <v>98</v>
      </c>
      <c r="IH1484" s="426">
        <v>178</v>
      </c>
      <c r="II1484" s="426">
        <v>79</v>
      </c>
      <c r="IJ1484" s="426">
        <v>135</v>
      </c>
      <c r="IK1484" s="426">
        <v>276</v>
      </c>
      <c r="IL1484" s="426">
        <v>259</v>
      </c>
      <c r="IM1484" s="426">
        <v>139</v>
      </c>
      <c r="IN1484" s="426">
        <v>17</v>
      </c>
      <c r="IO1484" s="426">
        <v>197</v>
      </c>
      <c r="IP1484" s="426">
        <v>294</v>
      </c>
      <c r="IQ1484" s="426">
        <v>177</v>
      </c>
      <c r="IR1484" s="426">
        <v>194</v>
      </c>
      <c r="IS1484" s="426">
        <v>165</v>
      </c>
      <c r="IT1484" s="426">
        <v>253</v>
      </c>
      <c r="IU1484" s="426">
        <v>89</v>
      </c>
      <c r="IV1484" s="426">
        <v>65</v>
      </c>
      <c r="IW1484" s="426">
        <v>113</v>
      </c>
      <c r="IX1484" s="426">
        <v>242</v>
      </c>
      <c r="IY1484" s="426">
        <v>13</v>
      </c>
      <c r="IZ1484" s="426">
        <v>176</v>
      </c>
      <c r="JA1484" s="426">
        <v>252</v>
      </c>
      <c r="JB1484" s="426">
        <v>35</v>
      </c>
      <c r="JC1484" s="426">
        <v>256</v>
      </c>
      <c r="JD1484" s="426">
        <v>2</v>
      </c>
      <c r="JE1484" s="426">
        <v>297</v>
      </c>
      <c r="JF1484" s="426">
        <v>282</v>
      </c>
      <c r="JG1484" s="426">
        <v>263</v>
      </c>
      <c r="JH1484" s="426">
        <v>175</v>
      </c>
      <c r="JI1484" s="426">
        <v>247</v>
      </c>
      <c r="JJ1484" s="426">
        <v>93</v>
      </c>
      <c r="JK1484" s="426">
        <v>5</v>
      </c>
      <c r="JL1484" s="426">
        <v>48</v>
      </c>
      <c r="JM1484" s="426">
        <v>32</v>
      </c>
      <c r="JN1484" s="426">
        <v>245</v>
      </c>
      <c r="JO1484" s="426">
        <v>116</v>
      </c>
      <c r="JP1484" s="426">
        <v>88</v>
      </c>
      <c r="JQ1484" s="426">
        <v>133</v>
      </c>
      <c r="JR1484" s="426">
        <v>212</v>
      </c>
      <c r="JS1484" s="426">
        <v>96</v>
      </c>
      <c r="JT1484" s="426">
        <v>34</v>
      </c>
      <c r="JU1484" s="426">
        <v>94</v>
      </c>
      <c r="JV1484" s="426">
        <v>6</v>
      </c>
      <c r="JW1484" s="426">
        <v>41</v>
      </c>
      <c r="JX1484" s="426">
        <v>66</v>
      </c>
      <c r="JY1484" s="426">
        <v>202</v>
      </c>
      <c r="JZ1484" s="426">
        <v>103</v>
      </c>
      <c r="KA1484" s="426">
        <v>49</v>
      </c>
      <c r="KB1484" s="426">
        <v>262</v>
      </c>
      <c r="KC1484" s="426">
        <v>20</v>
      </c>
      <c r="KD1484" s="426">
        <v>123</v>
      </c>
      <c r="KE1484" s="426">
        <v>225</v>
      </c>
      <c r="KF1484" s="426">
        <v>218</v>
      </c>
      <c r="KG1484" s="426">
        <v>131</v>
      </c>
      <c r="KH1484" s="426">
        <v>67</v>
      </c>
      <c r="KI1484" s="426">
        <v>193</v>
      </c>
      <c r="KJ1484" s="426">
        <v>132</v>
      </c>
      <c r="KK1484" s="426">
        <v>125</v>
      </c>
      <c r="KL1484" s="426">
        <v>39</v>
      </c>
      <c r="KM1484" s="426">
        <v>60</v>
      </c>
      <c r="KN1484" s="426">
        <v>3</v>
      </c>
      <c r="KO1484" s="426">
        <v>224</v>
      </c>
      <c r="KP1484" s="426">
        <v>109</v>
      </c>
      <c r="KQ1484" s="426">
        <v>90</v>
      </c>
      <c r="KR1484" s="426">
        <v>56</v>
      </c>
    </row>
    <row r="1485" spans="4:305" x14ac:dyDescent="0.2">
      <c r="E1485" s="428" t="s">
        <v>159</v>
      </c>
      <c r="F1485" s="426">
        <v>173</v>
      </c>
      <c r="G1485" s="426">
        <v>298</v>
      </c>
      <c r="H1485" s="426">
        <v>156</v>
      </c>
      <c r="I1485" s="426">
        <v>55</v>
      </c>
      <c r="J1485" s="426">
        <v>289</v>
      </c>
      <c r="K1485" s="426">
        <v>213</v>
      </c>
      <c r="L1485" s="426">
        <v>176</v>
      </c>
      <c r="M1485" s="426">
        <v>171</v>
      </c>
      <c r="N1485" s="426">
        <v>152</v>
      </c>
      <c r="O1485" s="426">
        <v>108</v>
      </c>
      <c r="P1485" s="426">
        <v>222</v>
      </c>
      <c r="Q1485" s="426">
        <v>56</v>
      </c>
      <c r="R1485" s="426">
        <v>275</v>
      </c>
      <c r="S1485" s="426">
        <v>83</v>
      </c>
      <c r="T1485" s="426">
        <v>114</v>
      </c>
      <c r="U1485" s="426">
        <v>34</v>
      </c>
      <c r="V1485" s="426">
        <v>220</v>
      </c>
      <c r="W1485" s="426">
        <v>72</v>
      </c>
      <c r="X1485" s="426">
        <v>256</v>
      </c>
      <c r="Y1485" s="426">
        <v>163</v>
      </c>
      <c r="Z1485" s="426">
        <v>67</v>
      </c>
      <c r="AA1485" s="426">
        <v>20</v>
      </c>
      <c r="AB1485" s="426">
        <v>162</v>
      </c>
      <c r="AC1485" s="426">
        <v>181</v>
      </c>
      <c r="AD1485" s="426">
        <v>157</v>
      </c>
      <c r="AE1485" s="426">
        <v>35</v>
      </c>
      <c r="AF1485" s="426">
        <v>3</v>
      </c>
      <c r="AG1485" s="426">
        <v>25</v>
      </c>
      <c r="AH1485" s="426">
        <v>100</v>
      </c>
      <c r="AI1485" s="426">
        <v>219</v>
      </c>
      <c r="AJ1485" s="426">
        <v>267</v>
      </c>
      <c r="AK1485" s="426">
        <v>138</v>
      </c>
      <c r="AL1485" s="426">
        <v>92</v>
      </c>
      <c r="AM1485" s="426">
        <v>177</v>
      </c>
      <c r="AN1485" s="426">
        <v>226</v>
      </c>
      <c r="AO1485" s="426">
        <v>104</v>
      </c>
      <c r="AP1485" s="426">
        <v>276</v>
      </c>
      <c r="AQ1485" s="426">
        <v>42</v>
      </c>
      <c r="AR1485" s="426">
        <v>1</v>
      </c>
      <c r="AS1485" s="426">
        <v>246</v>
      </c>
      <c r="AT1485" s="426">
        <v>244</v>
      </c>
      <c r="AU1485" s="426">
        <v>251</v>
      </c>
      <c r="AV1485" s="426">
        <v>94</v>
      </c>
      <c r="AW1485" s="426">
        <v>236</v>
      </c>
      <c r="AX1485" s="426">
        <v>264</v>
      </c>
      <c r="AY1485" s="426">
        <v>197</v>
      </c>
      <c r="AZ1485" s="426">
        <v>233</v>
      </c>
      <c r="BA1485" s="426">
        <v>49</v>
      </c>
      <c r="BB1485" s="426">
        <v>95</v>
      </c>
      <c r="BC1485" s="426">
        <v>12</v>
      </c>
      <c r="BD1485" s="426">
        <v>253</v>
      </c>
      <c r="BE1485" s="426">
        <v>10</v>
      </c>
      <c r="BF1485" s="426">
        <v>50</v>
      </c>
      <c r="BG1485" s="426">
        <v>132</v>
      </c>
      <c r="BH1485" s="426">
        <v>71</v>
      </c>
      <c r="BI1485" s="426">
        <v>93</v>
      </c>
      <c r="BJ1485" s="426">
        <v>284</v>
      </c>
      <c r="BK1485" s="426">
        <v>70</v>
      </c>
      <c r="BL1485" s="426">
        <v>232</v>
      </c>
      <c r="BM1485" s="426">
        <v>224</v>
      </c>
      <c r="BN1485" s="426">
        <v>223</v>
      </c>
      <c r="BO1485" s="426">
        <v>268</v>
      </c>
      <c r="BP1485" s="426">
        <v>60</v>
      </c>
      <c r="BQ1485" s="426">
        <v>248</v>
      </c>
      <c r="BR1485" s="426">
        <v>242</v>
      </c>
      <c r="BS1485" s="426">
        <v>109</v>
      </c>
      <c r="BT1485" s="426">
        <v>96</v>
      </c>
      <c r="BU1485" s="426">
        <v>247</v>
      </c>
      <c r="BV1485" s="426">
        <v>195</v>
      </c>
      <c r="BW1485" s="426">
        <v>291</v>
      </c>
      <c r="BX1485" s="426">
        <v>140</v>
      </c>
      <c r="BY1485" s="426">
        <v>175</v>
      </c>
      <c r="BZ1485" s="426">
        <v>129</v>
      </c>
      <c r="CA1485" s="426">
        <v>148</v>
      </c>
      <c r="CB1485" s="426">
        <v>6</v>
      </c>
      <c r="CC1485" s="426">
        <v>215</v>
      </c>
      <c r="CD1485" s="426">
        <v>293</v>
      </c>
      <c r="CE1485" s="426">
        <v>257</v>
      </c>
      <c r="CF1485" s="426">
        <v>97</v>
      </c>
      <c r="CG1485" s="426">
        <v>26</v>
      </c>
      <c r="CH1485" s="426">
        <v>135</v>
      </c>
      <c r="CI1485" s="426">
        <v>161</v>
      </c>
      <c r="CJ1485" s="426">
        <v>296</v>
      </c>
      <c r="CK1485" s="426">
        <v>266</v>
      </c>
      <c r="CL1485" s="426">
        <v>218</v>
      </c>
      <c r="CM1485" s="426">
        <v>180</v>
      </c>
      <c r="CN1485" s="426">
        <v>174</v>
      </c>
      <c r="CO1485" s="426">
        <v>14</v>
      </c>
      <c r="CP1485" s="426">
        <v>117</v>
      </c>
      <c r="CQ1485" s="426">
        <v>44</v>
      </c>
      <c r="CR1485" s="426">
        <v>255</v>
      </c>
      <c r="CS1485" s="426">
        <v>124</v>
      </c>
      <c r="CT1485" s="426">
        <v>137</v>
      </c>
      <c r="CU1485" s="426">
        <v>115</v>
      </c>
      <c r="CV1485" s="426">
        <v>7</v>
      </c>
      <c r="CW1485" s="426">
        <v>112</v>
      </c>
      <c r="CX1485" s="426">
        <v>278</v>
      </c>
      <c r="CY1485" s="426">
        <v>19</v>
      </c>
      <c r="CZ1485" s="426">
        <v>228</v>
      </c>
      <c r="DA1485" s="426">
        <v>48</v>
      </c>
      <c r="DB1485" s="426">
        <v>155</v>
      </c>
      <c r="DC1485" s="426">
        <v>31</v>
      </c>
      <c r="DD1485" s="426">
        <v>80</v>
      </c>
      <c r="DE1485" s="426">
        <v>287</v>
      </c>
      <c r="DF1485" s="426">
        <v>212</v>
      </c>
      <c r="DG1485" s="426">
        <v>270</v>
      </c>
      <c r="DH1485" s="426">
        <v>126</v>
      </c>
      <c r="DI1485" s="426">
        <v>241</v>
      </c>
      <c r="DJ1485" s="426">
        <v>237</v>
      </c>
      <c r="DK1485" s="426">
        <v>209</v>
      </c>
      <c r="DL1485" s="426">
        <v>33</v>
      </c>
      <c r="DM1485" s="426">
        <v>86</v>
      </c>
      <c r="DN1485" s="426">
        <v>122</v>
      </c>
      <c r="DO1485" s="426">
        <v>211</v>
      </c>
      <c r="DP1485" s="426">
        <v>142</v>
      </c>
      <c r="DQ1485" s="426">
        <v>260</v>
      </c>
      <c r="DR1485" s="426">
        <v>288</v>
      </c>
      <c r="DS1485" s="426">
        <v>159</v>
      </c>
      <c r="DT1485" s="426">
        <v>110</v>
      </c>
      <c r="DU1485" s="426">
        <v>149</v>
      </c>
      <c r="DV1485" s="426">
        <v>240</v>
      </c>
      <c r="DW1485" s="426">
        <v>105</v>
      </c>
      <c r="DX1485" s="426">
        <v>2</v>
      </c>
      <c r="DY1485" s="426">
        <v>182</v>
      </c>
      <c r="DZ1485" s="426">
        <v>88</v>
      </c>
      <c r="EA1485" s="426">
        <v>202</v>
      </c>
      <c r="EB1485" s="426">
        <v>259</v>
      </c>
      <c r="EC1485" s="426">
        <v>64</v>
      </c>
      <c r="ED1485" s="426">
        <v>188</v>
      </c>
      <c r="EE1485" s="426">
        <v>207</v>
      </c>
      <c r="EF1485" s="426">
        <v>160</v>
      </c>
      <c r="EG1485" s="426">
        <v>179</v>
      </c>
      <c r="EH1485" s="426">
        <v>85</v>
      </c>
      <c r="EI1485" s="426">
        <v>5</v>
      </c>
      <c r="EJ1485" s="426">
        <v>128</v>
      </c>
      <c r="EK1485" s="426">
        <v>265</v>
      </c>
      <c r="EL1485" s="426">
        <v>243</v>
      </c>
      <c r="EM1485" s="426">
        <v>299</v>
      </c>
      <c r="EN1485" s="426">
        <v>206</v>
      </c>
      <c r="EO1485" s="426">
        <v>69</v>
      </c>
      <c r="EP1485" s="426">
        <v>285</v>
      </c>
      <c r="EQ1485" s="426">
        <v>90</v>
      </c>
      <c r="ER1485" s="426">
        <v>189</v>
      </c>
      <c r="ES1485" s="426">
        <v>150</v>
      </c>
      <c r="ET1485" s="426">
        <v>22</v>
      </c>
      <c r="EU1485" s="426">
        <v>203</v>
      </c>
      <c r="EV1485" s="426">
        <v>170</v>
      </c>
      <c r="EW1485" s="426">
        <v>261</v>
      </c>
      <c r="EX1485" s="426">
        <v>52</v>
      </c>
      <c r="EY1485" s="426">
        <v>99</v>
      </c>
      <c r="EZ1485" s="426">
        <v>134</v>
      </c>
      <c r="FA1485" s="426">
        <v>63</v>
      </c>
      <c r="FB1485" s="426">
        <v>136</v>
      </c>
      <c r="FC1485" s="426">
        <v>91</v>
      </c>
      <c r="FD1485" s="426">
        <v>103</v>
      </c>
      <c r="FE1485" s="426">
        <v>57</v>
      </c>
      <c r="FF1485" s="426">
        <v>39</v>
      </c>
      <c r="FG1485" s="426">
        <v>187</v>
      </c>
      <c r="FH1485" s="426">
        <v>116</v>
      </c>
      <c r="FI1485" s="426">
        <v>272</v>
      </c>
      <c r="FJ1485" s="426">
        <v>184</v>
      </c>
      <c r="FK1485" s="426">
        <v>269</v>
      </c>
      <c r="FL1485" s="426">
        <v>4</v>
      </c>
      <c r="FM1485" s="426">
        <v>225</v>
      </c>
      <c r="FN1485" s="426">
        <v>98</v>
      </c>
      <c r="FO1485" s="426">
        <v>210</v>
      </c>
      <c r="FP1485" s="426">
        <v>89</v>
      </c>
      <c r="FQ1485" s="426">
        <v>62</v>
      </c>
      <c r="FR1485" s="426">
        <v>217</v>
      </c>
      <c r="FS1485" s="426">
        <v>283</v>
      </c>
      <c r="FT1485" s="426">
        <v>84</v>
      </c>
      <c r="FU1485" s="426">
        <v>21</v>
      </c>
      <c r="FV1485" s="426">
        <v>214</v>
      </c>
      <c r="FW1485" s="426">
        <v>58</v>
      </c>
      <c r="FX1485" s="426">
        <v>151</v>
      </c>
      <c r="FY1485" s="426">
        <v>294</v>
      </c>
      <c r="FZ1485" s="426">
        <v>274</v>
      </c>
      <c r="GA1485" s="426">
        <v>297</v>
      </c>
      <c r="GB1485" s="426">
        <v>102</v>
      </c>
      <c r="GC1485" s="426">
        <v>216</v>
      </c>
      <c r="GD1485" s="426">
        <v>164</v>
      </c>
      <c r="GE1485" s="426">
        <v>250</v>
      </c>
      <c r="GF1485" s="426">
        <v>76</v>
      </c>
      <c r="GG1485" s="426">
        <v>65</v>
      </c>
      <c r="GH1485" s="426">
        <v>46</v>
      </c>
      <c r="GI1485" s="426">
        <v>168</v>
      </c>
      <c r="GJ1485" s="426">
        <v>271</v>
      </c>
      <c r="GK1485" s="426">
        <v>172</v>
      </c>
      <c r="GL1485" s="426">
        <v>292</v>
      </c>
      <c r="GM1485" s="426">
        <v>82</v>
      </c>
      <c r="GN1485" s="426">
        <v>75</v>
      </c>
      <c r="GO1485" s="426">
        <v>144</v>
      </c>
      <c r="GP1485" s="426">
        <v>191</v>
      </c>
      <c r="GQ1485" s="426">
        <v>262</v>
      </c>
      <c r="GR1485" s="426">
        <v>196</v>
      </c>
      <c r="GS1485" s="426">
        <v>28</v>
      </c>
      <c r="GT1485" s="426">
        <v>40</v>
      </c>
      <c r="GU1485" s="426">
        <v>231</v>
      </c>
      <c r="GV1485" s="426">
        <v>53</v>
      </c>
      <c r="GW1485" s="426">
        <v>282</v>
      </c>
      <c r="GX1485" s="426">
        <v>193</v>
      </c>
      <c r="GY1485" s="426">
        <v>123</v>
      </c>
      <c r="GZ1485" s="426">
        <v>205</v>
      </c>
      <c r="HA1485" s="426">
        <v>133</v>
      </c>
      <c r="HB1485" s="426">
        <v>73</v>
      </c>
      <c r="HC1485" s="426">
        <v>153</v>
      </c>
      <c r="HD1485" s="426">
        <v>165</v>
      </c>
      <c r="HE1485" s="426">
        <v>139</v>
      </c>
      <c r="HF1485" s="426">
        <v>61</v>
      </c>
      <c r="HG1485" s="426">
        <v>77</v>
      </c>
      <c r="HH1485" s="426">
        <v>29</v>
      </c>
      <c r="HI1485" s="426">
        <v>120</v>
      </c>
      <c r="HJ1485" s="426">
        <v>201</v>
      </c>
      <c r="HK1485" s="426">
        <v>43</v>
      </c>
      <c r="HL1485" s="426">
        <v>32</v>
      </c>
      <c r="HM1485" s="426">
        <v>9</v>
      </c>
      <c r="HN1485" s="426">
        <v>13</v>
      </c>
      <c r="HO1485" s="426">
        <v>30</v>
      </c>
      <c r="HP1485" s="426">
        <v>190</v>
      </c>
      <c r="HQ1485" s="426">
        <v>258</v>
      </c>
      <c r="HR1485" s="426">
        <v>194</v>
      </c>
      <c r="HS1485" s="426">
        <v>38</v>
      </c>
      <c r="HT1485" s="426">
        <v>101</v>
      </c>
      <c r="HU1485" s="426">
        <v>11</v>
      </c>
      <c r="HV1485" s="426">
        <v>119</v>
      </c>
      <c r="HW1485" s="426">
        <v>204</v>
      </c>
      <c r="HX1485" s="426">
        <v>130</v>
      </c>
      <c r="HY1485" s="426">
        <v>37</v>
      </c>
      <c r="HZ1485" s="426">
        <v>15</v>
      </c>
      <c r="IA1485" s="426">
        <v>16</v>
      </c>
      <c r="IB1485" s="426">
        <v>200</v>
      </c>
      <c r="IC1485" s="426">
        <v>66</v>
      </c>
      <c r="ID1485" s="426">
        <v>145</v>
      </c>
      <c r="IE1485" s="426">
        <v>78</v>
      </c>
      <c r="IF1485" s="426">
        <v>192</v>
      </c>
      <c r="IG1485" s="426">
        <v>127</v>
      </c>
      <c r="IH1485" s="426">
        <v>279</v>
      </c>
      <c r="II1485" s="426">
        <v>146</v>
      </c>
      <c r="IJ1485" s="426">
        <v>87</v>
      </c>
      <c r="IK1485" s="426">
        <v>208</v>
      </c>
      <c r="IL1485" s="426">
        <v>183</v>
      </c>
      <c r="IM1485" s="426">
        <v>239</v>
      </c>
      <c r="IN1485" s="426">
        <v>81</v>
      </c>
      <c r="IO1485" s="426">
        <v>221</v>
      </c>
      <c r="IP1485" s="426">
        <v>167</v>
      </c>
      <c r="IQ1485" s="426">
        <v>47</v>
      </c>
      <c r="IR1485" s="426">
        <v>154</v>
      </c>
      <c r="IS1485" s="426">
        <v>254</v>
      </c>
      <c r="IT1485" s="426">
        <v>106</v>
      </c>
      <c r="IU1485" s="426">
        <v>111</v>
      </c>
      <c r="IV1485" s="426">
        <v>125</v>
      </c>
      <c r="IW1485" s="426">
        <v>24</v>
      </c>
      <c r="IX1485" s="426">
        <v>249</v>
      </c>
      <c r="IY1485" s="426">
        <v>178</v>
      </c>
      <c r="IZ1485" s="426">
        <v>17</v>
      </c>
      <c r="JA1485" s="426">
        <v>245</v>
      </c>
      <c r="JB1485" s="426">
        <v>166</v>
      </c>
      <c r="JC1485" s="426">
        <v>54</v>
      </c>
      <c r="JD1485" s="426">
        <v>235</v>
      </c>
      <c r="JE1485" s="426">
        <v>8</v>
      </c>
      <c r="JF1485" s="426">
        <v>230</v>
      </c>
      <c r="JG1485" s="426">
        <v>23</v>
      </c>
      <c r="JH1485" s="426">
        <v>185</v>
      </c>
      <c r="JI1485" s="426">
        <v>273</v>
      </c>
      <c r="JJ1485" s="426">
        <v>263</v>
      </c>
      <c r="JK1485" s="426">
        <v>143</v>
      </c>
      <c r="JL1485" s="426">
        <v>131</v>
      </c>
      <c r="JM1485" s="426">
        <v>107</v>
      </c>
      <c r="JN1485" s="426">
        <v>198</v>
      </c>
      <c r="JO1485" s="426">
        <v>118</v>
      </c>
      <c r="JP1485" s="426">
        <v>169</v>
      </c>
      <c r="JQ1485" s="426">
        <v>18</v>
      </c>
      <c r="JR1485" s="426">
        <v>281</v>
      </c>
      <c r="JS1485" s="426">
        <v>41</v>
      </c>
      <c r="JT1485" s="426">
        <v>68</v>
      </c>
      <c r="JU1485" s="426">
        <v>234</v>
      </c>
      <c r="JV1485" s="426">
        <v>199</v>
      </c>
      <c r="JW1485" s="426">
        <v>277</v>
      </c>
      <c r="JX1485" s="426">
        <v>147</v>
      </c>
      <c r="JY1485" s="426">
        <v>252</v>
      </c>
      <c r="JZ1485" s="426">
        <v>229</v>
      </c>
      <c r="KA1485" s="426">
        <v>121</v>
      </c>
      <c r="KB1485" s="426">
        <v>45</v>
      </c>
      <c r="KC1485" s="426">
        <v>238</v>
      </c>
      <c r="KD1485" s="426">
        <v>113</v>
      </c>
      <c r="KE1485" s="426">
        <v>27</v>
      </c>
      <c r="KF1485" s="426">
        <v>141</v>
      </c>
      <c r="KG1485" s="426">
        <v>280</v>
      </c>
      <c r="KH1485" s="426">
        <v>186</v>
      </c>
      <c r="KI1485" s="426">
        <v>286</v>
      </c>
      <c r="KJ1485" s="426">
        <v>295</v>
      </c>
      <c r="KK1485" s="426">
        <v>158</v>
      </c>
      <c r="KL1485" s="426">
        <v>74</v>
      </c>
      <c r="KM1485" s="426">
        <v>36</v>
      </c>
      <c r="KN1485" s="426">
        <v>59</v>
      </c>
      <c r="KO1485" s="426">
        <v>290</v>
      </c>
      <c r="KP1485" s="426">
        <v>79</v>
      </c>
      <c r="KQ1485" s="426">
        <v>227</v>
      </c>
      <c r="KR1485" s="426">
        <v>51</v>
      </c>
    </row>
    <row r="1487" spans="4:305" x14ac:dyDescent="0.2">
      <c r="D1487" s="429">
        <v>300</v>
      </c>
      <c r="E1487" s="429" t="s">
        <v>179</v>
      </c>
    </row>
    <row r="1488" spans="4:305" x14ac:dyDescent="0.2">
      <c r="E1488" s="428" t="s">
        <v>130</v>
      </c>
      <c r="F1488" s="426">
        <v>1</v>
      </c>
      <c r="G1488" s="426">
        <v>2</v>
      </c>
      <c r="H1488" s="426">
        <v>3</v>
      </c>
      <c r="I1488" s="426">
        <v>4</v>
      </c>
      <c r="J1488" s="426">
        <v>5</v>
      </c>
      <c r="K1488" s="426">
        <v>6</v>
      </c>
      <c r="L1488" s="426">
        <v>7</v>
      </c>
      <c r="M1488" s="426">
        <v>8</v>
      </c>
      <c r="N1488" s="426">
        <v>9</v>
      </c>
      <c r="O1488" s="426">
        <v>10</v>
      </c>
      <c r="P1488" s="426">
        <v>11</v>
      </c>
      <c r="Q1488" s="426">
        <v>12</v>
      </c>
      <c r="R1488" s="426">
        <v>13</v>
      </c>
      <c r="S1488" s="426">
        <v>14</v>
      </c>
      <c r="T1488" s="426">
        <v>15</v>
      </c>
      <c r="U1488" s="426">
        <v>16</v>
      </c>
      <c r="V1488" s="426">
        <v>17</v>
      </c>
      <c r="W1488" s="426">
        <v>18</v>
      </c>
      <c r="X1488" s="426">
        <v>19</v>
      </c>
      <c r="Y1488" s="426">
        <v>20</v>
      </c>
      <c r="Z1488" s="426">
        <v>21</v>
      </c>
      <c r="AA1488" s="426">
        <v>22</v>
      </c>
      <c r="AB1488" s="426">
        <v>23</v>
      </c>
      <c r="AC1488" s="426">
        <v>24</v>
      </c>
      <c r="AD1488" s="426">
        <v>25</v>
      </c>
      <c r="AE1488" s="426">
        <v>26</v>
      </c>
      <c r="AF1488" s="426">
        <v>27</v>
      </c>
      <c r="AG1488" s="426">
        <v>28</v>
      </c>
      <c r="AH1488" s="426">
        <v>29</v>
      </c>
      <c r="AI1488" s="426">
        <v>30</v>
      </c>
      <c r="AJ1488" s="426">
        <v>31</v>
      </c>
      <c r="AK1488" s="426">
        <v>32</v>
      </c>
      <c r="AL1488" s="426">
        <v>33</v>
      </c>
      <c r="AM1488" s="426">
        <v>34</v>
      </c>
      <c r="AN1488" s="426">
        <v>35</v>
      </c>
      <c r="AO1488" s="426">
        <v>36</v>
      </c>
      <c r="AP1488" s="426">
        <v>37</v>
      </c>
      <c r="AQ1488" s="426">
        <v>38</v>
      </c>
      <c r="AR1488" s="426">
        <v>39</v>
      </c>
      <c r="AS1488" s="426">
        <v>40</v>
      </c>
      <c r="AT1488" s="426">
        <v>41</v>
      </c>
      <c r="AU1488" s="426">
        <v>42</v>
      </c>
      <c r="AV1488" s="426">
        <v>43</v>
      </c>
      <c r="AW1488" s="426">
        <v>44</v>
      </c>
      <c r="AX1488" s="426">
        <v>45</v>
      </c>
      <c r="AY1488" s="426">
        <v>46</v>
      </c>
      <c r="AZ1488" s="426">
        <v>47</v>
      </c>
      <c r="BA1488" s="426">
        <v>48</v>
      </c>
      <c r="BB1488" s="426">
        <v>49</v>
      </c>
      <c r="BC1488" s="426">
        <v>50</v>
      </c>
      <c r="BD1488" s="426">
        <v>51</v>
      </c>
      <c r="BE1488" s="426">
        <v>52</v>
      </c>
      <c r="BF1488" s="426">
        <v>53</v>
      </c>
      <c r="BG1488" s="426">
        <v>54</v>
      </c>
      <c r="BH1488" s="426">
        <v>55</v>
      </c>
      <c r="BI1488" s="426">
        <v>56</v>
      </c>
      <c r="BJ1488" s="426">
        <v>57</v>
      </c>
      <c r="BK1488" s="426">
        <v>58</v>
      </c>
      <c r="BL1488" s="426">
        <v>59</v>
      </c>
      <c r="BM1488" s="426">
        <v>60</v>
      </c>
      <c r="BN1488" s="426">
        <v>61</v>
      </c>
      <c r="BO1488" s="426">
        <v>62</v>
      </c>
      <c r="BP1488" s="426">
        <v>63</v>
      </c>
      <c r="BQ1488" s="426">
        <v>64</v>
      </c>
      <c r="BR1488" s="426">
        <v>65</v>
      </c>
      <c r="BS1488" s="426">
        <v>66</v>
      </c>
      <c r="BT1488" s="426">
        <v>67</v>
      </c>
      <c r="BU1488" s="426">
        <v>68</v>
      </c>
      <c r="BV1488" s="426">
        <v>69</v>
      </c>
      <c r="BW1488" s="426">
        <v>70</v>
      </c>
      <c r="BX1488" s="426">
        <v>71</v>
      </c>
      <c r="BY1488" s="426">
        <v>72</v>
      </c>
      <c r="BZ1488" s="426">
        <v>73</v>
      </c>
      <c r="CA1488" s="426">
        <v>74</v>
      </c>
      <c r="CB1488" s="426">
        <v>75</v>
      </c>
      <c r="CC1488" s="426">
        <v>76</v>
      </c>
      <c r="CD1488" s="426">
        <v>77</v>
      </c>
      <c r="CE1488" s="426">
        <v>78</v>
      </c>
      <c r="CF1488" s="426">
        <v>79</v>
      </c>
      <c r="CG1488" s="426">
        <v>80</v>
      </c>
      <c r="CH1488" s="426">
        <v>81</v>
      </c>
      <c r="CI1488" s="426">
        <v>82</v>
      </c>
      <c r="CJ1488" s="426">
        <v>83</v>
      </c>
      <c r="CK1488" s="426">
        <v>84</v>
      </c>
      <c r="CL1488" s="426">
        <v>85</v>
      </c>
      <c r="CM1488" s="426">
        <v>86</v>
      </c>
      <c r="CN1488" s="426">
        <v>87</v>
      </c>
      <c r="CO1488" s="426">
        <v>88</v>
      </c>
      <c r="CP1488" s="426">
        <v>89</v>
      </c>
      <c r="CQ1488" s="426">
        <v>90</v>
      </c>
      <c r="CR1488" s="426">
        <v>91</v>
      </c>
      <c r="CS1488" s="426">
        <v>92</v>
      </c>
      <c r="CT1488" s="426">
        <v>93</v>
      </c>
      <c r="CU1488" s="426">
        <v>94</v>
      </c>
      <c r="CV1488" s="426">
        <v>95</v>
      </c>
      <c r="CW1488" s="426">
        <v>96</v>
      </c>
      <c r="CX1488" s="426">
        <v>97</v>
      </c>
      <c r="CY1488" s="426">
        <v>98</v>
      </c>
      <c r="CZ1488" s="426">
        <v>99</v>
      </c>
      <c r="DA1488" s="426">
        <v>100</v>
      </c>
      <c r="DB1488" s="426">
        <v>101</v>
      </c>
      <c r="DC1488" s="426">
        <v>102</v>
      </c>
      <c r="DD1488" s="426">
        <v>103</v>
      </c>
      <c r="DE1488" s="426">
        <v>104</v>
      </c>
      <c r="DF1488" s="426">
        <v>105</v>
      </c>
      <c r="DG1488" s="426">
        <v>106</v>
      </c>
      <c r="DH1488" s="426">
        <v>107</v>
      </c>
      <c r="DI1488" s="426">
        <v>108</v>
      </c>
      <c r="DJ1488" s="426">
        <v>109</v>
      </c>
      <c r="DK1488" s="426">
        <v>110</v>
      </c>
      <c r="DL1488" s="426">
        <v>111</v>
      </c>
      <c r="DM1488" s="426">
        <v>112</v>
      </c>
      <c r="DN1488" s="426">
        <v>113</v>
      </c>
      <c r="DO1488" s="426">
        <v>114</v>
      </c>
      <c r="DP1488" s="426">
        <v>115</v>
      </c>
      <c r="DQ1488" s="426">
        <v>116</v>
      </c>
      <c r="DR1488" s="426">
        <v>117</v>
      </c>
      <c r="DS1488" s="426">
        <v>118</v>
      </c>
      <c r="DT1488" s="426">
        <v>119</v>
      </c>
      <c r="DU1488" s="426">
        <v>120</v>
      </c>
      <c r="DV1488" s="426">
        <v>121</v>
      </c>
      <c r="DW1488" s="426">
        <v>122</v>
      </c>
      <c r="DX1488" s="426">
        <v>123</v>
      </c>
      <c r="DY1488" s="426">
        <v>124</v>
      </c>
      <c r="DZ1488" s="426">
        <v>125</v>
      </c>
      <c r="EA1488" s="426">
        <v>126</v>
      </c>
      <c r="EB1488" s="426">
        <v>127</v>
      </c>
      <c r="EC1488" s="426">
        <v>128</v>
      </c>
      <c r="ED1488" s="426">
        <v>129</v>
      </c>
      <c r="EE1488" s="426">
        <v>130</v>
      </c>
      <c r="EF1488" s="426">
        <v>131</v>
      </c>
      <c r="EG1488" s="426">
        <v>132</v>
      </c>
      <c r="EH1488" s="426">
        <v>133</v>
      </c>
      <c r="EI1488" s="426">
        <v>134</v>
      </c>
      <c r="EJ1488" s="426">
        <v>135</v>
      </c>
      <c r="EK1488" s="426">
        <v>136</v>
      </c>
      <c r="EL1488" s="426">
        <v>137</v>
      </c>
      <c r="EM1488" s="426">
        <v>138</v>
      </c>
      <c r="EN1488" s="426">
        <v>139</v>
      </c>
      <c r="EO1488" s="426">
        <v>140</v>
      </c>
      <c r="EP1488" s="426">
        <v>141</v>
      </c>
      <c r="EQ1488" s="426">
        <v>142</v>
      </c>
      <c r="ER1488" s="426">
        <v>143</v>
      </c>
      <c r="ES1488" s="426">
        <v>144</v>
      </c>
      <c r="ET1488" s="426">
        <v>145</v>
      </c>
      <c r="EU1488" s="426">
        <v>146</v>
      </c>
      <c r="EV1488" s="426">
        <v>147</v>
      </c>
      <c r="EW1488" s="426">
        <v>148</v>
      </c>
      <c r="EX1488" s="426">
        <v>149</v>
      </c>
      <c r="EY1488" s="426">
        <v>150</v>
      </c>
      <c r="EZ1488" s="426">
        <v>151</v>
      </c>
      <c r="FA1488" s="426">
        <v>152</v>
      </c>
      <c r="FB1488" s="426">
        <v>153</v>
      </c>
      <c r="FC1488" s="426">
        <v>154</v>
      </c>
      <c r="FD1488" s="426">
        <v>155</v>
      </c>
      <c r="FE1488" s="426">
        <v>156</v>
      </c>
      <c r="FF1488" s="426">
        <v>157</v>
      </c>
      <c r="FG1488" s="426">
        <v>158</v>
      </c>
      <c r="FH1488" s="426">
        <v>159</v>
      </c>
      <c r="FI1488" s="426">
        <v>160</v>
      </c>
      <c r="FJ1488" s="426">
        <v>161</v>
      </c>
      <c r="FK1488" s="426">
        <v>162</v>
      </c>
      <c r="FL1488" s="426">
        <v>163</v>
      </c>
      <c r="FM1488" s="426">
        <v>164</v>
      </c>
      <c r="FN1488" s="426">
        <v>165</v>
      </c>
      <c r="FO1488" s="426">
        <v>166</v>
      </c>
      <c r="FP1488" s="426">
        <v>167</v>
      </c>
      <c r="FQ1488" s="426">
        <v>168</v>
      </c>
      <c r="FR1488" s="426">
        <v>169</v>
      </c>
      <c r="FS1488" s="426">
        <v>170</v>
      </c>
      <c r="FT1488" s="426">
        <v>171</v>
      </c>
      <c r="FU1488" s="426">
        <v>172</v>
      </c>
      <c r="FV1488" s="426">
        <v>173</v>
      </c>
      <c r="FW1488" s="426">
        <v>174</v>
      </c>
      <c r="FX1488" s="426">
        <v>175</v>
      </c>
      <c r="FY1488" s="426">
        <v>176</v>
      </c>
      <c r="FZ1488" s="426">
        <v>177</v>
      </c>
      <c r="GA1488" s="426">
        <v>178</v>
      </c>
      <c r="GB1488" s="426">
        <v>179</v>
      </c>
      <c r="GC1488" s="426">
        <v>180</v>
      </c>
      <c r="GD1488" s="426">
        <v>181</v>
      </c>
      <c r="GE1488" s="426">
        <v>182</v>
      </c>
      <c r="GF1488" s="426">
        <v>183</v>
      </c>
      <c r="GG1488" s="426">
        <v>184</v>
      </c>
      <c r="GH1488" s="426">
        <v>185</v>
      </c>
      <c r="GI1488" s="426">
        <v>186</v>
      </c>
      <c r="GJ1488" s="426">
        <v>187</v>
      </c>
      <c r="GK1488" s="426">
        <v>188</v>
      </c>
      <c r="GL1488" s="426">
        <v>189</v>
      </c>
      <c r="GM1488" s="426">
        <v>190</v>
      </c>
      <c r="GN1488" s="426">
        <v>191</v>
      </c>
      <c r="GO1488" s="426">
        <v>192</v>
      </c>
      <c r="GP1488" s="426">
        <v>193</v>
      </c>
      <c r="GQ1488" s="426">
        <v>194</v>
      </c>
      <c r="GR1488" s="426">
        <v>195</v>
      </c>
      <c r="GS1488" s="426">
        <v>196</v>
      </c>
      <c r="GT1488" s="426">
        <v>197</v>
      </c>
      <c r="GU1488" s="426">
        <v>198</v>
      </c>
      <c r="GV1488" s="426">
        <v>199</v>
      </c>
      <c r="GW1488" s="426">
        <v>200</v>
      </c>
      <c r="GX1488" s="426">
        <v>201</v>
      </c>
      <c r="GY1488" s="426">
        <v>202</v>
      </c>
      <c r="GZ1488" s="426">
        <v>203</v>
      </c>
      <c r="HA1488" s="426">
        <v>204</v>
      </c>
      <c r="HB1488" s="426">
        <v>205</v>
      </c>
      <c r="HC1488" s="426">
        <v>206</v>
      </c>
      <c r="HD1488" s="426">
        <v>207</v>
      </c>
      <c r="HE1488" s="426">
        <v>208</v>
      </c>
      <c r="HF1488" s="426">
        <v>209</v>
      </c>
      <c r="HG1488" s="426">
        <v>210</v>
      </c>
      <c r="HH1488" s="426">
        <v>211</v>
      </c>
      <c r="HI1488" s="426">
        <v>212</v>
      </c>
      <c r="HJ1488" s="426">
        <v>213</v>
      </c>
      <c r="HK1488" s="426">
        <v>214</v>
      </c>
      <c r="HL1488" s="426">
        <v>215</v>
      </c>
      <c r="HM1488" s="426">
        <v>216</v>
      </c>
      <c r="HN1488" s="426">
        <v>217</v>
      </c>
      <c r="HO1488" s="426">
        <v>218</v>
      </c>
      <c r="HP1488" s="426">
        <v>219</v>
      </c>
      <c r="HQ1488" s="426">
        <v>220</v>
      </c>
      <c r="HR1488" s="426">
        <v>221</v>
      </c>
      <c r="HS1488" s="426">
        <v>222</v>
      </c>
      <c r="HT1488" s="426">
        <v>223</v>
      </c>
      <c r="HU1488" s="426">
        <v>224</v>
      </c>
      <c r="HV1488" s="426">
        <v>225</v>
      </c>
      <c r="HW1488" s="426">
        <v>226</v>
      </c>
      <c r="HX1488" s="426">
        <v>227</v>
      </c>
      <c r="HY1488" s="426">
        <v>228</v>
      </c>
      <c r="HZ1488" s="426">
        <v>229</v>
      </c>
      <c r="IA1488" s="426">
        <v>230</v>
      </c>
      <c r="IB1488" s="426">
        <v>231</v>
      </c>
      <c r="IC1488" s="426">
        <v>232</v>
      </c>
      <c r="ID1488" s="426">
        <v>233</v>
      </c>
      <c r="IE1488" s="426">
        <v>234</v>
      </c>
      <c r="IF1488" s="426">
        <v>235</v>
      </c>
      <c r="IG1488" s="426">
        <v>236</v>
      </c>
      <c r="IH1488" s="426">
        <v>237</v>
      </c>
      <c r="II1488" s="426">
        <v>238</v>
      </c>
      <c r="IJ1488" s="426">
        <v>239</v>
      </c>
      <c r="IK1488" s="426">
        <v>240</v>
      </c>
      <c r="IL1488" s="426">
        <v>241</v>
      </c>
      <c r="IM1488" s="426">
        <v>242</v>
      </c>
      <c r="IN1488" s="426">
        <v>243</v>
      </c>
      <c r="IO1488" s="426">
        <v>244</v>
      </c>
      <c r="IP1488" s="426">
        <v>245</v>
      </c>
      <c r="IQ1488" s="426">
        <v>246</v>
      </c>
      <c r="IR1488" s="426">
        <v>247</v>
      </c>
      <c r="IS1488" s="426">
        <v>248</v>
      </c>
      <c r="IT1488" s="426">
        <v>249</v>
      </c>
      <c r="IU1488" s="426">
        <v>250</v>
      </c>
      <c r="IV1488" s="426">
        <v>251</v>
      </c>
      <c r="IW1488" s="426">
        <v>252</v>
      </c>
      <c r="IX1488" s="426">
        <v>253</v>
      </c>
      <c r="IY1488" s="426">
        <v>254</v>
      </c>
      <c r="IZ1488" s="426">
        <v>255</v>
      </c>
      <c r="JA1488" s="426">
        <v>256</v>
      </c>
      <c r="JB1488" s="426">
        <v>257</v>
      </c>
      <c r="JC1488" s="426">
        <v>258</v>
      </c>
      <c r="JD1488" s="426">
        <v>259</v>
      </c>
      <c r="JE1488" s="426">
        <v>260</v>
      </c>
      <c r="JF1488" s="426">
        <v>261</v>
      </c>
      <c r="JG1488" s="426">
        <v>262</v>
      </c>
      <c r="JH1488" s="426">
        <v>263</v>
      </c>
      <c r="JI1488" s="426">
        <v>264</v>
      </c>
      <c r="JJ1488" s="426">
        <v>265</v>
      </c>
      <c r="JK1488" s="426">
        <v>266</v>
      </c>
      <c r="JL1488" s="426">
        <v>267</v>
      </c>
      <c r="JM1488" s="426">
        <v>268</v>
      </c>
      <c r="JN1488" s="426">
        <v>269</v>
      </c>
      <c r="JO1488" s="426">
        <v>270</v>
      </c>
      <c r="JP1488" s="426">
        <v>271</v>
      </c>
      <c r="JQ1488" s="426">
        <v>272</v>
      </c>
      <c r="JR1488" s="426">
        <v>273</v>
      </c>
      <c r="JS1488" s="426">
        <v>274</v>
      </c>
      <c r="JT1488" s="426">
        <v>275</v>
      </c>
      <c r="JU1488" s="426">
        <v>276</v>
      </c>
      <c r="JV1488" s="426">
        <v>277</v>
      </c>
      <c r="JW1488" s="426">
        <v>278</v>
      </c>
      <c r="JX1488" s="426">
        <v>279</v>
      </c>
      <c r="JY1488" s="426">
        <v>280</v>
      </c>
      <c r="JZ1488" s="426">
        <v>281</v>
      </c>
      <c r="KA1488" s="426">
        <v>282</v>
      </c>
      <c r="KB1488" s="426">
        <v>283</v>
      </c>
      <c r="KC1488" s="426">
        <v>284</v>
      </c>
      <c r="KD1488" s="426">
        <v>285</v>
      </c>
      <c r="KE1488" s="426">
        <v>286</v>
      </c>
      <c r="KF1488" s="426">
        <v>287</v>
      </c>
      <c r="KG1488" s="426">
        <v>288</v>
      </c>
      <c r="KH1488" s="426">
        <v>289</v>
      </c>
      <c r="KI1488" s="426">
        <v>290</v>
      </c>
      <c r="KJ1488" s="426">
        <v>291</v>
      </c>
      <c r="KK1488" s="426">
        <v>292</v>
      </c>
      <c r="KL1488" s="426">
        <v>293</v>
      </c>
      <c r="KM1488" s="426">
        <v>294</v>
      </c>
      <c r="KN1488" s="426">
        <v>295</v>
      </c>
      <c r="KO1488" s="426">
        <v>296</v>
      </c>
      <c r="KP1488" s="426">
        <v>297</v>
      </c>
      <c r="KQ1488" s="426">
        <v>298</v>
      </c>
      <c r="KR1488" s="426">
        <v>299</v>
      </c>
      <c r="KS1488" s="426">
        <v>300</v>
      </c>
    </row>
    <row r="1489" spans="5:305" x14ac:dyDescent="0.2">
      <c r="E1489" s="428" t="s">
        <v>157</v>
      </c>
      <c r="F1489" s="426">
        <v>70</v>
      </c>
      <c r="G1489" s="426">
        <v>158</v>
      </c>
      <c r="H1489" s="426">
        <v>47</v>
      </c>
      <c r="I1489" s="426">
        <v>201</v>
      </c>
      <c r="J1489" s="426">
        <v>154</v>
      </c>
      <c r="K1489" s="426">
        <v>219</v>
      </c>
      <c r="L1489" s="426">
        <v>228</v>
      </c>
      <c r="M1489" s="426">
        <v>197</v>
      </c>
      <c r="N1489" s="426">
        <v>281</v>
      </c>
      <c r="O1489" s="426">
        <v>84</v>
      </c>
      <c r="P1489" s="426">
        <v>85</v>
      </c>
      <c r="Q1489" s="426">
        <v>95</v>
      </c>
      <c r="R1489" s="426">
        <v>79</v>
      </c>
      <c r="S1489" s="426">
        <v>120</v>
      </c>
      <c r="T1489" s="426">
        <v>176</v>
      </c>
      <c r="U1489" s="426">
        <v>64</v>
      </c>
      <c r="V1489" s="426">
        <v>285</v>
      </c>
      <c r="W1489" s="426">
        <v>291</v>
      </c>
      <c r="X1489" s="426">
        <v>206</v>
      </c>
      <c r="Y1489" s="426">
        <v>159</v>
      </c>
      <c r="Z1489" s="426">
        <v>234</v>
      </c>
      <c r="AA1489" s="426">
        <v>180</v>
      </c>
      <c r="AB1489" s="426">
        <v>227</v>
      </c>
      <c r="AC1489" s="426">
        <v>18</v>
      </c>
      <c r="AD1489" s="426">
        <v>238</v>
      </c>
      <c r="AE1489" s="426">
        <v>90</v>
      </c>
      <c r="AF1489" s="426">
        <v>106</v>
      </c>
      <c r="AG1489" s="426">
        <v>155</v>
      </c>
      <c r="AH1489" s="426">
        <v>37</v>
      </c>
      <c r="AI1489" s="426">
        <v>112</v>
      </c>
      <c r="AJ1489" s="426">
        <v>277</v>
      </c>
      <c r="AK1489" s="426">
        <v>210</v>
      </c>
      <c r="AL1489" s="426">
        <v>45</v>
      </c>
      <c r="AM1489" s="426">
        <v>148</v>
      </c>
      <c r="AN1489" s="426">
        <v>28</v>
      </c>
      <c r="AO1489" s="426">
        <v>214</v>
      </c>
      <c r="AP1489" s="426">
        <v>165</v>
      </c>
      <c r="AQ1489" s="426">
        <v>252</v>
      </c>
      <c r="AR1489" s="426">
        <v>202</v>
      </c>
      <c r="AS1489" s="426">
        <v>196</v>
      </c>
      <c r="AT1489" s="426">
        <v>264</v>
      </c>
      <c r="AU1489" s="426">
        <v>71</v>
      </c>
      <c r="AV1489" s="426">
        <v>152</v>
      </c>
      <c r="AW1489" s="426">
        <v>231</v>
      </c>
      <c r="AX1489" s="426">
        <v>282</v>
      </c>
      <c r="AY1489" s="426">
        <v>130</v>
      </c>
      <c r="AZ1489" s="426">
        <v>245</v>
      </c>
      <c r="BA1489" s="426">
        <v>76</v>
      </c>
      <c r="BB1489" s="426">
        <v>97</v>
      </c>
      <c r="BC1489" s="426">
        <v>121</v>
      </c>
      <c r="BD1489" s="426">
        <v>174</v>
      </c>
      <c r="BE1489" s="426">
        <v>263</v>
      </c>
      <c r="BF1489" s="426">
        <v>104</v>
      </c>
      <c r="BG1489" s="426">
        <v>273</v>
      </c>
      <c r="BH1489" s="426">
        <v>51</v>
      </c>
      <c r="BI1489" s="426">
        <v>99</v>
      </c>
      <c r="BJ1489" s="426">
        <v>9</v>
      </c>
      <c r="BK1489" s="426">
        <v>251</v>
      </c>
      <c r="BL1489" s="426">
        <v>56</v>
      </c>
      <c r="BM1489" s="426">
        <v>136</v>
      </c>
      <c r="BN1489" s="426">
        <v>32</v>
      </c>
      <c r="BO1489" s="426">
        <v>153</v>
      </c>
      <c r="BP1489" s="426">
        <v>5</v>
      </c>
      <c r="BQ1489" s="426">
        <v>222</v>
      </c>
      <c r="BR1489" s="426">
        <v>256</v>
      </c>
      <c r="BS1489" s="426">
        <v>274</v>
      </c>
      <c r="BT1489" s="426">
        <v>88</v>
      </c>
      <c r="BU1489" s="426">
        <v>194</v>
      </c>
      <c r="BV1489" s="426">
        <v>43</v>
      </c>
      <c r="BW1489" s="426">
        <v>223</v>
      </c>
      <c r="BX1489" s="426">
        <v>175</v>
      </c>
      <c r="BY1489" s="426">
        <v>254</v>
      </c>
      <c r="BZ1489" s="426">
        <v>142</v>
      </c>
      <c r="CA1489" s="426">
        <v>91</v>
      </c>
      <c r="CB1489" s="426">
        <v>17</v>
      </c>
      <c r="CC1489" s="426">
        <v>23</v>
      </c>
      <c r="CD1489" s="426">
        <v>141</v>
      </c>
      <c r="CE1489" s="426">
        <v>125</v>
      </c>
      <c r="CF1489" s="426">
        <v>177</v>
      </c>
      <c r="CG1489" s="426">
        <v>33</v>
      </c>
      <c r="CH1489" s="426">
        <v>205</v>
      </c>
      <c r="CI1489" s="426">
        <v>188</v>
      </c>
      <c r="CJ1489" s="426">
        <v>172</v>
      </c>
      <c r="CK1489" s="426">
        <v>255</v>
      </c>
      <c r="CL1489" s="426">
        <v>292</v>
      </c>
      <c r="CM1489" s="426">
        <v>187</v>
      </c>
      <c r="CN1489" s="426">
        <v>134</v>
      </c>
      <c r="CO1489" s="426">
        <v>280</v>
      </c>
      <c r="CP1489" s="426">
        <v>232</v>
      </c>
      <c r="CQ1489" s="426">
        <v>262</v>
      </c>
      <c r="CR1489" s="426">
        <v>235</v>
      </c>
      <c r="CS1489" s="426">
        <v>128</v>
      </c>
      <c r="CT1489" s="426">
        <v>191</v>
      </c>
      <c r="CU1489" s="426">
        <v>131</v>
      </c>
      <c r="CV1489" s="426">
        <v>38</v>
      </c>
      <c r="CW1489" s="426">
        <v>169</v>
      </c>
      <c r="CX1489" s="426">
        <v>15</v>
      </c>
      <c r="CY1489" s="426">
        <v>294</v>
      </c>
      <c r="CZ1489" s="426">
        <v>186</v>
      </c>
      <c r="DA1489" s="426">
        <v>297</v>
      </c>
      <c r="DB1489" s="426">
        <v>300</v>
      </c>
      <c r="DC1489" s="426">
        <v>119</v>
      </c>
      <c r="DD1489" s="426">
        <v>266</v>
      </c>
      <c r="DE1489" s="426">
        <v>96</v>
      </c>
      <c r="DF1489" s="426">
        <v>7</v>
      </c>
      <c r="DG1489" s="426">
        <v>122</v>
      </c>
      <c r="DH1489" s="426">
        <v>179</v>
      </c>
      <c r="DI1489" s="426">
        <v>240</v>
      </c>
      <c r="DJ1489" s="426">
        <v>211</v>
      </c>
      <c r="DK1489" s="426">
        <v>13</v>
      </c>
      <c r="DL1489" s="426">
        <v>98</v>
      </c>
      <c r="DM1489" s="426">
        <v>4</v>
      </c>
      <c r="DN1489" s="426">
        <v>36</v>
      </c>
      <c r="DO1489" s="426">
        <v>248</v>
      </c>
      <c r="DP1489" s="426">
        <v>82</v>
      </c>
      <c r="DQ1489" s="426">
        <v>230</v>
      </c>
      <c r="DR1489" s="426">
        <v>138</v>
      </c>
      <c r="DS1489" s="426">
        <v>170</v>
      </c>
      <c r="DT1489" s="426">
        <v>61</v>
      </c>
      <c r="DU1489" s="426">
        <v>286</v>
      </c>
      <c r="DV1489" s="426">
        <v>164</v>
      </c>
      <c r="DW1489" s="426">
        <v>278</v>
      </c>
      <c r="DX1489" s="426">
        <v>66</v>
      </c>
      <c r="DY1489" s="426">
        <v>108</v>
      </c>
      <c r="DZ1489" s="426">
        <v>267</v>
      </c>
      <c r="EA1489" s="426">
        <v>39</v>
      </c>
      <c r="EB1489" s="426">
        <v>185</v>
      </c>
      <c r="EC1489" s="426">
        <v>249</v>
      </c>
      <c r="ED1489" s="426">
        <v>145</v>
      </c>
      <c r="EE1489" s="426">
        <v>146</v>
      </c>
      <c r="EF1489" s="426">
        <v>207</v>
      </c>
      <c r="EG1489" s="426">
        <v>184</v>
      </c>
      <c r="EH1489" s="426">
        <v>54</v>
      </c>
      <c r="EI1489" s="426">
        <v>41</v>
      </c>
      <c r="EJ1489" s="426">
        <v>74</v>
      </c>
      <c r="EK1489" s="426">
        <v>73</v>
      </c>
      <c r="EL1489" s="426">
        <v>284</v>
      </c>
      <c r="EM1489" s="426">
        <v>137</v>
      </c>
      <c r="EN1489" s="426">
        <v>163</v>
      </c>
      <c r="EO1489" s="426">
        <v>16</v>
      </c>
      <c r="EP1489" s="426">
        <v>265</v>
      </c>
      <c r="EQ1489" s="426">
        <v>168</v>
      </c>
      <c r="ER1489" s="426">
        <v>242</v>
      </c>
      <c r="ES1489" s="426">
        <v>195</v>
      </c>
      <c r="ET1489" s="426">
        <v>237</v>
      </c>
      <c r="EU1489" s="426">
        <v>55</v>
      </c>
      <c r="EV1489" s="426">
        <v>123</v>
      </c>
      <c r="EW1489" s="426">
        <v>140</v>
      </c>
      <c r="EX1489" s="426">
        <v>225</v>
      </c>
      <c r="EY1489" s="426">
        <v>229</v>
      </c>
      <c r="EZ1489" s="426">
        <v>24</v>
      </c>
      <c r="FA1489" s="426">
        <v>48</v>
      </c>
      <c r="FB1489" s="426">
        <v>182</v>
      </c>
      <c r="FC1489" s="426">
        <v>6</v>
      </c>
      <c r="FD1489" s="426">
        <v>42</v>
      </c>
      <c r="FE1489" s="426">
        <v>200</v>
      </c>
      <c r="FF1489" s="426">
        <v>298</v>
      </c>
      <c r="FG1489" s="426">
        <v>295</v>
      </c>
      <c r="FH1489" s="426">
        <v>50</v>
      </c>
      <c r="FI1489" s="426">
        <v>143</v>
      </c>
      <c r="FJ1489" s="426">
        <v>217</v>
      </c>
      <c r="FK1489" s="426">
        <v>40</v>
      </c>
      <c r="FL1489" s="426">
        <v>257</v>
      </c>
      <c r="FM1489" s="426">
        <v>162</v>
      </c>
      <c r="FN1489" s="426">
        <v>101</v>
      </c>
      <c r="FO1489" s="426">
        <v>167</v>
      </c>
      <c r="FP1489" s="426">
        <v>63</v>
      </c>
      <c r="FQ1489" s="426">
        <v>81</v>
      </c>
      <c r="FR1489" s="426">
        <v>11</v>
      </c>
      <c r="FS1489" s="426">
        <v>8</v>
      </c>
      <c r="FT1489" s="426">
        <v>218</v>
      </c>
      <c r="FU1489" s="426">
        <v>226</v>
      </c>
      <c r="FV1489" s="426">
        <v>110</v>
      </c>
      <c r="FW1489" s="426">
        <v>57</v>
      </c>
      <c r="FX1489" s="426">
        <v>287</v>
      </c>
      <c r="FY1489" s="426">
        <v>44</v>
      </c>
      <c r="FZ1489" s="426">
        <v>215</v>
      </c>
      <c r="GA1489" s="426">
        <v>260</v>
      </c>
      <c r="GB1489" s="426">
        <v>105</v>
      </c>
      <c r="GC1489" s="426">
        <v>139</v>
      </c>
      <c r="GD1489" s="426">
        <v>244</v>
      </c>
      <c r="GE1489" s="426">
        <v>114</v>
      </c>
      <c r="GF1489" s="426">
        <v>26</v>
      </c>
      <c r="GG1489" s="426">
        <v>258</v>
      </c>
      <c r="GH1489" s="426">
        <v>34</v>
      </c>
      <c r="GI1489" s="426">
        <v>69</v>
      </c>
      <c r="GJ1489" s="426">
        <v>109</v>
      </c>
      <c r="GK1489" s="426">
        <v>299</v>
      </c>
      <c r="GL1489" s="426">
        <v>268</v>
      </c>
      <c r="GM1489" s="426">
        <v>62</v>
      </c>
      <c r="GN1489" s="426">
        <v>14</v>
      </c>
      <c r="GO1489" s="426">
        <v>166</v>
      </c>
      <c r="GP1489" s="426">
        <v>132</v>
      </c>
      <c r="GQ1489" s="426">
        <v>193</v>
      </c>
      <c r="GR1489" s="426">
        <v>189</v>
      </c>
      <c r="GS1489" s="426">
        <v>59</v>
      </c>
      <c r="GT1489" s="426">
        <v>149</v>
      </c>
      <c r="GU1489" s="426">
        <v>35</v>
      </c>
      <c r="GV1489" s="426">
        <v>25</v>
      </c>
      <c r="GW1489" s="426">
        <v>283</v>
      </c>
      <c r="GX1489" s="426">
        <v>10</v>
      </c>
      <c r="GY1489" s="426">
        <v>60</v>
      </c>
      <c r="GZ1489" s="426">
        <v>117</v>
      </c>
      <c r="HA1489" s="426">
        <v>216</v>
      </c>
      <c r="HB1489" s="426">
        <v>93</v>
      </c>
      <c r="HC1489" s="426">
        <v>220</v>
      </c>
      <c r="HD1489" s="426">
        <v>29</v>
      </c>
      <c r="HE1489" s="426">
        <v>115</v>
      </c>
      <c r="HF1489" s="426">
        <v>107</v>
      </c>
      <c r="HG1489" s="426">
        <v>21</v>
      </c>
      <c r="HH1489" s="426">
        <v>272</v>
      </c>
      <c r="HI1489" s="426">
        <v>30</v>
      </c>
      <c r="HJ1489" s="426">
        <v>151</v>
      </c>
      <c r="HK1489" s="426">
        <v>3</v>
      </c>
      <c r="HL1489" s="426">
        <v>156</v>
      </c>
      <c r="HM1489" s="426">
        <v>293</v>
      </c>
      <c r="HN1489" s="426">
        <v>239</v>
      </c>
      <c r="HO1489" s="426">
        <v>100</v>
      </c>
      <c r="HP1489" s="426">
        <v>52</v>
      </c>
      <c r="HQ1489" s="426">
        <v>72</v>
      </c>
      <c r="HR1489" s="426">
        <v>144</v>
      </c>
      <c r="HS1489" s="426">
        <v>296</v>
      </c>
      <c r="HT1489" s="426">
        <v>204</v>
      </c>
      <c r="HU1489" s="426">
        <v>27</v>
      </c>
      <c r="HV1489" s="426">
        <v>1</v>
      </c>
      <c r="HW1489" s="426">
        <v>19</v>
      </c>
      <c r="HX1489" s="426">
        <v>65</v>
      </c>
      <c r="HY1489" s="426">
        <v>46</v>
      </c>
      <c r="HZ1489" s="426">
        <v>173</v>
      </c>
      <c r="IA1489" s="426">
        <v>58</v>
      </c>
      <c r="IB1489" s="426">
        <v>20</v>
      </c>
      <c r="IC1489" s="426">
        <v>279</v>
      </c>
      <c r="ID1489" s="426">
        <v>86</v>
      </c>
      <c r="IE1489" s="426">
        <v>147</v>
      </c>
      <c r="IF1489" s="426">
        <v>203</v>
      </c>
      <c r="IG1489" s="426">
        <v>103</v>
      </c>
      <c r="IH1489" s="426">
        <v>198</v>
      </c>
      <c r="II1489" s="426">
        <v>289</v>
      </c>
      <c r="IJ1489" s="426">
        <v>67</v>
      </c>
      <c r="IK1489" s="426">
        <v>31</v>
      </c>
      <c r="IL1489" s="426">
        <v>243</v>
      </c>
      <c r="IM1489" s="426">
        <v>290</v>
      </c>
      <c r="IN1489" s="426">
        <v>92</v>
      </c>
      <c r="IO1489" s="426">
        <v>126</v>
      </c>
      <c r="IP1489" s="426">
        <v>89</v>
      </c>
      <c r="IQ1489" s="426">
        <v>157</v>
      </c>
      <c r="IR1489" s="426">
        <v>161</v>
      </c>
      <c r="IS1489" s="426">
        <v>80</v>
      </c>
      <c r="IT1489" s="426">
        <v>113</v>
      </c>
      <c r="IU1489" s="426">
        <v>247</v>
      </c>
      <c r="IV1489" s="426">
        <v>224</v>
      </c>
      <c r="IW1489" s="426">
        <v>261</v>
      </c>
      <c r="IX1489" s="426">
        <v>236</v>
      </c>
      <c r="IY1489" s="426">
        <v>246</v>
      </c>
      <c r="IZ1489" s="426">
        <v>118</v>
      </c>
      <c r="JA1489" s="426">
        <v>190</v>
      </c>
      <c r="JB1489" s="426">
        <v>181</v>
      </c>
      <c r="JC1489" s="426">
        <v>49</v>
      </c>
      <c r="JD1489" s="426">
        <v>87</v>
      </c>
      <c r="JE1489" s="426">
        <v>208</v>
      </c>
      <c r="JF1489" s="426">
        <v>83</v>
      </c>
      <c r="JG1489" s="426">
        <v>75</v>
      </c>
      <c r="JH1489" s="426">
        <v>2</v>
      </c>
      <c r="JI1489" s="426">
        <v>12</v>
      </c>
      <c r="JJ1489" s="426">
        <v>199</v>
      </c>
      <c r="JK1489" s="426">
        <v>160</v>
      </c>
      <c r="JL1489" s="426">
        <v>124</v>
      </c>
      <c r="JM1489" s="426">
        <v>94</v>
      </c>
      <c r="JN1489" s="426">
        <v>276</v>
      </c>
      <c r="JO1489" s="426">
        <v>241</v>
      </c>
      <c r="JP1489" s="426">
        <v>270</v>
      </c>
      <c r="JQ1489" s="426">
        <v>78</v>
      </c>
      <c r="JR1489" s="426">
        <v>275</v>
      </c>
      <c r="JS1489" s="426">
        <v>171</v>
      </c>
      <c r="JT1489" s="426">
        <v>102</v>
      </c>
      <c r="JU1489" s="426">
        <v>183</v>
      </c>
      <c r="JV1489" s="426">
        <v>288</v>
      </c>
      <c r="JW1489" s="426">
        <v>212</v>
      </c>
      <c r="JX1489" s="426">
        <v>133</v>
      </c>
      <c r="JY1489" s="426">
        <v>259</v>
      </c>
      <c r="JZ1489" s="426">
        <v>213</v>
      </c>
      <c r="KA1489" s="426">
        <v>150</v>
      </c>
      <c r="KB1489" s="426">
        <v>127</v>
      </c>
      <c r="KC1489" s="426">
        <v>116</v>
      </c>
      <c r="KD1489" s="426">
        <v>111</v>
      </c>
      <c r="KE1489" s="426">
        <v>233</v>
      </c>
      <c r="KF1489" s="426">
        <v>250</v>
      </c>
      <c r="KG1489" s="426">
        <v>271</v>
      </c>
      <c r="KH1489" s="426">
        <v>192</v>
      </c>
      <c r="KI1489" s="426">
        <v>22</v>
      </c>
      <c r="KJ1489" s="426">
        <v>209</v>
      </c>
      <c r="KK1489" s="426">
        <v>53</v>
      </c>
      <c r="KL1489" s="426">
        <v>269</v>
      </c>
      <c r="KM1489" s="426">
        <v>221</v>
      </c>
      <c r="KN1489" s="426">
        <v>77</v>
      </c>
      <c r="KO1489" s="426">
        <v>129</v>
      </c>
      <c r="KP1489" s="426">
        <v>253</v>
      </c>
      <c r="KQ1489" s="426">
        <v>135</v>
      </c>
      <c r="KR1489" s="426">
        <v>178</v>
      </c>
      <c r="KS1489" s="426">
        <v>68</v>
      </c>
    </row>
    <row r="1490" spans="5:305" x14ac:dyDescent="0.2">
      <c r="E1490" s="428" t="s">
        <v>159</v>
      </c>
      <c r="F1490" s="426">
        <v>147</v>
      </c>
      <c r="G1490" s="426">
        <v>35</v>
      </c>
      <c r="H1490" s="426">
        <v>222</v>
      </c>
      <c r="I1490" s="426">
        <v>183</v>
      </c>
      <c r="J1490" s="426">
        <v>271</v>
      </c>
      <c r="K1490" s="426">
        <v>294</v>
      </c>
      <c r="L1490" s="426">
        <v>234</v>
      </c>
      <c r="M1490" s="426">
        <v>206</v>
      </c>
      <c r="N1490" s="426">
        <v>71</v>
      </c>
      <c r="O1490" s="426">
        <v>224</v>
      </c>
      <c r="P1490" s="426">
        <v>138</v>
      </c>
      <c r="Q1490" s="426">
        <v>193</v>
      </c>
      <c r="R1490" s="426">
        <v>11</v>
      </c>
      <c r="S1490" s="426">
        <v>233</v>
      </c>
      <c r="T1490" s="426">
        <v>117</v>
      </c>
      <c r="U1490" s="426">
        <v>25</v>
      </c>
      <c r="V1490" s="426">
        <v>125</v>
      </c>
      <c r="W1490" s="426">
        <v>17</v>
      </c>
      <c r="X1490" s="426">
        <v>111</v>
      </c>
      <c r="Y1490" s="426">
        <v>172</v>
      </c>
      <c r="Z1490" s="426">
        <v>154</v>
      </c>
      <c r="AA1490" s="426">
        <v>94</v>
      </c>
      <c r="AB1490" s="426">
        <v>165</v>
      </c>
      <c r="AC1490" s="426">
        <v>32</v>
      </c>
      <c r="AD1490" s="426">
        <v>188</v>
      </c>
      <c r="AE1490" s="426">
        <v>12</v>
      </c>
      <c r="AF1490" s="426">
        <v>249</v>
      </c>
      <c r="AG1490" s="426">
        <v>90</v>
      </c>
      <c r="AH1490" s="426">
        <v>282</v>
      </c>
      <c r="AI1490" s="426">
        <v>66</v>
      </c>
      <c r="AJ1490" s="426">
        <v>97</v>
      </c>
      <c r="AK1490" s="426">
        <v>204</v>
      </c>
      <c r="AL1490" s="426">
        <v>4</v>
      </c>
      <c r="AM1490" s="426">
        <v>181</v>
      </c>
      <c r="AN1490" s="426">
        <v>174</v>
      </c>
      <c r="AO1490" s="426">
        <v>279</v>
      </c>
      <c r="AP1490" s="426">
        <v>104</v>
      </c>
      <c r="AQ1490" s="426">
        <v>29</v>
      </c>
      <c r="AR1490" s="426">
        <v>293</v>
      </c>
      <c r="AS1490" s="426">
        <v>214</v>
      </c>
      <c r="AT1490" s="426">
        <v>223</v>
      </c>
      <c r="AU1490" s="426">
        <v>14</v>
      </c>
      <c r="AV1490" s="426">
        <v>156</v>
      </c>
      <c r="AW1490" s="426">
        <v>196</v>
      </c>
      <c r="AX1490" s="426">
        <v>243</v>
      </c>
      <c r="AY1490" s="426">
        <v>42</v>
      </c>
      <c r="AZ1490" s="426">
        <v>238</v>
      </c>
      <c r="BA1490" s="426">
        <v>171</v>
      </c>
      <c r="BB1490" s="426">
        <v>62</v>
      </c>
      <c r="BC1490" s="426">
        <v>209</v>
      </c>
      <c r="BD1490" s="426">
        <v>50</v>
      </c>
      <c r="BE1490" s="426">
        <v>131</v>
      </c>
      <c r="BF1490" s="426">
        <v>56</v>
      </c>
      <c r="BG1490" s="426">
        <v>53</v>
      </c>
      <c r="BH1490" s="426">
        <v>103</v>
      </c>
      <c r="BI1490" s="426">
        <v>268</v>
      </c>
      <c r="BJ1490" s="426">
        <v>70</v>
      </c>
      <c r="BK1490" s="426">
        <v>221</v>
      </c>
      <c r="BL1490" s="426">
        <v>291</v>
      </c>
      <c r="BM1490" s="426">
        <v>169</v>
      </c>
      <c r="BN1490" s="426">
        <v>280</v>
      </c>
      <c r="BO1490" s="426">
        <v>13</v>
      </c>
      <c r="BP1490" s="426">
        <v>184</v>
      </c>
      <c r="BQ1490" s="426">
        <v>142</v>
      </c>
      <c r="BR1490" s="426">
        <v>26</v>
      </c>
      <c r="BS1490" s="426">
        <v>22</v>
      </c>
      <c r="BT1490" s="426">
        <v>164</v>
      </c>
      <c r="BU1490" s="426">
        <v>67</v>
      </c>
      <c r="BV1490" s="426">
        <v>286</v>
      </c>
      <c r="BW1490" s="426">
        <v>296</v>
      </c>
      <c r="BX1490" s="426">
        <v>162</v>
      </c>
      <c r="BY1490" s="426">
        <v>80</v>
      </c>
      <c r="BZ1490" s="426">
        <v>267</v>
      </c>
      <c r="CA1490" s="426">
        <v>123</v>
      </c>
      <c r="CB1490" s="426">
        <v>272</v>
      </c>
      <c r="CC1490" s="426">
        <v>170</v>
      </c>
      <c r="CD1490" s="426">
        <v>96</v>
      </c>
      <c r="CE1490" s="426">
        <v>126</v>
      </c>
      <c r="CF1490" s="426">
        <v>265</v>
      </c>
      <c r="CG1490" s="426">
        <v>191</v>
      </c>
      <c r="CH1490" s="426">
        <v>120</v>
      </c>
      <c r="CI1490" s="426">
        <v>275</v>
      </c>
      <c r="CJ1490" s="426">
        <v>55</v>
      </c>
      <c r="CK1490" s="426">
        <v>136</v>
      </c>
      <c r="CL1490" s="426">
        <v>298</v>
      </c>
      <c r="CM1490" s="426">
        <v>195</v>
      </c>
      <c r="CN1490" s="426">
        <v>258</v>
      </c>
      <c r="CO1490" s="426">
        <v>149</v>
      </c>
      <c r="CP1490" s="426">
        <v>228</v>
      </c>
      <c r="CQ1490" s="426">
        <v>202</v>
      </c>
      <c r="CR1490" s="426">
        <v>34</v>
      </c>
      <c r="CS1490" s="426">
        <v>194</v>
      </c>
      <c r="CT1490" s="426">
        <v>30</v>
      </c>
      <c r="CU1490" s="426">
        <v>175</v>
      </c>
      <c r="CV1490" s="426">
        <v>253</v>
      </c>
      <c r="CW1490" s="426">
        <v>18</v>
      </c>
      <c r="CX1490" s="426">
        <v>118</v>
      </c>
      <c r="CY1490" s="426">
        <v>39</v>
      </c>
      <c r="CZ1490" s="426">
        <v>72</v>
      </c>
      <c r="DA1490" s="426">
        <v>166</v>
      </c>
      <c r="DB1490" s="426">
        <v>189</v>
      </c>
      <c r="DC1490" s="426">
        <v>159</v>
      </c>
      <c r="DD1490" s="426">
        <v>192</v>
      </c>
      <c r="DE1490" s="426">
        <v>127</v>
      </c>
      <c r="DF1490" s="426">
        <v>252</v>
      </c>
      <c r="DG1490" s="426">
        <v>254</v>
      </c>
      <c r="DH1490" s="426">
        <v>256</v>
      </c>
      <c r="DI1490" s="426">
        <v>44</v>
      </c>
      <c r="DJ1490" s="426">
        <v>101</v>
      </c>
      <c r="DK1490" s="426">
        <v>81</v>
      </c>
      <c r="DL1490" s="426">
        <v>139</v>
      </c>
      <c r="DM1490" s="426">
        <v>151</v>
      </c>
      <c r="DN1490" s="426">
        <v>16</v>
      </c>
      <c r="DO1490" s="426">
        <v>220</v>
      </c>
      <c r="DP1490" s="426">
        <v>76</v>
      </c>
      <c r="DQ1490" s="426">
        <v>163</v>
      </c>
      <c r="DR1490" s="426">
        <v>216</v>
      </c>
      <c r="DS1490" s="426">
        <v>210</v>
      </c>
      <c r="DT1490" s="426">
        <v>241</v>
      </c>
      <c r="DU1490" s="426">
        <v>24</v>
      </c>
      <c r="DV1490" s="426">
        <v>255</v>
      </c>
      <c r="DW1490" s="426">
        <v>41</v>
      </c>
      <c r="DX1490" s="426">
        <v>177</v>
      </c>
      <c r="DY1490" s="426">
        <v>270</v>
      </c>
      <c r="DZ1490" s="426">
        <v>167</v>
      </c>
      <c r="EA1490" s="426">
        <v>290</v>
      </c>
      <c r="EB1490" s="426">
        <v>251</v>
      </c>
      <c r="EC1490" s="426">
        <v>150</v>
      </c>
      <c r="ED1490" s="426">
        <v>160</v>
      </c>
      <c r="EE1490" s="426">
        <v>231</v>
      </c>
      <c r="EF1490" s="426">
        <v>287</v>
      </c>
      <c r="EG1490" s="426">
        <v>146</v>
      </c>
      <c r="EH1490" s="426">
        <v>15</v>
      </c>
      <c r="EI1490" s="426">
        <v>82</v>
      </c>
      <c r="EJ1490" s="426">
        <v>106</v>
      </c>
      <c r="EK1490" s="426">
        <v>68</v>
      </c>
      <c r="EL1490" s="426">
        <v>274</v>
      </c>
      <c r="EM1490" s="426">
        <v>239</v>
      </c>
      <c r="EN1490" s="426">
        <v>36</v>
      </c>
      <c r="EO1490" s="426">
        <v>281</v>
      </c>
      <c r="EP1490" s="426">
        <v>3</v>
      </c>
      <c r="EQ1490" s="426">
        <v>100</v>
      </c>
      <c r="ER1490" s="426">
        <v>185</v>
      </c>
      <c r="ES1490" s="426">
        <v>153</v>
      </c>
      <c r="ET1490" s="426">
        <v>266</v>
      </c>
      <c r="EU1490" s="426">
        <v>269</v>
      </c>
      <c r="EV1490" s="426">
        <v>49</v>
      </c>
      <c r="EW1490" s="426">
        <v>201</v>
      </c>
      <c r="EX1490" s="426">
        <v>1</v>
      </c>
      <c r="EY1490" s="426">
        <v>64</v>
      </c>
      <c r="EZ1490" s="426">
        <v>93</v>
      </c>
      <c r="FA1490" s="426">
        <v>6</v>
      </c>
      <c r="FB1490" s="426">
        <v>19</v>
      </c>
      <c r="FC1490" s="426">
        <v>235</v>
      </c>
      <c r="FD1490" s="426">
        <v>137</v>
      </c>
      <c r="FE1490" s="426">
        <v>232</v>
      </c>
      <c r="FF1490" s="426">
        <v>219</v>
      </c>
      <c r="FG1490" s="426">
        <v>61</v>
      </c>
      <c r="FH1490" s="426">
        <v>86</v>
      </c>
      <c r="FI1490" s="426">
        <v>114</v>
      </c>
      <c r="FJ1490" s="426">
        <v>84</v>
      </c>
      <c r="FK1490" s="426">
        <v>129</v>
      </c>
      <c r="FL1490" s="426">
        <v>31</v>
      </c>
      <c r="FM1490" s="426">
        <v>161</v>
      </c>
      <c r="FN1490" s="426">
        <v>218</v>
      </c>
      <c r="FO1490" s="426">
        <v>110</v>
      </c>
      <c r="FP1490" s="426">
        <v>145</v>
      </c>
      <c r="FQ1490" s="426">
        <v>247</v>
      </c>
      <c r="FR1490" s="426">
        <v>130</v>
      </c>
      <c r="FS1490" s="426">
        <v>152</v>
      </c>
      <c r="FT1490" s="426">
        <v>105</v>
      </c>
      <c r="FU1490" s="426">
        <v>230</v>
      </c>
      <c r="FV1490" s="426">
        <v>237</v>
      </c>
      <c r="FW1490" s="426">
        <v>60</v>
      </c>
      <c r="FX1490" s="426">
        <v>63</v>
      </c>
      <c r="FY1490" s="426">
        <v>77</v>
      </c>
      <c r="FZ1490" s="426">
        <v>74</v>
      </c>
      <c r="GA1490" s="426">
        <v>57</v>
      </c>
      <c r="GB1490" s="426">
        <v>288</v>
      </c>
      <c r="GC1490" s="426">
        <v>83</v>
      </c>
      <c r="GD1490" s="426">
        <v>87</v>
      </c>
      <c r="GE1490" s="426">
        <v>135</v>
      </c>
      <c r="GF1490" s="426">
        <v>91</v>
      </c>
      <c r="GG1490" s="426">
        <v>205</v>
      </c>
      <c r="GH1490" s="426">
        <v>168</v>
      </c>
      <c r="GI1490" s="426">
        <v>108</v>
      </c>
      <c r="GJ1490" s="426">
        <v>43</v>
      </c>
      <c r="GK1490" s="426">
        <v>134</v>
      </c>
      <c r="GL1490" s="426">
        <v>212</v>
      </c>
      <c r="GM1490" s="426">
        <v>257</v>
      </c>
      <c r="GN1490" s="426">
        <v>225</v>
      </c>
      <c r="GO1490" s="426">
        <v>28</v>
      </c>
      <c r="GP1490" s="426">
        <v>109</v>
      </c>
      <c r="GQ1490" s="426">
        <v>207</v>
      </c>
      <c r="GR1490" s="426">
        <v>157</v>
      </c>
      <c r="GS1490" s="426">
        <v>89</v>
      </c>
      <c r="GT1490" s="426">
        <v>99</v>
      </c>
      <c r="GU1490" s="426">
        <v>186</v>
      </c>
      <c r="GV1490" s="426">
        <v>263</v>
      </c>
      <c r="GW1490" s="426">
        <v>198</v>
      </c>
      <c r="GX1490" s="426">
        <v>248</v>
      </c>
      <c r="GY1490" s="426">
        <v>38</v>
      </c>
      <c r="GZ1490" s="426">
        <v>297</v>
      </c>
      <c r="HA1490" s="426">
        <v>236</v>
      </c>
      <c r="HB1490" s="426">
        <v>88</v>
      </c>
      <c r="HC1490" s="426">
        <v>173</v>
      </c>
      <c r="HD1490" s="426">
        <v>178</v>
      </c>
      <c r="HE1490" s="426">
        <v>264</v>
      </c>
      <c r="HF1490" s="426">
        <v>51</v>
      </c>
      <c r="HG1490" s="426">
        <v>213</v>
      </c>
      <c r="HH1490" s="426">
        <v>75</v>
      </c>
      <c r="HI1490" s="426">
        <v>299</v>
      </c>
      <c r="HJ1490" s="426">
        <v>27</v>
      </c>
      <c r="HK1490" s="426">
        <v>78</v>
      </c>
      <c r="HL1490" s="426">
        <v>37</v>
      </c>
      <c r="HM1490" s="426">
        <v>240</v>
      </c>
      <c r="HN1490" s="426">
        <v>115</v>
      </c>
      <c r="HO1490" s="426">
        <v>300</v>
      </c>
      <c r="HP1490" s="426">
        <v>40</v>
      </c>
      <c r="HQ1490" s="426">
        <v>98</v>
      </c>
      <c r="HR1490" s="426">
        <v>179</v>
      </c>
      <c r="HS1490" s="426">
        <v>85</v>
      </c>
      <c r="HT1490" s="426">
        <v>9</v>
      </c>
      <c r="HU1490" s="426">
        <v>73</v>
      </c>
      <c r="HV1490" s="426">
        <v>92</v>
      </c>
      <c r="HW1490" s="426">
        <v>259</v>
      </c>
      <c r="HX1490" s="426">
        <v>45</v>
      </c>
      <c r="HY1490" s="426">
        <v>112</v>
      </c>
      <c r="HZ1490" s="426">
        <v>122</v>
      </c>
      <c r="IA1490" s="426">
        <v>144</v>
      </c>
      <c r="IB1490" s="426">
        <v>107</v>
      </c>
      <c r="IC1490" s="426">
        <v>289</v>
      </c>
      <c r="ID1490" s="426">
        <v>102</v>
      </c>
      <c r="IE1490" s="426">
        <v>261</v>
      </c>
      <c r="IF1490" s="426">
        <v>2</v>
      </c>
      <c r="IG1490" s="426">
        <v>148</v>
      </c>
      <c r="IH1490" s="426">
        <v>200</v>
      </c>
      <c r="II1490" s="426">
        <v>244</v>
      </c>
      <c r="IJ1490" s="426">
        <v>23</v>
      </c>
      <c r="IK1490" s="426">
        <v>116</v>
      </c>
      <c r="IL1490" s="426">
        <v>292</v>
      </c>
      <c r="IM1490" s="426">
        <v>5</v>
      </c>
      <c r="IN1490" s="426">
        <v>121</v>
      </c>
      <c r="IO1490" s="426">
        <v>158</v>
      </c>
      <c r="IP1490" s="426">
        <v>132</v>
      </c>
      <c r="IQ1490" s="426">
        <v>113</v>
      </c>
      <c r="IR1490" s="426">
        <v>283</v>
      </c>
      <c r="IS1490" s="426">
        <v>262</v>
      </c>
      <c r="IT1490" s="426">
        <v>180</v>
      </c>
      <c r="IU1490" s="426">
        <v>211</v>
      </c>
      <c r="IV1490" s="426">
        <v>199</v>
      </c>
      <c r="IW1490" s="426">
        <v>21</v>
      </c>
      <c r="IX1490" s="426">
        <v>250</v>
      </c>
      <c r="IY1490" s="426">
        <v>260</v>
      </c>
      <c r="IZ1490" s="426">
        <v>278</v>
      </c>
      <c r="JA1490" s="426">
        <v>133</v>
      </c>
      <c r="JB1490" s="426">
        <v>33</v>
      </c>
      <c r="JC1490" s="426">
        <v>52</v>
      </c>
      <c r="JD1490" s="426">
        <v>48</v>
      </c>
      <c r="JE1490" s="426">
        <v>226</v>
      </c>
      <c r="JF1490" s="426">
        <v>124</v>
      </c>
      <c r="JG1490" s="426">
        <v>190</v>
      </c>
      <c r="JH1490" s="426">
        <v>284</v>
      </c>
      <c r="JI1490" s="426">
        <v>217</v>
      </c>
      <c r="JJ1490" s="426">
        <v>141</v>
      </c>
      <c r="JK1490" s="426">
        <v>7</v>
      </c>
      <c r="JL1490" s="426">
        <v>295</v>
      </c>
      <c r="JM1490" s="426">
        <v>65</v>
      </c>
      <c r="JN1490" s="426">
        <v>285</v>
      </c>
      <c r="JO1490" s="426">
        <v>197</v>
      </c>
      <c r="JP1490" s="426">
        <v>229</v>
      </c>
      <c r="JQ1490" s="426">
        <v>79</v>
      </c>
      <c r="JR1490" s="426">
        <v>59</v>
      </c>
      <c r="JS1490" s="426">
        <v>182</v>
      </c>
      <c r="JT1490" s="426">
        <v>69</v>
      </c>
      <c r="JU1490" s="426">
        <v>58</v>
      </c>
      <c r="JV1490" s="426">
        <v>8</v>
      </c>
      <c r="JW1490" s="426">
        <v>119</v>
      </c>
      <c r="JX1490" s="426">
        <v>176</v>
      </c>
      <c r="JY1490" s="426">
        <v>242</v>
      </c>
      <c r="JZ1490" s="426">
        <v>203</v>
      </c>
      <c r="KA1490" s="426">
        <v>208</v>
      </c>
      <c r="KB1490" s="426">
        <v>276</v>
      </c>
      <c r="KC1490" s="426">
        <v>227</v>
      </c>
      <c r="KD1490" s="426">
        <v>46</v>
      </c>
      <c r="KE1490" s="426">
        <v>54</v>
      </c>
      <c r="KF1490" s="426">
        <v>140</v>
      </c>
      <c r="KG1490" s="426">
        <v>20</v>
      </c>
      <c r="KH1490" s="426">
        <v>10</v>
      </c>
      <c r="KI1490" s="426">
        <v>47</v>
      </c>
      <c r="KJ1490" s="426">
        <v>245</v>
      </c>
      <c r="KK1490" s="426">
        <v>273</v>
      </c>
      <c r="KL1490" s="426">
        <v>215</v>
      </c>
      <c r="KM1490" s="426">
        <v>128</v>
      </c>
      <c r="KN1490" s="426">
        <v>246</v>
      </c>
      <c r="KO1490" s="426">
        <v>155</v>
      </c>
      <c r="KP1490" s="426">
        <v>143</v>
      </c>
      <c r="KQ1490" s="426">
        <v>95</v>
      </c>
      <c r="KR1490" s="426">
        <v>277</v>
      </c>
      <c r="KS1490" s="426">
        <v>187</v>
      </c>
    </row>
  </sheetData>
  <sheetProtection sheet="1" objects="1" scenarios="1"/>
  <phoneticPr fontId="6"/>
  <pageMargins left="0.74791666666666667" right="0.74791666666666667" top="0.98402777777777783" bottom="0.98402777777777783" header="0.51180555555555562" footer="0.51180555555555562"/>
  <pageSetup paperSize="9" firstPageNumber="0" orientation="portrait" horizontalDpi="300" verticalDpi="3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U589"/>
  <sheetViews>
    <sheetView topLeftCell="D1" workbookViewId="0">
      <selection activeCell="D1" sqref="D1"/>
    </sheetView>
  </sheetViews>
  <sheetFormatPr defaultColWidth="3.7109375" defaultRowHeight="12.75" x14ac:dyDescent="0.2"/>
  <cols>
    <col min="1" max="1" width="4.7109375" style="414" hidden="1" customWidth="1"/>
    <col min="2" max="2" width="4.28515625" style="414" hidden="1" customWidth="1"/>
    <col min="3" max="3" width="6.28515625" style="414" hidden="1" customWidth="1"/>
    <col min="4" max="4" width="3.7109375" style="414" customWidth="1"/>
    <col min="5" max="5" width="9.42578125" style="414" customWidth="1"/>
    <col min="6" max="255" width="3.7109375" style="414" customWidth="1"/>
    <col min="256" max="16384" width="3.7109375" style="414"/>
  </cols>
  <sheetData>
    <row r="1" spans="1:28" ht="25.5" x14ac:dyDescent="0.2">
      <c r="D1" s="415" t="s">
        <v>175</v>
      </c>
    </row>
    <row r="2" spans="1:28" x14ac:dyDescent="0.2">
      <c r="E2" s="416" t="s">
        <v>266</v>
      </c>
    </row>
    <row r="3" spans="1:28" x14ac:dyDescent="0.2">
      <c r="E3" s="417" t="s">
        <v>176</v>
      </c>
    </row>
    <row r="4" spans="1:28" x14ac:dyDescent="0.2">
      <c r="E4" s="417" t="s">
        <v>177</v>
      </c>
    </row>
    <row r="5" spans="1:28" x14ac:dyDescent="0.2">
      <c r="A5" s="414">
        <f>IF(OR(NOT(ISNUMBER('Tournament Info'!B11)),'Tournament Info'!B11=3),Methuselahs!$A$4,0)</f>
        <v>0</v>
      </c>
      <c r="E5" s="417" t="s">
        <v>178</v>
      </c>
    </row>
    <row r="6" spans="1:28" x14ac:dyDescent="0.2">
      <c r="A6" s="414">
        <f>IF(A5&gt;200,1,IF(A5&gt;=4,(A5-4)*5+ROW(F8),1))</f>
        <v>1</v>
      </c>
      <c r="B6" s="414">
        <f>A6+1</f>
        <v>2</v>
      </c>
    </row>
    <row r="7" spans="1:28" x14ac:dyDescent="0.2">
      <c r="A7" s="414" t="str">
        <f t="shared" ref="A7:B134" ca="1" si="0">IF(INDIRECT(ADDRESS(A$6,ROW()-ROW(A$6)-1+COLUMN($F$8)))&gt;0,INDIRECT(ADDRESS(A$6,ROW()-ROW(A$6)-1+COLUMN($F$8))),"")</f>
        <v/>
      </c>
      <c r="B7" s="414" t="str">
        <f t="shared" ca="1" si="0"/>
        <v/>
      </c>
      <c r="D7" s="433">
        <v>4</v>
      </c>
      <c r="E7" s="434" t="s">
        <v>179</v>
      </c>
      <c r="L7" s="414" t="s">
        <v>187</v>
      </c>
    </row>
    <row r="8" spans="1:28" x14ac:dyDescent="0.2">
      <c r="A8" s="414" t="str">
        <f t="shared" ca="1" si="0"/>
        <v/>
      </c>
      <c r="B8" s="414" t="str">
        <f t="shared" ca="1" si="0"/>
        <v/>
      </c>
      <c r="E8" s="414" t="s">
        <v>130</v>
      </c>
      <c r="F8" s="435">
        <v>1</v>
      </c>
      <c r="G8" s="436">
        <v>2</v>
      </c>
      <c r="H8" s="436">
        <v>3</v>
      </c>
      <c r="I8" s="437">
        <v>4</v>
      </c>
      <c r="L8" s="414" t="s">
        <v>188</v>
      </c>
    </row>
    <row r="9" spans="1:28" x14ac:dyDescent="0.2">
      <c r="A9" s="414" t="str">
        <f t="shared" ca="1" si="0"/>
        <v/>
      </c>
      <c r="B9" s="414" t="str">
        <f t="shared" ca="1" si="0"/>
        <v/>
      </c>
      <c r="E9" s="414" t="s">
        <v>157</v>
      </c>
      <c r="F9" s="435">
        <v>3</v>
      </c>
      <c r="G9" s="436">
        <v>1</v>
      </c>
      <c r="H9" s="436">
        <v>4</v>
      </c>
      <c r="I9" s="437">
        <v>2</v>
      </c>
      <c r="L9" s="414" t="s">
        <v>189</v>
      </c>
      <c r="AB9" s="418" t="s">
        <v>212</v>
      </c>
    </row>
    <row r="10" spans="1:28" x14ac:dyDescent="0.2">
      <c r="A10" s="414" t="str">
        <f t="shared" ca="1" si="0"/>
        <v/>
      </c>
      <c r="B10" s="414" t="str">
        <f t="shared" ca="1" si="0"/>
        <v/>
      </c>
    </row>
    <row r="11" spans="1:28" x14ac:dyDescent="0.2">
      <c r="A11" s="414" t="str">
        <f t="shared" ca="1" si="0"/>
        <v/>
      </c>
      <c r="B11" s="414" t="str">
        <f t="shared" ca="1" si="0"/>
        <v/>
      </c>
      <c r="AB11" s="419" t="s">
        <v>267</v>
      </c>
    </row>
    <row r="12" spans="1:28" x14ac:dyDescent="0.2">
      <c r="A12" s="414" t="str">
        <f t="shared" ca="1" si="0"/>
        <v/>
      </c>
      <c r="B12" s="414" t="str">
        <f t="shared" ca="1" si="0"/>
        <v/>
      </c>
      <c r="D12" s="433">
        <v>5</v>
      </c>
      <c r="E12" s="434" t="s">
        <v>179</v>
      </c>
      <c r="AB12" s="420" t="s">
        <v>268</v>
      </c>
    </row>
    <row r="13" spans="1:28" x14ac:dyDescent="0.2">
      <c r="A13" s="414" t="str">
        <f t="shared" ca="1" si="0"/>
        <v/>
      </c>
      <c r="B13" s="414" t="str">
        <f t="shared" ca="1" si="0"/>
        <v/>
      </c>
      <c r="E13" s="414" t="s">
        <v>130</v>
      </c>
      <c r="F13" s="435">
        <v>1</v>
      </c>
      <c r="G13" s="436">
        <v>2</v>
      </c>
      <c r="H13" s="436">
        <v>3</v>
      </c>
      <c r="I13" s="436">
        <v>4</v>
      </c>
      <c r="J13" s="437">
        <v>5</v>
      </c>
    </row>
    <row r="14" spans="1:28" x14ac:dyDescent="0.2">
      <c r="A14" s="414" t="str">
        <f t="shared" ca="1" si="0"/>
        <v/>
      </c>
      <c r="B14" s="414" t="str">
        <f t="shared" ca="1" si="0"/>
        <v/>
      </c>
      <c r="E14" s="414" t="s">
        <v>157</v>
      </c>
      <c r="F14" s="435">
        <v>2</v>
      </c>
      <c r="G14" s="436">
        <v>5</v>
      </c>
      <c r="H14" s="436">
        <v>3</v>
      </c>
      <c r="I14" s="436">
        <v>1</v>
      </c>
      <c r="J14" s="437">
        <v>4</v>
      </c>
      <c r="AB14" s="421" t="s">
        <v>190</v>
      </c>
    </row>
    <row r="15" spans="1:28" x14ac:dyDescent="0.2">
      <c r="A15" s="414" t="str">
        <f t="shared" ca="1" si="0"/>
        <v/>
      </c>
      <c r="B15" s="414" t="str">
        <f t="shared" ca="1" si="0"/>
        <v/>
      </c>
    </row>
    <row r="16" spans="1:28" x14ac:dyDescent="0.2">
      <c r="A16" s="414" t="str">
        <f t="shared" ca="1" si="0"/>
        <v/>
      </c>
      <c r="B16" s="414" t="str">
        <f t="shared" ca="1" si="0"/>
        <v/>
      </c>
    </row>
    <row r="17" spans="1:28" x14ac:dyDescent="0.2">
      <c r="A17" s="414" t="str">
        <f t="shared" ca="1" si="0"/>
        <v/>
      </c>
      <c r="B17" s="414" t="str">
        <f t="shared" ca="1" si="0"/>
        <v/>
      </c>
      <c r="D17" s="433">
        <v>6</v>
      </c>
      <c r="E17" s="434" t="s">
        <v>180</v>
      </c>
      <c r="AB17" s="419" t="s">
        <v>191</v>
      </c>
    </row>
    <row r="18" spans="1:28" x14ac:dyDescent="0.2">
      <c r="A18" s="414" t="str">
        <f t="shared" ca="1" si="0"/>
        <v/>
      </c>
      <c r="B18" s="414" t="str">
        <f t="shared" ca="1" si="0"/>
        <v/>
      </c>
      <c r="E18" s="414" t="s">
        <v>130</v>
      </c>
      <c r="F18" s="435">
        <v>1</v>
      </c>
      <c r="G18" s="436">
        <v>2</v>
      </c>
      <c r="H18" s="436">
        <v>3</v>
      </c>
      <c r="I18" s="437">
        <v>4</v>
      </c>
      <c r="AB18" s="422" t="s">
        <v>269</v>
      </c>
    </row>
    <row r="19" spans="1:28" x14ac:dyDescent="0.2">
      <c r="A19" s="414" t="str">
        <f t="shared" ca="1" si="0"/>
        <v/>
      </c>
      <c r="B19" s="414" t="str">
        <f t="shared" ca="1" si="0"/>
        <v/>
      </c>
      <c r="E19" s="414" t="s">
        <v>157</v>
      </c>
      <c r="F19" s="438">
        <v>5</v>
      </c>
      <c r="G19" s="436">
        <v>1</v>
      </c>
      <c r="H19" s="436">
        <v>6</v>
      </c>
      <c r="I19" s="437">
        <v>2</v>
      </c>
      <c r="AB19" s="419" t="s">
        <v>192</v>
      </c>
    </row>
    <row r="20" spans="1:28" x14ac:dyDescent="0.2">
      <c r="A20" s="414" t="str">
        <f t="shared" ca="1" si="0"/>
        <v/>
      </c>
      <c r="B20" s="414" t="str">
        <f t="shared" ca="1" si="0"/>
        <v/>
      </c>
      <c r="E20" s="414" t="s">
        <v>159</v>
      </c>
      <c r="F20" s="435">
        <v>6</v>
      </c>
      <c r="G20" s="439">
        <v>4</v>
      </c>
      <c r="H20" s="439">
        <v>5</v>
      </c>
      <c r="I20" s="437">
        <v>3</v>
      </c>
      <c r="AB20" s="419" t="s">
        <v>193</v>
      </c>
    </row>
    <row r="21" spans="1:28" x14ac:dyDescent="0.2">
      <c r="A21" s="414" t="str">
        <f t="shared" ca="1" si="0"/>
        <v/>
      </c>
      <c r="B21" s="414" t="str">
        <f t="shared" ca="1" si="0"/>
        <v/>
      </c>
      <c r="AB21" s="419" t="s">
        <v>194</v>
      </c>
    </row>
    <row r="22" spans="1:28" x14ac:dyDescent="0.2">
      <c r="A22" s="414" t="str">
        <f t="shared" ca="1" si="0"/>
        <v/>
      </c>
      <c r="B22" s="414" t="str">
        <f t="shared" ca="1" si="0"/>
        <v/>
      </c>
      <c r="D22" s="433">
        <v>7</v>
      </c>
      <c r="E22" s="434" t="s">
        <v>180</v>
      </c>
      <c r="AB22" s="419" t="s">
        <v>195</v>
      </c>
    </row>
    <row r="23" spans="1:28" x14ac:dyDescent="0.2">
      <c r="A23" s="414" t="str">
        <f t="shared" ca="1" si="0"/>
        <v/>
      </c>
      <c r="B23" s="414" t="str">
        <f t="shared" ca="1" si="0"/>
        <v/>
      </c>
      <c r="E23" s="414" t="s">
        <v>130</v>
      </c>
      <c r="F23" s="435">
        <v>1</v>
      </c>
      <c r="G23" s="436">
        <v>2</v>
      </c>
      <c r="H23" s="436">
        <v>3</v>
      </c>
      <c r="I23" s="436">
        <v>4</v>
      </c>
      <c r="J23" s="437">
        <v>5</v>
      </c>
      <c r="AB23" s="419" t="s">
        <v>196</v>
      </c>
    </row>
    <row r="24" spans="1:28" x14ac:dyDescent="0.2">
      <c r="A24" s="414" t="str">
        <f t="shared" ca="1" si="0"/>
        <v/>
      </c>
      <c r="B24" s="414" t="str">
        <f t="shared" ca="1" si="0"/>
        <v/>
      </c>
      <c r="E24" s="414" t="s">
        <v>157</v>
      </c>
      <c r="F24" s="440">
        <v>6</v>
      </c>
      <c r="G24" s="441">
        <v>1</v>
      </c>
      <c r="H24" s="441">
        <v>7</v>
      </c>
      <c r="I24" s="442">
        <v>2</v>
      </c>
      <c r="AB24" s="419" t="s">
        <v>197</v>
      </c>
    </row>
    <row r="25" spans="1:28" x14ac:dyDescent="0.2">
      <c r="A25" s="414" t="str">
        <f t="shared" ca="1" si="0"/>
        <v/>
      </c>
      <c r="B25" s="414" t="str">
        <f t="shared" ca="1" si="0"/>
        <v/>
      </c>
      <c r="E25" s="414" t="s">
        <v>159</v>
      </c>
      <c r="F25" s="435">
        <v>5</v>
      </c>
      <c r="G25" s="439">
        <v>7</v>
      </c>
      <c r="H25" s="439">
        <v>4</v>
      </c>
      <c r="I25" s="439">
        <v>6</v>
      </c>
      <c r="J25" s="437">
        <v>3</v>
      </c>
      <c r="AB25" s="419" t="s">
        <v>198</v>
      </c>
    </row>
    <row r="26" spans="1:28" x14ac:dyDescent="0.2">
      <c r="A26" s="414" t="str">
        <f t="shared" ca="1" si="0"/>
        <v/>
      </c>
      <c r="B26" s="414" t="str">
        <f t="shared" ca="1" si="0"/>
        <v/>
      </c>
    </row>
    <row r="27" spans="1:28" x14ac:dyDescent="0.2">
      <c r="A27" s="414" t="str">
        <f t="shared" ca="1" si="0"/>
        <v/>
      </c>
      <c r="B27" s="414" t="str">
        <f t="shared" ca="1" si="0"/>
        <v/>
      </c>
      <c r="D27" s="433">
        <v>8</v>
      </c>
      <c r="E27" s="434" t="s">
        <v>179</v>
      </c>
      <c r="AB27" s="419" t="s">
        <v>199</v>
      </c>
    </row>
    <row r="28" spans="1:28" x14ac:dyDescent="0.2">
      <c r="A28" s="414" t="str">
        <f t="shared" ca="1" si="0"/>
        <v/>
      </c>
      <c r="B28" s="414" t="str">
        <f t="shared" ca="1" si="0"/>
        <v/>
      </c>
      <c r="E28" s="414" t="s">
        <v>130</v>
      </c>
      <c r="F28" s="435">
        <v>1</v>
      </c>
      <c r="G28" s="436">
        <v>2</v>
      </c>
      <c r="H28" s="436">
        <v>3</v>
      </c>
      <c r="I28" s="437">
        <v>4</v>
      </c>
      <c r="K28" s="435">
        <v>5</v>
      </c>
      <c r="L28" s="436">
        <v>6</v>
      </c>
      <c r="M28" s="436">
        <v>7</v>
      </c>
      <c r="N28" s="437">
        <v>8</v>
      </c>
    </row>
    <row r="29" spans="1:28" x14ac:dyDescent="0.2">
      <c r="A29" s="414" t="str">
        <f t="shared" ca="1" si="0"/>
        <v/>
      </c>
      <c r="B29" s="414" t="str">
        <f t="shared" ca="1" si="0"/>
        <v/>
      </c>
      <c r="E29" s="414" t="s">
        <v>157</v>
      </c>
      <c r="F29" s="435">
        <v>7</v>
      </c>
      <c r="G29" s="439">
        <v>1</v>
      </c>
      <c r="H29" s="439">
        <v>8</v>
      </c>
      <c r="I29" s="437">
        <v>2</v>
      </c>
      <c r="K29" s="435">
        <v>3</v>
      </c>
      <c r="L29" s="439">
        <v>5</v>
      </c>
      <c r="M29" s="439">
        <v>4</v>
      </c>
      <c r="N29" s="437">
        <v>6</v>
      </c>
      <c r="AB29" s="419" t="s">
        <v>200</v>
      </c>
    </row>
    <row r="30" spans="1:28" x14ac:dyDescent="0.2">
      <c r="A30" s="414" t="str">
        <f t="shared" ca="1" si="0"/>
        <v/>
      </c>
      <c r="B30" s="414" t="str">
        <f t="shared" ca="1" si="0"/>
        <v/>
      </c>
      <c r="AB30" s="419" t="s">
        <v>201</v>
      </c>
    </row>
    <row r="31" spans="1:28" x14ac:dyDescent="0.2">
      <c r="A31" s="414" t="str">
        <f t="shared" ca="1" si="0"/>
        <v/>
      </c>
      <c r="B31" s="414" t="str">
        <f t="shared" ca="1" si="0"/>
        <v/>
      </c>
      <c r="AB31" s="419" t="s">
        <v>202</v>
      </c>
    </row>
    <row r="32" spans="1:28" x14ac:dyDescent="0.2">
      <c r="A32" s="414" t="str">
        <f t="shared" ca="1" si="0"/>
        <v/>
      </c>
      <c r="B32" s="414" t="str">
        <f t="shared" ca="1" si="0"/>
        <v/>
      </c>
      <c r="D32" s="433">
        <v>9</v>
      </c>
      <c r="E32" s="434" t="s">
        <v>179</v>
      </c>
      <c r="AB32" s="419" t="s">
        <v>203</v>
      </c>
    </row>
    <row r="33" spans="1:28" x14ac:dyDescent="0.2">
      <c r="A33" s="414" t="str">
        <f t="shared" ca="1" si="0"/>
        <v/>
      </c>
      <c r="B33" s="414" t="str">
        <f t="shared" ca="1" si="0"/>
        <v/>
      </c>
      <c r="E33" s="414" t="s">
        <v>130</v>
      </c>
      <c r="F33" s="435">
        <v>1</v>
      </c>
      <c r="G33" s="436">
        <v>2</v>
      </c>
      <c r="H33" s="436">
        <v>3</v>
      </c>
      <c r="I33" s="436">
        <v>4</v>
      </c>
      <c r="J33" s="437">
        <v>5</v>
      </c>
      <c r="K33" s="435">
        <v>6</v>
      </c>
      <c r="L33" s="436">
        <v>7</v>
      </c>
      <c r="M33" s="436">
        <v>8</v>
      </c>
      <c r="N33" s="437">
        <v>9</v>
      </c>
      <c r="AB33" s="419" t="s">
        <v>204</v>
      </c>
    </row>
    <row r="34" spans="1:28" x14ac:dyDescent="0.2">
      <c r="A34" s="414" t="str">
        <f t="shared" ca="1" si="0"/>
        <v/>
      </c>
      <c r="B34" s="414" t="str">
        <f t="shared" ca="1" si="0"/>
        <v/>
      </c>
      <c r="E34" s="414" t="s">
        <v>157</v>
      </c>
      <c r="F34" s="435">
        <v>9</v>
      </c>
      <c r="G34" s="439">
        <v>4</v>
      </c>
      <c r="H34" s="439">
        <v>2</v>
      </c>
      <c r="I34" s="439">
        <v>5</v>
      </c>
      <c r="J34" s="437">
        <v>6</v>
      </c>
      <c r="K34" s="435">
        <v>8</v>
      </c>
      <c r="L34" s="439">
        <v>3</v>
      </c>
      <c r="M34" s="439">
        <v>7</v>
      </c>
      <c r="N34" s="437">
        <v>1</v>
      </c>
    </row>
    <row r="35" spans="1:28" x14ac:dyDescent="0.2">
      <c r="A35" s="414" t="str">
        <f t="shared" ca="1" si="0"/>
        <v/>
      </c>
      <c r="B35" s="414" t="str">
        <f t="shared" ca="1" si="0"/>
        <v/>
      </c>
      <c r="AB35" s="419" t="s">
        <v>205</v>
      </c>
    </row>
    <row r="36" spans="1:28" x14ac:dyDescent="0.2">
      <c r="A36" s="414" t="str">
        <f t="shared" ca="1" si="0"/>
        <v/>
      </c>
      <c r="B36" s="414" t="str">
        <f t="shared" ca="1" si="0"/>
        <v/>
      </c>
    </row>
    <row r="37" spans="1:28" x14ac:dyDescent="0.2">
      <c r="A37" s="414" t="str">
        <f t="shared" ca="1" si="0"/>
        <v/>
      </c>
      <c r="B37" s="414" t="str">
        <f t="shared" ca="1" si="0"/>
        <v/>
      </c>
      <c r="D37" s="433">
        <v>10</v>
      </c>
      <c r="E37" s="434" t="s">
        <v>179</v>
      </c>
      <c r="AB37" s="419" t="s">
        <v>206</v>
      </c>
    </row>
    <row r="38" spans="1:28" x14ac:dyDescent="0.2">
      <c r="A38" s="414" t="str">
        <f t="shared" ca="1" si="0"/>
        <v/>
      </c>
      <c r="B38" s="414" t="str">
        <f t="shared" ca="1" si="0"/>
        <v/>
      </c>
      <c r="E38" s="414" t="s">
        <v>130</v>
      </c>
      <c r="F38" s="435">
        <v>1</v>
      </c>
      <c r="G38" s="436">
        <v>2</v>
      </c>
      <c r="H38" s="436">
        <v>3</v>
      </c>
      <c r="I38" s="436">
        <v>4</v>
      </c>
      <c r="J38" s="437">
        <v>5</v>
      </c>
      <c r="K38" s="443">
        <v>6</v>
      </c>
      <c r="L38" s="436">
        <v>7</v>
      </c>
      <c r="M38" s="436">
        <v>8</v>
      </c>
      <c r="N38" s="436">
        <v>9</v>
      </c>
      <c r="O38" s="437">
        <v>10</v>
      </c>
    </row>
    <row r="39" spans="1:28" x14ac:dyDescent="0.2">
      <c r="A39" s="414" t="str">
        <f t="shared" ca="1" si="0"/>
        <v/>
      </c>
      <c r="B39" s="414" t="str">
        <f t="shared" ca="1" si="0"/>
        <v/>
      </c>
      <c r="E39" s="414" t="s">
        <v>157</v>
      </c>
      <c r="F39" s="435">
        <v>4</v>
      </c>
      <c r="G39" s="439">
        <v>9</v>
      </c>
      <c r="H39" s="439">
        <v>2</v>
      </c>
      <c r="I39" s="439">
        <v>7</v>
      </c>
      <c r="J39" s="437">
        <v>1</v>
      </c>
      <c r="K39" s="443">
        <v>10</v>
      </c>
      <c r="L39" s="439">
        <v>3</v>
      </c>
      <c r="M39" s="439">
        <v>5</v>
      </c>
      <c r="N39" s="439">
        <v>6</v>
      </c>
      <c r="O39" s="437">
        <v>8</v>
      </c>
    </row>
    <row r="40" spans="1:28" x14ac:dyDescent="0.2">
      <c r="A40" s="414" t="str">
        <f t="shared" ca="1" si="0"/>
        <v/>
      </c>
      <c r="B40" s="414" t="str">
        <f t="shared" ca="1" si="0"/>
        <v/>
      </c>
      <c r="AB40" s="419" t="s">
        <v>207</v>
      </c>
    </row>
    <row r="41" spans="1:28" x14ac:dyDescent="0.2">
      <c r="A41" s="414" t="str">
        <f t="shared" ca="1" si="0"/>
        <v/>
      </c>
      <c r="B41" s="414" t="str">
        <f t="shared" ca="1" si="0"/>
        <v/>
      </c>
      <c r="AB41" s="419" t="s">
        <v>208</v>
      </c>
    </row>
    <row r="42" spans="1:28" x14ac:dyDescent="0.2">
      <c r="A42" s="414" t="str">
        <f t="shared" ca="1" si="0"/>
        <v/>
      </c>
      <c r="B42" s="414" t="str">
        <f t="shared" ca="1" si="0"/>
        <v/>
      </c>
      <c r="D42" s="433">
        <v>11</v>
      </c>
      <c r="E42" s="434" t="s">
        <v>180</v>
      </c>
    </row>
    <row r="43" spans="1:28" x14ac:dyDescent="0.2">
      <c r="A43" s="414" t="str">
        <f t="shared" ca="1" si="0"/>
        <v/>
      </c>
      <c r="B43" s="414" t="str">
        <f t="shared" ca="1" si="0"/>
        <v/>
      </c>
      <c r="E43" s="414" t="s">
        <v>130</v>
      </c>
      <c r="F43" s="435">
        <v>1</v>
      </c>
      <c r="G43" s="436">
        <v>2</v>
      </c>
      <c r="H43" s="436">
        <v>3</v>
      </c>
      <c r="I43" s="436">
        <v>4</v>
      </c>
      <c r="J43" s="437">
        <v>5</v>
      </c>
      <c r="K43" s="443">
        <v>6</v>
      </c>
      <c r="L43" s="436">
        <v>7</v>
      </c>
      <c r="M43" s="436">
        <v>8</v>
      </c>
      <c r="N43" s="437">
        <v>9</v>
      </c>
      <c r="AB43" s="419" t="s">
        <v>209</v>
      </c>
    </row>
    <row r="44" spans="1:28" x14ac:dyDescent="0.2">
      <c r="A44" s="414" t="str">
        <f t="shared" ca="1" si="0"/>
        <v/>
      </c>
      <c r="B44" s="414" t="str">
        <f t="shared" ca="1" si="0"/>
        <v/>
      </c>
      <c r="E44" s="414" t="s">
        <v>157</v>
      </c>
      <c r="F44" s="438">
        <v>7</v>
      </c>
      <c r="G44" s="436">
        <v>9</v>
      </c>
      <c r="H44" s="436">
        <v>11</v>
      </c>
      <c r="I44" s="436">
        <v>8</v>
      </c>
      <c r="J44" s="437">
        <v>10</v>
      </c>
      <c r="AB44" s="419" t="s">
        <v>214</v>
      </c>
    </row>
    <row r="45" spans="1:28" x14ac:dyDescent="0.2">
      <c r="A45" s="414" t="str">
        <f t="shared" ca="1" si="0"/>
        <v/>
      </c>
      <c r="B45" s="414" t="str">
        <f t="shared" ca="1" si="0"/>
        <v/>
      </c>
      <c r="E45" s="414" t="s">
        <v>159</v>
      </c>
      <c r="F45" s="435">
        <v>10</v>
      </c>
      <c r="G45" s="439">
        <v>1</v>
      </c>
      <c r="H45" s="439">
        <v>4</v>
      </c>
      <c r="I45" s="437">
        <v>2</v>
      </c>
      <c r="K45" s="443">
        <v>11</v>
      </c>
      <c r="L45" s="439">
        <v>6</v>
      </c>
      <c r="M45" s="439">
        <v>5</v>
      </c>
      <c r="N45" s="444">
        <v>3</v>
      </c>
      <c r="AB45" s="419" t="s">
        <v>210</v>
      </c>
    </row>
    <row r="46" spans="1:28" ht="15" x14ac:dyDescent="0.2">
      <c r="A46" s="414" t="str">
        <f t="shared" ca="1" si="0"/>
        <v/>
      </c>
      <c r="B46" s="414" t="str">
        <f t="shared" ca="1" si="0"/>
        <v/>
      </c>
      <c r="AB46" s="424" t="s">
        <v>215</v>
      </c>
    </row>
    <row r="47" spans="1:28" x14ac:dyDescent="0.2">
      <c r="A47" s="414" t="str">
        <f t="shared" ca="1" si="0"/>
        <v/>
      </c>
      <c r="B47" s="414" t="str">
        <f t="shared" ca="1" si="0"/>
        <v/>
      </c>
      <c r="D47" s="433">
        <v>12</v>
      </c>
      <c r="E47" s="434" t="s">
        <v>179</v>
      </c>
      <c r="AB47" s="425" t="s">
        <v>211</v>
      </c>
    </row>
    <row r="48" spans="1:28" x14ac:dyDescent="0.2">
      <c r="A48" s="414" t="str">
        <f t="shared" ca="1" si="0"/>
        <v/>
      </c>
      <c r="B48" s="414" t="str">
        <f t="shared" ca="1" si="0"/>
        <v/>
      </c>
      <c r="E48" s="414" t="s">
        <v>130</v>
      </c>
      <c r="F48" s="435">
        <v>1</v>
      </c>
      <c r="G48" s="436">
        <v>2</v>
      </c>
      <c r="H48" s="436">
        <v>3</v>
      </c>
      <c r="I48" s="437">
        <v>4</v>
      </c>
      <c r="K48" s="435">
        <v>5</v>
      </c>
      <c r="L48" s="436">
        <v>6</v>
      </c>
      <c r="M48" s="436">
        <v>7</v>
      </c>
      <c r="N48" s="437">
        <v>8</v>
      </c>
      <c r="P48" s="435">
        <v>9</v>
      </c>
      <c r="Q48" s="436">
        <v>10</v>
      </c>
      <c r="R48" s="436">
        <v>11</v>
      </c>
      <c r="S48" s="437">
        <v>12</v>
      </c>
    </row>
    <row r="49" spans="1:20" x14ac:dyDescent="0.2">
      <c r="A49" s="414" t="str">
        <f t="shared" ca="1" si="0"/>
        <v/>
      </c>
      <c r="B49" s="414" t="str">
        <f t="shared" ca="1" si="0"/>
        <v/>
      </c>
      <c r="E49" s="414" t="s">
        <v>157</v>
      </c>
      <c r="F49" s="435">
        <v>4</v>
      </c>
      <c r="G49" s="439">
        <v>11</v>
      </c>
      <c r="H49" s="439">
        <v>9</v>
      </c>
      <c r="I49" s="437">
        <v>5</v>
      </c>
      <c r="K49" s="435">
        <v>8</v>
      </c>
      <c r="L49" s="439">
        <v>3</v>
      </c>
      <c r="M49" s="439">
        <v>1</v>
      </c>
      <c r="N49" s="437">
        <v>10</v>
      </c>
      <c r="P49" s="435">
        <v>12</v>
      </c>
      <c r="Q49" s="439">
        <v>7</v>
      </c>
      <c r="R49" s="439">
        <v>2</v>
      </c>
      <c r="S49" s="437">
        <v>6</v>
      </c>
    </row>
    <row r="50" spans="1:20" x14ac:dyDescent="0.2">
      <c r="A50" s="414" t="str">
        <f t="shared" ca="1" si="0"/>
        <v/>
      </c>
      <c r="B50" s="414" t="str">
        <f t="shared" ca="1" si="0"/>
        <v/>
      </c>
    </row>
    <row r="51" spans="1:20" x14ac:dyDescent="0.2">
      <c r="A51" s="414" t="str">
        <f t="shared" ca="1" si="0"/>
        <v/>
      </c>
      <c r="B51" s="414" t="str">
        <f t="shared" ca="1" si="0"/>
        <v/>
      </c>
    </row>
    <row r="52" spans="1:20" x14ac:dyDescent="0.2">
      <c r="A52" s="414" t="str">
        <f t="shared" ca="1" si="0"/>
        <v/>
      </c>
      <c r="B52" s="414" t="str">
        <f t="shared" ca="1" si="0"/>
        <v/>
      </c>
      <c r="D52" s="433">
        <v>13</v>
      </c>
      <c r="E52" s="434" t="s">
        <v>179</v>
      </c>
    </row>
    <row r="53" spans="1:20" x14ac:dyDescent="0.2">
      <c r="A53" s="414" t="str">
        <f t="shared" ca="1" si="0"/>
        <v/>
      </c>
      <c r="B53" s="414" t="str">
        <f t="shared" ca="1" si="0"/>
        <v/>
      </c>
      <c r="E53" s="414" t="s">
        <v>130</v>
      </c>
      <c r="F53" s="435">
        <v>1</v>
      </c>
      <c r="G53" s="436">
        <v>2</v>
      </c>
      <c r="H53" s="436">
        <v>3</v>
      </c>
      <c r="I53" s="436">
        <v>4</v>
      </c>
      <c r="J53" s="437">
        <v>5</v>
      </c>
      <c r="K53" s="443">
        <v>6</v>
      </c>
      <c r="L53" s="436">
        <v>7</v>
      </c>
      <c r="M53" s="436">
        <v>8</v>
      </c>
      <c r="N53" s="437">
        <v>9</v>
      </c>
      <c r="P53" s="435">
        <v>10</v>
      </c>
      <c r="Q53" s="436">
        <v>11</v>
      </c>
      <c r="R53" s="436">
        <v>12</v>
      </c>
      <c r="S53" s="437">
        <v>13</v>
      </c>
    </row>
    <row r="54" spans="1:20" x14ac:dyDescent="0.2">
      <c r="A54" s="414" t="str">
        <f t="shared" ca="1" si="0"/>
        <v/>
      </c>
      <c r="B54" s="414" t="str">
        <f t="shared" ca="1" si="0"/>
        <v/>
      </c>
      <c r="E54" s="414" t="s">
        <v>157</v>
      </c>
      <c r="F54" s="435">
        <v>4</v>
      </c>
      <c r="G54" s="439">
        <v>13</v>
      </c>
      <c r="H54" s="439">
        <v>6</v>
      </c>
      <c r="I54" s="439">
        <v>12</v>
      </c>
      <c r="J54" s="437">
        <v>7</v>
      </c>
      <c r="K54" s="443">
        <v>3</v>
      </c>
      <c r="L54" s="439">
        <v>8</v>
      </c>
      <c r="M54" s="439">
        <v>2</v>
      </c>
      <c r="N54" s="437">
        <v>10</v>
      </c>
      <c r="P54" s="435">
        <v>11</v>
      </c>
      <c r="Q54" s="439">
        <v>5</v>
      </c>
      <c r="R54" s="439">
        <v>9</v>
      </c>
      <c r="S54" s="437">
        <v>1</v>
      </c>
    </row>
    <row r="55" spans="1:20" x14ac:dyDescent="0.2">
      <c r="A55" s="414" t="str">
        <f t="shared" ca="1" si="0"/>
        <v/>
      </c>
      <c r="B55" s="414" t="str">
        <f t="shared" ca="1" si="0"/>
        <v/>
      </c>
    </row>
    <row r="56" spans="1:20" x14ac:dyDescent="0.2">
      <c r="A56" s="414" t="str">
        <f t="shared" ca="1" si="0"/>
        <v/>
      </c>
      <c r="B56" s="414" t="str">
        <f t="shared" ca="1" si="0"/>
        <v/>
      </c>
    </row>
    <row r="57" spans="1:20" x14ac:dyDescent="0.2">
      <c r="A57" s="414" t="str">
        <f t="shared" ca="1" si="0"/>
        <v/>
      </c>
      <c r="B57" s="414" t="str">
        <f t="shared" ca="1" si="0"/>
        <v/>
      </c>
      <c r="D57" s="433">
        <v>14</v>
      </c>
      <c r="E57" s="434" t="s">
        <v>179</v>
      </c>
    </row>
    <row r="58" spans="1:20" x14ac:dyDescent="0.2">
      <c r="A58" s="414" t="str">
        <f t="shared" ca="1" si="0"/>
        <v/>
      </c>
      <c r="B58" s="414" t="str">
        <f t="shared" ca="1" si="0"/>
        <v/>
      </c>
      <c r="E58" s="414" t="s">
        <v>130</v>
      </c>
      <c r="F58" s="435">
        <v>1</v>
      </c>
      <c r="G58" s="436">
        <v>2</v>
      </c>
      <c r="H58" s="436">
        <v>3</v>
      </c>
      <c r="I58" s="436">
        <v>4</v>
      </c>
      <c r="J58" s="437">
        <v>5</v>
      </c>
      <c r="K58" s="443">
        <v>6</v>
      </c>
      <c r="L58" s="436">
        <v>7</v>
      </c>
      <c r="M58" s="436">
        <v>8</v>
      </c>
      <c r="N58" s="436">
        <v>9</v>
      </c>
      <c r="O58" s="437">
        <v>10</v>
      </c>
      <c r="P58" s="443">
        <v>11</v>
      </c>
      <c r="Q58" s="436">
        <v>12</v>
      </c>
      <c r="R58" s="436">
        <v>13</v>
      </c>
      <c r="S58" s="437">
        <v>14</v>
      </c>
    </row>
    <row r="59" spans="1:20" x14ac:dyDescent="0.2">
      <c r="A59" s="414" t="str">
        <f t="shared" ca="1" si="0"/>
        <v/>
      </c>
      <c r="B59" s="414" t="str">
        <f t="shared" ca="1" si="0"/>
        <v/>
      </c>
      <c r="E59" s="414" t="s">
        <v>157</v>
      </c>
      <c r="F59" s="435">
        <v>5</v>
      </c>
      <c r="G59" s="439">
        <v>3</v>
      </c>
      <c r="H59" s="439">
        <v>12</v>
      </c>
      <c r="I59" s="439">
        <v>7</v>
      </c>
      <c r="J59" s="437">
        <v>11</v>
      </c>
      <c r="K59" s="443">
        <v>9</v>
      </c>
      <c r="L59" s="439">
        <v>13</v>
      </c>
      <c r="M59" s="439">
        <v>2</v>
      </c>
      <c r="N59" s="439">
        <v>8</v>
      </c>
      <c r="O59" s="437">
        <v>1</v>
      </c>
      <c r="P59" s="443">
        <v>14</v>
      </c>
      <c r="Q59" s="439">
        <v>10</v>
      </c>
      <c r="R59" s="439">
        <v>4</v>
      </c>
      <c r="S59" s="437">
        <v>6</v>
      </c>
    </row>
    <row r="60" spans="1:20" x14ac:dyDescent="0.2">
      <c r="A60" s="414" t="str">
        <f t="shared" ca="1" si="0"/>
        <v/>
      </c>
      <c r="B60" s="414" t="str">
        <f t="shared" ca="1" si="0"/>
        <v/>
      </c>
    </row>
    <row r="61" spans="1:20" x14ac:dyDescent="0.2">
      <c r="A61" s="414" t="str">
        <f t="shared" ca="1" si="0"/>
        <v/>
      </c>
      <c r="B61" s="414" t="str">
        <f t="shared" ca="1" si="0"/>
        <v/>
      </c>
    </row>
    <row r="62" spans="1:20" x14ac:dyDescent="0.2">
      <c r="A62" s="414" t="str">
        <f t="shared" ca="1" si="0"/>
        <v/>
      </c>
      <c r="B62" s="414" t="str">
        <f t="shared" ca="1" si="0"/>
        <v/>
      </c>
      <c r="D62" s="433">
        <v>15</v>
      </c>
      <c r="E62" s="434" t="s">
        <v>179</v>
      </c>
    </row>
    <row r="63" spans="1:20" x14ac:dyDescent="0.2">
      <c r="A63" s="414" t="str">
        <f t="shared" ca="1" si="0"/>
        <v/>
      </c>
      <c r="B63" s="414" t="str">
        <f t="shared" ca="1" si="0"/>
        <v/>
      </c>
      <c r="E63" s="414" t="s">
        <v>130</v>
      </c>
      <c r="F63" s="435">
        <v>1</v>
      </c>
      <c r="G63" s="436">
        <v>2</v>
      </c>
      <c r="H63" s="436">
        <v>3</v>
      </c>
      <c r="I63" s="436">
        <v>4</v>
      </c>
      <c r="J63" s="437">
        <v>5</v>
      </c>
      <c r="K63" s="443">
        <v>6</v>
      </c>
      <c r="L63" s="436">
        <v>7</v>
      </c>
      <c r="M63" s="436">
        <v>8</v>
      </c>
      <c r="N63" s="436">
        <v>9</v>
      </c>
      <c r="O63" s="437">
        <v>10</v>
      </c>
      <c r="P63" s="443">
        <v>11</v>
      </c>
      <c r="Q63" s="436">
        <v>12</v>
      </c>
      <c r="R63" s="436">
        <v>13</v>
      </c>
      <c r="S63" s="436">
        <v>14</v>
      </c>
      <c r="T63" s="437">
        <v>15</v>
      </c>
    </row>
    <row r="64" spans="1:20" x14ac:dyDescent="0.2">
      <c r="A64" s="414" t="str">
        <f t="shared" ca="1" si="0"/>
        <v/>
      </c>
      <c r="B64" s="414" t="str">
        <f t="shared" ca="1" si="0"/>
        <v/>
      </c>
      <c r="E64" s="414" t="s">
        <v>157</v>
      </c>
      <c r="F64" s="435">
        <v>9</v>
      </c>
      <c r="G64" s="439">
        <v>13</v>
      </c>
      <c r="H64" s="439">
        <v>7</v>
      </c>
      <c r="I64" s="439">
        <v>11</v>
      </c>
      <c r="J64" s="437">
        <v>1</v>
      </c>
      <c r="K64" s="443">
        <v>14</v>
      </c>
      <c r="L64" s="439">
        <v>5</v>
      </c>
      <c r="M64" s="439">
        <v>12</v>
      </c>
      <c r="N64" s="439">
        <v>6</v>
      </c>
      <c r="O64" s="437">
        <v>2</v>
      </c>
      <c r="P64" s="443">
        <v>15</v>
      </c>
      <c r="Q64" s="439">
        <v>4</v>
      </c>
      <c r="R64" s="439">
        <v>10</v>
      </c>
      <c r="S64" s="439">
        <v>8</v>
      </c>
      <c r="T64" s="437">
        <v>3</v>
      </c>
    </row>
    <row r="65" spans="1:24" x14ac:dyDescent="0.2">
      <c r="A65" s="414" t="str">
        <f t="shared" ca="1" si="0"/>
        <v/>
      </c>
      <c r="B65" s="414" t="str">
        <f t="shared" ca="1" si="0"/>
        <v/>
      </c>
    </row>
    <row r="66" spans="1:24" x14ac:dyDescent="0.2">
      <c r="A66" s="414" t="str">
        <f t="shared" ca="1" si="0"/>
        <v/>
      </c>
      <c r="B66" s="414" t="str">
        <f t="shared" ca="1" si="0"/>
        <v/>
      </c>
    </row>
    <row r="67" spans="1:24" x14ac:dyDescent="0.2">
      <c r="A67" s="414" t="str">
        <f t="shared" ca="1" si="0"/>
        <v/>
      </c>
      <c r="B67" s="414" t="str">
        <f t="shared" ca="1" si="0"/>
        <v/>
      </c>
      <c r="D67" s="433">
        <v>16</v>
      </c>
      <c r="E67" s="434" t="s">
        <v>179</v>
      </c>
    </row>
    <row r="68" spans="1:24" x14ac:dyDescent="0.2">
      <c r="A68" s="414" t="str">
        <f t="shared" ca="1" si="0"/>
        <v/>
      </c>
      <c r="B68" s="414" t="str">
        <f t="shared" ca="1" si="0"/>
        <v/>
      </c>
      <c r="E68" s="414" t="s">
        <v>130</v>
      </c>
      <c r="F68" s="435">
        <v>1</v>
      </c>
      <c r="G68" s="436">
        <v>2</v>
      </c>
      <c r="H68" s="436">
        <v>3</v>
      </c>
      <c r="I68" s="437">
        <v>4</v>
      </c>
      <c r="K68" s="435">
        <v>5</v>
      </c>
      <c r="L68" s="436">
        <v>6</v>
      </c>
      <c r="M68" s="436">
        <v>7</v>
      </c>
      <c r="N68" s="437">
        <v>8</v>
      </c>
      <c r="P68" s="435">
        <v>9</v>
      </c>
      <c r="Q68" s="436">
        <v>10</v>
      </c>
      <c r="R68" s="436">
        <v>11</v>
      </c>
      <c r="S68" s="437">
        <v>12</v>
      </c>
      <c r="U68" s="435">
        <v>13</v>
      </c>
      <c r="V68" s="436">
        <v>14</v>
      </c>
      <c r="W68" s="436">
        <v>15</v>
      </c>
      <c r="X68" s="437">
        <v>16</v>
      </c>
    </row>
    <row r="69" spans="1:24" x14ac:dyDescent="0.2">
      <c r="A69" s="414" t="str">
        <f t="shared" ca="1" si="0"/>
        <v/>
      </c>
      <c r="B69" s="414" t="str">
        <f t="shared" ca="1" si="0"/>
        <v/>
      </c>
      <c r="E69" s="414" t="s">
        <v>157</v>
      </c>
      <c r="F69" s="435">
        <v>16</v>
      </c>
      <c r="G69" s="439">
        <v>11</v>
      </c>
      <c r="H69" s="439">
        <v>6</v>
      </c>
      <c r="I69" s="437">
        <v>1</v>
      </c>
      <c r="K69" s="435">
        <v>12</v>
      </c>
      <c r="L69" s="439">
        <v>15</v>
      </c>
      <c r="M69" s="439">
        <v>2</v>
      </c>
      <c r="N69" s="437">
        <v>5</v>
      </c>
      <c r="P69" s="435">
        <v>8</v>
      </c>
      <c r="Q69" s="439">
        <v>3</v>
      </c>
      <c r="R69" s="439">
        <v>14</v>
      </c>
      <c r="S69" s="437">
        <v>9</v>
      </c>
      <c r="U69" s="435">
        <v>4</v>
      </c>
      <c r="V69" s="439">
        <v>7</v>
      </c>
      <c r="W69" s="439">
        <v>10</v>
      </c>
      <c r="X69" s="437">
        <v>13</v>
      </c>
    </row>
    <row r="70" spans="1:24" x14ac:dyDescent="0.2">
      <c r="A70" s="414" t="str">
        <f t="shared" ca="1" si="0"/>
        <v/>
      </c>
      <c r="B70" s="414" t="str">
        <f t="shared" ca="1" si="0"/>
        <v/>
      </c>
    </row>
    <row r="71" spans="1:24" x14ac:dyDescent="0.2">
      <c r="A71" s="414" t="str">
        <f t="shared" ca="1" si="0"/>
        <v/>
      </c>
      <c r="B71" s="414" t="str">
        <f t="shared" ca="1" si="0"/>
        <v/>
      </c>
    </row>
    <row r="72" spans="1:24" x14ac:dyDescent="0.2">
      <c r="A72" s="414" t="str">
        <f t="shared" ca="1" si="0"/>
        <v/>
      </c>
      <c r="B72" s="414" t="str">
        <f t="shared" ca="1" si="0"/>
        <v/>
      </c>
      <c r="D72" s="433">
        <v>17</v>
      </c>
      <c r="E72" s="434" t="s">
        <v>179</v>
      </c>
    </row>
    <row r="73" spans="1:24" x14ac:dyDescent="0.2">
      <c r="A73" s="414" t="str">
        <f t="shared" ca="1" si="0"/>
        <v/>
      </c>
      <c r="B73" s="414" t="str">
        <f t="shared" ca="1" si="0"/>
        <v/>
      </c>
      <c r="E73" s="414" t="s">
        <v>130</v>
      </c>
      <c r="F73" s="435">
        <v>1</v>
      </c>
      <c r="G73" s="436">
        <v>2</v>
      </c>
      <c r="H73" s="436">
        <v>3</v>
      </c>
      <c r="I73" s="436">
        <v>4</v>
      </c>
      <c r="J73" s="437">
        <v>5</v>
      </c>
      <c r="K73" s="443">
        <v>6</v>
      </c>
      <c r="L73" s="436">
        <v>7</v>
      </c>
      <c r="M73" s="436">
        <v>8</v>
      </c>
      <c r="N73" s="437">
        <v>9</v>
      </c>
      <c r="P73" s="435">
        <v>10</v>
      </c>
      <c r="Q73" s="436">
        <v>11</v>
      </c>
      <c r="R73" s="436">
        <v>12</v>
      </c>
      <c r="S73" s="437">
        <v>13</v>
      </c>
      <c r="U73" s="435">
        <v>14</v>
      </c>
      <c r="V73" s="436">
        <v>15</v>
      </c>
      <c r="W73" s="436">
        <v>16</v>
      </c>
      <c r="X73" s="437">
        <v>17</v>
      </c>
    </row>
    <row r="74" spans="1:24" x14ac:dyDescent="0.2">
      <c r="A74" s="414" t="str">
        <f t="shared" ca="1" si="0"/>
        <v/>
      </c>
      <c r="B74" s="414" t="str">
        <f t="shared" ca="1" si="0"/>
        <v/>
      </c>
      <c r="E74" s="414" t="s">
        <v>157</v>
      </c>
      <c r="F74" s="435">
        <v>5</v>
      </c>
      <c r="G74" s="439">
        <v>3</v>
      </c>
      <c r="H74" s="439">
        <v>7</v>
      </c>
      <c r="I74" s="439">
        <v>14</v>
      </c>
      <c r="J74" s="437">
        <v>10</v>
      </c>
      <c r="K74" s="443">
        <v>4</v>
      </c>
      <c r="L74" s="439">
        <v>12</v>
      </c>
      <c r="M74" s="439">
        <v>15</v>
      </c>
      <c r="N74" s="437">
        <v>6</v>
      </c>
      <c r="P74" s="435">
        <v>9</v>
      </c>
      <c r="Q74" s="439">
        <v>16</v>
      </c>
      <c r="R74" s="439">
        <v>11</v>
      </c>
      <c r="S74" s="437">
        <v>1</v>
      </c>
      <c r="U74" s="435">
        <v>17</v>
      </c>
      <c r="V74" s="439">
        <v>13</v>
      </c>
      <c r="W74" s="439">
        <v>2</v>
      </c>
      <c r="X74" s="437">
        <v>8</v>
      </c>
    </row>
    <row r="75" spans="1:24" x14ac:dyDescent="0.2">
      <c r="A75" s="414" t="str">
        <f t="shared" ca="1" si="0"/>
        <v/>
      </c>
      <c r="B75" s="414" t="str">
        <f t="shared" ca="1" si="0"/>
        <v/>
      </c>
    </row>
    <row r="76" spans="1:24" x14ac:dyDescent="0.2">
      <c r="A76" s="414" t="str">
        <f t="shared" ca="1" si="0"/>
        <v/>
      </c>
      <c r="B76" s="414" t="str">
        <f t="shared" ca="1" si="0"/>
        <v/>
      </c>
    </row>
    <row r="77" spans="1:24" x14ac:dyDescent="0.2">
      <c r="A77" s="414" t="str">
        <f t="shared" ca="1" si="0"/>
        <v/>
      </c>
      <c r="B77" s="414" t="str">
        <f t="shared" ca="1" si="0"/>
        <v/>
      </c>
      <c r="D77" s="433">
        <v>18</v>
      </c>
      <c r="E77" s="434" t="s">
        <v>179</v>
      </c>
    </row>
    <row r="78" spans="1:24" x14ac:dyDescent="0.2">
      <c r="A78" s="414" t="str">
        <f t="shared" ca="1" si="0"/>
        <v/>
      </c>
      <c r="B78" s="414" t="str">
        <f t="shared" ca="1" si="0"/>
        <v/>
      </c>
      <c r="E78" s="414" t="s">
        <v>130</v>
      </c>
      <c r="F78" s="435">
        <v>1</v>
      </c>
      <c r="G78" s="436">
        <v>2</v>
      </c>
      <c r="H78" s="436">
        <v>3</v>
      </c>
      <c r="I78" s="436">
        <v>4</v>
      </c>
      <c r="J78" s="437">
        <v>5</v>
      </c>
      <c r="K78" s="443">
        <v>6</v>
      </c>
      <c r="L78" s="436">
        <v>7</v>
      </c>
      <c r="M78" s="436">
        <v>8</v>
      </c>
      <c r="N78" s="436">
        <v>9</v>
      </c>
      <c r="O78" s="437">
        <v>10</v>
      </c>
      <c r="P78" s="443">
        <v>11</v>
      </c>
      <c r="Q78" s="436">
        <v>12</v>
      </c>
      <c r="R78" s="436">
        <v>13</v>
      </c>
      <c r="S78" s="437">
        <v>14</v>
      </c>
      <c r="U78" s="435">
        <v>15</v>
      </c>
      <c r="V78" s="436">
        <v>16</v>
      </c>
      <c r="W78" s="436">
        <v>17</v>
      </c>
      <c r="X78" s="437">
        <v>18</v>
      </c>
    </row>
    <row r="79" spans="1:24" x14ac:dyDescent="0.2">
      <c r="A79" s="414" t="str">
        <f t="shared" ca="1" si="0"/>
        <v/>
      </c>
      <c r="B79" s="414" t="str">
        <f t="shared" ca="1" si="0"/>
        <v/>
      </c>
      <c r="E79" s="414" t="s">
        <v>157</v>
      </c>
      <c r="F79" s="435">
        <v>9</v>
      </c>
      <c r="G79" s="439">
        <v>5</v>
      </c>
      <c r="H79" s="439">
        <v>7</v>
      </c>
      <c r="I79" s="439">
        <v>15</v>
      </c>
      <c r="J79" s="437">
        <v>11</v>
      </c>
      <c r="K79" s="443">
        <v>4</v>
      </c>
      <c r="L79" s="439">
        <v>13</v>
      </c>
      <c r="M79" s="439">
        <v>16</v>
      </c>
      <c r="N79" s="439">
        <v>6</v>
      </c>
      <c r="O79" s="437">
        <v>1</v>
      </c>
      <c r="P79" s="443">
        <v>10</v>
      </c>
      <c r="Q79" s="439">
        <v>17</v>
      </c>
      <c r="R79" s="439">
        <v>12</v>
      </c>
      <c r="S79" s="437">
        <v>2</v>
      </c>
      <c r="U79" s="435">
        <v>18</v>
      </c>
      <c r="V79" s="439">
        <v>8</v>
      </c>
      <c r="W79" s="439">
        <v>14</v>
      </c>
      <c r="X79" s="437">
        <v>3</v>
      </c>
    </row>
    <row r="80" spans="1:24" x14ac:dyDescent="0.2">
      <c r="A80" s="414" t="str">
        <f t="shared" ca="1" si="0"/>
        <v/>
      </c>
      <c r="B80" s="414" t="str">
        <f t="shared" ca="1" si="0"/>
        <v/>
      </c>
    </row>
    <row r="81" spans="1:29" x14ac:dyDescent="0.2">
      <c r="A81" s="414" t="str">
        <f t="shared" ca="1" si="0"/>
        <v/>
      </c>
      <c r="B81" s="414" t="str">
        <f t="shared" ca="1" si="0"/>
        <v/>
      </c>
    </row>
    <row r="82" spans="1:29" x14ac:dyDescent="0.2">
      <c r="A82" s="414" t="str">
        <f t="shared" ca="1" si="0"/>
        <v/>
      </c>
      <c r="B82" s="414" t="str">
        <f t="shared" ca="1" si="0"/>
        <v/>
      </c>
      <c r="D82" s="433">
        <v>19</v>
      </c>
      <c r="E82" s="434" t="s">
        <v>179</v>
      </c>
    </row>
    <row r="83" spans="1:29" x14ac:dyDescent="0.2">
      <c r="A83" s="414" t="str">
        <f t="shared" ca="1" si="0"/>
        <v/>
      </c>
      <c r="B83" s="414" t="str">
        <f t="shared" ca="1" si="0"/>
        <v/>
      </c>
      <c r="E83" s="414" t="s">
        <v>130</v>
      </c>
      <c r="F83" s="435">
        <v>1</v>
      </c>
      <c r="G83" s="436">
        <v>2</v>
      </c>
      <c r="H83" s="436">
        <v>3</v>
      </c>
      <c r="I83" s="436">
        <v>4</v>
      </c>
      <c r="J83" s="437">
        <v>5</v>
      </c>
      <c r="K83" s="443">
        <v>6</v>
      </c>
      <c r="L83" s="436">
        <v>7</v>
      </c>
      <c r="M83" s="436">
        <v>8</v>
      </c>
      <c r="N83" s="436">
        <v>9</v>
      </c>
      <c r="O83" s="437">
        <v>10</v>
      </c>
      <c r="P83" s="443">
        <v>11</v>
      </c>
      <c r="Q83" s="436">
        <v>12</v>
      </c>
      <c r="R83" s="436">
        <v>13</v>
      </c>
      <c r="S83" s="436">
        <v>14</v>
      </c>
      <c r="T83" s="437">
        <v>15</v>
      </c>
      <c r="U83" s="443">
        <v>16</v>
      </c>
      <c r="V83" s="436">
        <v>17</v>
      </c>
      <c r="W83" s="436">
        <v>18</v>
      </c>
      <c r="X83" s="437">
        <v>19</v>
      </c>
    </row>
    <row r="84" spans="1:29" x14ac:dyDescent="0.2">
      <c r="A84" s="414" t="str">
        <f t="shared" ca="1" si="0"/>
        <v/>
      </c>
      <c r="B84" s="414" t="str">
        <f t="shared" ca="1" si="0"/>
        <v/>
      </c>
      <c r="E84" s="414" t="s">
        <v>157</v>
      </c>
      <c r="F84" s="435">
        <v>4</v>
      </c>
      <c r="G84" s="439">
        <v>18</v>
      </c>
      <c r="H84" s="439">
        <v>7</v>
      </c>
      <c r="I84" s="439">
        <v>11</v>
      </c>
      <c r="J84" s="437">
        <v>6</v>
      </c>
      <c r="K84" s="443">
        <v>19</v>
      </c>
      <c r="L84" s="439">
        <v>9</v>
      </c>
      <c r="M84" s="439">
        <v>12</v>
      </c>
      <c r="N84" s="439">
        <v>3</v>
      </c>
      <c r="O84" s="437">
        <v>1</v>
      </c>
      <c r="P84" s="443">
        <v>15</v>
      </c>
      <c r="Q84" s="439">
        <v>13</v>
      </c>
      <c r="R84" s="439">
        <v>17</v>
      </c>
      <c r="S84" s="439">
        <v>2</v>
      </c>
      <c r="T84" s="437">
        <v>8</v>
      </c>
      <c r="U84" s="443">
        <v>14</v>
      </c>
      <c r="V84" s="439">
        <v>10</v>
      </c>
      <c r="W84" s="439">
        <v>5</v>
      </c>
      <c r="X84" s="437">
        <v>16</v>
      </c>
    </row>
    <row r="85" spans="1:29" x14ac:dyDescent="0.2">
      <c r="A85" s="414" t="str">
        <f t="shared" ca="1" si="0"/>
        <v/>
      </c>
      <c r="B85" s="414" t="str">
        <f t="shared" ca="1" si="0"/>
        <v/>
      </c>
    </row>
    <row r="86" spans="1:29" x14ac:dyDescent="0.2">
      <c r="A86" s="414" t="str">
        <f t="shared" ca="1" si="0"/>
        <v/>
      </c>
      <c r="B86" s="414" t="str">
        <f t="shared" ca="1" si="0"/>
        <v/>
      </c>
    </row>
    <row r="87" spans="1:29" x14ac:dyDescent="0.2">
      <c r="A87" s="414" t="str">
        <f t="shared" ca="1" si="0"/>
        <v/>
      </c>
      <c r="B87" s="414" t="str">
        <f t="shared" ca="1" si="0"/>
        <v/>
      </c>
      <c r="D87" s="433">
        <v>20</v>
      </c>
      <c r="E87" s="434" t="s">
        <v>179</v>
      </c>
    </row>
    <row r="88" spans="1:29" x14ac:dyDescent="0.2">
      <c r="A88" s="414" t="str">
        <f t="shared" ca="1" si="0"/>
        <v/>
      </c>
      <c r="B88" s="414" t="str">
        <f t="shared" ca="1" si="0"/>
        <v/>
      </c>
      <c r="E88" s="414" t="s">
        <v>130</v>
      </c>
      <c r="F88" s="435">
        <v>1</v>
      </c>
      <c r="G88" s="436">
        <v>2</v>
      </c>
      <c r="H88" s="436">
        <v>3</v>
      </c>
      <c r="I88" s="436">
        <v>4</v>
      </c>
      <c r="J88" s="437">
        <v>5</v>
      </c>
      <c r="K88" s="443">
        <v>6</v>
      </c>
      <c r="L88" s="436">
        <v>7</v>
      </c>
      <c r="M88" s="436">
        <v>8</v>
      </c>
      <c r="N88" s="436">
        <v>9</v>
      </c>
      <c r="O88" s="437">
        <v>10</v>
      </c>
      <c r="P88" s="443">
        <v>11</v>
      </c>
      <c r="Q88" s="436">
        <v>12</v>
      </c>
      <c r="R88" s="436">
        <v>13</v>
      </c>
      <c r="S88" s="436">
        <v>14</v>
      </c>
      <c r="T88" s="437">
        <v>15</v>
      </c>
      <c r="U88" s="443">
        <v>16</v>
      </c>
      <c r="V88" s="436">
        <v>17</v>
      </c>
      <c r="W88" s="436">
        <v>18</v>
      </c>
      <c r="X88" s="436">
        <v>19</v>
      </c>
      <c r="Y88" s="437">
        <v>20</v>
      </c>
    </row>
    <row r="89" spans="1:29" x14ac:dyDescent="0.2">
      <c r="A89" s="414" t="str">
        <f t="shared" ca="1" si="0"/>
        <v/>
      </c>
      <c r="B89" s="414" t="str">
        <f t="shared" ca="1" si="0"/>
        <v/>
      </c>
      <c r="E89" s="414" t="s">
        <v>157</v>
      </c>
      <c r="F89" s="435">
        <v>9</v>
      </c>
      <c r="G89" s="439">
        <v>4</v>
      </c>
      <c r="H89" s="439">
        <v>12</v>
      </c>
      <c r="I89" s="439">
        <v>16</v>
      </c>
      <c r="J89" s="437">
        <v>11</v>
      </c>
      <c r="K89" s="443">
        <v>14</v>
      </c>
      <c r="L89" s="439">
        <v>18</v>
      </c>
      <c r="M89" s="439">
        <v>7</v>
      </c>
      <c r="N89" s="439">
        <v>2</v>
      </c>
      <c r="O89" s="437">
        <v>6</v>
      </c>
      <c r="P89" s="443">
        <v>19</v>
      </c>
      <c r="Q89" s="439">
        <v>10</v>
      </c>
      <c r="R89" s="439">
        <v>17</v>
      </c>
      <c r="S89" s="439">
        <v>13</v>
      </c>
      <c r="T89" s="437">
        <v>1</v>
      </c>
      <c r="U89" s="443">
        <v>20</v>
      </c>
      <c r="V89" s="439">
        <v>15</v>
      </c>
      <c r="W89" s="439">
        <v>5</v>
      </c>
      <c r="X89" s="439">
        <v>8</v>
      </c>
      <c r="Y89" s="437">
        <v>3</v>
      </c>
    </row>
    <row r="90" spans="1:29" x14ac:dyDescent="0.2">
      <c r="A90" s="414" t="str">
        <f t="shared" ca="1" si="0"/>
        <v/>
      </c>
      <c r="B90" s="414" t="str">
        <f t="shared" ca="1" si="0"/>
        <v/>
      </c>
    </row>
    <row r="91" spans="1:29" x14ac:dyDescent="0.2">
      <c r="A91" s="414" t="str">
        <f t="shared" ca="1" si="0"/>
        <v/>
      </c>
      <c r="B91" s="414" t="str">
        <f t="shared" ca="1" si="0"/>
        <v/>
      </c>
    </row>
    <row r="92" spans="1:29" x14ac:dyDescent="0.2">
      <c r="A92" s="414" t="str">
        <f t="shared" ca="1" si="0"/>
        <v/>
      </c>
      <c r="B92" s="414" t="str">
        <f t="shared" ca="1" si="0"/>
        <v/>
      </c>
      <c r="D92" s="433">
        <v>21</v>
      </c>
      <c r="E92" s="433" t="s">
        <v>179</v>
      </c>
    </row>
    <row r="93" spans="1:29" x14ac:dyDescent="0.2">
      <c r="A93" s="414" t="str">
        <f t="shared" ca="1" si="0"/>
        <v/>
      </c>
      <c r="B93" s="414" t="str">
        <f t="shared" ca="1" si="0"/>
        <v/>
      </c>
      <c r="E93" s="414" t="s">
        <v>130</v>
      </c>
      <c r="F93" s="435">
        <v>1</v>
      </c>
      <c r="G93" s="436">
        <v>2</v>
      </c>
      <c r="H93" s="436">
        <v>3</v>
      </c>
      <c r="I93" s="436">
        <v>4</v>
      </c>
      <c r="J93" s="437">
        <v>5</v>
      </c>
      <c r="K93" s="435">
        <v>6</v>
      </c>
      <c r="L93" s="436">
        <v>7</v>
      </c>
      <c r="M93" s="436">
        <v>8</v>
      </c>
      <c r="N93" s="437">
        <v>9</v>
      </c>
      <c r="P93" s="435">
        <v>10</v>
      </c>
      <c r="Q93" s="436">
        <v>11</v>
      </c>
      <c r="R93" s="436">
        <v>12</v>
      </c>
      <c r="S93" s="437">
        <v>13</v>
      </c>
      <c r="U93" s="435">
        <v>14</v>
      </c>
      <c r="V93" s="436">
        <v>15</v>
      </c>
      <c r="W93" s="436">
        <v>16</v>
      </c>
      <c r="X93" s="437">
        <v>17</v>
      </c>
      <c r="Z93" s="435">
        <v>18</v>
      </c>
      <c r="AA93" s="436">
        <v>19</v>
      </c>
      <c r="AB93" s="436">
        <v>20</v>
      </c>
      <c r="AC93" s="437">
        <v>21</v>
      </c>
    </row>
    <row r="94" spans="1:29" x14ac:dyDescent="0.2">
      <c r="A94" s="414" t="str">
        <f t="shared" ca="1" si="0"/>
        <v/>
      </c>
      <c r="B94" s="414" t="str">
        <f t="shared" ca="1" si="0"/>
        <v/>
      </c>
      <c r="E94" s="414" t="s">
        <v>157</v>
      </c>
      <c r="F94" s="435">
        <v>4</v>
      </c>
      <c r="G94" s="436">
        <v>16</v>
      </c>
      <c r="H94" s="436">
        <v>19</v>
      </c>
      <c r="I94" s="436">
        <v>10</v>
      </c>
      <c r="J94" s="437">
        <v>8</v>
      </c>
      <c r="K94" s="435">
        <v>5</v>
      </c>
      <c r="L94" s="436">
        <v>12</v>
      </c>
      <c r="M94" s="436">
        <v>7</v>
      </c>
      <c r="N94" s="437">
        <v>18</v>
      </c>
      <c r="P94" s="435">
        <v>13</v>
      </c>
      <c r="Q94" s="436">
        <v>20</v>
      </c>
      <c r="R94" s="436">
        <v>2</v>
      </c>
      <c r="S94" s="437">
        <v>14</v>
      </c>
      <c r="U94" s="435">
        <v>21</v>
      </c>
      <c r="V94" s="436">
        <v>9</v>
      </c>
      <c r="W94" s="436">
        <v>15</v>
      </c>
      <c r="X94" s="437">
        <v>1</v>
      </c>
      <c r="Z94" s="435">
        <v>17</v>
      </c>
      <c r="AA94" s="436">
        <v>3</v>
      </c>
      <c r="AB94" s="436">
        <v>11</v>
      </c>
      <c r="AC94" s="437">
        <v>6</v>
      </c>
    </row>
    <row r="95" spans="1:29" x14ac:dyDescent="0.2">
      <c r="A95" s="414" t="str">
        <f t="shared" ca="1" si="0"/>
        <v/>
      </c>
      <c r="B95" s="414" t="str">
        <f t="shared" ca="1" si="0"/>
        <v/>
      </c>
    </row>
    <row r="96" spans="1:29" s="423" customFormat="1" x14ac:dyDescent="0.2">
      <c r="A96" s="414" t="str">
        <f t="shared" ca="1" si="0"/>
        <v/>
      </c>
      <c r="B96" s="414" t="str">
        <f t="shared" ca="1" si="0"/>
        <v/>
      </c>
    </row>
    <row r="97" spans="1:29" x14ac:dyDescent="0.2">
      <c r="A97" s="414" t="str">
        <f t="shared" ca="1" si="0"/>
        <v/>
      </c>
      <c r="B97" s="414" t="str">
        <f t="shared" ca="1" si="0"/>
        <v/>
      </c>
      <c r="D97" s="433">
        <v>22</v>
      </c>
      <c r="E97" s="433" t="s">
        <v>179</v>
      </c>
    </row>
    <row r="98" spans="1:29" x14ac:dyDescent="0.2">
      <c r="A98" s="414" t="str">
        <f t="shared" ca="1" si="0"/>
        <v/>
      </c>
      <c r="B98" s="414" t="str">
        <f t="shared" ca="1" si="0"/>
        <v/>
      </c>
      <c r="E98" s="414" t="s">
        <v>130</v>
      </c>
      <c r="F98" s="435">
        <v>1</v>
      </c>
      <c r="G98" s="436">
        <v>2</v>
      </c>
      <c r="H98" s="436">
        <v>3</v>
      </c>
      <c r="I98" s="436">
        <v>4</v>
      </c>
      <c r="J98" s="437">
        <v>5</v>
      </c>
      <c r="K98" s="435">
        <v>6</v>
      </c>
      <c r="L98" s="436">
        <v>7</v>
      </c>
      <c r="M98" s="436">
        <v>8</v>
      </c>
      <c r="N98" s="436">
        <v>9</v>
      </c>
      <c r="O98" s="437">
        <v>10</v>
      </c>
      <c r="P98" s="435">
        <v>11</v>
      </c>
      <c r="Q98" s="436">
        <v>12</v>
      </c>
      <c r="R98" s="436">
        <v>13</v>
      </c>
      <c r="S98" s="437">
        <v>14</v>
      </c>
      <c r="U98" s="435">
        <v>15</v>
      </c>
      <c r="V98" s="436">
        <v>16</v>
      </c>
      <c r="W98" s="436">
        <v>17</v>
      </c>
      <c r="X98" s="437">
        <v>18</v>
      </c>
      <c r="Z98" s="435">
        <v>19</v>
      </c>
      <c r="AA98" s="436">
        <v>20</v>
      </c>
      <c r="AB98" s="436">
        <v>21</v>
      </c>
      <c r="AC98" s="437">
        <v>22</v>
      </c>
    </row>
    <row r="99" spans="1:29" x14ac:dyDescent="0.2">
      <c r="A99" s="414" t="str">
        <f t="shared" ca="1" si="0"/>
        <v/>
      </c>
      <c r="B99" s="414" t="str">
        <f t="shared" ca="1" si="0"/>
        <v/>
      </c>
      <c r="E99" s="414" t="s">
        <v>157</v>
      </c>
      <c r="F99" s="435">
        <v>5</v>
      </c>
      <c r="G99" s="436">
        <v>17</v>
      </c>
      <c r="H99" s="436">
        <v>7</v>
      </c>
      <c r="I99" s="436">
        <v>19</v>
      </c>
      <c r="J99" s="437">
        <v>11</v>
      </c>
      <c r="K99" s="435">
        <v>14</v>
      </c>
      <c r="L99" s="436">
        <v>8</v>
      </c>
      <c r="M99" s="436">
        <v>20</v>
      </c>
      <c r="N99" s="436">
        <v>1</v>
      </c>
      <c r="O99" s="437">
        <v>15</v>
      </c>
      <c r="P99" s="435">
        <v>22</v>
      </c>
      <c r="Q99" s="436">
        <v>13</v>
      </c>
      <c r="R99" s="436">
        <v>4</v>
      </c>
      <c r="S99" s="437">
        <v>6</v>
      </c>
      <c r="U99" s="435">
        <v>18</v>
      </c>
      <c r="V99" s="436">
        <v>21</v>
      </c>
      <c r="W99" s="436">
        <v>10</v>
      </c>
      <c r="X99" s="437">
        <v>2</v>
      </c>
      <c r="Z99" s="435">
        <v>9</v>
      </c>
      <c r="AA99" s="436">
        <v>3</v>
      </c>
      <c r="AB99" s="436">
        <v>16</v>
      </c>
      <c r="AC99" s="437">
        <v>12</v>
      </c>
    </row>
    <row r="100" spans="1:29" x14ac:dyDescent="0.2">
      <c r="A100" s="414" t="str">
        <f t="shared" ca="1" si="0"/>
        <v/>
      </c>
      <c r="B100" s="414" t="str">
        <f t="shared" ca="1" si="0"/>
        <v/>
      </c>
    </row>
    <row r="101" spans="1:29" s="423" customFormat="1" x14ac:dyDescent="0.2">
      <c r="A101" s="414" t="str">
        <f t="shared" ca="1" si="0"/>
        <v/>
      </c>
      <c r="B101" s="414" t="str">
        <f t="shared" ca="1" si="0"/>
        <v/>
      </c>
    </row>
    <row r="102" spans="1:29" x14ac:dyDescent="0.2">
      <c r="A102" s="414" t="str">
        <f t="shared" ca="1" si="0"/>
        <v/>
      </c>
      <c r="B102" s="414" t="str">
        <f t="shared" ca="1" si="0"/>
        <v/>
      </c>
      <c r="D102" s="433">
        <v>23</v>
      </c>
      <c r="E102" s="433" t="s">
        <v>179</v>
      </c>
    </row>
    <row r="103" spans="1:29" x14ac:dyDescent="0.2">
      <c r="A103" s="414" t="str">
        <f t="shared" ca="1" si="0"/>
        <v/>
      </c>
      <c r="B103" s="414" t="str">
        <f t="shared" ca="1" si="0"/>
        <v/>
      </c>
      <c r="E103" s="414" t="s">
        <v>130</v>
      </c>
      <c r="F103" s="435">
        <v>1</v>
      </c>
      <c r="G103" s="436">
        <v>2</v>
      </c>
      <c r="H103" s="436">
        <v>3</v>
      </c>
      <c r="I103" s="436">
        <v>4</v>
      </c>
      <c r="J103" s="437">
        <v>5</v>
      </c>
      <c r="K103" s="435">
        <v>6</v>
      </c>
      <c r="L103" s="436">
        <v>7</v>
      </c>
      <c r="M103" s="436">
        <v>8</v>
      </c>
      <c r="N103" s="436">
        <v>9</v>
      </c>
      <c r="O103" s="437">
        <v>10</v>
      </c>
      <c r="P103" s="435">
        <v>11</v>
      </c>
      <c r="Q103" s="436">
        <v>12</v>
      </c>
      <c r="R103" s="436">
        <v>13</v>
      </c>
      <c r="S103" s="436">
        <v>14</v>
      </c>
      <c r="T103" s="437">
        <v>15</v>
      </c>
      <c r="U103" s="435">
        <v>16</v>
      </c>
      <c r="V103" s="436">
        <v>17</v>
      </c>
      <c r="W103" s="436">
        <v>18</v>
      </c>
      <c r="X103" s="437">
        <v>19</v>
      </c>
      <c r="Z103" s="435">
        <v>20</v>
      </c>
      <c r="AA103" s="436">
        <v>21</v>
      </c>
      <c r="AB103" s="436">
        <v>22</v>
      </c>
      <c r="AC103" s="437">
        <v>23</v>
      </c>
    </row>
    <row r="104" spans="1:29" x14ac:dyDescent="0.2">
      <c r="A104" s="414" t="str">
        <f t="shared" ca="1" si="0"/>
        <v/>
      </c>
      <c r="B104" s="414" t="str">
        <f t="shared" ca="1" si="0"/>
        <v/>
      </c>
      <c r="E104" s="414" t="s">
        <v>157</v>
      </c>
      <c r="F104" s="435">
        <v>5</v>
      </c>
      <c r="G104" s="436">
        <v>22</v>
      </c>
      <c r="H104" s="436">
        <v>7</v>
      </c>
      <c r="I104" s="436">
        <v>11</v>
      </c>
      <c r="J104" s="437">
        <v>16</v>
      </c>
      <c r="K104" s="435">
        <v>19</v>
      </c>
      <c r="L104" s="436">
        <v>9</v>
      </c>
      <c r="M104" s="436">
        <v>12</v>
      </c>
      <c r="N104" s="436">
        <v>20</v>
      </c>
      <c r="O104" s="437">
        <v>1</v>
      </c>
      <c r="P104" s="435">
        <v>4</v>
      </c>
      <c r="Q104" s="436">
        <v>8</v>
      </c>
      <c r="R104" s="436">
        <v>15</v>
      </c>
      <c r="S104" s="436">
        <v>18</v>
      </c>
      <c r="T104" s="437">
        <v>21</v>
      </c>
      <c r="U104" s="435">
        <v>14</v>
      </c>
      <c r="V104" s="436">
        <v>3</v>
      </c>
      <c r="W104" s="436">
        <v>23</v>
      </c>
      <c r="X104" s="437">
        <v>6</v>
      </c>
      <c r="Z104" s="435">
        <v>10</v>
      </c>
      <c r="AA104" s="436">
        <v>13</v>
      </c>
      <c r="AB104" s="436">
        <v>17</v>
      </c>
      <c r="AC104" s="437">
        <v>2</v>
      </c>
    </row>
    <row r="105" spans="1:29" x14ac:dyDescent="0.2">
      <c r="A105" s="414" t="str">
        <f t="shared" ca="1" si="0"/>
        <v/>
      </c>
      <c r="B105" s="414" t="str">
        <f t="shared" ca="1" si="0"/>
        <v/>
      </c>
    </row>
    <row r="106" spans="1:29" s="423" customFormat="1" x14ac:dyDescent="0.2">
      <c r="A106" s="414" t="str">
        <f t="shared" ca="1" si="0"/>
        <v/>
      </c>
      <c r="B106" s="414" t="str">
        <f t="shared" ca="1" si="0"/>
        <v/>
      </c>
    </row>
    <row r="107" spans="1:29" x14ac:dyDescent="0.2">
      <c r="A107" s="414" t="str">
        <f t="shared" ca="1" si="0"/>
        <v/>
      </c>
      <c r="B107" s="414" t="str">
        <f t="shared" ca="1" si="0"/>
        <v/>
      </c>
      <c r="D107" s="433">
        <v>24</v>
      </c>
      <c r="E107" s="433" t="s">
        <v>179</v>
      </c>
    </row>
    <row r="108" spans="1:29" x14ac:dyDescent="0.2">
      <c r="A108" s="414" t="str">
        <f t="shared" ca="1" si="0"/>
        <v/>
      </c>
      <c r="B108" s="414" t="str">
        <f t="shared" ca="1" si="0"/>
        <v/>
      </c>
      <c r="E108" s="414" t="s">
        <v>130</v>
      </c>
      <c r="F108" s="435">
        <v>1</v>
      </c>
      <c r="G108" s="436">
        <v>2</v>
      </c>
      <c r="H108" s="436">
        <v>3</v>
      </c>
      <c r="I108" s="436">
        <v>4</v>
      </c>
      <c r="J108" s="437">
        <v>5</v>
      </c>
      <c r="K108" s="435">
        <v>6</v>
      </c>
      <c r="L108" s="436">
        <v>7</v>
      </c>
      <c r="M108" s="436">
        <v>8</v>
      </c>
      <c r="N108" s="436">
        <v>9</v>
      </c>
      <c r="O108" s="437">
        <v>10</v>
      </c>
      <c r="P108" s="435">
        <v>11</v>
      </c>
      <c r="Q108" s="436">
        <v>12</v>
      </c>
      <c r="R108" s="436">
        <v>13</v>
      </c>
      <c r="S108" s="436">
        <v>14</v>
      </c>
      <c r="T108" s="437">
        <v>15</v>
      </c>
      <c r="U108" s="435">
        <v>16</v>
      </c>
      <c r="V108" s="436">
        <v>17</v>
      </c>
      <c r="W108" s="436">
        <v>18</v>
      </c>
      <c r="X108" s="436">
        <v>19</v>
      </c>
      <c r="Y108" s="437">
        <v>20</v>
      </c>
      <c r="Z108" s="435">
        <v>21</v>
      </c>
      <c r="AA108" s="436">
        <v>22</v>
      </c>
      <c r="AB108" s="436">
        <v>23</v>
      </c>
      <c r="AC108" s="437">
        <v>24</v>
      </c>
    </row>
    <row r="109" spans="1:29" x14ac:dyDescent="0.2">
      <c r="A109" s="414" t="str">
        <f t="shared" ca="1" si="0"/>
        <v/>
      </c>
      <c r="B109" s="414" t="str">
        <f t="shared" ca="1" si="0"/>
        <v/>
      </c>
      <c r="E109" s="414" t="s">
        <v>157</v>
      </c>
      <c r="F109" s="435">
        <v>10</v>
      </c>
      <c r="G109" s="436">
        <v>23</v>
      </c>
      <c r="H109" s="436">
        <v>17</v>
      </c>
      <c r="I109" s="436">
        <v>1</v>
      </c>
      <c r="J109" s="437">
        <v>11</v>
      </c>
      <c r="K109" s="435">
        <v>4</v>
      </c>
      <c r="L109" s="436">
        <v>9</v>
      </c>
      <c r="M109" s="436">
        <v>15</v>
      </c>
      <c r="N109" s="436">
        <v>18</v>
      </c>
      <c r="O109" s="437">
        <v>21</v>
      </c>
      <c r="P109" s="435">
        <v>5</v>
      </c>
      <c r="Q109" s="436">
        <v>20</v>
      </c>
      <c r="R109" s="436">
        <v>22</v>
      </c>
      <c r="S109" s="436">
        <v>6</v>
      </c>
      <c r="T109" s="437">
        <v>13</v>
      </c>
      <c r="U109" s="435">
        <v>24</v>
      </c>
      <c r="V109" s="436">
        <v>3</v>
      </c>
      <c r="W109" s="436">
        <v>12</v>
      </c>
      <c r="X109" s="436">
        <v>16</v>
      </c>
      <c r="Y109" s="437">
        <v>8</v>
      </c>
      <c r="Z109" s="435">
        <v>14</v>
      </c>
      <c r="AA109" s="436">
        <v>19</v>
      </c>
      <c r="AB109" s="436">
        <v>2</v>
      </c>
      <c r="AC109" s="437">
        <v>7</v>
      </c>
    </row>
    <row r="110" spans="1:29" x14ac:dyDescent="0.2">
      <c r="A110" s="414" t="str">
        <f t="shared" ca="1" si="0"/>
        <v/>
      </c>
      <c r="B110" s="414" t="str">
        <f t="shared" ca="1" si="0"/>
        <v/>
      </c>
    </row>
    <row r="111" spans="1:29" s="423" customFormat="1" x14ac:dyDescent="0.2">
      <c r="A111" s="414" t="str">
        <f t="shared" ca="1" si="0"/>
        <v/>
      </c>
      <c r="B111" s="414" t="str">
        <f t="shared" ca="1" si="0"/>
        <v/>
      </c>
    </row>
    <row r="112" spans="1:29" x14ac:dyDescent="0.2">
      <c r="A112" s="414" t="str">
        <f t="shared" ca="1" si="0"/>
        <v/>
      </c>
      <c r="B112" s="414" t="str">
        <f t="shared" ca="1" si="0"/>
        <v/>
      </c>
      <c r="D112" s="433">
        <v>25</v>
      </c>
      <c r="E112" s="433" t="s">
        <v>179</v>
      </c>
    </row>
    <row r="113" spans="1:34" x14ac:dyDescent="0.2">
      <c r="A113" s="414" t="str">
        <f t="shared" ca="1" si="0"/>
        <v/>
      </c>
      <c r="B113" s="414" t="str">
        <f t="shared" ca="1" si="0"/>
        <v/>
      </c>
      <c r="E113" s="414" t="s">
        <v>130</v>
      </c>
      <c r="F113" s="435">
        <v>1</v>
      </c>
      <c r="G113" s="436">
        <v>2</v>
      </c>
      <c r="H113" s="436">
        <v>3</v>
      </c>
      <c r="I113" s="436">
        <v>4</v>
      </c>
      <c r="J113" s="437">
        <v>5</v>
      </c>
      <c r="K113" s="435">
        <v>6</v>
      </c>
      <c r="L113" s="436">
        <v>7</v>
      </c>
      <c r="M113" s="436">
        <v>8</v>
      </c>
      <c r="N113" s="436">
        <v>9</v>
      </c>
      <c r="O113" s="437">
        <v>10</v>
      </c>
      <c r="P113" s="435">
        <v>11</v>
      </c>
      <c r="Q113" s="436">
        <v>12</v>
      </c>
      <c r="R113" s="436">
        <v>13</v>
      </c>
      <c r="S113" s="436">
        <v>14</v>
      </c>
      <c r="T113" s="437">
        <v>15</v>
      </c>
      <c r="U113" s="435">
        <v>16</v>
      </c>
      <c r="V113" s="436">
        <v>17</v>
      </c>
      <c r="W113" s="436">
        <v>18</v>
      </c>
      <c r="X113" s="436">
        <v>19</v>
      </c>
      <c r="Y113" s="437">
        <v>20</v>
      </c>
      <c r="Z113" s="435">
        <v>21</v>
      </c>
      <c r="AA113" s="436">
        <v>22</v>
      </c>
      <c r="AB113" s="436">
        <v>23</v>
      </c>
      <c r="AC113" s="436">
        <v>24</v>
      </c>
      <c r="AD113" s="437">
        <v>25</v>
      </c>
    </row>
    <row r="114" spans="1:34" x14ac:dyDescent="0.2">
      <c r="A114" s="414" t="str">
        <f t="shared" ca="1" si="0"/>
        <v/>
      </c>
      <c r="B114" s="414" t="str">
        <f t="shared" ca="1" si="0"/>
        <v/>
      </c>
      <c r="E114" s="414" t="s">
        <v>157</v>
      </c>
      <c r="F114" s="435">
        <v>10</v>
      </c>
      <c r="G114" s="436">
        <v>14</v>
      </c>
      <c r="H114" s="436">
        <v>22</v>
      </c>
      <c r="I114" s="436">
        <v>18</v>
      </c>
      <c r="J114" s="437">
        <v>1</v>
      </c>
      <c r="K114" s="435">
        <v>15</v>
      </c>
      <c r="L114" s="436">
        <v>19</v>
      </c>
      <c r="M114" s="436">
        <v>2</v>
      </c>
      <c r="N114" s="436">
        <v>23</v>
      </c>
      <c r="O114" s="437">
        <v>6</v>
      </c>
      <c r="P114" s="435">
        <v>20</v>
      </c>
      <c r="Q114" s="436">
        <v>24</v>
      </c>
      <c r="R114" s="436">
        <v>7</v>
      </c>
      <c r="S114" s="436">
        <v>3</v>
      </c>
      <c r="T114" s="437">
        <v>11</v>
      </c>
      <c r="U114" s="435">
        <v>25</v>
      </c>
      <c r="V114" s="436">
        <v>4</v>
      </c>
      <c r="W114" s="436">
        <v>12</v>
      </c>
      <c r="X114" s="436">
        <v>8</v>
      </c>
      <c r="Y114" s="437">
        <v>16</v>
      </c>
      <c r="Z114" s="435">
        <v>5</v>
      </c>
      <c r="AA114" s="436">
        <v>9</v>
      </c>
      <c r="AB114" s="436">
        <v>17</v>
      </c>
      <c r="AC114" s="436">
        <v>13</v>
      </c>
      <c r="AD114" s="437">
        <v>21</v>
      </c>
    </row>
    <row r="115" spans="1:34" x14ac:dyDescent="0.2">
      <c r="A115" s="414" t="str">
        <f t="shared" ca="1" si="0"/>
        <v/>
      </c>
      <c r="B115" s="414" t="str">
        <f t="shared" ca="1" si="0"/>
        <v/>
      </c>
    </row>
    <row r="116" spans="1:34" s="423" customFormat="1" x14ac:dyDescent="0.2">
      <c r="A116" s="414" t="str">
        <f t="shared" ca="1" si="0"/>
        <v/>
      </c>
      <c r="B116" s="414" t="str">
        <f t="shared" ca="1" si="0"/>
        <v/>
      </c>
    </row>
    <row r="117" spans="1:34" x14ac:dyDescent="0.2">
      <c r="A117" s="414" t="str">
        <f t="shared" ca="1" si="0"/>
        <v/>
      </c>
      <c r="B117" s="414" t="str">
        <f t="shared" ca="1" si="0"/>
        <v/>
      </c>
      <c r="D117" s="433">
        <v>26</v>
      </c>
      <c r="E117" s="433" t="s">
        <v>179</v>
      </c>
    </row>
    <row r="118" spans="1:34" x14ac:dyDescent="0.2">
      <c r="A118" s="414" t="str">
        <f t="shared" ca="1" si="0"/>
        <v/>
      </c>
      <c r="B118" s="414" t="str">
        <f t="shared" ca="1" si="0"/>
        <v/>
      </c>
      <c r="E118" s="414" t="s">
        <v>130</v>
      </c>
      <c r="F118" s="435">
        <v>1</v>
      </c>
      <c r="G118" s="436">
        <v>2</v>
      </c>
      <c r="H118" s="436">
        <v>3</v>
      </c>
      <c r="I118" s="436">
        <v>4</v>
      </c>
      <c r="J118" s="437">
        <v>5</v>
      </c>
      <c r="K118" s="435">
        <v>6</v>
      </c>
      <c r="L118" s="436">
        <v>7</v>
      </c>
      <c r="M118" s="436">
        <v>8</v>
      </c>
      <c r="N118" s="436">
        <v>9</v>
      </c>
      <c r="O118" s="437">
        <v>10</v>
      </c>
      <c r="P118" s="435">
        <v>11</v>
      </c>
      <c r="Q118" s="436">
        <v>12</v>
      </c>
      <c r="R118" s="436">
        <v>13</v>
      </c>
      <c r="S118" s="437">
        <v>14</v>
      </c>
      <c r="U118" s="435">
        <v>15</v>
      </c>
      <c r="V118" s="436">
        <v>16</v>
      </c>
      <c r="W118" s="436">
        <v>17</v>
      </c>
      <c r="X118" s="437">
        <v>18</v>
      </c>
      <c r="Z118" s="435">
        <v>19</v>
      </c>
      <c r="AA118" s="436">
        <v>20</v>
      </c>
      <c r="AB118" s="436">
        <v>21</v>
      </c>
      <c r="AC118" s="437">
        <v>22</v>
      </c>
      <c r="AE118" s="435">
        <v>23</v>
      </c>
      <c r="AF118" s="436">
        <v>24</v>
      </c>
      <c r="AG118" s="436">
        <v>25</v>
      </c>
      <c r="AH118" s="437">
        <v>26</v>
      </c>
    </row>
    <row r="119" spans="1:34" x14ac:dyDescent="0.2">
      <c r="A119" s="414" t="str">
        <f t="shared" ca="1" si="0"/>
        <v/>
      </c>
      <c r="B119" s="414" t="str">
        <f t="shared" ca="1" si="0"/>
        <v/>
      </c>
      <c r="E119" s="414" t="s">
        <v>157</v>
      </c>
      <c r="F119" s="435">
        <v>26</v>
      </c>
      <c r="G119" s="436">
        <v>21</v>
      </c>
      <c r="H119" s="436">
        <v>7</v>
      </c>
      <c r="I119" s="436">
        <v>11</v>
      </c>
      <c r="J119" s="437">
        <v>15</v>
      </c>
      <c r="K119" s="435">
        <v>5</v>
      </c>
      <c r="L119" s="436">
        <v>25</v>
      </c>
      <c r="M119" s="436">
        <v>12</v>
      </c>
      <c r="N119" s="436">
        <v>19</v>
      </c>
      <c r="O119" s="437">
        <v>16</v>
      </c>
      <c r="P119" s="435">
        <v>4</v>
      </c>
      <c r="Q119" s="436">
        <v>22</v>
      </c>
      <c r="R119" s="436">
        <v>10</v>
      </c>
      <c r="S119" s="437">
        <v>23</v>
      </c>
      <c r="U119" s="435">
        <v>18</v>
      </c>
      <c r="V119" s="436">
        <v>13</v>
      </c>
      <c r="W119" s="436">
        <v>2</v>
      </c>
      <c r="X119" s="437">
        <v>6</v>
      </c>
      <c r="Z119" s="435">
        <v>9</v>
      </c>
      <c r="AA119" s="436">
        <v>17</v>
      </c>
      <c r="AB119" s="436">
        <v>24</v>
      </c>
      <c r="AC119" s="437">
        <v>3</v>
      </c>
      <c r="AE119" s="435">
        <v>14</v>
      </c>
      <c r="AF119" s="436">
        <v>8</v>
      </c>
      <c r="AG119" s="436">
        <v>20</v>
      </c>
      <c r="AH119" s="437">
        <v>1</v>
      </c>
    </row>
    <row r="120" spans="1:34" x14ac:dyDescent="0.2">
      <c r="A120" s="414" t="str">
        <f t="shared" ca="1" si="0"/>
        <v/>
      </c>
      <c r="B120" s="414" t="str">
        <f t="shared" ca="1" si="0"/>
        <v/>
      </c>
    </row>
    <row r="121" spans="1:34" s="423" customFormat="1" x14ac:dyDescent="0.2">
      <c r="A121" s="414" t="str">
        <f t="shared" ca="1" si="0"/>
        <v/>
      </c>
      <c r="B121" s="414" t="str">
        <f t="shared" ca="1" si="0"/>
        <v/>
      </c>
    </row>
    <row r="122" spans="1:34" x14ac:dyDescent="0.2">
      <c r="A122" s="414" t="str">
        <f t="shared" ca="1" si="0"/>
        <v/>
      </c>
      <c r="B122" s="414" t="str">
        <f t="shared" ca="1" si="0"/>
        <v/>
      </c>
      <c r="D122" s="433">
        <v>27</v>
      </c>
      <c r="E122" s="433" t="s">
        <v>179</v>
      </c>
    </row>
    <row r="123" spans="1:34" x14ac:dyDescent="0.2">
      <c r="A123" s="414" t="str">
        <f t="shared" ca="1" si="0"/>
        <v/>
      </c>
      <c r="B123" s="414" t="str">
        <f t="shared" ca="1" si="0"/>
        <v/>
      </c>
      <c r="E123" s="414" t="s">
        <v>130</v>
      </c>
      <c r="F123" s="435">
        <v>1</v>
      </c>
      <c r="G123" s="436">
        <v>2</v>
      </c>
      <c r="H123" s="436">
        <v>3</v>
      </c>
      <c r="I123" s="436">
        <v>4</v>
      </c>
      <c r="J123" s="437">
        <v>5</v>
      </c>
      <c r="K123" s="435">
        <v>6</v>
      </c>
      <c r="L123" s="436">
        <v>7</v>
      </c>
      <c r="M123" s="436">
        <v>8</v>
      </c>
      <c r="N123" s="436">
        <v>9</v>
      </c>
      <c r="O123" s="437">
        <v>10</v>
      </c>
      <c r="P123" s="435">
        <v>11</v>
      </c>
      <c r="Q123" s="436">
        <v>12</v>
      </c>
      <c r="R123" s="436">
        <v>13</v>
      </c>
      <c r="S123" s="436">
        <v>14</v>
      </c>
      <c r="T123" s="437">
        <v>15</v>
      </c>
      <c r="U123" s="435">
        <v>16</v>
      </c>
      <c r="V123" s="436">
        <v>17</v>
      </c>
      <c r="W123" s="436">
        <v>18</v>
      </c>
      <c r="X123" s="437">
        <v>19</v>
      </c>
      <c r="Z123" s="435">
        <v>20</v>
      </c>
      <c r="AA123" s="436">
        <v>21</v>
      </c>
      <c r="AB123" s="436">
        <v>22</v>
      </c>
      <c r="AC123" s="437">
        <v>23</v>
      </c>
      <c r="AE123" s="435">
        <v>24</v>
      </c>
      <c r="AF123" s="436">
        <v>25</v>
      </c>
      <c r="AG123" s="436">
        <v>26</v>
      </c>
      <c r="AH123" s="437">
        <v>27</v>
      </c>
    </row>
    <row r="124" spans="1:34" x14ac:dyDescent="0.2">
      <c r="A124" s="414" t="str">
        <f t="shared" ca="1" si="0"/>
        <v/>
      </c>
      <c r="B124" s="414" t="str">
        <f t="shared" ca="1" si="0"/>
        <v/>
      </c>
      <c r="E124" s="414" t="s">
        <v>157</v>
      </c>
      <c r="F124" s="435">
        <v>23</v>
      </c>
      <c r="G124" s="436">
        <v>8</v>
      </c>
      <c r="H124" s="436">
        <v>4</v>
      </c>
      <c r="I124" s="436">
        <v>16</v>
      </c>
      <c r="J124" s="437">
        <v>24</v>
      </c>
      <c r="K124" s="435">
        <v>10</v>
      </c>
      <c r="L124" s="436">
        <v>19</v>
      </c>
      <c r="M124" s="436">
        <v>12</v>
      </c>
      <c r="N124" s="436">
        <v>26</v>
      </c>
      <c r="O124" s="437">
        <v>20</v>
      </c>
      <c r="P124" s="435">
        <v>15</v>
      </c>
      <c r="Q124" s="436">
        <v>18</v>
      </c>
      <c r="R124" s="436">
        <v>27</v>
      </c>
      <c r="S124" s="436">
        <v>2</v>
      </c>
      <c r="T124" s="437">
        <v>21</v>
      </c>
      <c r="U124" s="435">
        <v>9</v>
      </c>
      <c r="V124" s="436">
        <v>3</v>
      </c>
      <c r="W124" s="436">
        <v>17</v>
      </c>
      <c r="X124" s="437">
        <v>11</v>
      </c>
      <c r="Z124" s="435">
        <v>22</v>
      </c>
      <c r="AA124" s="436">
        <v>14</v>
      </c>
      <c r="AB124" s="436">
        <v>7</v>
      </c>
      <c r="AC124" s="437">
        <v>1</v>
      </c>
      <c r="AE124" s="435">
        <v>5</v>
      </c>
      <c r="AF124" s="436">
        <v>13</v>
      </c>
      <c r="AG124" s="436">
        <v>25</v>
      </c>
      <c r="AH124" s="437">
        <v>6</v>
      </c>
    </row>
    <row r="125" spans="1:34" x14ac:dyDescent="0.2">
      <c r="A125" s="414" t="str">
        <f t="shared" ca="1" si="0"/>
        <v/>
      </c>
      <c r="B125" s="414" t="str">
        <f t="shared" ca="1" si="0"/>
        <v/>
      </c>
    </row>
    <row r="126" spans="1:34" s="423" customFormat="1" x14ac:dyDescent="0.2">
      <c r="A126" s="414" t="str">
        <f t="shared" ca="1" si="0"/>
        <v/>
      </c>
      <c r="B126" s="414" t="str">
        <f t="shared" ca="1" si="0"/>
        <v/>
      </c>
    </row>
    <row r="127" spans="1:34" x14ac:dyDescent="0.2">
      <c r="A127" s="414" t="str">
        <f t="shared" ca="1" si="0"/>
        <v/>
      </c>
      <c r="B127" s="414" t="str">
        <f t="shared" ca="1" si="0"/>
        <v/>
      </c>
      <c r="D127" s="433">
        <v>28</v>
      </c>
      <c r="E127" s="433" t="s">
        <v>179</v>
      </c>
    </row>
    <row r="128" spans="1:34" x14ac:dyDescent="0.2">
      <c r="A128" s="414" t="str">
        <f t="shared" ca="1" si="0"/>
        <v/>
      </c>
      <c r="B128" s="414" t="str">
        <f t="shared" ca="1" si="0"/>
        <v/>
      </c>
      <c r="E128" s="414" t="s">
        <v>130</v>
      </c>
      <c r="F128" s="435">
        <v>1</v>
      </c>
      <c r="G128" s="436">
        <v>2</v>
      </c>
      <c r="H128" s="436">
        <v>3</v>
      </c>
      <c r="I128" s="436">
        <v>4</v>
      </c>
      <c r="J128" s="437">
        <v>5</v>
      </c>
      <c r="K128" s="435">
        <v>6</v>
      </c>
      <c r="L128" s="436">
        <v>7</v>
      </c>
      <c r="M128" s="436">
        <v>8</v>
      </c>
      <c r="N128" s="436">
        <v>9</v>
      </c>
      <c r="O128" s="437">
        <v>10</v>
      </c>
      <c r="P128" s="435">
        <v>11</v>
      </c>
      <c r="Q128" s="436">
        <v>12</v>
      </c>
      <c r="R128" s="436">
        <v>13</v>
      </c>
      <c r="S128" s="436">
        <v>14</v>
      </c>
      <c r="T128" s="437">
        <v>15</v>
      </c>
      <c r="U128" s="435">
        <v>16</v>
      </c>
      <c r="V128" s="436">
        <v>17</v>
      </c>
      <c r="W128" s="436">
        <v>18</v>
      </c>
      <c r="X128" s="436">
        <v>19</v>
      </c>
      <c r="Y128" s="437">
        <v>20</v>
      </c>
      <c r="Z128" s="435">
        <v>21</v>
      </c>
      <c r="AA128" s="436">
        <v>22</v>
      </c>
      <c r="AB128" s="436">
        <v>23</v>
      </c>
      <c r="AC128" s="437">
        <v>24</v>
      </c>
      <c r="AE128" s="435">
        <v>25</v>
      </c>
      <c r="AF128" s="436">
        <v>26</v>
      </c>
      <c r="AG128" s="436">
        <v>27</v>
      </c>
      <c r="AH128" s="437">
        <v>28</v>
      </c>
    </row>
    <row r="129" spans="1:39" x14ac:dyDescent="0.2">
      <c r="A129" s="414" t="str">
        <f t="shared" ca="1" si="0"/>
        <v/>
      </c>
      <c r="B129" s="414" t="str">
        <f t="shared" ca="1" si="0"/>
        <v/>
      </c>
      <c r="E129" s="414" t="s">
        <v>157</v>
      </c>
      <c r="F129" s="435">
        <v>4</v>
      </c>
      <c r="G129" s="436">
        <v>27</v>
      </c>
      <c r="H129" s="436">
        <v>7</v>
      </c>
      <c r="I129" s="436">
        <v>21</v>
      </c>
      <c r="J129" s="437">
        <v>13</v>
      </c>
      <c r="K129" s="435">
        <v>19</v>
      </c>
      <c r="L129" s="436">
        <v>24</v>
      </c>
      <c r="M129" s="436">
        <v>14</v>
      </c>
      <c r="N129" s="436">
        <v>26</v>
      </c>
      <c r="O129" s="437">
        <v>1</v>
      </c>
      <c r="P129" s="435">
        <v>15</v>
      </c>
      <c r="Q129" s="436">
        <v>23</v>
      </c>
      <c r="R129" s="436">
        <v>17</v>
      </c>
      <c r="S129" s="436">
        <v>25</v>
      </c>
      <c r="T129" s="437">
        <v>6</v>
      </c>
      <c r="U129" s="435">
        <v>9</v>
      </c>
      <c r="V129" s="436">
        <v>5</v>
      </c>
      <c r="W129" s="436">
        <v>28</v>
      </c>
      <c r="X129" s="436">
        <v>22</v>
      </c>
      <c r="Y129" s="437">
        <v>16</v>
      </c>
      <c r="Z129" s="435">
        <v>20</v>
      </c>
      <c r="AA129" s="436">
        <v>8</v>
      </c>
      <c r="AB129" s="436">
        <v>12</v>
      </c>
      <c r="AC129" s="437">
        <v>3</v>
      </c>
      <c r="AE129" s="435">
        <v>10</v>
      </c>
      <c r="AF129" s="436">
        <v>18</v>
      </c>
      <c r="AG129" s="436">
        <v>2</v>
      </c>
      <c r="AH129" s="437">
        <v>11</v>
      </c>
    </row>
    <row r="130" spans="1:39" x14ac:dyDescent="0.2">
      <c r="A130" s="414" t="str">
        <f t="shared" ca="1" si="0"/>
        <v/>
      </c>
      <c r="B130" s="414" t="str">
        <f t="shared" ca="1" si="0"/>
        <v/>
      </c>
    </row>
    <row r="131" spans="1:39" s="423" customFormat="1" x14ac:dyDescent="0.2">
      <c r="A131" s="414" t="str">
        <f t="shared" ca="1" si="0"/>
        <v/>
      </c>
      <c r="B131" s="414" t="str">
        <f t="shared" ca="1" si="0"/>
        <v/>
      </c>
    </row>
    <row r="132" spans="1:39" x14ac:dyDescent="0.2">
      <c r="A132" s="414" t="str">
        <f t="shared" ca="1" si="0"/>
        <v/>
      </c>
      <c r="B132" s="414" t="str">
        <f t="shared" ca="1" si="0"/>
        <v/>
      </c>
      <c r="D132" s="433">
        <v>29</v>
      </c>
      <c r="E132" s="433" t="s">
        <v>179</v>
      </c>
    </row>
    <row r="133" spans="1:39" x14ac:dyDescent="0.2">
      <c r="A133" s="414" t="str">
        <f t="shared" ca="1" si="0"/>
        <v/>
      </c>
      <c r="B133" s="414" t="str">
        <f t="shared" ca="1" si="0"/>
        <v/>
      </c>
      <c r="E133" s="414" t="s">
        <v>130</v>
      </c>
      <c r="F133" s="435">
        <v>1</v>
      </c>
      <c r="G133" s="436">
        <v>2</v>
      </c>
      <c r="H133" s="436">
        <v>3</v>
      </c>
      <c r="I133" s="436">
        <v>4</v>
      </c>
      <c r="J133" s="437">
        <v>5</v>
      </c>
      <c r="K133" s="435">
        <v>6</v>
      </c>
      <c r="L133" s="436">
        <v>7</v>
      </c>
      <c r="M133" s="436">
        <v>8</v>
      </c>
      <c r="N133" s="436">
        <v>9</v>
      </c>
      <c r="O133" s="437">
        <v>10</v>
      </c>
      <c r="P133" s="435">
        <v>11</v>
      </c>
      <c r="Q133" s="436">
        <v>12</v>
      </c>
      <c r="R133" s="436">
        <v>13</v>
      </c>
      <c r="S133" s="436">
        <v>14</v>
      </c>
      <c r="T133" s="437">
        <v>15</v>
      </c>
      <c r="U133" s="435">
        <v>16</v>
      </c>
      <c r="V133" s="436">
        <v>17</v>
      </c>
      <c r="W133" s="436">
        <v>18</v>
      </c>
      <c r="X133" s="436">
        <v>19</v>
      </c>
      <c r="Y133" s="437">
        <v>20</v>
      </c>
      <c r="Z133" s="435">
        <v>21</v>
      </c>
      <c r="AA133" s="436">
        <v>22</v>
      </c>
      <c r="AB133" s="436">
        <v>23</v>
      </c>
      <c r="AC133" s="436">
        <v>24</v>
      </c>
      <c r="AD133" s="437">
        <v>25</v>
      </c>
      <c r="AE133" s="435">
        <v>26</v>
      </c>
      <c r="AF133" s="436">
        <v>27</v>
      </c>
      <c r="AG133" s="436">
        <v>28</v>
      </c>
      <c r="AH133" s="437">
        <v>29</v>
      </c>
    </row>
    <row r="134" spans="1:39" x14ac:dyDescent="0.2">
      <c r="A134" s="414" t="str">
        <f t="shared" ca="1" si="0"/>
        <v/>
      </c>
      <c r="B134" s="414" t="str">
        <f t="shared" ref="A134:B257" ca="1" si="1">IF(INDIRECT(ADDRESS(B$6,ROW()-ROW(B$6)-1+COLUMN($F$8)))&gt;0,INDIRECT(ADDRESS(B$6,ROW()-ROW(B$6)-1+COLUMN($F$8))),"")</f>
        <v/>
      </c>
      <c r="E134" s="414" t="s">
        <v>157</v>
      </c>
      <c r="F134" s="435">
        <v>20</v>
      </c>
      <c r="G134" s="436">
        <v>25</v>
      </c>
      <c r="H134" s="436">
        <v>5</v>
      </c>
      <c r="I134" s="436">
        <v>12</v>
      </c>
      <c r="J134" s="437">
        <v>6</v>
      </c>
      <c r="K134" s="435">
        <v>10</v>
      </c>
      <c r="L134" s="436">
        <v>18</v>
      </c>
      <c r="M134" s="436">
        <v>14</v>
      </c>
      <c r="N134" s="436">
        <v>22</v>
      </c>
      <c r="O134" s="437">
        <v>28</v>
      </c>
      <c r="P134" s="435">
        <v>19</v>
      </c>
      <c r="Q134" s="436">
        <v>4</v>
      </c>
      <c r="R134" s="436">
        <v>27</v>
      </c>
      <c r="S134" s="436">
        <v>8</v>
      </c>
      <c r="T134" s="437">
        <v>21</v>
      </c>
      <c r="U134" s="435">
        <v>29</v>
      </c>
      <c r="V134" s="436">
        <v>23</v>
      </c>
      <c r="W134" s="436">
        <v>2</v>
      </c>
      <c r="X134" s="436">
        <v>16</v>
      </c>
      <c r="Y134" s="437">
        <v>13</v>
      </c>
      <c r="Z134" s="435">
        <v>15</v>
      </c>
      <c r="AA134" s="436">
        <v>9</v>
      </c>
      <c r="AB134" s="436">
        <v>17</v>
      </c>
      <c r="AC134" s="436">
        <v>1</v>
      </c>
      <c r="AD134" s="437">
        <v>26</v>
      </c>
      <c r="AE134" s="435">
        <v>24</v>
      </c>
      <c r="AF134" s="436">
        <v>3</v>
      </c>
      <c r="AG134" s="436">
        <v>7</v>
      </c>
      <c r="AH134" s="437">
        <v>11</v>
      </c>
    </row>
    <row r="135" spans="1:39" x14ac:dyDescent="0.2">
      <c r="A135" s="414" t="str">
        <f t="shared" ca="1" si="1"/>
        <v/>
      </c>
      <c r="B135" s="414" t="str">
        <f t="shared" ca="1" si="1"/>
        <v/>
      </c>
    </row>
    <row r="136" spans="1:39" s="423" customFormat="1" x14ac:dyDescent="0.2">
      <c r="A136" s="414" t="str">
        <f t="shared" ca="1" si="1"/>
        <v/>
      </c>
      <c r="B136" s="414" t="str">
        <f t="shared" ca="1" si="1"/>
        <v/>
      </c>
    </row>
    <row r="137" spans="1:39" x14ac:dyDescent="0.2">
      <c r="A137" s="414" t="str">
        <f t="shared" ca="1" si="1"/>
        <v/>
      </c>
      <c r="B137" s="414" t="str">
        <f t="shared" ca="1" si="1"/>
        <v/>
      </c>
      <c r="D137" s="433">
        <v>30</v>
      </c>
      <c r="E137" s="433" t="s">
        <v>179</v>
      </c>
    </row>
    <row r="138" spans="1:39" x14ac:dyDescent="0.2">
      <c r="A138" s="414" t="str">
        <f t="shared" ca="1" si="1"/>
        <v/>
      </c>
      <c r="B138" s="414" t="str">
        <f t="shared" ca="1" si="1"/>
        <v/>
      </c>
      <c r="E138" s="414" t="s">
        <v>130</v>
      </c>
      <c r="F138" s="435">
        <v>1</v>
      </c>
      <c r="G138" s="436">
        <v>2</v>
      </c>
      <c r="H138" s="436">
        <v>3</v>
      </c>
      <c r="I138" s="436">
        <v>4</v>
      </c>
      <c r="J138" s="437">
        <v>5</v>
      </c>
      <c r="K138" s="435">
        <v>6</v>
      </c>
      <c r="L138" s="436">
        <v>7</v>
      </c>
      <c r="M138" s="436">
        <v>8</v>
      </c>
      <c r="N138" s="436">
        <v>9</v>
      </c>
      <c r="O138" s="437">
        <v>10</v>
      </c>
      <c r="P138" s="435">
        <v>11</v>
      </c>
      <c r="Q138" s="436">
        <v>12</v>
      </c>
      <c r="R138" s="436">
        <v>13</v>
      </c>
      <c r="S138" s="436">
        <v>14</v>
      </c>
      <c r="T138" s="437">
        <v>15</v>
      </c>
      <c r="U138" s="435">
        <v>16</v>
      </c>
      <c r="V138" s="436">
        <v>17</v>
      </c>
      <c r="W138" s="436">
        <v>18</v>
      </c>
      <c r="X138" s="436">
        <v>19</v>
      </c>
      <c r="Y138" s="437">
        <v>20</v>
      </c>
      <c r="Z138" s="435">
        <v>21</v>
      </c>
      <c r="AA138" s="436">
        <v>22</v>
      </c>
      <c r="AB138" s="436">
        <v>23</v>
      </c>
      <c r="AC138" s="436">
        <v>24</v>
      </c>
      <c r="AD138" s="437">
        <v>25</v>
      </c>
      <c r="AE138" s="435">
        <v>26</v>
      </c>
      <c r="AF138" s="436">
        <v>27</v>
      </c>
      <c r="AG138" s="436">
        <v>28</v>
      </c>
      <c r="AH138" s="436">
        <v>29</v>
      </c>
      <c r="AI138" s="437">
        <v>30</v>
      </c>
    </row>
    <row r="139" spans="1:39" x14ac:dyDescent="0.2">
      <c r="A139" s="414" t="str">
        <f t="shared" ca="1" si="1"/>
        <v/>
      </c>
      <c r="B139" s="414" t="str">
        <f t="shared" ca="1" si="1"/>
        <v/>
      </c>
      <c r="E139" s="414" t="s">
        <v>157</v>
      </c>
      <c r="F139" s="435">
        <v>5</v>
      </c>
      <c r="G139" s="436">
        <v>18</v>
      </c>
      <c r="H139" s="436">
        <v>12</v>
      </c>
      <c r="I139" s="436">
        <v>21</v>
      </c>
      <c r="J139" s="437">
        <v>8</v>
      </c>
      <c r="K139" s="435">
        <v>10</v>
      </c>
      <c r="L139" s="436">
        <v>14</v>
      </c>
      <c r="M139" s="436">
        <v>17</v>
      </c>
      <c r="N139" s="436">
        <v>1</v>
      </c>
      <c r="O139" s="437">
        <v>26</v>
      </c>
      <c r="P139" s="435">
        <v>20</v>
      </c>
      <c r="Q139" s="436">
        <v>25</v>
      </c>
      <c r="R139" s="436">
        <v>30</v>
      </c>
      <c r="S139" s="436">
        <v>6</v>
      </c>
      <c r="T139" s="437">
        <v>3</v>
      </c>
      <c r="U139" s="435">
        <v>9</v>
      </c>
      <c r="V139" s="436">
        <v>23</v>
      </c>
      <c r="W139" s="436">
        <v>29</v>
      </c>
      <c r="X139" s="436">
        <v>16</v>
      </c>
      <c r="Y139" s="437">
        <v>11</v>
      </c>
      <c r="Z139" s="435">
        <v>15</v>
      </c>
      <c r="AA139" s="436">
        <v>28</v>
      </c>
      <c r="AB139" s="436">
        <v>19</v>
      </c>
      <c r="AC139" s="436">
        <v>22</v>
      </c>
      <c r="AD139" s="437">
        <v>2</v>
      </c>
      <c r="AE139" s="435">
        <v>24</v>
      </c>
      <c r="AF139" s="436">
        <v>4</v>
      </c>
      <c r="AG139" s="436">
        <v>7</v>
      </c>
      <c r="AH139" s="436">
        <v>27</v>
      </c>
      <c r="AI139" s="437">
        <v>13</v>
      </c>
    </row>
    <row r="140" spans="1:39" x14ac:dyDescent="0.2">
      <c r="A140" s="414" t="str">
        <f t="shared" ca="1" si="1"/>
        <v/>
      </c>
      <c r="B140" s="414" t="str">
        <f t="shared" ca="1" si="1"/>
        <v/>
      </c>
    </row>
    <row r="141" spans="1:39" s="423" customFormat="1" x14ac:dyDescent="0.2">
      <c r="A141" s="414" t="str">
        <f t="shared" ca="1" si="1"/>
        <v/>
      </c>
      <c r="B141" s="414" t="str">
        <f t="shared" ca="1" si="1"/>
        <v/>
      </c>
    </row>
    <row r="142" spans="1:39" x14ac:dyDescent="0.2">
      <c r="A142" s="414" t="str">
        <f t="shared" ca="1" si="1"/>
        <v/>
      </c>
      <c r="B142" s="414" t="str">
        <f t="shared" ca="1" si="1"/>
        <v/>
      </c>
      <c r="D142" s="433">
        <v>31</v>
      </c>
      <c r="E142" s="433" t="s">
        <v>179</v>
      </c>
    </row>
    <row r="143" spans="1:39" x14ac:dyDescent="0.2">
      <c r="A143" s="414" t="str">
        <f t="shared" ca="1" si="1"/>
        <v/>
      </c>
      <c r="B143" s="414" t="str">
        <f t="shared" ca="1" si="1"/>
        <v/>
      </c>
      <c r="E143" s="414" t="s">
        <v>130</v>
      </c>
      <c r="F143" s="435">
        <v>1</v>
      </c>
      <c r="G143" s="436">
        <v>2</v>
      </c>
      <c r="H143" s="436">
        <v>3</v>
      </c>
      <c r="I143" s="436">
        <v>4</v>
      </c>
      <c r="J143" s="437">
        <v>5</v>
      </c>
      <c r="K143" s="435">
        <v>6</v>
      </c>
      <c r="L143" s="436">
        <v>7</v>
      </c>
      <c r="M143" s="436">
        <v>8</v>
      </c>
      <c r="N143" s="436">
        <v>9</v>
      </c>
      <c r="O143" s="437">
        <v>10</v>
      </c>
      <c r="P143" s="435">
        <v>11</v>
      </c>
      <c r="Q143" s="436">
        <v>12</v>
      </c>
      <c r="R143" s="436">
        <v>13</v>
      </c>
      <c r="S143" s="436">
        <v>14</v>
      </c>
      <c r="T143" s="437">
        <v>15</v>
      </c>
      <c r="U143" s="435">
        <v>16</v>
      </c>
      <c r="V143" s="436">
        <v>17</v>
      </c>
      <c r="W143" s="436">
        <v>18</v>
      </c>
      <c r="X143" s="437">
        <v>19</v>
      </c>
      <c r="Z143" s="435">
        <v>20</v>
      </c>
      <c r="AA143" s="436">
        <v>21</v>
      </c>
      <c r="AB143" s="436">
        <v>22</v>
      </c>
      <c r="AC143" s="437">
        <v>23</v>
      </c>
      <c r="AE143" s="435">
        <v>24</v>
      </c>
      <c r="AF143" s="436">
        <v>25</v>
      </c>
      <c r="AG143" s="436">
        <v>26</v>
      </c>
      <c r="AH143" s="437">
        <v>27</v>
      </c>
      <c r="AJ143" s="435">
        <v>28</v>
      </c>
      <c r="AK143" s="436">
        <v>29</v>
      </c>
      <c r="AL143" s="436">
        <v>30</v>
      </c>
      <c r="AM143" s="437">
        <v>31</v>
      </c>
    </row>
    <row r="144" spans="1:39" x14ac:dyDescent="0.2">
      <c r="A144" s="414" t="str">
        <f t="shared" ca="1" si="1"/>
        <v/>
      </c>
      <c r="B144" s="414" t="str">
        <f t="shared" ca="1" si="1"/>
        <v/>
      </c>
      <c r="E144" s="414" t="s">
        <v>157</v>
      </c>
      <c r="F144" s="435">
        <v>27</v>
      </c>
      <c r="G144" s="436">
        <v>22</v>
      </c>
      <c r="H144" s="436">
        <v>7</v>
      </c>
      <c r="I144" s="436">
        <v>16</v>
      </c>
      <c r="J144" s="437">
        <v>30</v>
      </c>
      <c r="K144" s="435">
        <v>31</v>
      </c>
      <c r="L144" s="436">
        <v>18</v>
      </c>
      <c r="M144" s="436">
        <v>15</v>
      </c>
      <c r="N144" s="436">
        <v>20</v>
      </c>
      <c r="O144" s="437">
        <v>25</v>
      </c>
      <c r="P144" s="435">
        <v>5</v>
      </c>
      <c r="Q144" s="436">
        <v>26</v>
      </c>
      <c r="R144" s="436">
        <v>21</v>
      </c>
      <c r="S144" s="436">
        <v>17</v>
      </c>
      <c r="T144" s="437">
        <v>28</v>
      </c>
      <c r="U144" s="435">
        <v>4</v>
      </c>
      <c r="V144" s="436">
        <v>19</v>
      </c>
      <c r="W144" s="436">
        <v>11</v>
      </c>
      <c r="X144" s="437">
        <v>6</v>
      </c>
      <c r="Z144" s="435">
        <v>9</v>
      </c>
      <c r="AA144" s="436">
        <v>13</v>
      </c>
      <c r="AB144" s="436">
        <v>24</v>
      </c>
      <c r="AC144" s="437">
        <v>3</v>
      </c>
      <c r="AE144" s="435">
        <v>14</v>
      </c>
      <c r="AF144" s="436">
        <v>10</v>
      </c>
      <c r="AG144" s="436">
        <v>29</v>
      </c>
      <c r="AH144" s="437">
        <v>1</v>
      </c>
      <c r="AJ144" s="435">
        <v>23</v>
      </c>
      <c r="AK144" s="436">
        <v>8</v>
      </c>
      <c r="AL144" s="436">
        <v>12</v>
      </c>
      <c r="AM144" s="437">
        <v>2</v>
      </c>
    </row>
    <row r="145" spans="1:39" x14ac:dyDescent="0.2">
      <c r="A145" s="414" t="str">
        <f t="shared" ca="1" si="1"/>
        <v/>
      </c>
      <c r="B145" s="414" t="str">
        <f t="shared" ca="1" si="1"/>
        <v/>
      </c>
    </row>
    <row r="146" spans="1:39" s="423" customFormat="1" x14ac:dyDescent="0.2">
      <c r="A146" s="414" t="str">
        <f t="shared" ca="1" si="1"/>
        <v/>
      </c>
      <c r="B146" s="414" t="str">
        <f t="shared" ca="1" si="1"/>
        <v/>
      </c>
    </row>
    <row r="147" spans="1:39" x14ac:dyDescent="0.2">
      <c r="A147" s="414" t="str">
        <f t="shared" ca="1" si="1"/>
        <v/>
      </c>
      <c r="B147" s="414" t="str">
        <f t="shared" ca="1" si="1"/>
        <v/>
      </c>
      <c r="D147" s="433">
        <v>32</v>
      </c>
      <c r="E147" s="433" t="s">
        <v>179</v>
      </c>
    </row>
    <row r="148" spans="1:39" x14ac:dyDescent="0.2">
      <c r="A148" s="414" t="str">
        <f t="shared" ca="1" si="1"/>
        <v/>
      </c>
      <c r="B148" s="414" t="str">
        <f t="shared" ca="1" si="1"/>
        <v/>
      </c>
      <c r="E148" s="414" t="s">
        <v>130</v>
      </c>
      <c r="F148" s="435">
        <v>1</v>
      </c>
      <c r="G148" s="436">
        <v>2</v>
      </c>
      <c r="H148" s="436">
        <v>3</v>
      </c>
      <c r="I148" s="436">
        <v>4</v>
      </c>
      <c r="J148" s="437">
        <v>5</v>
      </c>
      <c r="K148" s="435">
        <v>6</v>
      </c>
      <c r="L148" s="436">
        <v>7</v>
      </c>
      <c r="M148" s="436">
        <v>8</v>
      </c>
      <c r="N148" s="436">
        <v>9</v>
      </c>
      <c r="O148" s="437">
        <v>10</v>
      </c>
      <c r="P148" s="435">
        <v>11</v>
      </c>
      <c r="Q148" s="436">
        <v>12</v>
      </c>
      <c r="R148" s="436">
        <v>13</v>
      </c>
      <c r="S148" s="436">
        <v>14</v>
      </c>
      <c r="T148" s="437">
        <v>15</v>
      </c>
      <c r="U148" s="435">
        <v>16</v>
      </c>
      <c r="V148" s="436">
        <v>17</v>
      </c>
      <c r="W148" s="436">
        <v>18</v>
      </c>
      <c r="X148" s="436">
        <v>19</v>
      </c>
      <c r="Y148" s="437">
        <v>20</v>
      </c>
      <c r="Z148" s="435">
        <v>21</v>
      </c>
      <c r="AA148" s="436">
        <v>22</v>
      </c>
      <c r="AB148" s="436">
        <v>23</v>
      </c>
      <c r="AC148" s="437">
        <v>24</v>
      </c>
      <c r="AE148" s="435">
        <v>25</v>
      </c>
      <c r="AF148" s="436">
        <v>26</v>
      </c>
      <c r="AG148" s="436">
        <v>27</v>
      </c>
      <c r="AH148" s="437">
        <v>28</v>
      </c>
      <c r="AJ148" s="435">
        <v>29</v>
      </c>
      <c r="AK148" s="436">
        <v>30</v>
      </c>
      <c r="AL148" s="436">
        <v>31</v>
      </c>
      <c r="AM148" s="437">
        <v>32</v>
      </c>
    </row>
    <row r="149" spans="1:39" x14ac:dyDescent="0.2">
      <c r="A149" s="414" t="str">
        <f t="shared" ca="1" si="1"/>
        <v/>
      </c>
      <c r="B149" s="414" t="str">
        <f t="shared" ca="1" si="1"/>
        <v/>
      </c>
      <c r="E149" s="414" t="s">
        <v>157</v>
      </c>
      <c r="F149" s="435">
        <v>24</v>
      </c>
      <c r="G149" s="436">
        <v>19</v>
      </c>
      <c r="H149" s="436">
        <v>12</v>
      </c>
      <c r="I149" s="436">
        <v>31</v>
      </c>
      <c r="J149" s="437">
        <v>26</v>
      </c>
      <c r="K149" s="435">
        <v>28</v>
      </c>
      <c r="L149" s="436">
        <v>9</v>
      </c>
      <c r="M149" s="436">
        <v>22</v>
      </c>
      <c r="N149" s="436">
        <v>29</v>
      </c>
      <c r="O149" s="437">
        <v>16</v>
      </c>
      <c r="P149" s="435">
        <v>10</v>
      </c>
      <c r="Q149" s="436">
        <v>3</v>
      </c>
      <c r="R149" s="436">
        <v>32</v>
      </c>
      <c r="S149" s="436">
        <v>27</v>
      </c>
      <c r="T149" s="437">
        <v>21</v>
      </c>
      <c r="U149" s="435">
        <v>14</v>
      </c>
      <c r="V149" s="436">
        <v>23</v>
      </c>
      <c r="W149" s="436">
        <v>30</v>
      </c>
      <c r="X149" s="436">
        <v>2</v>
      </c>
      <c r="Y149" s="437">
        <v>25</v>
      </c>
      <c r="Z149" s="435">
        <v>5</v>
      </c>
      <c r="AA149" s="436">
        <v>8</v>
      </c>
      <c r="AB149" s="436">
        <v>17</v>
      </c>
      <c r="AC149" s="437">
        <v>11</v>
      </c>
      <c r="AE149" s="435">
        <v>4</v>
      </c>
      <c r="AF149" s="436">
        <v>15</v>
      </c>
      <c r="AG149" s="436">
        <v>7</v>
      </c>
      <c r="AH149" s="437">
        <v>18</v>
      </c>
      <c r="AJ149" s="435">
        <v>20</v>
      </c>
      <c r="AK149" s="436">
        <v>13</v>
      </c>
      <c r="AL149" s="436">
        <v>1</v>
      </c>
      <c r="AM149" s="437">
        <v>6</v>
      </c>
    </row>
    <row r="150" spans="1:39" x14ac:dyDescent="0.2">
      <c r="A150" s="414" t="str">
        <f t="shared" ca="1" si="1"/>
        <v/>
      </c>
      <c r="B150" s="414" t="str">
        <f t="shared" ca="1" si="1"/>
        <v/>
      </c>
    </row>
    <row r="151" spans="1:39" s="423" customFormat="1" x14ac:dyDescent="0.2">
      <c r="A151" s="414" t="str">
        <f t="shared" ca="1" si="1"/>
        <v/>
      </c>
      <c r="B151" s="414" t="str">
        <f t="shared" ca="1" si="1"/>
        <v/>
      </c>
    </row>
    <row r="152" spans="1:39" x14ac:dyDescent="0.2">
      <c r="A152" s="414" t="str">
        <f t="shared" ca="1" si="1"/>
        <v/>
      </c>
      <c r="B152" s="414" t="str">
        <f t="shared" ca="1" si="1"/>
        <v/>
      </c>
      <c r="D152" s="433">
        <v>33</v>
      </c>
      <c r="E152" s="433" t="s">
        <v>179</v>
      </c>
    </row>
    <row r="153" spans="1:39" x14ac:dyDescent="0.2">
      <c r="A153" s="414" t="str">
        <f t="shared" ca="1" si="1"/>
        <v/>
      </c>
      <c r="B153" s="414" t="str">
        <f t="shared" ca="1" si="1"/>
        <v/>
      </c>
      <c r="E153" s="414" t="s">
        <v>130</v>
      </c>
      <c r="F153" s="435">
        <v>1</v>
      </c>
      <c r="G153" s="436">
        <v>2</v>
      </c>
      <c r="H153" s="436">
        <v>3</v>
      </c>
      <c r="I153" s="436">
        <v>4</v>
      </c>
      <c r="J153" s="437">
        <v>5</v>
      </c>
      <c r="K153" s="435">
        <v>6</v>
      </c>
      <c r="L153" s="436">
        <v>7</v>
      </c>
      <c r="M153" s="436">
        <v>8</v>
      </c>
      <c r="N153" s="436">
        <v>9</v>
      </c>
      <c r="O153" s="437">
        <v>10</v>
      </c>
      <c r="P153" s="435">
        <v>11</v>
      </c>
      <c r="Q153" s="436">
        <v>12</v>
      </c>
      <c r="R153" s="436">
        <v>13</v>
      </c>
      <c r="S153" s="436">
        <v>14</v>
      </c>
      <c r="T153" s="437">
        <v>15</v>
      </c>
      <c r="U153" s="435">
        <v>16</v>
      </c>
      <c r="V153" s="436">
        <v>17</v>
      </c>
      <c r="W153" s="436">
        <v>18</v>
      </c>
      <c r="X153" s="436">
        <v>19</v>
      </c>
      <c r="Y153" s="437">
        <v>20</v>
      </c>
      <c r="Z153" s="435">
        <v>21</v>
      </c>
      <c r="AA153" s="436">
        <v>22</v>
      </c>
      <c r="AB153" s="436">
        <v>23</v>
      </c>
      <c r="AC153" s="436">
        <v>24</v>
      </c>
      <c r="AD153" s="437">
        <v>25</v>
      </c>
      <c r="AE153" s="435">
        <v>26</v>
      </c>
      <c r="AF153" s="436">
        <v>27</v>
      </c>
      <c r="AG153" s="436">
        <v>28</v>
      </c>
      <c r="AH153" s="437">
        <v>29</v>
      </c>
      <c r="AJ153" s="435">
        <v>30</v>
      </c>
      <c r="AK153" s="436">
        <v>31</v>
      </c>
      <c r="AL153" s="436">
        <v>32</v>
      </c>
      <c r="AM153" s="437">
        <v>33</v>
      </c>
    </row>
    <row r="154" spans="1:39" x14ac:dyDescent="0.2">
      <c r="A154" s="414" t="str">
        <f t="shared" ca="1" si="1"/>
        <v/>
      </c>
      <c r="B154" s="414" t="str">
        <f t="shared" ca="1" si="1"/>
        <v/>
      </c>
      <c r="E154" s="414" t="s">
        <v>157</v>
      </c>
      <c r="F154" s="435">
        <v>24</v>
      </c>
      <c r="G154" s="436">
        <v>20</v>
      </c>
      <c r="H154" s="436">
        <v>27</v>
      </c>
      <c r="I154" s="436">
        <v>30</v>
      </c>
      <c r="J154" s="437">
        <v>1</v>
      </c>
      <c r="K154" s="435">
        <v>10</v>
      </c>
      <c r="L154" s="436">
        <v>32</v>
      </c>
      <c r="M154" s="436">
        <v>29</v>
      </c>
      <c r="N154" s="436">
        <v>17</v>
      </c>
      <c r="O154" s="437">
        <v>12</v>
      </c>
      <c r="P154" s="435">
        <v>19</v>
      </c>
      <c r="Q154" s="436">
        <v>8</v>
      </c>
      <c r="R154" s="436">
        <v>31</v>
      </c>
      <c r="S154" s="436">
        <v>2</v>
      </c>
      <c r="T154" s="437">
        <v>23</v>
      </c>
      <c r="U154" s="435">
        <v>25</v>
      </c>
      <c r="V154" s="436">
        <v>18</v>
      </c>
      <c r="W154" s="436">
        <v>7</v>
      </c>
      <c r="X154" s="436">
        <v>28</v>
      </c>
      <c r="Y154" s="437">
        <v>11</v>
      </c>
      <c r="Z154" s="435">
        <v>5</v>
      </c>
      <c r="AA154" s="436">
        <v>33</v>
      </c>
      <c r="AB154" s="436">
        <v>15</v>
      </c>
      <c r="AC154" s="436">
        <v>21</v>
      </c>
      <c r="AD154" s="437">
        <v>26</v>
      </c>
      <c r="AE154" s="435">
        <v>14</v>
      </c>
      <c r="AF154" s="436">
        <v>3</v>
      </c>
      <c r="AG154" s="436">
        <v>22</v>
      </c>
      <c r="AH154" s="437">
        <v>6</v>
      </c>
      <c r="AJ154" s="435">
        <v>9</v>
      </c>
      <c r="AK154" s="436">
        <v>13</v>
      </c>
      <c r="AL154" s="436">
        <v>4</v>
      </c>
      <c r="AM154" s="437">
        <v>16</v>
      </c>
    </row>
    <row r="155" spans="1:39" x14ac:dyDescent="0.2">
      <c r="A155" s="414" t="str">
        <f t="shared" ca="1" si="1"/>
        <v/>
      </c>
      <c r="B155" s="414" t="str">
        <f t="shared" ca="1" si="1"/>
        <v/>
      </c>
    </row>
    <row r="156" spans="1:39" s="423" customFormat="1" x14ac:dyDescent="0.2">
      <c r="A156" s="414" t="str">
        <f t="shared" ca="1" si="1"/>
        <v/>
      </c>
      <c r="B156" s="414" t="str">
        <f t="shared" ca="1" si="1"/>
        <v/>
      </c>
    </row>
    <row r="157" spans="1:39" x14ac:dyDescent="0.2">
      <c r="A157" s="414" t="str">
        <f t="shared" ca="1" si="1"/>
        <v/>
      </c>
      <c r="B157" s="414" t="str">
        <f t="shared" ca="1" si="1"/>
        <v/>
      </c>
      <c r="D157" s="433">
        <v>34</v>
      </c>
      <c r="E157" s="433" t="s">
        <v>179</v>
      </c>
    </row>
    <row r="158" spans="1:39" x14ac:dyDescent="0.2">
      <c r="A158" s="414" t="str">
        <f t="shared" ca="1" si="1"/>
        <v/>
      </c>
      <c r="B158" s="414" t="str">
        <f t="shared" ca="1" si="1"/>
        <v/>
      </c>
      <c r="E158" s="414" t="s">
        <v>130</v>
      </c>
      <c r="F158" s="435">
        <v>1</v>
      </c>
      <c r="G158" s="436">
        <v>2</v>
      </c>
      <c r="H158" s="436">
        <v>3</v>
      </c>
      <c r="I158" s="436">
        <v>4</v>
      </c>
      <c r="J158" s="437">
        <v>5</v>
      </c>
      <c r="K158" s="435">
        <v>6</v>
      </c>
      <c r="L158" s="436">
        <v>7</v>
      </c>
      <c r="M158" s="436">
        <v>8</v>
      </c>
      <c r="N158" s="436">
        <v>9</v>
      </c>
      <c r="O158" s="437">
        <v>10</v>
      </c>
      <c r="P158" s="435">
        <v>11</v>
      </c>
      <c r="Q158" s="436">
        <v>12</v>
      </c>
      <c r="R158" s="436">
        <v>13</v>
      </c>
      <c r="S158" s="436">
        <v>14</v>
      </c>
      <c r="T158" s="437">
        <v>15</v>
      </c>
      <c r="U158" s="435">
        <v>16</v>
      </c>
      <c r="V158" s="436">
        <v>17</v>
      </c>
      <c r="W158" s="436">
        <v>18</v>
      </c>
      <c r="X158" s="436">
        <v>19</v>
      </c>
      <c r="Y158" s="437">
        <v>20</v>
      </c>
      <c r="Z158" s="435">
        <v>21</v>
      </c>
      <c r="AA158" s="436">
        <v>22</v>
      </c>
      <c r="AB158" s="436">
        <v>23</v>
      </c>
      <c r="AC158" s="436">
        <v>24</v>
      </c>
      <c r="AD158" s="437">
        <v>25</v>
      </c>
      <c r="AE158" s="435">
        <v>26</v>
      </c>
      <c r="AF158" s="436">
        <v>27</v>
      </c>
      <c r="AG158" s="436">
        <v>28</v>
      </c>
      <c r="AH158" s="436">
        <v>29</v>
      </c>
      <c r="AI158" s="437">
        <v>30</v>
      </c>
      <c r="AJ158" s="435">
        <v>31</v>
      </c>
      <c r="AK158" s="436">
        <v>32</v>
      </c>
      <c r="AL158" s="436">
        <v>33</v>
      </c>
      <c r="AM158" s="437">
        <v>34</v>
      </c>
    </row>
    <row r="159" spans="1:39" x14ac:dyDescent="0.2">
      <c r="A159" s="414" t="str">
        <f t="shared" ca="1" si="1"/>
        <v/>
      </c>
      <c r="B159" s="414" t="str">
        <f t="shared" ca="1" si="1"/>
        <v/>
      </c>
      <c r="E159" s="414" t="s">
        <v>157</v>
      </c>
      <c r="F159" s="435">
        <v>24</v>
      </c>
      <c r="G159" s="436">
        <v>8</v>
      </c>
      <c r="H159" s="436">
        <v>30</v>
      </c>
      <c r="I159" s="436">
        <v>33</v>
      </c>
      <c r="J159" s="437">
        <v>1</v>
      </c>
      <c r="K159" s="435">
        <v>10</v>
      </c>
      <c r="L159" s="436">
        <v>29</v>
      </c>
      <c r="M159" s="436">
        <v>12</v>
      </c>
      <c r="N159" s="436">
        <v>31</v>
      </c>
      <c r="O159" s="437">
        <v>17</v>
      </c>
      <c r="P159" s="435">
        <v>4</v>
      </c>
      <c r="Q159" s="436">
        <v>14</v>
      </c>
      <c r="R159" s="436">
        <v>7</v>
      </c>
      <c r="S159" s="436">
        <v>21</v>
      </c>
      <c r="T159" s="437">
        <v>26</v>
      </c>
      <c r="U159" s="435">
        <v>34</v>
      </c>
      <c r="V159" s="436">
        <v>13</v>
      </c>
      <c r="W159" s="436">
        <v>9</v>
      </c>
      <c r="X159" s="436">
        <v>28</v>
      </c>
      <c r="Y159" s="437">
        <v>16</v>
      </c>
      <c r="Z159" s="435">
        <v>5</v>
      </c>
      <c r="AA159" s="436">
        <v>19</v>
      </c>
      <c r="AB159" s="436">
        <v>27</v>
      </c>
      <c r="AC159" s="436">
        <v>23</v>
      </c>
      <c r="AD159" s="437">
        <v>11</v>
      </c>
      <c r="AE159" s="435">
        <v>25</v>
      </c>
      <c r="AF159" s="436">
        <v>18</v>
      </c>
      <c r="AG159" s="436">
        <v>15</v>
      </c>
      <c r="AH159" s="436">
        <v>2</v>
      </c>
      <c r="AI159" s="437">
        <v>32</v>
      </c>
      <c r="AJ159" s="435">
        <v>20</v>
      </c>
      <c r="AK159" s="436">
        <v>3</v>
      </c>
      <c r="AL159" s="436">
        <v>22</v>
      </c>
      <c r="AM159" s="437">
        <v>6</v>
      </c>
    </row>
    <row r="160" spans="1:39" x14ac:dyDescent="0.2">
      <c r="A160" s="414" t="str">
        <f t="shared" ca="1" si="1"/>
        <v/>
      </c>
      <c r="B160" s="414" t="str">
        <f t="shared" ca="1" si="1"/>
        <v/>
      </c>
    </row>
    <row r="161" spans="1:44" s="423" customFormat="1" x14ac:dyDescent="0.2">
      <c r="A161" s="414" t="str">
        <f t="shared" ca="1" si="1"/>
        <v/>
      </c>
      <c r="B161" s="414" t="str">
        <f t="shared" ca="1" si="1"/>
        <v/>
      </c>
    </row>
    <row r="162" spans="1:44" x14ac:dyDescent="0.2">
      <c r="A162" s="414" t="str">
        <f t="shared" ca="1" si="1"/>
        <v/>
      </c>
      <c r="B162" s="414" t="str">
        <f t="shared" ca="1" si="1"/>
        <v/>
      </c>
      <c r="D162" s="433">
        <v>35</v>
      </c>
      <c r="E162" s="433" t="s">
        <v>179</v>
      </c>
    </row>
    <row r="163" spans="1:44" x14ac:dyDescent="0.2">
      <c r="A163" s="414" t="str">
        <f t="shared" ca="1" si="1"/>
        <v/>
      </c>
      <c r="B163" s="414" t="str">
        <f t="shared" ca="1" si="1"/>
        <v/>
      </c>
      <c r="E163" s="414" t="s">
        <v>130</v>
      </c>
      <c r="F163" s="435">
        <v>1</v>
      </c>
      <c r="G163" s="436">
        <v>2</v>
      </c>
      <c r="H163" s="436">
        <v>3</v>
      </c>
      <c r="I163" s="436">
        <v>4</v>
      </c>
      <c r="J163" s="437">
        <v>5</v>
      </c>
      <c r="K163" s="435">
        <v>6</v>
      </c>
      <c r="L163" s="436">
        <v>7</v>
      </c>
      <c r="M163" s="436">
        <v>8</v>
      </c>
      <c r="N163" s="436">
        <v>9</v>
      </c>
      <c r="O163" s="437">
        <v>10</v>
      </c>
      <c r="P163" s="435">
        <v>11</v>
      </c>
      <c r="Q163" s="436">
        <v>12</v>
      </c>
      <c r="R163" s="436">
        <v>13</v>
      </c>
      <c r="S163" s="436">
        <v>14</v>
      </c>
      <c r="T163" s="437">
        <v>15</v>
      </c>
      <c r="U163" s="435">
        <v>16</v>
      </c>
      <c r="V163" s="436">
        <v>17</v>
      </c>
      <c r="W163" s="436">
        <v>18</v>
      </c>
      <c r="X163" s="436">
        <v>19</v>
      </c>
      <c r="Y163" s="437">
        <v>20</v>
      </c>
      <c r="Z163" s="435">
        <v>21</v>
      </c>
      <c r="AA163" s="436">
        <v>22</v>
      </c>
      <c r="AB163" s="436">
        <v>23</v>
      </c>
      <c r="AC163" s="436">
        <v>24</v>
      </c>
      <c r="AD163" s="437">
        <v>25</v>
      </c>
      <c r="AE163" s="435">
        <v>26</v>
      </c>
      <c r="AF163" s="436">
        <v>27</v>
      </c>
      <c r="AG163" s="436">
        <v>28</v>
      </c>
      <c r="AH163" s="436">
        <v>29</v>
      </c>
      <c r="AI163" s="437">
        <v>30</v>
      </c>
      <c r="AJ163" s="435">
        <v>31</v>
      </c>
      <c r="AK163" s="436">
        <v>32</v>
      </c>
      <c r="AL163" s="436">
        <v>33</v>
      </c>
      <c r="AM163" s="436">
        <v>34</v>
      </c>
      <c r="AN163" s="437">
        <v>35</v>
      </c>
    </row>
    <row r="164" spans="1:44" x14ac:dyDescent="0.2">
      <c r="A164" s="414" t="str">
        <f t="shared" ca="1" si="1"/>
        <v/>
      </c>
      <c r="B164" s="414" t="str">
        <f t="shared" ca="1" si="1"/>
        <v/>
      </c>
      <c r="E164" s="414" t="s">
        <v>157</v>
      </c>
      <c r="F164" s="435">
        <v>34</v>
      </c>
      <c r="G164" s="436">
        <v>20</v>
      </c>
      <c r="H164" s="436">
        <v>30</v>
      </c>
      <c r="I164" s="436">
        <v>1</v>
      </c>
      <c r="J164" s="437">
        <v>13</v>
      </c>
      <c r="K164" s="435">
        <v>24</v>
      </c>
      <c r="L164" s="436">
        <v>18</v>
      </c>
      <c r="M164" s="436">
        <v>7</v>
      </c>
      <c r="N164" s="436">
        <v>26</v>
      </c>
      <c r="O164" s="437">
        <v>31</v>
      </c>
      <c r="P164" s="435">
        <v>14</v>
      </c>
      <c r="Q164" s="436">
        <v>25</v>
      </c>
      <c r="R164" s="436">
        <v>5</v>
      </c>
      <c r="S164" s="436">
        <v>6</v>
      </c>
      <c r="T164" s="437">
        <v>28</v>
      </c>
      <c r="U164" s="435">
        <v>35</v>
      </c>
      <c r="V164" s="436">
        <v>15</v>
      </c>
      <c r="W164" s="436">
        <v>27</v>
      </c>
      <c r="X164" s="436">
        <v>16</v>
      </c>
      <c r="Y164" s="437">
        <v>22</v>
      </c>
      <c r="Z164" s="435">
        <v>29</v>
      </c>
      <c r="AA164" s="436">
        <v>33</v>
      </c>
      <c r="AB164" s="436">
        <v>2</v>
      </c>
      <c r="AC164" s="436">
        <v>8</v>
      </c>
      <c r="AD164" s="437">
        <v>17</v>
      </c>
      <c r="AE164" s="435">
        <v>19</v>
      </c>
      <c r="AF164" s="436">
        <v>3</v>
      </c>
      <c r="AG164" s="436">
        <v>9</v>
      </c>
      <c r="AH164" s="436">
        <v>23</v>
      </c>
      <c r="AI164" s="437">
        <v>12</v>
      </c>
      <c r="AJ164" s="435">
        <v>10</v>
      </c>
      <c r="AK164" s="436">
        <v>4</v>
      </c>
      <c r="AL164" s="436">
        <v>32</v>
      </c>
      <c r="AM164" s="436">
        <v>11</v>
      </c>
      <c r="AN164" s="437">
        <v>21</v>
      </c>
    </row>
    <row r="165" spans="1:44" x14ac:dyDescent="0.2">
      <c r="A165" s="414" t="str">
        <f t="shared" ca="1" si="1"/>
        <v/>
      </c>
      <c r="B165" s="414" t="str">
        <f t="shared" ca="1" si="1"/>
        <v/>
      </c>
    </row>
    <row r="166" spans="1:44" s="423" customFormat="1" x14ac:dyDescent="0.2">
      <c r="A166" s="414" t="str">
        <f t="shared" ca="1" si="1"/>
        <v/>
      </c>
      <c r="B166" s="414" t="str">
        <f t="shared" ca="1" si="1"/>
        <v/>
      </c>
    </row>
    <row r="167" spans="1:44" x14ac:dyDescent="0.2">
      <c r="A167" s="414" t="str">
        <f t="shared" ca="1" si="1"/>
        <v/>
      </c>
      <c r="B167" s="414" t="str">
        <f t="shared" ca="1" si="1"/>
        <v/>
      </c>
      <c r="D167" s="433">
        <v>36</v>
      </c>
      <c r="E167" s="433" t="s">
        <v>179</v>
      </c>
    </row>
    <row r="168" spans="1:44" x14ac:dyDescent="0.2">
      <c r="A168" s="414" t="str">
        <f t="shared" ca="1" si="1"/>
        <v/>
      </c>
      <c r="B168" s="414" t="str">
        <f t="shared" ca="1" si="1"/>
        <v/>
      </c>
      <c r="E168" s="414" t="s">
        <v>130</v>
      </c>
      <c r="F168" s="435">
        <v>1</v>
      </c>
      <c r="G168" s="436">
        <v>2</v>
      </c>
      <c r="H168" s="436">
        <v>3</v>
      </c>
      <c r="I168" s="436">
        <v>4</v>
      </c>
      <c r="J168" s="437">
        <v>5</v>
      </c>
      <c r="K168" s="435">
        <v>6</v>
      </c>
      <c r="L168" s="436">
        <v>7</v>
      </c>
      <c r="M168" s="436">
        <v>8</v>
      </c>
      <c r="N168" s="436">
        <v>9</v>
      </c>
      <c r="O168" s="437">
        <v>10</v>
      </c>
      <c r="P168" s="435">
        <v>11</v>
      </c>
      <c r="Q168" s="436">
        <v>12</v>
      </c>
      <c r="R168" s="436">
        <v>13</v>
      </c>
      <c r="S168" s="436">
        <v>14</v>
      </c>
      <c r="T168" s="437">
        <v>15</v>
      </c>
      <c r="U168" s="435">
        <v>16</v>
      </c>
      <c r="V168" s="436">
        <v>17</v>
      </c>
      <c r="W168" s="436">
        <v>18</v>
      </c>
      <c r="X168" s="436">
        <v>19</v>
      </c>
      <c r="Y168" s="437">
        <v>20</v>
      </c>
      <c r="Z168" s="435">
        <v>21</v>
      </c>
      <c r="AA168" s="436">
        <v>22</v>
      </c>
      <c r="AB168" s="436">
        <v>23</v>
      </c>
      <c r="AC168" s="437">
        <v>24</v>
      </c>
      <c r="AE168" s="435">
        <v>25</v>
      </c>
      <c r="AF168" s="436">
        <v>26</v>
      </c>
      <c r="AG168" s="436">
        <v>27</v>
      </c>
      <c r="AH168" s="437">
        <v>28</v>
      </c>
      <c r="AJ168" s="435">
        <v>29</v>
      </c>
      <c r="AK168" s="436">
        <v>30</v>
      </c>
      <c r="AL168" s="436">
        <v>31</v>
      </c>
      <c r="AM168" s="437">
        <v>32</v>
      </c>
      <c r="AO168" s="435">
        <v>33</v>
      </c>
      <c r="AP168" s="436">
        <v>34</v>
      </c>
      <c r="AQ168" s="436">
        <v>35</v>
      </c>
      <c r="AR168" s="437">
        <v>36</v>
      </c>
    </row>
    <row r="169" spans="1:44" x14ac:dyDescent="0.2">
      <c r="A169" s="414" t="str">
        <f t="shared" ca="1" si="1"/>
        <v/>
      </c>
      <c r="B169" s="414" t="str">
        <f t="shared" ca="1" si="1"/>
        <v/>
      </c>
      <c r="E169" s="414" t="s">
        <v>157</v>
      </c>
      <c r="F169" s="435">
        <v>36</v>
      </c>
      <c r="G169" s="436">
        <v>24</v>
      </c>
      <c r="H169" s="436">
        <v>30</v>
      </c>
      <c r="I169" s="436">
        <v>12</v>
      </c>
      <c r="J169" s="437">
        <v>25</v>
      </c>
      <c r="K169" s="435">
        <v>32</v>
      </c>
      <c r="L169" s="436">
        <v>35</v>
      </c>
      <c r="M169" s="436">
        <v>26</v>
      </c>
      <c r="N169" s="436">
        <v>16</v>
      </c>
      <c r="O169" s="437">
        <v>21</v>
      </c>
      <c r="P169" s="435">
        <v>27</v>
      </c>
      <c r="Q169" s="436">
        <v>4</v>
      </c>
      <c r="R169" s="436">
        <v>29</v>
      </c>
      <c r="S169" s="436">
        <v>22</v>
      </c>
      <c r="T169" s="437">
        <v>33</v>
      </c>
      <c r="U169" s="435">
        <v>28</v>
      </c>
      <c r="V169" s="436">
        <v>9</v>
      </c>
      <c r="W169" s="436">
        <v>34</v>
      </c>
      <c r="X169" s="436">
        <v>31</v>
      </c>
      <c r="Y169" s="437">
        <v>23</v>
      </c>
      <c r="Z169" s="435">
        <v>5</v>
      </c>
      <c r="AA169" s="436">
        <v>14</v>
      </c>
      <c r="AB169" s="436">
        <v>17</v>
      </c>
      <c r="AC169" s="437">
        <v>8</v>
      </c>
      <c r="AE169" s="435">
        <v>13</v>
      </c>
      <c r="AF169" s="436">
        <v>18</v>
      </c>
      <c r="AG169" s="436">
        <v>1</v>
      </c>
      <c r="AH169" s="437">
        <v>6</v>
      </c>
      <c r="AJ169" s="435">
        <v>19</v>
      </c>
      <c r="AK169" s="436">
        <v>3</v>
      </c>
      <c r="AL169" s="436">
        <v>10</v>
      </c>
      <c r="AM169" s="437">
        <v>11</v>
      </c>
      <c r="AO169" s="435">
        <v>15</v>
      </c>
      <c r="AP169" s="436">
        <v>20</v>
      </c>
      <c r="AQ169" s="436">
        <v>7</v>
      </c>
      <c r="AR169" s="437">
        <v>2</v>
      </c>
    </row>
    <row r="170" spans="1:44" x14ac:dyDescent="0.2">
      <c r="A170" s="414" t="str">
        <f t="shared" ca="1" si="1"/>
        <v/>
      </c>
      <c r="B170" s="414" t="str">
        <f t="shared" ca="1" si="1"/>
        <v/>
      </c>
    </row>
    <row r="171" spans="1:44" s="423" customFormat="1" x14ac:dyDescent="0.2">
      <c r="A171" s="414" t="str">
        <f t="shared" ca="1" si="1"/>
        <v/>
      </c>
      <c r="B171" s="414" t="str">
        <f t="shared" ca="1" si="1"/>
        <v/>
      </c>
    </row>
    <row r="172" spans="1:44" x14ac:dyDescent="0.2">
      <c r="A172" s="414" t="str">
        <f t="shared" ca="1" si="1"/>
        <v/>
      </c>
      <c r="B172" s="414" t="str">
        <f t="shared" ca="1" si="1"/>
        <v/>
      </c>
      <c r="D172" s="433">
        <v>37</v>
      </c>
      <c r="E172" s="433" t="s">
        <v>179</v>
      </c>
    </row>
    <row r="173" spans="1:44" x14ac:dyDescent="0.2">
      <c r="A173" s="414" t="str">
        <f t="shared" ca="1" si="1"/>
        <v/>
      </c>
      <c r="B173" s="414" t="str">
        <f t="shared" ca="1" si="1"/>
        <v/>
      </c>
      <c r="E173" s="414" t="s">
        <v>130</v>
      </c>
      <c r="F173" s="435">
        <v>1</v>
      </c>
      <c r="G173" s="436">
        <v>2</v>
      </c>
      <c r="H173" s="436">
        <v>3</v>
      </c>
      <c r="I173" s="436">
        <v>4</v>
      </c>
      <c r="J173" s="437">
        <v>5</v>
      </c>
      <c r="K173" s="435">
        <v>6</v>
      </c>
      <c r="L173" s="436">
        <v>7</v>
      </c>
      <c r="M173" s="436">
        <v>8</v>
      </c>
      <c r="N173" s="436">
        <v>9</v>
      </c>
      <c r="O173" s="437">
        <v>10</v>
      </c>
      <c r="P173" s="435">
        <v>11</v>
      </c>
      <c r="Q173" s="436">
        <v>12</v>
      </c>
      <c r="R173" s="436">
        <v>13</v>
      </c>
      <c r="S173" s="436">
        <v>14</v>
      </c>
      <c r="T173" s="437">
        <v>15</v>
      </c>
      <c r="U173" s="435">
        <v>16</v>
      </c>
      <c r="V173" s="436">
        <v>17</v>
      </c>
      <c r="W173" s="436">
        <v>18</v>
      </c>
      <c r="X173" s="436">
        <v>19</v>
      </c>
      <c r="Y173" s="437">
        <v>20</v>
      </c>
      <c r="Z173" s="435">
        <v>21</v>
      </c>
      <c r="AA173" s="436">
        <v>22</v>
      </c>
      <c r="AB173" s="436">
        <v>23</v>
      </c>
      <c r="AC173" s="436">
        <v>24</v>
      </c>
      <c r="AD173" s="437">
        <v>25</v>
      </c>
      <c r="AE173" s="435">
        <v>26</v>
      </c>
      <c r="AF173" s="436">
        <v>27</v>
      </c>
      <c r="AG173" s="436">
        <v>28</v>
      </c>
      <c r="AH173" s="437">
        <v>29</v>
      </c>
      <c r="AJ173" s="435">
        <v>30</v>
      </c>
      <c r="AK173" s="436">
        <v>31</v>
      </c>
      <c r="AL173" s="436">
        <v>32</v>
      </c>
      <c r="AM173" s="437">
        <v>33</v>
      </c>
      <c r="AO173" s="435">
        <v>34</v>
      </c>
      <c r="AP173" s="436">
        <v>35</v>
      </c>
      <c r="AQ173" s="436">
        <v>36</v>
      </c>
      <c r="AR173" s="437">
        <v>37</v>
      </c>
    </row>
    <row r="174" spans="1:44" x14ac:dyDescent="0.2">
      <c r="A174" s="414" t="str">
        <f t="shared" ca="1" si="1"/>
        <v/>
      </c>
      <c r="B174" s="414" t="str">
        <f t="shared" ca="1" si="1"/>
        <v/>
      </c>
      <c r="E174" s="414" t="s">
        <v>157</v>
      </c>
      <c r="F174" s="435">
        <v>9</v>
      </c>
      <c r="G174" s="436">
        <v>36</v>
      </c>
      <c r="H174" s="436">
        <v>31</v>
      </c>
      <c r="I174" s="436">
        <v>1</v>
      </c>
      <c r="J174" s="437">
        <v>28</v>
      </c>
      <c r="K174" s="435">
        <v>14</v>
      </c>
      <c r="L174" s="436">
        <v>23</v>
      </c>
      <c r="M174" s="436">
        <v>10</v>
      </c>
      <c r="N174" s="436">
        <v>34</v>
      </c>
      <c r="O174" s="437">
        <v>26</v>
      </c>
      <c r="P174" s="435">
        <v>25</v>
      </c>
      <c r="Q174" s="436">
        <v>29</v>
      </c>
      <c r="R174" s="436">
        <v>12</v>
      </c>
      <c r="S174" s="436">
        <v>6</v>
      </c>
      <c r="T174" s="437">
        <v>30</v>
      </c>
      <c r="U174" s="435">
        <v>37</v>
      </c>
      <c r="V174" s="436">
        <v>32</v>
      </c>
      <c r="W174" s="436">
        <v>27</v>
      </c>
      <c r="X174" s="436">
        <v>18</v>
      </c>
      <c r="Y174" s="437">
        <v>11</v>
      </c>
      <c r="Z174" s="435">
        <v>33</v>
      </c>
      <c r="AA174" s="436">
        <v>3</v>
      </c>
      <c r="AB174" s="436">
        <v>7</v>
      </c>
      <c r="AC174" s="436">
        <v>35</v>
      </c>
      <c r="AD174" s="437">
        <v>17</v>
      </c>
      <c r="AE174" s="435">
        <v>5</v>
      </c>
      <c r="AF174" s="436">
        <v>8</v>
      </c>
      <c r="AG174" s="436">
        <v>19</v>
      </c>
      <c r="AH174" s="437">
        <v>21</v>
      </c>
      <c r="AJ174" s="435">
        <v>15</v>
      </c>
      <c r="AK174" s="436">
        <v>20</v>
      </c>
      <c r="AL174" s="436">
        <v>2</v>
      </c>
      <c r="AM174" s="437">
        <v>22</v>
      </c>
      <c r="AO174" s="435">
        <v>4</v>
      </c>
      <c r="AP174" s="436">
        <v>13</v>
      </c>
      <c r="AQ174" s="436">
        <v>24</v>
      </c>
      <c r="AR174" s="437">
        <v>16</v>
      </c>
    </row>
    <row r="175" spans="1:44" x14ac:dyDescent="0.2">
      <c r="A175" s="414" t="str">
        <f t="shared" ca="1" si="1"/>
        <v/>
      </c>
      <c r="B175" s="414" t="str">
        <f t="shared" ca="1" si="1"/>
        <v/>
      </c>
    </row>
    <row r="176" spans="1:44" s="423" customFormat="1" x14ac:dyDescent="0.2">
      <c r="A176" s="414" t="str">
        <f t="shared" ca="1" si="1"/>
        <v/>
      </c>
      <c r="B176" s="414" t="str">
        <f t="shared" ca="1" si="1"/>
        <v/>
      </c>
    </row>
    <row r="177" spans="1:45" x14ac:dyDescent="0.2">
      <c r="A177" s="414" t="str">
        <f t="shared" ca="1" si="1"/>
        <v/>
      </c>
      <c r="B177" s="414" t="str">
        <f t="shared" ca="1" si="1"/>
        <v/>
      </c>
      <c r="D177" s="433">
        <v>38</v>
      </c>
      <c r="E177" s="433" t="s">
        <v>179</v>
      </c>
    </row>
    <row r="178" spans="1:45" x14ac:dyDescent="0.2">
      <c r="A178" s="414" t="str">
        <f t="shared" ca="1" si="1"/>
        <v/>
      </c>
      <c r="B178" s="414" t="str">
        <f t="shared" ca="1" si="1"/>
        <v/>
      </c>
      <c r="E178" s="414" t="s">
        <v>130</v>
      </c>
      <c r="F178" s="435">
        <v>1</v>
      </c>
      <c r="G178" s="436">
        <v>2</v>
      </c>
      <c r="H178" s="436">
        <v>3</v>
      </c>
      <c r="I178" s="436">
        <v>4</v>
      </c>
      <c r="J178" s="437">
        <v>5</v>
      </c>
      <c r="K178" s="435">
        <v>6</v>
      </c>
      <c r="L178" s="436">
        <v>7</v>
      </c>
      <c r="M178" s="436">
        <v>8</v>
      </c>
      <c r="N178" s="436">
        <v>9</v>
      </c>
      <c r="O178" s="437">
        <v>10</v>
      </c>
      <c r="P178" s="435">
        <v>11</v>
      </c>
      <c r="Q178" s="436">
        <v>12</v>
      </c>
      <c r="R178" s="436">
        <v>13</v>
      </c>
      <c r="S178" s="436">
        <v>14</v>
      </c>
      <c r="T178" s="437">
        <v>15</v>
      </c>
      <c r="U178" s="435">
        <v>16</v>
      </c>
      <c r="V178" s="436">
        <v>17</v>
      </c>
      <c r="W178" s="436">
        <v>18</v>
      </c>
      <c r="X178" s="436">
        <v>19</v>
      </c>
      <c r="Y178" s="437">
        <v>20</v>
      </c>
      <c r="Z178" s="435">
        <v>21</v>
      </c>
      <c r="AA178" s="436">
        <v>22</v>
      </c>
      <c r="AB178" s="436">
        <v>23</v>
      </c>
      <c r="AC178" s="436">
        <v>24</v>
      </c>
      <c r="AD178" s="437">
        <v>25</v>
      </c>
      <c r="AE178" s="435">
        <v>26</v>
      </c>
      <c r="AF178" s="436">
        <v>27</v>
      </c>
      <c r="AG178" s="436">
        <v>28</v>
      </c>
      <c r="AH178" s="436">
        <v>29</v>
      </c>
      <c r="AI178" s="437">
        <v>30</v>
      </c>
      <c r="AJ178" s="435">
        <v>31</v>
      </c>
      <c r="AK178" s="436">
        <v>32</v>
      </c>
      <c r="AL178" s="436">
        <v>33</v>
      </c>
      <c r="AM178" s="437">
        <v>34</v>
      </c>
      <c r="AO178" s="435">
        <v>35</v>
      </c>
      <c r="AP178" s="436">
        <v>36</v>
      </c>
      <c r="AQ178" s="436">
        <v>37</v>
      </c>
      <c r="AR178" s="437">
        <v>38</v>
      </c>
    </row>
    <row r="179" spans="1:45" x14ac:dyDescent="0.2">
      <c r="A179" s="414" t="str">
        <f t="shared" ca="1" si="1"/>
        <v/>
      </c>
      <c r="B179" s="414" t="str">
        <f t="shared" ca="1" si="1"/>
        <v/>
      </c>
      <c r="E179" s="414" t="s">
        <v>157</v>
      </c>
      <c r="F179" s="435">
        <v>20</v>
      </c>
      <c r="G179" s="436">
        <v>8</v>
      </c>
      <c r="H179" s="436">
        <v>22</v>
      </c>
      <c r="I179" s="436">
        <v>11</v>
      </c>
      <c r="J179" s="437">
        <v>26</v>
      </c>
      <c r="K179" s="435">
        <v>10</v>
      </c>
      <c r="L179" s="436">
        <v>25</v>
      </c>
      <c r="M179" s="436">
        <v>38</v>
      </c>
      <c r="N179" s="436">
        <v>1</v>
      </c>
      <c r="O179" s="437">
        <v>31</v>
      </c>
      <c r="P179" s="435">
        <v>4</v>
      </c>
      <c r="Q179" s="436">
        <v>15</v>
      </c>
      <c r="R179" s="436">
        <v>36</v>
      </c>
      <c r="S179" s="436">
        <v>6</v>
      </c>
      <c r="T179" s="437">
        <v>16</v>
      </c>
      <c r="U179" s="435">
        <v>14</v>
      </c>
      <c r="V179" s="436">
        <v>23</v>
      </c>
      <c r="W179" s="436">
        <v>30</v>
      </c>
      <c r="X179" s="436">
        <v>33</v>
      </c>
      <c r="Y179" s="437">
        <v>37</v>
      </c>
      <c r="Z179" s="435">
        <v>29</v>
      </c>
      <c r="AA179" s="436">
        <v>24</v>
      </c>
      <c r="AB179" s="436">
        <v>32</v>
      </c>
      <c r="AC179" s="436">
        <v>12</v>
      </c>
      <c r="AD179" s="437">
        <v>17</v>
      </c>
      <c r="AE179" s="435">
        <v>5</v>
      </c>
      <c r="AF179" s="436">
        <v>13</v>
      </c>
      <c r="AG179" s="436">
        <v>34</v>
      </c>
      <c r="AH179" s="436">
        <v>27</v>
      </c>
      <c r="AI179" s="437">
        <v>35</v>
      </c>
      <c r="AJ179" s="435">
        <v>19</v>
      </c>
      <c r="AK179" s="436">
        <v>3</v>
      </c>
      <c r="AL179" s="436">
        <v>7</v>
      </c>
      <c r="AM179" s="437">
        <v>21</v>
      </c>
      <c r="AO179" s="435">
        <v>9</v>
      </c>
      <c r="AP179" s="436">
        <v>28</v>
      </c>
      <c r="AQ179" s="436">
        <v>2</v>
      </c>
      <c r="AR179" s="437">
        <v>18</v>
      </c>
    </row>
    <row r="180" spans="1:45" x14ac:dyDescent="0.2">
      <c r="A180" s="414" t="str">
        <f t="shared" ca="1" si="1"/>
        <v/>
      </c>
      <c r="B180" s="414" t="str">
        <f t="shared" ca="1" si="1"/>
        <v/>
      </c>
    </row>
    <row r="181" spans="1:45" s="423" customFormat="1" x14ac:dyDescent="0.2">
      <c r="A181" s="414" t="str">
        <f t="shared" ca="1" si="1"/>
        <v/>
      </c>
      <c r="B181" s="414" t="str">
        <f t="shared" ca="1" si="1"/>
        <v/>
      </c>
    </row>
    <row r="182" spans="1:45" x14ac:dyDescent="0.2">
      <c r="A182" s="414" t="str">
        <f t="shared" ca="1" si="1"/>
        <v/>
      </c>
      <c r="B182" s="414" t="str">
        <f t="shared" ca="1" si="1"/>
        <v/>
      </c>
      <c r="D182" s="433">
        <v>39</v>
      </c>
      <c r="E182" s="433" t="s">
        <v>179</v>
      </c>
    </row>
    <row r="183" spans="1:45" x14ac:dyDescent="0.2">
      <c r="A183" s="414" t="str">
        <f t="shared" ca="1" si="1"/>
        <v/>
      </c>
      <c r="B183" s="414" t="str">
        <f t="shared" ca="1" si="1"/>
        <v/>
      </c>
      <c r="E183" s="414" t="s">
        <v>130</v>
      </c>
      <c r="F183" s="435">
        <v>1</v>
      </c>
      <c r="G183" s="436">
        <v>2</v>
      </c>
      <c r="H183" s="436">
        <v>3</v>
      </c>
      <c r="I183" s="436">
        <v>4</v>
      </c>
      <c r="J183" s="437">
        <v>5</v>
      </c>
      <c r="K183" s="435">
        <v>6</v>
      </c>
      <c r="L183" s="436">
        <v>7</v>
      </c>
      <c r="M183" s="436">
        <v>8</v>
      </c>
      <c r="N183" s="436">
        <v>9</v>
      </c>
      <c r="O183" s="437">
        <v>10</v>
      </c>
      <c r="P183" s="435">
        <v>11</v>
      </c>
      <c r="Q183" s="436">
        <v>12</v>
      </c>
      <c r="R183" s="436">
        <v>13</v>
      </c>
      <c r="S183" s="436">
        <v>14</v>
      </c>
      <c r="T183" s="437">
        <v>15</v>
      </c>
      <c r="U183" s="435">
        <v>16</v>
      </c>
      <c r="V183" s="436">
        <v>17</v>
      </c>
      <c r="W183" s="436">
        <v>18</v>
      </c>
      <c r="X183" s="436">
        <v>19</v>
      </c>
      <c r="Y183" s="437">
        <v>20</v>
      </c>
      <c r="Z183" s="435">
        <v>21</v>
      </c>
      <c r="AA183" s="436">
        <v>22</v>
      </c>
      <c r="AB183" s="436">
        <v>23</v>
      </c>
      <c r="AC183" s="436">
        <v>24</v>
      </c>
      <c r="AD183" s="437">
        <v>25</v>
      </c>
      <c r="AE183" s="435">
        <v>26</v>
      </c>
      <c r="AF183" s="436">
        <v>27</v>
      </c>
      <c r="AG183" s="436">
        <v>28</v>
      </c>
      <c r="AH183" s="436">
        <v>29</v>
      </c>
      <c r="AI183" s="437">
        <v>30</v>
      </c>
      <c r="AJ183" s="435">
        <v>31</v>
      </c>
      <c r="AK183" s="436">
        <v>32</v>
      </c>
      <c r="AL183" s="436">
        <v>33</v>
      </c>
      <c r="AM183" s="436">
        <v>34</v>
      </c>
      <c r="AN183" s="437">
        <v>35</v>
      </c>
      <c r="AO183" s="435">
        <v>36</v>
      </c>
      <c r="AP183" s="436">
        <v>37</v>
      </c>
      <c r="AQ183" s="436">
        <v>38</v>
      </c>
      <c r="AR183" s="437">
        <v>39</v>
      </c>
    </row>
    <row r="184" spans="1:45" x14ac:dyDescent="0.2">
      <c r="A184" s="414" t="str">
        <f t="shared" ca="1" si="1"/>
        <v/>
      </c>
      <c r="B184" s="414" t="str">
        <f t="shared" ca="1" si="1"/>
        <v/>
      </c>
      <c r="E184" s="414" t="s">
        <v>157</v>
      </c>
      <c r="F184" s="435">
        <v>19</v>
      </c>
      <c r="G184" s="436">
        <v>30</v>
      </c>
      <c r="H184" s="436">
        <v>4</v>
      </c>
      <c r="I184" s="436">
        <v>36</v>
      </c>
      <c r="J184" s="437">
        <v>21</v>
      </c>
      <c r="K184" s="435">
        <v>29</v>
      </c>
      <c r="L184" s="436">
        <v>14</v>
      </c>
      <c r="M184" s="436">
        <v>37</v>
      </c>
      <c r="N184" s="436">
        <v>23</v>
      </c>
      <c r="O184" s="437">
        <v>6</v>
      </c>
      <c r="P184" s="435">
        <v>35</v>
      </c>
      <c r="Q184" s="436">
        <v>25</v>
      </c>
      <c r="R184" s="436">
        <v>17</v>
      </c>
      <c r="S184" s="436">
        <v>11</v>
      </c>
      <c r="T184" s="437">
        <v>8</v>
      </c>
      <c r="U184" s="435">
        <v>15</v>
      </c>
      <c r="V184" s="436">
        <v>18</v>
      </c>
      <c r="W184" s="436">
        <v>5</v>
      </c>
      <c r="X184" s="436">
        <v>27</v>
      </c>
      <c r="Y184" s="437">
        <v>32</v>
      </c>
      <c r="Z184" s="435">
        <v>9</v>
      </c>
      <c r="AA184" s="436">
        <v>33</v>
      </c>
      <c r="AB184" s="436">
        <v>22</v>
      </c>
      <c r="AC184" s="436">
        <v>16</v>
      </c>
      <c r="AD184" s="437">
        <v>1</v>
      </c>
      <c r="AE184" s="435">
        <v>24</v>
      </c>
      <c r="AF184" s="436">
        <v>39</v>
      </c>
      <c r="AG184" s="436">
        <v>12</v>
      </c>
      <c r="AH184" s="436">
        <v>7</v>
      </c>
      <c r="AI184" s="437">
        <v>31</v>
      </c>
      <c r="AJ184" s="435">
        <v>10</v>
      </c>
      <c r="AK184" s="436">
        <v>13</v>
      </c>
      <c r="AL184" s="436">
        <v>2</v>
      </c>
      <c r="AM184" s="436">
        <v>26</v>
      </c>
      <c r="AN184" s="437">
        <v>38</v>
      </c>
      <c r="AO184" s="435">
        <v>34</v>
      </c>
      <c r="AP184" s="436">
        <v>3</v>
      </c>
      <c r="AQ184" s="436">
        <v>20</v>
      </c>
      <c r="AR184" s="437">
        <v>28</v>
      </c>
    </row>
    <row r="185" spans="1:45" x14ac:dyDescent="0.2">
      <c r="A185" s="414" t="str">
        <f t="shared" ca="1" si="1"/>
        <v/>
      </c>
      <c r="B185" s="414" t="str">
        <f t="shared" ca="1" si="1"/>
        <v/>
      </c>
    </row>
    <row r="186" spans="1:45" s="423" customFormat="1" x14ac:dyDescent="0.2">
      <c r="A186" s="414" t="str">
        <f t="shared" ca="1" si="1"/>
        <v/>
      </c>
      <c r="B186" s="414" t="str">
        <f t="shared" ca="1" si="1"/>
        <v/>
      </c>
    </row>
    <row r="187" spans="1:45" x14ac:dyDescent="0.2">
      <c r="A187" s="414" t="str">
        <f t="shared" ca="1" si="1"/>
        <v/>
      </c>
      <c r="B187" s="414" t="str">
        <f t="shared" ca="1" si="1"/>
        <v/>
      </c>
      <c r="D187" s="433">
        <v>40</v>
      </c>
      <c r="E187" s="433" t="s">
        <v>179</v>
      </c>
    </row>
    <row r="188" spans="1:45" x14ac:dyDescent="0.2">
      <c r="A188" s="414" t="str">
        <f t="shared" ca="1" si="1"/>
        <v/>
      </c>
      <c r="B188" s="414" t="str">
        <f t="shared" ca="1" si="1"/>
        <v/>
      </c>
      <c r="E188" s="414" t="s">
        <v>130</v>
      </c>
      <c r="F188" s="435">
        <v>1</v>
      </c>
      <c r="G188" s="436">
        <v>2</v>
      </c>
      <c r="H188" s="436">
        <v>3</v>
      </c>
      <c r="I188" s="436">
        <v>4</v>
      </c>
      <c r="J188" s="437">
        <v>5</v>
      </c>
      <c r="K188" s="435">
        <v>6</v>
      </c>
      <c r="L188" s="436">
        <v>7</v>
      </c>
      <c r="M188" s="436">
        <v>8</v>
      </c>
      <c r="N188" s="436">
        <v>9</v>
      </c>
      <c r="O188" s="437">
        <v>10</v>
      </c>
      <c r="P188" s="435">
        <v>11</v>
      </c>
      <c r="Q188" s="436">
        <v>12</v>
      </c>
      <c r="R188" s="436">
        <v>13</v>
      </c>
      <c r="S188" s="436">
        <v>14</v>
      </c>
      <c r="T188" s="437">
        <v>15</v>
      </c>
      <c r="U188" s="435">
        <v>16</v>
      </c>
      <c r="V188" s="436">
        <v>17</v>
      </c>
      <c r="W188" s="436">
        <v>18</v>
      </c>
      <c r="X188" s="436">
        <v>19</v>
      </c>
      <c r="Y188" s="437">
        <v>20</v>
      </c>
      <c r="Z188" s="435">
        <v>21</v>
      </c>
      <c r="AA188" s="436">
        <v>22</v>
      </c>
      <c r="AB188" s="436">
        <v>23</v>
      </c>
      <c r="AC188" s="436">
        <v>24</v>
      </c>
      <c r="AD188" s="437">
        <v>25</v>
      </c>
      <c r="AE188" s="435">
        <v>26</v>
      </c>
      <c r="AF188" s="436">
        <v>27</v>
      </c>
      <c r="AG188" s="436">
        <v>28</v>
      </c>
      <c r="AH188" s="436">
        <v>29</v>
      </c>
      <c r="AI188" s="437">
        <v>30</v>
      </c>
      <c r="AJ188" s="435">
        <v>31</v>
      </c>
      <c r="AK188" s="436">
        <v>32</v>
      </c>
      <c r="AL188" s="436">
        <v>33</v>
      </c>
      <c r="AM188" s="436">
        <v>34</v>
      </c>
      <c r="AN188" s="437">
        <v>35</v>
      </c>
      <c r="AO188" s="435">
        <v>36</v>
      </c>
      <c r="AP188" s="436">
        <v>37</v>
      </c>
      <c r="AQ188" s="436">
        <v>38</v>
      </c>
      <c r="AR188" s="436">
        <v>39</v>
      </c>
      <c r="AS188" s="437">
        <v>40</v>
      </c>
    </row>
    <row r="189" spans="1:45" x14ac:dyDescent="0.2">
      <c r="A189" s="414" t="str">
        <f t="shared" ca="1" si="1"/>
        <v/>
      </c>
      <c r="B189" s="414" t="str">
        <f t="shared" ca="1" si="1"/>
        <v/>
      </c>
      <c r="E189" s="414" t="s">
        <v>157</v>
      </c>
      <c r="F189" s="435">
        <v>39</v>
      </c>
      <c r="G189" s="436">
        <v>13</v>
      </c>
      <c r="H189" s="436">
        <v>34</v>
      </c>
      <c r="I189" s="436">
        <v>1</v>
      </c>
      <c r="J189" s="437">
        <v>6</v>
      </c>
      <c r="K189" s="435">
        <v>5</v>
      </c>
      <c r="L189" s="436">
        <v>38</v>
      </c>
      <c r="M189" s="436">
        <v>30</v>
      </c>
      <c r="N189" s="436">
        <v>7</v>
      </c>
      <c r="O189" s="437">
        <v>21</v>
      </c>
      <c r="P189" s="435">
        <v>4</v>
      </c>
      <c r="Q189" s="436">
        <v>8</v>
      </c>
      <c r="R189" s="436">
        <v>32</v>
      </c>
      <c r="S189" s="436">
        <v>12</v>
      </c>
      <c r="T189" s="437">
        <v>18</v>
      </c>
      <c r="U189" s="435">
        <v>19</v>
      </c>
      <c r="V189" s="436">
        <v>28</v>
      </c>
      <c r="W189" s="436">
        <v>9</v>
      </c>
      <c r="X189" s="436">
        <v>2</v>
      </c>
      <c r="Y189" s="437">
        <v>22</v>
      </c>
      <c r="Z189" s="435">
        <v>10</v>
      </c>
      <c r="AA189" s="436">
        <v>29</v>
      </c>
      <c r="AB189" s="436">
        <v>20</v>
      </c>
      <c r="AC189" s="436">
        <v>31</v>
      </c>
      <c r="AD189" s="437">
        <v>37</v>
      </c>
      <c r="AE189" s="435">
        <v>24</v>
      </c>
      <c r="AF189" s="436">
        <v>14</v>
      </c>
      <c r="AG189" s="436">
        <v>17</v>
      </c>
      <c r="AH189" s="436">
        <v>36</v>
      </c>
      <c r="AI189" s="437">
        <v>26</v>
      </c>
      <c r="AJ189" s="435">
        <v>15</v>
      </c>
      <c r="AK189" s="436">
        <v>33</v>
      </c>
      <c r="AL189" s="436">
        <v>40</v>
      </c>
      <c r="AM189" s="436">
        <v>3</v>
      </c>
      <c r="AN189" s="437">
        <v>23</v>
      </c>
      <c r="AO189" s="435">
        <v>35</v>
      </c>
      <c r="AP189" s="436">
        <v>25</v>
      </c>
      <c r="AQ189" s="436">
        <v>27</v>
      </c>
      <c r="AR189" s="436">
        <v>11</v>
      </c>
      <c r="AS189" s="437">
        <v>16</v>
      </c>
    </row>
    <row r="190" spans="1:45" x14ac:dyDescent="0.2">
      <c r="A190" s="414" t="str">
        <f t="shared" ca="1" si="1"/>
        <v/>
      </c>
      <c r="B190" s="414" t="str">
        <f t="shared" ca="1" si="1"/>
        <v/>
      </c>
    </row>
    <row r="191" spans="1:45" s="423" customFormat="1" x14ac:dyDescent="0.2">
      <c r="A191" s="414" t="str">
        <f t="shared" ca="1" si="1"/>
        <v/>
      </c>
      <c r="B191" s="414" t="str">
        <f t="shared" ca="1" si="1"/>
        <v/>
      </c>
    </row>
    <row r="192" spans="1:45" x14ac:dyDescent="0.2">
      <c r="A192" s="414" t="str">
        <f t="shared" ca="1" si="1"/>
        <v/>
      </c>
      <c r="B192" s="414" t="str">
        <f t="shared" ca="1" si="1"/>
        <v/>
      </c>
      <c r="D192" s="433">
        <v>41</v>
      </c>
      <c r="E192" s="433" t="s">
        <v>179</v>
      </c>
    </row>
    <row r="193" spans="1:49" x14ac:dyDescent="0.2">
      <c r="A193" s="414" t="str">
        <f t="shared" ca="1" si="1"/>
        <v/>
      </c>
      <c r="B193" s="414" t="str">
        <f t="shared" ca="1" si="1"/>
        <v/>
      </c>
      <c r="E193" s="414" t="s">
        <v>130</v>
      </c>
      <c r="F193" s="435">
        <v>1</v>
      </c>
      <c r="G193" s="436">
        <v>2</v>
      </c>
      <c r="H193" s="436">
        <v>3</v>
      </c>
      <c r="I193" s="436">
        <v>4</v>
      </c>
      <c r="J193" s="437">
        <v>5</v>
      </c>
      <c r="K193" s="435">
        <v>6</v>
      </c>
      <c r="L193" s="436">
        <v>7</v>
      </c>
      <c r="M193" s="436">
        <v>8</v>
      </c>
      <c r="N193" s="436">
        <v>9</v>
      </c>
      <c r="O193" s="437">
        <v>10</v>
      </c>
      <c r="P193" s="435">
        <v>11</v>
      </c>
      <c r="Q193" s="436">
        <v>12</v>
      </c>
      <c r="R193" s="436">
        <v>13</v>
      </c>
      <c r="S193" s="436">
        <v>14</v>
      </c>
      <c r="T193" s="437">
        <v>15</v>
      </c>
      <c r="U193" s="435">
        <v>16</v>
      </c>
      <c r="V193" s="436">
        <v>17</v>
      </c>
      <c r="W193" s="436">
        <v>18</v>
      </c>
      <c r="X193" s="436">
        <v>19</v>
      </c>
      <c r="Y193" s="437">
        <v>20</v>
      </c>
      <c r="Z193" s="435">
        <v>21</v>
      </c>
      <c r="AA193" s="436">
        <v>22</v>
      </c>
      <c r="AB193" s="436">
        <v>23</v>
      </c>
      <c r="AC193" s="436">
        <v>24</v>
      </c>
      <c r="AD193" s="437">
        <v>25</v>
      </c>
      <c r="AE193" s="435">
        <v>26</v>
      </c>
      <c r="AF193" s="436">
        <v>27</v>
      </c>
      <c r="AG193" s="436">
        <v>28</v>
      </c>
      <c r="AH193" s="437">
        <v>29</v>
      </c>
      <c r="AJ193" s="435">
        <v>30</v>
      </c>
      <c r="AK193" s="436">
        <v>31</v>
      </c>
      <c r="AL193" s="436">
        <v>32</v>
      </c>
      <c r="AM193" s="437">
        <v>33</v>
      </c>
      <c r="AO193" s="435">
        <v>34</v>
      </c>
      <c r="AP193" s="436">
        <v>35</v>
      </c>
      <c r="AQ193" s="436">
        <v>36</v>
      </c>
      <c r="AR193" s="437">
        <v>37</v>
      </c>
      <c r="AT193" s="435">
        <v>38</v>
      </c>
      <c r="AU193" s="436">
        <v>39</v>
      </c>
      <c r="AV193" s="436">
        <v>40</v>
      </c>
      <c r="AW193" s="437">
        <v>41</v>
      </c>
    </row>
    <row r="194" spans="1:49" x14ac:dyDescent="0.2">
      <c r="A194" s="414" t="str">
        <f t="shared" ca="1" si="1"/>
        <v/>
      </c>
      <c r="B194" s="414" t="str">
        <f t="shared" ca="1" si="1"/>
        <v/>
      </c>
      <c r="E194" s="414" t="s">
        <v>157</v>
      </c>
      <c r="F194" s="435">
        <v>24</v>
      </c>
      <c r="G194" s="436">
        <v>33</v>
      </c>
      <c r="H194" s="436">
        <v>39</v>
      </c>
      <c r="I194" s="436">
        <v>26</v>
      </c>
      <c r="J194" s="437">
        <v>11</v>
      </c>
      <c r="K194" s="435">
        <v>37</v>
      </c>
      <c r="L194" s="436">
        <v>23</v>
      </c>
      <c r="M194" s="436">
        <v>27</v>
      </c>
      <c r="N194" s="436">
        <v>38</v>
      </c>
      <c r="O194" s="437">
        <v>30</v>
      </c>
      <c r="P194" s="435">
        <v>14</v>
      </c>
      <c r="Q194" s="436">
        <v>28</v>
      </c>
      <c r="R194" s="436">
        <v>5</v>
      </c>
      <c r="S194" s="436">
        <v>40</v>
      </c>
      <c r="T194" s="437">
        <v>36</v>
      </c>
      <c r="U194" s="435">
        <v>41</v>
      </c>
      <c r="V194" s="436">
        <v>29</v>
      </c>
      <c r="W194" s="436">
        <v>2</v>
      </c>
      <c r="X194" s="436">
        <v>31</v>
      </c>
      <c r="Y194" s="437">
        <v>34</v>
      </c>
      <c r="Z194" s="435">
        <v>10</v>
      </c>
      <c r="AA194" s="436">
        <v>32</v>
      </c>
      <c r="AB194" s="436">
        <v>20</v>
      </c>
      <c r="AC194" s="436">
        <v>1</v>
      </c>
      <c r="AD194" s="437">
        <v>35</v>
      </c>
      <c r="AE194" s="435">
        <v>4</v>
      </c>
      <c r="AF194" s="436">
        <v>13</v>
      </c>
      <c r="AG194" s="436">
        <v>17</v>
      </c>
      <c r="AH194" s="437">
        <v>6</v>
      </c>
      <c r="AJ194" s="435">
        <v>19</v>
      </c>
      <c r="AK194" s="436">
        <v>3</v>
      </c>
      <c r="AL194" s="436">
        <v>7</v>
      </c>
      <c r="AM194" s="437">
        <v>21</v>
      </c>
      <c r="AO194" s="435">
        <v>15</v>
      </c>
      <c r="AP194" s="436">
        <v>18</v>
      </c>
      <c r="AQ194" s="436">
        <v>22</v>
      </c>
      <c r="AR194" s="437">
        <v>8</v>
      </c>
      <c r="AT194" s="435">
        <v>9</v>
      </c>
      <c r="AU194" s="436">
        <v>25</v>
      </c>
      <c r="AV194" s="436">
        <v>12</v>
      </c>
      <c r="AW194" s="437">
        <v>16</v>
      </c>
    </row>
    <row r="195" spans="1:49" x14ac:dyDescent="0.2">
      <c r="A195" s="414" t="str">
        <f t="shared" ca="1" si="1"/>
        <v/>
      </c>
      <c r="B195" s="414" t="str">
        <f t="shared" ca="1" si="1"/>
        <v/>
      </c>
    </row>
    <row r="196" spans="1:49" s="423" customFormat="1" x14ac:dyDescent="0.2">
      <c r="A196" s="414" t="str">
        <f t="shared" ca="1" si="1"/>
        <v/>
      </c>
      <c r="B196" s="414" t="str">
        <f t="shared" ca="1" si="1"/>
        <v/>
      </c>
    </row>
    <row r="197" spans="1:49" x14ac:dyDescent="0.2">
      <c r="A197" s="414" t="str">
        <f t="shared" ca="1" si="1"/>
        <v/>
      </c>
      <c r="B197" s="414" t="str">
        <f t="shared" ca="1" si="1"/>
        <v/>
      </c>
      <c r="D197" s="433">
        <v>42</v>
      </c>
      <c r="E197" s="433" t="s">
        <v>179</v>
      </c>
    </row>
    <row r="198" spans="1:49" x14ac:dyDescent="0.2">
      <c r="A198" s="414" t="str">
        <f t="shared" ca="1" si="1"/>
        <v/>
      </c>
      <c r="B198" s="414" t="str">
        <f t="shared" ca="1" si="1"/>
        <v/>
      </c>
      <c r="E198" s="414" t="s">
        <v>130</v>
      </c>
      <c r="F198" s="435">
        <v>1</v>
      </c>
      <c r="G198" s="436">
        <v>2</v>
      </c>
      <c r="H198" s="436">
        <v>3</v>
      </c>
      <c r="I198" s="436">
        <v>4</v>
      </c>
      <c r="J198" s="437">
        <v>5</v>
      </c>
      <c r="K198" s="435">
        <v>6</v>
      </c>
      <c r="L198" s="436">
        <v>7</v>
      </c>
      <c r="M198" s="436">
        <v>8</v>
      </c>
      <c r="N198" s="436">
        <v>9</v>
      </c>
      <c r="O198" s="437">
        <v>10</v>
      </c>
      <c r="P198" s="435">
        <v>11</v>
      </c>
      <c r="Q198" s="436">
        <v>12</v>
      </c>
      <c r="R198" s="436">
        <v>13</v>
      </c>
      <c r="S198" s="436">
        <v>14</v>
      </c>
      <c r="T198" s="437">
        <v>15</v>
      </c>
      <c r="U198" s="435">
        <v>16</v>
      </c>
      <c r="V198" s="436">
        <v>17</v>
      </c>
      <c r="W198" s="436">
        <v>18</v>
      </c>
      <c r="X198" s="436">
        <v>19</v>
      </c>
      <c r="Y198" s="437">
        <v>20</v>
      </c>
      <c r="Z198" s="435">
        <v>21</v>
      </c>
      <c r="AA198" s="436">
        <v>22</v>
      </c>
      <c r="AB198" s="436">
        <v>23</v>
      </c>
      <c r="AC198" s="436">
        <v>24</v>
      </c>
      <c r="AD198" s="437">
        <v>25</v>
      </c>
      <c r="AE198" s="435">
        <v>26</v>
      </c>
      <c r="AF198" s="436">
        <v>27</v>
      </c>
      <c r="AG198" s="436">
        <v>28</v>
      </c>
      <c r="AH198" s="436">
        <v>29</v>
      </c>
      <c r="AI198" s="437">
        <v>30</v>
      </c>
      <c r="AJ198" s="435">
        <v>31</v>
      </c>
      <c r="AK198" s="436">
        <v>32</v>
      </c>
      <c r="AL198" s="436">
        <v>33</v>
      </c>
      <c r="AM198" s="437">
        <v>34</v>
      </c>
      <c r="AO198" s="435">
        <v>35</v>
      </c>
      <c r="AP198" s="436">
        <v>36</v>
      </c>
      <c r="AQ198" s="436">
        <v>37</v>
      </c>
      <c r="AR198" s="437">
        <v>38</v>
      </c>
      <c r="AT198" s="435">
        <v>39</v>
      </c>
      <c r="AU198" s="436">
        <v>40</v>
      </c>
      <c r="AV198" s="436">
        <v>41</v>
      </c>
      <c r="AW198" s="437">
        <v>42</v>
      </c>
    </row>
    <row r="199" spans="1:49" x14ac:dyDescent="0.2">
      <c r="A199" s="414" t="str">
        <f t="shared" ca="1" si="1"/>
        <v/>
      </c>
      <c r="B199" s="414" t="str">
        <f t="shared" ca="1" si="1"/>
        <v/>
      </c>
      <c r="E199" s="414" t="s">
        <v>157</v>
      </c>
      <c r="F199" s="435">
        <v>42</v>
      </c>
      <c r="G199" s="436">
        <v>25</v>
      </c>
      <c r="H199" s="436">
        <v>34</v>
      </c>
      <c r="I199" s="436">
        <v>16</v>
      </c>
      <c r="J199" s="437">
        <v>35</v>
      </c>
      <c r="K199" s="435">
        <v>9</v>
      </c>
      <c r="L199" s="436">
        <v>33</v>
      </c>
      <c r="M199" s="436">
        <v>36</v>
      </c>
      <c r="N199" s="436">
        <v>13</v>
      </c>
      <c r="O199" s="437">
        <v>28</v>
      </c>
      <c r="P199" s="435">
        <v>19</v>
      </c>
      <c r="Q199" s="436">
        <v>37</v>
      </c>
      <c r="R199" s="436">
        <v>12</v>
      </c>
      <c r="S199" s="436">
        <v>3</v>
      </c>
      <c r="T199" s="437">
        <v>26</v>
      </c>
      <c r="U199" s="435">
        <v>38</v>
      </c>
      <c r="V199" s="436">
        <v>41</v>
      </c>
      <c r="W199" s="436">
        <v>27</v>
      </c>
      <c r="X199" s="436">
        <v>32</v>
      </c>
      <c r="Y199" s="437">
        <v>6</v>
      </c>
      <c r="Z199" s="435">
        <v>30</v>
      </c>
      <c r="AA199" s="436">
        <v>8</v>
      </c>
      <c r="AB199" s="436">
        <v>22</v>
      </c>
      <c r="AC199" s="436">
        <v>39</v>
      </c>
      <c r="AD199" s="437">
        <v>31</v>
      </c>
      <c r="AE199" s="435">
        <v>5</v>
      </c>
      <c r="AF199" s="436">
        <v>29</v>
      </c>
      <c r="AG199" s="436">
        <v>40</v>
      </c>
      <c r="AH199" s="436">
        <v>18</v>
      </c>
      <c r="AI199" s="437">
        <v>23</v>
      </c>
      <c r="AJ199" s="435">
        <v>10</v>
      </c>
      <c r="AK199" s="436">
        <v>4</v>
      </c>
      <c r="AL199" s="436">
        <v>17</v>
      </c>
      <c r="AM199" s="437">
        <v>11</v>
      </c>
      <c r="AO199" s="435">
        <v>15</v>
      </c>
      <c r="AP199" s="436">
        <v>20</v>
      </c>
      <c r="AQ199" s="436">
        <v>2</v>
      </c>
      <c r="AR199" s="437">
        <v>21</v>
      </c>
      <c r="AT199" s="435">
        <v>14</v>
      </c>
      <c r="AU199" s="436">
        <v>24</v>
      </c>
      <c r="AV199" s="436">
        <v>7</v>
      </c>
      <c r="AW199" s="437">
        <v>1</v>
      </c>
    </row>
    <row r="200" spans="1:49" x14ac:dyDescent="0.2">
      <c r="A200" s="414" t="str">
        <f t="shared" ca="1" si="1"/>
        <v/>
      </c>
      <c r="B200" s="414" t="str">
        <f t="shared" ca="1" si="1"/>
        <v/>
      </c>
    </row>
    <row r="201" spans="1:49" s="423" customFormat="1" x14ac:dyDescent="0.2">
      <c r="A201" s="414" t="str">
        <f t="shared" ca="1" si="1"/>
        <v/>
      </c>
      <c r="B201" s="414" t="str">
        <f t="shared" ca="1" si="1"/>
        <v/>
      </c>
    </row>
    <row r="202" spans="1:49" x14ac:dyDescent="0.2">
      <c r="A202" s="414" t="str">
        <f t="shared" ca="1" si="1"/>
        <v/>
      </c>
      <c r="B202" s="414" t="str">
        <f t="shared" ca="1" si="1"/>
        <v/>
      </c>
      <c r="D202" s="433">
        <v>43</v>
      </c>
      <c r="E202" s="433" t="s">
        <v>179</v>
      </c>
    </row>
    <row r="203" spans="1:49" x14ac:dyDescent="0.2">
      <c r="A203" s="414" t="str">
        <f t="shared" ca="1" si="1"/>
        <v/>
      </c>
      <c r="B203" s="414" t="str">
        <f t="shared" ca="1" si="1"/>
        <v/>
      </c>
      <c r="E203" s="414" t="s">
        <v>130</v>
      </c>
      <c r="F203" s="435">
        <v>1</v>
      </c>
      <c r="G203" s="436">
        <v>2</v>
      </c>
      <c r="H203" s="436">
        <v>3</v>
      </c>
      <c r="I203" s="436">
        <v>4</v>
      </c>
      <c r="J203" s="437">
        <v>5</v>
      </c>
      <c r="K203" s="435">
        <v>6</v>
      </c>
      <c r="L203" s="436">
        <v>7</v>
      </c>
      <c r="M203" s="436">
        <v>8</v>
      </c>
      <c r="N203" s="436">
        <v>9</v>
      </c>
      <c r="O203" s="437">
        <v>10</v>
      </c>
      <c r="P203" s="435">
        <v>11</v>
      </c>
      <c r="Q203" s="436">
        <v>12</v>
      </c>
      <c r="R203" s="436">
        <v>13</v>
      </c>
      <c r="S203" s="436">
        <v>14</v>
      </c>
      <c r="T203" s="437">
        <v>15</v>
      </c>
      <c r="U203" s="435">
        <v>16</v>
      </c>
      <c r="V203" s="436">
        <v>17</v>
      </c>
      <c r="W203" s="436">
        <v>18</v>
      </c>
      <c r="X203" s="436">
        <v>19</v>
      </c>
      <c r="Y203" s="437">
        <v>20</v>
      </c>
      <c r="Z203" s="435">
        <v>21</v>
      </c>
      <c r="AA203" s="436">
        <v>22</v>
      </c>
      <c r="AB203" s="436">
        <v>23</v>
      </c>
      <c r="AC203" s="436">
        <v>24</v>
      </c>
      <c r="AD203" s="437">
        <v>25</v>
      </c>
      <c r="AE203" s="435">
        <v>26</v>
      </c>
      <c r="AF203" s="436">
        <v>27</v>
      </c>
      <c r="AG203" s="436">
        <v>28</v>
      </c>
      <c r="AH203" s="436">
        <v>29</v>
      </c>
      <c r="AI203" s="437">
        <v>30</v>
      </c>
      <c r="AJ203" s="435">
        <v>31</v>
      </c>
      <c r="AK203" s="436">
        <v>32</v>
      </c>
      <c r="AL203" s="436">
        <v>33</v>
      </c>
      <c r="AM203" s="436">
        <v>34</v>
      </c>
      <c r="AN203" s="437">
        <v>35</v>
      </c>
      <c r="AO203" s="435">
        <v>36</v>
      </c>
      <c r="AP203" s="436">
        <v>37</v>
      </c>
      <c r="AQ203" s="436">
        <v>38</v>
      </c>
      <c r="AR203" s="437">
        <v>39</v>
      </c>
      <c r="AT203" s="435">
        <v>40</v>
      </c>
      <c r="AU203" s="436">
        <v>41</v>
      </c>
      <c r="AV203" s="436">
        <v>42</v>
      </c>
      <c r="AW203" s="437">
        <v>43</v>
      </c>
    </row>
    <row r="204" spans="1:49" x14ac:dyDescent="0.2">
      <c r="A204" s="414" t="str">
        <f t="shared" ca="1" si="1"/>
        <v/>
      </c>
      <c r="B204" s="414" t="str">
        <f t="shared" ca="1" si="1"/>
        <v/>
      </c>
      <c r="E204" s="414" t="s">
        <v>157</v>
      </c>
      <c r="F204" s="435">
        <v>19</v>
      </c>
      <c r="G204" s="436">
        <v>35</v>
      </c>
      <c r="H204" s="436">
        <v>27</v>
      </c>
      <c r="I204" s="436">
        <v>11</v>
      </c>
      <c r="J204" s="437">
        <v>36</v>
      </c>
      <c r="K204" s="435">
        <v>5</v>
      </c>
      <c r="L204" s="436">
        <v>42</v>
      </c>
      <c r="M204" s="436">
        <v>7</v>
      </c>
      <c r="N204" s="436">
        <v>21</v>
      </c>
      <c r="O204" s="437">
        <v>17</v>
      </c>
      <c r="P204" s="435">
        <v>4</v>
      </c>
      <c r="Q204" s="436">
        <v>38</v>
      </c>
      <c r="R204" s="436">
        <v>15</v>
      </c>
      <c r="S204" s="436">
        <v>18</v>
      </c>
      <c r="T204" s="437">
        <v>6</v>
      </c>
      <c r="U204" s="435">
        <v>39</v>
      </c>
      <c r="V204" s="436">
        <v>23</v>
      </c>
      <c r="W204" s="436">
        <v>14</v>
      </c>
      <c r="X204" s="436">
        <v>1</v>
      </c>
      <c r="Y204" s="437">
        <v>16</v>
      </c>
      <c r="Z204" s="435">
        <v>9</v>
      </c>
      <c r="AA204" s="436">
        <v>28</v>
      </c>
      <c r="AB204" s="436">
        <v>12</v>
      </c>
      <c r="AC204" s="436">
        <v>40</v>
      </c>
      <c r="AD204" s="437">
        <v>31</v>
      </c>
      <c r="AE204" s="435">
        <v>10</v>
      </c>
      <c r="AF204" s="436">
        <v>33</v>
      </c>
      <c r="AG204" s="436">
        <v>43</v>
      </c>
      <c r="AH204" s="436">
        <v>22</v>
      </c>
      <c r="AI204" s="437">
        <v>37</v>
      </c>
      <c r="AJ204" s="435">
        <v>25</v>
      </c>
      <c r="AK204" s="436">
        <v>3</v>
      </c>
      <c r="AL204" s="436">
        <v>34</v>
      </c>
      <c r="AM204" s="436">
        <v>41</v>
      </c>
      <c r="AN204" s="437">
        <v>26</v>
      </c>
      <c r="AO204" s="435">
        <v>30</v>
      </c>
      <c r="AP204" s="436">
        <v>13</v>
      </c>
      <c r="AQ204" s="436">
        <v>20</v>
      </c>
      <c r="AR204" s="437">
        <v>8</v>
      </c>
      <c r="AT204" s="435">
        <v>24</v>
      </c>
      <c r="AU204" s="436">
        <v>29</v>
      </c>
      <c r="AV204" s="436">
        <v>2</v>
      </c>
      <c r="AW204" s="437">
        <v>32</v>
      </c>
    </row>
    <row r="205" spans="1:49" x14ac:dyDescent="0.2">
      <c r="A205" s="414" t="str">
        <f t="shared" ca="1" si="1"/>
        <v/>
      </c>
      <c r="B205" s="414" t="str">
        <f t="shared" ca="1" si="1"/>
        <v/>
      </c>
    </row>
    <row r="206" spans="1:49" s="423" customFormat="1" x14ac:dyDescent="0.2">
      <c r="A206" s="414" t="str">
        <f t="shared" ca="1" si="1"/>
        <v/>
      </c>
      <c r="B206" s="414" t="str">
        <f t="shared" ca="1" si="1"/>
        <v/>
      </c>
    </row>
    <row r="207" spans="1:49" x14ac:dyDescent="0.2">
      <c r="A207" s="414" t="str">
        <f t="shared" ca="1" si="1"/>
        <v/>
      </c>
      <c r="B207" s="414" t="str">
        <f t="shared" ca="1" si="1"/>
        <v/>
      </c>
      <c r="D207" s="433">
        <v>44</v>
      </c>
      <c r="E207" s="433" t="s">
        <v>179</v>
      </c>
    </row>
    <row r="208" spans="1:49" x14ac:dyDescent="0.2">
      <c r="A208" s="414" t="str">
        <f t="shared" ca="1" si="1"/>
        <v/>
      </c>
      <c r="B208" s="414" t="str">
        <f t="shared" ca="1" si="1"/>
        <v/>
      </c>
      <c r="E208" s="414" t="s">
        <v>130</v>
      </c>
      <c r="F208" s="435">
        <v>1</v>
      </c>
      <c r="G208" s="436">
        <v>2</v>
      </c>
      <c r="H208" s="436">
        <v>3</v>
      </c>
      <c r="I208" s="436">
        <v>4</v>
      </c>
      <c r="J208" s="437">
        <v>5</v>
      </c>
      <c r="K208" s="435">
        <v>6</v>
      </c>
      <c r="L208" s="436">
        <v>7</v>
      </c>
      <c r="M208" s="436">
        <v>8</v>
      </c>
      <c r="N208" s="436">
        <v>9</v>
      </c>
      <c r="O208" s="437">
        <v>10</v>
      </c>
      <c r="P208" s="435">
        <v>11</v>
      </c>
      <c r="Q208" s="436">
        <v>12</v>
      </c>
      <c r="R208" s="436">
        <v>13</v>
      </c>
      <c r="S208" s="436">
        <v>14</v>
      </c>
      <c r="T208" s="437">
        <v>15</v>
      </c>
      <c r="U208" s="435">
        <v>16</v>
      </c>
      <c r="V208" s="436">
        <v>17</v>
      </c>
      <c r="W208" s="436">
        <v>18</v>
      </c>
      <c r="X208" s="436">
        <v>19</v>
      </c>
      <c r="Y208" s="437">
        <v>20</v>
      </c>
      <c r="Z208" s="435">
        <v>21</v>
      </c>
      <c r="AA208" s="436">
        <v>22</v>
      </c>
      <c r="AB208" s="436">
        <v>23</v>
      </c>
      <c r="AC208" s="436">
        <v>24</v>
      </c>
      <c r="AD208" s="437">
        <v>25</v>
      </c>
      <c r="AE208" s="435">
        <v>26</v>
      </c>
      <c r="AF208" s="436">
        <v>27</v>
      </c>
      <c r="AG208" s="436">
        <v>28</v>
      </c>
      <c r="AH208" s="436">
        <v>29</v>
      </c>
      <c r="AI208" s="437">
        <v>30</v>
      </c>
      <c r="AJ208" s="435">
        <v>31</v>
      </c>
      <c r="AK208" s="436">
        <v>32</v>
      </c>
      <c r="AL208" s="436">
        <v>33</v>
      </c>
      <c r="AM208" s="436">
        <v>34</v>
      </c>
      <c r="AN208" s="437">
        <v>35</v>
      </c>
      <c r="AO208" s="435">
        <v>36</v>
      </c>
      <c r="AP208" s="436">
        <v>37</v>
      </c>
      <c r="AQ208" s="436">
        <v>38</v>
      </c>
      <c r="AR208" s="436">
        <v>39</v>
      </c>
      <c r="AS208" s="437">
        <v>40</v>
      </c>
      <c r="AT208" s="435">
        <v>41</v>
      </c>
      <c r="AU208" s="436">
        <v>42</v>
      </c>
      <c r="AV208" s="436">
        <v>43</v>
      </c>
      <c r="AW208" s="437">
        <v>44</v>
      </c>
    </row>
    <row r="209" spans="1:54" x14ac:dyDescent="0.2">
      <c r="A209" s="414" t="str">
        <f t="shared" ca="1" si="1"/>
        <v/>
      </c>
      <c r="B209" s="414" t="str">
        <f t="shared" ca="1" si="1"/>
        <v/>
      </c>
      <c r="E209" s="414" t="s">
        <v>157</v>
      </c>
      <c r="F209" s="435">
        <v>30</v>
      </c>
      <c r="G209" s="436">
        <v>1</v>
      </c>
      <c r="H209" s="436">
        <v>42</v>
      </c>
      <c r="I209" s="436">
        <v>38</v>
      </c>
      <c r="J209" s="437">
        <v>34</v>
      </c>
      <c r="K209" s="435">
        <v>35</v>
      </c>
      <c r="L209" s="436">
        <v>6</v>
      </c>
      <c r="M209" s="436">
        <v>2</v>
      </c>
      <c r="N209" s="436">
        <v>43</v>
      </c>
      <c r="O209" s="437">
        <v>39</v>
      </c>
      <c r="P209" s="435">
        <v>40</v>
      </c>
      <c r="Q209" s="436">
        <v>11</v>
      </c>
      <c r="R209" s="436">
        <v>7</v>
      </c>
      <c r="S209" s="436">
        <v>3</v>
      </c>
      <c r="T209" s="437">
        <v>44</v>
      </c>
      <c r="U209" s="435">
        <v>25</v>
      </c>
      <c r="V209" s="436">
        <v>41</v>
      </c>
      <c r="W209" s="436">
        <v>37</v>
      </c>
      <c r="X209" s="436">
        <v>33</v>
      </c>
      <c r="Y209" s="437">
        <v>29</v>
      </c>
      <c r="Z209" s="435">
        <v>5</v>
      </c>
      <c r="AA209" s="436">
        <v>21</v>
      </c>
      <c r="AB209" s="436">
        <v>17</v>
      </c>
      <c r="AC209" s="436">
        <v>13</v>
      </c>
      <c r="AD209" s="437">
        <v>9</v>
      </c>
      <c r="AE209" s="435">
        <v>10</v>
      </c>
      <c r="AF209" s="436">
        <v>26</v>
      </c>
      <c r="AG209" s="436">
        <v>22</v>
      </c>
      <c r="AH209" s="436">
        <v>18</v>
      </c>
      <c r="AI209" s="437">
        <v>14</v>
      </c>
      <c r="AJ209" s="435">
        <v>15</v>
      </c>
      <c r="AK209" s="436">
        <v>31</v>
      </c>
      <c r="AL209" s="436">
        <v>27</v>
      </c>
      <c r="AM209" s="436">
        <v>23</v>
      </c>
      <c r="AN209" s="437">
        <v>19</v>
      </c>
      <c r="AO209" s="435">
        <v>20</v>
      </c>
      <c r="AP209" s="436">
        <v>36</v>
      </c>
      <c r="AQ209" s="436">
        <v>32</v>
      </c>
      <c r="AR209" s="436">
        <v>28</v>
      </c>
      <c r="AS209" s="437">
        <v>24</v>
      </c>
      <c r="AT209" s="435">
        <v>12</v>
      </c>
      <c r="AU209" s="436">
        <v>16</v>
      </c>
      <c r="AV209" s="436">
        <v>4</v>
      </c>
      <c r="AW209" s="437">
        <v>8</v>
      </c>
    </row>
    <row r="210" spans="1:54" x14ac:dyDescent="0.2">
      <c r="A210" s="414" t="str">
        <f t="shared" ca="1" si="1"/>
        <v/>
      </c>
      <c r="B210" s="414" t="str">
        <f t="shared" ca="1" si="1"/>
        <v/>
      </c>
    </row>
    <row r="211" spans="1:54" s="423" customFormat="1" x14ac:dyDescent="0.2">
      <c r="A211" s="414" t="str">
        <f t="shared" ca="1" si="1"/>
        <v/>
      </c>
      <c r="B211" s="414" t="str">
        <f t="shared" ca="1" si="1"/>
        <v/>
      </c>
    </row>
    <row r="212" spans="1:54" x14ac:dyDescent="0.2">
      <c r="A212" s="414" t="str">
        <f t="shared" ca="1" si="1"/>
        <v/>
      </c>
      <c r="B212" s="414" t="str">
        <f t="shared" ca="1" si="1"/>
        <v/>
      </c>
      <c r="D212" s="433">
        <v>45</v>
      </c>
      <c r="E212" s="433" t="s">
        <v>179</v>
      </c>
    </row>
    <row r="213" spans="1:54" x14ac:dyDescent="0.2">
      <c r="A213" s="414" t="str">
        <f t="shared" ca="1" si="1"/>
        <v/>
      </c>
      <c r="B213" s="414" t="str">
        <f t="shared" ca="1" si="1"/>
        <v/>
      </c>
      <c r="E213" s="414" t="s">
        <v>130</v>
      </c>
      <c r="F213" s="435">
        <v>1</v>
      </c>
      <c r="G213" s="436">
        <v>2</v>
      </c>
      <c r="H213" s="436">
        <v>3</v>
      </c>
      <c r="I213" s="436">
        <v>4</v>
      </c>
      <c r="J213" s="437">
        <v>5</v>
      </c>
      <c r="K213" s="435">
        <v>6</v>
      </c>
      <c r="L213" s="436">
        <v>7</v>
      </c>
      <c r="M213" s="436">
        <v>8</v>
      </c>
      <c r="N213" s="436">
        <v>9</v>
      </c>
      <c r="O213" s="437">
        <v>10</v>
      </c>
      <c r="P213" s="435">
        <v>11</v>
      </c>
      <c r="Q213" s="436">
        <v>12</v>
      </c>
      <c r="R213" s="436">
        <v>13</v>
      </c>
      <c r="S213" s="436">
        <v>14</v>
      </c>
      <c r="T213" s="437">
        <v>15</v>
      </c>
      <c r="U213" s="435">
        <v>16</v>
      </c>
      <c r="V213" s="436">
        <v>17</v>
      </c>
      <c r="W213" s="436">
        <v>18</v>
      </c>
      <c r="X213" s="436">
        <v>19</v>
      </c>
      <c r="Y213" s="437">
        <v>20</v>
      </c>
      <c r="Z213" s="435">
        <v>21</v>
      </c>
      <c r="AA213" s="436">
        <v>22</v>
      </c>
      <c r="AB213" s="436">
        <v>23</v>
      </c>
      <c r="AC213" s="436">
        <v>24</v>
      </c>
      <c r="AD213" s="437">
        <v>25</v>
      </c>
      <c r="AE213" s="435">
        <v>26</v>
      </c>
      <c r="AF213" s="436">
        <v>27</v>
      </c>
      <c r="AG213" s="436">
        <v>28</v>
      </c>
      <c r="AH213" s="436">
        <v>29</v>
      </c>
      <c r="AI213" s="437">
        <v>30</v>
      </c>
      <c r="AJ213" s="435">
        <v>31</v>
      </c>
      <c r="AK213" s="436">
        <v>32</v>
      </c>
      <c r="AL213" s="436">
        <v>33</v>
      </c>
      <c r="AM213" s="436">
        <v>34</v>
      </c>
      <c r="AN213" s="437">
        <v>35</v>
      </c>
      <c r="AO213" s="435">
        <v>36</v>
      </c>
      <c r="AP213" s="436">
        <v>37</v>
      </c>
      <c r="AQ213" s="436">
        <v>38</v>
      </c>
      <c r="AR213" s="436">
        <v>39</v>
      </c>
      <c r="AS213" s="437">
        <v>40</v>
      </c>
      <c r="AT213" s="435">
        <v>41</v>
      </c>
      <c r="AU213" s="436">
        <v>42</v>
      </c>
      <c r="AV213" s="436">
        <v>43</v>
      </c>
      <c r="AW213" s="436">
        <v>44</v>
      </c>
      <c r="AX213" s="437">
        <v>45</v>
      </c>
    </row>
    <row r="214" spans="1:54" x14ac:dyDescent="0.2">
      <c r="A214" s="414" t="str">
        <f t="shared" ca="1" si="1"/>
        <v/>
      </c>
      <c r="B214" s="414" t="str">
        <f t="shared" ca="1" si="1"/>
        <v/>
      </c>
      <c r="E214" s="414" t="s">
        <v>157</v>
      </c>
      <c r="F214" s="435">
        <v>24</v>
      </c>
      <c r="G214" s="436">
        <v>34</v>
      </c>
      <c r="H214" s="436">
        <v>40</v>
      </c>
      <c r="I214" s="436">
        <v>16</v>
      </c>
      <c r="J214" s="437">
        <v>1</v>
      </c>
      <c r="K214" s="435">
        <v>39</v>
      </c>
      <c r="L214" s="436">
        <v>5</v>
      </c>
      <c r="M214" s="436">
        <v>35</v>
      </c>
      <c r="N214" s="436">
        <v>11</v>
      </c>
      <c r="O214" s="437">
        <v>26</v>
      </c>
      <c r="P214" s="435">
        <v>25</v>
      </c>
      <c r="Q214" s="436">
        <v>30</v>
      </c>
      <c r="R214" s="436">
        <v>7</v>
      </c>
      <c r="S214" s="436">
        <v>12</v>
      </c>
      <c r="T214" s="437">
        <v>33</v>
      </c>
      <c r="U214" s="435">
        <v>15</v>
      </c>
      <c r="V214" s="436">
        <v>3</v>
      </c>
      <c r="W214" s="436">
        <v>42</v>
      </c>
      <c r="X214" s="436">
        <v>28</v>
      </c>
      <c r="Y214" s="437">
        <v>36</v>
      </c>
      <c r="Z214" s="435">
        <v>14</v>
      </c>
      <c r="AA214" s="436">
        <v>9</v>
      </c>
      <c r="AB214" s="436">
        <v>32</v>
      </c>
      <c r="AC214" s="436">
        <v>41</v>
      </c>
      <c r="AD214" s="437">
        <v>17</v>
      </c>
      <c r="AE214" s="435">
        <v>10</v>
      </c>
      <c r="AF214" s="436">
        <v>13</v>
      </c>
      <c r="AG214" s="436">
        <v>20</v>
      </c>
      <c r="AH214" s="436">
        <v>38</v>
      </c>
      <c r="AI214" s="437">
        <v>43</v>
      </c>
      <c r="AJ214" s="435">
        <v>29</v>
      </c>
      <c r="AK214" s="436">
        <v>23</v>
      </c>
      <c r="AL214" s="436">
        <v>37</v>
      </c>
      <c r="AM214" s="436">
        <v>2</v>
      </c>
      <c r="AN214" s="437">
        <v>8</v>
      </c>
      <c r="AO214" s="435">
        <v>19</v>
      </c>
      <c r="AP214" s="436">
        <v>44</v>
      </c>
      <c r="AQ214" s="436">
        <v>27</v>
      </c>
      <c r="AR214" s="436">
        <v>6</v>
      </c>
      <c r="AS214" s="437">
        <v>21</v>
      </c>
      <c r="AT214" s="435">
        <v>45</v>
      </c>
      <c r="AU214" s="436">
        <v>4</v>
      </c>
      <c r="AV214" s="436">
        <v>22</v>
      </c>
      <c r="AW214" s="436">
        <v>18</v>
      </c>
      <c r="AX214" s="437">
        <v>31</v>
      </c>
    </row>
    <row r="215" spans="1:54" x14ac:dyDescent="0.2">
      <c r="A215" s="414" t="str">
        <f t="shared" ca="1" si="1"/>
        <v/>
      </c>
      <c r="B215" s="414" t="str">
        <f t="shared" ca="1" si="1"/>
        <v/>
      </c>
    </row>
    <row r="216" spans="1:54" s="423" customFormat="1" x14ac:dyDescent="0.2">
      <c r="A216" s="414" t="str">
        <f t="shared" ca="1" si="1"/>
        <v/>
      </c>
      <c r="B216" s="414" t="str">
        <f t="shared" ca="1" si="1"/>
        <v/>
      </c>
    </row>
    <row r="217" spans="1:54" x14ac:dyDescent="0.2">
      <c r="A217" s="414" t="str">
        <f t="shared" ca="1" si="1"/>
        <v/>
      </c>
      <c r="B217" s="414" t="str">
        <f t="shared" ca="1" si="1"/>
        <v/>
      </c>
      <c r="D217" s="433">
        <v>46</v>
      </c>
      <c r="E217" s="433" t="s">
        <v>179</v>
      </c>
    </row>
    <row r="218" spans="1:54" x14ac:dyDescent="0.2">
      <c r="A218" s="414" t="str">
        <f t="shared" ca="1" si="1"/>
        <v/>
      </c>
      <c r="B218" s="414" t="str">
        <f t="shared" ca="1" si="1"/>
        <v/>
      </c>
      <c r="E218" s="414" t="s">
        <v>130</v>
      </c>
      <c r="F218" s="435">
        <v>1</v>
      </c>
      <c r="G218" s="436">
        <v>2</v>
      </c>
      <c r="H218" s="436">
        <v>3</v>
      </c>
      <c r="I218" s="436">
        <v>4</v>
      </c>
      <c r="J218" s="437">
        <v>5</v>
      </c>
      <c r="K218" s="435">
        <v>6</v>
      </c>
      <c r="L218" s="436">
        <v>7</v>
      </c>
      <c r="M218" s="436">
        <v>8</v>
      </c>
      <c r="N218" s="436">
        <v>9</v>
      </c>
      <c r="O218" s="437">
        <v>10</v>
      </c>
      <c r="P218" s="435">
        <v>11</v>
      </c>
      <c r="Q218" s="436">
        <v>12</v>
      </c>
      <c r="R218" s="436">
        <v>13</v>
      </c>
      <c r="S218" s="436">
        <v>14</v>
      </c>
      <c r="T218" s="437">
        <v>15</v>
      </c>
      <c r="U218" s="435">
        <v>16</v>
      </c>
      <c r="V218" s="436">
        <v>17</v>
      </c>
      <c r="W218" s="436">
        <v>18</v>
      </c>
      <c r="X218" s="436">
        <v>19</v>
      </c>
      <c r="Y218" s="437">
        <v>20</v>
      </c>
      <c r="Z218" s="435">
        <v>21</v>
      </c>
      <c r="AA218" s="436">
        <v>22</v>
      </c>
      <c r="AB218" s="436">
        <v>23</v>
      </c>
      <c r="AC218" s="436">
        <v>24</v>
      </c>
      <c r="AD218" s="437">
        <v>25</v>
      </c>
      <c r="AE218" s="435">
        <v>26</v>
      </c>
      <c r="AF218" s="436">
        <v>27</v>
      </c>
      <c r="AG218" s="436">
        <v>28</v>
      </c>
      <c r="AH218" s="436">
        <v>29</v>
      </c>
      <c r="AI218" s="437">
        <v>30</v>
      </c>
      <c r="AJ218" s="435">
        <v>31</v>
      </c>
      <c r="AK218" s="436">
        <v>32</v>
      </c>
      <c r="AL218" s="436">
        <v>33</v>
      </c>
      <c r="AM218" s="437">
        <v>34</v>
      </c>
      <c r="AO218" s="435">
        <v>35</v>
      </c>
      <c r="AP218" s="436">
        <v>36</v>
      </c>
      <c r="AQ218" s="436">
        <v>37</v>
      </c>
      <c r="AR218" s="437">
        <v>38</v>
      </c>
      <c r="AT218" s="435">
        <v>39</v>
      </c>
      <c r="AU218" s="436">
        <v>40</v>
      </c>
      <c r="AV218" s="436">
        <v>41</v>
      </c>
      <c r="AW218" s="437">
        <v>42</v>
      </c>
      <c r="AY218" s="435">
        <v>43</v>
      </c>
      <c r="AZ218" s="436">
        <v>44</v>
      </c>
      <c r="BA218" s="436">
        <v>45</v>
      </c>
      <c r="BB218" s="437">
        <v>46</v>
      </c>
    </row>
    <row r="219" spans="1:54" x14ac:dyDescent="0.2">
      <c r="A219" s="414" t="str">
        <f t="shared" ca="1" si="1"/>
        <v/>
      </c>
      <c r="B219" s="414" t="str">
        <f t="shared" ca="1" si="1"/>
        <v/>
      </c>
      <c r="E219" s="414" t="s">
        <v>157</v>
      </c>
      <c r="F219" s="435">
        <v>42</v>
      </c>
      <c r="G219" s="436">
        <v>37</v>
      </c>
      <c r="H219" s="436">
        <v>44</v>
      </c>
      <c r="I219" s="436">
        <v>26</v>
      </c>
      <c r="J219" s="437">
        <v>33</v>
      </c>
      <c r="K219" s="435">
        <v>34</v>
      </c>
      <c r="L219" s="436">
        <v>13</v>
      </c>
      <c r="M219" s="436">
        <v>24</v>
      </c>
      <c r="N219" s="436">
        <v>35</v>
      </c>
      <c r="O219" s="437">
        <v>2</v>
      </c>
      <c r="P219" s="435">
        <v>30</v>
      </c>
      <c r="Q219" s="436">
        <v>45</v>
      </c>
      <c r="R219" s="436">
        <v>20</v>
      </c>
      <c r="S219" s="436">
        <v>41</v>
      </c>
      <c r="T219" s="437">
        <v>21</v>
      </c>
      <c r="U219" s="435">
        <v>46</v>
      </c>
      <c r="V219" s="436">
        <v>8</v>
      </c>
      <c r="W219" s="436">
        <v>40</v>
      </c>
      <c r="X219" s="436">
        <v>31</v>
      </c>
      <c r="Y219" s="437">
        <v>11</v>
      </c>
      <c r="Z219" s="435">
        <v>15</v>
      </c>
      <c r="AA219" s="436">
        <v>10</v>
      </c>
      <c r="AB219" s="436">
        <v>36</v>
      </c>
      <c r="AC219" s="436">
        <v>23</v>
      </c>
      <c r="AD219" s="437">
        <v>43</v>
      </c>
      <c r="AE219" s="435">
        <v>38</v>
      </c>
      <c r="AF219" s="436">
        <v>28</v>
      </c>
      <c r="AG219" s="436">
        <v>32</v>
      </c>
      <c r="AH219" s="436">
        <v>6</v>
      </c>
      <c r="AI219" s="437">
        <v>39</v>
      </c>
      <c r="AJ219" s="435">
        <v>29</v>
      </c>
      <c r="AK219" s="436">
        <v>18</v>
      </c>
      <c r="AL219" s="436">
        <v>5</v>
      </c>
      <c r="AM219" s="437">
        <v>12</v>
      </c>
      <c r="AO219" s="435">
        <v>9</v>
      </c>
      <c r="AP219" s="436">
        <v>3</v>
      </c>
      <c r="AQ219" s="436">
        <v>22</v>
      </c>
      <c r="AR219" s="437">
        <v>16</v>
      </c>
      <c r="AT219" s="435">
        <v>19</v>
      </c>
      <c r="AU219" s="436">
        <v>14</v>
      </c>
      <c r="AV219" s="436">
        <v>7</v>
      </c>
      <c r="AW219" s="437">
        <v>1</v>
      </c>
      <c r="AY219" s="435">
        <v>4</v>
      </c>
      <c r="AZ219" s="436">
        <v>25</v>
      </c>
      <c r="BA219" s="436">
        <v>27</v>
      </c>
      <c r="BB219" s="437">
        <v>17</v>
      </c>
    </row>
    <row r="220" spans="1:54" x14ac:dyDescent="0.2">
      <c r="A220" s="414" t="str">
        <f t="shared" ca="1" si="1"/>
        <v/>
      </c>
      <c r="B220" s="414" t="str">
        <f t="shared" ca="1" si="1"/>
        <v/>
      </c>
    </row>
    <row r="221" spans="1:54" s="423" customFormat="1" x14ac:dyDescent="0.2">
      <c r="A221" s="414" t="str">
        <f t="shared" ca="1" si="1"/>
        <v/>
      </c>
      <c r="B221" s="414" t="str">
        <f t="shared" ca="1" si="1"/>
        <v/>
      </c>
    </row>
    <row r="222" spans="1:54" x14ac:dyDescent="0.2">
      <c r="A222" s="414" t="str">
        <f t="shared" ca="1" si="1"/>
        <v/>
      </c>
      <c r="B222" s="414" t="str">
        <f t="shared" ca="1" si="1"/>
        <v/>
      </c>
      <c r="D222" s="433">
        <v>47</v>
      </c>
      <c r="E222" s="433" t="s">
        <v>179</v>
      </c>
    </row>
    <row r="223" spans="1:54" x14ac:dyDescent="0.2">
      <c r="A223" s="414" t="str">
        <f t="shared" ca="1" si="1"/>
        <v/>
      </c>
      <c r="B223" s="414" t="str">
        <f t="shared" ca="1" si="1"/>
        <v/>
      </c>
      <c r="E223" s="414" t="s">
        <v>130</v>
      </c>
      <c r="F223" s="435">
        <v>1</v>
      </c>
      <c r="G223" s="436">
        <v>2</v>
      </c>
      <c r="H223" s="436">
        <v>3</v>
      </c>
      <c r="I223" s="436">
        <v>4</v>
      </c>
      <c r="J223" s="437">
        <v>5</v>
      </c>
      <c r="K223" s="435">
        <v>6</v>
      </c>
      <c r="L223" s="436">
        <v>7</v>
      </c>
      <c r="M223" s="436">
        <v>8</v>
      </c>
      <c r="N223" s="436">
        <v>9</v>
      </c>
      <c r="O223" s="437">
        <v>10</v>
      </c>
      <c r="P223" s="435">
        <v>11</v>
      </c>
      <c r="Q223" s="436">
        <v>12</v>
      </c>
      <c r="R223" s="436">
        <v>13</v>
      </c>
      <c r="S223" s="436">
        <v>14</v>
      </c>
      <c r="T223" s="437">
        <v>15</v>
      </c>
      <c r="U223" s="435">
        <v>16</v>
      </c>
      <c r="V223" s="436">
        <v>17</v>
      </c>
      <c r="W223" s="436">
        <v>18</v>
      </c>
      <c r="X223" s="436">
        <v>19</v>
      </c>
      <c r="Y223" s="437">
        <v>20</v>
      </c>
      <c r="Z223" s="435">
        <v>21</v>
      </c>
      <c r="AA223" s="436">
        <v>22</v>
      </c>
      <c r="AB223" s="436">
        <v>23</v>
      </c>
      <c r="AC223" s="436">
        <v>24</v>
      </c>
      <c r="AD223" s="437">
        <v>25</v>
      </c>
      <c r="AE223" s="435">
        <v>26</v>
      </c>
      <c r="AF223" s="436">
        <v>27</v>
      </c>
      <c r="AG223" s="436">
        <v>28</v>
      </c>
      <c r="AH223" s="436">
        <v>29</v>
      </c>
      <c r="AI223" s="437">
        <v>30</v>
      </c>
      <c r="AJ223" s="435">
        <v>31</v>
      </c>
      <c r="AK223" s="436">
        <v>32</v>
      </c>
      <c r="AL223" s="436">
        <v>33</v>
      </c>
      <c r="AM223" s="436">
        <v>34</v>
      </c>
      <c r="AN223" s="437">
        <v>35</v>
      </c>
      <c r="AO223" s="435">
        <v>36</v>
      </c>
      <c r="AP223" s="436">
        <v>37</v>
      </c>
      <c r="AQ223" s="436">
        <v>38</v>
      </c>
      <c r="AR223" s="437">
        <v>39</v>
      </c>
      <c r="AT223" s="435">
        <v>40</v>
      </c>
      <c r="AU223" s="436">
        <v>41</v>
      </c>
      <c r="AV223" s="436">
        <v>42</v>
      </c>
      <c r="AW223" s="437">
        <v>43</v>
      </c>
      <c r="AY223" s="435">
        <v>44</v>
      </c>
      <c r="AZ223" s="436">
        <v>45</v>
      </c>
      <c r="BA223" s="436">
        <v>46</v>
      </c>
      <c r="BB223" s="437">
        <v>47</v>
      </c>
    </row>
    <row r="224" spans="1:54" x14ac:dyDescent="0.2">
      <c r="A224" s="414" t="str">
        <f t="shared" ca="1" si="1"/>
        <v/>
      </c>
      <c r="B224" s="414" t="str">
        <f t="shared" ca="1" si="1"/>
        <v/>
      </c>
      <c r="E224" s="414" t="s">
        <v>157</v>
      </c>
      <c r="F224" s="435">
        <v>29</v>
      </c>
      <c r="G224" s="436">
        <v>42</v>
      </c>
      <c r="H224" s="436">
        <v>10</v>
      </c>
      <c r="I224" s="436">
        <v>13</v>
      </c>
      <c r="J224" s="437">
        <v>45</v>
      </c>
      <c r="K224" s="435">
        <v>19</v>
      </c>
      <c r="L224" s="436">
        <v>46</v>
      </c>
      <c r="M224" s="436">
        <v>41</v>
      </c>
      <c r="N224" s="436">
        <v>27</v>
      </c>
      <c r="O224" s="437">
        <v>32</v>
      </c>
      <c r="P224" s="435">
        <v>4</v>
      </c>
      <c r="Q224" s="436">
        <v>33</v>
      </c>
      <c r="R224" s="436">
        <v>17</v>
      </c>
      <c r="S224" s="436">
        <v>22</v>
      </c>
      <c r="T224" s="437">
        <v>11</v>
      </c>
      <c r="U224" s="435">
        <v>34</v>
      </c>
      <c r="V224" s="436">
        <v>47</v>
      </c>
      <c r="W224" s="436">
        <v>37</v>
      </c>
      <c r="X224" s="436">
        <v>6</v>
      </c>
      <c r="Y224" s="437">
        <v>16</v>
      </c>
      <c r="Z224" s="435">
        <v>25</v>
      </c>
      <c r="AA224" s="436">
        <v>3</v>
      </c>
      <c r="AB224" s="436">
        <v>14</v>
      </c>
      <c r="AC224" s="436">
        <v>26</v>
      </c>
      <c r="AD224" s="437">
        <v>36</v>
      </c>
      <c r="AE224" s="435">
        <v>9</v>
      </c>
      <c r="AF224" s="436">
        <v>30</v>
      </c>
      <c r="AG224" s="436">
        <v>5</v>
      </c>
      <c r="AH224" s="436">
        <v>40</v>
      </c>
      <c r="AI224" s="437">
        <v>38</v>
      </c>
      <c r="AJ224" s="435">
        <v>43</v>
      </c>
      <c r="AK224" s="436">
        <v>39</v>
      </c>
      <c r="AL224" s="436">
        <v>12</v>
      </c>
      <c r="AM224" s="436">
        <v>44</v>
      </c>
      <c r="AN224" s="437">
        <v>8</v>
      </c>
      <c r="AO224" s="435">
        <v>24</v>
      </c>
      <c r="AP224" s="436">
        <v>18</v>
      </c>
      <c r="AQ224" s="436">
        <v>35</v>
      </c>
      <c r="AR224" s="437">
        <v>1</v>
      </c>
      <c r="AT224" s="435">
        <v>15</v>
      </c>
      <c r="AU224" s="436">
        <v>28</v>
      </c>
      <c r="AV224" s="436">
        <v>2</v>
      </c>
      <c r="AW224" s="437">
        <v>21</v>
      </c>
      <c r="AY224" s="435">
        <v>20</v>
      </c>
      <c r="AZ224" s="436">
        <v>23</v>
      </c>
      <c r="BA224" s="436">
        <v>7</v>
      </c>
      <c r="BB224" s="437">
        <v>31</v>
      </c>
    </row>
    <row r="225" spans="1:55" x14ac:dyDescent="0.2">
      <c r="A225" s="414" t="str">
        <f t="shared" ca="1" si="1"/>
        <v/>
      </c>
      <c r="B225" s="414" t="str">
        <f t="shared" ca="1" si="1"/>
        <v/>
      </c>
    </row>
    <row r="226" spans="1:55" s="423" customFormat="1" x14ac:dyDescent="0.2">
      <c r="A226" s="414" t="str">
        <f t="shared" ca="1" si="1"/>
        <v/>
      </c>
      <c r="B226" s="414" t="str">
        <f t="shared" ca="1" si="1"/>
        <v/>
      </c>
    </row>
    <row r="227" spans="1:55" x14ac:dyDescent="0.2">
      <c r="A227" s="414" t="str">
        <f t="shared" ca="1" si="1"/>
        <v/>
      </c>
      <c r="B227" s="414" t="str">
        <f t="shared" ca="1" si="1"/>
        <v/>
      </c>
      <c r="D227" s="433">
        <v>48</v>
      </c>
      <c r="E227" s="433" t="s">
        <v>179</v>
      </c>
    </row>
    <row r="228" spans="1:55" x14ac:dyDescent="0.2">
      <c r="A228" s="414" t="str">
        <f t="shared" ca="1" si="1"/>
        <v/>
      </c>
      <c r="B228" s="414" t="str">
        <f t="shared" ca="1" si="1"/>
        <v/>
      </c>
      <c r="E228" s="414" t="s">
        <v>130</v>
      </c>
      <c r="F228" s="435">
        <v>1</v>
      </c>
      <c r="G228" s="436">
        <v>2</v>
      </c>
      <c r="H228" s="436">
        <v>3</v>
      </c>
      <c r="I228" s="436">
        <v>4</v>
      </c>
      <c r="J228" s="437">
        <v>5</v>
      </c>
      <c r="K228" s="435">
        <v>6</v>
      </c>
      <c r="L228" s="436">
        <v>7</v>
      </c>
      <c r="M228" s="436">
        <v>8</v>
      </c>
      <c r="N228" s="436">
        <v>9</v>
      </c>
      <c r="O228" s="437">
        <v>10</v>
      </c>
      <c r="P228" s="435">
        <v>11</v>
      </c>
      <c r="Q228" s="436">
        <v>12</v>
      </c>
      <c r="R228" s="436">
        <v>13</v>
      </c>
      <c r="S228" s="436">
        <v>14</v>
      </c>
      <c r="T228" s="437">
        <v>15</v>
      </c>
      <c r="U228" s="435">
        <v>16</v>
      </c>
      <c r="V228" s="436">
        <v>17</v>
      </c>
      <c r="W228" s="436">
        <v>18</v>
      </c>
      <c r="X228" s="436">
        <v>19</v>
      </c>
      <c r="Y228" s="437">
        <v>20</v>
      </c>
      <c r="Z228" s="435">
        <v>21</v>
      </c>
      <c r="AA228" s="436">
        <v>22</v>
      </c>
      <c r="AB228" s="436">
        <v>23</v>
      </c>
      <c r="AC228" s="437">
        <v>24</v>
      </c>
      <c r="AD228" s="414">
        <v>25</v>
      </c>
      <c r="AE228" s="435">
        <v>26</v>
      </c>
      <c r="AF228" s="436">
        <v>27</v>
      </c>
      <c r="AG228" s="436">
        <v>28</v>
      </c>
      <c r="AH228" s="436">
        <v>29</v>
      </c>
      <c r="AI228" s="436">
        <v>30</v>
      </c>
      <c r="AJ228" s="437">
        <v>31</v>
      </c>
      <c r="AK228" s="435">
        <v>32</v>
      </c>
      <c r="AL228" s="436">
        <v>33</v>
      </c>
      <c r="AM228" s="436">
        <v>34</v>
      </c>
      <c r="AN228" s="436">
        <v>35</v>
      </c>
      <c r="AO228" s="437">
        <v>36</v>
      </c>
      <c r="AP228" s="435">
        <v>37</v>
      </c>
      <c r="AQ228" s="436">
        <v>38</v>
      </c>
      <c r="AR228" s="436">
        <v>39</v>
      </c>
      <c r="AS228" s="436">
        <v>40</v>
      </c>
      <c r="AT228" s="437">
        <v>41</v>
      </c>
      <c r="AU228" s="435">
        <v>42</v>
      </c>
      <c r="AV228" s="436">
        <v>43</v>
      </c>
      <c r="AW228" s="436">
        <v>44</v>
      </c>
      <c r="AY228" s="435">
        <v>45</v>
      </c>
      <c r="AZ228" s="436">
        <v>46</v>
      </c>
      <c r="BA228" s="436">
        <v>47</v>
      </c>
      <c r="BB228" s="437">
        <v>48</v>
      </c>
    </row>
    <row r="229" spans="1:55" x14ac:dyDescent="0.2">
      <c r="A229" s="414" t="str">
        <f t="shared" ca="1" si="1"/>
        <v/>
      </c>
      <c r="B229" s="414" t="str">
        <f t="shared" ca="1" si="1"/>
        <v/>
      </c>
      <c r="E229" s="414" t="s">
        <v>157</v>
      </c>
      <c r="F229" s="435">
        <v>48</v>
      </c>
      <c r="G229" s="436">
        <v>28</v>
      </c>
      <c r="H229" s="436">
        <v>22</v>
      </c>
      <c r="I229" s="436">
        <v>42</v>
      </c>
      <c r="J229" s="437">
        <v>32</v>
      </c>
      <c r="K229" s="435">
        <v>5</v>
      </c>
      <c r="L229" s="436">
        <v>24</v>
      </c>
      <c r="M229" s="436">
        <v>29</v>
      </c>
      <c r="N229" s="436">
        <v>36</v>
      </c>
      <c r="O229" s="437">
        <v>46</v>
      </c>
      <c r="P229" s="435">
        <v>30</v>
      </c>
      <c r="Q229" s="436">
        <v>38</v>
      </c>
      <c r="R229" s="436">
        <v>10</v>
      </c>
      <c r="S229" s="436">
        <v>21</v>
      </c>
      <c r="T229" s="437">
        <v>3</v>
      </c>
      <c r="U229" s="435">
        <v>20</v>
      </c>
      <c r="V229" s="436">
        <v>43</v>
      </c>
      <c r="W229" s="436">
        <v>27</v>
      </c>
      <c r="X229" s="436">
        <v>8</v>
      </c>
      <c r="Y229" s="437">
        <v>45</v>
      </c>
      <c r="Z229" s="435">
        <v>34</v>
      </c>
      <c r="AA229" s="436">
        <v>15</v>
      </c>
      <c r="AB229" s="436">
        <v>37</v>
      </c>
      <c r="AC229" s="437">
        <v>41</v>
      </c>
      <c r="AD229" s="414">
        <v>26</v>
      </c>
      <c r="AE229" s="435">
        <v>39</v>
      </c>
      <c r="AF229" s="436">
        <v>35</v>
      </c>
      <c r="AG229" s="436">
        <v>2</v>
      </c>
      <c r="AH229" s="436">
        <v>6</v>
      </c>
      <c r="AI229" s="436">
        <v>11</v>
      </c>
      <c r="AJ229" s="437">
        <v>44</v>
      </c>
      <c r="AK229" s="435">
        <v>23</v>
      </c>
      <c r="AL229" s="436">
        <v>12</v>
      </c>
      <c r="AM229" s="436">
        <v>1</v>
      </c>
      <c r="AN229" s="436">
        <v>17</v>
      </c>
      <c r="AO229" s="437">
        <v>9</v>
      </c>
      <c r="AP229" s="435">
        <v>47</v>
      </c>
      <c r="AQ229" s="436">
        <v>40</v>
      </c>
      <c r="AR229" s="436">
        <v>31</v>
      </c>
      <c r="AS229" s="436">
        <v>18</v>
      </c>
      <c r="AT229" s="437">
        <v>14</v>
      </c>
      <c r="AU229" s="435">
        <v>33</v>
      </c>
      <c r="AV229" s="436">
        <v>7</v>
      </c>
      <c r="AW229" s="436">
        <v>16</v>
      </c>
      <c r="AY229" s="435">
        <v>25</v>
      </c>
      <c r="AZ229" s="436">
        <v>4</v>
      </c>
      <c r="BA229" s="436">
        <v>19</v>
      </c>
      <c r="BB229" s="437">
        <v>13</v>
      </c>
    </row>
    <row r="230" spans="1:55" x14ac:dyDescent="0.2">
      <c r="A230" s="414" t="str">
        <f t="shared" ca="1" si="1"/>
        <v/>
      </c>
      <c r="B230" s="414" t="str">
        <f t="shared" ca="1" si="1"/>
        <v/>
      </c>
    </row>
    <row r="231" spans="1:55" s="423" customFormat="1" x14ac:dyDescent="0.2">
      <c r="A231" s="414" t="str">
        <f t="shared" ca="1" si="1"/>
        <v/>
      </c>
      <c r="B231" s="414" t="str">
        <f t="shared" ca="1" si="1"/>
        <v/>
      </c>
    </row>
    <row r="232" spans="1:55" x14ac:dyDescent="0.2">
      <c r="A232" s="414" t="str">
        <f t="shared" ca="1" si="1"/>
        <v/>
      </c>
      <c r="B232" s="414" t="str">
        <f t="shared" ca="1" si="1"/>
        <v/>
      </c>
      <c r="D232" s="433">
        <v>49</v>
      </c>
      <c r="E232" s="433" t="s">
        <v>179</v>
      </c>
    </row>
    <row r="233" spans="1:55" x14ac:dyDescent="0.2">
      <c r="A233" s="414" t="str">
        <f t="shared" ca="1" si="1"/>
        <v/>
      </c>
      <c r="B233" s="414" t="str">
        <f t="shared" ca="1" si="1"/>
        <v/>
      </c>
      <c r="E233" s="414" t="s">
        <v>130</v>
      </c>
      <c r="F233" s="435">
        <v>1</v>
      </c>
      <c r="G233" s="436">
        <v>2</v>
      </c>
      <c r="H233" s="436">
        <v>3</v>
      </c>
      <c r="I233" s="436">
        <v>4</v>
      </c>
      <c r="J233" s="437">
        <v>5</v>
      </c>
      <c r="K233" s="435">
        <v>6</v>
      </c>
      <c r="L233" s="436">
        <v>7</v>
      </c>
      <c r="M233" s="436">
        <v>8</v>
      </c>
      <c r="N233" s="436">
        <v>9</v>
      </c>
      <c r="O233" s="437">
        <v>10</v>
      </c>
      <c r="P233" s="435">
        <v>11</v>
      </c>
      <c r="Q233" s="436">
        <v>12</v>
      </c>
      <c r="R233" s="436">
        <v>13</v>
      </c>
      <c r="S233" s="436">
        <v>14</v>
      </c>
      <c r="T233" s="437">
        <v>15</v>
      </c>
      <c r="U233" s="435">
        <v>16</v>
      </c>
      <c r="V233" s="436">
        <v>17</v>
      </c>
      <c r="W233" s="436">
        <v>18</v>
      </c>
      <c r="X233" s="436">
        <v>19</v>
      </c>
      <c r="Y233" s="437">
        <v>20</v>
      </c>
      <c r="Z233" s="435">
        <v>21</v>
      </c>
      <c r="AA233" s="436">
        <v>22</v>
      </c>
      <c r="AB233" s="436">
        <v>23</v>
      </c>
      <c r="AC233" s="436">
        <v>24</v>
      </c>
      <c r="AD233" s="437">
        <v>25</v>
      </c>
      <c r="AE233" s="435">
        <v>26</v>
      </c>
      <c r="AF233" s="436">
        <v>27</v>
      </c>
      <c r="AG233" s="436">
        <v>28</v>
      </c>
      <c r="AH233" s="436">
        <v>29</v>
      </c>
      <c r="AI233" s="437">
        <v>30</v>
      </c>
      <c r="AJ233" s="435">
        <v>31</v>
      </c>
      <c r="AK233" s="436">
        <v>32</v>
      </c>
      <c r="AL233" s="436">
        <v>33</v>
      </c>
      <c r="AM233" s="436">
        <v>34</v>
      </c>
      <c r="AN233" s="437">
        <v>35</v>
      </c>
      <c r="AO233" s="435">
        <v>36</v>
      </c>
      <c r="AP233" s="436">
        <v>37</v>
      </c>
      <c r="AQ233" s="436">
        <v>38</v>
      </c>
      <c r="AR233" s="436">
        <v>39</v>
      </c>
      <c r="AS233" s="437">
        <v>40</v>
      </c>
      <c r="AT233" s="435">
        <v>41</v>
      </c>
      <c r="AU233" s="436">
        <v>42</v>
      </c>
      <c r="AV233" s="436">
        <v>43</v>
      </c>
      <c r="AW233" s="436">
        <v>44</v>
      </c>
      <c r="AX233" s="437">
        <v>45</v>
      </c>
      <c r="AY233" s="435">
        <v>46</v>
      </c>
      <c r="AZ233" s="436">
        <v>47</v>
      </c>
      <c r="BA233" s="436">
        <v>48</v>
      </c>
      <c r="BB233" s="437">
        <v>49</v>
      </c>
    </row>
    <row r="234" spans="1:55" x14ac:dyDescent="0.2">
      <c r="A234" s="414" t="str">
        <f t="shared" ca="1" si="1"/>
        <v/>
      </c>
      <c r="B234" s="414" t="str">
        <f t="shared" ca="1" si="1"/>
        <v/>
      </c>
      <c r="E234" s="414" t="s">
        <v>157</v>
      </c>
      <c r="F234" s="435">
        <v>9</v>
      </c>
      <c r="G234" s="436">
        <v>39</v>
      </c>
      <c r="H234" s="436">
        <v>2</v>
      </c>
      <c r="I234" s="436">
        <v>22</v>
      </c>
      <c r="J234" s="437">
        <v>17</v>
      </c>
      <c r="K234" s="435">
        <v>49</v>
      </c>
      <c r="L234" s="436">
        <v>18</v>
      </c>
      <c r="M234" s="436">
        <v>42</v>
      </c>
      <c r="N234" s="436">
        <v>21</v>
      </c>
      <c r="O234" s="437">
        <v>6</v>
      </c>
      <c r="P234" s="435">
        <v>44</v>
      </c>
      <c r="Q234" s="436">
        <v>8</v>
      </c>
      <c r="R234" s="436">
        <v>25</v>
      </c>
      <c r="S234" s="436">
        <v>11</v>
      </c>
      <c r="T234" s="437">
        <v>1</v>
      </c>
      <c r="U234" s="435">
        <v>4</v>
      </c>
      <c r="V234" s="436">
        <v>13</v>
      </c>
      <c r="W234" s="436">
        <v>27</v>
      </c>
      <c r="X234" s="436">
        <v>33</v>
      </c>
      <c r="Y234" s="437">
        <v>23</v>
      </c>
      <c r="Z234" s="435">
        <v>19</v>
      </c>
      <c r="AA234" s="436">
        <v>14</v>
      </c>
      <c r="AB234" s="436">
        <v>47</v>
      </c>
      <c r="AC234" s="436">
        <v>36</v>
      </c>
      <c r="AD234" s="437">
        <v>41</v>
      </c>
      <c r="AE234" s="435">
        <v>29</v>
      </c>
      <c r="AF234" s="436">
        <v>20</v>
      </c>
      <c r="AG234" s="436">
        <v>37</v>
      </c>
      <c r="AH234" s="436">
        <v>3</v>
      </c>
      <c r="AI234" s="437">
        <v>46</v>
      </c>
      <c r="AJ234" s="435">
        <v>10</v>
      </c>
      <c r="AK234" s="436">
        <v>48</v>
      </c>
      <c r="AL234" s="436">
        <v>32</v>
      </c>
      <c r="AM234" s="436">
        <v>38</v>
      </c>
      <c r="AN234" s="437">
        <v>16</v>
      </c>
      <c r="AO234" s="435">
        <v>5</v>
      </c>
      <c r="AP234" s="436">
        <v>30</v>
      </c>
      <c r="AQ234" s="436">
        <v>45</v>
      </c>
      <c r="AR234" s="436">
        <v>12</v>
      </c>
      <c r="AS234" s="437">
        <v>31</v>
      </c>
      <c r="AT234" s="435">
        <v>34</v>
      </c>
      <c r="AU234" s="436">
        <v>40</v>
      </c>
      <c r="AV234" s="436">
        <v>15</v>
      </c>
      <c r="AW234" s="436">
        <v>7</v>
      </c>
      <c r="AX234" s="437">
        <v>28</v>
      </c>
      <c r="AY234" s="435">
        <v>24</v>
      </c>
      <c r="AZ234" s="436">
        <v>43</v>
      </c>
      <c r="BA234" s="436">
        <v>35</v>
      </c>
      <c r="BB234" s="437">
        <v>26</v>
      </c>
    </row>
    <row r="235" spans="1:55" x14ac:dyDescent="0.2">
      <c r="A235" s="414" t="str">
        <f t="shared" ca="1" si="1"/>
        <v/>
      </c>
      <c r="B235" s="414" t="str">
        <f t="shared" ca="1" si="1"/>
        <v/>
      </c>
    </row>
    <row r="236" spans="1:55" s="423" customFormat="1" x14ac:dyDescent="0.2">
      <c r="A236" s="414" t="str">
        <f t="shared" ca="1" si="1"/>
        <v/>
      </c>
      <c r="B236" s="414" t="str">
        <f t="shared" ca="1" si="1"/>
        <v/>
      </c>
    </row>
    <row r="237" spans="1:55" x14ac:dyDescent="0.2">
      <c r="A237" s="414" t="str">
        <f t="shared" ca="1" si="1"/>
        <v/>
      </c>
      <c r="B237" s="414" t="str">
        <f t="shared" ca="1" si="1"/>
        <v/>
      </c>
      <c r="D237" s="433">
        <v>50</v>
      </c>
      <c r="E237" s="433" t="s">
        <v>179</v>
      </c>
    </row>
    <row r="238" spans="1:55" x14ac:dyDescent="0.2">
      <c r="A238" s="414" t="str">
        <f t="shared" ca="1" si="1"/>
        <v/>
      </c>
      <c r="B238" s="414" t="str">
        <f t="shared" ca="1" si="1"/>
        <v/>
      </c>
      <c r="E238" s="414" t="s">
        <v>130</v>
      </c>
      <c r="F238" s="435">
        <v>1</v>
      </c>
      <c r="G238" s="436">
        <v>2</v>
      </c>
      <c r="H238" s="436">
        <v>3</v>
      </c>
      <c r="I238" s="436">
        <v>4</v>
      </c>
      <c r="J238" s="437">
        <v>5</v>
      </c>
      <c r="K238" s="435">
        <v>6</v>
      </c>
      <c r="L238" s="436">
        <v>7</v>
      </c>
      <c r="M238" s="436">
        <v>8</v>
      </c>
      <c r="N238" s="436">
        <v>9</v>
      </c>
      <c r="O238" s="437">
        <v>10</v>
      </c>
      <c r="P238" s="435">
        <v>11</v>
      </c>
      <c r="Q238" s="436">
        <v>12</v>
      </c>
      <c r="R238" s="436">
        <v>13</v>
      </c>
      <c r="S238" s="436">
        <v>14</v>
      </c>
      <c r="T238" s="437">
        <v>15</v>
      </c>
      <c r="U238" s="435">
        <v>16</v>
      </c>
      <c r="V238" s="436">
        <v>17</v>
      </c>
      <c r="W238" s="436">
        <v>18</v>
      </c>
      <c r="X238" s="436">
        <v>19</v>
      </c>
      <c r="Y238" s="437">
        <v>20</v>
      </c>
      <c r="Z238" s="435">
        <v>21</v>
      </c>
      <c r="AA238" s="436">
        <v>22</v>
      </c>
      <c r="AB238" s="436">
        <v>23</v>
      </c>
      <c r="AC238" s="436">
        <v>24</v>
      </c>
      <c r="AD238" s="437">
        <v>25</v>
      </c>
      <c r="AE238" s="435">
        <v>26</v>
      </c>
      <c r="AF238" s="436">
        <v>27</v>
      </c>
      <c r="AG238" s="436">
        <v>28</v>
      </c>
      <c r="AH238" s="436">
        <v>29</v>
      </c>
      <c r="AI238" s="437">
        <v>30</v>
      </c>
      <c r="AJ238" s="435">
        <v>31</v>
      </c>
      <c r="AK238" s="436">
        <v>32</v>
      </c>
      <c r="AL238" s="436">
        <v>33</v>
      </c>
      <c r="AM238" s="436">
        <v>34</v>
      </c>
      <c r="AN238" s="437">
        <v>35</v>
      </c>
      <c r="AO238" s="435">
        <v>36</v>
      </c>
      <c r="AP238" s="436">
        <v>37</v>
      </c>
      <c r="AQ238" s="436">
        <v>38</v>
      </c>
      <c r="AR238" s="436">
        <v>39</v>
      </c>
      <c r="AS238" s="437">
        <v>40</v>
      </c>
      <c r="AT238" s="435">
        <v>41</v>
      </c>
      <c r="AU238" s="436">
        <v>42</v>
      </c>
      <c r="AV238" s="436">
        <v>43</v>
      </c>
      <c r="AW238" s="436">
        <v>44</v>
      </c>
      <c r="AX238" s="437">
        <v>45</v>
      </c>
      <c r="AY238" s="435">
        <v>46</v>
      </c>
      <c r="AZ238" s="436">
        <v>47</v>
      </c>
      <c r="BA238" s="436">
        <v>48</v>
      </c>
      <c r="BB238" s="436">
        <v>49</v>
      </c>
      <c r="BC238" s="437">
        <v>50</v>
      </c>
    </row>
    <row r="239" spans="1:55" x14ac:dyDescent="0.2">
      <c r="A239" s="414" t="str">
        <f t="shared" ca="1" si="1"/>
        <v/>
      </c>
      <c r="B239" s="414" t="str">
        <f t="shared" ca="1" si="1"/>
        <v/>
      </c>
      <c r="E239" s="414" t="s">
        <v>157</v>
      </c>
      <c r="F239" s="435">
        <v>10</v>
      </c>
      <c r="G239" s="436">
        <v>23</v>
      </c>
      <c r="H239" s="436">
        <v>47</v>
      </c>
      <c r="I239" s="436">
        <v>33</v>
      </c>
      <c r="J239" s="437">
        <v>43</v>
      </c>
      <c r="K239" s="435">
        <v>5</v>
      </c>
      <c r="L239" s="436">
        <v>20</v>
      </c>
      <c r="M239" s="436">
        <v>7</v>
      </c>
      <c r="N239" s="436">
        <v>48</v>
      </c>
      <c r="O239" s="437">
        <v>38</v>
      </c>
      <c r="P239" s="435">
        <v>45</v>
      </c>
      <c r="Q239" s="436">
        <v>49</v>
      </c>
      <c r="R239" s="436">
        <v>9</v>
      </c>
      <c r="S239" s="436">
        <v>32</v>
      </c>
      <c r="T239" s="437">
        <v>36</v>
      </c>
      <c r="U239" s="435">
        <v>35</v>
      </c>
      <c r="V239" s="436">
        <v>8</v>
      </c>
      <c r="W239" s="436">
        <v>17</v>
      </c>
      <c r="X239" s="436">
        <v>28</v>
      </c>
      <c r="Y239" s="437">
        <v>42</v>
      </c>
      <c r="Z239" s="435">
        <v>44</v>
      </c>
      <c r="AA239" s="436">
        <v>39</v>
      </c>
      <c r="AB239" s="436">
        <v>2</v>
      </c>
      <c r="AC239" s="436">
        <v>46</v>
      </c>
      <c r="AD239" s="437">
        <v>31</v>
      </c>
      <c r="AE239" s="435">
        <v>24</v>
      </c>
      <c r="AF239" s="436">
        <v>19</v>
      </c>
      <c r="AG239" s="436">
        <v>50</v>
      </c>
      <c r="AH239" s="436">
        <v>1</v>
      </c>
      <c r="AI239" s="437">
        <v>11</v>
      </c>
      <c r="AJ239" s="435">
        <v>25</v>
      </c>
      <c r="AK239" s="436">
        <v>30</v>
      </c>
      <c r="AL239" s="436">
        <v>37</v>
      </c>
      <c r="AM239" s="436">
        <v>41</v>
      </c>
      <c r="AN239" s="437">
        <v>12</v>
      </c>
      <c r="AO239" s="435">
        <v>15</v>
      </c>
      <c r="AP239" s="436">
        <v>29</v>
      </c>
      <c r="AQ239" s="436">
        <v>34</v>
      </c>
      <c r="AR239" s="436">
        <v>16</v>
      </c>
      <c r="AS239" s="437">
        <v>22</v>
      </c>
      <c r="AT239" s="435">
        <v>4</v>
      </c>
      <c r="AU239" s="436">
        <v>13</v>
      </c>
      <c r="AV239" s="436">
        <v>27</v>
      </c>
      <c r="AW239" s="436">
        <v>21</v>
      </c>
      <c r="AX239" s="437">
        <v>6</v>
      </c>
      <c r="AY239" s="435">
        <v>14</v>
      </c>
      <c r="AZ239" s="436">
        <v>3</v>
      </c>
      <c r="BA239" s="436">
        <v>40</v>
      </c>
      <c r="BB239" s="436">
        <v>26</v>
      </c>
      <c r="BC239" s="437">
        <v>18</v>
      </c>
    </row>
    <row r="240" spans="1:55" x14ac:dyDescent="0.2">
      <c r="A240" s="414" t="str">
        <f t="shared" ca="1" si="1"/>
        <v/>
      </c>
      <c r="B240" s="414" t="str">
        <f t="shared" ca="1" si="1"/>
        <v/>
      </c>
    </row>
    <row r="241" spans="1:59" s="423" customFormat="1" x14ac:dyDescent="0.2">
      <c r="A241" s="414" t="str">
        <f t="shared" ca="1" si="1"/>
        <v/>
      </c>
      <c r="B241" s="414" t="str">
        <f t="shared" ca="1" si="1"/>
        <v/>
      </c>
    </row>
    <row r="242" spans="1:59" x14ac:dyDescent="0.2">
      <c r="A242" s="414" t="str">
        <f t="shared" ca="1" si="1"/>
        <v/>
      </c>
      <c r="B242" s="414" t="str">
        <f t="shared" ca="1" si="1"/>
        <v/>
      </c>
      <c r="D242" s="433">
        <v>51</v>
      </c>
      <c r="E242" s="433" t="s">
        <v>179</v>
      </c>
    </row>
    <row r="243" spans="1:59" x14ac:dyDescent="0.2">
      <c r="A243" s="414" t="str">
        <f t="shared" ca="1" si="1"/>
        <v/>
      </c>
      <c r="B243" s="414" t="str">
        <f t="shared" ca="1" si="1"/>
        <v/>
      </c>
      <c r="E243" s="414" t="s">
        <v>130</v>
      </c>
      <c r="F243" s="414">
        <v>1</v>
      </c>
      <c r="G243" s="414">
        <v>2</v>
      </c>
      <c r="H243" s="414">
        <v>3</v>
      </c>
      <c r="I243" s="414">
        <v>4</v>
      </c>
      <c r="J243" s="414">
        <v>5</v>
      </c>
      <c r="K243" s="414">
        <v>6</v>
      </c>
      <c r="L243" s="414">
        <v>7</v>
      </c>
      <c r="M243" s="414">
        <v>8</v>
      </c>
      <c r="N243" s="414">
        <v>9</v>
      </c>
      <c r="O243" s="414">
        <v>10</v>
      </c>
      <c r="P243" s="414">
        <v>11</v>
      </c>
      <c r="Q243" s="414">
        <v>12</v>
      </c>
      <c r="R243" s="414">
        <v>13</v>
      </c>
      <c r="S243" s="414">
        <v>14</v>
      </c>
      <c r="T243" s="414">
        <v>15</v>
      </c>
      <c r="U243" s="414">
        <v>16</v>
      </c>
      <c r="V243" s="414">
        <v>17</v>
      </c>
      <c r="W243" s="414">
        <v>18</v>
      </c>
      <c r="X243" s="414">
        <v>19</v>
      </c>
      <c r="Y243" s="414">
        <v>20</v>
      </c>
      <c r="Z243" s="414">
        <v>21</v>
      </c>
      <c r="AA243" s="414">
        <v>22</v>
      </c>
      <c r="AB243" s="414">
        <v>23</v>
      </c>
      <c r="AC243" s="414">
        <v>24</v>
      </c>
      <c r="AD243" s="414">
        <v>25</v>
      </c>
      <c r="AE243" s="414">
        <v>26</v>
      </c>
      <c r="AF243" s="414">
        <v>27</v>
      </c>
      <c r="AG243" s="414">
        <v>28</v>
      </c>
      <c r="AH243" s="414">
        <v>29</v>
      </c>
      <c r="AI243" s="414">
        <v>30</v>
      </c>
      <c r="AJ243" s="414">
        <v>31</v>
      </c>
      <c r="AK243" s="414">
        <v>32</v>
      </c>
      <c r="AL243" s="414">
        <v>33</v>
      </c>
      <c r="AM243" s="414">
        <v>34</v>
      </c>
      <c r="AN243" s="414">
        <v>35</v>
      </c>
      <c r="AO243" s="414">
        <v>36</v>
      </c>
      <c r="AP243" s="414">
        <v>37</v>
      </c>
      <c r="AQ243" s="414">
        <v>38</v>
      </c>
      <c r="AR243" s="414">
        <v>39</v>
      </c>
      <c r="AT243" s="414">
        <v>40</v>
      </c>
      <c r="AU243" s="414">
        <v>41</v>
      </c>
      <c r="AV243" s="414">
        <v>42</v>
      </c>
      <c r="AW243" s="414">
        <v>43</v>
      </c>
      <c r="AY243" s="414">
        <v>44</v>
      </c>
      <c r="AZ243" s="414">
        <v>45</v>
      </c>
      <c r="BA243" s="414">
        <v>46</v>
      </c>
      <c r="BB243" s="414">
        <v>47</v>
      </c>
      <c r="BD243" s="414">
        <v>48</v>
      </c>
      <c r="BE243" s="414">
        <v>49</v>
      </c>
      <c r="BF243" s="414">
        <v>50</v>
      </c>
      <c r="BG243" s="414">
        <v>51</v>
      </c>
    </row>
    <row r="244" spans="1:59" x14ac:dyDescent="0.2">
      <c r="A244" s="414" t="str">
        <f t="shared" ca="1" si="1"/>
        <v/>
      </c>
      <c r="B244" s="414" t="str">
        <f t="shared" ca="1" si="1"/>
        <v/>
      </c>
      <c r="E244" s="414" t="s">
        <v>157</v>
      </c>
      <c r="F244" s="414">
        <v>51</v>
      </c>
      <c r="G244" s="414">
        <v>18</v>
      </c>
      <c r="H244" s="414">
        <v>7</v>
      </c>
      <c r="I244" s="414">
        <v>28</v>
      </c>
      <c r="J244" s="414">
        <v>21</v>
      </c>
      <c r="K244" s="414">
        <v>47</v>
      </c>
      <c r="L244" s="414">
        <v>42</v>
      </c>
      <c r="M244" s="414">
        <v>32</v>
      </c>
      <c r="N244" s="414">
        <v>17</v>
      </c>
      <c r="O244" s="414">
        <v>26</v>
      </c>
      <c r="P244" s="414">
        <v>5</v>
      </c>
      <c r="Q244" s="414">
        <v>38</v>
      </c>
      <c r="R244" s="414">
        <v>29</v>
      </c>
      <c r="S244" s="414">
        <v>16</v>
      </c>
      <c r="T244" s="414">
        <v>45</v>
      </c>
      <c r="U244" s="414">
        <v>14</v>
      </c>
      <c r="V244" s="414">
        <v>46</v>
      </c>
      <c r="W244" s="414">
        <v>22</v>
      </c>
      <c r="X244" s="414">
        <v>40</v>
      </c>
      <c r="Y244" s="414">
        <v>50</v>
      </c>
      <c r="Z244" s="414">
        <v>15</v>
      </c>
      <c r="AA244" s="414">
        <v>3</v>
      </c>
      <c r="AB244" s="414">
        <v>39</v>
      </c>
      <c r="AC244" s="414">
        <v>31</v>
      </c>
      <c r="AD244" s="414">
        <v>48</v>
      </c>
      <c r="AE244" s="414">
        <v>10</v>
      </c>
      <c r="AF244" s="414">
        <v>43</v>
      </c>
      <c r="AG244" s="414">
        <v>37</v>
      </c>
      <c r="AH244" s="414">
        <v>44</v>
      </c>
      <c r="AI244" s="414">
        <v>49</v>
      </c>
      <c r="AJ244" s="414">
        <v>24</v>
      </c>
      <c r="AK244" s="414">
        <v>8</v>
      </c>
      <c r="AL244" s="414">
        <v>41</v>
      </c>
      <c r="AM244" s="414">
        <v>11</v>
      </c>
      <c r="AN244" s="414">
        <v>36</v>
      </c>
      <c r="AO244" s="414">
        <v>9</v>
      </c>
      <c r="AP244" s="414">
        <v>33</v>
      </c>
      <c r="AQ244" s="414">
        <v>20</v>
      </c>
      <c r="AR244" s="414">
        <v>1</v>
      </c>
      <c r="AT244" s="414">
        <v>4</v>
      </c>
      <c r="AU244" s="414">
        <v>23</v>
      </c>
      <c r="AV244" s="414">
        <v>19</v>
      </c>
      <c r="AW244" s="414">
        <v>12</v>
      </c>
      <c r="AY244" s="414">
        <v>35</v>
      </c>
      <c r="AZ244" s="414">
        <v>13</v>
      </c>
      <c r="BA244" s="414">
        <v>25</v>
      </c>
      <c r="BB244" s="414">
        <v>27</v>
      </c>
      <c r="BD244" s="414">
        <v>34</v>
      </c>
      <c r="BE244" s="414">
        <v>30</v>
      </c>
      <c r="BF244" s="414">
        <v>2</v>
      </c>
      <c r="BG244" s="414">
        <v>6</v>
      </c>
    </row>
    <row r="245" spans="1:59" x14ac:dyDescent="0.2">
      <c r="A245" s="414" t="str">
        <f t="shared" ca="1" si="1"/>
        <v/>
      </c>
      <c r="B245" s="414" t="str">
        <f t="shared" ca="1" si="1"/>
        <v/>
      </c>
    </row>
    <row r="246" spans="1:59" x14ac:dyDescent="0.2">
      <c r="A246" s="414" t="str">
        <f t="shared" ca="1" si="1"/>
        <v/>
      </c>
      <c r="B246" s="414" t="str">
        <f t="shared" ca="1" si="1"/>
        <v/>
      </c>
    </row>
    <row r="247" spans="1:59" x14ac:dyDescent="0.2">
      <c r="A247" s="414" t="str">
        <f t="shared" ca="1" si="1"/>
        <v/>
      </c>
      <c r="B247" s="414" t="str">
        <f t="shared" ca="1" si="1"/>
        <v/>
      </c>
      <c r="D247" s="433">
        <v>52</v>
      </c>
      <c r="E247" s="433" t="s">
        <v>179</v>
      </c>
    </row>
    <row r="248" spans="1:59" x14ac:dyDescent="0.2">
      <c r="A248" s="414" t="str">
        <f t="shared" ca="1" si="1"/>
        <v/>
      </c>
      <c r="B248" s="414" t="str">
        <f t="shared" ca="1" si="1"/>
        <v/>
      </c>
      <c r="E248" s="414" t="s">
        <v>130</v>
      </c>
      <c r="F248" s="414">
        <v>1</v>
      </c>
      <c r="G248" s="414">
        <v>2</v>
      </c>
      <c r="H248" s="414">
        <v>3</v>
      </c>
      <c r="I248" s="414">
        <v>4</v>
      </c>
      <c r="J248" s="414">
        <v>5</v>
      </c>
      <c r="K248" s="414">
        <v>6</v>
      </c>
      <c r="L248" s="414">
        <v>7</v>
      </c>
      <c r="M248" s="414">
        <v>8</v>
      </c>
      <c r="N248" s="414">
        <v>9</v>
      </c>
      <c r="O248" s="414">
        <v>10</v>
      </c>
      <c r="P248" s="414">
        <v>11</v>
      </c>
      <c r="Q248" s="414">
        <v>12</v>
      </c>
      <c r="R248" s="414">
        <v>13</v>
      </c>
      <c r="S248" s="414">
        <v>14</v>
      </c>
      <c r="T248" s="414">
        <v>15</v>
      </c>
      <c r="U248" s="414">
        <v>16</v>
      </c>
      <c r="V248" s="414">
        <v>17</v>
      </c>
      <c r="W248" s="414">
        <v>18</v>
      </c>
      <c r="X248" s="414">
        <v>19</v>
      </c>
      <c r="Y248" s="414">
        <v>20</v>
      </c>
      <c r="Z248" s="414">
        <v>21</v>
      </c>
      <c r="AA248" s="414">
        <v>22</v>
      </c>
      <c r="AB248" s="414">
        <v>23</v>
      </c>
      <c r="AC248" s="414">
        <v>24</v>
      </c>
      <c r="AD248" s="414">
        <v>25</v>
      </c>
      <c r="AE248" s="414">
        <v>26</v>
      </c>
      <c r="AF248" s="414">
        <v>27</v>
      </c>
      <c r="AG248" s="414">
        <v>28</v>
      </c>
      <c r="AH248" s="414">
        <v>29</v>
      </c>
      <c r="AI248" s="414">
        <v>30</v>
      </c>
      <c r="AJ248" s="414">
        <v>31</v>
      </c>
      <c r="AK248" s="414">
        <v>32</v>
      </c>
      <c r="AL248" s="414">
        <v>33</v>
      </c>
      <c r="AM248" s="414">
        <v>34</v>
      </c>
      <c r="AN248" s="414">
        <v>35</v>
      </c>
      <c r="AO248" s="414">
        <v>36</v>
      </c>
      <c r="AP248" s="414">
        <v>37</v>
      </c>
      <c r="AQ248" s="414">
        <v>38</v>
      </c>
      <c r="AR248" s="414">
        <v>39</v>
      </c>
      <c r="AS248" s="414">
        <v>40</v>
      </c>
      <c r="AT248" s="414">
        <v>41</v>
      </c>
      <c r="AU248" s="414">
        <v>42</v>
      </c>
      <c r="AV248" s="414">
        <v>43</v>
      </c>
      <c r="AW248" s="414">
        <v>44</v>
      </c>
      <c r="AY248" s="414">
        <v>45</v>
      </c>
      <c r="AZ248" s="414">
        <v>46</v>
      </c>
      <c r="BA248" s="414">
        <v>47</v>
      </c>
      <c r="BB248" s="414">
        <v>48</v>
      </c>
      <c r="BD248" s="414">
        <v>49</v>
      </c>
      <c r="BE248" s="414">
        <v>50</v>
      </c>
      <c r="BF248" s="414">
        <v>51</v>
      </c>
      <c r="BG248" s="414">
        <v>52</v>
      </c>
    </row>
    <row r="249" spans="1:59" x14ac:dyDescent="0.2">
      <c r="A249" s="414" t="str">
        <f t="shared" ca="1" si="1"/>
        <v/>
      </c>
      <c r="B249" s="414" t="str">
        <f t="shared" ca="1" si="1"/>
        <v/>
      </c>
      <c r="E249" s="414" t="s">
        <v>157</v>
      </c>
      <c r="F249" s="414">
        <v>24</v>
      </c>
      <c r="G249" s="414">
        <v>33</v>
      </c>
      <c r="H249" s="414">
        <v>17</v>
      </c>
      <c r="I249" s="414">
        <v>26</v>
      </c>
      <c r="J249" s="414">
        <v>41</v>
      </c>
      <c r="K249" s="414">
        <v>29</v>
      </c>
      <c r="L249" s="414">
        <v>15</v>
      </c>
      <c r="M249" s="414">
        <v>22</v>
      </c>
      <c r="N249" s="414">
        <v>31</v>
      </c>
      <c r="O249" s="414">
        <v>16</v>
      </c>
      <c r="P249" s="414">
        <v>20</v>
      </c>
      <c r="Q249" s="414">
        <v>43</v>
      </c>
      <c r="R249" s="414">
        <v>25</v>
      </c>
      <c r="S249" s="414">
        <v>27</v>
      </c>
      <c r="T249" s="414">
        <v>7</v>
      </c>
      <c r="U249" s="414">
        <v>48</v>
      </c>
      <c r="V249" s="414">
        <v>3</v>
      </c>
      <c r="W249" s="414">
        <v>19</v>
      </c>
      <c r="X249" s="414">
        <v>51</v>
      </c>
      <c r="Y249" s="414">
        <v>11</v>
      </c>
      <c r="Z249" s="414">
        <v>34</v>
      </c>
      <c r="AA249" s="414">
        <v>38</v>
      </c>
      <c r="AB249" s="414">
        <v>42</v>
      </c>
      <c r="AC249" s="414">
        <v>1</v>
      </c>
      <c r="AD249" s="414">
        <v>45</v>
      </c>
      <c r="AE249" s="414">
        <v>9</v>
      </c>
      <c r="AF249" s="414">
        <v>35</v>
      </c>
      <c r="AG249" s="414">
        <v>52</v>
      </c>
      <c r="AH249" s="414">
        <v>18</v>
      </c>
      <c r="AI249" s="414">
        <v>2</v>
      </c>
      <c r="AJ249" s="414">
        <v>4</v>
      </c>
      <c r="AK249" s="414">
        <v>13</v>
      </c>
      <c r="AL249" s="414">
        <v>46</v>
      </c>
      <c r="AM249" s="414">
        <v>28</v>
      </c>
      <c r="AN249" s="414">
        <v>49</v>
      </c>
      <c r="AO249" s="414">
        <v>44</v>
      </c>
      <c r="AP249" s="414">
        <v>47</v>
      </c>
      <c r="AQ249" s="414">
        <v>50</v>
      </c>
      <c r="AR249" s="414">
        <v>37</v>
      </c>
      <c r="AS249" s="414">
        <v>6</v>
      </c>
      <c r="AT249" s="414">
        <v>10</v>
      </c>
      <c r="AU249" s="414">
        <v>23</v>
      </c>
      <c r="AV249" s="414">
        <v>40</v>
      </c>
      <c r="AW249" s="414">
        <v>12</v>
      </c>
      <c r="AY249" s="414">
        <v>5</v>
      </c>
      <c r="AZ249" s="414">
        <v>8</v>
      </c>
      <c r="BA249" s="414">
        <v>32</v>
      </c>
      <c r="BB249" s="414">
        <v>36</v>
      </c>
      <c r="BD249" s="414">
        <v>30</v>
      </c>
      <c r="BE249" s="414">
        <v>14</v>
      </c>
      <c r="BF249" s="414">
        <v>39</v>
      </c>
      <c r="BG249" s="414">
        <v>21</v>
      </c>
    </row>
    <row r="250" spans="1:59" x14ac:dyDescent="0.2">
      <c r="A250" s="414" t="str">
        <f t="shared" ca="1" si="1"/>
        <v/>
      </c>
      <c r="B250" s="414" t="str">
        <f t="shared" ca="1" si="1"/>
        <v/>
      </c>
    </row>
    <row r="251" spans="1:59" x14ac:dyDescent="0.2">
      <c r="A251" s="414" t="str">
        <f t="shared" ca="1" si="1"/>
        <v/>
      </c>
      <c r="B251" s="414" t="str">
        <f t="shared" ca="1" si="1"/>
        <v/>
      </c>
    </row>
    <row r="252" spans="1:59" x14ac:dyDescent="0.2">
      <c r="A252" s="414" t="str">
        <f t="shared" ca="1" si="1"/>
        <v/>
      </c>
      <c r="B252" s="414" t="str">
        <f t="shared" ca="1" si="1"/>
        <v/>
      </c>
      <c r="D252" s="433">
        <v>53</v>
      </c>
      <c r="E252" s="433" t="s">
        <v>179</v>
      </c>
    </row>
    <row r="253" spans="1:59" x14ac:dyDescent="0.2">
      <c r="A253" s="414" t="str">
        <f t="shared" ca="1" si="1"/>
        <v/>
      </c>
      <c r="B253" s="414" t="str">
        <f t="shared" ca="1" si="1"/>
        <v/>
      </c>
      <c r="E253" s="414" t="s">
        <v>130</v>
      </c>
      <c r="F253" s="414">
        <v>1</v>
      </c>
      <c r="G253" s="414">
        <v>2</v>
      </c>
      <c r="H253" s="414">
        <v>3</v>
      </c>
      <c r="I253" s="414">
        <v>4</v>
      </c>
      <c r="J253" s="414">
        <v>5</v>
      </c>
      <c r="K253" s="414">
        <v>6</v>
      </c>
      <c r="L253" s="414">
        <v>7</v>
      </c>
      <c r="M253" s="414">
        <v>8</v>
      </c>
      <c r="N253" s="414">
        <v>9</v>
      </c>
      <c r="O253" s="414">
        <v>10</v>
      </c>
      <c r="P253" s="414">
        <v>11</v>
      </c>
      <c r="Q253" s="414">
        <v>12</v>
      </c>
      <c r="R253" s="414">
        <v>13</v>
      </c>
      <c r="S253" s="414">
        <v>14</v>
      </c>
      <c r="T253" s="414">
        <v>15</v>
      </c>
      <c r="U253" s="414">
        <v>16</v>
      </c>
      <c r="V253" s="414">
        <v>17</v>
      </c>
      <c r="W253" s="414">
        <v>18</v>
      </c>
      <c r="X253" s="414">
        <v>19</v>
      </c>
      <c r="Y253" s="414">
        <v>20</v>
      </c>
      <c r="Z253" s="414">
        <v>21</v>
      </c>
      <c r="AA253" s="414">
        <v>22</v>
      </c>
      <c r="AB253" s="414">
        <v>23</v>
      </c>
      <c r="AC253" s="414">
        <v>24</v>
      </c>
      <c r="AD253" s="414">
        <v>25</v>
      </c>
      <c r="AE253" s="414">
        <v>26</v>
      </c>
      <c r="AF253" s="414">
        <v>27</v>
      </c>
      <c r="AG253" s="414">
        <v>28</v>
      </c>
      <c r="AH253" s="414">
        <v>29</v>
      </c>
      <c r="AI253" s="414">
        <v>30</v>
      </c>
      <c r="AJ253" s="414">
        <v>31</v>
      </c>
      <c r="AK253" s="414">
        <v>32</v>
      </c>
      <c r="AL253" s="414">
        <v>33</v>
      </c>
      <c r="AM253" s="414">
        <v>34</v>
      </c>
      <c r="AN253" s="414">
        <v>35</v>
      </c>
      <c r="AO253" s="414">
        <v>36</v>
      </c>
      <c r="AP253" s="414">
        <v>37</v>
      </c>
      <c r="AQ253" s="414">
        <v>38</v>
      </c>
      <c r="AR253" s="414">
        <v>39</v>
      </c>
      <c r="AS253" s="414">
        <v>40</v>
      </c>
      <c r="AT253" s="414">
        <v>41</v>
      </c>
      <c r="AU253" s="414">
        <v>42</v>
      </c>
      <c r="AV253" s="414">
        <v>43</v>
      </c>
      <c r="AW253" s="414">
        <v>44</v>
      </c>
      <c r="AX253" s="414">
        <v>45</v>
      </c>
      <c r="AY253" s="414">
        <v>46</v>
      </c>
      <c r="AZ253" s="414">
        <v>47</v>
      </c>
      <c r="BA253" s="414">
        <v>48</v>
      </c>
      <c r="BB253" s="414">
        <v>49</v>
      </c>
      <c r="BD253" s="414">
        <v>50</v>
      </c>
      <c r="BE253" s="414">
        <v>51</v>
      </c>
      <c r="BF253" s="414">
        <v>52</v>
      </c>
      <c r="BG253" s="414">
        <v>53</v>
      </c>
    </row>
    <row r="254" spans="1:59" x14ac:dyDescent="0.2">
      <c r="A254" s="414" t="str">
        <f t="shared" ca="1" si="1"/>
        <v/>
      </c>
      <c r="B254" s="414" t="str">
        <f t="shared" ca="1" si="1"/>
        <v/>
      </c>
      <c r="E254" s="414" t="s">
        <v>157</v>
      </c>
      <c r="F254" s="414">
        <v>24</v>
      </c>
      <c r="G254" s="414">
        <v>45</v>
      </c>
      <c r="H254" s="414">
        <v>17</v>
      </c>
      <c r="I254" s="414">
        <v>11</v>
      </c>
      <c r="J254" s="414">
        <v>8</v>
      </c>
      <c r="K254" s="414">
        <v>39</v>
      </c>
      <c r="L254" s="414">
        <v>28</v>
      </c>
      <c r="M254" s="414">
        <v>42</v>
      </c>
      <c r="N254" s="414">
        <v>18</v>
      </c>
      <c r="O254" s="414">
        <v>1</v>
      </c>
      <c r="P254" s="414">
        <v>40</v>
      </c>
      <c r="Q254" s="414">
        <v>43</v>
      </c>
      <c r="R254" s="414">
        <v>51</v>
      </c>
      <c r="S254" s="414">
        <v>31</v>
      </c>
      <c r="T254" s="414">
        <v>16</v>
      </c>
      <c r="U254" s="414">
        <v>4</v>
      </c>
      <c r="V254" s="414">
        <v>52</v>
      </c>
      <c r="W254" s="414">
        <v>32</v>
      </c>
      <c r="X254" s="414">
        <v>46</v>
      </c>
      <c r="Y254" s="414">
        <v>26</v>
      </c>
      <c r="Z254" s="414">
        <v>30</v>
      </c>
      <c r="AA254" s="414">
        <v>9</v>
      </c>
      <c r="AB254" s="414">
        <v>19</v>
      </c>
      <c r="AC254" s="414">
        <v>3</v>
      </c>
      <c r="AD254" s="414">
        <v>48</v>
      </c>
      <c r="AE254" s="414">
        <v>14</v>
      </c>
      <c r="AF254" s="414">
        <v>49</v>
      </c>
      <c r="AG254" s="414">
        <v>7</v>
      </c>
      <c r="AH254" s="414">
        <v>23</v>
      </c>
      <c r="AI254" s="414">
        <v>2</v>
      </c>
      <c r="AJ254" s="414">
        <v>10</v>
      </c>
      <c r="AK254" s="414">
        <v>33</v>
      </c>
      <c r="AL254" s="414">
        <v>53</v>
      </c>
      <c r="AM254" s="414">
        <v>41</v>
      </c>
      <c r="AN254" s="414">
        <v>21</v>
      </c>
      <c r="AO254" s="414">
        <v>15</v>
      </c>
      <c r="AP254" s="414">
        <v>38</v>
      </c>
      <c r="AQ254" s="414">
        <v>27</v>
      </c>
      <c r="AR254" s="414">
        <v>47</v>
      </c>
      <c r="AS254" s="414">
        <v>50</v>
      </c>
      <c r="AT254" s="414">
        <v>34</v>
      </c>
      <c r="AU254" s="414">
        <v>5</v>
      </c>
      <c r="AV254" s="414">
        <v>29</v>
      </c>
      <c r="AW254" s="414">
        <v>22</v>
      </c>
      <c r="AX254" s="414">
        <v>36</v>
      </c>
      <c r="AY254" s="414">
        <v>35</v>
      </c>
      <c r="AZ254" s="414">
        <v>13</v>
      </c>
      <c r="BA254" s="414">
        <v>25</v>
      </c>
      <c r="BB254" s="414">
        <v>37</v>
      </c>
      <c r="BD254" s="414">
        <v>20</v>
      </c>
      <c r="BE254" s="414">
        <v>44</v>
      </c>
      <c r="BF254" s="414">
        <v>12</v>
      </c>
      <c r="BG254" s="414">
        <v>6</v>
      </c>
    </row>
    <row r="255" spans="1:59" x14ac:dyDescent="0.2">
      <c r="A255" s="414" t="str">
        <f t="shared" ca="1" si="1"/>
        <v/>
      </c>
      <c r="B255" s="414" t="str">
        <f t="shared" ca="1" si="1"/>
        <v/>
      </c>
    </row>
    <row r="256" spans="1:59" x14ac:dyDescent="0.2">
      <c r="A256" s="414" t="str">
        <f t="shared" ca="1" si="1"/>
        <v/>
      </c>
      <c r="B256" s="414" t="str">
        <f t="shared" ca="1" si="1"/>
        <v/>
      </c>
    </row>
    <row r="257" spans="1:64" x14ac:dyDescent="0.2">
      <c r="A257" s="414" t="str">
        <f t="shared" ca="1" si="1"/>
        <v/>
      </c>
      <c r="B257" s="414" t="str">
        <f t="shared" ca="1" si="1"/>
        <v/>
      </c>
      <c r="D257" s="433">
        <v>54</v>
      </c>
      <c r="E257" s="433" t="s">
        <v>179</v>
      </c>
    </row>
    <row r="258" spans="1:64" x14ac:dyDescent="0.2">
      <c r="E258" s="414" t="s">
        <v>130</v>
      </c>
      <c r="F258" s="414">
        <v>1</v>
      </c>
      <c r="G258" s="414">
        <v>2</v>
      </c>
      <c r="H258" s="414">
        <v>3</v>
      </c>
      <c r="I258" s="414">
        <v>4</v>
      </c>
      <c r="J258" s="414">
        <v>5</v>
      </c>
      <c r="K258" s="414">
        <v>6</v>
      </c>
      <c r="L258" s="414">
        <v>7</v>
      </c>
      <c r="M258" s="414">
        <v>8</v>
      </c>
      <c r="N258" s="414">
        <v>9</v>
      </c>
      <c r="O258" s="414">
        <v>10</v>
      </c>
      <c r="P258" s="414">
        <v>11</v>
      </c>
      <c r="Q258" s="414">
        <v>12</v>
      </c>
      <c r="R258" s="414">
        <v>13</v>
      </c>
      <c r="S258" s="414">
        <v>14</v>
      </c>
      <c r="T258" s="414">
        <v>15</v>
      </c>
      <c r="U258" s="414">
        <v>16</v>
      </c>
      <c r="V258" s="414">
        <v>17</v>
      </c>
      <c r="W258" s="414">
        <v>18</v>
      </c>
      <c r="X258" s="414">
        <v>19</v>
      </c>
      <c r="Y258" s="414">
        <v>20</v>
      </c>
      <c r="Z258" s="414">
        <v>21</v>
      </c>
      <c r="AA258" s="414">
        <v>22</v>
      </c>
      <c r="AB258" s="414">
        <v>23</v>
      </c>
      <c r="AC258" s="414">
        <v>24</v>
      </c>
      <c r="AD258" s="414">
        <v>25</v>
      </c>
      <c r="AE258" s="414">
        <v>26</v>
      </c>
      <c r="AF258" s="414">
        <v>27</v>
      </c>
      <c r="AG258" s="414">
        <v>28</v>
      </c>
      <c r="AH258" s="414">
        <v>29</v>
      </c>
      <c r="AI258" s="414">
        <v>30</v>
      </c>
      <c r="AJ258" s="414">
        <v>31</v>
      </c>
      <c r="AK258" s="414">
        <v>32</v>
      </c>
      <c r="AL258" s="414">
        <v>33</v>
      </c>
      <c r="AM258" s="414">
        <v>34</v>
      </c>
      <c r="AN258" s="414">
        <v>35</v>
      </c>
      <c r="AO258" s="414">
        <v>36</v>
      </c>
      <c r="AP258" s="414">
        <v>37</v>
      </c>
      <c r="AQ258" s="414">
        <v>38</v>
      </c>
      <c r="AR258" s="414">
        <v>39</v>
      </c>
      <c r="AS258" s="414">
        <v>40</v>
      </c>
      <c r="AT258" s="414">
        <v>41</v>
      </c>
      <c r="AU258" s="414">
        <v>42</v>
      </c>
      <c r="AV258" s="414">
        <v>43</v>
      </c>
      <c r="AW258" s="414">
        <v>44</v>
      </c>
      <c r="AX258" s="414">
        <v>45</v>
      </c>
      <c r="AY258" s="414">
        <v>46</v>
      </c>
      <c r="AZ258" s="414">
        <v>47</v>
      </c>
      <c r="BA258" s="414">
        <v>48</v>
      </c>
      <c r="BB258" s="414">
        <v>49</v>
      </c>
      <c r="BC258" s="414">
        <v>50</v>
      </c>
      <c r="BD258" s="414">
        <v>51</v>
      </c>
      <c r="BE258" s="414">
        <v>52</v>
      </c>
      <c r="BF258" s="414">
        <v>53</v>
      </c>
      <c r="BG258" s="414">
        <v>54</v>
      </c>
    </row>
    <row r="259" spans="1:64" x14ac:dyDescent="0.2">
      <c r="E259" s="414" t="s">
        <v>157</v>
      </c>
      <c r="F259" s="414">
        <v>5</v>
      </c>
      <c r="G259" s="414">
        <v>40</v>
      </c>
      <c r="H259" s="414">
        <v>12</v>
      </c>
      <c r="I259" s="414">
        <v>52</v>
      </c>
      <c r="J259" s="414">
        <v>31</v>
      </c>
      <c r="K259" s="414">
        <v>45</v>
      </c>
      <c r="L259" s="414">
        <v>15</v>
      </c>
      <c r="M259" s="414">
        <v>19</v>
      </c>
      <c r="N259" s="414">
        <v>6</v>
      </c>
      <c r="O259" s="414">
        <v>2</v>
      </c>
      <c r="P259" s="414">
        <v>14</v>
      </c>
      <c r="Q259" s="414">
        <v>3</v>
      </c>
      <c r="R259" s="414">
        <v>7</v>
      </c>
      <c r="S259" s="414">
        <v>41</v>
      </c>
      <c r="T259" s="414">
        <v>47</v>
      </c>
      <c r="U259" s="414">
        <v>44</v>
      </c>
      <c r="V259" s="414">
        <v>53</v>
      </c>
      <c r="W259" s="414">
        <v>20</v>
      </c>
      <c r="X259" s="414">
        <v>1</v>
      </c>
      <c r="Y259" s="414">
        <v>27</v>
      </c>
      <c r="Z259" s="414">
        <v>30</v>
      </c>
      <c r="AA259" s="414">
        <v>9</v>
      </c>
      <c r="AB259" s="414">
        <v>32</v>
      </c>
      <c r="AC259" s="414">
        <v>51</v>
      </c>
      <c r="AD259" s="414">
        <v>23</v>
      </c>
      <c r="AE259" s="414">
        <v>50</v>
      </c>
      <c r="AF259" s="414">
        <v>13</v>
      </c>
      <c r="AG259" s="414">
        <v>34</v>
      </c>
      <c r="AH259" s="414">
        <v>26</v>
      </c>
      <c r="AI259" s="414">
        <v>18</v>
      </c>
      <c r="AJ259" s="414">
        <v>4</v>
      </c>
      <c r="AK259" s="414">
        <v>25</v>
      </c>
      <c r="AL259" s="414">
        <v>10</v>
      </c>
      <c r="AM259" s="414">
        <v>28</v>
      </c>
      <c r="AN259" s="414">
        <v>36</v>
      </c>
      <c r="AO259" s="414">
        <v>49</v>
      </c>
      <c r="AP259" s="414">
        <v>33</v>
      </c>
      <c r="AQ259" s="414">
        <v>42</v>
      </c>
      <c r="AR259" s="414">
        <v>17</v>
      </c>
      <c r="AS259" s="414">
        <v>37</v>
      </c>
      <c r="AT259" s="414">
        <v>35</v>
      </c>
      <c r="AU259" s="414">
        <v>38</v>
      </c>
      <c r="AV259" s="414">
        <v>29</v>
      </c>
      <c r="AW259" s="414">
        <v>21</v>
      </c>
      <c r="AX259" s="414">
        <v>46</v>
      </c>
      <c r="AY259" s="414">
        <v>54</v>
      </c>
      <c r="AZ259" s="414">
        <v>8</v>
      </c>
      <c r="BA259" s="414">
        <v>24</v>
      </c>
      <c r="BB259" s="414">
        <v>16</v>
      </c>
      <c r="BC259" s="414">
        <v>43</v>
      </c>
      <c r="BD259" s="414">
        <v>39</v>
      </c>
      <c r="BE259" s="414">
        <v>48</v>
      </c>
      <c r="BF259" s="414">
        <v>22</v>
      </c>
      <c r="BG259" s="414">
        <v>11</v>
      </c>
    </row>
    <row r="262" spans="1:64" x14ac:dyDescent="0.2">
      <c r="D262" s="433">
        <v>55</v>
      </c>
      <c r="E262" s="433" t="s">
        <v>179</v>
      </c>
    </row>
    <row r="263" spans="1:64" x14ac:dyDescent="0.2">
      <c r="E263" s="414" t="s">
        <v>130</v>
      </c>
      <c r="F263" s="414">
        <v>1</v>
      </c>
      <c r="G263" s="414">
        <v>2</v>
      </c>
      <c r="H263" s="414">
        <v>3</v>
      </c>
      <c r="I263" s="414">
        <v>4</v>
      </c>
      <c r="J263" s="414">
        <v>5</v>
      </c>
      <c r="K263" s="414">
        <v>6</v>
      </c>
      <c r="L263" s="414">
        <v>7</v>
      </c>
      <c r="M263" s="414">
        <v>8</v>
      </c>
      <c r="N263" s="414">
        <v>9</v>
      </c>
      <c r="O263" s="414">
        <v>10</v>
      </c>
      <c r="P263" s="414">
        <v>11</v>
      </c>
      <c r="Q263" s="414">
        <v>12</v>
      </c>
      <c r="R263" s="414">
        <v>13</v>
      </c>
      <c r="S263" s="414">
        <v>14</v>
      </c>
      <c r="T263" s="414">
        <v>15</v>
      </c>
      <c r="U263" s="414">
        <v>16</v>
      </c>
      <c r="V263" s="414">
        <v>17</v>
      </c>
      <c r="W263" s="414">
        <v>18</v>
      </c>
      <c r="X263" s="414">
        <v>19</v>
      </c>
      <c r="Y263" s="414">
        <v>20</v>
      </c>
      <c r="Z263" s="414">
        <v>21</v>
      </c>
      <c r="AA263" s="414">
        <v>22</v>
      </c>
      <c r="AB263" s="414">
        <v>23</v>
      </c>
      <c r="AC263" s="414">
        <v>24</v>
      </c>
      <c r="AD263" s="414">
        <v>25</v>
      </c>
      <c r="AE263" s="414">
        <v>26</v>
      </c>
      <c r="AF263" s="414">
        <v>27</v>
      </c>
      <c r="AG263" s="414">
        <v>28</v>
      </c>
      <c r="AH263" s="414">
        <v>29</v>
      </c>
      <c r="AI263" s="414">
        <v>30</v>
      </c>
      <c r="AJ263" s="414">
        <v>31</v>
      </c>
      <c r="AK263" s="414">
        <v>32</v>
      </c>
      <c r="AL263" s="414">
        <v>33</v>
      </c>
      <c r="AM263" s="414">
        <v>34</v>
      </c>
      <c r="AN263" s="414">
        <v>35</v>
      </c>
      <c r="AO263" s="414">
        <v>36</v>
      </c>
      <c r="AP263" s="414">
        <v>37</v>
      </c>
      <c r="AQ263" s="414">
        <v>38</v>
      </c>
      <c r="AR263" s="414">
        <v>39</v>
      </c>
      <c r="AS263" s="414">
        <v>40</v>
      </c>
      <c r="AT263" s="414">
        <v>41</v>
      </c>
      <c r="AU263" s="414">
        <v>42</v>
      </c>
      <c r="AV263" s="414">
        <v>43</v>
      </c>
      <c r="AW263" s="414">
        <v>44</v>
      </c>
      <c r="AX263" s="414">
        <v>45</v>
      </c>
      <c r="AY263" s="414">
        <v>46</v>
      </c>
      <c r="AZ263" s="414">
        <v>47</v>
      </c>
      <c r="BA263" s="414">
        <v>48</v>
      </c>
      <c r="BB263" s="414">
        <v>49</v>
      </c>
      <c r="BC263" s="414">
        <v>50</v>
      </c>
      <c r="BD263" s="414">
        <v>51</v>
      </c>
      <c r="BE263" s="414">
        <v>52</v>
      </c>
      <c r="BF263" s="414">
        <v>53</v>
      </c>
      <c r="BG263" s="414">
        <v>54</v>
      </c>
      <c r="BH263" s="414">
        <v>55</v>
      </c>
    </row>
    <row r="264" spans="1:64" x14ac:dyDescent="0.2">
      <c r="E264" s="414" t="s">
        <v>157</v>
      </c>
      <c r="F264" s="414">
        <v>45</v>
      </c>
      <c r="G264" s="414">
        <v>53</v>
      </c>
      <c r="H264" s="414">
        <v>4</v>
      </c>
      <c r="I264" s="414">
        <v>46</v>
      </c>
      <c r="J264" s="414">
        <v>12</v>
      </c>
      <c r="K264" s="414">
        <v>39</v>
      </c>
      <c r="L264" s="414">
        <v>10</v>
      </c>
      <c r="M264" s="414">
        <v>34</v>
      </c>
      <c r="N264" s="414">
        <v>42</v>
      </c>
      <c r="O264" s="414">
        <v>26</v>
      </c>
      <c r="P264" s="414">
        <v>35</v>
      </c>
      <c r="Q264" s="414">
        <v>49</v>
      </c>
      <c r="R264" s="414">
        <v>25</v>
      </c>
      <c r="S264" s="414">
        <v>37</v>
      </c>
      <c r="T264" s="414">
        <v>52</v>
      </c>
      <c r="U264" s="414">
        <v>15</v>
      </c>
      <c r="V264" s="414">
        <v>55</v>
      </c>
      <c r="W264" s="414">
        <v>24</v>
      </c>
      <c r="X264" s="414">
        <v>33</v>
      </c>
      <c r="Y264" s="414">
        <v>6</v>
      </c>
      <c r="Z264" s="414">
        <v>54</v>
      </c>
      <c r="AA264" s="414">
        <v>43</v>
      </c>
      <c r="AB264" s="414">
        <v>50</v>
      </c>
      <c r="AC264" s="414">
        <v>16</v>
      </c>
      <c r="AD264" s="414">
        <v>7</v>
      </c>
      <c r="AE264" s="414">
        <v>40</v>
      </c>
      <c r="AF264" s="414">
        <v>8</v>
      </c>
      <c r="AG264" s="414">
        <v>17</v>
      </c>
      <c r="AH264" s="414">
        <v>41</v>
      </c>
      <c r="AI264" s="414">
        <v>51</v>
      </c>
      <c r="AJ264" s="414">
        <v>5</v>
      </c>
      <c r="AK264" s="414">
        <v>23</v>
      </c>
      <c r="AL264" s="414">
        <v>27</v>
      </c>
      <c r="AM264" s="414">
        <v>18</v>
      </c>
      <c r="AN264" s="414">
        <v>11</v>
      </c>
      <c r="AO264" s="414">
        <v>30</v>
      </c>
      <c r="AP264" s="414">
        <v>13</v>
      </c>
      <c r="AQ264" s="414">
        <v>32</v>
      </c>
      <c r="AR264" s="414">
        <v>38</v>
      </c>
      <c r="AS264" s="414">
        <v>1</v>
      </c>
      <c r="AT264" s="414">
        <v>14</v>
      </c>
      <c r="AU264" s="414">
        <v>29</v>
      </c>
      <c r="AV264" s="414">
        <v>22</v>
      </c>
      <c r="AW264" s="414">
        <v>48</v>
      </c>
      <c r="AX264" s="414">
        <v>2</v>
      </c>
      <c r="AY264" s="414">
        <v>19</v>
      </c>
      <c r="AZ264" s="414">
        <v>44</v>
      </c>
      <c r="BA264" s="414">
        <v>47</v>
      </c>
      <c r="BB264" s="414">
        <v>21</v>
      </c>
      <c r="BC264" s="414">
        <v>31</v>
      </c>
      <c r="BD264" s="414">
        <v>20</v>
      </c>
      <c r="BE264" s="414">
        <v>3</v>
      </c>
      <c r="BF264" s="414">
        <v>9</v>
      </c>
      <c r="BG264" s="414">
        <v>36</v>
      </c>
      <c r="BH264" s="414">
        <v>28</v>
      </c>
    </row>
    <row r="267" spans="1:64" x14ac:dyDescent="0.2">
      <c r="D267" s="433">
        <v>56</v>
      </c>
      <c r="E267" s="433" t="s">
        <v>179</v>
      </c>
    </row>
    <row r="268" spans="1:64" x14ac:dyDescent="0.2">
      <c r="E268" s="414" t="s">
        <v>130</v>
      </c>
      <c r="F268" s="414">
        <v>1</v>
      </c>
      <c r="G268" s="414">
        <v>2</v>
      </c>
      <c r="H268" s="414">
        <v>3</v>
      </c>
      <c r="I268" s="414">
        <v>4</v>
      </c>
      <c r="J268" s="414">
        <v>5</v>
      </c>
      <c r="K268" s="414">
        <v>6</v>
      </c>
      <c r="L268" s="414">
        <v>7</v>
      </c>
      <c r="M268" s="414">
        <v>8</v>
      </c>
      <c r="N268" s="414">
        <v>9</v>
      </c>
      <c r="O268" s="414">
        <v>10</v>
      </c>
      <c r="P268" s="414">
        <v>11</v>
      </c>
      <c r="Q268" s="414">
        <v>12</v>
      </c>
      <c r="R268" s="414">
        <v>13</v>
      </c>
      <c r="S268" s="414">
        <v>14</v>
      </c>
      <c r="T268" s="414">
        <v>15</v>
      </c>
      <c r="U268" s="414">
        <v>16</v>
      </c>
      <c r="V268" s="414">
        <v>17</v>
      </c>
      <c r="W268" s="414">
        <v>18</v>
      </c>
      <c r="X268" s="414">
        <v>19</v>
      </c>
      <c r="Y268" s="414">
        <v>20</v>
      </c>
      <c r="Z268" s="414">
        <v>21</v>
      </c>
      <c r="AA268" s="414">
        <v>22</v>
      </c>
      <c r="AB268" s="414">
        <v>23</v>
      </c>
      <c r="AC268" s="414">
        <v>24</v>
      </c>
      <c r="AD268" s="414">
        <v>25</v>
      </c>
      <c r="AE268" s="414">
        <v>26</v>
      </c>
      <c r="AF268" s="414">
        <v>27</v>
      </c>
      <c r="AG268" s="414">
        <v>28</v>
      </c>
      <c r="AH268" s="414">
        <v>29</v>
      </c>
      <c r="AI268" s="414">
        <v>30</v>
      </c>
      <c r="AJ268" s="414">
        <v>31</v>
      </c>
      <c r="AK268" s="414">
        <v>32</v>
      </c>
      <c r="AL268" s="414">
        <v>33</v>
      </c>
      <c r="AM268" s="414">
        <v>34</v>
      </c>
      <c r="AN268" s="414">
        <v>35</v>
      </c>
      <c r="AO268" s="414">
        <v>36</v>
      </c>
      <c r="AP268" s="414">
        <v>37</v>
      </c>
      <c r="AQ268" s="414">
        <v>38</v>
      </c>
      <c r="AR268" s="414">
        <v>39</v>
      </c>
      <c r="AS268" s="414">
        <v>40</v>
      </c>
      <c r="AT268" s="414">
        <v>41</v>
      </c>
      <c r="AU268" s="414">
        <v>42</v>
      </c>
      <c r="AV268" s="414">
        <v>43</v>
      </c>
      <c r="AW268" s="414">
        <v>44</v>
      </c>
      <c r="AY268" s="414">
        <v>45</v>
      </c>
      <c r="AZ268" s="414">
        <v>46</v>
      </c>
      <c r="BA268" s="414">
        <v>47</v>
      </c>
      <c r="BB268" s="414">
        <v>48</v>
      </c>
      <c r="BD268" s="414">
        <v>49</v>
      </c>
      <c r="BE268" s="414">
        <v>50</v>
      </c>
      <c r="BF268" s="414">
        <v>51</v>
      </c>
      <c r="BG268" s="414">
        <v>52</v>
      </c>
      <c r="BI268" s="414">
        <v>53</v>
      </c>
      <c r="BJ268" s="414">
        <v>54</v>
      </c>
      <c r="BK268" s="414">
        <v>55</v>
      </c>
      <c r="BL268" s="414">
        <v>56</v>
      </c>
    </row>
    <row r="269" spans="1:64" x14ac:dyDescent="0.2">
      <c r="E269" s="414" t="s">
        <v>157</v>
      </c>
      <c r="F269" s="414">
        <v>5</v>
      </c>
      <c r="G269" s="414">
        <v>55</v>
      </c>
      <c r="H269" s="414">
        <v>35</v>
      </c>
      <c r="I269" s="414">
        <v>45</v>
      </c>
      <c r="J269" s="414">
        <v>50</v>
      </c>
      <c r="K269" s="414">
        <v>39</v>
      </c>
      <c r="L269" s="414">
        <v>44</v>
      </c>
      <c r="M269" s="414">
        <v>17</v>
      </c>
      <c r="N269" s="414">
        <v>28</v>
      </c>
      <c r="O269" s="414">
        <v>53</v>
      </c>
      <c r="P269" s="414">
        <v>29</v>
      </c>
      <c r="Q269" s="414">
        <v>43</v>
      </c>
      <c r="R269" s="414">
        <v>48</v>
      </c>
      <c r="S269" s="414">
        <v>49</v>
      </c>
      <c r="T269" s="414">
        <v>16</v>
      </c>
      <c r="U269" s="414">
        <v>25</v>
      </c>
      <c r="V269" s="414">
        <v>47</v>
      </c>
      <c r="W269" s="414">
        <v>2</v>
      </c>
      <c r="X269" s="414">
        <v>8</v>
      </c>
      <c r="Y269" s="414">
        <v>31</v>
      </c>
      <c r="Z269" s="414">
        <v>9</v>
      </c>
      <c r="AA269" s="414">
        <v>23</v>
      </c>
      <c r="AB269" s="414">
        <v>42</v>
      </c>
      <c r="AC269" s="414">
        <v>11</v>
      </c>
      <c r="AD269" s="414">
        <v>54</v>
      </c>
      <c r="AE269" s="414">
        <v>4</v>
      </c>
      <c r="AF269" s="414">
        <v>38</v>
      </c>
      <c r="AG269" s="414">
        <v>22</v>
      </c>
      <c r="AH269" s="414">
        <v>51</v>
      </c>
      <c r="AI269" s="414">
        <v>32</v>
      </c>
      <c r="AJ269" s="414">
        <v>14</v>
      </c>
      <c r="AK269" s="414">
        <v>30</v>
      </c>
      <c r="AL269" s="414">
        <v>46</v>
      </c>
      <c r="AM269" s="414">
        <v>36</v>
      </c>
      <c r="AN269" s="414">
        <v>41</v>
      </c>
      <c r="AO269" s="414">
        <v>56</v>
      </c>
      <c r="AP269" s="414">
        <v>52</v>
      </c>
      <c r="AQ269" s="414">
        <v>37</v>
      </c>
      <c r="AR269" s="414">
        <v>13</v>
      </c>
      <c r="AS269" s="414">
        <v>6</v>
      </c>
      <c r="AT269" s="414">
        <v>19</v>
      </c>
      <c r="AU269" s="414">
        <v>24</v>
      </c>
      <c r="AV269" s="414">
        <v>12</v>
      </c>
      <c r="AW269" s="414">
        <v>7</v>
      </c>
      <c r="AY269" s="414">
        <v>40</v>
      </c>
      <c r="AZ269" s="414">
        <v>3</v>
      </c>
      <c r="BA269" s="414">
        <v>27</v>
      </c>
      <c r="BB269" s="414">
        <v>21</v>
      </c>
      <c r="BD269" s="414">
        <v>15</v>
      </c>
      <c r="BE269" s="414">
        <v>33</v>
      </c>
      <c r="BF269" s="414">
        <v>20</v>
      </c>
      <c r="BG269" s="414">
        <v>26</v>
      </c>
      <c r="BI269" s="414">
        <v>10</v>
      </c>
      <c r="BJ269" s="414">
        <v>18</v>
      </c>
      <c r="BK269" s="414">
        <v>34</v>
      </c>
      <c r="BL269" s="414">
        <v>1</v>
      </c>
    </row>
    <row r="272" spans="1:64" x14ac:dyDescent="0.2">
      <c r="D272" s="433">
        <v>57</v>
      </c>
      <c r="E272" s="433" t="s">
        <v>179</v>
      </c>
    </row>
    <row r="273" spans="4:65" x14ac:dyDescent="0.2">
      <c r="E273" s="414" t="s">
        <v>130</v>
      </c>
      <c r="F273" s="414">
        <v>1</v>
      </c>
      <c r="G273" s="414">
        <v>2</v>
      </c>
      <c r="H273" s="414">
        <v>3</v>
      </c>
      <c r="I273" s="414">
        <v>4</v>
      </c>
      <c r="J273" s="414">
        <v>5</v>
      </c>
      <c r="K273" s="414">
        <v>6</v>
      </c>
      <c r="L273" s="414">
        <v>7</v>
      </c>
      <c r="M273" s="414">
        <v>8</v>
      </c>
      <c r="N273" s="414">
        <v>9</v>
      </c>
      <c r="O273" s="414">
        <v>10</v>
      </c>
      <c r="P273" s="414">
        <v>11</v>
      </c>
      <c r="Q273" s="414">
        <v>12</v>
      </c>
      <c r="R273" s="414">
        <v>13</v>
      </c>
      <c r="S273" s="414">
        <v>14</v>
      </c>
      <c r="T273" s="414">
        <v>15</v>
      </c>
      <c r="U273" s="414">
        <v>16</v>
      </c>
      <c r="V273" s="414">
        <v>17</v>
      </c>
      <c r="W273" s="414">
        <v>18</v>
      </c>
      <c r="X273" s="414">
        <v>19</v>
      </c>
      <c r="Y273" s="414">
        <v>20</v>
      </c>
      <c r="Z273" s="414">
        <v>21</v>
      </c>
      <c r="AA273" s="414">
        <v>22</v>
      </c>
      <c r="AB273" s="414">
        <v>23</v>
      </c>
      <c r="AC273" s="414">
        <v>24</v>
      </c>
      <c r="AD273" s="414">
        <v>25</v>
      </c>
      <c r="AE273" s="414">
        <v>26</v>
      </c>
      <c r="AF273" s="414">
        <v>27</v>
      </c>
      <c r="AG273" s="414">
        <v>28</v>
      </c>
      <c r="AH273" s="414">
        <v>29</v>
      </c>
      <c r="AI273" s="414">
        <v>30</v>
      </c>
      <c r="AJ273" s="414">
        <v>31</v>
      </c>
      <c r="AK273" s="414">
        <v>32</v>
      </c>
      <c r="AL273" s="414">
        <v>33</v>
      </c>
      <c r="AM273" s="414">
        <v>34</v>
      </c>
      <c r="AN273" s="414">
        <v>35</v>
      </c>
      <c r="AO273" s="414">
        <v>36</v>
      </c>
      <c r="AP273" s="414">
        <v>37</v>
      </c>
      <c r="AQ273" s="414">
        <v>38</v>
      </c>
      <c r="AR273" s="414">
        <v>39</v>
      </c>
      <c r="AS273" s="414">
        <v>40</v>
      </c>
      <c r="AT273" s="414">
        <v>41</v>
      </c>
      <c r="AU273" s="414">
        <v>42</v>
      </c>
      <c r="AV273" s="414">
        <v>43</v>
      </c>
      <c r="AW273" s="414">
        <v>44</v>
      </c>
      <c r="AX273" s="414">
        <v>45</v>
      </c>
      <c r="AY273" s="414">
        <v>46</v>
      </c>
      <c r="AZ273" s="414">
        <v>47</v>
      </c>
      <c r="BA273" s="414">
        <v>48</v>
      </c>
      <c r="BB273" s="414">
        <v>49</v>
      </c>
      <c r="BD273" s="414">
        <v>50</v>
      </c>
      <c r="BE273" s="414">
        <v>51</v>
      </c>
      <c r="BF273" s="414">
        <v>52</v>
      </c>
      <c r="BG273" s="414">
        <v>53</v>
      </c>
      <c r="BI273" s="414">
        <v>54</v>
      </c>
      <c r="BJ273" s="414">
        <v>55</v>
      </c>
      <c r="BK273" s="414">
        <v>56</v>
      </c>
      <c r="BL273" s="414">
        <v>57</v>
      </c>
    </row>
    <row r="274" spans="4:65" x14ac:dyDescent="0.2">
      <c r="E274" s="414" t="s">
        <v>157</v>
      </c>
      <c r="F274" s="414">
        <v>14</v>
      </c>
      <c r="G274" s="414">
        <v>33</v>
      </c>
      <c r="H274" s="414">
        <v>55</v>
      </c>
      <c r="I274" s="414">
        <v>8</v>
      </c>
      <c r="J274" s="414">
        <v>21</v>
      </c>
      <c r="K274" s="414">
        <v>20</v>
      </c>
      <c r="L274" s="414">
        <v>56</v>
      </c>
      <c r="M274" s="414">
        <v>37</v>
      </c>
      <c r="N274" s="414">
        <v>3</v>
      </c>
      <c r="O274" s="414">
        <v>31</v>
      </c>
      <c r="P274" s="414">
        <v>40</v>
      </c>
      <c r="Q274" s="414">
        <v>57</v>
      </c>
      <c r="R274" s="414">
        <v>30</v>
      </c>
      <c r="S274" s="414">
        <v>50</v>
      </c>
      <c r="T274" s="414">
        <v>47</v>
      </c>
      <c r="U274" s="414">
        <v>39</v>
      </c>
      <c r="V274" s="414">
        <v>49</v>
      </c>
      <c r="W274" s="414">
        <v>19</v>
      </c>
      <c r="X274" s="414">
        <v>1</v>
      </c>
      <c r="Y274" s="414">
        <v>26</v>
      </c>
      <c r="Z274" s="414">
        <v>5</v>
      </c>
      <c r="AA274" s="414">
        <v>48</v>
      </c>
      <c r="AB274" s="414">
        <v>42</v>
      </c>
      <c r="AC274" s="414">
        <v>12</v>
      </c>
      <c r="AD274" s="414">
        <v>54</v>
      </c>
      <c r="AE274" s="414">
        <v>44</v>
      </c>
      <c r="AF274" s="414">
        <v>23</v>
      </c>
      <c r="AG274" s="414">
        <v>2</v>
      </c>
      <c r="AH274" s="414">
        <v>51</v>
      </c>
      <c r="AI274" s="414">
        <v>27</v>
      </c>
      <c r="AJ274" s="414">
        <v>10</v>
      </c>
      <c r="AK274" s="414">
        <v>52</v>
      </c>
      <c r="AL274" s="414">
        <v>17</v>
      </c>
      <c r="AM274" s="414">
        <v>46</v>
      </c>
      <c r="AN274" s="414">
        <v>36</v>
      </c>
      <c r="AO274" s="414">
        <v>35</v>
      </c>
      <c r="AP274" s="414">
        <v>9</v>
      </c>
      <c r="AQ274" s="414">
        <v>53</v>
      </c>
      <c r="AR274" s="414">
        <v>41</v>
      </c>
      <c r="AS274" s="414">
        <v>11</v>
      </c>
      <c r="AT274" s="414">
        <v>25</v>
      </c>
      <c r="AU274" s="414">
        <v>13</v>
      </c>
      <c r="AV274" s="414">
        <v>45</v>
      </c>
      <c r="AW274" s="414">
        <v>6</v>
      </c>
      <c r="AX274" s="414">
        <v>18</v>
      </c>
      <c r="AY274" s="414">
        <v>34</v>
      </c>
      <c r="AZ274" s="414">
        <v>43</v>
      </c>
      <c r="BA274" s="414">
        <v>22</v>
      </c>
      <c r="BB274" s="414">
        <v>16</v>
      </c>
      <c r="BD274" s="414">
        <v>15</v>
      </c>
      <c r="BE274" s="414">
        <v>29</v>
      </c>
      <c r="BF274" s="414">
        <v>4</v>
      </c>
      <c r="BG274" s="414">
        <v>38</v>
      </c>
      <c r="BI274" s="414">
        <v>24</v>
      </c>
      <c r="BJ274" s="414">
        <v>28</v>
      </c>
      <c r="BK274" s="414">
        <v>7</v>
      </c>
      <c r="BL274" s="414">
        <v>32</v>
      </c>
    </row>
    <row r="277" spans="4:65" x14ac:dyDescent="0.2">
      <c r="D277" s="433">
        <v>58</v>
      </c>
      <c r="E277" s="433" t="s">
        <v>179</v>
      </c>
    </row>
    <row r="278" spans="4:65" x14ac:dyDescent="0.2">
      <c r="E278" s="414" t="s">
        <v>130</v>
      </c>
      <c r="F278" s="414">
        <v>1</v>
      </c>
      <c r="G278" s="414">
        <v>2</v>
      </c>
      <c r="H278" s="414">
        <v>3</v>
      </c>
      <c r="I278" s="414">
        <v>4</v>
      </c>
      <c r="J278" s="414">
        <v>5</v>
      </c>
      <c r="K278" s="414">
        <v>6</v>
      </c>
      <c r="L278" s="414">
        <v>7</v>
      </c>
      <c r="M278" s="414">
        <v>8</v>
      </c>
      <c r="N278" s="414">
        <v>9</v>
      </c>
      <c r="O278" s="414">
        <v>10</v>
      </c>
      <c r="P278" s="414">
        <v>11</v>
      </c>
      <c r="Q278" s="414">
        <v>12</v>
      </c>
      <c r="R278" s="414">
        <v>13</v>
      </c>
      <c r="S278" s="414">
        <v>14</v>
      </c>
      <c r="T278" s="414">
        <v>15</v>
      </c>
      <c r="U278" s="414">
        <v>16</v>
      </c>
      <c r="V278" s="414">
        <v>17</v>
      </c>
      <c r="W278" s="414">
        <v>18</v>
      </c>
      <c r="X278" s="414">
        <v>19</v>
      </c>
      <c r="Y278" s="414">
        <v>20</v>
      </c>
      <c r="Z278" s="414">
        <v>21</v>
      </c>
      <c r="AA278" s="414">
        <v>22</v>
      </c>
      <c r="AB278" s="414">
        <v>23</v>
      </c>
      <c r="AC278" s="414">
        <v>24</v>
      </c>
      <c r="AD278" s="414">
        <v>25</v>
      </c>
      <c r="AE278" s="414">
        <v>26</v>
      </c>
      <c r="AF278" s="414">
        <v>27</v>
      </c>
      <c r="AG278" s="414">
        <v>28</v>
      </c>
      <c r="AH278" s="414">
        <v>29</v>
      </c>
      <c r="AI278" s="414">
        <v>30</v>
      </c>
      <c r="AJ278" s="414">
        <v>31</v>
      </c>
      <c r="AK278" s="414">
        <v>32</v>
      </c>
      <c r="AL278" s="414">
        <v>33</v>
      </c>
      <c r="AM278" s="414">
        <v>34</v>
      </c>
      <c r="AN278" s="414">
        <v>35</v>
      </c>
      <c r="AO278" s="414">
        <v>36</v>
      </c>
      <c r="AP278" s="414">
        <v>37</v>
      </c>
      <c r="AQ278" s="414">
        <v>38</v>
      </c>
      <c r="AR278" s="414">
        <v>39</v>
      </c>
      <c r="AS278" s="414">
        <v>40</v>
      </c>
      <c r="AT278" s="414">
        <v>41</v>
      </c>
      <c r="AU278" s="414">
        <v>42</v>
      </c>
      <c r="AV278" s="414">
        <v>43</v>
      </c>
      <c r="AW278" s="414">
        <v>44</v>
      </c>
      <c r="AX278" s="414">
        <v>45</v>
      </c>
      <c r="AY278" s="414">
        <v>46</v>
      </c>
      <c r="AZ278" s="414">
        <v>47</v>
      </c>
      <c r="BA278" s="414">
        <v>48</v>
      </c>
      <c r="BB278" s="414">
        <v>49</v>
      </c>
      <c r="BC278" s="414">
        <v>50</v>
      </c>
      <c r="BD278" s="414">
        <v>51</v>
      </c>
      <c r="BE278" s="414">
        <v>52</v>
      </c>
      <c r="BF278" s="414">
        <v>53</v>
      </c>
      <c r="BG278" s="414">
        <v>54</v>
      </c>
      <c r="BI278" s="414">
        <v>55</v>
      </c>
      <c r="BJ278" s="414">
        <v>56</v>
      </c>
      <c r="BK278" s="414">
        <v>57</v>
      </c>
      <c r="BL278" s="414">
        <v>58</v>
      </c>
    </row>
    <row r="279" spans="4:65" x14ac:dyDescent="0.2">
      <c r="E279" s="414" t="s">
        <v>157</v>
      </c>
      <c r="F279" s="414">
        <v>24</v>
      </c>
      <c r="G279" s="414">
        <v>43</v>
      </c>
      <c r="H279" s="414">
        <v>34</v>
      </c>
      <c r="I279" s="414">
        <v>8</v>
      </c>
      <c r="J279" s="414">
        <v>46</v>
      </c>
      <c r="K279" s="414">
        <v>45</v>
      </c>
      <c r="L279" s="414">
        <v>40</v>
      </c>
      <c r="M279" s="414">
        <v>50</v>
      </c>
      <c r="N279" s="414">
        <v>1</v>
      </c>
      <c r="O279" s="414">
        <v>26</v>
      </c>
      <c r="P279" s="414">
        <v>44</v>
      </c>
      <c r="Q279" s="414">
        <v>18</v>
      </c>
      <c r="R279" s="414">
        <v>22</v>
      </c>
      <c r="S279" s="414">
        <v>52</v>
      </c>
      <c r="T279" s="414">
        <v>11</v>
      </c>
      <c r="U279" s="414">
        <v>30</v>
      </c>
      <c r="V279" s="414">
        <v>33</v>
      </c>
      <c r="W279" s="414">
        <v>42</v>
      </c>
      <c r="X279" s="414">
        <v>51</v>
      </c>
      <c r="Y279" s="414">
        <v>38</v>
      </c>
      <c r="Z279" s="414">
        <v>20</v>
      </c>
      <c r="AA279" s="414">
        <v>13</v>
      </c>
      <c r="AB279" s="414">
        <v>7</v>
      </c>
      <c r="AC279" s="414">
        <v>41</v>
      </c>
      <c r="AD279" s="414">
        <v>36</v>
      </c>
      <c r="AE279" s="414">
        <v>35</v>
      </c>
      <c r="AF279" s="414">
        <v>15</v>
      </c>
      <c r="AG279" s="414">
        <v>27</v>
      </c>
      <c r="AH279" s="414">
        <v>57</v>
      </c>
      <c r="AI279" s="414">
        <v>16</v>
      </c>
      <c r="AJ279" s="414">
        <v>25</v>
      </c>
      <c r="AK279" s="414">
        <v>53</v>
      </c>
      <c r="AL279" s="414">
        <v>32</v>
      </c>
      <c r="AM279" s="414">
        <v>37</v>
      </c>
      <c r="AN279" s="414">
        <v>55</v>
      </c>
      <c r="AO279" s="414">
        <v>54</v>
      </c>
      <c r="AP279" s="414">
        <v>49</v>
      </c>
      <c r="AQ279" s="414">
        <v>9</v>
      </c>
      <c r="AR279" s="414">
        <v>2</v>
      </c>
      <c r="AS279" s="414">
        <v>28</v>
      </c>
      <c r="AT279" s="414">
        <v>14</v>
      </c>
      <c r="AU279" s="414">
        <v>19</v>
      </c>
      <c r="AV279" s="414">
        <v>56</v>
      </c>
      <c r="AW279" s="414">
        <v>3</v>
      </c>
      <c r="AX279" s="414">
        <v>31</v>
      </c>
      <c r="AY279" s="414">
        <v>4</v>
      </c>
      <c r="AZ279" s="414">
        <v>58</v>
      </c>
      <c r="BA279" s="414">
        <v>47</v>
      </c>
      <c r="BB279" s="414">
        <v>6</v>
      </c>
      <c r="BC279" s="414">
        <v>21</v>
      </c>
      <c r="BD279" s="414">
        <v>5</v>
      </c>
      <c r="BE279" s="414">
        <v>23</v>
      </c>
      <c r="BF279" s="414">
        <v>17</v>
      </c>
      <c r="BG279" s="414">
        <v>12</v>
      </c>
      <c r="BI279" s="414">
        <v>10</v>
      </c>
      <c r="BJ279" s="414">
        <v>29</v>
      </c>
      <c r="BK279" s="414">
        <v>39</v>
      </c>
      <c r="BL279" s="414">
        <v>48</v>
      </c>
    </row>
    <row r="282" spans="4:65" x14ac:dyDescent="0.2">
      <c r="D282" s="433">
        <v>59</v>
      </c>
      <c r="E282" s="433" t="s">
        <v>179</v>
      </c>
    </row>
    <row r="283" spans="4:65" x14ac:dyDescent="0.2">
      <c r="E283" s="414" t="s">
        <v>130</v>
      </c>
      <c r="F283" s="414">
        <v>1</v>
      </c>
      <c r="G283" s="414">
        <v>2</v>
      </c>
      <c r="H283" s="414">
        <v>3</v>
      </c>
      <c r="I283" s="414">
        <v>4</v>
      </c>
      <c r="J283" s="414">
        <v>5</v>
      </c>
      <c r="K283" s="414">
        <v>6</v>
      </c>
      <c r="L283" s="414">
        <v>7</v>
      </c>
      <c r="M283" s="414">
        <v>8</v>
      </c>
      <c r="N283" s="414">
        <v>9</v>
      </c>
      <c r="O283" s="414">
        <v>10</v>
      </c>
      <c r="P283" s="414">
        <v>11</v>
      </c>
      <c r="Q283" s="414">
        <v>12</v>
      </c>
      <c r="R283" s="414">
        <v>13</v>
      </c>
      <c r="S283" s="414">
        <v>14</v>
      </c>
      <c r="T283" s="414">
        <v>15</v>
      </c>
      <c r="U283" s="414">
        <v>16</v>
      </c>
      <c r="V283" s="414">
        <v>17</v>
      </c>
      <c r="W283" s="414">
        <v>18</v>
      </c>
      <c r="X283" s="414">
        <v>19</v>
      </c>
      <c r="Y283" s="414">
        <v>20</v>
      </c>
      <c r="Z283" s="414">
        <v>21</v>
      </c>
      <c r="AA283" s="414">
        <v>22</v>
      </c>
      <c r="AB283" s="414">
        <v>23</v>
      </c>
      <c r="AC283" s="414">
        <v>24</v>
      </c>
      <c r="AD283" s="414">
        <v>25</v>
      </c>
      <c r="AE283" s="414">
        <v>26</v>
      </c>
      <c r="AF283" s="414">
        <v>27</v>
      </c>
      <c r="AG283" s="414">
        <v>28</v>
      </c>
      <c r="AH283" s="414">
        <v>29</v>
      </c>
      <c r="AI283" s="414">
        <v>30</v>
      </c>
      <c r="AJ283" s="414">
        <v>31</v>
      </c>
      <c r="AK283" s="414">
        <v>32</v>
      </c>
      <c r="AL283" s="414">
        <v>33</v>
      </c>
      <c r="AM283" s="414">
        <v>34</v>
      </c>
      <c r="AN283" s="414">
        <v>35</v>
      </c>
      <c r="AO283" s="414">
        <v>36</v>
      </c>
      <c r="AP283" s="414">
        <v>37</v>
      </c>
      <c r="AQ283" s="414">
        <v>38</v>
      </c>
      <c r="AR283" s="414">
        <v>39</v>
      </c>
      <c r="AS283" s="414">
        <v>40</v>
      </c>
      <c r="AT283" s="414">
        <v>41</v>
      </c>
      <c r="AU283" s="414">
        <v>42</v>
      </c>
      <c r="AV283" s="414">
        <v>43</v>
      </c>
      <c r="AW283" s="414">
        <v>44</v>
      </c>
      <c r="AX283" s="414">
        <v>45</v>
      </c>
      <c r="AY283" s="414">
        <v>46</v>
      </c>
      <c r="AZ283" s="414">
        <v>47</v>
      </c>
      <c r="BA283" s="414">
        <v>48</v>
      </c>
      <c r="BB283" s="414">
        <v>49</v>
      </c>
      <c r="BC283" s="414">
        <v>50</v>
      </c>
      <c r="BD283" s="414">
        <v>51</v>
      </c>
      <c r="BE283" s="414">
        <v>52</v>
      </c>
      <c r="BF283" s="414">
        <v>53</v>
      </c>
      <c r="BG283" s="414">
        <v>54</v>
      </c>
      <c r="BH283" s="414">
        <v>55</v>
      </c>
      <c r="BI283" s="414">
        <v>56</v>
      </c>
      <c r="BJ283" s="414">
        <v>57</v>
      </c>
      <c r="BK283" s="414">
        <v>58</v>
      </c>
      <c r="BL283" s="414">
        <v>59</v>
      </c>
    </row>
    <row r="284" spans="4:65" x14ac:dyDescent="0.2">
      <c r="E284" s="414" t="s">
        <v>157</v>
      </c>
      <c r="F284" s="414">
        <v>50</v>
      </c>
      <c r="G284" s="414">
        <v>25</v>
      </c>
      <c r="H284" s="414">
        <v>55</v>
      </c>
      <c r="I284" s="414">
        <v>3</v>
      </c>
      <c r="J284" s="414">
        <v>43</v>
      </c>
      <c r="K284" s="414">
        <v>40</v>
      </c>
      <c r="L284" s="414">
        <v>54</v>
      </c>
      <c r="M284" s="414">
        <v>42</v>
      </c>
      <c r="N284" s="414">
        <v>17</v>
      </c>
      <c r="O284" s="414">
        <v>6</v>
      </c>
      <c r="P284" s="414">
        <v>35</v>
      </c>
      <c r="Q284" s="414">
        <v>23</v>
      </c>
      <c r="R284" s="414">
        <v>12</v>
      </c>
      <c r="S284" s="414">
        <v>26</v>
      </c>
      <c r="T284" s="414">
        <v>1</v>
      </c>
      <c r="U284" s="414">
        <v>39</v>
      </c>
      <c r="V284" s="414">
        <v>9</v>
      </c>
      <c r="W284" s="414">
        <v>2</v>
      </c>
      <c r="X284" s="414">
        <v>21</v>
      </c>
      <c r="Y284" s="414">
        <v>46</v>
      </c>
      <c r="Z284" s="414">
        <v>10</v>
      </c>
      <c r="AA284" s="414">
        <v>59</v>
      </c>
      <c r="AB284" s="414">
        <v>37</v>
      </c>
      <c r="AC284" s="414">
        <v>16</v>
      </c>
      <c r="AD284" s="414">
        <v>48</v>
      </c>
      <c r="AE284" s="414">
        <v>14</v>
      </c>
      <c r="AF284" s="414">
        <v>24</v>
      </c>
      <c r="AG284" s="414">
        <v>27</v>
      </c>
      <c r="AH284" s="414">
        <v>51</v>
      </c>
      <c r="AI284" s="414">
        <v>33</v>
      </c>
      <c r="AJ284" s="414">
        <v>49</v>
      </c>
      <c r="AK284" s="414">
        <v>18</v>
      </c>
      <c r="AL284" s="414">
        <v>57</v>
      </c>
      <c r="AM284" s="414">
        <v>41</v>
      </c>
      <c r="AN284" s="414">
        <v>11</v>
      </c>
      <c r="AO284" s="414">
        <v>44</v>
      </c>
      <c r="AP284" s="414">
        <v>15</v>
      </c>
      <c r="AQ284" s="414">
        <v>47</v>
      </c>
      <c r="AR284" s="414">
        <v>28</v>
      </c>
      <c r="AS284" s="414">
        <v>56</v>
      </c>
      <c r="AT284" s="414">
        <v>34</v>
      </c>
      <c r="AU284" s="414">
        <v>4</v>
      </c>
      <c r="AV284" s="414">
        <v>29</v>
      </c>
      <c r="AW284" s="414">
        <v>7</v>
      </c>
      <c r="AX284" s="414">
        <v>53</v>
      </c>
      <c r="AY284" s="414">
        <v>45</v>
      </c>
      <c r="AZ284" s="414">
        <v>38</v>
      </c>
      <c r="BA284" s="414">
        <v>32</v>
      </c>
      <c r="BB284" s="414">
        <v>8</v>
      </c>
      <c r="BC284" s="414">
        <v>13</v>
      </c>
      <c r="BD284" s="414">
        <v>30</v>
      </c>
      <c r="BE284" s="414">
        <v>58</v>
      </c>
      <c r="BF284" s="414">
        <v>20</v>
      </c>
      <c r="BG284" s="414">
        <v>36</v>
      </c>
      <c r="BH284" s="414">
        <v>31</v>
      </c>
      <c r="BI284" s="414">
        <v>19</v>
      </c>
      <c r="BJ284" s="414">
        <v>5</v>
      </c>
      <c r="BK284" s="414">
        <v>52</v>
      </c>
      <c r="BL284" s="414">
        <v>22</v>
      </c>
    </row>
    <row r="287" spans="4:65" x14ac:dyDescent="0.2">
      <c r="D287" s="433">
        <v>60</v>
      </c>
      <c r="E287" s="433" t="s">
        <v>179</v>
      </c>
    </row>
    <row r="288" spans="4:65" x14ac:dyDescent="0.2">
      <c r="E288" s="414" t="s">
        <v>130</v>
      </c>
      <c r="F288" s="414">
        <v>1</v>
      </c>
      <c r="G288" s="414">
        <v>2</v>
      </c>
      <c r="H288" s="414">
        <v>3</v>
      </c>
      <c r="I288" s="414">
        <v>4</v>
      </c>
      <c r="J288" s="414">
        <v>5</v>
      </c>
      <c r="K288" s="414">
        <v>6</v>
      </c>
      <c r="L288" s="414">
        <v>7</v>
      </c>
      <c r="M288" s="414">
        <v>8</v>
      </c>
      <c r="N288" s="414">
        <v>9</v>
      </c>
      <c r="O288" s="414">
        <v>10</v>
      </c>
      <c r="P288" s="414">
        <v>11</v>
      </c>
      <c r="Q288" s="414">
        <v>12</v>
      </c>
      <c r="R288" s="414">
        <v>13</v>
      </c>
      <c r="S288" s="414">
        <v>14</v>
      </c>
      <c r="T288" s="414">
        <v>15</v>
      </c>
      <c r="U288" s="414">
        <v>16</v>
      </c>
      <c r="V288" s="414">
        <v>17</v>
      </c>
      <c r="W288" s="414">
        <v>18</v>
      </c>
      <c r="X288" s="414">
        <v>19</v>
      </c>
      <c r="Y288" s="414">
        <v>20</v>
      </c>
      <c r="Z288" s="414">
        <v>21</v>
      </c>
      <c r="AA288" s="414">
        <v>22</v>
      </c>
      <c r="AB288" s="414">
        <v>23</v>
      </c>
      <c r="AC288" s="414">
        <v>24</v>
      </c>
      <c r="AD288" s="414">
        <v>25</v>
      </c>
      <c r="AE288" s="414">
        <v>26</v>
      </c>
      <c r="AF288" s="414">
        <v>27</v>
      </c>
      <c r="AG288" s="414">
        <v>28</v>
      </c>
      <c r="AH288" s="414">
        <v>29</v>
      </c>
      <c r="AI288" s="414">
        <v>30</v>
      </c>
      <c r="AJ288" s="414">
        <v>31</v>
      </c>
      <c r="AK288" s="414">
        <v>32</v>
      </c>
      <c r="AL288" s="414">
        <v>33</v>
      </c>
      <c r="AM288" s="414">
        <v>34</v>
      </c>
      <c r="AN288" s="414">
        <v>35</v>
      </c>
      <c r="AO288" s="414">
        <v>36</v>
      </c>
      <c r="AP288" s="414">
        <v>37</v>
      </c>
      <c r="AQ288" s="414">
        <v>38</v>
      </c>
      <c r="AR288" s="414">
        <v>39</v>
      </c>
      <c r="AS288" s="414">
        <v>40</v>
      </c>
      <c r="AT288" s="414">
        <v>41</v>
      </c>
      <c r="AU288" s="414">
        <v>42</v>
      </c>
      <c r="AV288" s="414">
        <v>43</v>
      </c>
      <c r="AW288" s="414">
        <v>44</v>
      </c>
      <c r="AX288" s="414">
        <v>45</v>
      </c>
      <c r="AY288" s="414">
        <v>46</v>
      </c>
      <c r="AZ288" s="414">
        <v>47</v>
      </c>
      <c r="BA288" s="414">
        <v>48</v>
      </c>
      <c r="BB288" s="414">
        <v>49</v>
      </c>
      <c r="BC288" s="414">
        <v>50</v>
      </c>
      <c r="BD288" s="414">
        <v>51</v>
      </c>
      <c r="BE288" s="414">
        <v>52</v>
      </c>
      <c r="BF288" s="414">
        <v>53</v>
      </c>
      <c r="BG288" s="414">
        <v>54</v>
      </c>
      <c r="BH288" s="414">
        <v>55</v>
      </c>
      <c r="BI288" s="414">
        <v>56</v>
      </c>
      <c r="BJ288" s="414">
        <v>57</v>
      </c>
      <c r="BK288" s="414">
        <v>58</v>
      </c>
      <c r="BL288" s="414">
        <v>59</v>
      </c>
      <c r="BM288" s="414">
        <v>60</v>
      </c>
    </row>
    <row r="289" spans="4:69" x14ac:dyDescent="0.2">
      <c r="E289" s="414" t="s">
        <v>157</v>
      </c>
      <c r="F289" s="414">
        <v>55</v>
      </c>
      <c r="G289" s="414">
        <v>34</v>
      </c>
      <c r="H289" s="414">
        <v>29</v>
      </c>
      <c r="I289" s="414">
        <v>3</v>
      </c>
      <c r="J289" s="414">
        <v>41</v>
      </c>
      <c r="K289" s="414">
        <v>50</v>
      </c>
      <c r="L289" s="414">
        <v>40</v>
      </c>
      <c r="M289" s="414">
        <v>44</v>
      </c>
      <c r="N289" s="414">
        <v>21</v>
      </c>
      <c r="O289" s="414">
        <v>16</v>
      </c>
      <c r="P289" s="414">
        <v>60</v>
      </c>
      <c r="Q289" s="414">
        <v>53</v>
      </c>
      <c r="R289" s="414">
        <v>45</v>
      </c>
      <c r="S289" s="414">
        <v>1</v>
      </c>
      <c r="T289" s="414">
        <v>26</v>
      </c>
      <c r="U289" s="414">
        <v>10</v>
      </c>
      <c r="V289" s="414">
        <v>14</v>
      </c>
      <c r="W289" s="414">
        <v>4</v>
      </c>
      <c r="X289" s="414">
        <v>36</v>
      </c>
      <c r="Y289" s="414">
        <v>48</v>
      </c>
      <c r="Z289" s="414">
        <v>9</v>
      </c>
      <c r="AA289" s="414">
        <v>15</v>
      </c>
      <c r="AB289" s="414">
        <v>24</v>
      </c>
      <c r="AC289" s="414">
        <v>17</v>
      </c>
      <c r="AD289" s="414">
        <v>31</v>
      </c>
      <c r="AE289" s="414">
        <v>20</v>
      </c>
      <c r="AF289" s="414">
        <v>58</v>
      </c>
      <c r="AG289" s="414">
        <v>52</v>
      </c>
      <c r="AH289" s="414">
        <v>11</v>
      </c>
      <c r="AI289" s="414">
        <v>2</v>
      </c>
      <c r="AJ289" s="414">
        <v>54</v>
      </c>
      <c r="AK289" s="414">
        <v>28</v>
      </c>
      <c r="AL289" s="414">
        <v>42</v>
      </c>
      <c r="AM289" s="414">
        <v>7</v>
      </c>
      <c r="AN289" s="414">
        <v>33</v>
      </c>
      <c r="AO289" s="414">
        <v>19</v>
      </c>
      <c r="AP289" s="414">
        <v>8</v>
      </c>
      <c r="AQ289" s="414">
        <v>30</v>
      </c>
      <c r="AR289" s="414">
        <v>56</v>
      </c>
      <c r="AS289" s="414">
        <v>22</v>
      </c>
      <c r="AT289" s="414">
        <v>25</v>
      </c>
      <c r="AU289" s="414">
        <v>18</v>
      </c>
      <c r="AV289" s="414">
        <v>39</v>
      </c>
      <c r="AW289" s="414">
        <v>27</v>
      </c>
      <c r="AX289" s="414">
        <v>47</v>
      </c>
      <c r="AY289" s="414">
        <v>59</v>
      </c>
      <c r="AZ289" s="414">
        <v>49</v>
      </c>
      <c r="BA289" s="414">
        <v>32</v>
      </c>
      <c r="BB289" s="414">
        <v>13</v>
      </c>
      <c r="BC289" s="414">
        <v>51</v>
      </c>
      <c r="BD289" s="414">
        <v>5</v>
      </c>
      <c r="BE289" s="414">
        <v>43</v>
      </c>
      <c r="BF289" s="414">
        <v>12</v>
      </c>
      <c r="BG289" s="414">
        <v>38</v>
      </c>
      <c r="BH289" s="414">
        <v>57</v>
      </c>
      <c r="BI289" s="414">
        <v>35</v>
      </c>
      <c r="BJ289" s="414">
        <v>23</v>
      </c>
      <c r="BK289" s="414">
        <v>37</v>
      </c>
      <c r="BL289" s="414">
        <v>46</v>
      </c>
      <c r="BM289" s="414">
        <v>6</v>
      </c>
    </row>
    <row r="292" spans="4:69" x14ac:dyDescent="0.2">
      <c r="D292" s="433">
        <v>61</v>
      </c>
      <c r="E292" s="433" t="s">
        <v>179</v>
      </c>
    </row>
    <row r="293" spans="4:69" x14ac:dyDescent="0.2">
      <c r="E293" s="414" t="s">
        <v>130</v>
      </c>
      <c r="F293" s="414">
        <v>1</v>
      </c>
      <c r="G293" s="414">
        <v>2</v>
      </c>
      <c r="H293" s="414">
        <v>3</v>
      </c>
      <c r="I293" s="414">
        <v>4</v>
      </c>
      <c r="J293" s="414">
        <v>5</v>
      </c>
      <c r="K293" s="414">
        <v>6</v>
      </c>
      <c r="L293" s="414">
        <v>7</v>
      </c>
      <c r="M293" s="414">
        <v>8</v>
      </c>
      <c r="N293" s="414">
        <v>9</v>
      </c>
      <c r="O293" s="414">
        <v>10</v>
      </c>
      <c r="P293" s="414">
        <v>11</v>
      </c>
      <c r="Q293" s="414">
        <v>12</v>
      </c>
      <c r="R293" s="414">
        <v>13</v>
      </c>
      <c r="S293" s="414">
        <v>14</v>
      </c>
      <c r="T293" s="414">
        <v>15</v>
      </c>
      <c r="U293" s="414">
        <v>16</v>
      </c>
      <c r="V293" s="414">
        <v>17</v>
      </c>
      <c r="W293" s="414">
        <v>18</v>
      </c>
      <c r="X293" s="414">
        <v>19</v>
      </c>
      <c r="Y293" s="414">
        <v>20</v>
      </c>
      <c r="Z293" s="414">
        <v>21</v>
      </c>
      <c r="AA293" s="414">
        <v>22</v>
      </c>
      <c r="AB293" s="414">
        <v>23</v>
      </c>
      <c r="AC293" s="414">
        <v>24</v>
      </c>
      <c r="AD293" s="414">
        <v>25</v>
      </c>
      <c r="AE293" s="414">
        <v>26</v>
      </c>
      <c r="AF293" s="414">
        <v>27</v>
      </c>
      <c r="AG293" s="414">
        <v>28</v>
      </c>
      <c r="AH293" s="414">
        <v>29</v>
      </c>
      <c r="AI293" s="414">
        <v>30</v>
      </c>
      <c r="AJ293" s="414">
        <v>31</v>
      </c>
      <c r="AK293" s="414">
        <v>32</v>
      </c>
      <c r="AL293" s="414">
        <v>33</v>
      </c>
      <c r="AM293" s="414">
        <v>34</v>
      </c>
      <c r="AN293" s="414">
        <v>35</v>
      </c>
      <c r="AO293" s="414">
        <v>36</v>
      </c>
      <c r="AP293" s="414">
        <v>37</v>
      </c>
      <c r="AQ293" s="414">
        <v>38</v>
      </c>
      <c r="AR293" s="414">
        <v>39</v>
      </c>
      <c r="AS293" s="414">
        <v>40</v>
      </c>
      <c r="AT293" s="414">
        <v>41</v>
      </c>
      <c r="AU293" s="414">
        <v>42</v>
      </c>
      <c r="AV293" s="414">
        <v>43</v>
      </c>
      <c r="AW293" s="414">
        <v>44</v>
      </c>
      <c r="AX293" s="414">
        <v>45</v>
      </c>
      <c r="AY293" s="414">
        <v>46</v>
      </c>
      <c r="AZ293" s="414">
        <v>47</v>
      </c>
      <c r="BA293" s="414">
        <v>48</v>
      </c>
      <c r="BB293" s="414">
        <v>49</v>
      </c>
      <c r="BD293" s="414">
        <v>50</v>
      </c>
      <c r="BE293" s="414">
        <v>51</v>
      </c>
      <c r="BF293" s="414">
        <v>52</v>
      </c>
      <c r="BG293" s="414">
        <v>53</v>
      </c>
      <c r="BI293" s="414">
        <v>54</v>
      </c>
      <c r="BJ293" s="414">
        <v>55</v>
      </c>
      <c r="BK293" s="414">
        <v>56</v>
      </c>
      <c r="BL293" s="414">
        <v>57</v>
      </c>
      <c r="BN293" s="414">
        <v>58</v>
      </c>
      <c r="BO293" s="414">
        <v>59</v>
      </c>
      <c r="BP293" s="414">
        <v>60</v>
      </c>
      <c r="BQ293" s="414">
        <v>61</v>
      </c>
    </row>
    <row r="294" spans="4:69" x14ac:dyDescent="0.2">
      <c r="E294" s="414" t="s">
        <v>157</v>
      </c>
      <c r="F294" s="414">
        <v>10</v>
      </c>
      <c r="G294" s="414">
        <v>48</v>
      </c>
      <c r="H294" s="414">
        <v>32</v>
      </c>
      <c r="I294" s="414">
        <v>58</v>
      </c>
      <c r="J294" s="414">
        <v>28</v>
      </c>
      <c r="K294" s="414">
        <v>29</v>
      </c>
      <c r="L294" s="414">
        <v>4</v>
      </c>
      <c r="M294" s="414">
        <v>24</v>
      </c>
      <c r="N294" s="414">
        <v>41</v>
      </c>
      <c r="O294" s="414">
        <v>17</v>
      </c>
      <c r="P294" s="414">
        <v>40</v>
      </c>
      <c r="Q294" s="414">
        <v>57</v>
      </c>
      <c r="R294" s="414">
        <v>7</v>
      </c>
      <c r="S294" s="414">
        <v>2</v>
      </c>
      <c r="T294" s="414">
        <v>51</v>
      </c>
      <c r="U294" s="414">
        <v>5</v>
      </c>
      <c r="V294" s="414">
        <v>52</v>
      </c>
      <c r="W294" s="414">
        <v>35</v>
      </c>
      <c r="X294" s="414">
        <v>60</v>
      </c>
      <c r="Y294" s="414">
        <v>54</v>
      </c>
      <c r="Z294" s="414">
        <v>61</v>
      </c>
      <c r="AA294" s="414">
        <v>30</v>
      </c>
      <c r="AB294" s="414">
        <v>34</v>
      </c>
      <c r="AC294" s="414">
        <v>16</v>
      </c>
      <c r="AD294" s="414">
        <v>46</v>
      </c>
      <c r="AE294" s="414">
        <v>39</v>
      </c>
      <c r="AF294" s="414">
        <v>19</v>
      </c>
      <c r="AG294" s="414">
        <v>42</v>
      </c>
      <c r="AH294" s="414">
        <v>11</v>
      </c>
      <c r="AI294" s="414">
        <v>55</v>
      </c>
      <c r="AJ294" s="414">
        <v>25</v>
      </c>
      <c r="AK294" s="414">
        <v>3</v>
      </c>
      <c r="AL294" s="414">
        <v>59</v>
      </c>
      <c r="AM294" s="414">
        <v>36</v>
      </c>
      <c r="AN294" s="414">
        <v>8</v>
      </c>
      <c r="AO294" s="414">
        <v>49</v>
      </c>
      <c r="AP294" s="414">
        <v>56</v>
      </c>
      <c r="AQ294" s="414">
        <v>53</v>
      </c>
      <c r="AR294" s="414">
        <v>21</v>
      </c>
      <c r="AS294" s="414">
        <v>26</v>
      </c>
      <c r="AT294" s="414">
        <v>14</v>
      </c>
      <c r="AU294" s="414">
        <v>23</v>
      </c>
      <c r="AV294" s="414">
        <v>47</v>
      </c>
      <c r="AW294" s="414">
        <v>50</v>
      </c>
      <c r="AX294" s="414">
        <v>31</v>
      </c>
      <c r="AY294" s="414">
        <v>9</v>
      </c>
      <c r="AZ294" s="414">
        <v>43</v>
      </c>
      <c r="BA294" s="414">
        <v>27</v>
      </c>
      <c r="BB294" s="414">
        <v>12</v>
      </c>
      <c r="BD294" s="414">
        <v>44</v>
      </c>
      <c r="BE294" s="414">
        <v>33</v>
      </c>
      <c r="BF294" s="414">
        <v>22</v>
      </c>
      <c r="BG294" s="414">
        <v>38</v>
      </c>
      <c r="BI294" s="414">
        <v>20</v>
      </c>
      <c r="BJ294" s="414">
        <v>13</v>
      </c>
      <c r="BK294" s="414">
        <v>45</v>
      </c>
      <c r="BL294" s="414">
        <v>6</v>
      </c>
      <c r="BN294" s="414">
        <v>15</v>
      </c>
      <c r="BO294" s="414">
        <v>18</v>
      </c>
      <c r="BP294" s="414">
        <v>37</v>
      </c>
      <c r="BQ294" s="414">
        <v>1</v>
      </c>
    </row>
    <row r="297" spans="4:69" x14ac:dyDescent="0.2">
      <c r="D297" s="433">
        <v>62</v>
      </c>
      <c r="E297" s="433" t="s">
        <v>179</v>
      </c>
    </row>
    <row r="298" spans="4:69" x14ac:dyDescent="0.2">
      <c r="E298" s="414" t="s">
        <v>130</v>
      </c>
      <c r="F298" s="414">
        <v>1</v>
      </c>
      <c r="G298" s="414">
        <v>2</v>
      </c>
      <c r="H298" s="414">
        <v>3</v>
      </c>
      <c r="I298" s="414">
        <v>4</v>
      </c>
      <c r="J298" s="414">
        <v>5</v>
      </c>
      <c r="K298" s="414">
        <v>6</v>
      </c>
      <c r="L298" s="414">
        <v>7</v>
      </c>
      <c r="M298" s="414">
        <v>8</v>
      </c>
      <c r="N298" s="414">
        <v>9</v>
      </c>
      <c r="O298" s="414">
        <v>10</v>
      </c>
      <c r="P298" s="414">
        <v>11</v>
      </c>
      <c r="Q298" s="414">
        <v>12</v>
      </c>
      <c r="R298" s="414">
        <v>13</v>
      </c>
      <c r="S298" s="414">
        <v>14</v>
      </c>
      <c r="T298" s="414">
        <v>15</v>
      </c>
      <c r="U298" s="414">
        <v>16</v>
      </c>
      <c r="V298" s="414">
        <v>17</v>
      </c>
      <c r="W298" s="414">
        <v>18</v>
      </c>
      <c r="X298" s="414">
        <v>19</v>
      </c>
      <c r="Y298" s="414">
        <v>20</v>
      </c>
      <c r="Z298" s="414">
        <v>21</v>
      </c>
      <c r="AA298" s="414">
        <v>22</v>
      </c>
      <c r="AB298" s="414">
        <v>23</v>
      </c>
      <c r="AC298" s="414">
        <v>24</v>
      </c>
      <c r="AD298" s="414">
        <v>25</v>
      </c>
      <c r="AE298" s="414">
        <v>26</v>
      </c>
      <c r="AF298" s="414">
        <v>27</v>
      </c>
      <c r="AG298" s="414">
        <v>28</v>
      </c>
      <c r="AH298" s="414">
        <v>29</v>
      </c>
      <c r="AI298" s="414">
        <v>30</v>
      </c>
      <c r="AJ298" s="414">
        <v>31</v>
      </c>
      <c r="AK298" s="414">
        <v>32</v>
      </c>
      <c r="AL298" s="414">
        <v>33</v>
      </c>
      <c r="AM298" s="414">
        <v>34</v>
      </c>
      <c r="AN298" s="414">
        <v>35</v>
      </c>
      <c r="AO298" s="414">
        <v>36</v>
      </c>
      <c r="AP298" s="414">
        <v>37</v>
      </c>
      <c r="AQ298" s="414">
        <v>38</v>
      </c>
      <c r="AR298" s="414">
        <v>39</v>
      </c>
      <c r="AS298" s="414">
        <v>40</v>
      </c>
      <c r="AT298" s="414">
        <v>41</v>
      </c>
      <c r="AU298" s="414">
        <v>42</v>
      </c>
      <c r="AV298" s="414">
        <v>43</v>
      </c>
      <c r="AW298" s="414">
        <v>44</v>
      </c>
      <c r="AX298" s="414">
        <v>45</v>
      </c>
      <c r="AY298" s="414">
        <v>46</v>
      </c>
      <c r="AZ298" s="414">
        <v>47</v>
      </c>
      <c r="BA298" s="414">
        <v>48</v>
      </c>
      <c r="BB298" s="414">
        <v>49</v>
      </c>
      <c r="BC298" s="414">
        <v>50</v>
      </c>
      <c r="BD298" s="414">
        <v>51</v>
      </c>
      <c r="BE298" s="414">
        <v>52</v>
      </c>
      <c r="BF298" s="414">
        <v>53</v>
      </c>
      <c r="BG298" s="414">
        <v>54</v>
      </c>
      <c r="BI298" s="414">
        <v>55</v>
      </c>
      <c r="BJ298" s="414">
        <v>56</v>
      </c>
      <c r="BK298" s="414">
        <v>57</v>
      </c>
      <c r="BL298" s="414">
        <v>58</v>
      </c>
      <c r="BN298" s="414">
        <v>59</v>
      </c>
      <c r="BO298" s="414">
        <v>60</v>
      </c>
      <c r="BP298" s="414">
        <v>61</v>
      </c>
      <c r="BQ298" s="414">
        <v>62</v>
      </c>
    </row>
    <row r="299" spans="4:69" x14ac:dyDescent="0.2">
      <c r="E299" s="414" t="s">
        <v>157</v>
      </c>
      <c r="F299" s="414">
        <v>20</v>
      </c>
      <c r="G299" s="414">
        <v>58</v>
      </c>
      <c r="H299" s="414">
        <v>15</v>
      </c>
      <c r="I299" s="414">
        <v>6</v>
      </c>
      <c r="J299" s="414">
        <v>51</v>
      </c>
      <c r="K299" s="414">
        <v>9</v>
      </c>
      <c r="L299" s="414">
        <v>13</v>
      </c>
      <c r="M299" s="414">
        <v>47</v>
      </c>
      <c r="N299" s="414">
        <v>53</v>
      </c>
      <c r="O299" s="414">
        <v>22</v>
      </c>
      <c r="P299" s="414">
        <v>34</v>
      </c>
      <c r="Q299" s="414">
        <v>23</v>
      </c>
      <c r="R299" s="414">
        <v>54</v>
      </c>
      <c r="S299" s="414">
        <v>11</v>
      </c>
      <c r="T299" s="414">
        <v>16</v>
      </c>
      <c r="U299" s="414">
        <v>4</v>
      </c>
      <c r="V299" s="414">
        <v>48</v>
      </c>
      <c r="W299" s="414">
        <v>56</v>
      </c>
      <c r="X299" s="414">
        <v>59</v>
      </c>
      <c r="Y299" s="414">
        <v>27</v>
      </c>
      <c r="Z299" s="414">
        <v>19</v>
      </c>
      <c r="AA299" s="414">
        <v>62</v>
      </c>
      <c r="AB299" s="414">
        <v>12</v>
      </c>
      <c r="AC299" s="414">
        <v>1</v>
      </c>
      <c r="AD299" s="414">
        <v>36</v>
      </c>
      <c r="AE299" s="414">
        <v>14</v>
      </c>
      <c r="AF299" s="414">
        <v>8</v>
      </c>
      <c r="AG299" s="414">
        <v>24</v>
      </c>
      <c r="AH299" s="414">
        <v>28</v>
      </c>
      <c r="AI299" s="414">
        <v>37</v>
      </c>
      <c r="AJ299" s="414">
        <v>44</v>
      </c>
      <c r="AK299" s="414">
        <v>38</v>
      </c>
      <c r="AL299" s="414">
        <v>2</v>
      </c>
      <c r="AM299" s="414">
        <v>21</v>
      </c>
      <c r="AN299" s="414">
        <v>52</v>
      </c>
      <c r="AO299" s="414">
        <v>25</v>
      </c>
      <c r="AP299" s="414">
        <v>35</v>
      </c>
      <c r="AQ299" s="414">
        <v>39</v>
      </c>
      <c r="AR299" s="414">
        <v>41</v>
      </c>
      <c r="AS299" s="414">
        <v>61</v>
      </c>
      <c r="AT299" s="414">
        <v>50</v>
      </c>
      <c r="AU299" s="414">
        <v>57</v>
      </c>
      <c r="AV299" s="414">
        <v>10</v>
      </c>
      <c r="AW299" s="414">
        <v>31</v>
      </c>
      <c r="AX299" s="414">
        <v>60</v>
      </c>
      <c r="AY299" s="414">
        <v>5</v>
      </c>
      <c r="AZ299" s="414">
        <v>43</v>
      </c>
      <c r="BA299" s="414">
        <v>32</v>
      </c>
      <c r="BB299" s="414">
        <v>55</v>
      </c>
      <c r="BC299" s="414">
        <v>26</v>
      </c>
      <c r="BD299" s="414">
        <v>29</v>
      </c>
      <c r="BE299" s="414">
        <v>33</v>
      </c>
      <c r="BF299" s="414">
        <v>17</v>
      </c>
      <c r="BG299" s="414">
        <v>46</v>
      </c>
      <c r="BI299" s="414">
        <v>49</v>
      </c>
      <c r="BJ299" s="414">
        <v>3</v>
      </c>
      <c r="BK299" s="414">
        <v>42</v>
      </c>
      <c r="BL299" s="414">
        <v>18</v>
      </c>
      <c r="BN299" s="414">
        <v>30</v>
      </c>
      <c r="BO299" s="414">
        <v>45</v>
      </c>
      <c r="BP299" s="414">
        <v>40</v>
      </c>
      <c r="BQ299" s="414">
        <v>7</v>
      </c>
    </row>
    <row r="302" spans="4:69" x14ac:dyDescent="0.2">
      <c r="D302" s="433">
        <v>63</v>
      </c>
      <c r="E302" s="433" t="s">
        <v>179</v>
      </c>
    </row>
    <row r="303" spans="4:69" x14ac:dyDescent="0.2">
      <c r="E303" s="414" t="s">
        <v>130</v>
      </c>
      <c r="F303" s="414">
        <v>1</v>
      </c>
      <c r="G303" s="414">
        <v>2</v>
      </c>
      <c r="H303" s="414">
        <v>3</v>
      </c>
      <c r="I303" s="414">
        <v>4</v>
      </c>
      <c r="J303" s="414">
        <v>5</v>
      </c>
      <c r="K303" s="414">
        <v>6</v>
      </c>
      <c r="L303" s="414">
        <v>7</v>
      </c>
      <c r="M303" s="414">
        <v>8</v>
      </c>
      <c r="N303" s="414">
        <v>9</v>
      </c>
      <c r="O303" s="414">
        <v>10</v>
      </c>
      <c r="P303" s="414">
        <v>11</v>
      </c>
      <c r="Q303" s="414">
        <v>12</v>
      </c>
      <c r="R303" s="414">
        <v>13</v>
      </c>
      <c r="S303" s="414">
        <v>14</v>
      </c>
      <c r="T303" s="414">
        <v>15</v>
      </c>
      <c r="U303" s="414">
        <v>16</v>
      </c>
      <c r="V303" s="414">
        <v>17</v>
      </c>
      <c r="W303" s="414">
        <v>18</v>
      </c>
      <c r="X303" s="414">
        <v>19</v>
      </c>
      <c r="Y303" s="414">
        <v>20</v>
      </c>
      <c r="Z303" s="414">
        <v>21</v>
      </c>
      <c r="AA303" s="414">
        <v>22</v>
      </c>
      <c r="AB303" s="414">
        <v>23</v>
      </c>
      <c r="AC303" s="414">
        <v>24</v>
      </c>
      <c r="AD303" s="414">
        <v>25</v>
      </c>
      <c r="AE303" s="414">
        <v>26</v>
      </c>
      <c r="AF303" s="414">
        <v>27</v>
      </c>
      <c r="AG303" s="414">
        <v>28</v>
      </c>
      <c r="AH303" s="414">
        <v>29</v>
      </c>
      <c r="AI303" s="414">
        <v>30</v>
      </c>
      <c r="AJ303" s="414">
        <v>31</v>
      </c>
      <c r="AK303" s="414">
        <v>32</v>
      </c>
      <c r="AL303" s="414">
        <v>33</v>
      </c>
      <c r="AM303" s="414">
        <v>34</v>
      </c>
      <c r="AN303" s="414">
        <v>35</v>
      </c>
      <c r="AO303" s="414">
        <v>36</v>
      </c>
      <c r="AP303" s="414">
        <v>37</v>
      </c>
      <c r="AQ303" s="414">
        <v>38</v>
      </c>
      <c r="AR303" s="414">
        <v>39</v>
      </c>
      <c r="AS303" s="414">
        <v>40</v>
      </c>
      <c r="AT303" s="414">
        <v>41</v>
      </c>
      <c r="AU303" s="414">
        <v>42</v>
      </c>
      <c r="AV303" s="414">
        <v>43</v>
      </c>
      <c r="AW303" s="414">
        <v>44</v>
      </c>
      <c r="AX303" s="414">
        <v>45</v>
      </c>
      <c r="AY303" s="414">
        <v>46</v>
      </c>
      <c r="AZ303" s="414">
        <v>47</v>
      </c>
      <c r="BA303" s="414">
        <v>48</v>
      </c>
      <c r="BB303" s="414">
        <v>49</v>
      </c>
      <c r="BC303" s="414">
        <v>50</v>
      </c>
      <c r="BD303" s="414">
        <v>51</v>
      </c>
      <c r="BE303" s="414">
        <v>52</v>
      </c>
      <c r="BF303" s="414">
        <v>53</v>
      </c>
      <c r="BG303" s="414">
        <v>54</v>
      </c>
      <c r="BH303" s="414">
        <v>55</v>
      </c>
      <c r="BI303" s="414">
        <v>56</v>
      </c>
      <c r="BJ303" s="414">
        <v>57</v>
      </c>
      <c r="BK303" s="414">
        <v>58</v>
      </c>
      <c r="BL303" s="414">
        <v>59</v>
      </c>
      <c r="BN303" s="414">
        <v>60</v>
      </c>
      <c r="BO303" s="414">
        <v>61</v>
      </c>
      <c r="BP303" s="414">
        <v>62</v>
      </c>
      <c r="BQ303" s="414">
        <v>63</v>
      </c>
    </row>
    <row r="304" spans="4:69" x14ac:dyDescent="0.2">
      <c r="E304" s="414" t="s">
        <v>157</v>
      </c>
      <c r="F304" s="414">
        <v>39</v>
      </c>
      <c r="G304" s="414">
        <v>15</v>
      </c>
      <c r="H304" s="414">
        <v>55</v>
      </c>
      <c r="I304" s="414">
        <v>31</v>
      </c>
      <c r="J304" s="414">
        <v>7</v>
      </c>
      <c r="K304" s="414">
        <v>54</v>
      </c>
      <c r="L304" s="414">
        <v>49</v>
      </c>
      <c r="M304" s="414">
        <v>57</v>
      </c>
      <c r="N304" s="414">
        <v>41</v>
      </c>
      <c r="O304" s="414">
        <v>3</v>
      </c>
      <c r="P304" s="414">
        <v>29</v>
      </c>
      <c r="Q304" s="414">
        <v>59</v>
      </c>
      <c r="R304" s="414">
        <v>25</v>
      </c>
      <c r="S304" s="414">
        <v>43</v>
      </c>
      <c r="T304" s="414">
        <v>11</v>
      </c>
      <c r="U304" s="414">
        <v>30</v>
      </c>
      <c r="V304" s="414">
        <v>45</v>
      </c>
      <c r="W304" s="414">
        <v>37</v>
      </c>
      <c r="X304" s="414">
        <v>58</v>
      </c>
      <c r="Y304" s="414">
        <v>12</v>
      </c>
      <c r="Z304" s="414">
        <v>4</v>
      </c>
      <c r="AA304" s="414">
        <v>24</v>
      </c>
      <c r="AB304" s="414">
        <v>32</v>
      </c>
      <c r="AC304" s="414">
        <v>42</v>
      </c>
      <c r="AD304" s="414">
        <v>13</v>
      </c>
      <c r="AE304" s="414">
        <v>34</v>
      </c>
      <c r="AF304" s="414">
        <v>28</v>
      </c>
      <c r="AG304" s="414">
        <v>2</v>
      </c>
      <c r="AH304" s="414">
        <v>8</v>
      </c>
      <c r="AI304" s="414">
        <v>46</v>
      </c>
      <c r="AJ304" s="414">
        <v>19</v>
      </c>
      <c r="AK304" s="414">
        <v>23</v>
      </c>
      <c r="AL304" s="414">
        <v>61</v>
      </c>
      <c r="AM304" s="414">
        <v>56</v>
      </c>
      <c r="AN304" s="414">
        <v>33</v>
      </c>
      <c r="AO304" s="414">
        <v>50</v>
      </c>
      <c r="AP304" s="414">
        <v>53</v>
      </c>
      <c r="AQ304" s="414">
        <v>27</v>
      </c>
      <c r="AR304" s="414">
        <v>1</v>
      </c>
      <c r="AS304" s="414">
        <v>60</v>
      </c>
      <c r="AT304" s="414">
        <v>9</v>
      </c>
      <c r="AU304" s="414">
        <v>18</v>
      </c>
      <c r="AV304" s="414">
        <v>47</v>
      </c>
      <c r="AW304" s="414">
        <v>62</v>
      </c>
      <c r="AX304" s="414">
        <v>51</v>
      </c>
      <c r="AY304" s="414">
        <v>35</v>
      </c>
      <c r="AZ304" s="414">
        <v>14</v>
      </c>
      <c r="BA304" s="414">
        <v>52</v>
      </c>
      <c r="BB304" s="414">
        <v>26</v>
      </c>
      <c r="BC304" s="414">
        <v>36</v>
      </c>
      <c r="BD304" s="414">
        <v>63</v>
      </c>
      <c r="BE304" s="414">
        <v>38</v>
      </c>
      <c r="BF304" s="414">
        <v>44</v>
      </c>
      <c r="BG304" s="414">
        <v>6</v>
      </c>
      <c r="BH304" s="414">
        <v>16</v>
      </c>
      <c r="BI304" s="414">
        <v>40</v>
      </c>
      <c r="BJ304" s="414">
        <v>10</v>
      </c>
      <c r="BK304" s="414">
        <v>17</v>
      </c>
      <c r="BL304" s="414">
        <v>21</v>
      </c>
      <c r="BN304" s="414">
        <v>20</v>
      </c>
      <c r="BO304" s="414">
        <v>5</v>
      </c>
      <c r="BP304" s="414">
        <v>22</v>
      </c>
      <c r="BQ304" s="414">
        <v>48</v>
      </c>
    </row>
    <row r="307" spans="4:74" x14ac:dyDescent="0.2">
      <c r="D307" s="433">
        <v>64</v>
      </c>
      <c r="E307" s="433" t="s">
        <v>179</v>
      </c>
    </row>
    <row r="308" spans="4:74" x14ac:dyDescent="0.2">
      <c r="E308" s="414" t="s">
        <v>130</v>
      </c>
      <c r="F308" s="414">
        <v>1</v>
      </c>
      <c r="G308" s="414">
        <v>2</v>
      </c>
      <c r="H308" s="414">
        <v>3</v>
      </c>
      <c r="I308" s="414">
        <v>4</v>
      </c>
      <c r="J308" s="414">
        <v>5</v>
      </c>
      <c r="K308" s="414">
        <v>6</v>
      </c>
      <c r="L308" s="414">
        <v>7</v>
      </c>
      <c r="M308" s="414">
        <v>8</v>
      </c>
      <c r="N308" s="414">
        <v>9</v>
      </c>
      <c r="O308" s="414">
        <v>10</v>
      </c>
      <c r="P308" s="414">
        <v>11</v>
      </c>
      <c r="Q308" s="414">
        <v>12</v>
      </c>
      <c r="R308" s="414">
        <v>13</v>
      </c>
      <c r="S308" s="414">
        <v>14</v>
      </c>
      <c r="T308" s="414">
        <v>15</v>
      </c>
      <c r="U308" s="414">
        <v>16</v>
      </c>
      <c r="V308" s="414">
        <v>17</v>
      </c>
      <c r="W308" s="414">
        <v>18</v>
      </c>
      <c r="X308" s="414">
        <v>19</v>
      </c>
      <c r="Y308" s="414">
        <v>20</v>
      </c>
      <c r="Z308" s="414">
        <v>21</v>
      </c>
      <c r="AA308" s="414">
        <v>22</v>
      </c>
      <c r="AB308" s="414">
        <v>23</v>
      </c>
      <c r="AC308" s="414">
        <v>24</v>
      </c>
      <c r="AD308" s="414">
        <v>25</v>
      </c>
      <c r="AE308" s="414">
        <v>26</v>
      </c>
      <c r="AF308" s="414">
        <v>27</v>
      </c>
      <c r="AG308" s="414">
        <v>28</v>
      </c>
      <c r="AH308" s="414">
        <v>29</v>
      </c>
      <c r="AI308" s="414">
        <v>30</v>
      </c>
      <c r="AJ308" s="414">
        <v>31</v>
      </c>
      <c r="AK308" s="414">
        <v>32</v>
      </c>
      <c r="AL308" s="414">
        <v>33</v>
      </c>
      <c r="AM308" s="414">
        <v>34</v>
      </c>
      <c r="AN308" s="414">
        <v>35</v>
      </c>
      <c r="AO308" s="414">
        <v>36</v>
      </c>
      <c r="AP308" s="414">
        <v>37</v>
      </c>
      <c r="AQ308" s="414">
        <v>38</v>
      </c>
      <c r="AR308" s="414">
        <v>39</v>
      </c>
      <c r="AS308" s="414">
        <v>40</v>
      </c>
      <c r="AT308" s="414">
        <v>41</v>
      </c>
      <c r="AU308" s="414">
        <v>42</v>
      </c>
      <c r="AV308" s="414">
        <v>43</v>
      </c>
      <c r="AW308" s="414">
        <v>44</v>
      </c>
      <c r="AX308" s="414">
        <v>45</v>
      </c>
      <c r="AY308" s="414">
        <v>46</v>
      </c>
      <c r="AZ308" s="414">
        <v>47</v>
      </c>
      <c r="BA308" s="414">
        <v>48</v>
      </c>
      <c r="BB308" s="414">
        <v>49</v>
      </c>
      <c r="BC308" s="414">
        <v>50</v>
      </c>
      <c r="BD308" s="414">
        <v>51</v>
      </c>
      <c r="BE308" s="414">
        <v>52</v>
      </c>
      <c r="BF308" s="414">
        <v>53</v>
      </c>
      <c r="BG308" s="414">
        <v>54</v>
      </c>
      <c r="BH308" s="414">
        <v>55</v>
      </c>
      <c r="BI308" s="414">
        <v>56</v>
      </c>
      <c r="BJ308" s="414">
        <v>57</v>
      </c>
      <c r="BK308" s="414">
        <v>58</v>
      </c>
      <c r="BL308" s="414">
        <v>59</v>
      </c>
      <c r="BM308" s="414">
        <v>60</v>
      </c>
      <c r="BN308" s="414">
        <v>61</v>
      </c>
      <c r="BO308" s="414">
        <v>62</v>
      </c>
      <c r="BP308" s="414">
        <v>63</v>
      </c>
      <c r="BQ308" s="414">
        <v>64</v>
      </c>
    </row>
    <row r="309" spans="4:74" x14ac:dyDescent="0.2">
      <c r="E309" s="414" t="s">
        <v>157</v>
      </c>
      <c r="F309" s="414">
        <v>55</v>
      </c>
      <c r="G309" s="414">
        <v>28</v>
      </c>
      <c r="H309" s="414">
        <v>42</v>
      </c>
      <c r="I309" s="414">
        <v>1</v>
      </c>
      <c r="J309" s="414">
        <v>61</v>
      </c>
      <c r="K309" s="414">
        <v>10</v>
      </c>
      <c r="L309" s="414">
        <v>19</v>
      </c>
      <c r="M309" s="414">
        <v>45</v>
      </c>
      <c r="N309" s="414">
        <v>11</v>
      </c>
      <c r="O309" s="414">
        <v>46</v>
      </c>
      <c r="P309" s="414">
        <v>9</v>
      </c>
      <c r="Q309" s="414">
        <v>33</v>
      </c>
      <c r="R309" s="414">
        <v>29</v>
      </c>
      <c r="S309" s="414">
        <v>51</v>
      </c>
      <c r="T309" s="414">
        <v>58</v>
      </c>
      <c r="U309" s="414">
        <v>60</v>
      </c>
      <c r="V309" s="414">
        <v>24</v>
      </c>
      <c r="W309" s="414">
        <v>20</v>
      </c>
      <c r="X309" s="414">
        <v>7</v>
      </c>
      <c r="Y309" s="414">
        <v>62</v>
      </c>
      <c r="Z309" s="414">
        <v>40</v>
      </c>
      <c r="AA309" s="414">
        <v>14</v>
      </c>
      <c r="AB309" s="414">
        <v>59</v>
      </c>
      <c r="AC309" s="414">
        <v>53</v>
      </c>
      <c r="AD309" s="414">
        <v>2</v>
      </c>
      <c r="AE309" s="414">
        <v>30</v>
      </c>
      <c r="AF309" s="414">
        <v>8</v>
      </c>
      <c r="AG309" s="414">
        <v>57</v>
      </c>
      <c r="AH309" s="414">
        <v>13</v>
      </c>
      <c r="AI309" s="414">
        <v>37</v>
      </c>
      <c r="AJ309" s="414">
        <v>25</v>
      </c>
      <c r="AK309" s="414">
        <v>18</v>
      </c>
      <c r="AL309" s="414">
        <v>47</v>
      </c>
      <c r="AM309" s="414">
        <v>41</v>
      </c>
      <c r="AN309" s="414">
        <v>36</v>
      </c>
      <c r="AO309" s="414">
        <v>35</v>
      </c>
      <c r="AP309" s="414">
        <v>4</v>
      </c>
      <c r="AQ309" s="414">
        <v>22</v>
      </c>
      <c r="AR309" s="414">
        <v>12</v>
      </c>
      <c r="AS309" s="414">
        <v>16</v>
      </c>
      <c r="AT309" s="414">
        <v>34</v>
      </c>
      <c r="AU309" s="414">
        <v>63</v>
      </c>
      <c r="AV309" s="414">
        <v>54</v>
      </c>
      <c r="AW309" s="414">
        <v>38</v>
      </c>
      <c r="AX309" s="414">
        <v>21</v>
      </c>
      <c r="AY309" s="414">
        <v>64</v>
      </c>
      <c r="AZ309" s="414">
        <v>3</v>
      </c>
      <c r="BA309" s="414">
        <v>15</v>
      </c>
      <c r="BB309" s="414">
        <v>31</v>
      </c>
      <c r="BC309" s="414">
        <v>6</v>
      </c>
      <c r="BD309" s="414">
        <v>49</v>
      </c>
      <c r="BE309" s="414">
        <v>23</v>
      </c>
      <c r="BF309" s="414">
        <v>44</v>
      </c>
      <c r="BG309" s="414">
        <v>56</v>
      </c>
      <c r="BH309" s="414">
        <v>26</v>
      </c>
      <c r="BI309" s="414">
        <v>50</v>
      </c>
      <c r="BJ309" s="414">
        <v>43</v>
      </c>
      <c r="BK309" s="414">
        <v>27</v>
      </c>
      <c r="BL309" s="414">
        <v>17</v>
      </c>
      <c r="BM309" s="414">
        <v>32</v>
      </c>
      <c r="BN309" s="414">
        <v>39</v>
      </c>
      <c r="BO309" s="414">
        <v>5</v>
      </c>
      <c r="BP309" s="414">
        <v>52</v>
      </c>
      <c r="BQ309" s="414">
        <v>48</v>
      </c>
    </row>
    <row r="312" spans="4:74" x14ac:dyDescent="0.2">
      <c r="D312" s="433">
        <v>65</v>
      </c>
      <c r="E312" s="433" t="s">
        <v>179</v>
      </c>
    </row>
    <row r="313" spans="4:74" x14ac:dyDescent="0.2">
      <c r="E313" s="414" t="s">
        <v>130</v>
      </c>
      <c r="F313" s="414">
        <v>1</v>
      </c>
      <c r="G313" s="414">
        <v>2</v>
      </c>
      <c r="H313" s="414">
        <v>3</v>
      </c>
      <c r="I313" s="414">
        <v>4</v>
      </c>
      <c r="J313" s="414">
        <v>5</v>
      </c>
      <c r="K313" s="414">
        <v>6</v>
      </c>
      <c r="L313" s="414">
        <v>7</v>
      </c>
      <c r="M313" s="414">
        <v>8</v>
      </c>
      <c r="N313" s="414">
        <v>9</v>
      </c>
      <c r="O313" s="414">
        <v>10</v>
      </c>
      <c r="P313" s="414">
        <v>11</v>
      </c>
      <c r="Q313" s="414">
        <v>12</v>
      </c>
      <c r="R313" s="414">
        <v>13</v>
      </c>
      <c r="S313" s="414">
        <v>14</v>
      </c>
      <c r="T313" s="414">
        <v>15</v>
      </c>
      <c r="U313" s="414">
        <v>16</v>
      </c>
      <c r="V313" s="414">
        <v>17</v>
      </c>
      <c r="W313" s="414">
        <v>18</v>
      </c>
      <c r="X313" s="414">
        <v>19</v>
      </c>
      <c r="Y313" s="414">
        <v>20</v>
      </c>
      <c r="Z313" s="414">
        <v>21</v>
      </c>
      <c r="AA313" s="414">
        <v>22</v>
      </c>
      <c r="AB313" s="414">
        <v>23</v>
      </c>
      <c r="AC313" s="414">
        <v>24</v>
      </c>
      <c r="AD313" s="414">
        <v>25</v>
      </c>
      <c r="AE313" s="414">
        <v>26</v>
      </c>
      <c r="AF313" s="414">
        <v>27</v>
      </c>
      <c r="AG313" s="414">
        <v>28</v>
      </c>
      <c r="AH313" s="414">
        <v>29</v>
      </c>
      <c r="AI313" s="414">
        <v>30</v>
      </c>
      <c r="AJ313" s="414">
        <v>31</v>
      </c>
      <c r="AK313" s="414">
        <v>32</v>
      </c>
      <c r="AL313" s="414">
        <v>33</v>
      </c>
      <c r="AM313" s="414">
        <v>34</v>
      </c>
      <c r="AN313" s="414">
        <v>35</v>
      </c>
      <c r="AO313" s="414">
        <v>36</v>
      </c>
      <c r="AP313" s="414">
        <v>37</v>
      </c>
      <c r="AQ313" s="414">
        <v>38</v>
      </c>
      <c r="AR313" s="414">
        <v>39</v>
      </c>
      <c r="AS313" s="414">
        <v>40</v>
      </c>
      <c r="AT313" s="414">
        <v>41</v>
      </c>
      <c r="AU313" s="414">
        <v>42</v>
      </c>
      <c r="AV313" s="414">
        <v>43</v>
      </c>
      <c r="AW313" s="414">
        <v>44</v>
      </c>
      <c r="AX313" s="414">
        <v>45</v>
      </c>
      <c r="AY313" s="414">
        <v>46</v>
      </c>
      <c r="AZ313" s="414">
        <v>47</v>
      </c>
      <c r="BA313" s="414">
        <v>48</v>
      </c>
      <c r="BB313" s="414">
        <v>49</v>
      </c>
      <c r="BC313" s="414">
        <v>50</v>
      </c>
      <c r="BD313" s="414">
        <v>51</v>
      </c>
      <c r="BE313" s="414">
        <v>52</v>
      </c>
      <c r="BF313" s="414">
        <v>53</v>
      </c>
      <c r="BG313" s="414">
        <v>54</v>
      </c>
      <c r="BH313" s="414">
        <v>55</v>
      </c>
      <c r="BI313" s="414">
        <v>56</v>
      </c>
      <c r="BJ313" s="414">
        <v>57</v>
      </c>
      <c r="BK313" s="414">
        <v>58</v>
      </c>
      <c r="BL313" s="414">
        <v>59</v>
      </c>
      <c r="BM313" s="414">
        <v>60</v>
      </c>
      <c r="BN313" s="414">
        <v>61</v>
      </c>
      <c r="BO313" s="414">
        <v>62</v>
      </c>
      <c r="BP313" s="414">
        <v>63</v>
      </c>
      <c r="BQ313" s="414">
        <v>64</v>
      </c>
      <c r="BR313" s="414">
        <v>65</v>
      </c>
    </row>
    <row r="314" spans="4:74" x14ac:dyDescent="0.2">
      <c r="E314" s="414" t="s">
        <v>157</v>
      </c>
      <c r="F314" s="414">
        <v>5</v>
      </c>
      <c r="G314" s="414">
        <v>25</v>
      </c>
      <c r="H314" s="414">
        <v>49</v>
      </c>
      <c r="I314" s="414">
        <v>17</v>
      </c>
      <c r="J314" s="414">
        <v>12</v>
      </c>
      <c r="K314" s="414">
        <v>64</v>
      </c>
      <c r="L314" s="414">
        <v>13</v>
      </c>
      <c r="M314" s="414">
        <v>42</v>
      </c>
      <c r="N314" s="414">
        <v>26</v>
      </c>
      <c r="O314" s="414">
        <v>22</v>
      </c>
      <c r="P314" s="414">
        <v>20</v>
      </c>
      <c r="Q314" s="414">
        <v>29</v>
      </c>
      <c r="R314" s="414">
        <v>9</v>
      </c>
      <c r="S314" s="414">
        <v>3</v>
      </c>
      <c r="T314" s="414">
        <v>57</v>
      </c>
      <c r="U314" s="414">
        <v>55</v>
      </c>
      <c r="V314" s="414">
        <v>10</v>
      </c>
      <c r="W314" s="414">
        <v>24</v>
      </c>
      <c r="X314" s="414">
        <v>48</v>
      </c>
      <c r="Y314" s="414">
        <v>11</v>
      </c>
      <c r="Z314" s="414">
        <v>60</v>
      </c>
      <c r="AA314" s="414">
        <v>53</v>
      </c>
      <c r="AB314" s="414">
        <v>30</v>
      </c>
      <c r="AC314" s="414">
        <v>2</v>
      </c>
      <c r="AD314" s="414">
        <v>31</v>
      </c>
      <c r="AE314" s="414">
        <v>65</v>
      </c>
      <c r="AF314" s="414">
        <v>58</v>
      </c>
      <c r="AG314" s="414">
        <v>34</v>
      </c>
      <c r="AH314" s="414">
        <v>28</v>
      </c>
      <c r="AI314" s="414">
        <v>36</v>
      </c>
      <c r="AJ314" s="414">
        <v>15</v>
      </c>
      <c r="AK314" s="414">
        <v>44</v>
      </c>
      <c r="AL314" s="414">
        <v>19</v>
      </c>
      <c r="AM314" s="414">
        <v>38</v>
      </c>
      <c r="AN314" s="414">
        <v>1</v>
      </c>
      <c r="AO314" s="414">
        <v>54</v>
      </c>
      <c r="AP314" s="414">
        <v>33</v>
      </c>
      <c r="AQ314" s="414">
        <v>47</v>
      </c>
      <c r="AR314" s="414">
        <v>41</v>
      </c>
      <c r="AS314" s="414">
        <v>61</v>
      </c>
      <c r="AT314" s="414">
        <v>39</v>
      </c>
      <c r="AU314" s="414">
        <v>8</v>
      </c>
      <c r="AV314" s="414">
        <v>52</v>
      </c>
      <c r="AW314" s="414">
        <v>32</v>
      </c>
      <c r="AX314" s="414">
        <v>46</v>
      </c>
      <c r="AY314" s="414">
        <v>35</v>
      </c>
      <c r="AZ314" s="414">
        <v>63</v>
      </c>
      <c r="BA314" s="414">
        <v>37</v>
      </c>
      <c r="BB314" s="414">
        <v>16</v>
      </c>
      <c r="BC314" s="414">
        <v>27</v>
      </c>
      <c r="BD314" s="414">
        <v>14</v>
      </c>
      <c r="BE314" s="414">
        <v>43</v>
      </c>
      <c r="BF314" s="414">
        <v>62</v>
      </c>
      <c r="BG314" s="414">
        <v>56</v>
      </c>
      <c r="BH314" s="414">
        <v>21</v>
      </c>
      <c r="BI314" s="414">
        <v>4</v>
      </c>
      <c r="BJ314" s="414">
        <v>23</v>
      </c>
      <c r="BK314" s="414">
        <v>50</v>
      </c>
      <c r="BL314" s="414">
        <v>7</v>
      </c>
      <c r="BM314" s="414">
        <v>51</v>
      </c>
      <c r="BN314" s="414">
        <v>40</v>
      </c>
      <c r="BO314" s="414">
        <v>45</v>
      </c>
      <c r="BP314" s="414">
        <v>59</v>
      </c>
      <c r="BQ314" s="414">
        <v>6</v>
      </c>
      <c r="BR314" s="414">
        <v>18</v>
      </c>
    </row>
    <row r="317" spans="4:74" x14ac:dyDescent="0.2">
      <c r="D317" s="433">
        <v>66</v>
      </c>
      <c r="E317" s="433" t="s">
        <v>179</v>
      </c>
    </row>
    <row r="318" spans="4:74" x14ac:dyDescent="0.2">
      <c r="E318" s="414" t="s">
        <v>130</v>
      </c>
      <c r="F318" s="414">
        <v>1</v>
      </c>
      <c r="G318" s="414">
        <v>2</v>
      </c>
      <c r="H318" s="414">
        <v>3</v>
      </c>
      <c r="I318" s="414">
        <v>4</v>
      </c>
      <c r="J318" s="414">
        <v>5</v>
      </c>
      <c r="K318" s="414">
        <v>6</v>
      </c>
      <c r="L318" s="414">
        <v>7</v>
      </c>
      <c r="M318" s="414">
        <v>8</v>
      </c>
      <c r="N318" s="414">
        <v>9</v>
      </c>
      <c r="O318" s="414">
        <v>10</v>
      </c>
      <c r="P318" s="414">
        <v>11</v>
      </c>
      <c r="Q318" s="414">
        <v>12</v>
      </c>
      <c r="R318" s="414">
        <v>13</v>
      </c>
      <c r="S318" s="414">
        <v>14</v>
      </c>
      <c r="T318" s="414">
        <v>15</v>
      </c>
      <c r="U318" s="414">
        <v>16</v>
      </c>
      <c r="V318" s="414">
        <v>17</v>
      </c>
      <c r="W318" s="414">
        <v>18</v>
      </c>
      <c r="X318" s="414">
        <v>19</v>
      </c>
      <c r="Y318" s="414">
        <v>20</v>
      </c>
      <c r="Z318" s="414">
        <v>21</v>
      </c>
      <c r="AA318" s="414">
        <v>22</v>
      </c>
      <c r="AB318" s="414">
        <v>23</v>
      </c>
      <c r="AC318" s="414">
        <v>24</v>
      </c>
      <c r="AD318" s="414">
        <v>25</v>
      </c>
      <c r="AE318" s="414">
        <v>26</v>
      </c>
      <c r="AF318" s="414">
        <v>27</v>
      </c>
      <c r="AG318" s="414">
        <v>28</v>
      </c>
      <c r="AH318" s="414">
        <v>29</v>
      </c>
      <c r="AI318" s="414">
        <v>30</v>
      </c>
      <c r="AJ318" s="414">
        <v>31</v>
      </c>
      <c r="AK318" s="414">
        <v>32</v>
      </c>
      <c r="AL318" s="414">
        <v>33</v>
      </c>
      <c r="AM318" s="414">
        <v>34</v>
      </c>
      <c r="AN318" s="414">
        <v>35</v>
      </c>
      <c r="AO318" s="414">
        <v>36</v>
      </c>
      <c r="AP318" s="414">
        <v>37</v>
      </c>
      <c r="AQ318" s="414">
        <v>38</v>
      </c>
      <c r="AR318" s="414">
        <v>39</v>
      </c>
      <c r="AS318" s="414">
        <v>40</v>
      </c>
      <c r="AT318" s="414">
        <v>41</v>
      </c>
      <c r="AU318" s="414">
        <v>42</v>
      </c>
      <c r="AV318" s="414">
        <v>43</v>
      </c>
      <c r="AW318" s="414">
        <v>44</v>
      </c>
      <c r="AX318" s="414">
        <v>45</v>
      </c>
      <c r="AY318" s="414">
        <v>46</v>
      </c>
      <c r="AZ318" s="414">
        <v>47</v>
      </c>
      <c r="BA318" s="414">
        <v>48</v>
      </c>
      <c r="BB318" s="414">
        <v>49</v>
      </c>
      <c r="BC318" s="414">
        <v>50</v>
      </c>
      <c r="BD318" s="414">
        <v>51</v>
      </c>
      <c r="BE318" s="414">
        <v>52</v>
      </c>
      <c r="BF318" s="414">
        <v>53</v>
      </c>
      <c r="BG318" s="414">
        <v>54</v>
      </c>
      <c r="BI318" s="414">
        <v>55</v>
      </c>
      <c r="BJ318" s="414">
        <v>56</v>
      </c>
      <c r="BK318" s="414">
        <v>57</v>
      </c>
      <c r="BL318" s="414">
        <v>58</v>
      </c>
      <c r="BN318" s="414">
        <v>59</v>
      </c>
      <c r="BO318" s="414">
        <v>60</v>
      </c>
      <c r="BP318" s="414">
        <v>61</v>
      </c>
      <c r="BQ318" s="414">
        <v>62</v>
      </c>
      <c r="BS318" s="414">
        <v>63</v>
      </c>
      <c r="BT318" s="414">
        <v>64</v>
      </c>
      <c r="BU318" s="414">
        <v>65</v>
      </c>
      <c r="BV318" s="414">
        <v>66</v>
      </c>
    </row>
    <row r="319" spans="4:74" x14ac:dyDescent="0.2">
      <c r="E319" s="414" t="s">
        <v>157</v>
      </c>
      <c r="F319" s="414">
        <v>15</v>
      </c>
      <c r="G319" s="414">
        <v>8</v>
      </c>
      <c r="H319" s="414">
        <v>45</v>
      </c>
      <c r="I319" s="414">
        <v>28</v>
      </c>
      <c r="J319" s="414">
        <v>17</v>
      </c>
      <c r="K319" s="414">
        <v>44</v>
      </c>
      <c r="L319" s="414">
        <v>49</v>
      </c>
      <c r="M319" s="414">
        <v>2</v>
      </c>
      <c r="N319" s="414">
        <v>59</v>
      </c>
      <c r="O319" s="414">
        <v>16</v>
      </c>
      <c r="P319" s="414">
        <v>58</v>
      </c>
      <c r="Q319" s="414">
        <v>38</v>
      </c>
      <c r="R319" s="414">
        <v>52</v>
      </c>
      <c r="S319" s="414">
        <v>26</v>
      </c>
      <c r="T319" s="414">
        <v>63</v>
      </c>
      <c r="U319" s="414">
        <v>40</v>
      </c>
      <c r="V319" s="414">
        <v>4</v>
      </c>
      <c r="W319" s="414">
        <v>60</v>
      </c>
      <c r="X319" s="414">
        <v>55</v>
      </c>
      <c r="Y319" s="414">
        <v>41</v>
      </c>
      <c r="Z319" s="414">
        <v>35</v>
      </c>
      <c r="AA319" s="414">
        <v>3</v>
      </c>
      <c r="AB319" s="414">
        <v>62</v>
      </c>
      <c r="AC319" s="414">
        <v>65</v>
      </c>
      <c r="AD319" s="414">
        <v>11</v>
      </c>
      <c r="AE319" s="414">
        <v>29</v>
      </c>
      <c r="AF319" s="414">
        <v>61</v>
      </c>
      <c r="AG319" s="414">
        <v>22</v>
      </c>
      <c r="AH319" s="414">
        <v>53</v>
      </c>
      <c r="AI319" s="414">
        <v>1</v>
      </c>
      <c r="AJ319" s="414">
        <v>20</v>
      </c>
      <c r="AK319" s="414">
        <v>48</v>
      </c>
      <c r="AL319" s="414">
        <v>56</v>
      </c>
      <c r="AM319" s="414">
        <v>51</v>
      </c>
      <c r="AN319" s="414">
        <v>21</v>
      </c>
      <c r="AO319" s="414">
        <v>54</v>
      </c>
      <c r="AP319" s="414">
        <v>25</v>
      </c>
      <c r="AQ319" s="414">
        <v>66</v>
      </c>
      <c r="AR319" s="414">
        <v>32</v>
      </c>
      <c r="AS319" s="414">
        <v>46</v>
      </c>
      <c r="AT319" s="414">
        <v>9</v>
      </c>
      <c r="AU319" s="414">
        <v>18</v>
      </c>
      <c r="AV319" s="414">
        <v>30</v>
      </c>
      <c r="AW319" s="414">
        <v>57</v>
      </c>
      <c r="AX319" s="414">
        <v>12</v>
      </c>
      <c r="AY319" s="414">
        <v>10</v>
      </c>
      <c r="AZ319" s="414">
        <v>50</v>
      </c>
      <c r="BA319" s="414">
        <v>42</v>
      </c>
      <c r="BB319" s="414">
        <v>31</v>
      </c>
      <c r="BC319" s="414">
        <v>64</v>
      </c>
      <c r="BD319" s="414">
        <v>24</v>
      </c>
      <c r="BE319" s="414">
        <v>43</v>
      </c>
      <c r="BF319" s="414">
        <v>7</v>
      </c>
      <c r="BG319" s="414">
        <v>36</v>
      </c>
      <c r="BI319" s="414">
        <v>34</v>
      </c>
      <c r="BJ319" s="414">
        <v>14</v>
      </c>
      <c r="BK319" s="414">
        <v>37</v>
      </c>
      <c r="BL319" s="414">
        <v>47</v>
      </c>
      <c r="BN319" s="414">
        <v>5</v>
      </c>
      <c r="BO319" s="414">
        <v>33</v>
      </c>
      <c r="BP319" s="414">
        <v>27</v>
      </c>
      <c r="BQ319" s="414">
        <v>23</v>
      </c>
      <c r="BS319" s="414">
        <v>19</v>
      </c>
      <c r="BT319" s="414">
        <v>13</v>
      </c>
      <c r="BU319" s="414">
        <v>39</v>
      </c>
      <c r="BV319" s="414">
        <v>6</v>
      </c>
    </row>
    <row r="322" spans="4:74" x14ac:dyDescent="0.2">
      <c r="D322" s="433">
        <v>67</v>
      </c>
      <c r="E322" s="433" t="s">
        <v>179</v>
      </c>
    </row>
    <row r="323" spans="4:74" x14ac:dyDescent="0.2">
      <c r="E323" s="414" t="s">
        <v>130</v>
      </c>
      <c r="F323" s="414">
        <v>1</v>
      </c>
      <c r="G323" s="414">
        <v>2</v>
      </c>
      <c r="H323" s="414">
        <v>3</v>
      </c>
      <c r="I323" s="414">
        <v>4</v>
      </c>
      <c r="J323" s="414">
        <v>5</v>
      </c>
      <c r="K323" s="414">
        <v>6</v>
      </c>
      <c r="L323" s="414">
        <v>7</v>
      </c>
      <c r="M323" s="414">
        <v>8</v>
      </c>
      <c r="N323" s="414">
        <v>9</v>
      </c>
      <c r="O323" s="414">
        <v>10</v>
      </c>
      <c r="P323" s="414">
        <v>11</v>
      </c>
      <c r="Q323" s="414">
        <v>12</v>
      </c>
      <c r="R323" s="414">
        <v>13</v>
      </c>
      <c r="S323" s="414">
        <v>14</v>
      </c>
      <c r="T323" s="414">
        <v>15</v>
      </c>
      <c r="U323" s="414">
        <v>16</v>
      </c>
      <c r="V323" s="414">
        <v>17</v>
      </c>
      <c r="W323" s="414">
        <v>18</v>
      </c>
      <c r="X323" s="414">
        <v>19</v>
      </c>
      <c r="Y323" s="414">
        <v>20</v>
      </c>
      <c r="Z323" s="414">
        <v>21</v>
      </c>
      <c r="AA323" s="414">
        <v>22</v>
      </c>
      <c r="AB323" s="414">
        <v>23</v>
      </c>
      <c r="AC323" s="414">
        <v>24</v>
      </c>
      <c r="AD323" s="414">
        <v>25</v>
      </c>
      <c r="AE323" s="414">
        <v>26</v>
      </c>
      <c r="AF323" s="414">
        <v>27</v>
      </c>
      <c r="AG323" s="414">
        <v>28</v>
      </c>
      <c r="AH323" s="414">
        <v>29</v>
      </c>
      <c r="AI323" s="414">
        <v>30</v>
      </c>
      <c r="AJ323" s="414">
        <v>31</v>
      </c>
      <c r="AK323" s="414">
        <v>32</v>
      </c>
      <c r="AL323" s="414">
        <v>33</v>
      </c>
      <c r="AM323" s="414">
        <v>34</v>
      </c>
      <c r="AN323" s="414">
        <v>35</v>
      </c>
      <c r="AO323" s="414">
        <v>36</v>
      </c>
      <c r="AP323" s="414">
        <v>37</v>
      </c>
      <c r="AQ323" s="414">
        <v>38</v>
      </c>
      <c r="AR323" s="414">
        <v>39</v>
      </c>
      <c r="AS323" s="414">
        <v>40</v>
      </c>
      <c r="AT323" s="414">
        <v>41</v>
      </c>
      <c r="AU323" s="414">
        <v>42</v>
      </c>
      <c r="AV323" s="414">
        <v>43</v>
      </c>
      <c r="AW323" s="414">
        <v>44</v>
      </c>
      <c r="AX323" s="414">
        <v>45</v>
      </c>
      <c r="AY323" s="414">
        <v>46</v>
      </c>
      <c r="AZ323" s="414">
        <v>47</v>
      </c>
      <c r="BA323" s="414">
        <v>48</v>
      </c>
      <c r="BB323" s="414">
        <v>49</v>
      </c>
      <c r="BC323" s="414">
        <v>50</v>
      </c>
      <c r="BD323" s="414">
        <v>51</v>
      </c>
      <c r="BE323" s="414">
        <v>52</v>
      </c>
      <c r="BF323" s="414">
        <v>53</v>
      </c>
      <c r="BG323" s="414">
        <v>54</v>
      </c>
      <c r="BH323" s="414">
        <v>55</v>
      </c>
      <c r="BI323" s="414">
        <v>56</v>
      </c>
      <c r="BJ323" s="414">
        <v>57</v>
      </c>
      <c r="BK323" s="414">
        <v>58</v>
      </c>
      <c r="BL323" s="414">
        <v>59</v>
      </c>
      <c r="BN323" s="414">
        <v>60</v>
      </c>
      <c r="BO323" s="414">
        <v>61</v>
      </c>
      <c r="BP323" s="414">
        <v>62</v>
      </c>
      <c r="BQ323" s="414">
        <v>63</v>
      </c>
      <c r="BS323" s="414">
        <v>64</v>
      </c>
      <c r="BT323" s="414">
        <v>65</v>
      </c>
      <c r="BU323" s="414">
        <v>66</v>
      </c>
      <c r="BV323" s="414">
        <v>67</v>
      </c>
    </row>
    <row r="324" spans="4:74" x14ac:dyDescent="0.2">
      <c r="E324" s="414" t="s">
        <v>157</v>
      </c>
      <c r="F324" s="414">
        <v>24</v>
      </c>
      <c r="G324" s="414">
        <v>44</v>
      </c>
      <c r="H324" s="414">
        <v>52</v>
      </c>
      <c r="I324" s="414">
        <v>12</v>
      </c>
      <c r="J324" s="414">
        <v>62</v>
      </c>
      <c r="K324" s="414">
        <v>4</v>
      </c>
      <c r="L324" s="414">
        <v>55</v>
      </c>
      <c r="M324" s="414">
        <v>37</v>
      </c>
      <c r="N324" s="414">
        <v>23</v>
      </c>
      <c r="O324" s="414">
        <v>17</v>
      </c>
      <c r="P324" s="414">
        <v>14</v>
      </c>
      <c r="Q324" s="414">
        <v>8</v>
      </c>
      <c r="R324" s="414">
        <v>22</v>
      </c>
      <c r="S324" s="414">
        <v>51</v>
      </c>
      <c r="T324" s="414">
        <v>31</v>
      </c>
      <c r="U324" s="414">
        <v>29</v>
      </c>
      <c r="V324" s="414">
        <v>38</v>
      </c>
      <c r="W324" s="414">
        <v>25</v>
      </c>
      <c r="X324" s="414">
        <v>6</v>
      </c>
      <c r="Y324" s="414">
        <v>64</v>
      </c>
      <c r="Z324" s="414">
        <v>34</v>
      </c>
      <c r="AA324" s="414">
        <v>45</v>
      </c>
      <c r="AB324" s="414">
        <v>47</v>
      </c>
      <c r="AC324" s="414">
        <v>21</v>
      </c>
      <c r="AD324" s="414">
        <v>36</v>
      </c>
      <c r="AE324" s="414">
        <v>63</v>
      </c>
      <c r="AF324" s="414">
        <v>33</v>
      </c>
      <c r="AG324" s="414">
        <v>54</v>
      </c>
      <c r="AH324" s="414">
        <v>3</v>
      </c>
      <c r="AI324" s="414">
        <v>56</v>
      </c>
      <c r="AJ324" s="414">
        <v>15</v>
      </c>
      <c r="AK324" s="414">
        <v>66</v>
      </c>
      <c r="AL324" s="414">
        <v>61</v>
      </c>
      <c r="AM324" s="414">
        <v>32</v>
      </c>
      <c r="AN324" s="414">
        <v>46</v>
      </c>
      <c r="AO324" s="414">
        <v>9</v>
      </c>
      <c r="AP324" s="414">
        <v>67</v>
      </c>
      <c r="AQ324" s="414">
        <v>59</v>
      </c>
      <c r="AR324" s="414">
        <v>41</v>
      </c>
      <c r="AS324" s="414">
        <v>1</v>
      </c>
      <c r="AT324" s="414">
        <v>35</v>
      </c>
      <c r="AU324" s="414">
        <v>48</v>
      </c>
      <c r="AV324" s="414">
        <v>65</v>
      </c>
      <c r="AW324" s="414">
        <v>2</v>
      </c>
      <c r="AX324" s="414">
        <v>26</v>
      </c>
      <c r="AY324" s="414">
        <v>10</v>
      </c>
      <c r="AZ324" s="414">
        <v>20</v>
      </c>
      <c r="BA324" s="414">
        <v>57</v>
      </c>
      <c r="BB324" s="414">
        <v>53</v>
      </c>
      <c r="BC324" s="414">
        <v>60</v>
      </c>
      <c r="BD324" s="414">
        <v>40</v>
      </c>
      <c r="BE324" s="414">
        <v>49</v>
      </c>
      <c r="BF324" s="414">
        <v>42</v>
      </c>
      <c r="BG324" s="414">
        <v>28</v>
      </c>
      <c r="BH324" s="414">
        <v>58</v>
      </c>
      <c r="BI324" s="414">
        <v>30</v>
      </c>
      <c r="BJ324" s="414">
        <v>18</v>
      </c>
      <c r="BK324" s="414">
        <v>50</v>
      </c>
      <c r="BL324" s="414">
        <v>11</v>
      </c>
      <c r="BN324" s="414">
        <v>19</v>
      </c>
      <c r="BO324" s="414">
        <v>13</v>
      </c>
      <c r="BP324" s="414">
        <v>27</v>
      </c>
      <c r="BQ324" s="414">
        <v>7</v>
      </c>
      <c r="BS324" s="414">
        <v>5</v>
      </c>
      <c r="BT324" s="414">
        <v>43</v>
      </c>
      <c r="BU324" s="414">
        <v>39</v>
      </c>
      <c r="BV324" s="414">
        <v>16</v>
      </c>
    </row>
    <row r="327" spans="4:74" x14ac:dyDescent="0.2">
      <c r="D327" s="433">
        <v>68</v>
      </c>
      <c r="E327" s="433" t="s">
        <v>179</v>
      </c>
    </row>
    <row r="328" spans="4:74" x14ac:dyDescent="0.2">
      <c r="E328" s="414" t="s">
        <v>130</v>
      </c>
      <c r="F328" s="414">
        <v>1</v>
      </c>
      <c r="G328" s="414">
        <v>2</v>
      </c>
      <c r="H328" s="414">
        <v>3</v>
      </c>
      <c r="I328" s="414">
        <v>4</v>
      </c>
      <c r="J328" s="414">
        <v>5</v>
      </c>
      <c r="K328" s="414">
        <v>6</v>
      </c>
      <c r="L328" s="414">
        <v>7</v>
      </c>
      <c r="M328" s="414">
        <v>8</v>
      </c>
      <c r="N328" s="414">
        <v>9</v>
      </c>
      <c r="O328" s="414">
        <v>10</v>
      </c>
      <c r="P328" s="414">
        <v>11</v>
      </c>
      <c r="Q328" s="414">
        <v>12</v>
      </c>
      <c r="R328" s="414">
        <v>13</v>
      </c>
      <c r="S328" s="414">
        <v>14</v>
      </c>
      <c r="T328" s="414">
        <v>15</v>
      </c>
      <c r="U328" s="414">
        <v>16</v>
      </c>
      <c r="V328" s="414">
        <v>17</v>
      </c>
      <c r="W328" s="414">
        <v>18</v>
      </c>
      <c r="X328" s="414">
        <v>19</v>
      </c>
      <c r="Y328" s="414">
        <v>20</v>
      </c>
      <c r="Z328" s="414">
        <v>21</v>
      </c>
      <c r="AA328" s="414">
        <v>22</v>
      </c>
      <c r="AB328" s="414">
        <v>23</v>
      </c>
      <c r="AC328" s="414">
        <v>24</v>
      </c>
      <c r="AD328" s="414">
        <v>25</v>
      </c>
      <c r="AE328" s="414">
        <v>26</v>
      </c>
      <c r="AF328" s="414">
        <v>27</v>
      </c>
      <c r="AG328" s="414">
        <v>28</v>
      </c>
      <c r="AH328" s="414">
        <v>29</v>
      </c>
      <c r="AI328" s="414">
        <v>30</v>
      </c>
      <c r="AJ328" s="414">
        <v>31</v>
      </c>
      <c r="AK328" s="414">
        <v>32</v>
      </c>
      <c r="AL328" s="414">
        <v>33</v>
      </c>
      <c r="AM328" s="414">
        <v>34</v>
      </c>
      <c r="AN328" s="414">
        <v>35</v>
      </c>
      <c r="AO328" s="414">
        <v>36</v>
      </c>
      <c r="AP328" s="414">
        <v>37</v>
      </c>
      <c r="AQ328" s="414">
        <v>38</v>
      </c>
      <c r="AR328" s="414">
        <v>39</v>
      </c>
      <c r="AS328" s="414">
        <v>40</v>
      </c>
      <c r="AT328" s="414">
        <v>41</v>
      </c>
      <c r="AU328" s="414">
        <v>42</v>
      </c>
      <c r="AV328" s="414">
        <v>43</v>
      </c>
      <c r="AW328" s="414">
        <v>44</v>
      </c>
      <c r="AX328" s="414">
        <v>45</v>
      </c>
      <c r="AY328" s="414">
        <v>46</v>
      </c>
      <c r="AZ328" s="414">
        <v>47</v>
      </c>
      <c r="BA328" s="414">
        <v>48</v>
      </c>
      <c r="BB328" s="414">
        <v>49</v>
      </c>
      <c r="BC328" s="414">
        <v>50</v>
      </c>
      <c r="BD328" s="414">
        <v>51</v>
      </c>
      <c r="BE328" s="414">
        <v>52</v>
      </c>
      <c r="BF328" s="414">
        <v>53</v>
      </c>
      <c r="BG328" s="414">
        <v>54</v>
      </c>
      <c r="BH328" s="414">
        <v>55</v>
      </c>
      <c r="BI328" s="414">
        <v>56</v>
      </c>
      <c r="BJ328" s="414">
        <v>57</v>
      </c>
      <c r="BK328" s="414">
        <v>58</v>
      </c>
      <c r="BL328" s="414">
        <v>59</v>
      </c>
      <c r="BM328" s="414">
        <v>60</v>
      </c>
      <c r="BN328" s="414">
        <v>61</v>
      </c>
      <c r="BO328" s="414">
        <v>62</v>
      </c>
      <c r="BP328" s="414">
        <v>63</v>
      </c>
      <c r="BQ328" s="414">
        <v>64</v>
      </c>
      <c r="BS328" s="414">
        <v>65</v>
      </c>
      <c r="BT328" s="414">
        <v>66</v>
      </c>
      <c r="BU328" s="414">
        <v>67</v>
      </c>
      <c r="BV328" s="414">
        <v>68</v>
      </c>
    </row>
    <row r="329" spans="4:74" x14ac:dyDescent="0.2">
      <c r="E329" s="414" t="s">
        <v>157</v>
      </c>
      <c r="F329" s="414">
        <v>19</v>
      </c>
      <c r="G329" s="414">
        <v>8</v>
      </c>
      <c r="H329" s="414">
        <v>57</v>
      </c>
      <c r="I329" s="414">
        <v>61</v>
      </c>
      <c r="J329" s="414">
        <v>31</v>
      </c>
      <c r="K329" s="414">
        <v>44</v>
      </c>
      <c r="L329" s="414">
        <v>64</v>
      </c>
      <c r="M329" s="414">
        <v>15</v>
      </c>
      <c r="N329" s="414">
        <v>2</v>
      </c>
      <c r="O329" s="414">
        <v>47</v>
      </c>
      <c r="P329" s="414">
        <v>39</v>
      </c>
      <c r="Q329" s="414">
        <v>28</v>
      </c>
      <c r="R329" s="414">
        <v>5</v>
      </c>
      <c r="S329" s="414">
        <v>33</v>
      </c>
      <c r="T329" s="414">
        <v>67</v>
      </c>
      <c r="U329" s="414">
        <v>34</v>
      </c>
      <c r="V329" s="414">
        <v>59</v>
      </c>
      <c r="W329" s="414">
        <v>4</v>
      </c>
      <c r="X329" s="414">
        <v>63</v>
      </c>
      <c r="Y329" s="414">
        <v>21</v>
      </c>
      <c r="Z329" s="414">
        <v>20</v>
      </c>
      <c r="AA329" s="414">
        <v>54</v>
      </c>
      <c r="AB329" s="414">
        <v>22</v>
      </c>
      <c r="AC329" s="414">
        <v>46</v>
      </c>
      <c r="AD329" s="414">
        <v>11</v>
      </c>
      <c r="AE329" s="414">
        <v>50</v>
      </c>
      <c r="AF329" s="414">
        <v>13</v>
      </c>
      <c r="AG329" s="414">
        <v>27</v>
      </c>
      <c r="AH329" s="414">
        <v>53</v>
      </c>
      <c r="AI329" s="414">
        <v>41</v>
      </c>
      <c r="AJ329" s="414">
        <v>29</v>
      </c>
      <c r="AK329" s="414">
        <v>49</v>
      </c>
      <c r="AL329" s="414">
        <v>14</v>
      </c>
      <c r="AM329" s="414">
        <v>36</v>
      </c>
      <c r="AN329" s="414">
        <v>1</v>
      </c>
      <c r="AO329" s="414">
        <v>55</v>
      </c>
      <c r="AP329" s="414">
        <v>48</v>
      </c>
      <c r="AQ329" s="414">
        <v>42</v>
      </c>
      <c r="AR329" s="414">
        <v>65</v>
      </c>
      <c r="AS329" s="414">
        <v>56</v>
      </c>
      <c r="AT329" s="414">
        <v>30</v>
      </c>
      <c r="AU329" s="414">
        <v>23</v>
      </c>
      <c r="AV329" s="414">
        <v>62</v>
      </c>
      <c r="AW329" s="414">
        <v>6</v>
      </c>
      <c r="AX329" s="414">
        <v>38</v>
      </c>
      <c r="AY329" s="414">
        <v>68</v>
      </c>
      <c r="AZ329" s="414">
        <v>10</v>
      </c>
      <c r="BA329" s="414">
        <v>37</v>
      </c>
      <c r="BB329" s="414">
        <v>26</v>
      </c>
      <c r="BC329" s="414">
        <v>16</v>
      </c>
      <c r="BD329" s="414">
        <v>60</v>
      </c>
      <c r="BE329" s="414">
        <v>3</v>
      </c>
      <c r="BF329" s="414">
        <v>12</v>
      </c>
      <c r="BG329" s="414">
        <v>66</v>
      </c>
      <c r="BH329" s="414">
        <v>17</v>
      </c>
      <c r="BI329" s="414">
        <v>24</v>
      </c>
      <c r="BJ329" s="414">
        <v>40</v>
      </c>
      <c r="BK329" s="414">
        <v>9</v>
      </c>
      <c r="BL329" s="414">
        <v>43</v>
      </c>
      <c r="BM329" s="414">
        <v>51</v>
      </c>
      <c r="BN329" s="414">
        <v>45</v>
      </c>
      <c r="BO329" s="414">
        <v>25</v>
      </c>
      <c r="BP329" s="414">
        <v>32</v>
      </c>
      <c r="BQ329" s="414">
        <v>7</v>
      </c>
      <c r="BS329" s="414">
        <v>35</v>
      </c>
      <c r="BT329" s="414">
        <v>58</v>
      </c>
      <c r="BU329" s="414">
        <v>52</v>
      </c>
      <c r="BV329" s="414">
        <v>18</v>
      </c>
    </row>
    <row r="332" spans="4:74" x14ac:dyDescent="0.2">
      <c r="D332" s="433">
        <v>69</v>
      </c>
      <c r="E332" s="433" t="s">
        <v>179</v>
      </c>
    </row>
    <row r="333" spans="4:74" x14ac:dyDescent="0.2">
      <c r="E333" s="414" t="s">
        <v>130</v>
      </c>
      <c r="F333" s="414">
        <v>1</v>
      </c>
      <c r="G333" s="414">
        <v>2</v>
      </c>
      <c r="H333" s="414">
        <v>3</v>
      </c>
      <c r="I333" s="414">
        <v>4</v>
      </c>
      <c r="J333" s="414">
        <v>5</v>
      </c>
      <c r="K333" s="414">
        <v>6</v>
      </c>
      <c r="L333" s="414">
        <v>7</v>
      </c>
      <c r="M333" s="414">
        <v>8</v>
      </c>
      <c r="N333" s="414">
        <v>9</v>
      </c>
      <c r="O333" s="414">
        <v>10</v>
      </c>
      <c r="P333" s="414">
        <v>11</v>
      </c>
      <c r="Q333" s="414">
        <v>12</v>
      </c>
      <c r="R333" s="414">
        <v>13</v>
      </c>
      <c r="S333" s="414">
        <v>14</v>
      </c>
      <c r="T333" s="414">
        <v>15</v>
      </c>
      <c r="U333" s="414">
        <v>16</v>
      </c>
      <c r="V333" s="414">
        <v>17</v>
      </c>
      <c r="W333" s="414">
        <v>18</v>
      </c>
      <c r="X333" s="414">
        <v>19</v>
      </c>
      <c r="Y333" s="414">
        <v>20</v>
      </c>
      <c r="Z333" s="414">
        <v>21</v>
      </c>
      <c r="AA333" s="414">
        <v>22</v>
      </c>
      <c r="AB333" s="414">
        <v>23</v>
      </c>
      <c r="AC333" s="414">
        <v>24</v>
      </c>
      <c r="AD333" s="414">
        <v>25</v>
      </c>
      <c r="AE333" s="414">
        <v>26</v>
      </c>
      <c r="AF333" s="414">
        <v>27</v>
      </c>
      <c r="AG333" s="414">
        <v>28</v>
      </c>
      <c r="AH333" s="414">
        <v>29</v>
      </c>
      <c r="AI333" s="414">
        <v>30</v>
      </c>
      <c r="AJ333" s="414">
        <v>31</v>
      </c>
      <c r="AK333" s="414">
        <v>32</v>
      </c>
      <c r="AL333" s="414">
        <v>33</v>
      </c>
      <c r="AM333" s="414">
        <v>34</v>
      </c>
      <c r="AN333" s="414">
        <v>35</v>
      </c>
      <c r="AO333" s="414">
        <v>36</v>
      </c>
      <c r="AP333" s="414">
        <v>37</v>
      </c>
      <c r="AQ333" s="414">
        <v>38</v>
      </c>
      <c r="AR333" s="414">
        <v>39</v>
      </c>
      <c r="AS333" s="414">
        <v>40</v>
      </c>
      <c r="AT333" s="414">
        <v>41</v>
      </c>
      <c r="AU333" s="414">
        <v>42</v>
      </c>
      <c r="AV333" s="414">
        <v>43</v>
      </c>
      <c r="AW333" s="414">
        <v>44</v>
      </c>
      <c r="AX333" s="414">
        <v>45</v>
      </c>
      <c r="AY333" s="414">
        <v>46</v>
      </c>
      <c r="AZ333" s="414">
        <v>47</v>
      </c>
      <c r="BA333" s="414">
        <v>48</v>
      </c>
      <c r="BB333" s="414">
        <v>49</v>
      </c>
      <c r="BC333" s="414">
        <v>50</v>
      </c>
      <c r="BD333" s="414">
        <v>51</v>
      </c>
      <c r="BE333" s="414">
        <v>52</v>
      </c>
      <c r="BF333" s="414">
        <v>53</v>
      </c>
      <c r="BG333" s="414">
        <v>54</v>
      </c>
      <c r="BH333" s="414">
        <v>55</v>
      </c>
      <c r="BI333" s="414">
        <v>56</v>
      </c>
      <c r="BJ333" s="414">
        <v>57</v>
      </c>
      <c r="BK333" s="414">
        <v>58</v>
      </c>
      <c r="BL333" s="414">
        <v>59</v>
      </c>
      <c r="BM333" s="414">
        <v>60</v>
      </c>
      <c r="BN333" s="414">
        <v>61</v>
      </c>
      <c r="BO333" s="414">
        <v>62</v>
      </c>
      <c r="BP333" s="414">
        <v>63</v>
      </c>
      <c r="BQ333" s="414">
        <v>64</v>
      </c>
      <c r="BR333" s="414">
        <v>65</v>
      </c>
      <c r="BS333" s="414">
        <v>66</v>
      </c>
      <c r="BT333" s="414">
        <v>67</v>
      </c>
      <c r="BU333" s="414">
        <v>68</v>
      </c>
      <c r="BV333" s="414">
        <v>69</v>
      </c>
    </row>
    <row r="334" spans="4:74" x14ac:dyDescent="0.2">
      <c r="E334" s="414" t="s">
        <v>157</v>
      </c>
      <c r="F334" s="414">
        <v>40</v>
      </c>
      <c r="G334" s="414">
        <v>30</v>
      </c>
      <c r="H334" s="414">
        <v>67</v>
      </c>
      <c r="I334" s="414">
        <v>1</v>
      </c>
      <c r="J334" s="414">
        <v>18</v>
      </c>
      <c r="K334" s="414">
        <v>69</v>
      </c>
      <c r="L334" s="414">
        <v>20</v>
      </c>
      <c r="M334" s="414">
        <v>10</v>
      </c>
      <c r="N334" s="414">
        <v>52</v>
      </c>
      <c r="O334" s="414">
        <v>46</v>
      </c>
      <c r="P334" s="414">
        <v>5</v>
      </c>
      <c r="Q334" s="414">
        <v>28</v>
      </c>
      <c r="R334" s="414">
        <v>54</v>
      </c>
      <c r="S334" s="414">
        <v>61</v>
      </c>
      <c r="T334" s="414">
        <v>6</v>
      </c>
      <c r="U334" s="414">
        <v>64</v>
      </c>
      <c r="V334" s="414">
        <v>23</v>
      </c>
      <c r="W334" s="414">
        <v>12</v>
      </c>
      <c r="X334" s="414">
        <v>58</v>
      </c>
      <c r="Y334" s="414">
        <v>7</v>
      </c>
      <c r="Z334" s="414">
        <v>19</v>
      </c>
      <c r="AA334" s="414">
        <v>48</v>
      </c>
      <c r="AB334" s="414">
        <v>22</v>
      </c>
      <c r="AC334" s="414">
        <v>33</v>
      </c>
      <c r="AD334" s="414">
        <v>68</v>
      </c>
      <c r="AE334" s="414">
        <v>9</v>
      </c>
      <c r="AF334" s="414">
        <v>60</v>
      </c>
      <c r="AG334" s="414">
        <v>17</v>
      </c>
      <c r="AH334" s="414">
        <v>38</v>
      </c>
      <c r="AI334" s="414">
        <v>42</v>
      </c>
      <c r="AJ334" s="414">
        <v>15</v>
      </c>
      <c r="AK334" s="414">
        <v>3</v>
      </c>
      <c r="AL334" s="414">
        <v>62</v>
      </c>
      <c r="AM334" s="414">
        <v>51</v>
      </c>
      <c r="AN334" s="414">
        <v>32</v>
      </c>
      <c r="AO334" s="414">
        <v>59</v>
      </c>
      <c r="AP334" s="414">
        <v>43</v>
      </c>
      <c r="AQ334" s="414">
        <v>24</v>
      </c>
      <c r="AR334" s="414">
        <v>8</v>
      </c>
      <c r="AS334" s="414">
        <v>31</v>
      </c>
      <c r="AT334" s="414">
        <v>14</v>
      </c>
      <c r="AU334" s="414">
        <v>55</v>
      </c>
      <c r="AV334" s="414">
        <v>27</v>
      </c>
      <c r="AW334" s="414">
        <v>41</v>
      </c>
      <c r="AX334" s="414">
        <v>56</v>
      </c>
      <c r="AY334" s="414">
        <v>50</v>
      </c>
      <c r="AZ334" s="414">
        <v>13</v>
      </c>
      <c r="BA334" s="414">
        <v>35</v>
      </c>
      <c r="BB334" s="414">
        <v>16</v>
      </c>
      <c r="BC334" s="414">
        <v>37</v>
      </c>
      <c r="BD334" s="414">
        <v>4</v>
      </c>
      <c r="BE334" s="414">
        <v>44</v>
      </c>
      <c r="BF334" s="414">
        <v>47</v>
      </c>
      <c r="BG334" s="414">
        <v>11</v>
      </c>
      <c r="BH334" s="414">
        <v>26</v>
      </c>
      <c r="BI334" s="414">
        <v>45</v>
      </c>
      <c r="BJ334" s="414">
        <v>39</v>
      </c>
      <c r="BK334" s="414">
        <v>2</v>
      </c>
      <c r="BL334" s="414">
        <v>21</v>
      </c>
      <c r="BM334" s="414">
        <v>66</v>
      </c>
      <c r="BN334" s="414">
        <v>29</v>
      </c>
      <c r="BO334" s="414">
        <v>34</v>
      </c>
      <c r="BP334" s="414">
        <v>49</v>
      </c>
      <c r="BQ334" s="414">
        <v>63</v>
      </c>
      <c r="BR334" s="414">
        <v>57</v>
      </c>
      <c r="BS334" s="414">
        <v>65</v>
      </c>
      <c r="BT334" s="414">
        <v>53</v>
      </c>
      <c r="BU334" s="414">
        <v>25</v>
      </c>
      <c r="BV334" s="414">
        <v>36</v>
      </c>
    </row>
    <row r="337" spans="4:79" x14ac:dyDescent="0.2">
      <c r="D337" s="433">
        <v>70</v>
      </c>
      <c r="E337" s="433" t="s">
        <v>179</v>
      </c>
    </row>
    <row r="338" spans="4:79" x14ac:dyDescent="0.2">
      <c r="E338" s="414" t="s">
        <v>130</v>
      </c>
      <c r="F338" s="414">
        <v>1</v>
      </c>
      <c r="G338" s="414">
        <v>2</v>
      </c>
      <c r="H338" s="414">
        <v>3</v>
      </c>
      <c r="I338" s="414">
        <v>4</v>
      </c>
      <c r="J338" s="414">
        <v>5</v>
      </c>
      <c r="K338" s="414">
        <v>6</v>
      </c>
      <c r="L338" s="414">
        <v>7</v>
      </c>
      <c r="M338" s="414">
        <v>8</v>
      </c>
      <c r="N338" s="414">
        <v>9</v>
      </c>
      <c r="O338" s="414">
        <v>10</v>
      </c>
      <c r="P338" s="414">
        <v>11</v>
      </c>
      <c r="Q338" s="414">
        <v>12</v>
      </c>
      <c r="R338" s="414">
        <v>13</v>
      </c>
      <c r="S338" s="414">
        <v>14</v>
      </c>
      <c r="T338" s="414">
        <v>15</v>
      </c>
      <c r="U338" s="414">
        <v>16</v>
      </c>
      <c r="V338" s="414">
        <v>17</v>
      </c>
      <c r="W338" s="414">
        <v>18</v>
      </c>
      <c r="X338" s="414">
        <v>19</v>
      </c>
      <c r="Y338" s="414">
        <v>20</v>
      </c>
      <c r="Z338" s="414">
        <v>21</v>
      </c>
      <c r="AA338" s="414">
        <v>22</v>
      </c>
      <c r="AB338" s="414">
        <v>23</v>
      </c>
      <c r="AC338" s="414">
        <v>24</v>
      </c>
      <c r="AD338" s="414">
        <v>25</v>
      </c>
      <c r="AE338" s="414">
        <v>26</v>
      </c>
      <c r="AF338" s="414">
        <v>27</v>
      </c>
      <c r="AG338" s="414">
        <v>28</v>
      </c>
      <c r="AH338" s="414">
        <v>29</v>
      </c>
      <c r="AI338" s="414">
        <v>30</v>
      </c>
      <c r="AJ338" s="414">
        <v>31</v>
      </c>
      <c r="AK338" s="414">
        <v>32</v>
      </c>
      <c r="AL338" s="414">
        <v>33</v>
      </c>
      <c r="AM338" s="414">
        <v>34</v>
      </c>
      <c r="AN338" s="414">
        <v>35</v>
      </c>
      <c r="AO338" s="414">
        <v>36</v>
      </c>
      <c r="AP338" s="414">
        <v>37</v>
      </c>
      <c r="AQ338" s="414">
        <v>38</v>
      </c>
      <c r="AR338" s="414">
        <v>39</v>
      </c>
      <c r="AS338" s="414">
        <v>40</v>
      </c>
      <c r="AT338" s="414">
        <v>41</v>
      </c>
      <c r="AU338" s="414">
        <v>42</v>
      </c>
      <c r="AV338" s="414">
        <v>43</v>
      </c>
      <c r="AW338" s="414">
        <v>44</v>
      </c>
      <c r="AX338" s="414">
        <v>45</v>
      </c>
      <c r="AY338" s="414">
        <v>46</v>
      </c>
      <c r="AZ338" s="414">
        <v>47</v>
      </c>
      <c r="BA338" s="414">
        <v>48</v>
      </c>
      <c r="BB338" s="414">
        <v>49</v>
      </c>
      <c r="BC338" s="414">
        <v>50</v>
      </c>
      <c r="BD338" s="414">
        <v>51</v>
      </c>
      <c r="BE338" s="414">
        <v>52</v>
      </c>
      <c r="BF338" s="414">
        <v>53</v>
      </c>
      <c r="BG338" s="414">
        <v>54</v>
      </c>
      <c r="BH338" s="414">
        <v>55</v>
      </c>
      <c r="BI338" s="414">
        <v>56</v>
      </c>
      <c r="BJ338" s="414">
        <v>57</v>
      </c>
      <c r="BK338" s="414">
        <v>58</v>
      </c>
      <c r="BL338" s="414">
        <v>59</v>
      </c>
      <c r="BM338" s="414">
        <v>60</v>
      </c>
      <c r="BN338" s="414">
        <v>61</v>
      </c>
      <c r="BO338" s="414">
        <v>62</v>
      </c>
      <c r="BP338" s="414">
        <v>63</v>
      </c>
      <c r="BQ338" s="414">
        <v>64</v>
      </c>
      <c r="BR338" s="414">
        <v>65</v>
      </c>
      <c r="BS338" s="414">
        <v>66</v>
      </c>
      <c r="BT338" s="414">
        <v>67</v>
      </c>
      <c r="BU338" s="414">
        <v>68</v>
      </c>
      <c r="BV338" s="414">
        <v>69</v>
      </c>
      <c r="BW338" s="414">
        <v>70</v>
      </c>
    </row>
    <row r="339" spans="4:79" x14ac:dyDescent="0.2">
      <c r="E339" s="414" t="s">
        <v>157</v>
      </c>
      <c r="F339" s="414">
        <v>40</v>
      </c>
      <c r="G339" s="414">
        <v>53</v>
      </c>
      <c r="H339" s="414">
        <v>9</v>
      </c>
      <c r="I339" s="414">
        <v>18</v>
      </c>
      <c r="J339" s="414">
        <v>67</v>
      </c>
      <c r="K339" s="414">
        <v>50</v>
      </c>
      <c r="L339" s="414">
        <v>69</v>
      </c>
      <c r="M339" s="414">
        <v>52</v>
      </c>
      <c r="N339" s="414">
        <v>61</v>
      </c>
      <c r="O339" s="414">
        <v>37</v>
      </c>
      <c r="P339" s="414">
        <v>55</v>
      </c>
      <c r="Q339" s="414">
        <v>43</v>
      </c>
      <c r="R339" s="414">
        <v>17</v>
      </c>
      <c r="S339" s="414">
        <v>13</v>
      </c>
      <c r="T339" s="414">
        <v>48</v>
      </c>
      <c r="U339" s="414">
        <v>54</v>
      </c>
      <c r="V339" s="414">
        <v>8</v>
      </c>
      <c r="W339" s="414">
        <v>42</v>
      </c>
      <c r="X339" s="414">
        <v>57</v>
      </c>
      <c r="Y339" s="414">
        <v>32</v>
      </c>
      <c r="Z339" s="414">
        <v>10</v>
      </c>
      <c r="AA339" s="414">
        <v>29</v>
      </c>
      <c r="AB339" s="414">
        <v>12</v>
      </c>
      <c r="AC339" s="414">
        <v>41</v>
      </c>
      <c r="AD339" s="414">
        <v>66</v>
      </c>
      <c r="AE339" s="414">
        <v>4</v>
      </c>
      <c r="AF339" s="414">
        <v>23</v>
      </c>
      <c r="AG339" s="414">
        <v>59</v>
      </c>
      <c r="AH339" s="414">
        <v>38</v>
      </c>
      <c r="AI339" s="414">
        <v>46</v>
      </c>
      <c r="AJ339" s="414">
        <v>34</v>
      </c>
      <c r="AK339" s="414">
        <v>60</v>
      </c>
      <c r="AL339" s="414">
        <v>25</v>
      </c>
      <c r="AM339" s="414">
        <v>68</v>
      </c>
      <c r="AN339" s="414">
        <v>11</v>
      </c>
      <c r="AO339" s="414">
        <v>35</v>
      </c>
      <c r="AP339" s="414">
        <v>14</v>
      </c>
      <c r="AQ339" s="414">
        <v>62</v>
      </c>
      <c r="AR339" s="414">
        <v>36</v>
      </c>
      <c r="AS339" s="414">
        <v>1</v>
      </c>
      <c r="AT339" s="414">
        <v>44</v>
      </c>
      <c r="AU339" s="414">
        <v>70</v>
      </c>
      <c r="AV339" s="414">
        <v>24</v>
      </c>
      <c r="AW339" s="414">
        <v>26</v>
      </c>
      <c r="AX339" s="414">
        <v>58</v>
      </c>
      <c r="AY339" s="414">
        <v>39</v>
      </c>
      <c r="AZ339" s="414">
        <v>63</v>
      </c>
      <c r="BA339" s="414">
        <v>27</v>
      </c>
      <c r="BB339" s="414">
        <v>56</v>
      </c>
      <c r="BC339" s="414">
        <v>31</v>
      </c>
      <c r="BD339" s="414">
        <v>5</v>
      </c>
      <c r="BE339" s="414">
        <v>30</v>
      </c>
      <c r="BF339" s="414">
        <v>65</v>
      </c>
      <c r="BG339" s="414">
        <v>6</v>
      </c>
      <c r="BH339" s="414">
        <v>21</v>
      </c>
      <c r="BI339" s="414">
        <v>49</v>
      </c>
      <c r="BJ339" s="414">
        <v>33</v>
      </c>
      <c r="BK339" s="414">
        <v>20</v>
      </c>
      <c r="BL339" s="414">
        <v>2</v>
      </c>
      <c r="BM339" s="414">
        <v>7</v>
      </c>
      <c r="BN339" s="414">
        <v>45</v>
      </c>
      <c r="BO339" s="414">
        <v>3</v>
      </c>
      <c r="BP339" s="414">
        <v>64</v>
      </c>
      <c r="BQ339" s="414">
        <v>16</v>
      </c>
      <c r="BR339" s="414">
        <v>28</v>
      </c>
      <c r="BS339" s="414">
        <v>19</v>
      </c>
      <c r="BT339" s="414">
        <v>15</v>
      </c>
      <c r="BU339" s="414">
        <v>47</v>
      </c>
      <c r="BV339" s="414">
        <v>51</v>
      </c>
      <c r="BW339" s="414">
        <v>22</v>
      </c>
    </row>
    <row r="342" spans="4:79" x14ac:dyDescent="0.2">
      <c r="D342" s="433">
        <v>71</v>
      </c>
      <c r="E342" s="433" t="s">
        <v>179</v>
      </c>
    </row>
    <row r="343" spans="4:79" x14ac:dyDescent="0.2">
      <c r="E343" s="414" t="s">
        <v>130</v>
      </c>
      <c r="F343" s="414">
        <v>1</v>
      </c>
      <c r="G343" s="414">
        <v>2</v>
      </c>
      <c r="H343" s="414">
        <v>3</v>
      </c>
      <c r="I343" s="414">
        <v>4</v>
      </c>
      <c r="J343" s="414">
        <v>5</v>
      </c>
      <c r="K343" s="414">
        <v>6</v>
      </c>
      <c r="L343" s="414">
        <v>7</v>
      </c>
      <c r="M343" s="414">
        <v>8</v>
      </c>
      <c r="N343" s="414">
        <v>9</v>
      </c>
      <c r="O343" s="414">
        <v>10</v>
      </c>
      <c r="P343" s="414">
        <v>11</v>
      </c>
      <c r="Q343" s="414">
        <v>12</v>
      </c>
      <c r="R343" s="414">
        <v>13</v>
      </c>
      <c r="S343" s="414">
        <v>14</v>
      </c>
      <c r="T343" s="414">
        <v>15</v>
      </c>
      <c r="U343" s="414">
        <v>16</v>
      </c>
      <c r="V343" s="414">
        <v>17</v>
      </c>
      <c r="W343" s="414">
        <v>18</v>
      </c>
      <c r="X343" s="414">
        <v>19</v>
      </c>
      <c r="Y343" s="414">
        <v>20</v>
      </c>
      <c r="Z343" s="414">
        <v>21</v>
      </c>
      <c r="AA343" s="414">
        <v>22</v>
      </c>
      <c r="AB343" s="414">
        <v>23</v>
      </c>
      <c r="AC343" s="414">
        <v>24</v>
      </c>
      <c r="AD343" s="414">
        <v>25</v>
      </c>
      <c r="AE343" s="414">
        <v>26</v>
      </c>
      <c r="AF343" s="414">
        <v>27</v>
      </c>
      <c r="AG343" s="414">
        <v>28</v>
      </c>
      <c r="AH343" s="414">
        <v>29</v>
      </c>
      <c r="AI343" s="414">
        <v>30</v>
      </c>
      <c r="AJ343" s="414">
        <v>31</v>
      </c>
      <c r="AK343" s="414">
        <v>32</v>
      </c>
      <c r="AL343" s="414">
        <v>33</v>
      </c>
      <c r="AM343" s="414">
        <v>34</v>
      </c>
      <c r="AN343" s="414">
        <v>35</v>
      </c>
      <c r="AO343" s="414">
        <v>36</v>
      </c>
      <c r="AP343" s="414">
        <v>37</v>
      </c>
      <c r="AQ343" s="414">
        <v>38</v>
      </c>
      <c r="AR343" s="414">
        <v>39</v>
      </c>
      <c r="AS343" s="414">
        <v>40</v>
      </c>
      <c r="AT343" s="414">
        <v>41</v>
      </c>
      <c r="AU343" s="414">
        <v>42</v>
      </c>
      <c r="AV343" s="414">
        <v>43</v>
      </c>
      <c r="AW343" s="414">
        <v>44</v>
      </c>
      <c r="AX343" s="414">
        <v>45</v>
      </c>
      <c r="AY343" s="414">
        <v>46</v>
      </c>
      <c r="AZ343" s="414">
        <v>47</v>
      </c>
      <c r="BA343" s="414">
        <v>48</v>
      </c>
      <c r="BB343" s="414">
        <v>49</v>
      </c>
      <c r="BC343" s="414">
        <v>50</v>
      </c>
      <c r="BD343" s="414">
        <v>51</v>
      </c>
      <c r="BE343" s="414">
        <v>52</v>
      </c>
      <c r="BF343" s="414">
        <v>53</v>
      </c>
      <c r="BG343" s="414">
        <v>54</v>
      </c>
      <c r="BH343" s="414">
        <v>55</v>
      </c>
      <c r="BI343" s="414">
        <v>56</v>
      </c>
      <c r="BJ343" s="414">
        <v>57</v>
      </c>
      <c r="BK343" s="414">
        <v>58</v>
      </c>
      <c r="BL343" s="414">
        <v>59</v>
      </c>
      <c r="BN343" s="414">
        <v>60</v>
      </c>
      <c r="BO343" s="414">
        <v>61</v>
      </c>
      <c r="BP343" s="414">
        <v>62</v>
      </c>
      <c r="BQ343" s="414">
        <v>63</v>
      </c>
      <c r="BS343" s="414">
        <v>64</v>
      </c>
      <c r="BT343" s="414">
        <v>65</v>
      </c>
      <c r="BU343" s="414">
        <v>66</v>
      </c>
      <c r="BV343" s="414">
        <v>67</v>
      </c>
      <c r="BX343" s="414">
        <v>68</v>
      </c>
      <c r="BY343" s="414">
        <v>69</v>
      </c>
      <c r="BZ343" s="414">
        <v>70</v>
      </c>
      <c r="CA343" s="414">
        <v>71</v>
      </c>
    </row>
    <row r="344" spans="4:79" x14ac:dyDescent="0.2">
      <c r="E344" s="414" t="s">
        <v>157</v>
      </c>
      <c r="F344" s="414">
        <v>24</v>
      </c>
      <c r="G344" s="414">
        <v>48</v>
      </c>
      <c r="H344" s="414">
        <v>44</v>
      </c>
      <c r="I344" s="414">
        <v>64</v>
      </c>
      <c r="J344" s="414">
        <v>16</v>
      </c>
      <c r="K344" s="414">
        <v>71</v>
      </c>
      <c r="L344" s="414">
        <v>58</v>
      </c>
      <c r="M344" s="414">
        <v>20</v>
      </c>
      <c r="N344" s="414">
        <v>46</v>
      </c>
      <c r="O344" s="414">
        <v>36</v>
      </c>
      <c r="P344" s="414">
        <v>55</v>
      </c>
      <c r="Q344" s="414">
        <v>9</v>
      </c>
      <c r="R344" s="414">
        <v>2</v>
      </c>
      <c r="S344" s="414">
        <v>70</v>
      </c>
      <c r="T344" s="414">
        <v>21</v>
      </c>
      <c r="U344" s="414">
        <v>63</v>
      </c>
      <c r="V344" s="414">
        <v>33</v>
      </c>
      <c r="W344" s="414">
        <v>27</v>
      </c>
      <c r="X344" s="414">
        <v>13</v>
      </c>
      <c r="Y344" s="414">
        <v>8</v>
      </c>
      <c r="Z344" s="414">
        <v>39</v>
      </c>
      <c r="AA344" s="414">
        <v>45</v>
      </c>
      <c r="AB344" s="414">
        <v>17</v>
      </c>
      <c r="AC344" s="414">
        <v>61</v>
      </c>
      <c r="AD344" s="414">
        <v>51</v>
      </c>
      <c r="AE344" s="414">
        <v>40</v>
      </c>
      <c r="AF344" s="414">
        <v>67</v>
      </c>
      <c r="AG344" s="414">
        <v>69</v>
      </c>
      <c r="AH344" s="414">
        <v>26</v>
      </c>
      <c r="AI344" s="414">
        <v>53</v>
      </c>
      <c r="AJ344" s="414">
        <v>50</v>
      </c>
      <c r="AK344" s="414">
        <v>59</v>
      </c>
      <c r="AL344" s="414">
        <v>32</v>
      </c>
      <c r="AM344" s="414">
        <v>66</v>
      </c>
      <c r="AN344" s="414">
        <v>60</v>
      </c>
      <c r="AO344" s="414">
        <v>49</v>
      </c>
      <c r="AP344" s="414">
        <v>15</v>
      </c>
      <c r="AQ344" s="414">
        <v>7</v>
      </c>
      <c r="AR344" s="414">
        <v>68</v>
      </c>
      <c r="AS344" s="414">
        <v>62</v>
      </c>
      <c r="AT344" s="414">
        <v>34</v>
      </c>
      <c r="AU344" s="414">
        <v>29</v>
      </c>
      <c r="AV344" s="414">
        <v>47</v>
      </c>
      <c r="AW344" s="414">
        <v>1</v>
      </c>
      <c r="AX344" s="414">
        <v>22</v>
      </c>
      <c r="AY344" s="414">
        <v>14</v>
      </c>
      <c r="AZ344" s="414">
        <v>18</v>
      </c>
      <c r="BA344" s="414">
        <v>57</v>
      </c>
      <c r="BB344" s="414">
        <v>41</v>
      </c>
      <c r="BC344" s="414">
        <v>38</v>
      </c>
      <c r="BD344" s="414">
        <v>19</v>
      </c>
      <c r="BE344" s="414">
        <v>43</v>
      </c>
      <c r="BF344" s="414">
        <v>65</v>
      </c>
      <c r="BG344" s="414">
        <v>56</v>
      </c>
      <c r="BH344" s="414">
        <v>11</v>
      </c>
      <c r="BI344" s="414">
        <v>54</v>
      </c>
      <c r="BJ344" s="414">
        <v>3</v>
      </c>
      <c r="BK344" s="414">
        <v>12</v>
      </c>
      <c r="BL344" s="414">
        <v>6</v>
      </c>
      <c r="BN344" s="414">
        <v>30</v>
      </c>
      <c r="BO344" s="414">
        <v>5</v>
      </c>
      <c r="BP344" s="414">
        <v>37</v>
      </c>
      <c r="BQ344" s="414">
        <v>52</v>
      </c>
      <c r="BS344" s="414">
        <v>35</v>
      </c>
      <c r="BT344" s="414">
        <v>10</v>
      </c>
      <c r="BU344" s="414">
        <v>42</v>
      </c>
      <c r="BV344" s="414">
        <v>23</v>
      </c>
      <c r="BX344" s="414">
        <v>4</v>
      </c>
      <c r="BY344" s="414">
        <v>28</v>
      </c>
      <c r="BZ344" s="414">
        <v>25</v>
      </c>
      <c r="CA344" s="414">
        <v>31</v>
      </c>
    </row>
    <row r="347" spans="4:79" x14ac:dyDescent="0.2">
      <c r="D347" s="433">
        <v>72</v>
      </c>
      <c r="E347" s="433" t="s">
        <v>179</v>
      </c>
    </row>
    <row r="348" spans="4:79" x14ac:dyDescent="0.2">
      <c r="E348" s="414" t="s">
        <v>130</v>
      </c>
      <c r="F348" s="414">
        <v>1</v>
      </c>
      <c r="G348" s="414">
        <v>2</v>
      </c>
      <c r="H348" s="414">
        <v>3</v>
      </c>
      <c r="I348" s="414">
        <v>4</v>
      </c>
      <c r="J348" s="414">
        <v>5</v>
      </c>
      <c r="K348" s="414">
        <v>6</v>
      </c>
      <c r="L348" s="414">
        <v>7</v>
      </c>
      <c r="M348" s="414">
        <v>8</v>
      </c>
      <c r="N348" s="414">
        <v>9</v>
      </c>
      <c r="O348" s="414">
        <v>10</v>
      </c>
      <c r="P348" s="414">
        <v>11</v>
      </c>
      <c r="Q348" s="414">
        <v>12</v>
      </c>
      <c r="R348" s="414">
        <v>13</v>
      </c>
      <c r="S348" s="414">
        <v>14</v>
      </c>
      <c r="T348" s="414">
        <v>15</v>
      </c>
      <c r="U348" s="414">
        <v>16</v>
      </c>
      <c r="V348" s="414">
        <v>17</v>
      </c>
      <c r="W348" s="414">
        <v>18</v>
      </c>
      <c r="X348" s="414">
        <v>19</v>
      </c>
      <c r="Y348" s="414">
        <v>20</v>
      </c>
      <c r="Z348" s="414">
        <v>21</v>
      </c>
      <c r="AA348" s="414">
        <v>22</v>
      </c>
      <c r="AB348" s="414">
        <v>23</v>
      </c>
      <c r="AC348" s="414">
        <v>24</v>
      </c>
      <c r="AD348" s="414">
        <v>25</v>
      </c>
      <c r="AE348" s="414">
        <v>26</v>
      </c>
      <c r="AF348" s="414">
        <v>27</v>
      </c>
      <c r="AG348" s="414">
        <v>28</v>
      </c>
      <c r="AH348" s="414">
        <v>29</v>
      </c>
      <c r="AI348" s="414">
        <v>30</v>
      </c>
      <c r="AJ348" s="414">
        <v>31</v>
      </c>
      <c r="AK348" s="414">
        <v>32</v>
      </c>
      <c r="AL348" s="414">
        <v>33</v>
      </c>
      <c r="AM348" s="414">
        <v>34</v>
      </c>
      <c r="AN348" s="414">
        <v>35</v>
      </c>
      <c r="AO348" s="414">
        <v>36</v>
      </c>
      <c r="AP348" s="414">
        <v>37</v>
      </c>
      <c r="AQ348" s="414">
        <v>38</v>
      </c>
      <c r="AR348" s="414">
        <v>39</v>
      </c>
      <c r="AS348" s="414">
        <v>40</v>
      </c>
      <c r="AT348" s="414">
        <v>41</v>
      </c>
      <c r="AU348" s="414">
        <v>42</v>
      </c>
      <c r="AV348" s="414">
        <v>43</v>
      </c>
      <c r="AW348" s="414">
        <v>44</v>
      </c>
      <c r="AX348" s="414">
        <v>45</v>
      </c>
      <c r="AY348" s="414">
        <v>46</v>
      </c>
      <c r="AZ348" s="414">
        <v>47</v>
      </c>
      <c r="BA348" s="414">
        <v>48</v>
      </c>
      <c r="BB348" s="414">
        <v>49</v>
      </c>
      <c r="BC348" s="414">
        <v>50</v>
      </c>
      <c r="BD348" s="414">
        <v>51</v>
      </c>
      <c r="BE348" s="414">
        <v>52</v>
      </c>
      <c r="BF348" s="414">
        <v>53</v>
      </c>
      <c r="BG348" s="414">
        <v>54</v>
      </c>
      <c r="BH348" s="414">
        <v>55</v>
      </c>
      <c r="BI348" s="414">
        <v>56</v>
      </c>
      <c r="BJ348" s="414">
        <v>57</v>
      </c>
      <c r="BK348" s="414">
        <v>58</v>
      </c>
      <c r="BL348" s="414">
        <v>59</v>
      </c>
      <c r="BM348" s="414">
        <v>60</v>
      </c>
      <c r="BN348" s="414">
        <v>61</v>
      </c>
      <c r="BO348" s="414">
        <v>62</v>
      </c>
      <c r="BP348" s="414">
        <v>63</v>
      </c>
      <c r="BQ348" s="414">
        <v>64</v>
      </c>
      <c r="BS348" s="414">
        <v>65</v>
      </c>
      <c r="BT348" s="414">
        <v>66</v>
      </c>
      <c r="BU348" s="414">
        <v>67</v>
      </c>
      <c r="BV348" s="414">
        <v>68</v>
      </c>
      <c r="BX348" s="414">
        <v>69</v>
      </c>
      <c r="BY348" s="414">
        <v>70</v>
      </c>
      <c r="BZ348" s="414">
        <v>71</v>
      </c>
      <c r="CA348" s="414">
        <v>72</v>
      </c>
    </row>
    <row r="349" spans="4:79" x14ac:dyDescent="0.2">
      <c r="E349" s="414" t="s">
        <v>157</v>
      </c>
      <c r="F349" s="414">
        <v>10</v>
      </c>
      <c r="G349" s="414">
        <v>63</v>
      </c>
      <c r="H349" s="414">
        <v>52</v>
      </c>
      <c r="I349" s="414">
        <v>37</v>
      </c>
      <c r="J349" s="414">
        <v>42</v>
      </c>
      <c r="K349" s="414">
        <v>30</v>
      </c>
      <c r="L349" s="414">
        <v>72</v>
      </c>
      <c r="M349" s="414">
        <v>49</v>
      </c>
      <c r="N349" s="414">
        <v>41</v>
      </c>
      <c r="O349" s="414">
        <v>51</v>
      </c>
      <c r="P349" s="414">
        <v>44</v>
      </c>
      <c r="Q349" s="414">
        <v>59</v>
      </c>
      <c r="R349" s="414">
        <v>64</v>
      </c>
      <c r="S349" s="414">
        <v>70</v>
      </c>
      <c r="T349" s="414">
        <v>8</v>
      </c>
      <c r="U349" s="414">
        <v>29</v>
      </c>
      <c r="V349" s="414">
        <v>13</v>
      </c>
      <c r="W349" s="414">
        <v>47</v>
      </c>
      <c r="X349" s="414">
        <v>36</v>
      </c>
      <c r="Y349" s="414">
        <v>53</v>
      </c>
      <c r="Z349" s="414">
        <v>20</v>
      </c>
      <c r="AA349" s="414">
        <v>48</v>
      </c>
      <c r="AB349" s="414">
        <v>2</v>
      </c>
      <c r="AC349" s="414">
        <v>26</v>
      </c>
      <c r="AD349" s="414">
        <v>43</v>
      </c>
      <c r="AE349" s="414">
        <v>4</v>
      </c>
      <c r="AF349" s="414">
        <v>34</v>
      </c>
      <c r="AG349" s="414">
        <v>62</v>
      </c>
      <c r="AH349" s="414">
        <v>16</v>
      </c>
      <c r="AI349" s="414">
        <v>71</v>
      </c>
      <c r="AJ349" s="414">
        <v>39</v>
      </c>
      <c r="AK349" s="414">
        <v>18</v>
      </c>
      <c r="AL349" s="414">
        <v>22</v>
      </c>
      <c r="AM349" s="414">
        <v>27</v>
      </c>
      <c r="AN349" s="414">
        <v>46</v>
      </c>
      <c r="AO349" s="414">
        <v>54</v>
      </c>
      <c r="AP349" s="414">
        <v>3</v>
      </c>
      <c r="AQ349" s="414">
        <v>68</v>
      </c>
      <c r="AR349" s="414">
        <v>6</v>
      </c>
      <c r="AS349" s="414">
        <v>17</v>
      </c>
      <c r="AT349" s="414">
        <v>15</v>
      </c>
      <c r="AU349" s="414">
        <v>45</v>
      </c>
      <c r="AV349" s="414">
        <v>25</v>
      </c>
      <c r="AW349" s="414">
        <v>56</v>
      </c>
      <c r="AX349" s="414">
        <v>31</v>
      </c>
      <c r="AY349" s="414">
        <v>19</v>
      </c>
      <c r="AZ349" s="414">
        <v>40</v>
      </c>
      <c r="BA349" s="414">
        <v>14</v>
      </c>
      <c r="BB349" s="414">
        <v>23</v>
      </c>
      <c r="BC349" s="414">
        <v>65</v>
      </c>
      <c r="BD349" s="414">
        <v>35</v>
      </c>
      <c r="BE349" s="414">
        <v>58</v>
      </c>
      <c r="BF349" s="414">
        <v>66</v>
      </c>
      <c r="BG349" s="414">
        <v>1</v>
      </c>
      <c r="BH349" s="414">
        <v>21</v>
      </c>
      <c r="BI349" s="414">
        <v>55</v>
      </c>
      <c r="BJ349" s="414">
        <v>67</v>
      </c>
      <c r="BK349" s="414">
        <v>7</v>
      </c>
      <c r="BL349" s="414">
        <v>61</v>
      </c>
      <c r="BM349" s="414">
        <v>69</v>
      </c>
      <c r="BN349" s="414">
        <v>5</v>
      </c>
      <c r="BO349" s="414">
        <v>9</v>
      </c>
      <c r="BP349" s="414">
        <v>12</v>
      </c>
      <c r="BQ349" s="414">
        <v>32</v>
      </c>
      <c r="BS349" s="414">
        <v>50</v>
      </c>
      <c r="BT349" s="414">
        <v>33</v>
      </c>
      <c r="BU349" s="414">
        <v>57</v>
      </c>
      <c r="BV349" s="414">
        <v>28</v>
      </c>
      <c r="BX349" s="414">
        <v>60</v>
      </c>
      <c r="BY349" s="414">
        <v>38</v>
      </c>
      <c r="BZ349" s="414">
        <v>24</v>
      </c>
      <c r="CA349" s="414">
        <v>11</v>
      </c>
    </row>
    <row r="352" spans="4:79" x14ac:dyDescent="0.2">
      <c r="D352" s="433">
        <v>73</v>
      </c>
      <c r="E352" s="433" t="s">
        <v>179</v>
      </c>
    </row>
    <row r="353" spans="4:84" x14ac:dyDescent="0.2">
      <c r="E353" s="414" t="s">
        <v>130</v>
      </c>
      <c r="F353" s="414">
        <v>1</v>
      </c>
      <c r="G353" s="414">
        <v>2</v>
      </c>
      <c r="H353" s="414">
        <v>3</v>
      </c>
      <c r="I353" s="414">
        <v>4</v>
      </c>
      <c r="J353" s="414">
        <v>5</v>
      </c>
      <c r="K353" s="414">
        <v>6</v>
      </c>
      <c r="L353" s="414">
        <v>7</v>
      </c>
      <c r="M353" s="414">
        <v>8</v>
      </c>
      <c r="N353" s="414">
        <v>9</v>
      </c>
      <c r="O353" s="414">
        <v>10</v>
      </c>
      <c r="P353" s="414">
        <v>11</v>
      </c>
      <c r="Q353" s="414">
        <v>12</v>
      </c>
      <c r="R353" s="414">
        <v>13</v>
      </c>
      <c r="S353" s="414">
        <v>14</v>
      </c>
      <c r="T353" s="414">
        <v>15</v>
      </c>
      <c r="U353" s="414">
        <v>16</v>
      </c>
      <c r="V353" s="414">
        <v>17</v>
      </c>
      <c r="W353" s="414">
        <v>18</v>
      </c>
      <c r="X353" s="414">
        <v>19</v>
      </c>
      <c r="Y353" s="414">
        <v>20</v>
      </c>
      <c r="Z353" s="414">
        <v>21</v>
      </c>
      <c r="AA353" s="414">
        <v>22</v>
      </c>
      <c r="AB353" s="414">
        <v>23</v>
      </c>
      <c r="AC353" s="414">
        <v>24</v>
      </c>
      <c r="AD353" s="414">
        <v>25</v>
      </c>
      <c r="AE353" s="414">
        <v>26</v>
      </c>
      <c r="AF353" s="414">
        <v>27</v>
      </c>
      <c r="AG353" s="414">
        <v>28</v>
      </c>
      <c r="AH353" s="414">
        <v>29</v>
      </c>
      <c r="AI353" s="414">
        <v>30</v>
      </c>
      <c r="AJ353" s="414">
        <v>31</v>
      </c>
      <c r="AK353" s="414">
        <v>32</v>
      </c>
      <c r="AL353" s="414">
        <v>33</v>
      </c>
      <c r="AM353" s="414">
        <v>34</v>
      </c>
      <c r="AN353" s="414">
        <v>35</v>
      </c>
      <c r="AO353" s="414">
        <v>36</v>
      </c>
      <c r="AP353" s="414">
        <v>37</v>
      </c>
      <c r="AQ353" s="414">
        <v>38</v>
      </c>
      <c r="AR353" s="414">
        <v>39</v>
      </c>
      <c r="AS353" s="414">
        <v>40</v>
      </c>
      <c r="AT353" s="414">
        <v>41</v>
      </c>
      <c r="AU353" s="414">
        <v>42</v>
      </c>
      <c r="AV353" s="414">
        <v>43</v>
      </c>
      <c r="AW353" s="414">
        <v>44</v>
      </c>
      <c r="AX353" s="414">
        <v>45</v>
      </c>
      <c r="AY353" s="414">
        <v>46</v>
      </c>
      <c r="AZ353" s="414">
        <v>47</v>
      </c>
      <c r="BA353" s="414">
        <v>48</v>
      </c>
      <c r="BB353" s="414">
        <v>49</v>
      </c>
      <c r="BC353" s="414">
        <v>50</v>
      </c>
      <c r="BD353" s="414">
        <v>51</v>
      </c>
      <c r="BE353" s="414">
        <v>52</v>
      </c>
      <c r="BF353" s="414">
        <v>53</v>
      </c>
      <c r="BG353" s="414">
        <v>54</v>
      </c>
      <c r="BH353" s="414">
        <v>55</v>
      </c>
      <c r="BI353" s="414">
        <v>56</v>
      </c>
      <c r="BJ353" s="414">
        <v>57</v>
      </c>
      <c r="BK353" s="414">
        <v>58</v>
      </c>
      <c r="BL353" s="414">
        <v>59</v>
      </c>
      <c r="BM353" s="414">
        <v>60</v>
      </c>
      <c r="BN353" s="414">
        <v>61</v>
      </c>
      <c r="BO353" s="414">
        <v>62</v>
      </c>
      <c r="BP353" s="414">
        <v>63</v>
      </c>
      <c r="BQ353" s="414">
        <v>64</v>
      </c>
      <c r="BR353" s="414">
        <v>65</v>
      </c>
      <c r="BS353" s="414">
        <v>66</v>
      </c>
      <c r="BT353" s="414">
        <v>67</v>
      </c>
      <c r="BU353" s="414">
        <v>68</v>
      </c>
      <c r="BV353" s="414">
        <v>69</v>
      </c>
      <c r="BX353" s="414">
        <v>70</v>
      </c>
      <c r="BY353" s="414">
        <v>71</v>
      </c>
      <c r="BZ353" s="414">
        <v>72</v>
      </c>
      <c r="CA353" s="414">
        <v>73</v>
      </c>
    </row>
    <row r="354" spans="4:84" x14ac:dyDescent="0.2">
      <c r="E354" s="414" t="s">
        <v>157</v>
      </c>
      <c r="F354" s="414">
        <v>4</v>
      </c>
      <c r="G354" s="414">
        <v>72</v>
      </c>
      <c r="H354" s="414">
        <v>62</v>
      </c>
      <c r="I354" s="414">
        <v>43</v>
      </c>
      <c r="J354" s="414">
        <v>31</v>
      </c>
      <c r="K354" s="414">
        <v>34</v>
      </c>
      <c r="L354" s="414">
        <v>53</v>
      </c>
      <c r="M354" s="414">
        <v>2</v>
      </c>
      <c r="N354" s="414">
        <v>67</v>
      </c>
      <c r="O354" s="414">
        <v>18</v>
      </c>
      <c r="P354" s="414">
        <v>45</v>
      </c>
      <c r="Q354" s="414">
        <v>48</v>
      </c>
      <c r="R354" s="414">
        <v>37</v>
      </c>
      <c r="S354" s="414">
        <v>1</v>
      </c>
      <c r="T354" s="414">
        <v>51</v>
      </c>
      <c r="U354" s="414">
        <v>59</v>
      </c>
      <c r="V354" s="414">
        <v>9</v>
      </c>
      <c r="W354" s="414">
        <v>20</v>
      </c>
      <c r="X354" s="414">
        <v>71</v>
      </c>
      <c r="Y354" s="414">
        <v>22</v>
      </c>
      <c r="Z354" s="414">
        <v>39</v>
      </c>
      <c r="AA354" s="414">
        <v>68</v>
      </c>
      <c r="AB354" s="414">
        <v>12</v>
      </c>
      <c r="AC354" s="414">
        <v>47</v>
      </c>
      <c r="AD354" s="414">
        <v>52</v>
      </c>
      <c r="AE354" s="414">
        <v>14</v>
      </c>
      <c r="AF354" s="414">
        <v>65</v>
      </c>
      <c r="AG354" s="414">
        <v>42</v>
      </c>
      <c r="AH354" s="414">
        <v>6</v>
      </c>
      <c r="AI354" s="414">
        <v>26</v>
      </c>
      <c r="AJ354" s="414">
        <v>10</v>
      </c>
      <c r="AK354" s="414">
        <v>58</v>
      </c>
      <c r="AL354" s="414">
        <v>69</v>
      </c>
      <c r="AM354" s="414">
        <v>36</v>
      </c>
      <c r="AN354" s="414">
        <v>27</v>
      </c>
      <c r="AO354" s="414">
        <v>25</v>
      </c>
      <c r="AP354" s="414">
        <v>33</v>
      </c>
      <c r="AQ354" s="414">
        <v>7</v>
      </c>
      <c r="AR354" s="414">
        <v>3</v>
      </c>
      <c r="AS354" s="414">
        <v>46</v>
      </c>
      <c r="AT354" s="414">
        <v>35</v>
      </c>
      <c r="AU354" s="414">
        <v>28</v>
      </c>
      <c r="AV354" s="414">
        <v>60</v>
      </c>
      <c r="AW354" s="414">
        <v>21</v>
      </c>
      <c r="AX354" s="414">
        <v>66</v>
      </c>
      <c r="AY354" s="414">
        <v>30</v>
      </c>
      <c r="AZ354" s="414">
        <v>24</v>
      </c>
      <c r="BA354" s="414">
        <v>17</v>
      </c>
      <c r="BB354" s="414">
        <v>41</v>
      </c>
      <c r="BC354" s="414">
        <v>57</v>
      </c>
      <c r="BD354" s="414">
        <v>40</v>
      </c>
      <c r="BE354" s="414">
        <v>13</v>
      </c>
      <c r="BF354" s="414">
        <v>49</v>
      </c>
      <c r="BG354" s="414">
        <v>70</v>
      </c>
      <c r="BH354" s="414">
        <v>61</v>
      </c>
      <c r="BI354" s="414">
        <v>15</v>
      </c>
      <c r="BJ354" s="414">
        <v>50</v>
      </c>
      <c r="BK354" s="414">
        <v>32</v>
      </c>
      <c r="BL354" s="414">
        <v>16</v>
      </c>
      <c r="BM354" s="414">
        <v>38</v>
      </c>
      <c r="BN354" s="414">
        <v>29</v>
      </c>
      <c r="BO354" s="414">
        <v>5</v>
      </c>
      <c r="BP354" s="414">
        <v>73</v>
      </c>
      <c r="BQ354" s="414">
        <v>63</v>
      </c>
      <c r="BR354" s="414">
        <v>8</v>
      </c>
      <c r="BS354" s="414">
        <v>64</v>
      </c>
      <c r="BT354" s="414">
        <v>54</v>
      </c>
      <c r="BU354" s="414">
        <v>19</v>
      </c>
      <c r="BV354" s="414">
        <v>11</v>
      </c>
      <c r="BX354" s="414">
        <v>44</v>
      </c>
      <c r="BY354" s="414">
        <v>23</v>
      </c>
      <c r="BZ354" s="414">
        <v>55</v>
      </c>
      <c r="CA354" s="414">
        <v>56</v>
      </c>
    </row>
    <row r="357" spans="4:84" x14ac:dyDescent="0.2">
      <c r="D357" s="433">
        <v>74</v>
      </c>
      <c r="E357" s="433" t="s">
        <v>179</v>
      </c>
    </row>
    <row r="358" spans="4:84" x14ac:dyDescent="0.2">
      <c r="E358" s="414" t="s">
        <v>130</v>
      </c>
      <c r="F358" s="414">
        <v>1</v>
      </c>
      <c r="G358" s="414">
        <v>2</v>
      </c>
      <c r="H358" s="414">
        <v>3</v>
      </c>
      <c r="I358" s="414">
        <v>4</v>
      </c>
      <c r="J358" s="414">
        <v>5</v>
      </c>
      <c r="K358" s="414">
        <v>6</v>
      </c>
      <c r="L358" s="414">
        <v>7</v>
      </c>
      <c r="M358" s="414">
        <v>8</v>
      </c>
      <c r="N358" s="414">
        <v>9</v>
      </c>
      <c r="O358" s="414">
        <v>10</v>
      </c>
      <c r="P358" s="414">
        <v>11</v>
      </c>
      <c r="Q358" s="414">
        <v>12</v>
      </c>
      <c r="R358" s="414">
        <v>13</v>
      </c>
      <c r="S358" s="414">
        <v>14</v>
      </c>
      <c r="T358" s="414">
        <v>15</v>
      </c>
      <c r="U358" s="414">
        <v>16</v>
      </c>
      <c r="V358" s="414">
        <v>17</v>
      </c>
      <c r="W358" s="414">
        <v>18</v>
      </c>
      <c r="X358" s="414">
        <v>19</v>
      </c>
      <c r="Y358" s="414">
        <v>20</v>
      </c>
      <c r="Z358" s="414">
        <v>21</v>
      </c>
      <c r="AA358" s="414">
        <v>22</v>
      </c>
      <c r="AB358" s="414">
        <v>23</v>
      </c>
      <c r="AC358" s="414">
        <v>24</v>
      </c>
      <c r="AD358" s="414">
        <v>25</v>
      </c>
      <c r="AE358" s="414">
        <v>26</v>
      </c>
      <c r="AF358" s="414">
        <v>27</v>
      </c>
      <c r="AG358" s="414">
        <v>28</v>
      </c>
      <c r="AH358" s="414">
        <v>29</v>
      </c>
      <c r="AI358" s="414">
        <v>30</v>
      </c>
      <c r="AJ358" s="414">
        <v>31</v>
      </c>
      <c r="AK358" s="414">
        <v>32</v>
      </c>
      <c r="AL358" s="414">
        <v>33</v>
      </c>
      <c r="AM358" s="414">
        <v>34</v>
      </c>
      <c r="AN358" s="414">
        <v>35</v>
      </c>
      <c r="AO358" s="414">
        <v>36</v>
      </c>
      <c r="AP358" s="414">
        <v>37</v>
      </c>
      <c r="AQ358" s="414">
        <v>38</v>
      </c>
      <c r="AR358" s="414">
        <v>39</v>
      </c>
      <c r="AS358" s="414">
        <v>40</v>
      </c>
      <c r="AT358" s="414">
        <v>41</v>
      </c>
      <c r="AU358" s="414">
        <v>42</v>
      </c>
      <c r="AV358" s="414">
        <v>43</v>
      </c>
      <c r="AW358" s="414">
        <v>44</v>
      </c>
      <c r="AX358" s="414">
        <v>45</v>
      </c>
      <c r="AY358" s="414">
        <v>46</v>
      </c>
      <c r="AZ358" s="414">
        <v>47</v>
      </c>
      <c r="BA358" s="414">
        <v>48</v>
      </c>
      <c r="BB358" s="414">
        <v>49</v>
      </c>
      <c r="BC358" s="414">
        <v>50</v>
      </c>
      <c r="BD358" s="414">
        <v>51</v>
      </c>
      <c r="BE358" s="414">
        <v>52</v>
      </c>
      <c r="BF358" s="414">
        <v>53</v>
      </c>
      <c r="BG358" s="414">
        <v>54</v>
      </c>
      <c r="BH358" s="414">
        <v>55</v>
      </c>
      <c r="BI358" s="414">
        <v>56</v>
      </c>
      <c r="BJ358" s="414">
        <v>57</v>
      </c>
      <c r="BK358" s="414">
        <v>58</v>
      </c>
      <c r="BL358" s="414">
        <v>59</v>
      </c>
      <c r="BM358" s="414">
        <v>60</v>
      </c>
      <c r="BN358" s="414">
        <v>61</v>
      </c>
      <c r="BO358" s="414">
        <v>62</v>
      </c>
      <c r="BP358" s="414">
        <v>63</v>
      </c>
      <c r="BQ358" s="414">
        <v>64</v>
      </c>
      <c r="BR358" s="414">
        <v>65</v>
      </c>
      <c r="BS358" s="414">
        <v>66</v>
      </c>
      <c r="BT358" s="414">
        <v>67</v>
      </c>
      <c r="BU358" s="414">
        <v>68</v>
      </c>
      <c r="BV358" s="414">
        <v>69</v>
      </c>
      <c r="BW358" s="414">
        <v>70</v>
      </c>
      <c r="BX358" s="414">
        <v>71</v>
      </c>
      <c r="BY358" s="414">
        <v>72</v>
      </c>
      <c r="BZ358" s="414">
        <v>73</v>
      </c>
      <c r="CA358" s="414">
        <v>74</v>
      </c>
    </row>
    <row r="359" spans="4:84" x14ac:dyDescent="0.2">
      <c r="E359" s="414" t="s">
        <v>157</v>
      </c>
      <c r="F359" s="414">
        <v>59</v>
      </c>
      <c r="G359" s="414">
        <v>5</v>
      </c>
      <c r="H359" s="414">
        <v>62</v>
      </c>
      <c r="I359" s="414">
        <v>11</v>
      </c>
      <c r="J359" s="414">
        <v>18</v>
      </c>
      <c r="K359" s="414">
        <v>39</v>
      </c>
      <c r="L359" s="414">
        <v>13</v>
      </c>
      <c r="M359" s="414">
        <v>57</v>
      </c>
      <c r="N359" s="414">
        <v>33</v>
      </c>
      <c r="O359" s="414">
        <v>16</v>
      </c>
      <c r="P359" s="414">
        <v>9</v>
      </c>
      <c r="Q359" s="414">
        <v>38</v>
      </c>
      <c r="R359" s="414">
        <v>35</v>
      </c>
      <c r="S359" s="414">
        <v>48</v>
      </c>
      <c r="T359" s="414">
        <v>52</v>
      </c>
      <c r="U359" s="414">
        <v>44</v>
      </c>
      <c r="V359" s="414">
        <v>29</v>
      </c>
      <c r="W359" s="414">
        <v>25</v>
      </c>
      <c r="X359" s="414">
        <v>68</v>
      </c>
      <c r="Y359" s="414">
        <v>37</v>
      </c>
      <c r="Z359" s="414">
        <v>69</v>
      </c>
      <c r="AA359" s="414">
        <v>24</v>
      </c>
      <c r="AB359" s="414">
        <v>4</v>
      </c>
      <c r="AC359" s="414">
        <v>28</v>
      </c>
      <c r="AD359" s="414">
        <v>36</v>
      </c>
      <c r="AE359" s="414">
        <v>64</v>
      </c>
      <c r="AF359" s="414">
        <v>45</v>
      </c>
      <c r="AG359" s="414">
        <v>12</v>
      </c>
      <c r="AH359" s="414">
        <v>51</v>
      </c>
      <c r="AI359" s="414">
        <v>72</v>
      </c>
      <c r="AJ359" s="414">
        <v>60</v>
      </c>
      <c r="AK359" s="414">
        <v>73</v>
      </c>
      <c r="AL359" s="414">
        <v>7</v>
      </c>
      <c r="AM359" s="414">
        <v>61</v>
      </c>
      <c r="AN359" s="414">
        <v>23</v>
      </c>
      <c r="AO359" s="414">
        <v>55</v>
      </c>
      <c r="AP359" s="414">
        <v>20</v>
      </c>
      <c r="AQ359" s="414">
        <v>42</v>
      </c>
      <c r="AR359" s="414">
        <v>31</v>
      </c>
      <c r="AS359" s="414">
        <v>1</v>
      </c>
      <c r="AT359" s="414">
        <v>74</v>
      </c>
      <c r="AU359" s="414">
        <v>70</v>
      </c>
      <c r="AV359" s="414">
        <v>17</v>
      </c>
      <c r="AW359" s="414">
        <v>41</v>
      </c>
      <c r="AX359" s="414">
        <v>26</v>
      </c>
      <c r="AY359" s="414">
        <v>15</v>
      </c>
      <c r="AZ359" s="414">
        <v>3</v>
      </c>
      <c r="BA359" s="414">
        <v>22</v>
      </c>
      <c r="BB359" s="414">
        <v>27</v>
      </c>
      <c r="BC359" s="414">
        <v>43</v>
      </c>
      <c r="BD359" s="414">
        <v>10</v>
      </c>
      <c r="BE359" s="414">
        <v>58</v>
      </c>
      <c r="BF359" s="414">
        <v>40</v>
      </c>
      <c r="BG359" s="414">
        <v>63</v>
      </c>
      <c r="BH359" s="414">
        <v>2</v>
      </c>
      <c r="BI359" s="414">
        <v>30</v>
      </c>
      <c r="BJ359" s="414">
        <v>8</v>
      </c>
      <c r="BK359" s="414">
        <v>14</v>
      </c>
      <c r="BL359" s="414">
        <v>46</v>
      </c>
      <c r="BM359" s="414">
        <v>32</v>
      </c>
      <c r="BN359" s="414">
        <v>34</v>
      </c>
      <c r="BO359" s="414">
        <v>53</v>
      </c>
      <c r="BP359" s="414">
        <v>47</v>
      </c>
      <c r="BQ359" s="414">
        <v>56</v>
      </c>
      <c r="BR359" s="414">
        <v>6</v>
      </c>
      <c r="BS359" s="414">
        <v>54</v>
      </c>
      <c r="BT359" s="414">
        <v>50</v>
      </c>
      <c r="BU359" s="414">
        <v>19</v>
      </c>
      <c r="BV359" s="414">
        <v>71</v>
      </c>
      <c r="BW359" s="414">
        <v>66</v>
      </c>
      <c r="BX359" s="414">
        <v>65</v>
      </c>
      <c r="BY359" s="414">
        <v>49</v>
      </c>
      <c r="BZ359" s="414">
        <v>67</v>
      </c>
      <c r="CA359" s="414">
        <v>21</v>
      </c>
    </row>
    <row r="362" spans="4:84" x14ac:dyDescent="0.2">
      <c r="D362" s="433">
        <v>75</v>
      </c>
      <c r="E362" s="433" t="s">
        <v>179</v>
      </c>
    </row>
    <row r="363" spans="4:84" x14ac:dyDescent="0.2">
      <c r="E363" s="414" t="s">
        <v>130</v>
      </c>
      <c r="F363" s="414">
        <v>1</v>
      </c>
      <c r="G363" s="414">
        <v>2</v>
      </c>
      <c r="H363" s="414">
        <v>3</v>
      </c>
      <c r="I363" s="414">
        <v>4</v>
      </c>
      <c r="J363" s="414">
        <v>5</v>
      </c>
      <c r="K363" s="414">
        <v>6</v>
      </c>
      <c r="L363" s="414">
        <v>7</v>
      </c>
      <c r="M363" s="414">
        <v>8</v>
      </c>
      <c r="N363" s="414">
        <v>9</v>
      </c>
      <c r="O363" s="414">
        <v>10</v>
      </c>
      <c r="P363" s="414">
        <v>11</v>
      </c>
      <c r="Q363" s="414">
        <v>12</v>
      </c>
      <c r="R363" s="414">
        <v>13</v>
      </c>
      <c r="S363" s="414">
        <v>14</v>
      </c>
      <c r="T363" s="414">
        <v>15</v>
      </c>
      <c r="U363" s="414">
        <v>16</v>
      </c>
      <c r="V363" s="414">
        <v>17</v>
      </c>
      <c r="W363" s="414">
        <v>18</v>
      </c>
      <c r="X363" s="414">
        <v>19</v>
      </c>
      <c r="Y363" s="414">
        <v>20</v>
      </c>
      <c r="Z363" s="414">
        <v>21</v>
      </c>
      <c r="AA363" s="414">
        <v>22</v>
      </c>
      <c r="AB363" s="414">
        <v>23</v>
      </c>
      <c r="AC363" s="414">
        <v>24</v>
      </c>
      <c r="AD363" s="414">
        <v>25</v>
      </c>
      <c r="AE363" s="414">
        <v>26</v>
      </c>
      <c r="AF363" s="414">
        <v>27</v>
      </c>
      <c r="AG363" s="414">
        <v>28</v>
      </c>
      <c r="AH363" s="414">
        <v>29</v>
      </c>
      <c r="AI363" s="414">
        <v>30</v>
      </c>
      <c r="AJ363" s="414">
        <v>31</v>
      </c>
      <c r="AK363" s="414">
        <v>32</v>
      </c>
      <c r="AL363" s="414">
        <v>33</v>
      </c>
      <c r="AM363" s="414">
        <v>34</v>
      </c>
      <c r="AN363" s="414">
        <v>35</v>
      </c>
      <c r="AO363" s="414">
        <v>36</v>
      </c>
      <c r="AP363" s="414">
        <v>37</v>
      </c>
      <c r="AQ363" s="414">
        <v>38</v>
      </c>
      <c r="AR363" s="414">
        <v>39</v>
      </c>
      <c r="AS363" s="414">
        <v>40</v>
      </c>
      <c r="AT363" s="414">
        <v>41</v>
      </c>
      <c r="AU363" s="414">
        <v>42</v>
      </c>
      <c r="AV363" s="414">
        <v>43</v>
      </c>
      <c r="AW363" s="414">
        <v>44</v>
      </c>
      <c r="AX363" s="414">
        <v>45</v>
      </c>
      <c r="AY363" s="414">
        <v>46</v>
      </c>
      <c r="AZ363" s="414">
        <v>47</v>
      </c>
      <c r="BA363" s="414">
        <v>48</v>
      </c>
      <c r="BB363" s="414">
        <v>49</v>
      </c>
      <c r="BC363" s="414">
        <v>50</v>
      </c>
      <c r="BD363" s="414">
        <v>51</v>
      </c>
      <c r="BE363" s="414">
        <v>52</v>
      </c>
      <c r="BF363" s="414">
        <v>53</v>
      </c>
      <c r="BG363" s="414">
        <v>54</v>
      </c>
      <c r="BH363" s="414">
        <v>55</v>
      </c>
      <c r="BI363" s="414">
        <v>56</v>
      </c>
      <c r="BJ363" s="414">
        <v>57</v>
      </c>
      <c r="BK363" s="414">
        <v>58</v>
      </c>
      <c r="BL363" s="414">
        <v>59</v>
      </c>
      <c r="BM363" s="414">
        <v>60</v>
      </c>
      <c r="BN363" s="414">
        <v>61</v>
      </c>
      <c r="BO363" s="414">
        <v>62</v>
      </c>
      <c r="BP363" s="414">
        <v>63</v>
      </c>
      <c r="BQ363" s="414">
        <v>64</v>
      </c>
      <c r="BR363" s="414">
        <v>65</v>
      </c>
      <c r="BS363" s="414">
        <v>66</v>
      </c>
      <c r="BT363" s="414">
        <v>67</v>
      </c>
      <c r="BU363" s="414">
        <v>68</v>
      </c>
      <c r="BV363" s="414">
        <v>69</v>
      </c>
      <c r="BW363" s="414">
        <v>70</v>
      </c>
      <c r="BX363" s="414">
        <v>71</v>
      </c>
      <c r="BY363" s="414">
        <v>72</v>
      </c>
      <c r="BZ363" s="414">
        <v>73</v>
      </c>
      <c r="CA363" s="414">
        <v>74</v>
      </c>
      <c r="CB363" s="414">
        <v>75</v>
      </c>
    </row>
    <row r="364" spans="4:84" x14ac:dyDescent="0.2">
      <c r="E364" s="414" t="s">
        <v>157</v>
      </c>
      <c r="F364" s="414">
        <v>20</v>
      </c>
      <c r="G364" s="414">
        <v>38</v>
      </c>
      <c r="H364" s="414">
        <v>57</v>
      </c>
      <c r="I364" s="414">
        <v>53</v>
      </c>
      <c r="J364" s="414">
        <v>13</v>
      </c>
      <c r="K364" s="414">
        <v>4</v>
      </c>
      <c r="L364" s="414">
        <v>39</v>
      </c>
      <c r="M364" s="414">
        <v>75</v>
      </c>
      <c r="N364" s="414">
        <v>56</v>
      </c>
      <c r="O364" s="414">
        <v>41</v>
      </c>
      <c r="P364" s="414">
        <v>14</v>
      </c>
      <c r="Q364" s="414">
        <v>45</v>
      </c>
      <c r="R364" s="414">
        <v>32</v>
      </c>
      <c r="S364" s="414">
        <v>36</v>
      </c>
      <c r="T364" s="414">
        <v>52</v>
      </c>
      <c r="U364" s="414">
        <v>69</v>
      </c>
      <c r="V364" s="414">
        <v>40</v>
      </c>
      <c r="W364" s="414">
        <v>64</v>
      </c>
      <c r="X364" s="414">
        <v>21</v>
      </c>
      <c r="Y364" s="414">
        <v>1</v>
      </c>
      <c r="Z364" s="414">
        <v>44</v>
      </c>
      <c r="AA364" s="414">
        <v>49</v>
      </c>
      <c r="AB364" s="414">
        <v>9</v>
      </c>
      <c r="AC364" s="414">
        <v>51</v>
      </c>
      <c r="AD364" s="414">
        <v>71</v>
      </c>
      <c r="AE364" s="414">
        <v>29</v>
      </c>
      <c r="AF364" s="414">
        <v>54</v>
      </c>
      <c r="AG364" s="414">
        <v>12</v>
      </c>
      <c r="AH364" s="414">
        <v>66</v>
      </c>
      <c r="AI364" s="414">
        <v>22</v>
      </c>
      <c r="AJ364" s="414">
        <v>74</v>
      </c>
      <c r="AK364" s="414">
        <v>5</v>
      </c>
      <c r="AL364" s="414">
        <v>47</v>
      </c>
      <c r="AM364" s="414">
        <v>7</v>
      </c>
      <c r="AN364" s="414">
        <v>43</v>
      </c>
      <c r="AO364" s="414">
        <v>50</v>
      </c>
      <c r="AP364" s="414">
        <v>70</v>
      </c>
      <c r="AQ364" s="414">
        <v>55</v>
      </c>
      <c r="AR364" s="414">
        <v>26</v>
      </c>
      <c r="AS364" s="414">
        <v>8</v>
      </c>
      <c r="AT364" s="414">
        <v>10</v>
      </c>
      <c r="AU364" s="414">
        <v>73</v>
      </c>
      <c r="AV364" s="414">
        <v>65</v>
      </c>
      <c r="AW364" s="414">
        <v>11</v>
      </c>
      <c r="AX364" s="414">
        <v>46</v>
      </c>
      <c r="AY364" s="414">
        <v>59</v>
      </c>
      <c r="AZ364" s="414">
        <v>33</v>
      </c>
      <c r="BA364" s="414">
        <v>62</v>
      </c>
      <c r="BB364" s="414">
        <v>27</v>
      </c>
      <c r="BC364" s="414">
        <v>16</v>
      </c>
      <c r="BD364" s="414">
        <v>15</v>
      </c>
      <c r="BE364" s="414">
        <v>28</v>
      </c>
      <c r="BF364" s="414">
        <v>60</v>
      </c>
      <c r="BG364" s="414">
        <v>17</v>
      </c>
      <c r="BH364" s="414">
        <v>61</v>
      </c>
      <c r="BI364" s="414">
        <v>24</v>
      </c>
      <c r="BJ364" s="414">
        <v>3</v>
      </c>
      <c r="BK364" s="414">
        <v>42</v>
      </c>
      <c r="BL364" s="414">
        <v>48</v>
      </c>
      <c r="BM364" s="414">
        <v>67</v>
      </c>
      <c r="BN364" s="414">
        <v>30</v>
      </c>
      <c r="BO364" s="414">
        <v>35</v>
      </c>
      <c r="BP364" s="414">
        <v>2</v>
      </c>
      <c r="BQ364" s="414">
        <v>18</v>
      </c>
      <c r="BR364" s="414">
        <v>6</v>
      </c>
      <c r="BS364" s="414">
        <v>34</v>
      </c>
      <c r="BT364" s="414">
        <v>23</v>
      </c>
      <c r="BU364" s="414">
        <v>72</v>
      </c>
      <c r="BV364" s="414">
        <v>58</v>
      </c>
      <c r="BW364" s="414">
        <v>37</v>
      </c>
      <c r="BX364" s="414">
        <v>25</v>
      </c>
      <c r="BY364" s="414">
        <v>63</v>
      </c>
      <c r="BZ364" s="414">
        <v>19</v>
      </c>
      <c r="CA364" s="414">
        <v>31</v>
      </c>
      <c r="CB364" s="414">
        <v>68</v>
      </c>
    </row>
    <row r="367" spans="4:84" x14ac:dyDescent="0.2">
      <c r="D367" s="433">
        <v>76</v>
      </c>
      <c r="E367" s="433" t="s">
        <v>179</v>
      </c>
    </row>
    <row r="368" spans="4:84" x14ac:dyDescent="0.2">
      <c r="E368" s="414" t="s">
        <v>130</v>
      </c>
      <c r="F368" s="414">
        <v>1</v>
      </c>
      <c r="G368" s="414">
        <v>2</v>
      </c>
      <c r="H368" s="414">
        <v>3</v>
      </c>
      <c r="I368" s="414">
        <v>4</v>
      </c>
      <c r="J368" s="414">
        <v>5</v>
      </c>
      <c r="K368" s="414">
        <v>6</v>
      </c>
      <c r="L368" s="414">
        <v>7</v>
      </c>
      <c r="M368" s="414">
        <v>8</v>
      </c>
      <c r="N368" s="414">
        <v>9</v>
      </c>
      <c r="O368" s="414">
        <v>10</v>
      </c>
      <c r="P368" s="414">
        <v>11</v>
      </c>
      <c r="Q368" s="414">
        <v>12</v>
      </c>
      <c r="R368" s="414">
        <v>13</v>
      </c>
      <c r="S368" s="414">
        <v>14</v>
      </c>
      <c r="T368" s="414">
        <v>15</v>
      </c>
      <c r="U368" s="414">
        <v>16</v>
      </c>
      <c r="V368" s="414">
        <v>17</v>
      </c>
      <c r="W368" s="414">
        <v>18</v>
      </c>
      <c r="X368" s="414">
        <v>19</v>
      </c>
      <c r="Y368" s="414">
        <v>20</v>
      </c>
      <c r="Z368" s="414">
        <v>21</v>
      </c>
      <c r="AA368" s="414">
        <v>22</v>
      </c>
      <c r="AB368" s="414">
        <v>23</v>
      </c>
      <c r="AC368" s="414">
        <v>24</v>
      </c>
      <c r="AD368" s="414">
        <v>25</v>
      </c>
      <c r="AE368" s="414">
        <v>26</v>
      </c>
      <c r="AF368" s="414">
        <v>27</v>
      </c>
      <c r="AG368" s="414">
        <v>28</v>
      </c>
      <c r="AH368" s="414">
        <v>29</v>
      </c>
      <c r="AI368" s="414">
        <v>30</v>
      </c>
      <c r="AJ368" s="414">
        <v>31</v>
      </c>
      <c r="AK368" s="414">
        <v>32</v>
      </c>
      <c r="AL368" s="414">
        <v>33</v>
      </c>
      <c r="AM368" s="414">
        <v>34</v>
      </c>
      <c r="AN368" s="414">
        <v>35</v>
      </c>
      <c r="AO368" s="414">
        <v>36</v>
      </c>
      <c r="AP368" s="414">
        <v>37</v>
      </c>
      <c r="AQ368" s="414">
        <v>38</v>
      </c>
      <c r="AR368" s="414">
        <v>39</v>
      </c>
      <c r="AS368" s="414">
        <v>40</v>
      </c>
      <c r="AT368" s="414">
        <v>41</v>
      </c>
      <c r="AU368" s="414">
        <v>42</v>
      </c>
      <c r="AV368" s="414">
        <v>43</v>
      </c>
      <c r="AW368" s="414">
        <v>44</v>
      </c>
      <c r="AX368" s="414">
        <v>45</v>
      </c>
      <c r="AY368" s="414">
        <v>46</v>
      </c>
      <c r="AZ368" s="414">
        <v>47</v>
      </c>
      <c r="BA368" s="414">
        <v>48</v>
      </c>
      <c r="BB368" s="414">
        <v>49</v>
      </c>
      <c r="BC368" s="414">
        <v>50</v>
      </c>
      <c r="BD368" s="414">
        <v>51</v>
      </c>
      <c r="BE368" s="414">
        <v>52</v>
      </c>
      <c r="BF368" s="414">
        <v>53</v>
      </c>
      <c r="BG368" s="414">
        <v>54</v>
      </c>
      <c r="BH368" s="414">
        <v>55</v>
      </c>
      <c r="BI368" s="414">
        <v>56</v>
      </c>
      <c r="BJ368" s="414">
        <v>57</v>
      </c>
      <c r="BK368" s="414">
        <v>58</v>
      </c>
      <c r="BL368" s="414">
        <v>59</v>
      </c>
      <c r="BM368" s="414">
        <v>60</v>
      </c>
      <c r="BN368" s="414">
        <v>61</v>
      </c>
      <c r="BO368" s="414">
        <v>62</v>
      </c>
      <c r="BP368" s="414">
        <v>63</v>
      </c>
      <c r="BQ368" s="414">
        <v>64</v>
      </c>
      <c r="BS368" s="414">
        <v>65</v>
      </c>
      <c r="BT368" s="414">
        <v>66</v>
      </c>
      <c r="BU368" s="414">
        <v>67</v>
      </c>
      <c r="BV368" s="414">
        <v>68</v>
      </c>
      <c r="BX368" s="414">
        <v>69</v>
      </c>
      <c r="BY368" s="414">
        <v>70</v>
      </c>
      <c r="BZ368" s="414">
        <v>71</v>
      </c>
      <c r="CA368" s="414">
        <v>72</v>
      </c>
      <c r="CC368" s="414">
        <v>73</v>
      </c>
      <c r="CD368" s="414">
        <v>74</v>
      </c>
      <c r="CE368" s="414">
        <v>75</v>
      </c>
      <c r="CF368" s="414">
        <v>76</v>
      </c>
    </row>
    <row r="369" spans="4:84" x14ac:dyDescent="0.2">
      <c r="E369" s="414" t="s">
        <v>157</v>
      </c>
      <c r="F369" s="414">
        <v>19</v>
      </c>
      <c r="G369" s="414">
        <v>8</v>
      </c>
      <c r="H369" s="414">
        <v>32</v>
      </c>
      <c r="I369" s="414">
        <v>74</v>
      </c>
      <c r="J369" s="414">
        <v>13</v>
      </c>
      <c r="K369" s="414">
        <v>9</v>
      </c>
      <c r="L369" s="414">
        <v>34</v>
      </c>
      <c r="M369" s="414">
        <v>27</v>
      </c>
      <c r="N369" s="414">
        <v>23</v>
      </c>
      <c r="O369" s="414">
        <v>63</v>
      </c>
      <c r="P369" s="414">
        <v>68</v>
      </c>
      <c r="Q369" s="414">
        <v>10</v>
      </c>
      <c r="R369" s="414">
        <v>2</v>
      </c>
      <c r="S369" s="414">
        <v>73</v>
      </c>
      <c r="T369" s="414">
        <v>36</v>
      </c>
      <c r="U369" s="414">
        <v>54</v>
      </c>
      <c r="V369" s="414">
        <v>75</v>
      </c>
      <c r="W369" s="414">
        <v>37</v>
      </c>
      <c r="X369" s="414">
        <v>1</v>
      </c>
      <c r="Y369" s="414">
        <v>6</v>
      </c>
      <c r="Z369" s="414">
        <v>45</v>
      </c>
      <c r="AA369" s="414">
        <v>3</v>
      </c>
      <c r="AB369" s="414">
        <v>47</v>
      </c>
      <c r="AC369" s="414">
        <v>61</v>
      </c>
      <c r="AD369" s="414">
        <v>38</v>
      </c>
      <c r="AE369" s="414">
        <v>59</v>
      </c>
      <c r="AF369" s="414">
        <v>24</v>
      </c>
      <c r="AG369" s="414">
        <v>20</v>
      </c>
      <c r="AH369" s="414">
        <v>65</v>
      </c>
      <c r="AI369" s="414">
        <v>41</v>
      </c>
      <c r="AJ369" s="414">
        <v>5</v>
      </c>
      <c r="AK369" s="414">
        <v>49</v>
      </c>
      <c r="AL369" s="414">
        <v>64</v>
      </c>
      <c r="AM369" s="414">
        <v>69</v>
      </c>
      <c r="AN369" s="414">
        <v>31</v>
      </c>
      <c r="AO369" s="414">
        <v>44</v>
      </c>
      <c r="AP369" s="414">
        <v>33</v>
      </c>
      <c r="AQ369" s="414">
        <v>50</v>
      </c>
      <c r="AR369" s="414">
        <v>51</v>
      </c>
      <c r="AS369" s="414">
        <v>16</v>
      </c>
      <c r="AT369" s="414">
        <v>25</v>
      </c>
      <c r="AU369" s="414">
        <v>67</v>
      </c>
      <c r="AV369" s="414">
        <v>70</v>
      </c>
      <c r="AW369" s="414">
        <v>56</v>
      </c>
      <c r="AX369" s="414">
        <v>26</v>
      </c>
      <c r="AY369" s="414">
        <v>60</v>
      </c>
      <c r="AZ369" s="414">
        <v>28</v>
      </c>
      <c r="BA369" s="414">
        <v>62</v>
      </c>
      <c r="BB369" s="414">
        <v>21</v>
      </c>
      <c r="BC369" s="414">
        <v>66</v>
      </c>
      <c r="BD369" s="414">
        <v>55</v>
      </c>
      <c r="BE369" s="414">
        <v>72</v>
      </c>
      <c r="BF369" s="414">
        <v>14</v>
      </c>
      <c r="BG369" s="414">
        <v>18</v>
      </c>
      <c r="BH369" s="414">
        <v>46</v>
      </c>
      <c r="BI369" s="414">
        <v>76</v>
      </c>
      <c r="BJ369" s="414">
        <v>71</v>
      </c>
      <c r="BK369" s="414">
        <v>42</v>
      </c>
      <c r="BL369" s="414">
        <v>57</v>
      </c>
      <c r="BM369" s="414">
        <v>22</v>
      </c>
      <c r="BN369" s="414">
        <v>40</v>
      </c>
      <c r="BO369" s="414">
        <v>43</v>
      </c>
      <c r="BP369" s="414">
        <v>15</v>
      </c>
      <c r="BQ369" s="414">
        <v>52</v>
      </c>
      <c r="BS369" s="414">
        <v>35</v>
      </c>
      <c r="BT369" s="414">
        <v>30</v>
      </c>
      <c r="BU369" s="414">
        <v>7</v>
      </c>
      <c r="BV369" s="414">
        <v>11</v>
      </c>
      <c r="BX369" s="414">
        <v>39</v>
      </c>
      <c r="BY369" s="414">
        <v>48</v>
      </c>
      <c r="BZ369" s="414">
        <v>12</v>
      </c>
      <c r="CA369" s="414">
        <v>53</v>
      </c>
      <c r="CC369" s="414">
        <v>29</v>
      </c>
      <c r="CD369" s="414">
        <v>4</v>
      </c>
      <c r="CE369" s="414">
        <v>17</v>
      </c>
      <c r="CF369" s="414">
        <v>58</v>
      </c>
    </row>
    <row r="372" spans="4:84" x14ac:dyDescent="0.2">
      <c r="D372" s="433">
        <v>77</v>
      </c>
      <c r="E372" s="433" t="s">
        <v>179</v>
      </c>
    </row>
    <row r="373" spans="4:84" x14ac:dyDescent="0.2">
      <c r="E373" s="414" t="s">
        <v>130</v>
      </c>
      <c r="F373" s="414">
        <v>1</v>
      </c>
      <c r="G373" s="414">
        <v>2</v>
      </c>
      <c r="H373" s="414">
        <v>3</v>
      </c>
      <c r="I373" s="414">
        <v>4</v>
      </c>
      <c r="J373" s="414">
        <v>5</v>
      </c>
      <c r="K373" s="414">
        <v>6</v>
      </c>
      <c r="L373" s="414">
        <v>7</v>
      </c>
      <c r="M373" s="414">
        <v>8</v>
      </c>
      <c r="N373" s="414">
        <v>9</v>
      </c>
      <c r="O373" s="414">
        <v>10</v>
      </c>
      <c r="P373" s="414">
        <v>11</v>
      </c>
      <c r="Q373" s="414">
        <v>12</v>
      </c>
      <c r="R373" s="414">
        <v>13</v>
      </c>
      <c r="S373" s="414">
        <v>14</v>
      </c>
      <c r="T373" s="414">
        <v>15</v>
      </c>
      <c r="U373" s="414">
        <v>16</v>
      </c>
      <c r="V373" s="414">
        <v>17</v>
      </c>
      <c r="W373" s="414">
        <v>18</v>
      </c>
      <c r="X373" s="414">
        <v>19</v>
      </c>
      <c r="Y373" s="414">
        <v>20</v>
      </c>
      <c r="Z373" s="414">
        <v>21</v>
      </c>
      <c r="AA373" s="414">
        <v>22</v>
      </c>
      <c r="AB373" s="414">
        <v>23</v>
      </c>
      <c r="AC373" s="414">
        <v>24</v>
      </c>
      <c r="AD373" s="414">
        <v>25</v>
      </c>
      <c r="AE373" s="414">
        <v>26</v>
      </c>
      <c r="AF373" s="414">
        <v>27</v>
      </c>
      <c r="AG373" s="414">
        <v>28</v>
      </c>
      <c r="AH373" s="414">
        <v>29</v>
      </c>
      <c r="AI373" s="414">
        <v>30</v>
      </c>
      <c r="AJ373" s="414">
        <v>31</v>
      </c>
      <c r="AK373" s="414">
        <v>32</v>
      </c>
      <c r="AL373" s="414">
        <v>33</v>
      </c>
      <c r="AM373" s="414">
        <v>34</v>
      </c>
      <c r="AN373" s="414">
        <v>35</v>
      </c>
      <c r="AO373" s="414">
        <v>36</v>
      </c>
      <c r="AP373" s="414">
        <v>37</v>
      </c>
      <c r="AQ373" s="414">
        <v>38</v>
      </c>
      <c r="AR373" s="414">
        <v>39</v>
      </c>
      <c r="AS373" s="414">
        <v>40</v>
      </c>
      <c r="AT373" s="414">
        <v>41</v>
      </c>
      <c r="AU373" s="414">
        <v>42</v>
      </c>
      <c r="AV373" s="414">
        <v>43</v>
      </c>
      <c r="AW373" s="414">
        <v>44</v>
      </c>
      <c r="AX373" s="414">
        <v>45</v>
      </c>
      <c r="AY373" s="414">
        <v>46</v>
      </c>
      <c r="AZ373" s="414">
        <v>47</v>
      </c>
      <c r="BA373" s="414">
        <v>48</v>
      </c>
      <c r="BB373" s="414">
        <v>49</v>
      </c>
      <c r="BC373" s="414">
        <v>50</v>
      </c>
      <c r="BD373" s="414">
        <v>51</v>
      </c>
      <c r="BE373" s="414">
        <v>52</v>
      </c>
      <c r="BF373" s="414">
        <v>53</v>
      </c>
      <c r="BG373" s="414">
        <v>54</v>
      </c>
      <c r="BH373" s="414">
        <v>55</v>
      </c>
      <c r="BI373" s="414">
        <v>56</v>
      </c>
      <c r="BJ373" s="414">
        <v>57</v>
      </c>
      <c r="BK373" s="414">
        <v>58</v>
      </c>
      <c r="BL373" s="414">
        <v>59</v>
      </c>
      <c r="BM373" s="414">
        <v>60</v>
      </c>
      <c r="BN373" s="414">
        <v>61</v>
      </c>
      <c r="BO373" s="414">
        <v>62</v>
      </c>
      <c r="BP373" s="414">
        <v>63</v>
      </c>
      <c r="BQ373" s="414">
        <v>64</v>
      </c>
      <c r="BR373" s="414">
        <v>65</v>
      </c>
      <c r="BS373" s="414">
        <v>66</v>
      </c>
      <c r="BT373" s="414">
        <v>67</v>
      </c>
      <c r="BU373" s="414">
        <v>68</v>
      </c>
      <c r="BV373" s="414">
        <v>69</v>
      </c>
      <c r="BX373" s="414">
        <v>70</v>
      </c>
      <c r="BY373" s="414">
        <v>71</v>
      </c>
      <c r="BZ373" s="414">
        <v>72</v>
      </c>
      <c r="CA373" s="414">
        <v>73</v>
      </c>
      <c r="CC373" s="414">
        <v>74</v>
      </c>
      <c r="CD373" s="414">
        <v>75</v>
      </c>
      <c r="CE373" s="414">
        <v>76</v>
      </c>
      <c r="CF373" s="414">
        <v>77</v>
      </c>
    </row>
    <row r="374" spans="4:84" x14ac:dyDescent="0.2">
      <c r="E374" s="414" t="s">
        <v>157</v>
      </c>
      <c r="F374" s="414">
        <v>25</v>
      </c>
      <c r="G374" s="414">
        <v>10</v>
      </c>
      <c r="H374" s="414">
        <v>52</v>
      </c>
      <c r="I374" s="414">
        <v>26</v>
      </c>
      <c r="J374" s="414">
        <v>36</v>
      </c>
      <c r="K374" s="414">
        <v>30</v>
      </c>
      <c r="L374" s="414">
        <v>8</v>
      </c>
      <c r="M374" s="414">
        <v>73</v>
      </c>
      <c r="N374" s="414">
        <v>31</v>
      </c>
      <c r="O374" s="414">
        <v>61</v>
      </c>
      <c r="P374" s="414">
        <v>59</v>
      </c>
      <c r="Q374" s="414">
        <v>43</v>
      </c>
      <c r="R374" s="414">
        <v>12</v>
      </c>
      <c r="S374" s="414">
        <v>46</v>
      </c>
      <c r="T374" s="414">
        <v>75</v>
      </c>
      <c r="U374" s="414">
        <v>55</v>
      </c>
      <c r="V374" s="414">
        <v>33</v>
      </c>
      <c r="W374" s="414">
        <v>62</v>
      </c>
      <c r="X374" s="414">
        <v>41</v>
      </c>
      <c r="Y374" s="414">
        <v>74</v>
      </c>
      <c r="Z374" s="414">
        <v>54</v>
      </c>
      <c r="AA374" s="414">
        <v>64</v>
      </c>
      <c r="AB374" s="414">
        <v>17</v>
      </c>
      <c r="AC374" s="414">
        <v>2</v>
      </c>
      <c r="AD374" s="414">
        <v>70</v>
      </c>
      <c r="AE374" s="414">
        <v>9</v>
      </c>
      <c r="AF374" s="414">
        <v>5</v>
      </c>
      <c r="AG374" s="414">
        <v>49</v>
      </c>
      <c r="AH374" s="414">
        <v>66</v>
      </c>
      <c r="AI374" s="414">
        <v>38</v>
      </c>
      <c r="AJ374" s="414">
        <v>34</v>
      </c>
      <c r="AK374" s="414">
        <v>58</v>
      </c>
      <c r="AL374" s="414">
        <v>4</v>
      </c>
      <c r="AM374" s="414">
        <v>22</v>
      </c>
      <c r="AN374" s="414">
        <v>6</v>
      </c>
      <c r="AO374" s="414">
        <v>24</v>
      </c>
      <c r="AP374" s="414">
        <v>63</v>
      </c>
      <c r="AQ374" s="414">
        <v>57</v>
      </c>
      <c r="AR374" s="414">
        <v>11</v>
      </c>
      <c r="AS374" s="414">
        <v>76</v>
      </c>
      <c r="AT374" s="414">
        <v>19</v>
      </c>
      <c r="AU374" s="414">
        <v>77</v>
      </c>
      <c r="AV374" s="414">
        <v>69</v>
      </c>
      <c r="AW374" s="414">
        <v>32</v>
      </c>
      <c r="AX374" s="414">
        <v>42</v>
      </c>
      <c r="AY374" s="414">
        <v>39</v>
      </c>
      <c r="AZ374" s="414">
        <v>28</v>
      </c>
      <c r="BA374" s="414">
        <v>35</v>
      </c>
      <c r="BB374" s="414">
        <v>16</v>
      </c>
      <c r="BC374" s="414">
        <v>71</v>
      </c>
      <c r="BD374" s="414">
        <v>60</v>
      </c>
      <c r="BE374" s="414">
        <v>50</v>
      </c>
      <c r="BF374" s="414">
        <v>27</v>
      </c>
      <c r="BG374" s="414">
        <v>21</v>
      </c>
      <c r="BH374" s="414">
        <v>51</v>
      </c>
      <c r="BI374" s="414">
        <v>45</v>
      </c>
      <c r="BJ374" s="414">
        <v>72</v>
      </c>
      <c r="BK374" s="414">
        <v>37</v>
      </c>
      <c r="BL374" s="414">
        <v>68</v>
      </c>
      <c r="BM374" s="414">
        <v>1</v>
      </c>
      <c r="BN374" s="414">
        <v>40</v>
      </c>
      <c r="BO374" s="414">
        <v>18</v>
      </c>
      <c r="BP374" s="414">
        <v>14</v>
      </c>
      <c r="BQ374" s="414">
        <v>67</v>
      </c>
      <c r="BR374" s="414">
        <v>56</v>
      </c>
      <c r="BS374" s="414">
        <v>29</v>
      </c>
      <c r="BT374" s="414">
        <v>13</v>
      </c>
      <c r="BU374" s="414">
        <v>7</v>
      </c>
      <c r="BV374" s="414">
        <v>53</v>
      </c>
      <c r="BX374" s="414">
        <v>15</v>
      </c>
      <c r="BY374" s="414">
        <v>23</v>
      </c>
      <c r="BZ374" s="414">
        <v>65</v>
      </c>
      <c r="CA374" s="414">
        <v>47</v>
      </c>
      <c r="CC374" s="414">
        <v>20</v>
      </c>
      <c r="CD374" s="414">
        <v>3</v>
      </c>
      <c r="CE374" s="414">
        <v>44</v>
      </c>
      <c r="CF374" s="414">
        <v>48</v>
      </c>
    </row>
    <row r="377" spans="4:84" x14ac:dyDescent="0.2">
      <c r="D377" s="433">
        <v>78</v>
      </c>
      <c r="E377" s="433" t="s">
        <v>179</v>
      </c>
    </row>
    <row r="378" spans="4:84" x14ac:dyDescent="0.2">
      <c r="E378" s="414" t="s">
        <v>130</v>
      </c>
      <c r="F378" s="414">
        <v>1</v>
      </c>
      <c r="G378" s="414">
        <v>2</v>
      </c>
      <c r="H378" s="414">
        <v>3</v>
      </c>
      <c r="I378" s="414">
        <v>4</v>
      </c>
      <c r="J378" s="414">
        <v>5</v>
      </c>
      <c r="K378" s="414">
        <v>6</v>
      </c>
      <c r="L378" s="414">
        <v>7</v>
      </c>
      <c r="M378" s="414">
        <v>8</v>
      </c>
      <c r="N378" s="414">
        <v>9</v>
      </c>
      <c r="O378" s="414">
        <v>10</v>
      </c>
      <c r="P378" s="414">
        <v>11</v>
      </c>
      <c r="Q378" s="414">
        <v>12</v>
      </c>
      <c r="R378" s="414">
        <v>13</v>
      </c>
      <c r="S378" s="414">
        <v>14</v>
      </c>
      <c r="T378" s="414">
        <v>15</v>
      </c>
      <c r="U378" s="414">
        <v>16</v>
      </c>
      <c r="V378" s="414">
        <v>17</v>
      </c>
      <c r="W378" s="414">
        <v>18</v>
      </c>
      <c r="X378" s="414">
        <v>19</v>
      </c>
      <c r="Y378" s="414">
        <v>20</v>
      </c>
      <c r="Z378" s="414">
        <v>21</v>
      </c>
      <c r="AA378" s="414">
        <v>22</v>
      </c>
      <c r="AB378" s="414">
        <v>23</v>
      </c>
      <c r="AC378" s="414">
        <v>24</v>
      </c>
      <c r="AD378" s="414">
        <v>25</v>
      </c>
      <c r="AE378" s="414">
        <v>26</v>
      </c>
      <c r="AF378" s="414">
        <v>27</v>
      </c>
      <c r="AG378" s="414">
        <v>28</v>
      </c>
      <c r="AH378" s="414">
        <v>29</v>
      </c>
      <c r="AI378" s="414">
        <v>30</v>
      </c>
      <c r="AJ378" s="414">
        <v>31</v>
      </c>
      <c r="AK378" s="414">
        <v>32</v>
      </c>
      <c r="AL378" s="414">
        <v>33</v>
      </c>
      <c r="AM378" s="414">
        <v>34</v>
      </c>
      <c r="AN378" s="414">
        <v>35</v>
      </c>
      <c r="AO378" s="414">
        <v>36</v>
      </c>
      <c r="AP378" s="414">
        <v>37</v>
      </c>
      <c r="AQ378" s="414">
        <v>38</v>
      </c>
      <c r="AR378" s="414">
        <v>39</v>
      </c>
      <c r="AS378" s="414">
        <v>40</v>
      </c>
      <c r="AT378" s="414">
        <v>41</v>
      </c>
      <c r="AU378" s="414">
        <v>42</v>
      </c>
      <c r="AV378" s="414">
        <v>43</v>
      </c>
      <c r="AW378" s="414">
        <v>44</v>
      </c>
      <c r="AX378" s="414">
        <v>45</v>
      </c>
      <c r="AY378" s="414">
        <v>46</v>
      </c>
      <c r="AZ378" s="414">
        <v>47</v>
      </c>
      <c r="BA378" s="414">
        <v>48</v>
      </c>
      <c r="BB378" s="414">
        <v>49</v>
      </c>
      <c r="BC378" s="414">
        <v>50</v>
      </c>
      <c r="BD378" s="414">
        <v>51</v>
      </c>
      <c r="BE378" s="414">
        <v>52</v>
      </c>
      <c r="BF378" s="414">
        <v>53</v>
      </c>
      <c r="BG378" s="414">
        <v>54</v>
      </c>
      <c r="BH378" s="414">
        <v>55</v>
      </c>
      <c r="BI378" s="414">
        <v>56</v>
      </c>
      <c r="BJ378" s="414">
        <v>57</v>
      </c>
      <c r="BK378" s="414">
        <v>58</v>
      </c>
      <c r="BL378" s="414">
        <v>59</v>
      </c>
      <c r="BM378" s="414">
        <v>60</v>
      </c>
      <c r="BN378" s="414">
        <v>61</v>
      </c>
      <c r="BO378" s="414">
        <v>62</v>
      </c>
      <c r="BP378" s="414">
        <v>63</v>
      </c>
      <c r="BQ378" s="414">
        <v>64</v>
      </c>
      <c r="BR378" s="414">
        <v>65</v>
      </c>
      <c r="BS378" s="414">
        <v>66</v>
      </c>
      <c r="BT378" s="414">
        <v>67</v>
      </c>
      <c r="BU378" s="414">
        <v>68</v>
      </c>
      <c r="BV378" s="414">
        <v>69</v>
      </c>
      <c r="BW378" s="414">
        <v>70</v>
      </c>
      <c r="BX378" s="414">
        <v>71</v>
      </c>
      <c r="BY378" s="414">
        <v>72</v>
      </c>
      <c r="BZ378" s="414">
        <v>73</v>
      </c>
      <c r="CA378" s="414">
        <v>74</v>
      </c>
      <c r="CC378" s="414">
        <v>75</v>
      </c>
      <c r="CD378" s="414">
        <v>76</v>
      </c>
      <c r="CE378" s="414">
        <v>77</v>
      </c>
      <c r="CF378" s="414">
        <v>78</v>
      </c>
    </row>
    <row r="379" spans="4:84" x14ac:dyDescent="0.2">
      <c r="E379" s="414" t="s">
        <v>157</v>
      </c>
      <c r="F379" s="414">
        <v>44</v>
      </c>
      <c r="G379" s="414">
        <v>48</v>
      </c>
      <c r="H379" s="414">
        <v>72</v>
      </c>
      <c r="I379" s="414">
        <v>32</v>
      </c>
      <c r="J379" s="414">
        <v>51</v>
      </c>
      <c r="K379" s="414">
        <v>4</v>
      </c>
      <c r="L379" s="414">
        <v>13</v>
      </c>
      <c r="M379" s="414">
        <v>37</v>
      </c>
      <c r="N379" s="414">
        <v>28</v>
      </c>
      <c r="O379" s="414">
        <v>75</v>
      </c>
      <c r="P379" s="414">
        <v>14</v>
      </c>
      <c r="Q379" s="414">
        <v>73</v>
      </c>
      <c r="R379" s="414">
        <v>7</v>
      </c>
      <c r="S379" s="414">
        <v>53</v>
      </c>
      <c r="T379" s="414">
        <v>26</v>
      </c>
      <c r="U379" s="414">
        <v>5</v>
      </c>
      <c r="V379" s="414">
        <v>69</v>
      </c>
      <c r="W379" s="414">
        <v>64</v>
      </c>
      <c r="X379" s="414">
        <v>71</v>
      </c>
      <c r="Y379" s="414">
        <v>36</v>
      </c>
      <c r="Z379" s="414">
        <v>50</v>
      </c>
      <c r="AA379" s="414">
        <v>8</v>
      </c>
      <c r="AB379" s="414">
        <v>27</v>
      </c>
      <c r="AC379" s="414">
        <v>17</v>
      </c>
      <c r="AD379" s="414">
        <v>2</v>
      </c>
      <c r="AE379" s="414">
        <v>70</v>
      </c>
      <c r="AF379" s="414">
        <v>23</v>
      </c>
      <c r="AG379" s="414">
        <v>62</v>
      </c>
      <c r="AH379" s="414">
        <v>77</v>
      </c>
      <c r="AI379" s="414">
        <v>43</v>
      </c>
      <c r="AJ379" s="414">
        <v>55</v>
      </c>
      <c r="AK379" s="414">
        <v>38</v>
      </c>
      <c r="AL379" s="414">
        <v>20</v>
      </c>
      <c r="AM379" s="414">
        <v>46</v>
      </c>
      <c r="AN379" s="414">
        <v>68</v>
      </c>
      <c r="AO379" s="414">
        <v>30</v>
      </c>
      <c r="AP379" s="414">
        <v>40</v>
      </c>
      <c r="AQ379" s="414">
        <v>15</v>
      </c>
      <c r="AR379" s="414">
        <v>6</v>
      </c>
      <c r="AS379" s="414">
        <v>61</v>
      </c>
      <c r="AT379" s="414">
        <v>29</v>
      </c>
      <c r="AU379" s="414">
        <v>78</v>
      </c>
      <c r="AV379" s="414">
        <v>74</v>
      </c>
      <c r="AW379" s="414">
        <v>57</v>
      </c>
      <c r="AX379" s="414">
        <v>11</v>
      </c>
      <c r="AY379" s="414">
        <v>9</v>
      </c>
      <c r="AZ379" s="414">
        <v>34</v>
      </c>
      <c r="BA379" s="414">
        <v>52</v>
      </c>
      <c r="BB379" s="414">
        <v>58</v>
      </c>
      <c r="BC379" s="414">
        <v>16</v>
      </c>
      <c r="BD379" s="414">
        <v>25</v>
      </c>
      <c r="BE379" s="414">
        <v>3</v>
      </c>
      <c r="BF379" s="414">
        <v>65</v>
      </c>
      <c r="BG379" s="414">
        <v>66</v>
      </c>
      <c r="BH379" s="414">
        <v>12</v>
      </c>
      <c r="BI379" s="414">
        <v>19</v>
      </c>
      <c r="BJ379" s="414">
        <v>63</v>
      </c>
      <c r="BK379" s="414">
        <v>76</v>
      </c>
      <c r="BL379" s="414">
        <v>41</v>
      </c>
      <c r="BM379" s="414">
        <v>47</v>
      </c>
      <c r="BN379" s="414">
        <v>24</v>
      </c>
      <c r="BO379" s="414">
        <v>49</v>
      </c>
      <c r="BP379" s="414">
        <v>42</v>
      </c>
      <c r="BQ379" s="414">
        <v>31</v>
      </c>
      <c r="BR379" s="414">
        <v>56</v>
      </c>
      <c r="BS379" s="414">
        <v>39</v>
      </c>
      <c r="BT379" s="414">
        <v>59</v>
      </c>
      <c r="BU379" s="414">
        <v>35</v>
      </c>
      <c r="BV379" s="414">
        <v>67</v>
      </c>
      <c r="BW379" s="414">
        <v>1</v>
      </c>
      <c r="BX379" s="414">
        <v>45</v>
      </c>
      <c r="BY379" s="414">
        <v>18</v>
      </c>
      <c r="BZ379" s="414">
        <v>22</v>
      </c>
      <c r="CA379" s="414">
        <v>33</v>
      </c>
      <c r="CC379" s="414">
        <v>10</v>
      </c>
      <c r="CD379" s="414">
        <v>54</v>
      </c>
      <c r="CE379" s="414">
        <v>60</v>
      </c>
      <c r="CF379" s="414">
        <v>21</v>
      </c>
    </row>
    <row r="382" spans="4:84" x14ac:dyDescent="0.2">
      <c r="D382" s="433">
        <v>79</v>
      </c>
      <c r="E382" s="433" t="s">
        <v>179</v>
      </c>
    </row>
    <row r="383" spans="4:84" x14ac:dyDescent="0.2">
      <c r="E383" s="414" t="s">
        <v>130</v>
      </c>
      <c r="F383" s="414">
        <v>1</v>
      </c>
      <c r="G383" s="414">
        <v>2</v>
      </c>
      <c r="H383" s="414">
        <v>3</v>
      </c>
      <c r="I383" s="414">
        <v>4</v>
      </c>
      <c r="J383" s="414">
        <v>5</v>
      </c>
      <c r="K383" s="414">
        <v>6</v>
      </c>
      <c r="L383" s="414">
        <v>7</v>
      </c>
      <c r="M383" s="414">
        <v>8</v>
      </c>
      <c r="N383" s="414">
        <v>9</v>
      </c>
      <c r="O383" s="414">
        <v>10</v>
      </c>
      <c r="P383" s="414">
        <v>11</v>
      </c>
      <c r="Q383" s="414">
        <v>12</v>
      </c>
      <c r="R383" s="414">
        <v>13</v>
      </c>
      <c r="S383" s="414">
        <v>14</v>
      </c>
      <c r="T383" s="414">
        <v>15</v>
      </c>
      <c r="U383" s="414">
        <v>16</v>
      </c>
      <c r="V383" s="414">
        <v>17</v>
      </c>
      <c r="W383" s="414">
        <v>18</v>
      </c>
      <c r="X383" s="414">
        <v>19</v>
      </c>
      <c r="Y383" s="414">
        <v>20</v>
      </c>
      <c r="Z383" s="414">
        <v>21</v>
      </c>
      <c r="AA383" s="414">
        <v>22</v>
      </c>
      <c r="AB383" s="414">
        <v>23</v>
      </c>
      <c r="AC383" s="414">
        <v>24</v>
      </c>
      <c r="AD383" s="414">
        <v>25</v>
      </c>
      <c r="AE383" s="414">
        <v>26</v>
      </c>
      <c r="AF383" s="414">
        <v>27</v>
      </c>
      <c r="AG383" s="414">
        <v>28</v>
      </c>
      <c r="AH383" s="414">
        <v>29</v>
      </c>
      <c r="AI383" s="414">
        <v>30</v>
      </c>
      <c r="AJ383" s="414">
        <v>31</v>
      </c>
      <c r="AK383" s="414">
        <v>32</v>
      </c>
      <c r="AL383" s="414">
        <v>33</v>
      </c>
      <c r="AM383" s="414">
        <v>34</v>
      </c>
      <c r="AN383" s="414">
        <v>35</v>
      </c>
      <c r="AO383" s="414">
        <v>36</v>
      </c>
      <c r="AP383" s="414">
        <v>37</v>
      </c>
      <c r="AQ383" s="414">
        <v>38</v>
      </c>
      <c r="AR383" s="414">
        <v>39</v>
      </c>
      <c r="AS383" s="414">
        <v>40</v>
      </c>
      <c r="AT383" s="414">
        <v>41</v>
      </c>
      <c r="AU383" s="414">
        <v>42</v>
      </c>
      <c r="AV383" s="414">
        <v>43</v>
      </c>
      <c r="AW383" s="414">
        <v>44</v>
      </c>
      <c r="AX383" s="414">
        <v>45</v>
      </c>
      <c r="AY383" s="414">
        <v>46</v>
      </c>
      <c r="AZ383" s="414">
        <v>47</v>
      </c>
      <c r="BA383" s="414">
        <v>48</v>
      </c>
      <c r="BB383" s="414">
        <v>49</v>
      </c>
      <c r="BC383" s="414">
        <v>50</v>
      </c>
      <c r="BD383" s="414">
        <v>51</v>
      </c>
      <c r="BE383" s="414">
        <v>52</v>
      </c>
      <c r="BF383" s="414">
        <v>53</v>
      </c>
      <c r="BG383" s="414">
        <v>54</v>
      </c>
      <c r="BH383" s="414">
        <v>55</v>
      </c>
      <c r="BI383" s="414">
        <v>56</v>
      </c>
      <c r="BJ383" s="414">
        <v>57</v>
      </c>
      <c r="BK383" s="414">
        <v>58</v>
      </c>
      <c r="BL383" s="414">
        <v>59</v>
      </c>
      <c r="BM383" s="414">
        <v>60</v>
      </c>
      <c r="BN383" s="414">
        <v>61</v>
      </c>
      <c r="BO383" s="414">
        <v>62</v>
      </c>
      <c r="BP383" s="414">
        <v>63</v>
      </c>
      <c r="BQ383" s="414">
        <v>64</v>
      </c>
      <c r="BR383" s="414">
        <v>65</v>
      </c>
      <c r="BS383" s="414">
        <v>66</v>
      </c>
      <c r="BT383" s="414">
        <v>67</v>
      </c>
      <c r="BU383" s="414">
        <v>68</v>
      </c>
      <c r="BV383" s="414">
        <v>69</v>
      </c>
      <c r="BW383" s="414">
        <v>70</v>
      </c>
      <c r="BX383" s="414">
        <v>71</v>
      </c>
      <c r="BY383" s="414">
        <v>72</v>
      </c>
      <c r="BZ383" s="414">
        <v>73</v>
      </c>
      <c r="CA383" s="414">
        <v>74</v>
      </c>
      <c r="CB383" s="414">
        <v>75</v>
      </c>
      <c r="CC383" s="414">
        <v>76</v>
      </c>
      <c r="CD383" s="414">
        <v>77</v>
      </c>
      <c r="CE383" s="414">
        <v>78</v>
      </c>
      <c r="CF383" s="414">
        <v>79</v>
      </c>
    </row>
    <row r="384" spans="4:84" x14ac:dyDescent="0.2">
      <c r="E384" s="414" t="s">
        <v>157</v>
      </c>
      <c r="F384" s="414">
        <v>55</v>
      </c>
      <c r="G384" s="414">
        <v>20</v>
      </c>
      <c r="H384" s="414">
        <v>40</v>
      </c>
      <c r="I384" s="414">
        <v>58</v>
      </c>
      <c r="J384" s="414">
        <v>66</v>
      </c>
      <c r="K384" s="414">
        <v>15</v>
      </c>
      <c r="L384" s="414">
        <v>63</v>
      </c>
      <c r="M384" s="414">
        <v>27</v>
      </c>
      <c r="N384" s="414">
        <v>41</v>
      </c>
      <c r="O384" s="414">
        <v>72</v>
      </c>
      <c r="P384" s="414">
        <v>19</v>
      </c>
      <c r="Q384" s="414">
        <v>73</v>
      </c>
      <c r="R384" s="414">
        <v>67</v>
      </c>
      <c r="S384" s="414">
        <v>31</v>
      </c>
      <c r="T384" s="414">
        <v>1</v>
      </c>
      <c r="U384" s="414">
        <v>70</v>
      </c>
      <c r="V384" s="414">
        <v>53</v>
      </c>
      <c r="W384" s="414">
        <v>7</v>
      </c>
      <c r="X384" s="414">
        <v>21</v>
      </c>
      <c r="Y384" s="414">
        <v>76</v>
      </c>
      <c r="Z384" s="414">
        <v>25</v>
      </c>
      <c r="AA384" s="414">
        <v>68</v>
      </c>
      <c r="AB384" s="414">
        <v>9</v>
      </c>
      <c r="AC384" s="414">
        <v>37</v>
      </c>
      <c r="AD384" s="414">
        <v>16</v>
      </c>
      <c r="AE384" s="414">
        <v>44</v>
      </c>
      <c r="AF384" s="414">
        <v>8</v>
      </c>
      <c r="AG384" s="414">
        <v>14</v>
      </c>
      <c r="AH384" s="414">
        <v>46</v>
      </c>
      <c r="AI384" s="414">
        <v>33</v>
      </c>
      <c r="AJ384" s="414">
        <v>74</v>
      </c>
      <c r="AK384" s="414">
        <v>64</v>
      </c>
      <c r="AL384" s="414">
        <v>79</v>
      </c>
      <c r="AM384" s="414">
        <v>43</v>
      </c>
      <c r="AN384" s="414">
        <v>18</v>
      </c>
      <c r="AO384" s="414">
        <v>50</v>
      </c>
      <c r="AP384" s="414">
        <v>24</v>
      </c>
      <c r="AQ384" s="414">
        <v>4</v>
      </c>
      <c r="AR384" s="414">
        <v>61</v>
      </c>
      <c r="AS384" s="414">
        <v>71</v>
      </c>
      <c r="AT384" s="414">
        <v>69</v>
      </c>
      <c r="AU384" s="414">
        <v>23</v>
      </c>
      <c r="AV384" s="414">
        <v>47</v>
      </c>
      <c r="AW384" s="414">
        <v>52</v>
      </c>
      <c r="AX384" s="414">
        <v>57</v>
      </c>
      <c r="AY384" s="414">
        <v>54</v>
      </c>
      <c r="AZ384" s="414">
        <v>45</v>
      </c>
      <c r="BA384" s="414">
        <v>35</v>
      </c>
      <c r="BB384" s="414">
        <v>78</v>
      </c>
      <c r="BC384" s="414">
        <v>6</v>
      </c>
      <c r="BD384" s="414">
        <v>75</v>
      </c>
      <c r="BE384" s="414">
        <v>5</v>
      </c>
      <c r="BF384" s="414">
        <v>17</v>
      </c>
      <c r="BG384" s="414">
        <v>56</v>
      </c>
      <c r="BH384" s="414">
        <v>36</v>
      </c>
      <c r="BI384" s="414">
        <v>29</v>
      </c>
      <c r="BJ384" s="414">
        <v>49</v>
      </c>
      <c r="BK384" s="414">
        <v>42</v>
      </c>
      <c r="BL384" s="414">
        <v>13</v>
      </c>
      <c r="BM384" s="414">
        <v>77</v>
      </c>
      <c r="BN384" s="414">
        <v>60</v>
      </c>
      <c r="BO384" s="414">
        <v>48</v>
      </c>
      <c r="BP384" s="414">
        <v>65</v>
      </c>
      <c r="BQ384" s="414">
        <v>32</v>
      </c>
      <c r="BR384" s="414">
        <v>3</v>
      </c>
      <c r="BS384" s="414">
        <v>10</v>
      </c>
      <c r="BT384" s="414">
        <v>28</v>
      </c>
      <c r="BU384" s="414">
        <v>59</v>
      </c>
      <c r="BV384" s="414">
        <v>22</v>
      </c>
      <c r="BW384" s="414">
        <v>11</v>
      </c>
      <c r="BX384" s="414">
        <v>30</v>
      </c>
      <c r="BY384" s="414">
        <v>38</v>
      </c>
      <c r="BZ384" s="414">
        <v>2</v>
      </c>
      <c r="CA384" s="414">
        <v>62</v>
      </c>
      <c r="CB384" s="414">
        <v>51</v>
      </c>
      <c r="CC384" s="414">
        <v>34</v>
      </c>
      <c r="CD384" s="414">
        <v>39</v>
      </c>
      <c r="CE384" s="414">
        <v>12</v>
      </c>
      <c r="CF384" s="414">
        <v>26</v>
      </c>
    </row>
    <row r="387" spans="4:89" x14ac:dyDescent="0.2">
      <c r="D387" s="433">
        <v>80</v>
      </c>
      <c r="E387" s="433" t="s">
        <v>179</v>
      </c>
    </row>
    <row r="388" spans="4:89" x14ac:dyDescent="0.2">
      <c r="E388" s="414" t="s">
        <v>130</v>
      </c>
      <c r="F388" s="414">
        <v>1</v>
      </c>
      <c r="G388" s="414">
        <v>2</v>
      </c>
      <c r="H388" s="414">
        <v>3</v>
      </c>
      <c r="I388" s="414">
        <v>4</v>
      </c>
      <c r="J388" s="414">
        <v>5</v>
      </c>
      <c r="K388" s="414">
        <v>6</v>
      </c>
      <c r="L388" s="414">
        <v>7</v>
      </c>
      <c r="M388" s="414">
        <v>8</v>
      </c>
      <c r="N388" s="414">
        <v>9</v>
      </c>
      <c r="O388" s="414">
        <v>10</v>
      </c>
      <c r="P388" s="414">
        <v>11</v>
      </c>
      <c r="Q388" s="414">
        <v>12</v>
      </c>
      <c r="R388" s="414">
        <v>13</v>
      </c>
      <c r="S388" s="414">
        <v>14</v>
      </c>
      <c r="T388" s="414">
        <v>15</v>
      </c>
      <c r="U388" s="414">
        <v>16</v>
      </c>
      <c r="V388" s="414">
        <v>17</v>
      </c>
      <c r="W388" s="414">
        <v>18</v>
      </c>
      <c r="X388" s="414">
        <v>19</v>
      </c>
      <c r="Y388" s="414">
        <v>20</v>
      </c>
      <c r="Z388" s="414">
        <v>21</v>
      </c>
      <c r="AA388" s="414">
        <v>22</v>
      </c>
      <c r="AB388" s="414">
        <v>23</v>
      </c>
      <c r="AC388" s="414">
        <v>24</v>
      </c>
      <c r="AD388" s="414">
        <v>25</v>
      </c>
      <c r="AE388" s="414">
        <v>26</v>
      </c>
      <c r="AF388" s="414">
        <v>27</v>
      </c>
      <c r="AG388" s="414">
        <v>28</v>
      </c>
      <c r="AH388" s="414">
        <v>29</v>
      </c>
      <c r="AI388" s="414">
        <v>30</v>
      </c>
      <c r="AJ388" s="414">
        <v>31</v>
      </c>
      <c r="AK388" s="414">
        <v>32</v>
      </c>
      <c r="AL388" s="414">
        <v>33</v>
      </c>
      <c r="AM388" s="414">
        <v>34</v>
      </c>
      <c r="AN388" s="414">
        <v>35</v>
      </c>
      <c r="AO388" s="414">
        <v>36</v>
      </c>
      <c r="AP388" s="414">
        <v>37</v>
      </c>
      <c r="AQ388" s="414">
        <v>38</v>
      </c>
      <c r="AR388" s="414">
        <v>39</v>
      </c>
      <c r="AS388" s="414">
        <v>40</v>
      </c>
      <c r="AT388" s="414">
        <v>41</v>
      </c>
      <c r="AU388" s="414">
        <v>42</v>
      </c>
      <c r="AV388" s="414">
        <v>43</v>
      </c>
      <c r="AW388" s="414">
        <v>44</v>
      </c>
      <c r="AX388" s="414">
        <v>45</v>
      </c>
      <c r="AY388" s="414">
        <v>46</v>
      </c>
      <c r="AZ388" s="414">
        <v>47</v>
      </c>
      <c r="BA388" s="414">
        <v>48</v>
      </c>
      <c r="BB388" s="414">
        <v>49</v>
      </c>
      <c r="BC388" s="414">
        <v>50</v>
      </c>
      <c r="BD388" s="414">
        <v>51</v>
      </c>
      <c r="BE388" s="414">
        <v>52</v>
      </c>
      <c r="BF388" s="414">
        <v>53</v>
      </c>
      <c r="BG388" s="414">
        <v>54</v>
      </c>
      <c r="BH388" s="414">
        <v>55</v>
      </c>
      <c r="BI388" s="414">
        <v>56</v>
      </c>
      <c r="BJ388" s="414">
        <v>57</v>
      </c>
      <c r="BK388" s="414">
        <v>58</v>
      </c>
      <c r="BL388" s="414">
        <v>59</v>
      </c>
      <c r="BM388" s="414">
        <v>60</v>
      </c>
      <c r="BN388" s="414">
        <v>61</v>
      </c>
      <c r="BO388" s="414">
        <v>62</v>
      </c>
      <c r="BP388" s="414">
        <v>63</v>
      </c>
      <c r="BQ388" s="414">
        <v>64</v>
      </c>
      <c r="BR388" s="414">
        <v>65</v>
      </c>
      <c r="BS388" s="414">
        <v>66</v>
      </c>
      <c r="BT388" s="414">
        <v>67</v>
      </c>
      <c r="BU388" s="414">
        <v>68</v>
      </c>
      <c r="BV388" s="414">
        <v>69</v>
      </c>
      <c r="BW388" s="414">
        <v>70</v>
      </c>
      <c r="BX388" s="414">
        <v>71</v>
      </c>
      <c r="BY388" s="414">
        <v>72</v>
      </c>
      <c r="BZ388" s="414">
        <v>73</v>
      </c>
      <c r="CA388" s="414">
        <v>74</v>
      </c>
      <c r="CB388" s="414">
        <v>75</v>
      </c>
      <c r="CC388" s="414">
        <v>76</v>
      </c>
      <c r="CD388" s="414">
        <v>77</v>
      </c>
      <c r="CE388" s="414">
        <v>78</v>
      </c>
      <c r="CF388" s="414">
        <v>79</v>
      </c>
      <c r="CG388" s="414">
        <v>80</v>
      </c>
    </row>
    <row r="389" spans="4:89" x14ac:dyDescent="0.2">
      <c r="E389" s="414" t="s">
        <v>157</v>
      </c>
      <c r="F389" s="414">
        <v>40</v>
      </c>
      <c r="G389" s="414">
        <v>20</v>
      </c>
      <c r="H389" s="414">
        <v>27</v>
      </c>
      <c r="I389" s="414">
        <v>57</v>
      </c>
      <c r="J389" s="414">
        <v>23</v>
      </c>
      <c r="K389" s="414">
        <v>34</v>
      </c>
      <c r="L389" s="414">
        <v>14</v>
      </c>
      <c r="M389" s="414">
        <v>17</v>
      </c>
      <c r="N389" s="414">
        <v>28</v>
      </c>
      <c r="O389" s="414">
        <v>48</v>
      </c>
      <c r="P389" s="414">
        <v>29</v>
      </c>
      <c r="Q389" s="414">
        <v>25</v>
      </c>
      <c r="R389" s="414">
        <v>9</v>
      </c>
      <c r="S389" s="414">
        <v>61</v>
      </c>
      <c r="T389" s="414">
        <v>72</v>
      </c>
      <c r="U389" s="414">
        <v>24</v>
      </c>
      <c r="V389" s="414">
        <v>69</v>
      </c>
      <c r="W389" s="414">
        <v>5</v>
      </c>
      <c r="X389" s="414">
        <v>7</v>
      </c>
      <c r="Y389" s="414">
        <v>37</v>
      </c>
      <c r="Z389" s="414">
        <v>45</v>
      </c>
      <c r="AA389" s="414">
        <v>63</v>
      </c>
      <c r="AB389" s="414">
        <v>67</v>
      </c>
      <c r="AC389" s="414">
        <v>51</v>
      </c>
      <c r="AD389" s="414">
        <v>36</v>
      </c>
      <c r="AE389" s="414">
        <v>4</v>
      </c>
      <c r="AF389" s="414">
        <v>78</v>
      </c>
      <c r="AG389" s="414">
        <v>70</v>
      </c>
      <c r="AH389" s="414">
        <v>11</v>
      </c>
      <c r="AI389" s="414">
        <v>46</v>
      </c>
      <c r="AJ389" s="414">
        <v>55</v>
      </c>
      <c r="AK389" s="414">
        <v>75</v>
      </c>
      <c r="AL389" s="414">
        <v>19</v>
      </c>
      <c r="AM389" s="414">
        <v>12</v>
      </c>
      <c r="AN389" s="414">
        <v>3</v>
      </c>
      <c r="AO389" s="414">
        <v>44</v>
      </c>
      <c r="AP389" s="414">
        <v>38</v>
      </c>
      <c r="AQ389" s="414">
        <v>2</v>
      </c>
      <c r="AR389" s="414">
        <v>22</v>
      </c>
      <c r="AS389" s="414">
        <v>76</v>
      </c>
      <c r="AT389" s="414">
        <v>64</v>
      </c>
      <c r="AU389" s="414">
        <v>18</v>
      </c>
      <c r="AV389" s="414">
        <v>15</v>
      </c>
      <c r="AW389" s="414">
        <v>1</v>
      </c>
      <c r="AX389" s="414">
        <v>21</v>
      </c>
      <c r="AY389" s="414">
        <v>30</v>
      </c>
      <c r="AZ389" s="414">
        <v>39</v>
      </c>
      <c r="BA389" s="414">
        <v>77</v>
      </c>
      <c r="BB389" s="414">
        <v>58</v>
      </c>
      <c r="BC389" s="414">
        <v>33</v>
      </c>
      <c r="BD389" s="414">
        <v>49</v>
      </c>
      <c r="BE389" s="414">
        <v>53</v>
      </c>
      <c r="BF389" s="414">
        <v>59</v>
      </c>
      <c r="BG389" s="414">
        <v>73</v>
      </c>
      <c r="BH389" s="414">
        <v>16</v>
      </c>
      <c r="BI389" s="414">
        <v>65</v>
      </c>
      <c r="BJ389" s="414">
        <v>60</v>
      </c>
      <c r="BK389" s="414">
        <v>42</v>
      </c>
      <c r="BL389" s="414">
        <v>68</v>
      </c>
      <c r="BM389" s="414">
        <v>8</v>
      </c>
      <c r="BN389" s="414">
        <v>50</v>
      </c>
      <c r="BO389" s="414">
        <v>79</v>
      </c>
      <c r="BP389" s="414">
        <v>32</v>
      </c>
      <c r="BQ389" s="414">
        <v>6</v>
      </c>
      <c r="BR389" s="414">
        <v>56</v>
      </c>
      <c r="BS389" s="414">
        <v>80</v>
      </c>
      <c r="BT389" s="414">
        <v>43</v>
      </c>
      <c r="BU389" s="414">
        <v>52</v>
      </c>
      <c r="BV389" s="414">
        <v>47</v>
      </c>
      <c r="BW389" s="414">
        <v>31</v>
      </c>
      <c r="BX389" s="414">
        <v>10</v>
      </c>
      <c r="BY389" s="414">
        <v>35</v>
      </c>
      <c r="BZ389" s="414">
        <v>54</v>
      </c>
      <c r="CA389" s="414">
        <v>66</v>
      </c>
      <c r="CB389" s="414">
        <v>71</v>
      </c>
      <c r="CC389" s="414">
        <v>74</v>
      </c>
      <c r="CD389" s="414">
        <v>13</v>
      </c>
      <c r="CE389" s="414">
        <v>62</v>
      </c>
      <c r="CF389" s="414">
        <v>41</v>
      </c>
      <c r="CG389" s="414">
        <v>26</v>
      </c>
    </row>
    <row r="392" spans="4:89" x14ac:dyDescent="0.2">
      <c r="D392" s="433">
        <v>81</v>
      </c>
      <c r="E392" s="433" t="s">
        <v>179</v>
      </c>
    </row>
    <row r="393" spans="4:89" x14ac:dyDescent="0.2">
      <c r="E393" s="414" t="s">
        <v>130</v>
      </c>
      <c r="F393" s="414">
        <v>1</v>
      </c>
      <c r="G393" s="414">
        <v>2</v>
      </c>
      <c r="H393" s="414">
        <v>3</v>
      </c>
      <c r="I393" s="414">
        <v>4</v>
      </c>
      <c r="J393" s="414">
        <v>5</v>
      </c>
      <c r="K393" s="414">
        <v>6</v>
      </c>
      <c r="L393" s="414">
        <v>7</v>
      </c>
      <c r="M393" s="414">
        <v>8</v>
      </c>
      <c r="N393" s="414">
        <v>9</v>
      </c>
      <c r="O393" s="414">
        <v>10</v>
      </c>
      <c r="P393" s="414">
        <v>11</v>
      </c>
      <c r="Q393" s="414">
        <v>12</v>
      </c>
      <c r="R393" s="414">
        <v>13</v>
      </c>
      <c r="S393" s="414">
        <v>14</v>
      </c>
      <c r="T393" s="414">
        <v>15</v>
      </c>
      <c r="U393" s="414">
        <v>16</v>
      </c>
      <c r="V393" s="414">
        <v>17</v>
      </c>
      <c r="W393" s="414">
        <v>18</v>
      </c>
      <c r="X393" s="414">
        <v>19</v>
      </c>
      <c r="Y393" s="414">
        <v>20</v>
      </c>
      <c r="Z393" s="414">
        <v>21</v>
      </c>
      <c r="AA393" s="414">
        <v>22</v>
      </c>
      <c r="AB393" s="414">
        <v>23</v>
      </c>
      <c r="AC393" s="414">
        <v>24</v>
      </c>
      <c r="AD393" s="414">
        <v>25</v>
      </c>
      <c r="AE393" s="414">
        <v>26</v>
      </c>
      <c r="AF393" s="414">
        <v>27</v>
      </c>
      <c r="AG393" s="414">
        <v>28</v>
      </c>
      <c r="AH393" s="414">
        <v>29</v>
      </c>
      <c r="AI393" s="414">
        <v>30</v>
      </c>
      <c r="AJ393" s="414">
        <v>31</v>
      </c>
      <c r="AK393" s="414">
        <v>32</v>
      </c>
      <c r="AL393" s="414">
        <v>33</v>
      </c>
      <c r="AM393" s="414">
        <v>34</v>
      </c>
      <c r="AN393" s="414">
        <v>35</v>
      </c>
      <c r="AO393" s="414">
        <v>36</v>
      </c>
      <c r="AP393" s="414">
        <v>37</v>
      </c>
      <c r="AQ393" s="414">
        <v>38</v>
      </c>
      <c r="AR393" s="414">
        <v>39</v>
      </c>
      <c r="AS393" s="414">
        <v>40</v>
      </c>
      <c r="AT393" s="414">
        <v>41</v>
      </c>
      <c r="AU393" s="414">
        <v>42</v>
      </c>
      <c r="AV393" s="414">
        <v>43</v>
      </c>
      <c r="AW393" s="414">
        <v>44</v>
      </c>
      <c r="AX393" s="414">
        <v>45</v>
      </c>
      <c r="AY393" s="414">
        <v>46</v>
      </c>
      <c r="AZ393" s="414">
        <v>47</v>
      </c>
      <c r="BA393" s="414">
        <v>48</v>
      </c>
      <c r="BB393" s="414">
        <v>49</v>
      </c>
      <c r="BC393" s="414">
        <v>50</v>
      </c>
      <c r="BD393" s="414">
        <v>51</v>
      </c>
      <c r="BE393" s="414">
        <v>52</v>
      </c>
      <c r="BF393" s="414">
        <v>53</v>
      </c>
      <c r="BG393" s="414">
        <v>54</v>
      </c>
      <c r="BH393" s="414">
        <v>55</v>
      </c>
      <c r="BI393" s="414">
        <v>56</v>
      </c>
      <c r="BJ393" s="414">
        <v>57</v>
      </c>
      <c r="BK393" s="414">
        <v>58</v>
      </c>
      <c r="BL393" s="414">
        <v>59</v>
      </c>
      <c r="BM393" s="414">
        <v>60</v>
      </c>
      <c r="BN393" s="414">
        <v>61</v>
      </c>
      <c r="BO393" s="414">
        <v>62</v>
      </c>
      <c r="BP393" s="414">
        <v>63</v>
      </c>
      <c r="BQ393" s="414">
        <v>64</v>
      </c>
      <c r="BR393" s="414">
        <v>65</v>
      </c>
      <c r="BS393" s="414">
        <v>66</v>
      </c>
      <c r="BT393" s="414">
        <v>67</v>
      </c>
      <c r="BU393" s="414">
        <v>68</v>
      </c>
      <c r="BV393" s="414">
        <v>69</v>
      </c>
      <c r="BX393" s="414">
        <v>70</v>
      </c>
      <c r="BY393" s="414">
        <v>71</v>
      </c>
      <c r="BZ393" s="414">
        <v>72</v>
      </c>
      <c r="CA393" s="414">
        <v>73</v>
      </c>
      <c r="CC393" s="414">
        <v>74</v>
      </c>
      <c r="CD393" s="414">
        <v>75</v>
      </c>
      <c r="CE393" s="414">
        <v>76</v>
      </c>
      <c r="CF393" s="414">
        <v>77</v>
      </c>
      <c r="CH393" s="414">
        <v>78</v>
      </c>
      <c r="CI393" s="414">
        <v>79</v>
      </c>
      <c r="CJ393" s="414">
        <v>80</v>
      </c>
      <c r="CK393" s="414">
        <v>81</v>
      </c>
    </row>
    <row r="394" spans="4:89" x14ac:dyDescent="0.2">
      <c r="E394" s="414" t="s">
        <v>157</v>
      </c>
      <c r="F394" s="414">
        <v>39</v>
      </c>
      <c r="G394" s="414">
        <v>80</v>
      </c>
      <c r="H394" s="414">
        <v>75</v>
      </c>
      <c r="I394" s="414">
        <v>31</v>
      </c>
      <c r="J394" s="414">
        <v>70</v>
      </c>
      <c r="K394" s="414">
        <v>59</v>
      </c>
      <c r="L394" s="414">
        <v>68</v>
      </c>
      <c r="M394" s="414">
        <v>65</v>
      </c>
      <c r="N394" s="414">
        <v>74</v>
      </c>
      <c r="O394" s="414">
        <v>43</v>
      </c>
      <c r="P394" s="414">
        <v>25</v>
      </c>
      <c r="Q394" s="414">
        <v>18</v>
      </c>
      <c r="R394" s="414">
        <v>67</v>
      </c>
      <c r="S394" s="414">
        <v>51</v>
      </c>
      <c r="T394" s="414">
        <v>79</v>
      </c>
      <c r="U394" s="414">
        <v>19</v>
      </c>
      <c r="V394" s="414">
        <v>72</v>
      </c>
      <c r="W394" s="414">
        <v>32</v>
      </c>
      <c r="X394" s="414">
        <v>61</v>
      </c>
      <c r="Y394" s="414">
        <v>46</v>
      </c>
      <c r="Z394" s="414">
        <v>64</v>
      </c>
      <c r="AA394" s="414">
        <v>29</v>
      </c>
      <c r="AB394" s="414">
        <v>22</v>
      </c>
      <c r="AC394" s="414">
        <v>36</v>
      </c>
      <c r="AD394" s="414">
        <v>17</v>
      </c>
      <c r="AE394" s="414">
        <v>77</v>
      </c>
      <c r="AF394" s="414">
        <v>53</v>
      </c>
      <c r="AG394" s="414">
        <v>12</v>
      </c>
      <c r="AH394" s="414">
        <v>66</v>
      </c>
      <c r="AI394" s="414">
        <v>56</v>
      </c>
      <c r="AJ394" s="414">
        <v>15</v>
      </c>
      <c r="AK394" s="414">
        <v>76</v>
      </c>
      <c r="AL394" s="414">
        <v>57</v>
      </c>
      <c r="AM394" s="414">
        <v>48</v>
      </c>
      <c r="AN394" s="414">
        <v>78</v>
      </c>
      <c r="AO394" s="414">
        <v>45</v>
      </c>
      <c r="AP394" s="414">
        <v>20</v>
      </c>
      <c r="AQ394" s="414">
        <v>71</v>
      </c>
      <c r="AR394" s="414">
        <v>1</v>
      </c>
      <c r="AS394" s="414">
        <v>47</v>
      </c>
      <c r="AT394" s="414">
        <v>49</v>
      </c>
      <c r="AU394" s="414">
        <v>73</v>
      </c>
      <c r="AV394" s="414">
        <v>35</v>
      </c>
      <c r="AW394" s="414">
        <v>2</v>
      </c>
      <c r="AX394" s="414">
        <v>16</v>
      </c>
      <c r="AY394" s="414">
        <v>10</v>
      </c>
      <c r="AZ394" s="414">
        <v>13</v>
      </c>
      <c r="BA394" s="414">
        <v>37</v>
      </c>
      <c r="BB394" s="414">
        <v>41</v>
      </c>
      <c r="BC394" s="414">
        <v>26</v>
      </c>
      <c r="BD394" s="414">
        <v>34</v>
      </c>
      <c r="BE394" s="414">
        <v>23</v>
      </c>
      <c r="BF394" s="414">
        <v>81</v>
      </c>
      <c r="BG394" s="414">
        <v>52</v>
      </c>
      <c r="BH394" s="414">
        <v>42</v>
      </c>
      <c r="BI394" s="414">
        <v>30</v>
      </c>
      <c r="BJ394" s="414">
        <v>3</v>
      </c>
      <c r="BK394" s="414">
        <v>54</v>
      </c>
      <c r="BL394" s="414">
        <v>6</v>
      </c>
      <c r="BM394" s="414">
        <v>62</v>
      </c>
      <c r="BN394" s="414">
        <v>60</v>
      </c>
      <c r="BO394" s="414">
        <v>40</v>
      </c>
      <c r="BP394" s="414">
        <v>69</v>
      </c>
      <c r="BQ394" s="414">
        <v>21</v>
      </c>
      <c r="BR394" s="414">
        <v>11</v>
      </c>
      <c r="BS394" s="414">
        <v>4</v>
      </c>
      <c r="BT394" s="414">
        <v>28</v>
      </c>
      <c r="BU394" s="414">
        <v>7</v>
      </c>
      <c r="BV394" s="414">
        <v>63</v>
      </c>
      <c r="BX394" s="414">
        <v>5</v>
      </c>
      <c r="BY394" s="414">
        <v>33</v>
      </c>
      <c r="BZ394" s="414">
        <v>27</v>
      </c>
      <c r="CA394" s="414">
        <v>58</v>
      </c>
      <c r="CC394" s="414">
        <v>9</v>
      </c>
      <c r="CD394" s="414">
        <v>55</v>
      </c>
      <c r="CE394" s="414">
        <v>14</v>
      </c>
      <c r="CF394" s="414">
        <v>38</v>
      </c>
      <c r="CH394" s="414">
        <v>24</v>
      </c>
      <c r="CI394" s="414">
        <v>50</v>
      </c>
      <c r="CJ394" s="414">
        <v>44</v>
      </c>
      <c r="CK394" s="414">
        <v>8</v>
      </c>
    </row>
    <row r="397" spans="4:89" x14ac:dyDescent="0.2">
      <c r="D397" s="433">
        <v>82</v>
      </c>
      <c r="E397" s="433" t="s">
        <v>179</v>
      </c>
    </row>
    <row r="398" spans="4:89" x14ac:dyDescent="0.2">
      <c r="E398" s="414" t="s">
        <v>130</v>
      </c>
      <c r="F398" s="414">
        <v>1</v>
      </c>
      <c r="G398" s="414">
        <v>2</v>
      </c>
      <c r="H398" s="414">
        <v>3</v>
      </c>
      <c r="I398" s="414">
        <v>4</v>
      </c>
      <c r="J398" s="414">
        <v>5</v>
      </c>
      <c r="K398" s="414">
        <v>6</v>
      </c>
      <c r="L398" s="414">
        <v>7</v>
      </c>
      <c r="M398" s="414">
        <v>8</v>
      </c>
      <c r="N398" s="414">
        <v>9</v>
      </c>
      <c r="O398" s="414">
        <v>10</v>
      </c>
      <c r="P398" s="414">
        <v>11</v>
      </c>
      <c r="Q398" s="414">
        <v>12</v>
      </c>
      <c r="R398" s="414">
        <v>13</v>
      </c>
      <c r="S398" s="414">
        <v>14</v>
      </c>
      <c r="T398" s="414">
        <v>15</v>
      </c>
      <c r="U398" s="414">
        <v>16</v>
      </c>
      <c r="V398" s="414">
        <v>17</v>
      </c>
      <c r="W398" s="414">
        <v>18</v>
      </c>
      <c r="X398" s="414">
        <v>19</v>
      </c>
      <c r="Y398" s="414">
        <v>20</v>
      </c>
      <c r="Z398" s="414">
        <v>21</v>
      </c>
      <c r="AA398" s="414">
        <v>22</v>
      </c>
      <c r="AB398" s="414">
        <v>23</v>
      </c>
      <c r="AC398" s="414">
        <v>24</v>
      </c>
      <c r="AD398" s="414">
        <v>25</v>
      </c>
      <c r="AE398" s="414">
        <v>26</v>
      </c>
      <c r="AF398" s="414">
        <v>27</v>
      </c>
      <c r="AG398" s="414">
        <v>28</v>
      </c>
      <c r="AH398" s="414">
        <v>29</v>
      </c>
      <c r="AI398" s="414">
        <v>30</v>
      </c>
      <c r="AJ398" s="414">
        <v>31</v>
      </c>
      <c r="AK398" s="414">
        <v>32</v>
      </c>
      <c r="AL398" s="414">
        <v>33</v>
      </c>
      <c r="AM398" s="414">
        <v>34</v>
      </c>
      <c r="AN398" s="414">
        <v>35</v>
      </c>
      <c r="AO398" s="414">
        <v>36</v>
      </c>
      <c r="AP398" s="414">
        <v>37</v>
      </c>
      <c r="AQ398" s="414">
        <v>38</v>
      </c>
      <c r="AR398" s="414">
        <v>39</v>
      </c>
      <c r="AS398" s="414">
        <v>40</v>
      </c>
      <c r="AT398" s="414">
        <v>41</v>
      </c>
      <c r="AU398" s="414">
        <v>42</v>
      </c>
      <c r="AV398" s="414">
        <v>43</v>
      </c>
      <c r="AW398" s="414">
        <v>44</v>
      </c>
      <c r="AX398" s="414">
        <v>45</v>
      </c>
      <c r="AY398" s="414">
        <v>46</v>
      </c>
      <c r="AZ398" s="414">
        <v>47</v>
      </c>
      <c r="BA398" s="414">
        <v>48</v>
      </c>
      <c r="BB398" s="414">
        <v>49</v>
      </c>
      <c r="BC398" s="414">
        <v>50</v>
      </c>
      <c r="BD398" s="414">
        <v>51</v>
      </c>
      <c r="BE398" s="414">
        <v>52</v>
      </c>
      <c r="BF398" s="414">
        <v>53</v>
      </c>
      <c r="BG398" s="414">
        <v>54</v>
      </c>
      <c r="BH398" s="414">
        <v>55</v>
      </c>
      <c r="BI398" s="414">
        <v>56</v>
      </c>
      <c r="BJ398" s="414">
        <v>57</v>
      </c>
      <c r="BK398" s="414">
        <v>58</v>
      </c>
      <c r="BL398" s="414">
        <v>59</v>
      </c>
      <c r="BM398" s="414">
        <v>60</v>
      </c>
      <c r="BN398" s="414">
        <v>61</v>
      </c>
      <c r="BO398" s="414">
        <v>62</v>
      </c>
      <c r="BP398" s="414">
        <v>63</v>
      </c>
      <c r="BQ398" s="414">
        <v>64</v>
      </c>
      <c r="BR398" s="414">
        <v>65</v>
      </c>
      <c r="BS398" s="414">
        <v>66</v>
      </c>
      <c r="BT398" s="414">
        <v>67</v>
      </c>
      <c r="BU398" s="414">
        <v>68</v>
      </c>
      <c r="BV398" s="414">
        <v>69</v>
      </c>
      <c r="BW398" s="414">
        <v>70</v>
      </c>
      <c r="BX398" s="414">
        <v>71</v>
      </c>
      <c r="BY398" s="414">
        <v>72</v>
      </c>
      <c r="BZ398" s="414">
        <v>73</v>
      </c>
      <c r="CA398" s="414">
        <v>74</v>
      </c>
      <c r="CC398" s="414">
        <v>75</v>
      </c>
      <c r="CD398" s="414">
        <v>76</v>
      </c>
      <c r="CE398" s="414">
        <v>77</v>
      </c>
      <c r="CF398" s="414">
        <v>78</v>
      </c>
      <c r="CH398" s="414">
        <v>79</v>
      </c>
      <c r="CI398" s="414">
        <v>80</v>
      </c>
      <c r="CJ398" s="414">
        <v>81</v>
      </c>
      <c r="CK398" s="414">
        <v>82</v>
      </c>
    </row>
    <row r="399" spans="4:89" x14ac:dyDescent="0.2">
      <c r="E399" s="414" t="s">
        <v>157</v>
      </c>
      <c r="F399" s="414">
        <v>55</v>
      </c>
      <c r="G399" s="414">
        <v>60</v>
      </c>
      <c r="H399" s="414">
        <v>34</v>
      </c>
      <c r="I399" s="414">
        <v>62</v>
      </c>
      <c r="J399" s="414">
        <v>11</v>
      </c>
      <c r="K399" s="414">
        <v>65</v>
      </c>
      <c r="L399" s="414">
        <v>45</v>
      </c>
      <c r="M399" s="414">
        <v>2</v>
      </c>
      <c r="N399" s="414">
        <v>47</v>
      </c>
      <c r="O399" s="414">
        <v>27</v>
      </c>
      <c r="P399" s="414">
        <v>44</v>
      </c>
      <c r="Q399" s="414">
        <v>13</v>
      </c>
      <c r="R399" s="414">
        <v>76</v>
      </c>
      <c r="S399" s="414">
        <v>3</v>
      </c>
      <c r="T399" s="414">
        <v>16</v>
      </c>
      <c r="U399" s="414">
        <v>39</v>
      </c>
      <c r="V399" s="414">
        <v>48</v>
      </c>
      <c r="W399" s="414">
        <v>80</v>
      </c>
      <c r="X399" s="414">
        <v>21</v>
      </c>
      <c r="Y399" s="414">
        <v>31</v>
      </c>
      <c r="Z399" s="414">
        <v>74</v>
      </c>
      <c r="AA399" s="414">
        <v>81</v>
      </c>
      <c r="AB399" s="414">
        <v>40</v>
      </c>
      <c r="AC399" s="414">
        <v>1</v>
      </c>
      <c r="AD399" s="414">
        <v>46</v>
      </c>
      <c r="AE399" s="414">
        <v>49</v>
      </c>
      <c r="AF399" s="414">
        <v>28</v>
      </c>
      <c r="AG399" s="414">
        <v>10</v>
      </c>
      <c r="AH399" s="414">
        <v>53</v>
      </c>
      <c r="AI399" s="414">
        <v>56</v>
      </c>
      <c r="AJ399" s="414">
        <v>59</v>
      </c>
      <c r="AK399" s="414">
        <v>78</v>
      </c>
      <c r="AL399" s="414">
        <v>67</v>
      </c>
      <c r="AM399" s="414">
        <v>41</v>
      </c>
      <c r="AN399" s="414">
        <v>71</v>
      </c>
      <c r="AO399" s="414">
        <v>14</v>
      </c>
      <c r="AP399" s="414">
        <v>63</v>
      </c>
      <c r="AQ399" s="414">
        <v>52</v>
      </c>
      <c r="AR399" s="414">
        <v>66</v>
      </c>
      <c r="AS399" s="414">
        <v>7</v>
      </c>
      <c r="AT399" s="414">
        <v>25</v>
      </c>
      <c r="AU399" s="414">
        <v>15</v>
      </c>
      <c r="AV399" s="414">
        <v>17</v>
      </c>
      <c r="AW399" s="414">
        <v>79</v>
      </c>
      <c r="AX399" s="414">
        <v>75</v>
      </c>
      <c r="AY399" s="414">
        <v>50</v>
      </c>
      <c r="AZ399" s="414">
        <v>43</v>
      </c>
      <c r="BA399" s="414">
        <v>69</v>
      </c>
      <c r="BB399" s="414">
        <v>26</v>
      </c>
      <c r="BC399" s="414">
        <v>37</v>
      </c>
      <c r="BD399" s="414">
        <v>19</v>
      </c>
      <c r="BE399" s="414">
        <v>23</v>
      </c>
      <c r="BF399" s="414">
        <v>29</v>
      </c>
      <c r="BG399" s="414">
        <v>51</v>
      </c>
      <c r="BH399" s="414">
        <v>61</v>
      </c>
      <c r="BI399" s="414">
        <v>5</v>
      </c>
      <c r="BJ399" s="414">
        <v>77</v>
      </c>
      <c r="BK399" s="414">
        <v>64</v>
      </c>
      <c r="BL399" s="414">
        <v>73</v>
      </c>
      <c r="BM399" s="414">
        <v>6</v>
      </c>
      <c r="BN399" s="414">
        <v>82</v>
      </c>
      <c r="BO399" s="414">
        <v>8</v>
      </c>
      <c r="BP399" s="414">
        <v>22</v>
      </c>
      <c r="BQ399" s="414">
        <v>18</v>
      </c>
      <c r="BR399" s="414">
        <v>68</v>
      </c>
      <c r="BS399" s="414">
        <v>4</v>
      </c>
      <c r="BT399" s="414">
        <v>33</v>
      </c>
      <c r="BU399" s="414">
        <v>72</v>
      </c>
      <c r="BV399" s="414">
        <v>38</v>
      </c>
      <c r="BW399" s="414">
        <v>42</v>
      </c>
      <c r="BX399" s="414">
        <v>35</v>
      </c>
      <c r="BY399" s="414">
        <v>24</v>
      </c>
      <c r="BZ399" s="414">
        <v>30</v>
      </c>
      <c r="CA399" s="414">
        <v>57</v>
      </c>
      <c r="CC399" s="414">
        <v>9</v>
      </c>
      <c r="CD399" s="414">
        <v>58</v>
      </c>
      <c r="CE399" s="414">
        <v>54</v>
      </c>
      <c r="CF399" s="414">
        <v>36</v>
      </c>
      <c r="CH399" s="414">
        <v>70</v>
      </c>
      <c r="CI399" s="414">
        <v>20</v>
      </c>
      <c r="CJ399" s="414">
        <v>32</v>
      </c>
      <c r="CK399" s="414">
        <v>12</v>
      </c>
    </row>
    <row r="402" spans="4:90" x14ac:dyDescent="0.2">
      <c r="D402" s="433">
        <v>83</v>
      </c>
      <c r="E402" s="433" t="s">
        <v>179</v>
      </c>
    </row>
    <row r="403" spans="4:90" x14ac:dyDescent="0.2">
      <c r="E403" s="414" t="s">
        <v>130</v>
      </c>
      <c r="F403" s="414">
        <v>1</v>
      </c>
      <c r="G403" s="414">
        <v>2</v>
      </c>
      <c r="H403" s="414">
        <v>3</v>
      </c>
      <c r="I403" s="414">
        <v>4</v>
      </c>
      <c r="J403" s="414">
        <v>5</v>
      </c>
      <c r="K403" s="414">
        <v>6</v>
      </c>
      <c r="L403" s="414">
        <v>7</v>
      </c>
      <c r="M403" s="414">
        <v>8</v>
      </c>
      <c r="N403" s="414">
        <v>9</v>
      </c>
      <c r="O403" s="414">
        <v>10</v>
      </c>
      <c r="P403" s="414">
        <v>11</v>
      </c>
      <c r="Q403" s="414">
        <v>12</v>
      </c>
      <c r="R403" s="414">
        <v>13</v>
      </c>
      <c r="S403" s="414">
        <v>14</v>
      </c>
      <c r="T403" s="414">
        <v>15</v>
      </c>
      <c r="U403" s="414">
        <v>16</v>
      </c>
      <c r="V403" s="414">
        <v>17</v>
      </c>
      <c r="W403" s="414">
        <v>18</v>
      </c>
      <c r="X403" s="414">
        <v>19</v>
      </c>
      <c r="Y403" s="414">
        <v>20</v>
      </c>
      <c r="Z403" s="414">
        <v>21</v>
      </c>
      <c r="AA403" s="414">
        <v>22</v>
      </c>
      <c r="AB403" s="414">
        <v>23</v>
      </c>
      <c r="AC403" s="414">
        <v>24</v>
      </c>
      <c r="AD403" s="414">
        <v>25</v>
      </c>
      <c r="AE403" s="414">
        <v>26</v>
      </c>
      <c r="AF403" s="414">
        <v>27</v>
      </c>
      <c r="AG403" s="414">
        <v>28</v>
      </c>
      <c r="AH403" s="414">
        <v>29</v>
      </c>
      <c r="AI403" s="414">
        <v>30</v>
      </c>
      <c r="AJ403" s="414">
        <v>31</v>
      </c>
      <c r="AK403" s="414">
        <v>32</v>
      </c>
      <c r="AL403" s="414">
        <v>33</v>
      </c>
      <c r="AM403" s="414">
        <v>34</v>
      </c>
      <c r="AN403" s="414">
        <v>35</v>
      </c>
      <c r="AO403" s="414">
        <v>36</v>
      </c>
      <c r="AP403" s="414">
        <v>37</v>
      </c>
      <c r="AQ403" s="414">
        <v>38</v>
      </c>
      <c r="AR403" s="414">
        <v>39</v>
      </c>
      <c r="AS403" s="414">
        <v>40</v>
      </c>
      <c r="AT403" s="414">
        <v>41</v>
      </c>
      <c r="AU403" s="414">
        <v>42</v>
      </c>
      <c r="AV403" s="414">
        <v>43</v>
      </c>
      <c r="AW403" s="414">
        <v>44</v>
      </c>
      <c r="AX403" s="414">
        <v>45</v>
      </c>
      <c r="AY403" s="414">
        <v>46</v>
      </c>
      <c r="AZ403" s="414">
        <v>47</v>
      </c>
      <c r="BA403" s="414">
        <v>48</v>
      </c>
      <c r="BB403" s="414">
        <v>49</v>
      </c>
      <c r="BC403" s="414">
        <v>50</v>
      </c>
      <c r="BD403" s="414">
        <v>51</v>
      </c>
      <c r="BE403" s="414">
        <v>52</v>
      </c>
      <c r="BF403" s="414">
        <v>53</v>
      </c>
      <c r="BG403" s="414">
        <v>54</v>
      </c>
      <c r="BH403" s="414">
        <v>55</v>
      </c>
      <c r="BI403" s="414">
        <v>56</v>
      </c>
      <c r="BJ403" s="414">
        <v>57</v>
      </c>
      <c r="BK403" s="414">
        <v>58</v>
      </c>
      <c r="BL403" s="414">
        <v>59</v>
      </c>
      <c r="BM403" s="414">
        <v>60</v>
      </c>
      <c r="BN403" s="414">
        <v>61</v>
      </c>
      <c r="BO403" s="414">
        <v>62</v>
      </c>
      <c r="BP403" s="414">
        <v>63</v>
      </c>
      <c r="BQ403" s="414">
        <v>64</v>
      </c>
      <c r="BR403" s="414">
        <v>65</v>
      </c>
      <c r="BS403" s="414">
        <v>66</v>
      </c>
      <c r="BT403" s="414">
        <v>67</v>
      </c>
      <c r="BU403" s="414">
        <v>68</v>
      </c>
      <c r="BV403" s="414">
        <v>69</v>
      </c>
      <c r="BW403" s="414">
        <v>70</v>
      </c>
      <c r="BX403" s="414">
        <v>71</v>
      </c>
      <c r="BY403" s="414">
        <v>72</v>
      </c>
      <c r="BZ403" s="414">
        <v>73</v>
      </c>
      <c r="CA403" s="414">
        <v>74</v>
      </c>
      <c r="CB403" s="414">
        <v>75</v>
      </c>
      <c r="CC403" s="414">
        <v>76</v>
      </c>
      <c r="CD403" s="414">
        <v>77</v>
      </c>
      <c r="CE403" s="414">
        <v>78</v>
      </c>
      <c r="CF403" s="414">
        <v>79</v>
      </c>
      <c r="CH403" s="414">
        <v>80</v>
      </c>
      <c r="CI403" s="414">
        <v>81</v>
      </c>
      <c r="CJ403" s="414">
        <v>82</v>
      </c>
      <c r="CK403" s="414">
        <v>83</v>
      </c>
    </row>
    <row r="404" spans="4:90" x14ac:dyDescent="0.2">
      <c r="E404" s="414" t="s">
        <v>157</v>
      </c>
      <c r="F404" s="414">
        <v>45</v>
      </c>
      <c r="G404" s="414">
        <v>48</v>
      </c>
      <c r="H404" s="414">
        <v>40</v>
      </c>
      <c r="I404" s="414">
        <v>26</v>
      </c>
      <c r="J404" s="414">
        <v>7</v>
      </c>
      <c r="K404" s="414">
        <v>30</v>
      </c>
      <c r="L404" s="414">
        <v>53</v>
      </c>
      <c r="M404" s="414">
        <v>35</v>
      </c>
      <c r="N404" s="414">
        <v>56</v>
      </c>
      <c r="O404" s="414">
        <v>80</v>
      </c>
      <c r="P404" s="414">
        <v>60</v>
      </c>
      <c r="Q404" s="414">
        <v>5</v>
      </c>
      <c r="R404" s="414">
        <v>27</v>
      </c>
      <c r="S404" s="414">
        <v>77</v>
      </c>
      <c r="T404" s="414">
        <v>6</v>
      </c>
      <c r="U404" s="414">
        <v>69</v>
      </c>
      <c r="V404" s="414">
        <v>74</v>
      </c>
      <c r="W404" s="414">
        <v>4</v>
      </c>
      <c r="X404" s="414">
        <v>43</v>
      </c>
      <c r="Y404" s="414">
        <v>57</v>
      </c>
      <c r="Z404" s="414">
        <v>44</v>
      </c>
      <c r="AA404" s="414">
        <v>38</v>
      </c>
      <c r="AB404" s="414">
        <v>83</v>
      </c>
      <c r="AC404" s="414">
        <v>12</v>
      </c>
      <c r="AD404" s="414">
        <v>33</v>
      </c>
      <c r="AE404" s="414">
        <v>49</v>
      </c>
      <c r="AF404" s="414">
        <v>29</v>
      </c>
      <c r="AG404" s="414">
        <v>52</v>
      </c>
      <c r="AH404" s="414">
        <v>23</v>
      </c>
      <c r="AI404" s="414">
        <v>72</v>
      </c>
      <c r="AJ404" s="414">
        <v>10</v>
      </c>
      <c r="AK404" s="414">
        <v>78</v>
      </c>
      <c r="AL404" s="414">
        <v>17</v>
      </c>
      <c r="AM404" s="414">
        <v>3</v>
      </c>
      <c r="AN404" s="414">
        <v>13</v>
      </c>
      <c r="AO404" s="414">
        <v>64</v>
      </c>
      <c r="AP404" s="414">
        <v>18</v>
      </c>
      <c r="AQ404" s="414">
        <v>9</v>
      </c>
      <c r="AR404" s="414">
        <v>66</v>
      </c>
      <c r="AS404" s="414">
        <v>36</v>
      </c>
      <c r="AT404" s="414">
        <v>55</v>
      </c>
      <c r="AU404" s="414">
        <v>8</v>
      </c>
      <c r="AV404" s="414">
        <v>2</v>
      </c>
      <c r="AW404" s="414">
        <v>67</v>
      </c>
      <c r="AX404" s="414">
        <v>82</v>
      </c>
      <c r="AY404" s="414">
        <v>54</v>
      </c>
      <c r="AZ404" s="414">
        <v>63</v>
      </c>
      <c r="BA404" s="414">
        <v>37</v>
      </c>
      <c r="BB404" s="414">
        <v>47</v>
      </c>
      <c r="BC404" s="414">
        <v>21</v>
      </c>
      <c r="BD404" s="414">
        <v>15</v>
      </c>
      <c r="BE404" s="414">
        <v>28</v>
      </c>
      <c r="BF404" s="414">
        <v>34</v>
      </c>
      <c r="BG404" s="414">
        <v>51</v>
      </c>
      <c r="BH404" s="414">
        <v>22</v>
      </c>
      <c r="BI404" s="414">
        <v>79</v>
      </c>
      <c r="BJ404" s="414">
        <v>58</v>
      </c>
      <c r="BK404" s="414">
        <v>20</v>
      </c>
      <c r="BL404" s="414">
        <v>71</v>
      </c>
      <c r="BM404" s="414">
        <v>61</v>
      </c>
      <c r="BN404" s="414">
        <v>25</v>
      </c>
      <c r="BO404" s="414">
        <v>70</v>
      </c>
      <c r="BP404" s="414">
        <v>39</v>
      </c>
      <c r="BQ404" s="414">
        <v>1</v>
      </c>
      <c r="BR404" s="414">
        <v>46</v>
      </c>
      <c r="BS404" s="414">
        <v>50</v>
      </c>
      <c r="BT404" s="414">
        <v>73</v>
      </c>
      <c r="BU404" s="414">
        <v>42</v>
      </c>
      <c r="BV404" s="414">
        <v>16</v>
      </c>
      <c r="BW404" s="414">
        <v>76</v>
      </c>
      <c r="BX404" s="414">
        <v>59</v>
      </c>
      <c r="BY404" s="414">
        <v>68</v>
      </c>
      <c r="BZ404" s="414">
        <v>62</v>
      </c>
      <c r="CA404" s="414">
        <v>31</v>
      </c>
      <c r="CB404" s="414">
        <v>81</v>
      </c>
      <c r="CC404" s="414">
        <v>19</v>
      </c>
      <c r="CD404" s="414">
        <v>14</v>
      </c>
      <c r="CE404" s="414">
        <v>32</v>
      </c>
      <c r="CF404" s="414">
        <v>41</v>
      </c>
      <c r="CH404" s="414">
        <v>24</v>
      </c>
      <c r="CI404" s="414">
        <v>65</v>
      </c>
      <c r="CJ404" s="414">
        <v>75</v>
      </c>
      <c r="CK404" s="414">
        <v>11</v>
      </c>
    </row>
    <row r="407" spans="4:90" x14ac:dyDescent="0.2">
      <c r="D407" s="433">
        <v>84</v>
      </c>
      <c r="E407" s="433" t="s">
        <v>179</v>
      </c>
    </row>
    <row r="408" spans="4:90" x14ac:dyDescent="0.2">
      <c r="E408" s="414" t="s">
        <v>130</v>
      </c>
      <c r="F408" s="414">
        <v>1</v>
      </c>
      <c r="G408" s="414">
        <v>2</v>
      </c>
      <c r="H408" s="414">
        <v>3</v>
      </c>
      <c r="I408" s="414">
        <v>4</v>
      </c>
      <c r="J408" s="414">
        <v>5</v>
      </c>
      <c r="K408" s="414">
        <v>6</v>
      </c>
      <c r="L408" s="414">
        <v>7</v>
      </c>
      <c r="M408" s="414">
        <v>8</v>
      </c>
      <c r="N408" s="414">
        <v>9</v>
      </c>
      <c r="O408" s="414">
        <v>10</v>
      </c>
      <c r="P408" s="414">
        <v>11</v>
      </c>
      <c r="Q408" s="414">
        <v>12</v>
      </c>
      <c r="R408" s="414">
        <v>13</v>
      </c>
      <c r="S408" s="414">
        <v>14</v>
      </c>
      <c r="T408" s="414">
        <v>15</v>
      </c>
      <c r="U408" s="414">
        <v>16</v>
      </c>
      <c r="V408" s="414">
        <v>17</v>
      </c>
      <c r="W408" s="414">
        <v>18</v>
      </c>
      <c r="X408" s="414">
        <v>19</v>
      </c>
      <c r="Y408" s="414">
        <v>20</v>
      </c>
      <c r="Z408" s="414">
        <v>21</v>
      </c>
      <c r="AA408" s="414">
        <v>22</v>
      </c>
      <c r="AB408" s="414">
        <v>23</v>
      </c>
      <c r="AC408" s="414">
        <v>24</v>
      </c>
      <c r="AD408" s="414">
        <v>25</v>
      </c>
      <c r="AE408" s="414">
        <v>26</v>
      </c>
      <c r="AF408" s="414">
        <v>27</v>
      </c>
      <c r="AG408" s="414">
        <v>28</v>
      </c>
      <c r="AH408" s="414">
        <v>29</v>
      </c>
      <c r="AI408" s="414">
        <v>30</v>
      </c>
      <c r="AJ408" s="414">
        <v>31</v>
      </c>
      <c r="AK408" s="414">
        <v>32</v>
      </c>
      <c r="AL408" s="414">
        <v>33</v>
      </c>
      <c r="AM408" s="414">
        <v>34</v>
      </c>
      <c r="AN408" s="414">
        <v>35</v>
      </c>
      <c r="AO408" s="414">
        <v>36</v>
      </c>
      <c r="AP408" s="414">
        <v>37</v>
      </c>
      <c r="AQ408" s="414">
        <v>38</v>
      </c>
      <c r="AR408" s="414">
        <v>39</v>
      </c>
      <c r="AS408" s="414">
        <v>40</v>
      </c>
      <c r="AT408" s="414">
        <v>41</v>
      </c>
      <c r="AU408" s="414">
        <v>42</v>
      </c>
      <c r="AV408" s="414">
        <v>43</v>
      </c>
      <c r="AW408" s="414">
        <v>44</v>
      </c>
      <c r="AX408" s="414">
        <v>45</v>
      </c>
      <c r="AY408" s="414">
        <v>46</v>
      </c>
      <c r="AZ408" s="414">
        <v>47</v>
      </c>
      <c r="BA408" s="414">
        <v>48</v>
      </c>
      <c r="BB408" s="414">
        <v>49</v>
      </c>
      <c r="BC408" s="414">
        <v>50</v>
      </c>
      <c r="BD408" s="414">
        <v>51</v>
      </c>
      <c r="BE408" s="414">
        <v>52</v>
      </c>
      <c r="BF408" s="414">
        <v>53</v>
      </c>
      <c r="BG408" s="414">
        <v>54</v>
      </c>
      <c r="BH408" s="414">
        <v>55</v>
      </c>
      <c r="BI408" s="414">
        <v>56</v>
      </c>
      <c r="BJ408" s="414">
        <v>57</v>
      </c>
      <c r="BK408" s="414">
        <v>58</v>
      </c>
      <c r="BL408" s="414">
        <v>59</v>
      </c>
      <c r="BM408" s="414">
        <v>60</v>
      </c>
      <c r="BN408" s="414">
        <v>61</v>
      </c>
      <c r="BO408" s="414">
        <v>62</v>
      </c>
      <c r="BP408" s="414">
        <v>63</v>
      </c>
      <c r="BQ408" s="414">
        <v>64</v>
      </c>
      <c r="BR408" s="414">
        <v>65</v>
      </c>
      <c r="BS408" s="414">
        <v>66</v>
      </c>
      <c r="BT408" s="414">
        <v>67</v>
      </c>
      <c r="BU408" s="414">
        <v>68</v>
      </c>
      <c r="BV408" s="414">
        <v>69</v>
      </c>
      <c r="BW408" s="414">
        <v>70</v>
      </c>
      <c r="BX408" s="414">
        <v>71</v>
      </c>
      <c r="BY408" s="414">
        <v>72</v>
      </c>
      <c r="BZ408" s="414">
        <v>73</v>
      </c>
      <c r="CA408" s="414">
        <v>74</v>
      </c>
      <c r="CB408" s="414">
        <v>75</v>
      </c>
      <c r="CC408" s="414">
        <v>76</v>
      </c>
      <c r="CD408" s="414">
        <v>77</v>
      </c>
      <c r="CE408" s="414">
        <v>78</v>
      </c>
      <c r="CF408" s="414">
        <v>79</v>
      </c>
      <c r="CG408" s="414">
        <v>80</v>
      </c>
      <c r="CH408" s="414">
        <v>81</v>
      </c>
      <c r="CI408" s="414">
        <v>82</v>
      </c>
      <c r="CJ408" s="414">
        <v>83</v>
      </c>
      <c r="CK408" s="414">
        <v>84</v>
      </c>
    </row>
    <row r="409" spans="4:90" x14ac:dyDescent="0.2">
      <c r="E409" s="414" t="s">
        <v>157</v>
      </c>
      <c r="F409" s="414">
        <v>40</v>
      </c>
      <c r="G409" s="414">
        <v>59</v>
      </c>
      <c r="H409" s="414">
        <v>32</v>
      </c>
      <c r="I409" s="414">
        <v>26</v>
      </c>
      <c r="J409" s="414">
        <v>83</v>
      </c>
      <c r="K409" s="414">
        <v>9</v>
      </c>
      <c r="L409" s="414">
        <v>64</v>
      </c>
      <c r="M409" s="414">
        <v>57</v>
      </c>
      <c r="N409" s="414">
        <v>17</v>
      </c>
      <c r="O409" s="414">
        <v>31</v>
      </c>
      <c r="P409" s="414">
        <v>74</v>
      </c>
      <c r="Q409" s="414">
        <v>28</v>
      </c>
      <c r="R409" s="414">
        <v>69</v>
      </c>
      <c r="S409" s="414">
        <v>21</v>
      </c>
      <c r="T409" s="414">
        <v>6</v>
      </c>
      <c r="U409" s="414">
        <v>60</v>
      </c>
      <c r="V409" s="414">
        <v>35</v>
      </c>
      <c r="W409" s="414">
        <v>15</v>
      </c>
      <c r="X409" s="414">
        <v>71</v>
      </c>
      <c r="Y409" s="414">
        <v>1</v>
      </c>
      <c r="Z409" s="414">
        <v>14</v>
      </c>
      <c r="AA409" s="414">
        <v>23</v>
      </c>
      <c r="AB409" s="414">
        <v>70</v>
      </c>
      <c r="AC409" s="414">
        <v>46</v>
      </c>
      <c r="AD409" s="414">
        <v>51</v>
      </c>
      <c r="AE409" s="414">
        <v>29</v>
      </c>
      <c r="AF409" s="414">
        <v>68</v>
      </c>
      <c r="AG409" s="414">
        <v>7</v>
      </c>
      <c r="AH409" s="414">
        <v>77</v>
      </c>
      <c r="AI409" s="414">
        <v>36</v>
      </c>
      <c r="AJ409" s="414">
        <v>34</v>
      </c>
      <c r="AK409" s="414">
        <v>3</v>
      </c>
      <c r="AL409" s="414">
        <v>42</v>
      </c>
      <c r="AM409" s="414">
        <v>73</v>
      </c>
      <c r="AN409" s="414">
        <v>56</v>
      </c>
      <c r="AO409" s="414">
        <v>55</v>
      </c>
      <c r="AP409" s="414">
        <v>50</v>
      </c>
      <c r="AQ409" s="414">
        <v>44</v>
      </c>
      <c r="AR409" s="414">
        <v>82</v>
      </c>
      <c r="AS409" s="414">
        <v>33</v>
      </c>
      <c r="AT409" s="414">
        <v>54</v>
      </c>
      <c r="AU409" s="414">
        <v>20</v>
      </c>
      <c r="AV409" s="414">
        <v>27</v>
      </c>
      <c r="AW409" s="414">
        <v>58</v>
      </c>
      <c r="AX409" s="414">
        <v>11</v>
      </c>
      <c r="AY409" s="414">
        <v>5</v>
      </c>
      <c r="AZ409" s="414">
        <v>78</v>
      </c>
      <c r="BA409" s="414">
        <v>84</v>
      </c>
      <c r="BB409" s="414">
        <v>63</v>
      </c>
      <c r="BC409" s="414">
        <v>13</v>
      </c>
      <c r="BD409" s="414">
        <v>4</v>
      </c>
      <c r="BE409" s="414">
        <v>38</v>
      </c>
      <c r="BF409" s="414">
        <v>75</v>
      </c>
      <c r="BG409" s="414">
        <v>67</v>
      </c>
      <c r="BH409" s="414">
        <v>43</v>
      </c>
      <c r="BI409" s="414">
        <v>80</v>
      </c>
      <c r="BJ409" s="414">
        <v>8</v>
      </c>
      <c r="BK409" s="414">
        <v>47</v>
      </c>
      <c r="BL409" s="414">
        <v>2</v>
      </c>
      <c r="BM409" s="414">
        <v>12</v>
      </c>
      <c r="BN409" s="414">
        <v>10</v>
      </c>
      <c r="BO409" s="414">
        <v>53</v>
      </c>
      <c r="BP409" s="414">
        <v>49</v>
      </c>
      <c r="BQ409" s="414">
        <v>81</v>
      </c>
      <c r="BR409" s="414">
        <v>76</v>
      </c>
      <c r="BS409" s="414">
        <v>25</v>
      </c>
      <c r="BT409" s="414">
        <v>18</v>
      </c>
      <c r="BU409" s="414">
        <v>62</v>
      </c>
      <c r="BV409" s="414">
        <v>37</v>
      </c>
      <c r="BW409" s="414">
        <v>48</v>
      </c>
      <c r="BX409" s="414">
        <v>39</v>
      </c>
      <c r="BY409" s="414">
        <v>79</v>
      </c>
      <c r="BZ409" s="414">
        <v>22</v>
      </c>
      <c r="CA409" s="414">
        <v>66</v>
      </c>
      <c r="CB409" s="414">
        <v>41</v>
      </c>
      <c r="CC409" s="414">
        <v>19</v>
      </c>
      <c r="CD409" s="414">
        <v>24</v>
      </c>
      <c r="CE409" s="414">
        <v>45</v>
      </c>
      <c r="CF409" s="414">
        <v>72</v>
      </c>
      <c r="CG409" s="414">
        <v>61</v>
      </c>
      <c r="CH409" s="414">
        <v>30</v>
      </c>
      <c r="CI409" s="414">
        <v>65</v>
      </c>
      <c r="CJ409" s="414">
        <v>52</v>
      </c>
      <c r="CK409" s="414">
        <v>16</v>
      </c>
    </row>
    <row r="412" spans="4:90" x14ac:dyDescent="0.2">
      <c r="D412" s="433">
        <v>85</v>
      </c>
      <c r="E412" s="433" t="s">
        <v>179</v>
      </c>
    </row>
    <row r="413" spans="4:90" x14ac:dyDescent="0.2">
      <c r="E413" s="414" t="s">
        <v>130</v>
      </c>
      <c r="F413" s="414">
        <v>1</v>
      </c>
      <c r="G413" s="414">
        <v>2</v>
      </c>
      <c r="H413" s="414">
        <v>3</v>
      </c>
      <c r="I413" s="414">
        <v>4</v>
      </c>
      <c r="J413" s="414">
        <v>5</v>
      </c>
      <c r="K413" s="414">
        <v>6</v>
      </c>
      <c r="L413" s="414">
        <v>7</v>
      </c>
      <c r="M413" s="414">
        <v>8</v>
      </c>
      <c r="N413" s="414">
        <v>9</v>
      </c>
      <c r="O413" s="414">
        <v>10</v>
      </c>
      <c r="P413" s="414">
        <v>11</v>
      </c>
      <c r="Q413" s="414">
        <v>12</v>
      </c>
      <c r="R413" s="414">
        <v>13</v>
      </c>
      <c r="S413" s="414">
        <v>14</v>
      </c>
      <c r="T413" s="414">
        <v>15</v>
      </c>
      <c r="U413" s="414">
        <v>16</v>
      </c>
      <c r="V413" s="414">
        <v>17</v>
      </c>
      <c r="W413" s="414">
        <v>18</v>
      </c>
      <c r="X413" s="414">
        <v>19</v>
      </c>
      <c r="Y413" s="414">
        <v>20</v>
      </c>
      <c r="Z413" s="414">
        <v>21</v>
      </c>
      <c r="AA413" s="414">
        <v>22</v>
      </c>
      <c r="AB413" s="414">
        <v>23</v>
      </c>
      <c r="AC413" s="414">
        <v>24</v>
      </c>
      <c r="AD413" s="414">
        <v>25</v>
      </c>
      <c r="AE413" s="414">
        <v>26</v>
      </c>
      <c r="AF413" s="414">
        <v>27</v>
      </c>
      <c r="AG413" s="414">
        <v>28</v>
      </c>
      <c r="AH413" s="414">
        <v>29</v>
      </c>
      <c r="AI413" s="414">
        <v>30</v>
      </c>
      <c r="AJ413" s="414">
        <v>31</v>
      </c>
      <c r="AK413" s="414">
        <v>32</v>
      </c>
      <c r="AL413" s="414">
        <v>33</v>
      </c>
      <c r="AM413" s="414">
        <v>34</v>
      </c>
      <c r="AN413" s="414">
        <v>35</v>
      </c>
      <c r="AO413" s="414">
        <v>36</v>
      </c>
      <c r="AP413" s="414">
        <v>37</v>
      </c>
      <c r="AQ413" s="414">
        <v>38</v>
      </c>
      <c r="AR413" s="414">
        <v>39</v>
      </c>
      <c r="AS413" s="414">
        <v>40</v>
      </c>
      <c r="AT413" s="414">
        <v>41</v>
      </c>
      <c r="AU413" s="414">
        <v>42</v>
      </c>
      <c r="AV413" s="414">
        <v>43</v>
      </c>
      <c r="AW413" s="414">
        <v>44</v>
      </c>
      <c r="AX413" s="414">
        <v>45</v>
      </c>
      <c r="AY413" s="414">
        <v>46</v>
      </c>
      <c r="AZ413" s="414">
        <v>47</v>
      </c>
      <c r="BA413" s="414">
        <v>48</v>
      </c>
      <c r="BB413" s="414">
        <v>49</v>
      </c>
      <c r="BC413" s="414">
        <v>50</v>
      </c>
      <c r="BD413" s="414">
        <v>51</v>
      </c>
      <c r="BE413" s="414">
        <v>52</v>
      </c>
      <c r="BF413" s="414">
        <v>53</v>
      </c>
      <c r="BG413" s="414">
        <v>54</v>
      </c>
      <c r="BH413" s="414">
        <v>55</v>
      </c>
      <c r="BI413" s="414">
        <v>56</v>
      </c>
      <c r="BJ413" s="414">
        <v>57</v>
      </c>
      <c r="BK413" s="414">
        <v>58</v>
      </c>
      <c r="BL413" s="414">
        <v>59</v>
      </c>
      <c r="BM413" s="414">
        <v>60</v>
      </c>
      <c r="BN413" s="414">
        <v>61</v>
      </c>
      <c r="BO413" s="414">
        <v>62</v>
      </c>
      <c r="BP413" s="414">
        <v>63</v>
      </c>
      <c r="BQ413" s="414">
        <v>64</v>
      </c>
      <c r="BR413" s="414">
        <v>65</v>
      </c>
      <c r="BS413" s="414">
        <v>66</v>
      </c>
      <c r="BT413" s="414">
        <v>67</v>
      </c>
      <c r="BU413" s="414">
        <v>68</v>
      </c>
      <c r="BV413" s="414">
        <v>69</v>
      </c>
      <c r="BW413" s="414">
        <v>70</v>
      </c>
      <c r="BX413" s="414">
        <v>71</v>
      </c>
      <c r="BY413" s="414">
        <v>72</v>
      </c>
      <c r="BZ413" s="414">
        <v>73</v>
      </c>
      <c r="CA413" s="414">
        <v>74</v>
      </c>
      <c r="CB413" s="414">
        <v>75</v>
      </c>
      <c r="CC413" s="414">
        <v>76</v>
      </c>
      <c r="CD413" s="414">
        <v>77</v>
      </c>
      <c r="CE413" s="414">
        <v>78</v>
      </c>
      <c r="CF413" s="414">
        <v>79</v>
      </c>
      <c r="CG413" s="414">
        <v>80</v>
      </c>
      <c r="CH413" s="414">
        <v>81</v>
      </c>
      <c r="CI413" s="414">
        <v>82</v>
      </c>
      <c r="CJ413" s="414">
        <v>83</v>
      </c>
      <c r="CK413" s="414">
        <v>84</v>
      </c>
      <c r="CL413" s="414">
        <v>85</v>
      </c>
    </row>
    <row r="414" spans="4:90" x14ac:dyDescent="0.2">
      <c r="E414" s="414" t="s">
        <v>157</v>
      </c>
      <c r="F414" s="414">
        <v>84</v>
      </c>
      <c r="G414" s="414">
        <v>45</v>
      </c>
      <c r="H414" s="414">
        <v>35</v>
      </c>
      <c r="I414" s="414">
        <v>56</v>
      </c>
      <c r="J414" s="414">
        <v>26</v>
      </c>
      <c r="K414" s="414">
        <v>65</v>
      </c>
      <c r="L414" s="414">
        <v>83</v>
      </c>
      <c r="M414" s="414">
        <v>42</v>
      </c>
      <c r="N414" s="414">
        <v>52</v>
      </c>
      <c r="O414" s="414">
        <v>33</v>
      </c>
      <c r="P414" s="414">
        <v>34</v>
      </c>
      <c r="Q414" s="414">
        <v>50</v>
      </c>
      <c r="R414" s="414">
        <v>20</v>
      </c>
      <c r="S414" s="414">
        <v>27</v>
      </c>
      <c r="T414" s="414">
        <v>67</v>
      </c>
      <c r="U414" s="414">
        <v>75</v>
      </c>
      <c r="V414" s="414">
        <v>85</v>
      </c>
      <c r="W414" s="414">
        <v>47</v>
      </c>
      <c r="X414" s="414">
        <v>68</v>
      </c>
      <c r="Y414" s="414">
        <v>13</v>
      </c>
      <c r="Z414" s="414">
        <v>15</v>
      </c>
      <c r="AA414" s="414">
        <v>24</v>
      </c>
      <c r="AB414" s="414">
        <v>72</v>
      </c>
      <c r="AC414" s="414">
        <v>3</v>
      </c>
      <c r="AD414" s="414">
        <v>6</v>
      </c>
      <c r="AE414" s="414">
        <v>5</v>
      </c>
      <c r="AF414" s="414">
        <v>78</v>
      </c>
      <c r="AG414" s="414">
        <v>17</v>
      </c>
      <c r="AH414" s="414">
        <v>48</v>
      </c>
      <c r="AI414" s="414">
        <v>11</v>
      </c>
      <c r="AJ414" s="414">
        <v>30</v>
      </c>
      <c r="AK414" s="414">
        <v>40</v>
      </c>
      <c r="AL414" s="414">
        <v>82</v>
      </c>
      <c r="AM414" s="414">
        <v>58</v>
      </c>
      <c r="AN414" s="414">
        <v>41</v>
      </c>
      <c r="AO414" s="414">
        <v>29</v>
      </c>
      <c r="AP414" s="414">
        <v>18</v>
      </c>
      <c r="AQ414" s="414">
        <v>39</v>
      </c>
      <c r="AR414" s="414">
        <v>21</v>
      </c>
      <c r="AS414" s="414">
        <v>76</v>
      </c>
      <c r="AT414" s="414">
        <v>59</v>
      </c>
      <c r="AU414" s="414">
        <v>8</v>
      </c>
      <c r="AV414" s="414">
        <v>19</v>
      </c>
      <c r="AW414" s="414">
        <v>51</v>
      </c>
      <c r="AX414" s="414">
        <v>61</v>
      </c>
      <c r="AY414" s="414">
        <v>55</v>
      </c>
      <c r="AZ414" s="414">
        <v>10</v>
      </c>
      <c r="BA414" s="414">
        <v>32</v>
      </c>
      <c r="BB414" s="414">
        <v>81</v>
      </c>
      <c r="BC414" s="414">
        <v>23</v>
      </c>
      <c r="BD414" s="414">
        <v>44</v>
      </c>
      <c r="BE414" s="414">
        <v>53</v>
      </c>
      <c r="BF414" s="414">
        <v>57</v>
      </c>
      <c r="BG414" s="414">
        <v>22</v>
      </c>
      <c r="BH414" s="414">
        <v>46</v>
      </c>
      <c r="BI414" s="414">
        <v>80</v>
      </c>
      <c r="BJ414" s="414">
        <v>64</v>
      </c>
      <c r="BK414" s="414">
        <v>54</v>
      </c>
      <c r="BL414" s="414">
        <v>36</v>
      </c>
      <c r="BM414" s="414">
        <v>66</v>
      </c>
      <c r="BN414" s="414">
        <v>74</v>
      </c>
      <c r="BO414" s="414">
        <v>43</v>
      </c>
      <c r="BP414" s="414">
        <v>60</v>
      </c>
      <c r="BQ414" s="414">
        <v>12</v>
      </c>
      <c r="BR414" s="414">
        <v>77</v>
      </c>
      <c r="BS414" s="414">
        <v>79</v>
      </c>
      <c r="BT414" s="414">
        <v>38</v>
      </c>
      <c r="BU414" s="414">
        <v>62</v>
      </c>
      <c r="BV414" s="414">
        <v>71</v>
      </c>
      <c r="BW414" s="414">
        <v>16</v>
      </c>
      <c r="BX414" s="414">
        <v>14</v>
      </c>
      <c r="BY414" s="414">
        <v>49</v>
      </c>
      <c r="BZ414" s="414">
        <v>7</v>
      </c>
      <c r="CA414" s="414">
        <v>2</v>
      </c>
      <c r="CB414" s="414">
        <v>37</v>
      </c>
      <c r="CC414" s="414">
        <v>69</v>
      </c>
      <c r="CD414" s="414">
        <v>73</v>
      </c>
      <c r="CE414" s="414">
        <v>4</v>
      </c>
      <c r="CF414" s="414">
        <v>31</v>
      </c>
      <c r="CG414" s="414">
        <v>28</v>
      </c>
      <c r="CH414" s="414">
        <v>25</v>
      </c>
      <c r="CI414" s="414">
        <v>9</v>
      </c>
      <c r="CJ414" s="414">
        <v>70</v>
      </c>
      <c r="CK414" s="414">
        <v>1</v>
      </c>
      <c r="CL414" s="414">
        <v>63</v>
      </c>
    </row>
    <row r="417" spans="4:94" x14ac:dyDescent="0.2">
      <c r="D417" s="433">
        <v>86</v>
      </c>
      <c r="E417" s="433" t="s">
        <v>179</v>
      </c>
    </row>
    <row r="418" spans="4:94" x14ac:dyDescent="0.2">
      <c r="E418" s="414" t="s">
        <v>130</v>
      </c>
      <c r="F418" s="414">
        <v>1</v>
      </c>
      <c r="G418" s="414">
        <v>2</v>
      </c>
      <c r="H418" s="414">
        <v>3</v>
      </c>
      <c r="I418" s="414">
        <v>4</v>
      </c>
      <c r="J418" s="414">
        <v>5</v>
      </c>
      <c r="K418" s="414">
        <v>6</v>
      </c>
      <c r="L418" s="414">
        <v>7</v>
      </c>
      <c r="M418" s="414">
        <v>8</v>
      </c>
      <c r="N418" s="414">
        <v>9</v>
      </c>
      <c r="O418" s="414">
        <v>10</v>
      </c>
      <c r="P418" s="414">
        <v>11</v>
      </c>
      <c r="Q418" s="414">
        <v>12</v>
      </c>
      <c r="R418" s="414">
        <v>13</v>
      </c>
      <c r="S418" s="414">
        <v>14</v>
      </c>
      <c r="T418" s="414">
        <v>15</v>
      </c>
      <c r="U418" s="414">
        <v>16</v>
      </c>
      <c r="V418" s="414">
        <v>17</v>
      </c>
      <c r="W418" s="414">
        <v>18</v>
      </c>
      <c r="X418" s="414">
        <v>19</v>
      </c>
      <c r="Y418" s="414">
        <v>20</v>
      </c>
      <c r="Z418" s="414">
        <v>21</v>
      </c>
      <c r="AA418" s="414">
        <v>22</v>
      </c>
      <c r="AB418" s="414">
        <v>23</v>
      </c>
      <c r="AC418" s="414">
        <v>24</v>
      </c>
      <c r="AD418" s="414">
        <v>25</v>
      </c>
      <c r="AE418" s="414">
        <v>26</v>
      </c>
      <c r="AF418" s="414">
        <v>27</v>
      </c>
      <c r="AG418" s="414">
        <v>28</v>
      </c>
      <c r="AH418" s="414">
        <v>29</v>
      </c>
      <c r="AI418" s="414">
        <v>30</v>
      </c>
      <c r="AJ418" s="414">
        <v>31</v>
      </c>
      <c r="AK418" s="414">
        <v>32</v>
      </c>
      <c r="AL418" s="414">
        <v>33</v>
      </c>
      <c r="AM418" s="414">
        <v>34</v>
      </c>
      <c r="AN418" s="414">
        <v>35</v>
      </c>
      <c r="AO418" s="414">
        <v>36</v>
      </c>
      <c r="AP418" s="414">
        <v>37</v>
      </c>
      <c r="AQ418" s="414">
        <v>38</v>
      </c>
      <c r="AR418" s="414">
        <v>39</v>
      </c>
      <c r="AS418" s="414">
        <v>40</v>
      </c>
      <c r="AT418" s="414">
        <v>41</v>
      </c>
      <c r="AU418" s="414">
        <v>42</v>
      </c>
      <c r="AV418" s="414">
        <v>43</v>
      </c>
      <c r="AW418" s="414">
        <v>44</v>
      </c>
      <c r="AX418" s="414">
        <v>45</v>
      </c>
      <c r="AY418" s="414">
        <v>46</v>
      </c>
      <c r="AZ418" s="414">
        <v>47</v>
      </c>
      <c r="BA418" s="414">
        <v>48</v>
      </c>
      <c r="BB418" s="414">
        <v>49</v>
      </c>
      <c r="BC418" s="414">
        <v>50</v>
      </c>
      <c r="BD418" s="414">
        <v>51</v>
      </c>
      <c r="BE418" s="414">
        <v>52</v>
      </c>
      <c r="BF418" s="414">
        <v>53</v>
      </c>
      <c r="BG418" s="414">
        <v>54</v>
      </c>
      <c r="BH418" s="414">
        <v>55</v>
      </c>
      <c r="BI418" s="414">
        <v>56</v>
      </c>
      <c r="BJ418" s="414">
        <v>57</v>
      </c>
      <c r="BK418" s="414">
        <v>58</v>
      </c>
      <c r="BL418" s="414">
        <v>59</v>
      </c>
      <c r="BM418" s="414">
        <v>60</v>
      </c>
      <c r="BN418" s="414">
        <v>61</v>
      </c>
      <c r="BO418" s="414">
        <v>62</v>
      </c>
      <c r="BP418" s="414">
        <v>63</v>
      </c>
      <c r="BQ418" s="414">
        <v>64</v>
      </c>
      <c r="BR418" s="414">
        <v>65</v>
      </c>
      <c r="BS418" s="414">
        <v>66</v>
      </c>
      <c r="BT418" s="414">
        <v>67</v>
      </c>
      <c r="BU418" s="414">
        <v>68</v>
      </c>
      <c r="BV418" s="414">
        <v>69</v>
      </c>
      <c r="BW418" s="414">
        <v>70</v>
      </c>
      <c r="BX418" s="414">
        <v>71</v>
      </c>
      <c r="BY418" s="414">
        <v>72</v>
      </c>
      <c r="BZ418" s="414">
        <v>73</v>
      </c>
      <c r="CA418" s="414">
        <v>74</v>
      </c>
      <c r="CC418" s="414">
        <v>75</v>
      </c>
      <c r="CD418" s="414">
        <v>76</v>
      </c>
      <c r="CE418" s="414">
        <v>77</v>
      </c>
      <c r="CF418" s="414">
        <v>78</v>
      </c>
      <c r="CH418" s="414">
        <v>79</v>
      </c>
      <c r="CI418" s="414">
        <v>80</v>
      </c>
      <c r="CJ418" s="414">
        <v>81</v>
      </c>
      <c r="CK418" s="414">
        <v>82</v>
      </c>
      <c r="CM418" s="414">
        <v>83</v>
      </c>
      <c r="CN418" s="414">
        <v>84</v>
      </c>
      <c r="CO418" s="414">
        <v>85</v>
      </c>
      <c r="CP418" s="414">
        <v>86</v>
      </c>
    </row>
    <row r="419" spans="4:94" x14ac:dyDescent="0.2">
      <c r="E419" s="414" t="s">
        <v>157</v>
      </c>
      <c r="F419" s="414">
        <v>40</v>
      </c>
      <c r="G419" s="414">
        <v>43</v>
      </c>
      <c r="H419" s="414">
        <v>17</v>
      </c>
      <c r="I419" s="414">
        <v>11</v>
      </c>
      <c r="J419" s="414">
        <v>23</v>
      </c>
      <c r="K419" s="414">
        <v>5</v>
      </c>
      <c r="L419" s="414">
        <v>50</v>
      </c>
      <c r="M419" s="414">
        <v>52</v>
      </c>
      <c r="N419" s="414">
        <v>42</v>
      </c>
      <c r="O419" s="414">
        <v>6</v>
      </c>
      <c r="P419" s="414">
        <v>14</v>
      </c>
      <c r="Q419" s="414">
        <v>65</v>
      </c>
      <c r="R419" s="414">
        <v>32</v>
      </c>
      <c r="S419" s="414">
        <v>51</v>
      </c>
      <c r="T419" s="414">
        <v>66</v>
      </c>
      <c r="U419" s="414">
        <v>9</v>
      </c>
      <c r="V419" s="414">
        <v>4</v>
      </c>
      <c r="W419" s="414">
        <v>37</v>
      </c>
      <c r="X419" s="414">
        <v>68</v>
      </c>
      <c r="Y419" s="414">
        <v>26</v>
      </c>
      <c r="Z419" s="414">
        <v>86</v>
      </c>
      <c r="AA419" s="414">
        <v>58</v>
      </c>
      <c r="AB419" s="414">
        <v>74</v>
      </c>
      <c r="AC419" s="414">
        <v>31</v>
      </c>
      <c r="AD419" s="414">
        <v>48</v>
      </c>
      <c r="AE419" s="414">
        <v>70</v>
      </c>
      <c r="AF419" s="414">
        <v>15</v>
      </c>
      <c r="AG419" s="414">
        <v>84</v>
      </c>
      <c r="AH419" s="414">
        <v>75</v>
      </c>
      <c r="AI419" s="414">
        <v>28</v>
      </c>
      <c r="AJ419" s="414">
        <v>54</v>
      </c>
      <c r="AK419" s="414">
        <v>77</v>
      </c>
      <c r="AL419" s="414">
        <v>82</v>
      </c>
      <c r="AM419" s="414">
        <v>21</v>
      </c>
      <c r="AN419" s="414">
        <v>41</v>
      </c>
      <c r="AO419" s="414">
        <v>10</v>
      </c>
      <c r="AP419" s="414">
        <v>30</v>
      </c>
      <c r="AQ419" s="414">
        <v>55</v>
      </c>
      <c r="AR419" s="414">
        <v>71</v>
      </c>
      <c r="AS419" s="414">
        <v>76</v>
      </c>
      <c r="AT419" s="414">
        <v>44</v>
      </c>
      <c r="AU419" s="414">
        <v>64</v>
      </c>
      <c r="AV419" s="414">
        <v>57</v>
      </c>
      <c r="AW419" s="414">
        <v>53</v>
      </c>
      <c r="AX419" s="414">
        <v>3</v>
      </c>
      <c r="AY419" s="414">
        <v>39</v>
      </c>
      <c r="AZ419" s="414">
        <v>19</v>
      </c>
      <c r="BA419" s="414">
        <v>80</v>
      </c>
      <c r="BB419" s="414">
        <v>61</v>
      </c>
      <c r="BC419" s="414">
        <v>22</v>
      </c>
      <c r="BD419" s="414">
        <v>60</v>
      </c>
      <c r="BE419" s="414">
        <v>85</v>
      </c>
      <c r="BF419" s="414">
        <v>7</v>
      </c>
      <c r="BG419" s="414">
        <v>46</v>
      </c>
      <c r="BH419" s="414">
        <v>81</v>
      </c>
      <c r="BI419" s="414">
        <v>78</v>
      </c>
      <c r="BJ419" s="414">
        <v>20</v>
      </c>
      <c r="BK419" s="414">
        <v>72</v>
      </c>
      <c r="BL419" s="414">
        <v>83</v>
      </c>
      <c r="BM419" s="414">
        <v>36</v>
      </c>
      <c r="BN419" s="414">
        <v>34</v>
      </c>
      <c r="BO419" s="414">
        <v>63</v>
      </c>
      <c r="BP419" s="414">
        <v>67</v>
      </c>
      <c r="BQ419" s="414">
        <v>79</v>
      </c>
      <c r="BR419" s="414">
        <v>12</v>
      </c>
      <c r="BS419" s="414">
        <v>35</v>
      </c>
      <c r="BT419" s="414">
        <v>45</v>
      </c>
      <c r="BU419" s="414">
        <v>62</v>
      </c>
      <c r="BV419" s="414">
        <v>73</v>
      </c>
      <c r="BW419" s="414">
        <v>13</v>
      </c>
      <c r="BX419" s="414">
        <v>25</v>
      </c>
      <c r="BY419" s="414">
        <v>18</v>
      </c>
      <c r="BZ419" s="414">
        <v>27</v>
      </c>
      <c r="CA419" s="414">
        <v>1</v>
      </c>
      <c r="CC419" s="414">
        <v>29</v>
      </c>
      <c r="CD419" s="414">
        <v>33</v>
      </c>
      <c r="CE419" s="414">
        <v>69</v>
      </c>
      <c r="CF419" s="414">
        <v>56</v>
      </c>
      <c r="CH419" s="414">
        <v>49</v>
      </c>
      <c r="CI419" s="414">
        <v>8</v>
      </c>
      <c r="CJ419" s="414">
        <v>2</v>
      </c>
      <c r="CK419" s="414">
        <v>38</v>
      </c>
      <c r="CM419" s="414">
        <v>24</v>
      </c>
      <c r="CN419" s="414">
        <v>59</v>
      </c>
      <c r="CO419" s="414">
        <v>47</v>
      </c>
      <c r="CP419" s="414">
        <v>16</v>
      </c>
    </row>
    <row r="422" spans="4:94" x14ac:dyDescent="0.2">
      <c r="D422" s="433">
        <v>87</v>
      </c>
      <c r="E422" s="433" t="s">
        <v>179</v>
      </c>
    </row>
    <row r="423" spans="4:94" x14ac:dyDescent="0.2">
      <c r="E423" s="414" t="s">
        <v>130</v>
      </c>
      <c r="F423" s="414">
        <v>1</v>
      </c>
      <c r="G423" s="414">
        <v>2</v>
      </c>
      <c r="H423" s="414">
        <v>3</v>
      </c>
      <c r="I423" s="414">
        <v>4</v>
      </c>
      <c r="J423" s="414">
        <v>5</v>
      </c>
      <c r="K423" s="414">
        <v>6</v>
      </c>
      <c r="L423" s="414">
        <v>7</v>
      </c>
      <c r="M423" s="414">
        <v>8</v>
      </c>
      <c r="N423" s="414">
        <v>9</v>
      </c>
      <c r="O423" s="414">
        <v>10</v>
      </c>
      <c r="P423" s="414">
        <v>11</v>
      </c>
      <c r="Q423" s="414">
        <v>12</v>
      </c>
      <c r="R423" s="414">
        <v>13</v>
      </c>
      <c r="S423" s="414">
        <v>14</v>
      </c>
      <c r="T423" s="414">
        <v>15</v>
      </c>
      <c r="U423" s="414">
        <v>16</v>
      </c>
      <c r="V423" s="414">
        <v>17</v>
      </c>
      <c r="W423" s="414">
        <v>18</v>
      </c>
      <c r="X423" s="414">
        <v>19</v>
      </c>
      <c r="Y423" s="414">
        <v>20</v>
      </c>
      <c r="Z423" s="414">
        <v>21</v>
      </c>
      <c r="AA423" s="414">
        <v>22</v>
      </c>
      <c r="AB423" s="414">
        <v>23</v>
      </c>
      <c r="AC423" s="414">
        <v>24</v>
      </c>
      <c r="AD423" s="414">
        <v>25</v>
      </c>
      <c r="AE423" s="414">
        <v>26</v>
      </c>
      <c r="AF423" s="414">
        <v>27</v>
      </c>
      <c r="AG423" s="414">
        <v>28</v>
      </c>
      <c r="AH423" s="414">
        <v>29</v>
      </c>
      <c r="AI423" s="414">
        <v>30</v>
      </c>
      <c r="AJ423" s="414">
        <v>31</v>
      </c>
      <c r="AK423" s="414">
        <v>32</v>
      </c>
      <c r="AL423" s="414">
        <v>33</v>
      </c>
      <c r="AM423" s="414">
        <v>34</v>
      </c>
      <c r="AN423" s="414">
        <v>35</v>
      </c>
      <c r="AO423" s="414">
        <v>36</v>
      </c>
      <c r="AP423" s="414">
        <v>37</v>
      </c>
      <c r="AQ423" s="414">
        <v>38</v>
      </c>
      <c r="AR423" s="414">
        <v>39</v>
      </c>
      <c r="AS423" s="414">
        <v>40</v>
      </c>
      <c r="AT423" s="414">
        <v>41</v>
      </c>
      <c r="AU423" s="414">
        <v>42</v>
      </c>
      <c r="AV423" s="414">
        <v>43</v>
      </c>
      <c r="AW423" s="414">
        <v>44</v>
      </c>
      <c r="AX423" s="414">
        <v>45</v>
      </c>
      <c r="AY423" s="414">
        <v>46</v>
      </c>
      <c r="AZ423" s="414">
        <v>47</v>
      </c>
      <c r="BA423" s="414">
        <v>48</v>
      </c>
      <c r="BB423" s="414">
        <v>49</v>
      </c>
      <c r="BC423" s="414">
        <v>50</v>
      </c>
      <c r="BD423" s="414">
        <v>51</v>
      </c>
      <c r="BE423" s="414">
        <v>52</v>
      </c>
      <c r="BF423" s="414">
        <v>53</v>
      </c>
      <c r="BG423" s="414">
        <v>54</v>
      </c>
      <c r="BH423" s="414">
        <v>55</v>
      </c>
      <c r="BI423" s="414">
        <v>56</v>
      </c>
      <c r="BJ423" s="414">
        <v>57</v>
      </c>
      <c r="BK423" s="414">
        <v>58</v>
      </c>
      <c r="BL423" s="414">
        <v>59</v>
      </c>
      <c r="BM423" s="414">
        <v>60</v>
      </c>
      <c r="BN423" s="414">
        <v>61</v>
      </c>
      <c r="BO423" s="414">
        <v>62</v>
      </c>
      <c r="BP423" s="414">
        <v>63</v>
      </c>
      <c r="BQ423" s="414">
        <v>64</v>
      </c>
      <c r="BR423" s="414">
        <v>65</v>
      </c>
      <c r="BS423" s="414">
        <v>66</v>
      </c>
      <c r="BT423" s="414">
        <v>67</v>
      </c>
      <c r="BU423" s="414">
        <v>68</v>
      </c>
      <c r="BV423" s="414">
        <v>69</v>
      </c>
      <c r="BW423" s="414">
        <v>70</v>
      </c>
      <c r="BX423" s="414">
        <v>71</v>
      </c>
      <c r="BY423" s="414">
        <v>72</v>
      </c>
      <c r="BZ423" s="414">
        <v>73</v>
      </c>
      <c r="CA423" s="414">
        <v>74</v>
      </c>
      <c r="CB423" s="414">
        <v>75</v>
      </c>
      <c r="CC423" s="414">
        <v>76</v>
      </c>
      <c r="CD423" s="414">
        <v>77</v>
      </c>
      <c r="CE423" s="414">
        <v>78</v>
      </c>
      <c r="CF423" s="414">
        <v>79</v>
      </c>
      <c r="CH423" s="414">
        <v>80</v>
      </c>
      <c r="CI423" s="414">
        <v>81</v>
      </c>
      <c r="CJ423" s="414">
        <v>82</v>
      </c>
      <c r="CK423" s="414">
        <v>83</v>
      </c>
      <c r="CM423" s="414">
        <v>84</v>
      </c>
      <c r="CN423" s="414">
        <v>85</v>
      </c>
      <c r="CO423" s="414">
        <v>86</v>
      </c>
      <c r="CP423" s="414">
        <v>87</v>
      </c>
    </row>
    <row r="424" spans="4:94" x14ac:dyDescent="0.2">
      <c r="E424" s="414" t="s">
        <v>157</v>
      </c>
      <c r="F424" s="414">
        <v>10</v>
      </c>
      <c r="G424" s="414">
        <v>39</v>
      </c>
      <c r="H424" s="414">
        <v>83</v>
      </c>
      <c r="I424" s="414">
        <v>31</v>
      </c>
      <c r="J424" s="414">
        <v>2</v>
      </c>
      <c r="K424" s="414">
        <v>9</v>
      </c>
      <c r="L424" s="414">
        <v>13</v>
      </c>
      <c r="M424" s="414">
        <v>32</v>
      </c>
      <c r="N424" s="414">
        <v>28</v>
      </c>
      <c r="O424" s="414">
        <v>1</v>
      </c>
      <c r="P424" s="414">
        <v>15</v>
      </c>
      <c r="Q424" s="414">
        <v>53</v>
      </c>
      <c r="R424" s="414">
        <v>37</v>
      </c>
      <c r="S424" s="414">
        <v>27</v>
      </c>
      <c r="T424" s="414">
        <v>76</v>
      </c>
      <c r="U424" s="414">
        <v>14</v>
      </c>
      <c r="V424" s="414">
        <v>24</v>
      </c>
      <c r="W424" s="414">
        <v>40</v>
      </c>
      <c r="X424" s="414">
        <v>61</v>
      </c>
      <c r="Y424" s="414">
        <v>26</v>
      </c>
      <c r="Z424" s="414">
        <v>45</v>
      </c>
      <c r="AA424" s="414">
        <v>78</v>
      </c>
      <c r="AB424" s="414">
        <v>5</v>
      </c>
      <c r="AC424" s="414">
        <v>11</v>
      </c>
      <c r="AD424" s="414">
        <v>85</v>
      </c>
      <c r="AE424" s="414">
        <v>87</v>
      </c>
      <c r="AF424" s="414">
        <v>30</v>
      </c>
      <c r="AG424" s="414">
        <v>77</v>
      </c>
      <c r="AH424" s="414">
        <v>16</v>
      </c>
      <c r="AI424" s="414">
        <v>63</v>
      </c>
      <c r="AJ424" s="414">
        <v>59</v>
      </c>
      <c r="AK424" s="414">
        <v>49</v>
      </c>
      <c r="AL424" s="414">
        <v>70</v>
      </c>
      <c r="AM424" s="414">
        <v>71</v>
      </c>
      <c r="AN424" s="414">
        <v>42</v>
      </c>
      <c r="AO424" s="414">
        <v>55</v>
      </c>
      <c r="AP424" s="414">
        <v>79</v>
      </c>
      <c r="AQ424" s="414">
        <v>12</v>
      </c>
      <c r="AR424" s="414">
        <v>8</v>
      </c>
      <c r="AS424" s="414">
        <v>57</v>
      </c>
      <c r="AT424" s="414">
        <v>35</v>
      </c>
      <c r="AU424" s="414">
        <v>23</v>
      </c>
      <c r="AV424" s="414">
        <v>72</v>
      </c>
      <c r="AW424" s="414">
        <v>82</v>
      </c>
      <c r="AX424" s="414">
        <v>46</v>
      </c>
      <c r="AY424" s="414">
        <v>25</v>
      </c>
      <c r="AZ424" s="414">
        <v>44</v>
      </c>
      <c r="BA424" s="414">
        <v>50</v>
      </c>
      <c r="BB424" s="414">
        <v>17</v>
      </c>
      <c r="BC424" s="414">
        <v>36</v>
      </c>
      <c r="BD424" s="414">
        <v>54</v>
      </c>
      <c r="BE424" s="414">
        <v>73</v>
      </c>
      <c r="BF424" s="414">
        <v>62</v>
      </c>
      <c r="BG424" s="414">
        <v>66</v>
      </c>
      <c r="BH424" s="414">
        <v>84</v>
      </c>
      <c r="BI424" s="414">
        <v>69</v>
      </c>
      <c r="BJ424" s="414">
        <v>3</v>
      </c>
      <c r="BK424" s="414">
        <v>7</v>
      </c>
      <c r="BL424" s="414">
        <v>51</v>
      </c>
      <c r="BM424" s="414">
        <v>56</v>
      </c>
      <c r="BN424" s="414">
        <v>4</v>
      </c>
      <c r="BO424" s="414">
        <v>38</v>
      </c>
      <c r="BP424" s="414">
        <v>34</v>
      </c>
      <c r="BQ424" s="414">
        <v>68</v>
      </c>
      <c r="BR424" s="414">
        <v>80</v>
      </c>
      <c r="BS424" s="414">
        <v>60</v>
      </c>
      <c r="BT424" s="414">
        <v>75</v>
      </c>
      <c r="BU424" s="414">
        <v>81</v>
      </c>
      <c r="BV424" s="414">
        <v>86</v>
      </c>
      <c r="BW424" s="414">
        <v>33</v>
      </c>
      <c r="BX424" s="414">
        <v>19</v>
      </c>
      <c r="BY424" s="414">
        <v>58</v>
      </c>
      <c r="BZ424" s="414">
        <v>29</v>
      </c>
      <c r="CA424" s="414">
        <v>6</v>
      </c>
      <c r="CB424" s="414">
        <v>21</v>
      </c>
      <c r="CC424" s="414">
        <v>20</v>
      </c>
      <c r="CD424" s="414">
        <v>48</v>
      </c>
      <c r="CE424" s="414">
        <v>22</v>
      </c>
      <c r="CF424" s="414">
        <v>41</v>
      </c>
      <c r="CH424" s="414">
        <v>65</v>
      </c>
      <c r="CI424" s="414">
        <v>74</v>
      </c>
      <c r="CJ424" s="414">
        <v>47</v>
      </c>
      <c r="CK424" s="414">
        <v>18</v>
      </c>
      <c r="CM424" s="414">
        <v>64</v>
      </c>
      <c r="CN424" s="414">
        <v>43</v>
      </c>
      <c r="CO424" s="414">
        <v>67</v>
      </c>
      <c r="CP424" s="414">
        <v>52</v>
      </c>
    </row>
    <row r="427" spans="4:94" x14ac:dyDescent="0.2">
      <c r="D427" s="433">
        <v>88</v>
      </c>
      <c r="E427" s="433" t="s">
        <v>179</v>
      </c>
    </row>
    <row r="428" spans="4:94" x14ac:dyDescent="0.2">
      <c r="E428" s="414" t="s">
        <v>130</v>
      </c>
      <c r="F428" s="414">
        <v>1</v>
      </c>
      <c r="G428" s="414">
        <v>2</v>
      </c>
      <c r="H428" s="414">
        <v>3</v>
      </c>
      <c r="I428" s="414">
        <v>4</v>
      </c>
      <c r="J428" s="414">
        <v>5</v>
      </c>
      <c r="K428" s="414">
        <v>6</v>
      </c>
      <c r="L428" s="414">
        <v>7</v>
      </c>
      <c r="M428" s="414">
        <v>8</v>
      </c>
      <c r="N428" s="414">
        <v>9</v>
      </c>
      <c r="O428" s="414">
        <v>10</v>
      </c>
      <c r="P428" s="414">
        <v>11</v>
      </c>
      <c r="Q428" s="414">
        <v>12</v>
      </c>
      <c r="R428" s="414">
        <v>13</v>
      </c>
      <c r="S428" s="414">
        <v>14</v>
      </c>
      <c r="T428" s="414">
        <v>15</v>
      </c>
      <c r="U428" s="414">
        <v>16</v>
      </c>
      <c r="V428" s="414">
        <v>17</v>
      </c>
      <c r="W428" s="414">
        <v>18</v>
      </c>
      <c r="X428" s="414">
        <v>19</v>
      </c>
      <c r="Y428" s="414">
        <v>20</v>
      </c>
      <c r="Z428" s="414">
        <v>21</v>
      </c>
      <c r="AA428" s="414">
        <v>22</v>
      </c>
      <c r="AB428" s="414">
        <v>23</v>
      </c>
      <c r="AC428" s="414">
        <v>24</v>
      </c>
      <c r="AD428" s="414">
        <v>25</v>
      </c>
      <c r="AE428" s="414">
        <v>26</v>
      </c>
      <c r="AF428" s="414">
        <v>27</v>
      </c>
      <c r="AG428" s="414">
        <v>28</v>
      </c>
      <c r="AH428" s="414">
        <v>29</v>
      </c>
      <c r="AI428" s="414">
        <v>30</v>
      </c>
      <c r="AJ428" s="414">
        <v>31</v>
      </c>
      <c r="AK428" s="414">
        <v>32</v>
      </c>
      <c r="AL428" s="414">
        <v>33</v>
      </c>
      <c r="AM428" s="414">
        <v>34</v>
      </c>
      <c r="AN428" s="414">
        <v>35</v>
      </c>
      <c r="AO428" s="414">
        <v>36</v>
      </c>
      <c r="AP428" s="414">
        <v>37</v>
      </c>
      <c r="AQ428" s="414">
        <v>38</v>
      </c>
      <c r="AR428" s="414">
        <v>39</v>
      </c>
      <c r="AS428" s="414">
        <v>40</v>
      </c>
      <c r="AT428" s="414">
        <v>41</v>
      </c>
      <c r="AU428" s="414">
        <v>42</v>
      </c>
      <c r="AV428" s="414">
        <v>43</v>
      </c>
      <c r="AW428" s="414">
        <v>44</v>
      </c>
      <c r="AX428" s="414">
        <v>45</v>
      </c>
      <c r="AY428" s="414">
        <v>46</v>
      </c>
      <c r="AZ428" s="414">
        <v>47</v>
      </c>
      <c r="BA428" s="414">
        <v>48</v>
      </c>
      <c r="BB428" s="414">
        <v>49</v>
      </c>
      <c r="BC428" s="414">
        <v>50</v>
      </c>
      <c r="BD428" s="414">
        <v>51</v>
      </c>
      <c r="BE428" s="414">
        <v>52</v>
      </c>
      <c r="BF428" s="414">
        <v>53</v>
      </c>
      <c r="BG428" s="414">
        <v>54</v>
      </c>
      <c r="BH428" s="414">
        <v>55</v>
      </c>
      <c r="BI428" s="414">
        <v>56</v>
      </c>
      <c r="BJ428" s="414">
        <v>57</v>
      </c>
      <c r="BK428" s="414">
        <v>58</v>
      </c>
      <c r="BL428" s="414">
        <v>59</v>
      </c>
      <c r="BM428" s="414">
        <v>60</v>
      </c>
      <c r="BN428" s="414">
        <v>61</v>
      </c>
      <c r="BO428" s="414">
        <v>62</v>
      </c>
      <c r="BP428" s="414">
        <v>63</v>
      </c>
      <c r="BQ428" s="414">
        <v>64</v>
      </c>
      <c r="BR428" s="414">
        <v>65</v>
      </c>
      <c r="BS428" s="414">
        <v>66</v>
      </c>
      <c r="BT428" s="414">
        <v>67</v>
      </c>
      <c r="BU428" s="414">
        <v>68</v>
      </c>
      <c r="BV428" s="414">
        <v>69</v>
      </c>
      <c r="BW428" s="414">
        <v>70</v>
      </c>
      <c r="BX428" s="414">
        <v>71</v>
      </c>
      <c r="BY428" s="414">
        <v>72</v>
      </c>
      <c r="BZ428" s="414">
        <v>73</v>
      </c>
      <c r="CA428" s="414">
        <v>74</v>
      </c>
      <c r="CB428" s="414">
        <v>75</v>
      </c>
      <c r="CC428" s="414">
        <v>76</v>
      </c>
      <c r="CD428" s="414">
        <v>77</v>
      </c>
      <c r="CE428" s="414">
        <v>78</v>
      </c>
      <c r="CF428" s="414">
        <v>79</v>
      </c>
      <c r="CG428" s="414">
        <v>80</v>
      </c>
      <c r="CH428" s="414">
        <v>81</v>
      </c>
      <c r="CI428" s="414">
        <v>82</v>
      </c>
      <c r="CJ428" s="414">
        <v>83</v>
      </c>
      <c r="CK428" s="414">
        <v>84</v>
      </c>
      <c r="CM428" s="414">
        <v>85</v>
      </c>
      <c r="CN428" s="414">
        <v>86</v>
      </c>
      <c r="CO428" s="414">
        <v>87</v>
      </c>
      <c r="CP428" s="414">
        <v>88</v>
      </c>
    </row>
    <row r="429" spans="4:94" x14ac:dyDescent="0.2">
      <c r="E429" s="414" t="s">
        <v>157</v>
      </c>
      <c r="F429" s="414">
        <v>30</v>
      </c>
      <c r="G429" s="414">
        <v>53</v>
      </c>
      <c r="H429" s="414">
        <v>2</v>
      </c>
      <c r="I429" s="414">
        <v>61</v>
      </c>
      <c r="J429" s="414">
        <v>21</v>
      </c>
      <c r="K429" s="414">
        <v>69</v>
      </c>
      <c r="L429" s="414">
        <v>83</v>
      </c>
      <c r="M429" s="414">
        <v>20</v>
      </c>
      <c r="N429" s="414">
        <v>33</v>
      </c>
      <c r="O429" s="414">
        <v>85</v>
      </c>
      <c r="P429" s="414">
        <v>39</v>
      </c>
      <c r="Q429" s="414">
        <v>75</v>
      </c>
      <c r="R429" s="414">
        <v>52</v>
      </c>
      <c r="S429" s="414">
        <v>76</v>
      </c>
      <c r="T429" s="414">
        <v>6</v>
      </c>
      <c r="U429" s="414">
        <v>29</v>
      </c>
      <c r="V429" s="414">
        <v>13</v>
      </c>
      <c r="W429" s="414">
        <v>37</v>
      </c>
      <c r="X429" s="414">
        <v>56</v>
      </c>
      <c r="Y429" s="414">
        <v>46</v>
      </c>
      <c r="Z429" s="414">
        <v>5</v>
      </c>
      <c r="AA429" s="414">
        <v>48</v>
      </c>
      <c r="AB429" s="414">
        <v>79</v>
      </c>
      <c r="AC429" s="414">
        <v>58</v>
      </c>
      <c r="AD429" s="414">
        <v>71</v>
      </c>
      <c r="AE429" s="414">
        <v>88</v>
      </c>
      <c r="AF429" s="414">
        <v>55</v>
      </c>
      <c r="AG429" s="414">
        <v>32</v>
      </c>
      <c r="AH429" s="414">
        <v>47</v>
      </c>
      <c r="AI429" s="414">
        <v>22</v>
      </c>
      <c r="AJ429" s="414">
        <v>9</v>
      </c>
      <c r="AK429" s="414">
        <v>28</v>
      </c>
      <c r="AL429" s="414">
        <v>62</v>
      </c>
      <c r="AM429" s="414">
        <v>86</v>
      </c>
      <c r="AN429" s="414">
        <v>73</v>
      </c>
      <c r="AO429" s="414">
        <v>19</v>
      </c>
      <c r="AP429" s="414">
        <v>25</v>
      </c>
      <c r="AQ429" s="414">
        <v>44</v>
      </c>
      <c r="AR429" s="414">
        <v>12</v>
      </c>
      <c r="AS429" s="414">
        <v>36</v>
      </c>
      <c r="AT429" s="414">
        <v>4</v>
      </c>
      <c r="AU429" s="414">
        <v>64</v>
      </c>
      <c r="AV429" s="414">
        <v>84</v>
      </c>
      <c r="AW429" s="414">
        <v>51</v>
      </c>
      <c r="AX429" s="414">
        <v>67</v>
      </c>
      <c r="AY429" s="414">
        <v>15</v>
      </c>
      <c r="AZ429" s="414">
        <v>40</v>
      </c>
      <c r="BA429" s="414">
        <v>27</v>
      </c>
      <c r="BB429" s="414">
        <v>66</v>
      </c>
      <c r="BC429" s="414">
        <v>1</v>
      </c>
      <c r="BD429" s="414">
        <v>60</v>
      </c>
      <c r="BE429" s="414">
        <v>10</v>
      </c>
      <c r="BF429" s="414">
        <v>72</v>
      </c>
      <c r="BG429" s="414">
        <v>23</v>
      </c>
      <c r="BH429" s="414">
        <v>11</v>
      </c>
      <c r="BI429" s="414">
        <v>24</v>
      </c>
      <c r="BJ429" s="414">
        <v>38</v>
      </c>
      <c r="BK429" s="414">
        <v>14</v>
      </c>
      <c r="BL429" s="414">
        <v>31</v>
      </c>
      <c r="BM429" s="414">
        <v>17</v>
      </c>
      <c r="BN429" s="414">
        <v>34</v>
      </c>
      <c r="BO429" s="414">
        <v>68</v>
      </c>
      <c r="BP429" s="414">
        <v>49</v>
      </c>
      <c r="BQ429" s="414">
        <v>42</v>
      </c>
      <c r="BR429" s="414">
        <v>78</v>
      </c>
      <c r="BS429" s="414">
        <v>59</v>
      </c>
      <c r="BT429" s="414">
        <v>80</v>
      </c>
      <c r="BU429" s="414">
        <v>50</v>
      </c>
      <c r="BV429" s="414">
        <v>43</v>
      </c>
      <c r="BW429" s="414">
        <v>81</v>
      </c>
      <c r="BX429" s="414">
        <v>65</v>
      </c>
      <c r="BY429" s="414">
        <v>8</v>
      </c>
      <c r="BZ429" s="414">
        <v>35</v>
      </c>
      <c r="CA429" s="414">
        <v>18</v>
      </c>
      <c r="CB429" s="414">
        <v>82</v>
      </c>
      <c r="CC429" s="414">
        <v>54</v>
      </c>
      <c r="CD429" s="414">
        <v>63</v>
      </c>
      <c r="CE429" s="414">
        <v>57</v>
      </c>
      <c r="CF429" s="414">
        <v>87</v>
      </c>
      <c r="CG429" s="414">
        <v>16</v>
      </c>
      <c r="CH429" s="414">
        <v>74</v>
      </c>
      <c r="CI429" s="414">
        <v>3</v>
      </c>
      <c r="CJ429" s="414">
        <v>7</v>
      </c>
      <c r="CK429" s="414">
        <v>41</v>
      </c>
      <c r="CM429" s="414">
        <v>45</v>
      </c>
      <c r="CN429" s="414">
        <v>70</v>
      </c>
      <c r="CO429" s="414">
        <v>77</v>
      </c>
      <c r="CP429" s="414">
        <v>26</v>
      </c>
    </row>
    <row r="432" spans="4:94" x14ac:dyDescent="0.2">
      <c r="D432" s="433">
        <v>89</v>
      </c>
      <c r="E432" s="433" t="s">
        <v>179</v>
      </c>
    </row>
    <row r="433" spans="4:99" x14ac:dyDescent="0.2">
      <c r="E433" s="414" t="s">
        <v>130</v>
      </c>
      <c r="F433" s="414">
        <v>1</v>
      </c>
      <c r="G433" s="414">
        <v>2</v>
      </c>
      <c r="H433" s="414">
        <v>3</v>
      </c>
      <c r="I433" s="414">
        <v>4</v>
      </c>
      <c r="J433" s="414">
        <v>5</v>
      </c>
      <c r="K433" s="414">
        <v>6</v>
      </c>
      <c r="L433" s="414">
        <v>7</v>
      </c>
      <c r="M433" s="414">
        <v>8</v>
      </c>
      <c r="N433" s="414">
        <v>9</v>
      </c>
      <c r="O433" s="414">
        <v>10</v>
      </c>
      <c r="P433" s="414">
        <v>11</v>
      </c>
      <c r="Q433" s="414">
        <v>12</v>
      </c>
      <c r="R433" s="414">
        <v>13</v>
      </c>
      <c r="S433" s="414">
        <v>14</v>
      </c>
      <c r="T433" s="414">
        <v>15</v>
      </c>
      <c r="U433" s="414">
        <v>16</v>
      </c>
      <c r="V433" s="414">
        <v>17</v>
      </c>
      <c r="W433" s="414">
        <v>18</v>
      </c>
      <c r="X433" s="414">
        <v>19</v>
      </c>
      <c r="Y433" s="414">
        <v>20</v>
      </c>
      <c r="Z433" s="414">
        <v>21</v>
      </c>
      <c r="AA433" s="414">
        <v>22</v>
      </c>
      <c r="AB433" s="414">
        <v>23</v>
      </c>
      <c r="AC433" s="414">
        <v>24</v>
      </c>
      <c r="AD433" s="414">
        <v>25</v>
      </c>
      <c r="AE433" s="414">
        <v>26</v>
      </c>
      <c r="AF433" s="414">
        <v>27</v>
      </c>
      <c r="AG433" s="414">
        <v>28</v>
      </c>
      <c r="AH433" s="414">
        <v>29</v>
      </c>
      <c r="AI433" s="414">
        <v>30</v>
      </c>
      <c r="AJ433" s="414">
        <v>31</v>
      </c>
      <c r="AK433" s="414">
        <v>32</v>
      </c>
      <c r="AL433" s="414">
        <v>33</v>
      </c>
      <c r="AM433" s="414">
        <v>34</v>
      </c>
      <c r="AN433" s="414">
        <v>35</v>
      </c>
      <c r="AO433" s="414">
        <v>36</v>
      </c>
      <c r="AP433" s="414">
        <v>37</v>
      </c>
      <c r="AQ433" s="414">
        <v>38</v>
      </c>
      <c r="AR433" s="414">
        <v>39</v>
      </c>
      <c r="AS433" s="414">
        <v>40</v>
      </c>
      <c r="AT433" s="414">
        <v>41</v>
      </c>
      <c r="AU433" s="414">
        <v>42</v>
      </c>
      <c r="AV433" s="414">
        <v>43</v>
      </c>
      <c r="AW433" s="414">
        <v>44</v>
      </c>
      <c r="AX433" s="414">
        <v>45</v>
      </c>
      <c r="AY433" s="414">
        <v>46</v>
      </c>
      <c r="AZ433" s="414">
        <v>47</v>
      </c>
      <c r="BA433" s="414">
        <v>48</v>
      </c>
      <c r="BB433" s="414">
        <v>49</v>
      </c>
      <c r="BC433" s="414">
        <v>50</v>
      </c>
      <c r="BD433" s="414">
        <v>51</v>
      </c>
      <c r="BE433" s="414">
        <v>52</v>
      </c>
      <c r="BF433" s="414">
        <v>53</v>
      </c>
      <c r="BG433" s="414">
        <v>54</v>
      </c>
      <c r="BH433" s="414">
        <v>55</v>
      </c>
      <c r="BI433" s="414">
        <v>56</v>
      </c>
      <c r="BJ433" s="414">
        <v>57</v>
      </c>
      <c r="BK433" s="414">
        <v>58</v>
      </c>
      <c r="BL433" s="414">
        <v>59</v>
      </c>
      <c r="BM433" s="414">
        <v>60</v>
      </c>
      <c r="BN433" s="414">
        <v>61</v>
      </c>
      <c r="BO433" s="414">
        <v>62</v>
      </c>
      <c r="BP433" s="414">
        <v>63</v>
      </c>
      <c r="BQ433" s="414">
        <v>64</v>
      </c>
      <c r="BR433" s="414">
        <v>65</v>
      </c>
      <c r="BS433" s="414">
        <v>66</v>
      </c>
      <c r="BT433" s="414">
        <v>67</v>
      </c>
      <c r="BU433" s="414">
        <v>68</v>
      </c>
      <c r="BV433" s="414">
        <v>69</v>
      </c>
      <c r="BW433" s="414">
        <v>70</v>
      </c>
      <c r="BX433" s="414">
        <v>71</v>
      </c>
      <c r="BY433" s="414">
        <v>72</v>
      </c>
      <c r="BZ433" s="414">
        <v>73</v>
      </c>
      <c r="CA433" s="414">
        <v>74</v>
      </c>
      <c r="CB433" s="414">
        <v>75</v>
      </c>
      <c r="CC433" s="414">
        <v>76</v>
      </c>
      <c r="CD433" s="414">
        <v>77</v>
      </c>
      <c r="CE433" s="414">
        <v>78</v>
      </c>
      <c r="CF433" s="414">
        <v>79</v>
      </c>
      <c r="CG433" s="414">
        <v>80</v>
      </c>
      <c r="CH433" s="414">
        <v>81</v>
      </c>
      <c r="CI433" s="414">
        <v>82</v>
      </c>
      <c r="CJ433" s="414">
        <v>83</v>
      </c>
      <c r="CK433" s="414">
        <v>84</v>
      </c>
      <c r="CL433" s="414">
        <v>85</v>
      </c>
      <c r="CM433" s="414">
        <v>86</v>
      </c>
      <c r="CN433" s="414">
        <v>87</v>
      </c>
      <c r="CO433" s="414">
        <v>88</v>
      </c>
      <c r="CP433" s="414">
        <v>89</v>
      </c>
    </row>
    <row r="434" spans="4:99" x14ac:dyDescent="0.2">
      <c r="E434" s="414" t="s">
        <v>157</v>
      </c>
      <c r="F434" s="414">
        <v>84</v>
      </c>
      <c r="G434" s="414">
        <v>33</v>
      </c>
      <c r="H434" s="414">
        <v>62</v>
      </c>
      <c r="I434" s="414">
        <v>46</v>
      </c>
      <c r="J434" s="414">
        <v>58</v>
      </c>
      <c r="K434" s="414">
        <v>80</v>
      </c>
      <c r="L434" s="414">
        <v>44</v>
      </c>
      <c r="M434" s="414">
        <v>87</v>
      </c>
      <c r="N434" s="414">
        <v>67</v>
      </c>
      <c r="O434" s="414">
        <v>72</v>
      </c>
      <c r="P434" s="414">
        <v>75</v>
      </c>
      <c r="Q434" s="414">
        <v>24</v>
      </c>
      <c r="R434" s="414">
        <v>37</v>
      </c>
      <c r="S434" s="414">
        <v>48</v>
      </c>
      <c r="T434" s="414">
        <v>51</v>
      </c>
      <c r="U434" s="414">
        <v>49</v>
      </c>
      <c r="V434" s="414">
        <v>85</v>
      </c>
      <c r="W434" s="414">
        <v>19</v>
      </c>
      <c r="X434" s="414">
        <v>73</v>
      </c>
      <c r="Y434" s="414">
        <v>12</v>
      </c>
      <c r="Z434" s="414">
        <v>35</v>
      </c>
      <c r="AA434" s="414">
        <v>4</v>
      </c>
      <c r="AB434" s="414">
        <v>82</v>
      </c>
      <c r="AC434" s="414">
        <v>88</v>
      </c>
      <c r="AD434" s="414">
        <v>11</v>
      </c>
      <c r="AE434" s="414">
        <v>70</v>
      </c>
      <c r="AF434" s="414">
        <v>50</v>
      </c>
      <c r="AG434" s="414">
        <v>57</v>
      </c>
      <c r="AH434" s="414">
        <v>22</v>
      </c>
      <c r="AI434" s="414">
        <v>36</v>
      </c>
      <c r="AJ434" s="414">
        <v>65</v>
      </c>
      <c r="AK434" s="414">
        <v>45</v>
      </c>
      <c r="AL434" s="414">
        <v>7</v>
      </c>
      <c r="AM434" s="414">
        <v>71</v>
      </c>
      <c r="AN434" s="414">
        <v>21</v>
      </c>
      <c r="AO434" s="414">
        <v>60</v>
      </c>
      <c r="AP434" s="414">
        <v>13</v>
      </c>
      <c r="AQ434" s="414">
        <v>64</v>
      </c>
      <c r="AR434" s="414">
        <v>28</v>
      </c>
      <c r="AS434" s="414">
        <v>66</v>
      </c>
      <c r="AT434" s="414">
        <v>69</v>
      </c>
      <c r="AU434" s="414">
        <v>14</v>
      </c>
      <c r="AV434" s="414">
        <v>27</v>
      </c>
      <c r="AW434" s="414">
        <v>47</v>
      </c>
      <c r="AX434" s="414">
        <v>76</v>
      </c>
      <c r="AY434" s="414">
        <v>54</v>
      </c>
      <c r="AZ434" s="414">
        <v>29</v>
      </c>
      <c r="BA434" s="414">
        <v>2</v>
      </c>
      <c r="BB434" s="414">
        <v>16</v>
      </c>
      <c r="BC434" s="414">
        <v>41</v>
      </c>
      <c r="BD434" s="414">
        <v>15</v>
      </c>
      <c r="BE434" s="414">
        <v>8</v>
      </c>
      <c r="BF434" s="414">
        <v>5</v>
      </c>
      <c r="BG434" s="414">
        <v>53</v>
      </c>
      <c r="BH434" s="414">
        <v>81</v>
      </c>
      <c r="BI434" s="414">
        <v>30</v>
      </c>
      <c r="BJ434" s="414">
        <v>83</v>
      </c>
      <c r="BK434" s="414">
        <v>77</v>
      </c>
      <c r="BL434" s="414">
        <v>42</v>
      </c>
      <c r="BM434" s="414">
        <v>86</v>
      </c>
      <c r="BN434" s="414">
        <v>20</v>
      </c>
      <c r="BO434" s="414">
        <v>9</v>
      </c>
      <c r="BP434" s="414">
        <v>59</v>
      </c>
      <c r="BQ434" s="414">
        <v>43</v>
      </c>
      <c r="BR434" s="414">
        <v>31</v>
      </c>
      <c r="BS434" s="414">
        <v>40</v>
      </c>
      <c r="BT434" s="414">
        <v>68</v>
      </c>
      <c r="BU434" s="414">
        <v>74</v>
      </c>
      <c r="BV434" s="414">
        <v>3</v>
      </c>
      <c r="BW434" s="414">
        <v>56</v>
      </c>
      <c r="BX434" s="414">
        <v>34</v>
      </c>
      <c r="BY434" s="414">
        <v>25</v>
      </c>
      <c r="BZ434" s="414">
        <v>52</v>
      </c>
      <c r="CA434" s="414">
        <v>38</v>
      </c>
      <c r="CB434" s="414">
        <v>18</v>
      </c>
      <c r="CC434" s="414">
        <v>79</v>
      </c>
      <c r="CD434" s="414">
        <v>63</v>
      </c>
      <c r="CE434" s="414">
        <v>89</v>
      </c>
      <c r="CF434" s="414">
        <v>26</v>
      </c>
      <c r="CG434" s="414">
        <v>6</v>
      </c>
      <c r="CH434" s="414">
        <v>10</v>
      </c>
      <c r="CI434" s="414">
        <v>23</v>
      </c>
      <c r="CJ434" s="414">
        <v>32</v>
      </c>
      <c r="CK434" s="414">
        <v>1</v>
      </c>
      <c r="CL434" s="414">
        <v>17</v>
      </c>
      <c r="CM434" s="414">
        <v>39</v>
      </c>
      <c r="CN434" s="414">
        <v>78</v>
      </c>
      <c r="CO434" s="414">
        <v>55</v>
      </c>
      <c r="CP434" s="414">
        <v>61</v>
      </c>
    </row>
    <row r="437" spans="4:99" x14ac:dyDescent="0.2">
      <c r="D437" s="433">
        <v>90</v>
      </c>
      <c r="E437" s="433" t="s">
        <v>179</v>
      </c>
    </row>
    <row r="438" spans="4:99" x14ac:dyDescent="0.2">
      <c r="E438" s="414" t="s">
        <v>130</v>
      </c>
      <c r="F438" s="414">
        <v>1</v>
      </c>
      <c r="G438" s="414">
        <v>2</v>
      </c>
      <c r="H438" s="414">
        <v>3</v>
      </c>
      <c r="I438" s="414">
        <v>4</v>
      </c>
      <c r="J438" s="414">
        <v>5</v>
      </c>
      <c r="K438" s="414">
        <v>6</v>
      </c>
      <c r="L438" s="414">
        <v>7</v>
      </c>
      <c r="M438" s="414">
        <v>8</v>
      </c>
      <c r="N438" s="414">
        <v>9</v>
      </c>
      <c r="O438" s="414">
        <v>10</v>
      </c>
      <c r="P438" s="414">
        <v>11</v>
      </c>
      <c r="Q438" s="414">
        <v>12</v>
      </c>
      <c r="R438" s="414">
        <v>13</v>
      </c>
      <c r="S438" s="414">
        <v>14</v>
      </c>
      <c r="T438" s="414">
        <v>15</v>
      </c>
      <c r="U438" s="414">
        <v>16</v>
      </c>
      <c r="V438" s="414">
        <v>17</v>
      </c>
      <c r="W438" s="414">
        <v>18</v>
      </c>
      <c r="X438" s="414">
        <v>19</v>
      </c>
      <c r="Y438" s="414">
        <v>20</v>
      </c>
      <c r="Z438" s="414">
        <v>21</v>
      </c>
      <c r="AA438" s="414">
        <v>22</v>
      </c>
      <c r="AB438" s="414">
        <v>23</v>
      </c>
      <c r="AC438" s="414">
        <v>24</v>
      </c>
      <c r="AD438" s="414">
        <v>25</v>
      </c>
      <c r="AE438" s="414">
        <v>26</v>
      </c>
      <c r="AF438" s="414">
        <v>27</v>
      </c>
      <c r="AG438" s="414">
        <v>28</v>
      </c>
      <c r="AH438" s="414">
        <v>29</v>
      </c>
      <c r="AI438" s="414">
        <v>30</v>
      </c>
      <c r="AJ438" s="414">
        <v>31</v>
      </c>
      <c r="AK438" s="414">
        <v>32</v>
      </c>
      <c r="AL438" s="414">
        <v>33</v>
      </c>
      <c r="AM438" s="414">
        <v>34</v>
      </c>
      <c r="AN438" s="414">
        <v>35</v>
      </c>
      <c r="AO438" s="414">
        <v>36</v>
      </c>
      <c r="AP438" s="414">
        <v>37</v>
      </c>
      <c r="AQ438" s="414">
        <v>38</v>
      </c>
      <c r="AR438" s="414">
        <v>39</v>
      </c>
      <c r="AS438" s="414">
        <v>40</v>
      </c>
      <c r="AT438" s="414">
        <v>41</v>
      </c>
      <c r="AU438" s="414">
        <v>42</v>
      </c>
      <c r="AV438" s="414">
        <v>43</v>
      </c>
      <c r="AW438" s="414">
        <v>44</v>
      </c>
      <c r="AX438" s="414">
        <v>45</v>
      </c>
      <c r="AY438" s="414">
        <v>46</v>
      </c>
      <c r="AZ438" s="414">
        <v>47</v>
      </c>
      <c r="BA438" s="414">
        <v>48</v>
      </c>
      <c r="BB438" s="414">
        <v>49</v>
      </c>
      <c r="BC438" s="414">
        <v>50</v>
      </c>
      <c r="BD438" s="414">
        <v>51</v>
      </c>
      <c r="BE438" s="414">
        <v>52</v>
      </c>
      <c r="BF438" s="414">
        <v>53</v>
      </c>
      <c r="BG438" s="414">
        <v>54</v>
      </c>
      <c r="BH438" s="414">
        <v>55</v>
      </c>
      <c r="BI438" s="414">
        <v>56</v>
      </c>
      <c r="BJ438" s="414">
        <v>57</v>
      </c>
      <c r="BK438" s="414">
        <v>58</v>
      </c>
      <c r="BL438" s="414">
        <v>59</v>
      </c>
      <c r="BM438" s="414">
        <v>60</v>
      </c>
      <c r="BN438" s="414">
        <v>61</v>
      </c>
      <c r="BO438" s="414">
        <v>62</v>
      </c>
      <c r="BP438" s="414">
        <v>63</v>
      </c>
      <c r="BQ438" s="414">
        <v>64</v>
      </c>
      <c r="BR438" s="414">
        <v>65</v>
      </c>
      <c r="BS438" s="414">
        <v>66</v>
      </c>
      <c r="BT438" s="414">
        <v>67</v>
      </c>
      <c r="BU438" s="414">
        <v>68</v>
      </c>
      <c r="BV438" s="414">
        <v>69</v>
      </c>
      <c r="BW438" s="414">
        <v>70</v>
      </c>
      <c r="BX438" s="414">
        <v>71</v>
      </c>
      <c r="BY438" s="414">
        <v>72</v>
      </c>
      <c r="BZ438" s="414">
        <v>73</v>
      </c>
      <c r="CA438" s="414">
        <v>74</v>
      </c>
      <c r="CB438" s="414">
        <v>75</v>
      </c>
      <c r="CC438" s="414">
        <v>76</v>
      </c>
      <c r="CD438" s="414">
        <v>77</v>
      </c>
      <c r="CE438" s="414">
        <v>78</v>
      </c>
      <c r="CF438" s="414">
        <v>79</v>
      </c>
      <c r="CG438" s="414">
        <v>80</v>
      </c>
      <c r="CH438" s="414">
        <v>81</v>
      </c>
      <c r="CI438" s="414">
        <v>82</v>
      </c>
      <c r="CJ438" s="414">
        <v>83</v>
      </c>
      <c r="CK438" s="414">
        <v>84</v>
      </c>
      <c r="CL438" s="414">
        <v>85</v>
      </c>
      <c r="CM438" s="414">
        <v>86</v>
      </c>
      <c r="CN438" s="414">
        <v>87</v>
      </c>
      <c r="CO438" s="414">
        <v>88</v>
      </c>
      <c r="CP438" s="414">
        <v>89</v>
      </c>
      <c r="CQ438" s="414">
        <v>90</v>
      </c>
    </row>
    <row r="439" spans="4:99" x14ac:dyDescent="0.2">
      <c r="E439" s="414" t="s">
        <v>157</v>
      </c>
      <c r="F439" s="414">
        <v>50</v>
      </c>
      <c r="G439" s="414">
        <v>68</v>
      </c>
      <c r="H439" s="414">
        <v>22</v>
      </c>
      <c r="I439" s="414">
        <v>38</v>
      </c>
      <c r="J439" s="414">
        <v>12</v>
      </c>
      <c r="K439" s="414">
        <v>79</v>
      </c>
      <c r="L439" s="414">
        <v>70</v>
      </c>
      <c r="M439" s="414">
        <v>52</v>
      </c>
      <c r="N439" s="414">
        <v>6</v>
      </c>
      <c r="O439" s="414">
        <v>41</v>
      </c>
      <c r="P439" s="414">
        <v>19</v>
      </c>
      <c r="Q439" s="414">
        <v>4</v>
      </c>
      <c r="R439" s="414">
        <v>82</v>
      </c>
      <c r="S439" s="414">
        <v>87</v>
      </c>
      <c r="T439" s="414">
        <v>26</v>
      </c>
      <c r="U439" s="414">
        <v>90</v>
      </c>
      <c r="V439" s="414">
        <v>44</v>
      </c>
      <c r="W439" s="414">
        <v>64</v>
      </c>
      <c r="X439" s="414">
        <v>11</v>
      </c>
      <c r="Y439" s="414">
        <v>23</v>
      </c>
      <c r="Z439" s="414">
        <v>5</v>
      </c>
      <c r="AA439" s="414">
        <v>18</v>
      </c>
      <c r="AB439" s="414">
        <v>72</v>
      </c>
      <c r="AC439" s="414">
        <v>86</v>
      </c>
      <c r="AD439" s="414">
        <v>42</v>
      </c>
      <c r="AE439" s="414">
        <v>9</v>
      </c>
      <c r="AF439" s="414">
        <v>29</v>
      </c>
      <c r="AG439" s="414">
        <v>39</v>
      </c>
      <c r="AH439" s="414">
        <v>51</v>
      </c>
      <c r="AI439" s="414">
        <v>56</v>
      </c>
      <c r="AJ439" s="414">
        <v>55</v>
      </c>
      <c r="AK439" s="414">
        <v>24</v>
      </c>
      <c r="AL439" s="414">
        <v>69</v>
      </c>
      <c r="AM439" s="414">
        <v>71</v>
      </c>
      <c r="AN439" s="414">
        <v>32</v>
      </c>
      <c r="AO439" s="414">
        <v>60</v>
      </c>
      <c r="AP439" s="414">
        <v>73</v>
      </c>
      <c r="AQ439" s="414">
        <v>84</v>
      </c>
      <c r="AR439" s="414">
        <v>61</v>
      </c>
      <c r="AS439" s="414">
        <v>13</v>
      </c>
      <c r="AT439" s="414">
        <v>34</v>
      </c>
      <c r="AU439" s="414">
        <v>25</v>
      </c>
      <c r="AV439" s="414">
        <v>74</v>
      </c>
      <c r="AW439" s="414">
        <v>76</v>
      </c>
      <c r="AX439" s="414">
        <v>66</v>
      </c>
      <c r="AY439" s="414">
        <v>45</v>
      </c>
      <c r="AZ439" s="414">
        <v>63</v>
      </c>
      <c r="BA439" s="414">
        <v>77</v>
      </c>
      <c r="BB439" s="414">
        <v>36</v>
      </c>
      <c r="BC439" s="414">
        <v>33</v>
      </c>
      <c r="BD439" s="414">
        <v>20</v>
      </c>
      <c r="BE439" s="414">
        <v>8</v>
      </c>
      <c r="BF439" s="414">
        <v>57</v>
      </c>
      <c r="BG439" s="414">
        <v>1</v>
      </c>
      <c r="BH439" s="414">
        <v>47</v>
      </c>
      <c r="BI439" s="414">
        <v>14</v>
      </c>
      <c r="BJ439" s="414">
        <v>53</v>
      </c>
      <c r="BK439" s="414">
        <v>30</v>
      </c>
      <c r="BL439" s="414">
        <v>81</v>
      </c>
      <c r="BM439" s="414">
        <v>78</v>
      </c>
      <c r="BN439" s="414">
        <v>85</v>
      </c>
      <c r="BO439" s="414">
        <v>10</v>
      </c>
      <c r="BP439" s="414">
        <v>89</v>
      </c>
      <c r="BQ439" s="414">
        <v>48</v>
      </c>
      <c r="BR439" s="414">
        <v>27</v>
      </c>
      <c r="BS439" s="414">
        <v>54</v>
      </c>
      <c r="BT439" s="414">
        <v>80</v>
      </c>
      <c r="BU439" s="414">
        <v>62</v>
      </c>
      <c r="BV439" s="414">
        <v>28</v>
      </c>
      <c r="BW439" s="414">
        <v>88</v>
      </c>
      <c r="BX439" s="414">
        <v>49</v>
      </c>
      <c r="BY439" s="414">
        <v>3</v>
      </c>
      <c r="BZ439" s="414">
        <v>7</v>
      </c>
      <c r="CA439" s="414">
        <v>83</v>
      </c>
      <c r="CB439" s="414">
        <v>16</v>
      </c>
      <c r="CC439" s="414">
        <v>59</v>
      </c>
      <c r="CD439" s="414">
        <v>75</v>
      </c>
      <c r="CE439" s="414">
        <v>37</v>
      </c>
      <c r="CF439" s="414">
        <v>31</v>
      </c>
      <c r="CG439" s="414">
        <v>67</v>
      </c>
      <c r="CH439" s="414">
        <v>40</v>
      </c>
      <c r="CI439" s="414">
        <v>65</v>
      </c>
      <c r="CJ439" s="414">
        <v>2</v>
      </c>
      <c r="CK439" s="414">
        <v>58</v>
      </c>
      <c r="CL439" s="414">
        <v>46</v>
      </c>
      <c r="CM439" s="414">
        <v>35</v>
      </c>
      <c r="CN439" s="414">
        <v>15</v>
      </c>
      <c r="CO439" s="414">
        <v>17</v>
      </c>
      <c r="CP439" s="414">
        <v>21</v>
      </c>
      <c r="CQ439" s="414">
        <v>43</v>
      </c>
    </row>
    <row r="442" spans="4:99" x14ac:dyDescent="0.2">
      <c r="D442" s="433">
        <v>91</v>
      </c>
      <c r="E442" s="433" t="s">
        <v>179</v>
      </c>
    </row>
    <row r="443" spans="4:99" x14ac:dyDescent="0.2">
      <c r="E443" s="414" t="s">
        <v>130</v>
      </c>
      <c r="F443" s="414">
        <v>1</v>
      </c>
      <c r="G443" s="414">
        <v>2</v>
      </c>
      <c r="H443" s="414">
        <v>3</v>
      </c>
      <c r="I443" s="414">
        <v>4</v>
      </c>
      <c r="J443" s="414">
        <v>5</v>
      </c>
      <c r="K443" s="414">
        <v>6</v>
      </c>
      <c r="L443" s="414">
        <v>7</v>
      </c>
      <c r="M443" s="414">
        <v>8</v>
      </c>
      <c r="N443" s="414">
        <v>9</v>
      </c>
      <c r="O443" s="414">
        <v>10</v>
      </c>
      <c r="P443" s="414">
        <v>11</v>
      </c>
      <c r="Q443" s="414">
        <v>12</v>
      </c>
      <c r="R443" s="414">
        <v>13</v>
      </c>
      <c r="S443" s="414">
        <v>14</v>
      </c>
      <c r="T443" s="414">
        <v>15</v>
      </c>
      <c r="U443" s="414">
        <v>16</v>
      </c>
      <c r="V443" s="414">
        <v>17</v>
      </c>
      <c r="W443" s="414">
        <v>18</v>
      </c>
      <c r="X443" s="414">
        <v>19</v>
      </c>
      <c r="Y443" s="414">
        <v>20</v>
      </c>
      <c r="Z443" s="414">
        <v>21</v>
      </c>
      <c r="AA443" s="414">
        <v>22</v>
      </c>
      <c r="AB443" s="414">
        <v>23</v>
      </c>
      <c r="AC443" s="414">
        <v>24</v>
      </c>
      <c r="AD443" s="414">
        <v>25</v>
      </c>
      <c r="AE443" s="414">
        <v>26</v>
      </c>
      <c r="AF443" s="414">
        <v>27</v>
      </c>
      <c r="AG443" s="414">
        <v>28</v>
      </c>
      <c r="AH443" s="414">
        <v>29</v>
      </c>
      <c r="AI443" s="414">
        <v>30</v>
      </c>
      <c r="AJ443" s="414">
        <v>31</v>
      </c>
      <c r="AK443" s="414">
        <v>32</v>
      </c>
      <c r="AL443" s="414">
        <v>33</v>
      </c>
      <c r="AM443" s="414">
        <v>34</v>
      </c>
      <c r="AN443" s="414">
        <v>35</v>
      </c>
      <c r="AO443" s="414">
        <v>36</v>
      </c>
      <c r="AP443" s="414">
        <v>37</v>
      </c>
      <c r="AQ443" s="414">
        <v>38</v>
      </c>
      <c r="AR443" s="414">
        <v>39</v>
      </c>
      <c r="AS443" s="414">
        <v>40</v>
      </c>
      <c r="AT443" s="414">
        <v>41</v>
      </c>
      <c r="AU443" s="414">
        <v>42</v>
      </c>
      <c r="AV443" s="414">
        <v>43</v>
      </c>
      <c r="AW443" s="414">
        <v>44</v>
      </c>
      <c r="AX443" s="414">
        <v>45</v>
      </c>
      <c r="AY443" s="414">
        <v>46</v>
      </c>
      <c r="AZ443" s="414">
        <v>47</v>
      </c>
      <c r="BA443" s="414">
        <v>48</v>
      </c>
      <c r="BB443" s="414">
        <v>49</v>
      </c>
      <c r="BC443" s="414">
        <v>50</v>
      </c>
      <c r="BD443" s="414">
        <v>51</v>
      </c>
      <c r="BE443" s="414">
        <v>52</v>
      </c>
      <c r="BF443" s="414">
        <v>53</v>
      </c>
      <c r="BG443" s="414">
        <v>54</v>
      </c>
      <c r="BH443" s="414">
        <v>55</v>
      </c>
      <c r="BI443" s="414">
        <v>56</v>
      </c>
      <c r="BJ443" s="414">
        <v>57</v>
      </c>
      <c r="BK443" s="414">
        <v>58</v>
      </c>
      <c r="BL443" s="414">
        <v>59</v>
      </c>
      <c r="BM443" s="414">
        <v>60</v>
      </c>
      <c r="BN443" s="414">
        <v>61</v>
      </c>
      <c r="BO443" s="414">
        <v>62</v>
      </c>
      <c r="BP443" s="414">
        <v>63</v>
      </c>
      <c r="BQ443" s="414">
        <v>64</v>
      </c>
      <c r="BR443" s="414">
        <v>65</v>
      </c>
      <c r="BS443" s="414">
        <v>66</v>
      </c>
      <c r="BT443" s="414">
        <v>67</v>
      </c>
      <c r="BU443" s="414">
        <v>68</v>
      </c>
      <c r="BV443" s="414">
        <v>69</v>
      </c>
      <c r="BW443" s="414">
        <v>70</v>
      </c>
      <c r="BX443" s="414">
        <v>71</v>
      </c>
      <c r="BY443" s="414">
        <v>72</v>
      </c>
      <c r="BZ443" s="414">
        <v>73</v>
      </c>
      <c r="CA443" s="414">
        <v>74</v>
      </c>
      <c r="CB443" s="414">
        <v>75</v>
      </c>
      <c r="CC443" s="414">
        <v>76</v>
      </c>
      <c r="CD443" s="414">
        <v>77</v>
      </c>
      <c r="CE443" s="414">
        <v>78</v>
      </c>
      <c r="CF443" s="414">
        <v>79</v>
      </c>
      <c r="CH443" s="414">
        <v>80</v>
      </c>
      <c r="CI443" s="414">
        <v>81</v>
      </c>
      <c r="CJ443" s="414">
        <v>82</v>
      </c>
      <c r="CK443" s="414">
        <v>83</v>
      </c>
      <c r="CM443" s="414">
        <v>84</v>
      </c>
      <c r="CN443" s="414">
        <v>85</v>
      </c>
      <c r="CO443" s="414">
        <v>86</v>
      </c>
      <c r="CP443" s="414">
        <v>87</v>
      </c>
      <c r="CR443" s="414">
        <v>88</v>
      </c>
      <c r="CS443" s="414">
        <v>89</v>
      </c>
      <c r="CT443" s="414">
        <v>90</v>
      </c>
      <c r="CU443" s="414">
        <v>91</v>
      </c>
    </row>
    <row r="444" spans="4:99" x14ac:dyDescent="0.2">
      <c r="E444" s="414" t="s">
        <v>157</v>
      </c>
      <c r="F444" s="414">
        <v>59</v>
      </c>
      <c r="G444" s="414">
        <v>3</v>
      </c>
      <c r="H444" s="414">
        <v>42</v>
      </c>
      <c r="I444" s="414">
        <v>27</v>
      </c>
      <c r="J444" s="414">
        <v>80</v>
      </c>
      <c r="K444" s="414">
        <v>75</v>
      </c>
      <c r="L444" s="414">
        <v>83</v>
      </c>
      <c r="M444" s="414">
        <v>47</v>
      </c>
      <c r="N444" s="414">
        <v>41</v>
      </c>
      <c r="O444" s="414">
        <v>6</v>
      </c>
      <c r="P444" s="414">
        <v>74</v>
      </c>
      <c r="Q444" s="414">
        <v>82</v>
      </c>
      <c r="R444" s="414">
        <v>67</v>
      </c>
      <c r="S444" s="414">
        <v>63</v>
      </c>
      <c r="T444" s="414">
        <v>84</v>
      </c>
      <c r="U444" s="414">
        <v>44</v>
      </c>
      <c r="V444" s="414">
        <v>9</v>
      </c>
      <c r="W444" s="414">
        <v>40</v>
      </c>
      <c r="X444" s="414">
        <v>17</v>
      </c>
      <c r="Y444" s="414">
        <v>76</v>
      </c>
      <c r="Z444" s="414">
        <v>79</v>
      </c>
      <c r="AA444" s="414">
        <v>91</v>
      </c>
      <c r="AB444" s="414">
        <v>7</v>
      </c>
      <c r="AC444" s="414">
        <v>21</v>
      </c>
      <c r="AD444" s="414">
        <v>66</v>
      </c>
      <c r="AE444" s="414">
        <v>20</v>
      </c>
      <c r="AF444" s="414">
        <v>4</v>
      </c>
      <c r="AG444" s="414">
        <v>49</v>
      </c>
      <c r="AH444" s="414">
        <v>88</v>
      </c>
      <c r="AI444" s="414">
        <v>31</v>
      </c>
      <c r="AJ444" s="414">
        <v>34</v>
      </c>
      <c r="AK444" s="414">
        <v>39</v>
      </c>
      <c r="AL444" s="414">
        <v>81</v>
      </c>
      <c r="AM444" s="414">
        <v>56</v>
      </c>
      <c r="AN444" s="414">
        <v>11</v>
      </c>
      <c r="AO444" s="414">
        <v>50</v>
      </c>
      <c r="AP444" s="414">
        <v>69</v>
      </c>
      <c r="AQ444" s="414">
        <v>85</v>
      </c>
      <c r="AR444" s="414">
        <v>72</v>
      </c>
      <c r="AS444" s="414">
        <v>53</v>
      </c>
      <c r="AT444" s="414">
        <v>45</v>
      </c>
      <c r="AU444" s="414">
        <v>86</v>
      </c>
      <c r="AV444" s="414">
        <v>54</v>
      </c>
      <c r="AW444" s="414">
        <v>26</v>
      </c>
      <c r="AX444" s="414">
        <v>46</v>
      </c>
      <c r="AY444" s="414">
        <v>5</v>
      </c>
      <c r="AZ444" s="414">
        <v>60</v>
      </c>
      <c r="BA444" s="414">
        <v>19</v>
      </c>
      <c r="BB444" s="414">
        <v>77</v>
      </c>
      <c r="BC444" s="414">
        <v>51</v>
      </c>
      <c r="BD444" s="414">
        <v>14</v>
      </c>
      <c r="BE444" s="414">
        <v>70</v>
      </c>
      <c r="BF444" s="414">
        <v>25</v>
      </c>
      <c r="BG444" s="414">
        <v>43</v>
      </c>
      <c r="BH444" s="414">
        <v>36</v>
      </c>
      <c r="BI444" s="414">
        <v>87</v>
      </c>
      <c r="BJ444" s="414">
        <v>18</v>
      </c>
      <c r="BK444" s="414">
        <v>35</v>
      </c>
      <c r="BL444" s="414">
        <v>1</v>
      </c>
      <c r="BM444" s="414">
        <v>13</v>
      </c>
      <c r="BN444" s="414">
        <v>15</v>
      </c>
      <c r="BO444" s="414">
        <v>38</v>
      </c>
      <c r="BP444" s="414">
        <v>2</v>
      </c>
      <c r="BQ444" s="414">
        <v>61</v>
      </c>
      <c r="BR444" s="414">
        <v>90</v>
      </c>
      <c r="BS444" s="414">
        <v>24</v>
      </c>
      <c r="BT444" s="414">
        <v>28</v>
      </c>
      <c r="BU444" s="414">
        <v>52</v>
      </c>
      <c r="BV444" s="414">
        <v>37</v>
      </c>
      <c r="BW444" s="414">
        <v>78</v>
      </c>
      <c r="BX444" s="414">
        <v>30</v>
      </c>
      <c r="BY444" s="414">
        <v>73</v>
      </c>
      <c r="BZ444" s="414">
        <v>12</v>
      </c>
      <c r="CA444" s="414">
        <v>33</v>
      </c>
      <c r="CB444" s="414">
        <v>89</v>
      </c>
      <c r="CC444" s="414">
        <v>64</v>
      </c>
      <c r="CD444" s="414">
        <v>48</v>
      </c>
      <c r="CE444" s="414">
        <v>32</v>
      </c>
      <c r="CF444" s="414">
        <v>57</v>
      </c>
      <c r="CH444" s="414">
        <v>10</v>
      </c>
      <c r="CI444" s="414">
        <v>68</v>
      </c>
      <c r="CJ444" s="414">
        <v>22</v>
      </c>
      <c r="CK444" s="414">
        <v>58</v>
      </c>
      <c r="CM444" s="414">
        <v>65</v>
      </c>
      <c r="CN444" s="414">
        <v>8</v>
      </c>
      <c r="CO444" s="414">
        <v>55</v>
      </c>
      <c r="CP444" s="414">
        <v>71</v>
      </c>
      <c r="CR444" s="414">
        <v>29</v>
      </c>
      <c r="CS444" s="414">
        <v>23</v>
      </c>
      <c r="CT444" s="414">
        <v>62</v>
      </c>
      <c r="CU444" s="414">
        <v>16</v>
      </c>
    </row>
    <row r="447" spans="4:99" x14ac:dyDescent="0.2">
      <c r="D447" s="433">
        <v>92</v>
      </c>
      <c r="E447" s="433" t="s">
        <v>179</v>
      </c>
    </row>
    <row r="448" spans="4:99" x14ac:dyDescent="0.2">
      <c r="E448" s="414" t="s">
        <v>130</v>
      </c>
      <c r="F448" s="414">
        <v>1</v>
      </c>
      <c r="G448" s="414">
        <v>2</v>
      </c>
      <c r="H448" s="414">
        <v>3</v>
      </c>
      <c r="I448" s="414">
        <v>4</v>
      </c>
      <c r="J448" s="414">
        <v>5</v>
      </c>
      <c r="K448" s="414">
        <v>6</v>
      </c>
      <c r="L448" s="414">
        <v>7</v>
      </c>
      <c r="M448" s="414">
        <v>8</v>
      </c>
      <c r="N448" s="414">
        <v>9</v>
      </c>
      <c r="O448" s="414">
        <v>10</v>
      </c>
      <c r="P448" s="414">
        <v>11</v>
      </c>
      <c r="Q448" s="414">
        <v>12</v>
      </c>
      <c r="R448" s="414">
        <v>13</v>
      </c>
      <c r="S448" s="414">
        <v>14</v>
      </c>
      <c r="T448" s="414">
        <v>15</v>
      </c>
      <c r="U448" s="414">
        <v>16</v>
      </c>
      <c r="V448" s="414">
        <v>17</v>
      </c>
      <c r="W448" s="414">
        <v>18</v>
      </c>
      <c r="X448" s="414">
        <v>19</v>
      </c>
      <c r="Y448" s="414">
        <v>20</v>
      </c>
      <c r="Z448" s="414">
        <v>21</v>
      </c>
      <c r="AA448" s="414">
        <v>22</v>
      </c>
      <c r="AB448" s="414">
        <v>23</v>
      </c>
      <c r="AC448" s="414">
        <v>24</v>
      </c>
      <c r="AD448" s="414">
        <v>25</v>
      </c>
      <c r="AE448" s="414">
        <v>26</v>
      </c>
      <c r="AF448" s="414">
        <v>27</v>
      </c>
      <c r="AG448" s="414">
        <v>28</v>
      </c>
      <c r="AH448" s="414">
        <v>29</v>
      </c>
      <c r="AI448" s="414">
        <v>30</v>
      </c>
      <c r="AJ448" s="414">
        <v>31</v>
      </c>
      <c r="AK448" s="414">
        <v>32</v>
      </c>
      <c r="AL448" s="414">
        <v>33</v>
      </c>
      <c r="AM448" s="414">
        <v>34</v>
      </c>
      <c r="AN448" s="414">
        <v>35</v>
      </c>
      <c r="AO448" s="414">
        <v>36</v>
      </c>
      <c r="AP448" s="414">
        <v>37</v>
      </c>
      <c r="AQ448" s="414">
        <v>38</v>
      </c>
      <c r="AR448" s="414">
        <v>39</v>
      </c>
      <c r="AS448" s="414">
        <v>40</v>
      </c>
      <c r="AT448" s="414">
        <v>41</v>
      </c>
      <c r="AU448" s="414">
        <v>42</v>
      </c>
      <c r="AV448" s="414">
        <v>43</v>
      </c>
      <c r="AW448" s="414">
        <v>44</v>
      </c>
      <c r="AX448" s="414">
        <v>45</v>
      </c>
      <c r="AY448" s="414">
        <v>46</v>
      </c>
      <c r="AZ448" s="414">
        <v>47</v>
      </c>
      <c r="BA448" s="414">
        <v>48</v>
      </c>
      <c r="BB448" s="414">
        <v>49</v>
      </c>
      <c r="BC448" s="414">
        <v>50</v>
      </c>
      <c r="BD448" s="414">
        <v>51</v>
      </c>
      <c r="BE448" s="414">
        <v>52</v>
      </c>
      <c r="BF448" s="414">
        <v>53</v>
      </c>
      <c r="BG448" s="414">
        <v>54</v>
      </c>
      <c r="BH448" s="414">
        <v>55</v>
      </c>
      <c r="BI448" s="414">
        <v>56</v>
      </c>
      <c r="BJ448" s="414">
        <v>57</v>
      </c>
      <c r="BK448" s="414">
        <v>58</v>
      </c>
      <c r="BL448" s="414">
        <v>59</v>
      </c>
      <c r="BM448" s="414">
        <v>60</v>
      </c>
      <c r="BN448" s="414">
        <v>61</v>
      </c>
      <c r="BO448" s="414">
        <v>62</v>
      </c>
      <c r="BP448" s="414">
        <v>63</v>
      </c>
      <c r="BQ448" s="414">
        <v>64</v>
      </c>
      <c r="BR448" s="414">
        <v>65</v>
      </c>
      <c r="BS448" s="414">
        <v>66</v>
      </c>
      <c r="BT448" s="414">
        <v>67</v>
      </c>
      <c r="BU448" s="414">
        <v>68</v>
      </c>
      <c r="BV448" s="414">
        <v>69</v>
      </c>
      <c r="BW448" s="414">
        <v>70</v>
      </c>
      <c r="BX448" s="414">
        <v>71</v>
      </c>
      <c r="BY448" s="414">
        <v>72</v>
      </c>
      <c r="BZ448" s="414">
        <v>73</v>
      </c>
      <c r="CA448" s="414">
        <v>74</v>
      </c>
      <c r="CB448" s="414">
        <v>75</v>
      </c>
      <c r="CC448" s="414">
        <v>76</v>
      </c>
      <c r="CD448" s="414">
        <v>77</v>
      </c>
      <c r="CE448" s="414">
        <v>78</v>
      </c>
      <c r="CF448" s="414">
        <v>79</v>
      </c>
      <c r="CG448" s="414">
        <v>80</v>
      </c>
      <c r="CH448" s="414">
        <v>81</v>
      </c>
      <c r="CI448" s="414">
        <v>82</v>
      </c>
      <c r="CJ448" s="414">
        <v>83</v>
      </c>
      <c r="CK448" s="414">
        <v>84</v>
      </c>
      <c r="CM448" s="414">
        <v>85</v>
      </c>
      <c r="CN448" s="414">
        <v>86</v>
      </c>
      <c r="CO448" s="414">
        <v>87</v>
      </c>
      <c r="CP448" s="414">
        <v>88</v>
      </c>
      <c r="CR448" s="414">
        <v>89</v>
      </c>
      <c r="CS448" s="414">
        <v>90</v>
      </c>
      <c r="CT448" s="414">
        <v>91</v>
      </c>
      <c r="CU448" s="414">
        <v>92</v>
      </c>
    </row>
    <row r="449" spans="4:100" x14ac:dyDescent="0.2">
      <c r="E449" s="414" t="s">
        <v>157</v>
      </c>
      <c r="F449" s="414">
        <v>75</v>
      </c>
      <c r="G449" s="414">
        <v>55</v>
      </c>
      <c r="H449" s="414">
        <v>67</v>
      </c>
      <c r="I449" s="414">
        <v>56</v>
      </c>
      <c r="J449" s="414">
        <v>23</v>
      </c>
      <c r="K449" s="414">
        <v>20</v>
      </c>
      <c r="L449" s="414">
        <v>8</v>
      </c>
      <c r="M449" s="414">
        <v>4</v>
      </c>
      <c r="N449" s="414">
        <v>85</v>
      </c>
      <c r="O449" s="414">
        <v>51</v>
      </c>
      <c r="P449" s="414">
        <v>60</v>
      </c>
      <c r="Q449" s="414">
        <v>84</v>
      </c>
      <c r="R449" s="414">
        <v>2</v>
      </c>
      <c r="S449" s="414">
        <v>37</v>
      </c>
      <c r="T449" s="414">
        <v>71</v>
      </c>
      <c r="U449" s="414">
        <v>64</v>
      </c>
      <c r="V449" s="414">
        <v>91</v>
      </c>
      <c r="W449" s="414">
        <v>70</v>
      </c>
      <c r="X449" s="414">
        <v>1</v>
      </c>
      <c r="Y449" s="414">
        <v>27</v>
      </c>
      <c r="Z449" s="414">
        <v>40</v>
      </c>
      <c r="AA449" s="414">
        <v>78</v>
      </c>
      <c r="AB449" s="414">
        <v>57</v>
      </c>
      <c r="AC449" s="414">
        <v>53</v>
      </c>
      <c r="AD449" s="414">
        <v>32</v>
      </c>
      <c r="AE449" s="414">
        <v>24</v>
      </c>
      <c r="AF449" s="414">
        <v>87</v>
      </c>
      <c r="AG449" s="414">
        <v>90</v>
      </c>
      <c r="AH449" s="414">
        <v>43</v>
      </c>
      <c r="AI449" s="414">
        <v>58</v>
      </c>
      <c r="AJ449" s="414">
        <v>19</v>
      </c>
      <c r="AK449" s="414">
        <v>48</v>
      </c>
      <c r="AL449" s="414">
        <v>34</v>
      </c>
      <c r="AM449" s="414">
        <v>26</v>
      </c>
      <c r="AN449" s="414">
        <v>6</v>
      </c>
      <c r="AO449" s="414">
        <v>79</v>
      </c>
      <c r="AP449" s="414">
        <v>28</v>
      </c>
      <c r="AQ449" s="414">
        <v>62</v>
      </c>
      <c r="AR449" s="414">
        <v>66</v>
      </c>
      <c r="AS449" s="414">
        <v>86</v>
      </c>
      <c r="AT449" s="414">
        <v>54</v>
      </c>
      <c r="AU449" s="414">
        <v>73</v>
      </c>
      <c r="AV449" s="414">
        <v>7</v>
      </c>
      <c r="AW449" s="414">
        <v>68</v>
      </c>
      <c r="AX449" s="414">
        <v>21</v>
      </c>
      <c r="AY449" s="414">
        <v>92</v>
      </c>
      <c r="AZ449" s="414">
        <v>38</v>
      </c>
      <c r="BA449" s="414">
        <v>52</v>
      </c>
      <c r="BB449" s="414">
        <v>61</v>
      </c>
      <c r="BC449" s="414">
        <v>72</v>
      </c>
      <c r="BD449" s="414">
        <v>25</v>
      </c>
      <c r="BE449" s="414">
        <v>13</v>
      </c>
      <c r="BF449" s="414">
        <v>30</v>
      </c>
      <c r="BG449" s="414">
        <v>89</v>
      </c>
      <c r="BH449" s="414">
        <v>41</v>
      </c>
      <c r="BI449" s="414">
        <v>5</v>
      </c>
      <c r="BJ449" s="414">
        <v>44</v>
      </c>
      <c r="BK449" s="414">
        <v>10</v>
      </c>
      <c r="BL449" s="414">
        <v>82</v>
      </c>
      <c r="BM449" s="414">
        <v>11</v>
      </c>
      <c r="BN449" s="414">
        <v>65</v>
      </c>
      <c r="BO449" s="414">
        <v>69</v>
      </c>
      <c r="BP449" s="414">
        <v>74</v>
      </c>
      <c r="BQ449" s="414">
        <v>36</v>
      </c>
      <c r="BR449" s="414">
        <v>16</v>
      </c>
      <c r="BS449" s="414">
        <v>14</v>
      </c>
      <c r="BT449" s="414">
        <v>45</v>
      </c>
      <c r="BU449" s="414">
        <v>22</v>
      </c>
      <c r="BV449" s="414">
        <v>83</v>
      </c>
      <c r="BW449" s="414">
        <v>18</v>
      </c>
      <c r="BX449" s="414">
        <v>15</v>
      </c>
      <c r="BY449" s="414">
        <v>3</v>
      </c>
      <c r="BZ449" s="414">
        <v>88</v>
      </c>
      <c r="CA449" s="414">
        <v>46</v>
      </c>
      <c r="CB449" s="414">
        <v>31</v>
      </c>
      <c r="CC449" s="414">
        <v>49</v>
      </c>
      <c r="CD449" s="414">
        <v>33</v>
      </c>
      <c r="CE449" s="414">
        <v>29</v>
      </c>
      <c r="CF449" s="414">
        <v>81</v>
      </c>
      <c r="CG449" s="414">
        <v>12</v>
      </c>
      <c r="CH449" s="414">
        <v>50</v>
      </c>
      <c r="CI449" s="414">
        <v>59</v>
      </c>
      <c r="CJ449" s="414">
        <v>35</v>
      </c>
      <c r="CK449" s="414">
        <v>76</v>
      </c>
      <c r="CM449" s="414">
        <v>9</v>
      </c>
      <c r="CN449" s="414">
        <v>63</v>
      </c>
      <c r="CO449" s="414">
        <v>77</v>
      </c>
      <c r="CP449" s="414">
        <v>47</v>
      </c>
      <c r="CR449" s="414">
        <v>39</v>
      </c>
      <c r="CS449" s="414">
        <v>80</v>
      </c>
      <c r="CT449" s="414">
        <v>17</v>
      </c>
      <c r="CU449" s="414">
        <v>42</v>
      </c>
    </row>
    <row r="452" spans="4:100" x14ac:dyDescent="0.2">
      <c r="D452" s="433">
        <v>93</v>
      </c>
      <c r="E452" s="433" t="s">
        <v>179</v>
      </c>
    </row>
    <row r="453" spans="4:100" x14ac:dyDescent="0.2">
      <c r="E453" s="414" t="s">
        <v>130</v>
      </c>
      <c r="F453" s="414">
        <v>1</v>
      </c>
      <c r="G453" s="414">
        <v>2</v>
      </c>
      <c r="H453" s="414">
        <v>3</v>
      </c>
      <c r="I453" s="414">
        <v>4</v>
      </c>
      <c r="J453" s="414">
        <v>5</v>
      </c>
      <c r="K453" s="414">
        <v>6</v>
      </c>
      <c r="L453" s="414">
        <v>7</v>
      </c>
      <c r="M453" s="414">
        <v>8</v>
      </c>
      <c r="N453" s="414">
        <v>9</v>
      </c>
      <c r="O453" s="414">
        <v>10</v>
      </c>
      <c r="P453" s="414">
        <v>11</v>
      </c>
      <c r="Q453" s="414">
        <v>12</v>
      </c>
      <c r="R453" s="414">
        <v>13</v>
      </c>
      <c r="S453" s="414">
        <v>14</v>
      </c>
      <c r="T453" s="414">
        <v>15</v>
      </c>
      <c r="U453" s="414">
        <v>16</v>
      </c>
      <c r="V453" s="414">
        <v>17</v>
      </c>
      <c r="W453" s="414">
        <v>18</v>
      </c>
      <c r="X453" s="414">
        <v>19</v>
      </c>
      <c r="Y453" s="414">
        <v>20</v>
      </c>
      <c r="Z453" s="414">
        <v>21</v>
      </c>
      <c r="AA453" s="414">
        <v>22</v>
      </c>
      <c r="AB453" s="414">
        <v>23</v>
      </c>
      <c r="AC453" s="414">
        <v>24</v>
      </c>
      <c r="AD453" s="414">
        <v>25</v>
      </c>
      <c r="AE453" s="414">
        <v>26</v>
      </c>
      <c r="AF453" s="414">
        <v>27</v>
      </c>
      <c r="AG453" s="414">
        <v>28</v>
      </c>
      <c r="AH453" s="414">
        <v>29</v>
      </c>
      <c r="AI453" s="414">
        <v>30</v>
      </c>
      <c r="AJ453" s="414">
        <v>31</v>
      </c>
      <c r="AK453" s="414">
        <v>32</v>
      </c>
      <c r="AL453" s="414">
        <v>33</v>
      </c>
      <c r="AM453" s="414">
        <v>34</v>
      </c>
      <c r="AN453" s="414">
        <v>35</v>
      </c>
      <c r="AO453" s="414">
        <v>36</v>
      </c>
      <c r="AP453" s="414">
        <v>37</v>
      </c>
      <c r="AQ453" s="414">
        <v>38</v>
      </c>
      <c r="AR453" s="414">
        <v>39</v>
      </c>
      <c r="AS453" s="414">
        <v>40</v>
      </c>
      <c r="AT453" s="414">
        <v>41</v>
      </c>
      <c r="AU453" s="414">
        <v>42</v>
      </c>
      <c r="AV453" s="414">
        <v>43</v>
      </c>
      <c r="AW453" s="414">
        <v>44</v>
      </c>
      <c r="AX453" s="414">
        <v>45</v>
      </c>
      <c r="AY453" s="414">
        <v>46</v>
      </c>
      <c r="AZ453" s="414">
        <v>47</v>
      </c>
      <c r="BA453" s="414">
        <v>48</v>
      </c>
      <c r="BB453" s="414">
        <v>49</v>
      </c>
      <c r="BC453" s="414">
        <v>50</v>
      </c>
      <c r="BD453" s="414">
        <v>51</v>
      </c>
      <c r="BE453" s="414">
        <v>52</v>
      </c>
      <c r="BF453" s="414">
        <v>53</v>
      </c>
      <c r="BG453" s="414">
        <v>54</v>
      </c>
      <c r="BH453" s="414">
        <v>55</v>
      </c>
      <c r="BI453" s="414">
        <v>56</v>
      </c>
      <c r="BJ453" s="414">
        <v>57</v>
      </c>
      <c r="BK453" s="414">
        <v>58</v>
      </c>
      <c r="BL453" s="414">
        <v>59</v>
      </c>
      <c r="BM453" s="414">
        <v>60</v>
      </c>
      <c r="BN453" s="414">
        <v>61</v>
      </c>
      <c r="BO453" s="414">
        <v>62</v>
      </c>
      <c r="BP453" s="414">
        <v>63</v>
      </c>
      <c r="BQ453" s="414">
        <v>64</v>
      </c>
      <c r="BR453" s="414">
        <v>65</v>
      </c>
      <c r="BS453" s="414">
        <v>66</v>
      </c>
      <c r="BT453" s="414">
        <v>67</v>
      </c>
      <c r="BU453" s="414">
        <v>68</v>
      </c>
      <c r="BV453" s="414">
        <v>69</v>
      </c>
      <c r="BW453" s="414">
        <v>70</v>
      </c>
      <c r="BX453" s="414">
        <v>71</v>
      </c>
      <c r="BY453" s="414">
        <v>72</v>
      </c>
      <c r="BZ453" s="414">
        <v>73</v>
      </c>
      <c r="CA453" s="414">
        <v>74</v>
      </c>
      <c r="CB453" s="414">
        <v>75</v>
      </c>
      <c r="CC453" s="414">
        <v>76</v>
      </c>
      <c r="CD453" s="414">
        <v>77</v>
      </c>
      <c r="CE453" s="414">
        <v>78</v>
      </c>
      <c r="CF453" s="414">
        <v>79</v>
      </c>
      <c r="CG453" s="414">
        <v>80</v>
      </c>
      <c r="CH453" s="414">
        <v>81</v>
      </c>
      <c r="CI453" s="414">
        <v>82</v>
      </c>
      <c r="CJ453" s="414">
        <v>83</v>
      </c>
      <c r="CK453" s="414">
        <v>84</v>
      </c>
      <c r="CL453" s="414">
        <v>85</v>
      </c>
      <c r="CM453" s="414">
        <v>86</v>
      </c>
      <c r="CN453" s="414">
        <v>87</v>
      </c>
      <c r="CO453" s="414">
        <v>88</v>
      </c>
      <c r="CP453" s="414">
        <v>89</v>
      </c>
      <c r="CR453" s="414">
        <v>90</v>
      </c>
      <c r="CS453" s="414">
        <v>91</v>
      </c>
      <c r="CT453" s="414">
        <v>92</v>
      </c>
      <c r="CU453" s="414">
        <v>93</v>
      </c>
    </row>
    <row r="454" spans="4:100" x14ac:dyDescent="0.2">
      <c r="E454" s="414" t="s">
        <v>157</v>
      </c>
      <c r="F454" s="414">
        <v>44</v>
      </c>
      <c r="G454" s="414">
        <v>63</v>
      </c>
      <c r="H454" s="414">
        <v>91</v>
      </c>
      <c r="I454" s="414">
        <v>77</v>
      </c>
      <c r="J454" s="414">
        <v>36</v>
      </c>
      <c r="K454" s="414">
        <v>15</v>
      </c>
      <c r="L454" s="414">
        <v>48</v>
      </c>
      <c r="M454" s="414">
        <v>39</v>
      </c>
      <c r="N454" s="414">
        <v>68</v>
      </c>
      <c r="O454" s="414">
        <v>21</v>
      </c>
      <c r="P454" s="414">
        <v>50</v>
      </c>
      <c r="Q454" s="414">
        <v>18</v>
      </c>
      <c r="R454" s="414">
        <v>62</v>
      </c>
      <c r="S454" s="414">
        <v>73</v>
      </c>
      <c r="T454" s="414">
        <v>42</v>
      </c>
      <c r="U454" s="414">
        <v>29</v>
      </c>
      <c r="V454" s="414">
        <v>65</v>
      </c>
      <c r="W454" s="414">
        <v>40</v>
      </c>
      <c r="X454" s="414">
        <v>52</v>
      </c>
      <c r="Y454" s="414">
        <v>71</v>
      </c>
      <c r="Z454" s="414">
        <v>89</v>
      </c>
      <c r="AA454" s="414">
        <v>38</v>
      </c>
      <c r="AB454" s="414">
        <v>67</v>
      </c>
      <c r="AC454" s="414">
        <v>56</v>
      </c>
      <c r="AD454" s="414">
        <v>76</v>
      </c>
      <c r="AE454" s="414">
        <v>70</v>
      </c>
      <c r="AF454" s="414">
        <v>23</v>
      </c>
      <c r="AG454" s="414">
        <v>12</v>
      </c>
      <c r="AH454" s="414">
        <v>16</v>
      </c>
      <c r="AI454" s="414">
        <v>46</v>
      </c>
      <c r="AJ454" s="414">
        <v>93</v>
      </c>
      <c r="AK454" s="414">
        <v>69</v>
      </c>
      <c r="AL454" s="414">
        <v>2</v>
      </c>
      <c r="AM454" s="414">
        <v>32</v>
      </c>
      <c r="AN454" s="414">
        <v>6</v>
      </c>
      <c r="AO454" s="414">
        <v>4</v>
      </c>
      <c r="AP454" s="414">
        <v>92</v>
      </c>
      <c r="AQ454" s="414">
        <v>82</v>
      </c>
      <c r="AR454" s="414">
        <v>41</v>
      </c>
      <c r="AS454" s="414">
        <v>88</v>
      </c>
      <c r="AT454" s="414">
        <v>60</v>
      </c>
      <c r="AU454" s="414">
        <v>8</v>
      </c>
      <c r="AV454" s="414">
        <v>45</v>
      </c>
      <c r="AW454" s="414">
        <v>86</v>
      </c>
      <c r="AX454" s="414">
        <v>61</v>
      </c>
      <c r="AY454" s="414">
        <v>80</v>
      </c>
      <c r="AZ454" s="414">
        <v>34</v>
      </c>
      <c r="BA454" s="414">
        <v>74</v>
      </c>
      <c r="BB454" s="414">
        <v>22</v>
      </c>
      <c r="BC454" s="414">
        <v>57</v>
      </c>
      <c r="BD454" s="414">
        <v>9</v>
      </c>
      <c r="BE454" s="414">
        <v>28</v>
      </c>
      <c r="BF454" s="414">
        <v>5</v>
      </c>
      <c r="BG454" s="414">
        <v>66</v>
      </c>
      <c r="BH454" s="414">
        <v>51</v>
      </c>
      <c r="BI454" s="414">
        <v>24</v>
      </c>
      <c r="BJ454" s="414">
        <v>13</v>
      </c>
      <c r="BK454" s="414">
        <v>75</v>
      </c>
      <c r="BL454" s="414">
        <v>53</v>
      </c>
      <c r="BM454" s="414">
        <v>90</v>
      </c>
      <c r="BN454" s="414">
        <v>19</v>
      </c>
      <c r="BO454" s="414">
        <v>59</v>
      </c>
      <c r="BP454" s="414">
        <v>10</v>
      </c>
      <c r="BQ454" s="414">
        <v>11</v>
      </c>
      <c r="BR454" s="414">
        <v>47</v>
      </c>
      <c r="BS454" s="414">
        <v>84</v>
      </c>
      <c r="BT454" s="414">
        <v>79</v>
      </c>
      <c r="BU454" s="414">
        <v>17</v>
      </c>
      <c r="BV454" s="414">
        <v>58</v>
      </c>
      <c r="BW454" s="414">
        <v>3</v>
      </c>
      <c r="BX454" s="414">
        <v>35</v>
      </c>
      <c r="BY454" s="414">
        <v>20</v>
      </c>
      <c r="BZ454" s="414">
        <v>14</v>
      </c>
      <c r="CA454" s="414">
        <v>37</v>
      </c>
      <c r="CB454" s="414">
        <v>83</v>
      </c>
      <c r="CC454" s="414">
        <v>25</v>
      </c>
      <c r="CD454" s="414">
        <v>49</v>
      </c>
      <c r="CE454" s="414">
        <v>72</v>
      </c>
      <c r="CF454" s="414">
        <v>31</v>
      </c>
      <c r="CG454" s="414">
        <v>26</v>
      </c>
      <c r="CH454" s="414">
        <v>54</v>
      </c>
      <c r="CI454" s="414">
        <v>64</v>
      </c>
      <c r="CJ454" s="414">
        <v>87</v>
      </c>
      <c r="CK454" s="414">
        <v>7</v>
      </c>
      <c r="CL454" s="414">
        <v>1</v>
      </c>
      <c r="CM454" s="414">
        <v>85</v>
      </c>
      <c r="CN454" s="414">
        <v>33</v>
      </c>
      <c r="CO454" s="414">
        <v>27</v>
      </c>
      <c r="CP454" s="414">
        <v>43</v>
      </c>
      <c r="CR454" s="414">
        <v>55</v>
      </c>
      <c r="CS454" s="414">
        <v>78</v>
      </c>
      <c r="CT454" s="414">
        <v>30</v>
      </c>
      <c r="CU454" s="414">
        <v>81</v>
      </c>
    </row>
    <row r="457" spans="4:100" x14ac:dyDescent="0.2">
      <c r="D457" s="433">
        <v>94</v>
      </c>
      <c r="E457" s="433" t="s">
        <v>179</v>
      </c>
    </row>
    <row r="458" spans="4:100" x14ac:dyDescent="0.2">
      <c r="E458" s="414" t="s">
        <v>130</v>
      </c>
      <c r="F458" s="414">
        <v>1</v>
      </c>
      <c r="G458" s="414">
        <v>2</v>
      </c>
      <c r="H458" s="414">
        <v>3</v>
      </c>
      <c r="I458" s="414">
        <v>4</v>
      </c>
      <c r="J458" s="414">
        <v>5</v>
      </c>
      <c r="K458" s="414">
        <v>6</v>
      </c>
      <c r="L458" s="414">
        <v>7</v>
      </c>
      <c r="M458" s="414">
        <v>8</v>
      </c>
      <c r="N458" s="414">
        <v>9</v>
      </c>
      <c r="O458" s="414">
        <v>10</v>
      </c>
      <c r="P458" s="414">
        <v>11</v>
      </c>
      <c r="Q458" s="414">
        <v>12</v>
      </c>
      <c r="R458" s="414">
        <v>13</v>
      </c>
      <c r="S458" s="414">
        <v>14</v>
      </c>
      <c r="T458" s="414">
        <v>15</v>
      </c>
      <c r="U458" s="414">
        <v>16</v>
      </c>
      <c r="V458" s="414">
        <v>17</v>
      </c>
      <c r="W458" s="414">
        <v>18</v>
      </c>
      <c r="X458" s="414">
        <v>19</v>
      </c>
      <c r="Y458" s="414">
        <v>20</v>
      </c>
      <c r="Z458" s="414">
        <v>21</v>
      </c>
      <c r="AA458" s="414">
        <v>22</v>
      </c>
      <c r="AB458" s="414">
        <v>23</v>
      </c>
      <c r="AC458" s="414">
        <v>24</v>
      </c>
      <c r="AD458" s="414">
        <v>25</v>
      </c>
      <c r="AE458" s="414">
        <v>26</v>
      </c>
      <c r="AF458" s="414">
        <v>27</v>
      </c>
      <c r="AG458" s="414">
        <v>28</v>
      </c>
      <c r="AH458" s="414">
        <v>29</v>
      </c>
      <c r="AI458" s="414">
        <v>30</v>
      </c>
      <c r="AJ458" s="414">
        <v>31</v>
      </c>
      <c r="AK458" s="414">
        <v>32</v>
      </c>
      <c r="AL458" s="414">
        <v>33</v>
      </c>
      <c r="AM458" s="414">
        <v>34</v>
      </c>
      <c r="AN458" s="414">
        <v>35</v>
      </c>
      <c r="AO458" s="414">
        <v>36</v>
      </c>
      <c r="AP458" s="414">
        <v>37</v>
      </c>
      <c r="AQ458" s="414">
        <v>38</v>
      </c>
      <c r="AR458" s="414">
        <v>39</v>
      </c>
      <c r="AS458" s="414">
        <v>40</v>
      </c>
      <c r="AT458" s="414">
        <v>41</v>
      </c>
      <c r="AU458" s="414">
        <v>42</v>
      </c>
      <c r="AV458" s="414">
        <v>43</v>
      </c>
      <c r="AW458" s="414">
        <v>44</v>
      </c>
      <c r="AX458" s="414">
        <v>45</v>
      </c>
      <c r="AY458" s="414">
        <v>46</v>
      </c>
      <c r="AZ458" s="414">
        <v>47</v>
      </c>
      <c r="BA458" s="414">
        <v>48</v>
      </c>
      <c r="BB458" s="414">
        <v>49</v>
      </c>
      <c r="BC458" s="414">
        <v>50</v>
      </c>
      <c r="BD458" s="414">
        <v>51</v>
      </c>
      <c r="BE458" s="414">
        <v>52</v>
      </c>
      <c r="BF458" s="414">
        <v>53</v>
      </c>
      <c r="BG458" s="414">
        <v>54</v>
      </c>
      <c r="BH458" s="414">
        <v>55</v>
      </c>
      <c r="BI458" s="414">
        <v>56</v>
      </c>
      <c r="BJ458" s="414">
        <v>57</v>
      </c>
      <c r="BK458" s="414">
        <v>58</v>
      </c>
      <c r="BL458" s="414">
        <v>59</v>
      </c>
      <c r="BM458" s="414">
        <v>60</v>
      </c>
      <c r="BN458" s="414">
        <v>61</v>
      </c>
      <c r="BO458" s="414">
        <v>62</v>
      </c>
      <c r="BP458" s="414">
        <v>63</v>
      </c>
      <c r="BQ458" s="414">
        <v>64</v>
      </c>
      <c r="BR458" s="414">
        <v>65</v>
      </c>
      <c r="BS458" s="414">
        <v>66</v>
      </c>
      <c r="BT458" s="414">
        <v>67</v>
      </c>
      <c r="BU458" s="414">
        <v>68</v>
      </c>
      <c r="BV458" s="414">
        <v>69</v>
      </c>
      <c r="BW458" s="414">
        <v>70</v>
      </c>
      <c r="BX458" s="414">
        <v>71</v>
      </c>
      <c r="BY458" s="414">
        <v>72</v>
      </c>
      <c r="BZ458" s="414">
        <v>73</v>
      </c>
      <c r="CA458" s="414">
        <v>74</v>
      </c>
      <c r="CB458" s="414">
        <v>75</v>
      </c>
      <c r="CC458" s="414">
        <v>76</v>
      </c>
      <c r="CD458" s="414">
        <v>77</v>
      </c>
      <c r="CE458" s="414">
        <v>78</v>
      </c>
      <c r="CF458" s="414">
        <v>79</v>
      </c>
      <c r="CG458" s="414">
        <v>80</v>
      </c>
      <c r="CH458" s="414">
        <v>81</v>
      </c>
      <c r="CI458" s="414">
        <v>82</v>
      </c>
      <c r="CJ458" s="414">
        <v>83</v>
      </c>
      <c r="CK458" s="414">
        <v>84</v>
      </c>
      <c r="CL458" s="414">
        <v>85</v>
      </c>
      <c r="CM458" s="414">
        <v>86</v>
      </c>
      <c r="CN458" s="414">
        <v>87</v>
      </c>
      <c r="CO458" s="414">
        <v>88</v>
      </c>
      <c r="CP458" s="414">
        <v>89</v>
      </c>
      <c r="CQ458" s="414">
        <v>90</v>
      </c>
      <c r="CR458" s="414">
        <v>91</v>
      </c>
      <c r="CS458" s="414">
        <v>92</v>
      </c>
      <c r="CT458" s="414">
        <v>93</v>
      </c>
      <c r="CU458" s="414">
        <v>94</v>
      </c>
    </row>
    <row r="459" spans="4:100" x14ac:dyDescent="0.2">
      <c r="E459" s="414" t="s">
        <v>157</v>
      </c>
      <c r="F459" s="414">
        <v>75</v>
      </c>
      <c r="G459" s="414">
        <v>33</v>
      </c>
      <c r="H459" s="414">
        <v>5</v>
      </c>
      <c r="I459" s="414">
        <v>23</v>
      </c>
      <c r="J459" s="414">
        <v>92</v>
      </c>
      <c r="K459" s="414">
        <v>84</v>
      </c>
      <c r="L459" s="414">
        <v>28</v>
      </c>
      <c r="M459" s="414">
        <v>57</v>
      </c>
      <c r="N459" s="414">
        <v>88</v>
      </c>
      <c r="O459" s="414">
        <v>31</v>
      </c>
      <c r="P459" s="414">
        <v>10</v>
      </c>
      <c r="Q459" s="414">
        <v>90</v>
      </c>
      <c r="R459" s="414">
        <v>27</v>
      </c>
      <c r="S459" s="414">
        <v>63</v>
      </c>
      <c r="T459" s="414">
        <v>16</v>
      </c>
      <c r="U459" s="414">
        <v>20</v>
      </c>
      <c r="V459" s="414">
        <v>53</v>
      </c>
      <c r="W459" s="414">
        <v>65</v>
      </c>
      <c r="X459" s="414">
        <v>83</v>
      </c>
      <c r="Y459" s="414">
        <v>21</v>
      </c>
      <c r="Z459" s="414">
        <v>64</v>
      </c>
      <c r="AA459" s="414">
        <v>78</v>
      </c>
      <c r="AB459" s="414">
        <v>67</v>
      </c>
      <c r="AC459" s="414">
        <v>11</v>
      </c>
      <c r="AD459" s="414">
        <v>8</v>
      </c>
      <c r="AE459" s="414">
        <v>94</v>
      </c>
      <c r="AF459" s="414">
        <v>58</v>
      </c>
      <c r="AG459" s="414">
        <v>2</v>
      </c>
      <c r="AH459" s="414">
        <v>6</v>
      </c>
      <c r="AI459" s="414">
        <v>71</v>
      </c>
      <c r="AJ459" s="414">
        <v>49</v>
      </c>
      <c r="AK459" s="414">
        <v>55</v>
      </c>
      <c r="AL459" s="414">
        <v>45</v>
      </c>
      <c r="AM459" s="414">
        <v>81</v>
      </c>
      <c r="AN459" s="414">
        <v>37</v>
      </c>
      <c r="AO459" s="414">
        <v>14</v>
      </c>
      <c r="AP459" s="414">
        <v>89</v>
      </c>
      <c r="AQ459" s="414">
        <v>54</v>
      </c>
      <c r="AR459" s="414">
        <v>56</v>
      </c>
      <c r="AS459" s="414">
        <v>41</v>
      </c>
      <c r="AT459" s="414">
        <v>74</v>
      </c>
      <c r="AU459" s="414">
        <v>19</v>
      </c>
      <c r="AV459" s="414">
        <v>30</v>
      </c>
      <c r="AW459" s="414">
        <v>91</v>
      </c>
      <c r="AX459" s="414">
        <v>66</v>
      </c>
      <c r="AY459" s="414">
        <v>44</v>
      </c>
      <c r="AZ459" s="414">
        <v>60</v>
      </c>
      <c r="BA459" s="414">
        <v>50</v>
      </c>
      <c r="BB459" s="414">
        <v>68</v>
      </c>
      <c r="BC459" s="414">
        <v>76</v>
      </c>
      <c r="BD459" s="414">
        <v>80</v>
      </c>
      <c r="BE459" s="414">
        <v>43</v>
      </c>
      <c r="BF459" s="414">
        <v>72</v>
      </c>
      <c r="BG459" s="414">
        <v>12</v>
      </c>
      <c r="BH459" s="414">
        <v>51</v>
      </c>
      <c r="BI459" s="414">
        <v>70</v>
      </c>
      <c r="BJ459" s="414">
        <v>93</v>
      </c>
      <c r="BK459" s="414">
        <v>77</v>
      </c>
      <c r="BL459" s="414">
        <v>87</v>
      </c>
      <c r="BM459" s="414">
        <v>47</v>
      </c>
      <c r="BN459" s="414">
        <v>35</v>
      </c>
      <c r="BO459" s="414">
        <v>39</v>
      </c>
      <c r="BP459" s="414">
        <v>42</v>
      </c>
      <c r="BQ459" s="414">
        <v>22</v>
      </c>
      <c r="BR459" s="414">
        <v>18</v>
      </c>
      <c r="BS459" s="414">
        <v>40</v>
      </c>
      <c r="BT459" s="414">
        <v>25</v>
      </c>
      <c r="BU459" s="414">
        <v>85</v>
      </c>
      <c r="BV459" s="414">
        <v>46</v>
      </c>
      <c r="BW459" s="414">
        <v>62</v>
      </c>
      <c r="BX459" s="414">
        <v>69</v>
      </c>
      <c r="BY459" s="414">
        <v>48</v>
      </c>
      <c r="BZ459" s="414">
        <v>24</v>
      </c>
      <c r="CA459" s="414">
        <v>61</v>
      </c>
      <c r="CB459" s="414">
        <v>38</v>
      </c>
      <c r="CC459" s="414">
        <v>9</v>
      </c>
      <c r="CD459" s="414">
        <v>79</v>
      </c>
      <c r="CE459" s="414">
        <v>17</v>
      </c>
      <c r="CF459" s="414">
        <v>36</v>
      </c>
      <c r="CG459" s="414">
        <v>26</v>
      </c>
      <c r="CH459" s="414">
        <v>34</v>
      </c>
      <c r="CI459" s="414">
        <v>4</v>
      </c>
      <c r="CJ459" s="414">
        <v>82</v>
      </c>
      <c r="CK459" s="414">
        <v>13</v>
      </c>
      <c r="CL459" s="414">
        <v>52</v>
      </c>
      <c r="CM459" s="414">
        <v>59</v>
      </c>
      <c r="CN459" s="414">
        <v>73</v>
      </c>
      <c r="CO459" s="414">
        <v>32</v>
      </c>
      <c r="CP459" s="414">
        <v>1</v>
      </c>
      <c r="CQ459" s="414">
        <v>86</v>
      </c>
      <c r="CR459" s="414">
        <v>15</v>
      </c>
      <c r="CS459" s="414">
        <v>29</v>
      </c>
      <c r="CT459" s="414">
        <v>7</v>
      </c>
      <c r="CU459" s="414">
        <v>3</v>
      </c>
    </row>
    <row r="462" spans="4:100" x14ac:dyDescent="0.2">
      <c r="D462" s="433">
        <v>95</v>
      </c>
      <c r="E462" s="433" t="s">
        <v>179</v>
      </c>
    </row>
    <row r="463" spans="4:100" x14ac:dyDescent="0.2">
      <c r="E463" s="414" t="s">
        <v>130</v>
      </c>
      <c r="F463" s="414">
        <v>1</v>
      </c>
      <c r="G463" s="414">
        <v>2</v>
      </c>
      <c r="H463" s="414">
        <v>3</v>
      </c>
      <c r="I463" s="414">
        <v>4</v>
      </c>
      <c r="J463" s="414">
        <v>5</v>
      </c>
      <c r="K463" s="414">
        <v>6</v>
      </c>
      <c r="L463" s="414">
        <v>7</v>
      </c>
      <c r="M463" s="414">
        <v>8</v>
      </c>
      <c r="N463" s="414">
        <v>9</v>
      </c>
      <c r="O463" s="414">
        <v>10</v>
      </c>
      <c r="P463" s="414">
        <v>11</v>
      </c>
      <c r="Q463" s="414">
        <v>12</v>
      </c>
      <c r="R463" s="414">
        <v>13</v>
      </c>
      <c r="S463" s="414">
        <v>14</v>
      </c>
      <c r="T463" s="414">
        <v>15</v>
      </c>
      <c r="U463" s="414">
        <v>16</v>
      </c>
      <c r="V463" s="414">
        <v>17</v>
      </c>
      <c r="W463" s="414">
        <v>18</v>
      </c>
      <c r="X463" s="414">
        <v>19</v>
      </c>
      <c r="Y463" s="414">
        <v>20</v>
      </c>
      <c r="Z463" s="414">
        <v>21</v>
      </c>
      <c r="AA463" s="414">
        <v>22</v>
      </c>
      <c r="AB463" s="414">
        <v>23</v>
      </c>
      <c r="AC463" s="414">
        <v>24</v>
      </c>
      <c r="AD463" s="414">
        <v>25</v>
      </c>
      <c r="AE463" s="414">
        <v>26</v>
      </c>
      <c r="AF463" s="414">
        <v>27</v>
      </c>
      <c r="AG463" s="414">
        <v>28</v>
      </c>
      <c r="AH463" s="414">
        <v>29</v>
      </c>
      <c r="AI463" s="414">
        <v>30</v>
      </c>
      <c r="AJ463" s="414">
        <v>31</v>
      </c>
      <c r="AK463" s="414">
        <v>32</v>
      </c>
      <c r="AL463" s="414">
        <v>33</v>
      </c>
      <c r="AM463" s="414">
        <v>34</v>
      </c>
      <c r="AN463" s="414">
        <v>35</v>
      </c>
      <c r="AO463" s="414">
        <v>36</v>
      </c>
      <c r="AP463" s="414">
        <v>37</v>
      </c>
      <c r="AQ463" s="414">
        <v>38</v>
      </c>
      <c r="AR463" s="414">
        <v>39</v>
      </c>
      <c r="AS463" s="414">
        <v>40</v>
      </c>
      <c r="AT463" s="414">
        <v>41</v>
      </c>
      <c r="AU463" s="414">
        <v>42</v>
      </c>
      <c r="AV463" s="414">
        <v>43</v>
      </c>
      <c r="AW463" s="414">
        <v>44</v>
      </c>
      <c r="AX463" s="414">
        <v>45</v>
      </c>
      <c r="AY463" s="414">
        <v>46</v>
      </c>
      <c r="AZ463" s="414">
        <v>47</v>
      </c>
      <c r="BA463" s="414">
        <v>48</v>
      </c>
      <c r="BB463" s="414">
        <v>49</v>
      </c>
      <c r="BC463" s="414">
        <v>50</v>
      </c>
      <c r="BD463" s="414">
        <v>51</v>
      </c>
      <c r="BE463" s="414">
        <v>52</v>
      </c>
      <c r="BF463" s="414">
        <v>53</v>
      </c>
      <c r="BG463" s="414">
        <v>54</v>
      </c>
      <c r="BH463" s="414">
        <v>55</v>
      </c>
      <c r="BI463" s="414">
        <v>56</v>
      </c>
      <c r="BJ463" s="414">
        <v>57</v>
      </c>
      <c r="BK463" s="414">
        <v>58</v>
      </c>
      <c r="BL463" s="414">
        <v>59</v>
      </c>
      <c r="BM463" s="414">
        <v>60</v>
      </c>
      <c r="BN463" s="414">
        <v>61</v>
      </c>
      <c r="BO463" s="414">
        <v>62</v>
      </c>
      <c r="BP463" s="414">
        <v>63</v>
      </c>
      <c r="BQ463" s="414">
        <v>64</v>
      </c>
      <c r="BR463" s="414">
        <v>65</v>
      </c>
      <c r="BS463" s="414">
        <v>66</v>
      </c>
      <c r="BT463" s="414">
        <v>67</v>
      </c>
      <c r="BU463" s="414">
        <v>68</v>
      </c>
      <c r="BV463" s="414">
        <v>69</v>
      </c>
      <c r="BW463" s="414">
        <v>70</v>
      </c>
      <c r="BX463" s="414">
        <v>71</v>
      </c>
      <c r="BY463" s="414">
        <v>72</v>
      </c>
      <c r="BZ463" s="414">
        <v>73</v>
      </c>
      <c r="CA463" s="414">
        <v>74</v>
      </c>
      <c r="CB463" s="414">
        <v>75</v>
      </c>
      <c r="CC463" s="414">
        <v>76</v>
      </c>
      <c r="CD463" s="414">
        <v>77</v>
      </c>
      <c r="CE463" s="414">
        <v>78</v>
      </c>
      <c r="CF463" s="414">
        <v>79</v>
      </c>
      <c r="CG463" s="414">
        <v>80</v>
      </c>
      <c r="CH463" s="414">
        <v>81</v>
      </c>
      <c r="CI463" s="414">
        <v>82</v>
      </c>
      <c r="CJ463" s="414">
        <v>83</v>
      </c>
      <c r="CK463" s="414">
        <v>84</v>
      </c>
      <c r="CL463" s="414">
        <v>85</v>
      </c>
      <c r="CM463" s="414">
        <v>86</v>
      </c>
      <c r="CN463" s="414">
        <v>87</v>
      </c>
      <c r="CO463" s="414">
        <v>88</v>
      </c>
      <c r="CP463" s="414">
        <v>89</v>
      </c>
      <c r="CQ463" s="414">
        <v>90</v>
      </c>
      <c r="CR463" s="414">
        <v>91</v>
      </c>
      <c r="CS463" s="414">
        <v>92</v>
      </c>
      <c r="CT463" s="414">
        <v>93</v>
      </c>
      <c r="CU463" s="414">
        <v>94</v>
      </c>
      <c r="CV463" s="414">
        <v>95</v>
      </c>
    </row>
    <row r="464" spans="4:100" x14ac:dyDescent="0.2">
      <c r="E464" s="414" t="s">
        <v>157</v>
      </c>
      <c r="F464" s="414">
        <v>94</v>
      </c>
      <c r="G464" s="414">
        <v>55</v>
      </c>
      <c r="H464" s="414">
        <v>2</v>
      </c>
      <c r="I464" s="414">
        <v>32</v>
      </c>
      <c r="J464" s="414">
        <v>26</v>
      </c>
      <c r="K464" s="414">
        <v>69</v>
      </c>
      <c r="L464" s="414">
        <v>33</v>
      </c>
      <c r="M464" s="414">
        <v>85</v>
      </c>
      <c r="N464" s="414">
        <v>53</v>
      </c>
      <c r="O464" s="414">
        <v>22</v>
      </c>
      <c r="P464" s="414">
        <v>5</v>
      </c>
      <c r="Q464" s="414">
        <v>54</v>
      </c>
      <c r="R464" s="414">
        <v>64</v>
      </c>
      <c r="S464" s="414">
        <v>42</v>
      </c>
      <c r="T464" s="414">
        <v>46</v>
      </c>
      <c r="U464" s="414">
        <v>10</v>
      </c>
      <c r="V464" s="414">
        <v>95</v>
      </c>
      <c r="W464" s="414">
        <v>89</v>
      </c>
      <c r="X464" s="414">
        <v>13</v>
      </c>
      <c r="Y464" s="414">
        <v>71</v>
      </c>
      <c r="Z464" s="414">
        <v>75</v>
      </c>
      <c r="AA464" s="414">
        <v>58</v>
      </c>
      <c r="AB464" s="414">
        <v>15</v>
      </c>
      <c r="AC464" s="414">
        <v>77</v>
      </c>
      <c r="AD464" s="414">
        <v>17</v>
      </c>
      <c r="AE464" s="414">
        <v>25</v>
      </c>
      <c r="AF464" s="414">
        <v>63</v>
      </c>
      <c r="AG464" s="414">
        <v>87</v>
      </c>
      <c r="AH464" s="414">
        <v>41</v>
      </c>
      <c r="AI464" s="414">
        <v>68</v>
      </c>
      <c r="AJ464" s="414">
        <v>4</v>
      </c>
      <c r="AK464" s="414">
        <v>28</v>
      </c>
      <c r="AL464" s="414">
        <v>52</v>
      </c>
      <c r="AM464" s="414">
        <v>81</v>
      </c>
      <c r="AN464" s="414">
        <v>36</v>
      </c>
      <c r="AO464" s="414">
        <v>35</v>
      </c>
      <c r="AP464" s="414">
        <v>73</v>
      </c>
      <c r="AQ464" s="414">
        <v>49</v>
      </c>
      <c r="AR464" s="414">
        <v>91</v>
      </c>
      <c r="AS464" s="414">
        <v>76</v>
      </c>
      <c r="AT464" s="414">
        <v>29</v>
      </c>
      <c r="AU464" s="414">
        <v>14</v>
      </c>
      <c r="AV464" s="414">
        <v>40</v>
      </c>
      <c r="AW464" s="414">
        <v>6</v>
      </c>
      <c r="AX464" s="414">
        <v>31</v>
      </c>
      <c r="AY464" s="414">
        <v>39</v>
      </c>
      <c r="AZ464" s="414">
        <v>30</v>
      </c>
      <c r="BA464" s="414">
        <v>80</v>
      </c>
      <c r="BB464" s="414">
        <v>43</v>
      </c>
      <c r="BC464" s="414">
        <v>67</v>
      </c>
      <c r="BD464" s="414">
        <v>90</v>
      </c>
      <c r="BE464" s="414">
        <v>23</v>
      </c>
      <c r="BF464" s="414">
        <v>72</v>
      </c>
      <c r="BG464" s="414">
        <v>3</v>
      </c>
      <c r="BH464" s="414">
        <v>66</v>
      </c>
      <c r="BI464" s="414">
        <v>65</v>
      </c>
      <c r="BJ464" s="414">
        <v>19</v>
      </c>
      <c r="BK464" s="414">
        <v>44</v>
      </c>
      <c r="BL464" s="414">
        <v>82</v>
      </c>
      <c r="BM464" s="414">
        <v>11</v>
      </c>
      <c r="BN464" s="414">
        <v>59</v>
      </c>
      <c r="BO464" s="414">
        <v>38</v>
      </c>
      <c r="BP464" s="414">
        <v>47</v>
      </c>
      <c r="BQ464" s="414">
        <v>1</v>
      </c>
      <c r="BR464" s="414">
        <v>83</v>
      </c>
      <c r="BS464" s="414">
        <v>84</v>
      </c>
      <c r="BT464" s="414">
        <v>93</v>
      </c>
      <c r="BU464" s="414">
        <v>50</v>
      </c>
      <c r="BV464" s="414">
        <v>16</v>
      </c>
      <c r="BW464" s="414">
        <v>86</v>
      </c>
      <c r="BX464" s="414">
        <v>70</v>
      </c>
      <c r="BY464" s="414">
        <v>9</v>
      </c>
      <c r="BZ464" s="414">
        <v>57</v>
      </c>
      <c r="CA464" s="414">
        <v>21</v>
      </c>
      <c r="CB464" s="414">
        <v>92</v>
      </c>
      <c r="CC464" s="414">
        <v>20</v>
      </c>
      <c r="CD464" s="414">
        <v>24</v>
      </c>
      <c r="CE464" s="414">
        <v>34</v>
      </c>
      <c r="CF464" s="414">
        <v>27</v>
      </c>
      <c r="CG464" s="414">
        <v>51</v>
      </c>
      <c r="CH464" s="414">
        <v>79</v>
      </c>
      <c r="CI464" s="414">
        <v>48</v>
      </c>
      <c r="CJ464" s="414">
        <v>12</v>
      </c>
      <c r="CK464" s="414">
        <v>61</v>
      </c>
      <c r="CL464" s="414">
        <v>8</v>
      </c>
      <c r="CM464" s="414">
        <v>45</v>
      </c>
      <c r="CN464" s="414">
        <v>88</v>
      </c>
      <c r="CO464" s="414">
        <v>74</v>
      </c>
      <c r="CP464" s="414">
        <v>18</v>
      </c>
      <c r="CQ464" s="414">
        <v>56</v>
      </c>
      <c r="CR464" s="414">
        <v>60</v>
      </c>
      <c r="CS464" s="414">
        <v>78</v>
      </c>
      <c r="CT464" s="414">
        <v>37</v>
      </c>
      <c r="CU464" s="414">
        <v>62</v>
      </c>
      <c r="CV464" s="414">
        <v>7</v>
      </c>
    </row>
    <row r="467" spans="4:104" x14ac:dyDescent="0.2">
      <c r="D467" s="433">
        <v>96</v>
      </c>
      <c r="E467" s="433" t="s">
        <v>179</v>
      </c>
    </row>
    <row r="468" spans="4:104" x14ac:dyDescent="0.2">
      <c r="E468" s="414" t="s">
        <v>130</v>
      </c>
      <c r="F468" s="414">
        <v>1</v>
      </c>
      <c r="G468" s="414">
        <v>2</v>
      </c>
      <c r="H468" s="414">
        <v>3</v>
      </c>
      <c r="I468" s="414">
        <v>4</v>
      </c>
      <c r="J468" s="414">
        <v>5</v>
      </c>
      <c r="K468" s="414">
        <v>6</v>
      </c>
      <c r="L468" s="414">
        <v>7</v>
      </c>
      <c r="M468" s="414">
        <v>8</v>
      </c>
      <c r="N468" s="414">
        <v>9</v>
      </c>
      <c r="O468" s="414">
        <v>10</v>
      </c>
      <c r="P468" s="414">
        <v>11</v>
      </c>
      <c r="Q468" s="414">
        <v>12</v>
      </c>
      <c r="R468" s="414">
        <v>13</v>
      </c>
      <c r="S468" s="414">
        <v>14</v>
      </c>
      <c r="T468" s="414">
        <v>15</v>
      </c>
      <c r="U468" s="414">
        <v>16</v>
      </c>
      <c r="V468" s="414">
        <v>17</v>
      </c>
      <c r="W468" s="414">
        <v>18</v>
      </c>
      <c r="X468" s="414">
        <v>19</v>
      </c>
      <c r="Y468" s="414">
        <v>20</v>
      </c>
      <c r="Z468" s="414">
        <v>21</v>
      </c>
      <c r="AA468" s="414">
        <v>22</v>
      </c>
      <c r="AB468" s="414">
        <v>23</v>
      </c>
      <c r="AC468" s="414">
        <v>24</v>
      </c>
      <c r="AD468" s="414">
        <v>25</v>
      </c>
      <c r="AE468" s="414">
        <v>26</v>
      </c>
      <c r="AF468" s="414">
        <v>27</v>
      </c>
      <c r="AG468" s="414">
        <v>28</v>
      </c>
      <c r="AH468" s="414">
        <v>29</v>
      </c>
      <c r="AI468" s="414">
        <v>30</v>
      </c>
      <c r="AJ468" s="414">
        <v>31</v>
      </c>
      <c r="AK468" s="414">
        <v>32</v>
      </c>
      <c r="AL468" s="414">
        <v>33</v>
      </c>
      <c r="AM468" s="414">
        <v>34</v>
      </c>
      <c r="AN468" s="414">
        <v>35</v>
      </c>
      <c r="AO468" s="414">
        <v>36</v>
      </c>
      <c r="AP468" s="414">
        <v>37</v>
      </c>
      <c r="AQ468" s="414">
        <v>38</v>
      </c>
      <c r="AR468" s="414">
        <v>39</v>
      </c>
      <c r="AS468" s="414">
        <v>40</v>
      </c>
      <c r="AT468" s="414">
        <v>41</v>
      </c>
      <c r="AU468" s="414">
        <v>42</v>
      </c>
      <c r="AV468" s="414">
        <v>43</v>
      </c>
      <c r="AW468" s="414">
        <v>44</v>
      </c>
      <c r="AX468" s="414">
        <v>45</v>
      </c>
      <c r="AY468" s="414">
        <v>46</v>
      </c>
      <c r="AZ468" s="414">
        <v>47</v>
      </c>
      <c r="BA468" s="414">
        <v>48</v>
      </c>
      <c r="BB468" s="414">
        <v>49</v>
      </c>
      <c r="BC468" s="414">
        <v>50</v>
      </c>
      <c r="BD468" s="414">
        <v>51</v>
      </c>
      <c r="BE468" s="414">
        <v>52</v>
      </c>
      <c r="BF468" s="414">
        <v>53</v>
      </c>
      <c r="BG468" s="414">
        <v>54</v>
      </c>
      <c r="BH468" s="414">
        <v>55</v>
      </c>
      <c r="BI468" s="414">
        <v>56</v>
      </c>
      <c r="BJ468" s="414">
        <v>57</v>
      </c>
      <c r="BK468" s="414">
        <v>58</v>
      </c>
      <c r="BL468" s="414">
        <v>59</v>
      </c>
      <c r="BM468" s="414">
        <v>60</v>
      </c>
      <c r="BN468" s="414">
        <v>61</v>
      </c>
      <c r="BO468" s="414">
        <v>62</v>
      </c>
      <c r="BP468" s="414">
        <v>63</v>
      </c>
      <c r="BQ468" s="414">
        <v>64</v>
      </c>
      <c r="BR468" s="414">
        <v>65</v>
      </c>
      <c r="BS468" s="414">
        <v>66</v>
      </c>
      <c r="BT468" s="414">
        <v>67</v>
      </c>
      <c r="BU468" s="414">
        <v>68</v>
      </c>
      <c r="BV468" s="414">
        <v>69</v>
      </c>
      <c r="BW468" s="414">
        <v>70</v>
      </c>
      <c r="BX468" s="414">
        <v>71</v>
      </c>
      <c r="BY468" s="414">
        <v>72</v>
      </c>
      <c r="BZ468" s="414">
        <v>73</v>
      </c>
      <c r="CA468" s="414">
        <v>74</v>
      </c>
      <c r="CB468" s="414">
        <v>75</v>
      </c>
      <c r="CC468" s="414">
        <v>76</v>
      </c>
      <c r="CD468" s="414">
        <v>77</v>
      </c>
      <c r="CE468" s="414">
        <v>78</v>
      </c>
      <c r="CF468" s="414">
        <v>79</v>
      </c>
      <c r="CG468" s="414">
        <v>80</v>
      </c>
      <c r="CH468" s="414">
        <v>81</v>
      </c>
      <c r="CI468" s="414">
        <v>82</v>
      </c>
      <c r="CJ468" s="414">
        <v>83</v>
      </c>
      <c r="CK468" s="414">
        <v>84</v>
      </c>
      <c r="CM468" s="414">
        <v>85</v>
      </c>
      <c r="CN468" s="414">
        <v>86</v>
      </c>
      <c r="CO468" s="414">
        <v>87</v>
      </c>
      <c r="CP468" s="414">
        <v>88</v>
      </c>
      <c r="CR468" s="414">
        <v>89</v>
      </c>
      <c r="CS468" s="414">
        <v>90</v>
      </c>
      <c r="CT468" s="414">
        <v>91</v>
      </c>
      <c r="CU468" s="414">
        <v>92</v>
      </c>
      <c r="CW468" s="414">
        <v>93</v>
      </c>
      <c r="CX468" s="414">
        <v>94</v>
      </c>
      <c r="CY468" s="414">
        <v>95</v>
      </c>
      <c r="CZ468" s="414">
        <v>96</v>
      </c>
    </row>
    <row r="469" spans="4:104" x14ac:dyDescent="0.2">
      <c r="E469" s="414" t="s">
        <v>157</v>
      </c>
      <c r="F469" s="414">
        <v>30</v>
      </c>
      <c r="G469" s="414">
        <v>18</v>
      </c>
      <c r="H469" s="414">
        <v>70</v>
      </c>
      <c r="I469" s="414">
        <v>21</v>
      </c>
      <c r="J469" s="414">
        <v>53</v>
      </c>
      <c r="K469" s="414">
        <v>84</v>
      </c>
      <c r="L469" s="414">
        <v>43</v>
      </c>
      <c r="M469" s="414">
        <v>59</v>
      </c>
      <c r="N469" s="414">
        <v>93</v>
      </c>
      <c r="O469" s="414">
        <v>1</v>
      </c>
      <c r="P469" s="414">
        <v>40</v>
      </c>
      <c r="Q469" s="414">
        <v>83</v>
      </c>
      <c r="R469" s="414">
        <v>17</v>
      </c>
      <c r="S469" s="414">
        <v>26</v>
      </c>
      <c r="T469" s="414">
        <v>56</v>
      </c>
      <c r="U469" s="414">
        <v>19</v>
      </c>
      <c r="V469" s="414">
        <v>34</v>
      </c>
      <c r="W469" s="414">
        <v>94</v>
      </c>
      <c r="X469" s="414">
        <v>13</v>
      </c>
      <c r="Y469" s="414">
        <v>85</v>
      </c>
      <c r="Z469" s="414">
        <v>4</v>
      </c>
      <c r="AA469" s="414">
        <v>14</v>
      </c>
      <c r="AB469" s="414">
        <v>44</v>
      </c>
      <c r="AC469" s="414">
        <v>16</v>
      </c>
      <c r="AD469" s="414">
        <v>76</v>
      </c>
      <c r="AE469" s="414">
        <v>45</v>
      </c>
      <c r="AF469" s="414">
        <v>73</v>
      </c>
      <c r="AG469" s="414">
        <v>29</v>
      </c>
      <c r="AH469" s="414">
        <v>61</v>
      </c>
      <c r="AI469" s="414">
        <v>82</v>
      </c>
      <c r="AJ469" s="414">
        <v>39</v>
      </c>
      <c r="AK469" s="414">
        <v>10</v>
      </c>
      <c r="AL469" s="414">
        <v>57</v>
      </c>
      <c r="AM469" s="414">
        <v>63</v>
      </c>
      <c r="AN469" s="414">
        <v>66</v>
      </c>
      <c r="AO469" s="414">
        <v>96</v>
      </c>
      <c r="AP469" s="414">
        <v>78</v>
      </c>
      <c r="AQ469" s="414">
        <v>22</v>
      </c>
      <c r="AR469" s="414">
        <v>68</v>
      </c>
      <c r="AS469" s="414">
        <v>71</v>
      </c>
      <c r="AT469" s="414">
        <v>88</v>
      </c>
      <c r="AU469" s="414">
        <v>58</v>
      </c>
      <c r="AV469" s="414">
        <v>62</v>
      </c>
      <c r="AW469" s="414">
        <v>27</v>
      </c>
      <c r="AX469" s="414">
        <v>31</v>
      </c>
      <c r="AY469" s="414">
        <v>64</v>
      </c>
      <c r="AZ469" s="414">
        <v>23</v>
      </c>
      <c r="BA469" s="414">
        <v>55</v>
      </c>
      <c r="BB469" s="414">
        <v>89</v>
      </c>
      <c r="BC469" s="414">
        <v>81</v>
      </c>
      <c r="BD469" s="414">
        <v>75</v>
      </c>
      <c r="BE469" s="414">
        <v>95</v>
      </c>
      <c r="BF469" s="414">
        <v>65</v>
      </c>
      <c r="BG469" s="414">
        <v>46</v>
      </c>
      <c r="BH469" s="414">
        <v>52</v>
      </c>
      <c r="BI469" s="414">
        <v>24</v>
      </c>
      <c r="BJ469" s="414">
        <v>20</v>
      </c>
      <c r="BK469" s="414">
        <v>72</v>
      </c>
      <c r="BL469" s="414">
        <v>67</v>
      </c>
      <c r="BM469" s="414">
        <v>91</v>
      </c>
      <c r="BN469" s="414">
        <v>79</v>
      </c>
      <c r="BO469" s="414">
        <v>48</v>
      </c>
      <c r="BP469" s="414">
        <v>90</v>
      </c>
      <c r="BQ469" s="414">
        <v>7</v>
      </c>
      <c r="BR469" s="414">
        <v>2</v>
      </c>
      <c r="BS469" s="414">
        <v>35</v>
      </c>
      <c r="BT469" s="414">
        <v>8</v>
      </c>
      <c r="BU469" s="414">
        <v>47</v>
      </c>
      <c r="BV469" s="414">
        <v>51</v>
      </c>
      <c r="BW469" s="414">
        <v>3</v>
      </c>
      <c r="BX469" s="414">
        <v>15</v>
      </c>
      <c r="BY469" s="414">
        <v>28</v>
      </c>
      <c r="BZ469" s="414">
        <v>86</v>
      </c>
      <c r="CA469" s="414">
        <v>37</v>
      </c>
      <c r="CB469" s="414">
        <v>32</v>
      </c>
      <c r="CC469" s="414">
        <v>25</v>
      </c>
      <c r="CD469" s="414">
        <v>87</v>
      </c>
      <c r="CE469" s="414">
        <v>92</v>
      </c>
      <c r="CF469" s="414">
        <v>42</v>
      </c>
      <c r="CG469" s="414">
        <v>11</v>
      </c>
      <c r="CH469" s="414">
        <v>69</v>
      </c>
      <c r="CI469" s="414">
        <v>38</v>
      </c>
      <c r="CJ469" s="414">
        <v>12</v>
      </c>
      <c r="CK469" s="414">
        <v>6</v>
      </c>
      <c r="CM469" s="414">
        <v>80</v>
      </c>
      <c r="CN469" s="414">
        <v>74</v>
      </c>
      <c r="CO469" s="414">
        <v>54</v>
      </c>
      <c r="CP469" s="414">
        <v>41</v>
      </c>
      <c r="CR469" s="414">
        <v>49</v>
      </c>
      <c r="CS469" s="414">
        <v>5</v>
      </c>
      <c r="CT469" s="414">
        <v>60</v>
      </c>
      <c r="CU469" s="414">
        <v>33</v>
      </c>
      <c r="CW469" s="414">
        <v>9</v>
      </c>
      <c r="CX469" s="414">
        <v>50</v>
      </c>
      <c r="CY469" s="414">
        <v>77</v>
      </c>
      <c r="CZ469" s="414">
        <v>36</v>
      </c>
    </row>
    <row r="472" spans="4:104" x14ac:dyDescent="0.2">
      <c r="D472" s="433">
        <v>97</v>
      </c>
      <c r="E472" s="433" t="s">
        <v>179</v>
      </c>
    </row>
    <row r="473" spans="4:104" x14ac:dyDescent="0.2">
      <c r="E473" s="414" t="s">
        <v>130</v>
      </c>
      <c r="F473" s="414">
        <v>1</v>
      </c>
      <c r="G473" s="414">
        <v>2</v>
      </c>
      <c r="H473" s="414">
        <v>3</v>
      </c>
      <c r="I473" s="414">
        <v>4</v>
      </c>
      <c r="J473" s="414">
        <v>5</v>
      </c>
      <c r="K473" s="414">
        <v>6</v>
      </c>
      <c r="L473" s="414">
        <v>7</v>
      </c>
      <c r="M473" s="414">
        <v>8</v>
      </c>
      <c r="N473" s="414">
        <v>9</v>
      </c>
      <c r="O473" s="414">
        <v>10</v>
      </c>
      <c r="P473" s="414">
        <v>11</v>
      </c>
      <c r="Q473" s="414">
        <v>12</v>
      </c>
      <c r="R473" s="414">
        <v>13</v>
      </c>
      <c r="S473" s="414">
        <v>14</v>
      </c>
      <c r="T473" s="414">
        <v>15</v>
      </c>
      <c r="U473" s="414">
        <v>16</v>
      </c>
      <c r="V473" s="414">
        <v>17</v>
      </c>
      <c r="W473" s="414">
        <v>18</v>
      </c>
      <c r="X473" s="414">
        <v>19</v>
      </c>
      <c r="Y473" s="414">
        <v>20</v>
      </c>
      <c r="Z473" s="414">
        <v>21</v>
      </c>
      <c r="AA473" s="414">
        <v>22</v>
      </c>
      <c r="AB473" s="414">
        <v>23</v>
      </c>
      <c r="AC473" s="414">
        <v>24</v>
      </c>
      <c r="AD473" s="414">
        <v>25</v>
      </c>
      <c r="AE473" s="414">
        <v>26</v>
      </c>
      <c r="AF473" s="414">
        <v>27</v>
      </c>
      <c r="AG473" s="414">
        <v>28</v>
      </c>
      <c r="AH473" s="414">
        <v>29</v>
      </c>
      <c r="AI473" s="414">
        <v>30</v>
      </c>
      <c r="AJ473" s="414">
        <v>31</v>
      </c>
      <c r="AK473" s="414">
        <v>32</v>
      </c>
      <c r="AL473" s="414">
        <v>33</v>
      </c>
      <c r="AM473" s="414">
        <v>34</v>
      </c>
      <c r="AN473" s="414">
        <v>35</v>
      </c>
      <c r="AO473" s="414">
        <v>36</v>
      </c>
      <c r="AP473" s="414">
        <v>37</v>
      </c>
      <c r="AQ473" s="414">
        <v>38</v>
      </c>
      <c r="AR473" s="414">
        <v>39</v>
      </c>
      <c r="AS473" s="414">
        <v>40</v>
      </c>
      <c r="AT473" s="414">
        <v>41</v>
      </c>
      <c r="AU473" s="414">
        <v>42</v>
      </c>
      <c r="AV473" s="414">
        <v>43</v>
      </c>
      <c r="AW473" s="414">
        <v>44</v>
      </c>
      <c r="AX473" s="414">
        <v>45</v>
      </c>
      <c r="AY473" s="414">
        <v>46</v>
      </c>
      <c r="AZ473" s="414">
        <v>47</v>
      </c>
      <c r="BA473" s="414">
        <v>48</v>
      </c>
      <c r="BB473" s="414">
        <v>49</v>
      </c>
      <c r="BC473" s="414">
        <v>50</v>
      </c>
      <c r="BD473" s="414">
        <v>51</v>
      </c>
      <c r="BE473" s="414">
        <v>52</v>
      </c>
      <c r="BF473" s="414">
        <v>53</v>
      </c>
      <c r="BG473" s="414">
        <v>54</v>
      </c>
      <c r="BH473" s="414">
        <v>55</v>
      </c>
      <c r="BI473" s="414">
        <v>56</v>
      </c>
      <c r="BJ473" s="414">
        <v>57</v>
      </c>
      <c r="BK473" s="414">
        <v>58</v>
      </c>
      <c r="BL473" s="414">
        <v>59</v>
      </c>
      <c r="BM473" s="414">
        <v>60</v>
      </c>
      <c r="BN473" s="414">
        <v>61</v>
      </c>
      <c r="BO473" s="414">
        <v>62</v>
      </c>
      <c r="BP473" s="414">
        <v>63</v>
      </c>
      <c r="BQ473" s="414">
        <v>64</v>
      </c>
      <c r="BR473" s="414">
        <v>65</v>
      </c>
      <c r="BS473" s="414">
        <v>66</v>
      </c>
      <c r="BT473" s="414">
        <v>67</v>
      </c>
      <c r="BU473" s="414">
        <v>68</v>
      </c>
      <c r="BV473" s="414">
        <v>69</v>
      </c>
      <c r="BW473" s="414">
        <v>70</v>
      </c>
      <c r="BX473" s="414">
        <v>71</v>
      </c>
      <c r="BY473" s="414">
        <v>72</v>
      </c>
      <c r="BZ473" s="414">
        <v>73</v>
      </c>
      <c r="CA473" s="414">
        <v>74</v>
      </c>
      <c r="CB473" s="414">
        <v>75</v>
      </c>
      <c r="CC473" s="414">
        <v>76</v>
      </c>
      <c r="CD473" s="414">
        <v>77</v>
      </c>
      <c r="CE473" s="414">
        <v>78</v>
      </c>
      <c r="CF473" s="414">
        <v>79</v>
      </c>
      <c r="CG473" s="414">
        <v>80</v>
      </c>
      <c r="CH473" s="414">
        <v>81</v>
      </c>
      <c r="CI473" s="414">
        <v>82</v>
      </c>
      <c r="CJ473" s="414">
        <v>83</v>
      </c>
      <c r="CK473" s="414">
        <v>84</v>
      </c>
      <c r="CL473" s="414">
        <v>85</v>
      </c>
      <c r="CM473" s="414">
        <v>86</v>
      </c>
      <c r="CN473" s="414">
        <v>87</v>
      </c>
      <c r="CO473" s="414">
        <v>88</v>
      </c>
      <c r="CP473" s="414">
        <v>89</v>
      </c>
      <c r="CR473" s="414">
        <v>90</v>
      </c>
      <c r="CS473" s="414">
        <v>91</v>
      </c>
      <c r="CT473" s="414">
        <v>92</v>
      </c>
      <c r="CU473" s="414">
        <v>93</v>
      </c>
      <c r="CW473" s="414">
        <v>94</v>
      </c>
      <c r="CX473" s="414">
        <v>95</v>
      </c>
      <c r="CY473" s="414">
        <v>96</v>
      </c>
      <c r="CZ473" s="414">
        <v>97</v>
      </c>
    </row>
    <row r="474" spans="4:104" x14ac:dyDescent="0.2">
      <c r="E474" s="414" t="s">
        <v>157</v>
      </c>
      <c r="F474" s="414">
        <v>39</v>
      </c>
      <c r="G474" s="414">
        <v>78</v>
      </c>
      <c r="H474" s="414">
        <v>93</v>
      </c>
      <c r="I474" s="414">
        <v>94</v>
      </c>
      <c r="J474" s="414">
        <v>82</v>
      </c>
      <c r="K474" s="414">
        <v>54</v>
      </c>
      <c r="L474" s="414">
        <v>9</v>
      </c>
      <c r="M474" s="414">
        <v>12</v>
      </c>
      <c r="N474" s="414">
        <v>58</v>
      </c>
      <c r="O474" s="414">
        <v>31</v>
      </c>
      <c r="P474" s="414">
        <v>29</v>
      </c>
      <c r="Q474" s="414">
        <v>10</v>
      </c>
      <c r="R474" s="414">
        <v>17</v>
      </c>
      <c r="S474" s="414">
        <v>71</v>
      </c>
      <c r="T474" s="414">
        <v>23</v>
      </c>
      <c r="U474" s="414">
        <v>55</v>
      </c>
      <c r="V474" s="414">
        <v>92</v>
      </c>
      <c r="W474" s="414">
        <v>85</v>
      </c>
      <c r="X474" s="414">
        <v>57</v>
      </c>
      <c r="Y474" s="414">
        <v>41</v>
      </c>
      <c r="Z474" s="414">
        <v>25</v>
      </c>
      <c r="AA474" s="414">
        <v>88</v>
      </c>
      <c r="AB474" s="414">
        <v>59</v>
      </c>
      <c r="AC474" s="414">
        <v>96</v>
      </c>
      <c r="AD474" s="414">
        <v>43</v>
      </c>
      <c r="AE474" s="414">
        <v>97</v>
      </c>
      <c r="AF474" s="414">
        <v>38</v>
      </c>
      <c r="AG474" s="414">
        <v>80</v>
      </c>
      <c r="AH474" s="414">
        <v>33</v>
      </c>
      <c r="AI474" s="414">
        <v>21</v>
      </c>
      <c r="AJ474" s="414">
        <v>74</v>
      </c>
      <c r="AK474" s="414">
        <v>68</v>
      </c>
      <c r="AL474" s="414">
        <v>32</v>
      </c>
      <c r="AM474" s="414">
        <v>95</v>
      </c>
      <c r="AN474" s="414">
        <v>11</v>
      </c>
      <c r="AO474" s="414">
        <v>84</v>
      </c>
      <c r="AP474" s="414">
        <v>48</v>
      </c>
      <c r="AQ474" s="414">
        <v>27</v>
      </c>
      <c r="AR474" s="414">
        <v>67</v>
      </c>
      <c r="AS474" s="414">
        <v>6</v>
      </c>
      <c r="AT474" s="414">
        <v>40</v>
      </c>
      <c r="AU474" s="414">
        <v>63</v>
      </c>
      <c r="AV474" s="414">
        <v>45</v>
      </c>
      <c r="AW474" s="414">
        <v>81</v>
      </c>
      <c r="AX474" s="414">
        <v>47</v>
      </c>
      <c r="AY474" s="414">
        <v>5</v>
      </c>
      <c r="AZ474" s="414">
        <v>70</v>
      </c>
      <c r="BA474" s="414">
        <v>52</v>
      </c>
      <c r="BB474" s="414">
        <v>76</v>
      </c>
      <c r="BC474" s="414">
        <v>91</v>
      </c>
      <c r="BD474" s="414">
        <v>44</v>
      </c>
      <c r="BE474" s="414">
        <v>30</v>
      </c>
      <c r="BF474" s="414">
        <v>62</v>
      </c>
      <c r="BG474" s="414">
        <v>72</v>
      </c>
      <c r="BH474" s="414">
        <v>1</v>
      </c>
      <c r="BI474" s="414">
        <v>34</v>
      </c>
      <c r="BJ474" s="414">
        <v>89</v>
      </c>
      <c r="BK474" s="414">
        <v>64</v>
      </c>
      <c r="BL474" s="414">
        <v>66</v>
      </c>
      <c r="BM474" s="414">
        <v>73</v>
      </c>
      <c r="BN474" s="414">
        <v>50</v>
      </c>
      <c r="BO474" s="414">
        <v>53</v>
      </c>
      <c r="BP474" s="414">
        <v>42</v>
      </c>
      <c r="BQ474" s="414">
        <v>56</v>
      </c>
      <c r="BR474" s="414">
        <v>36</v>
      </c>
      <c r="BS474" s="414">
        <v>79</v>
      </c>
      <c r="BT474" s="414">
        <v>35</v>
      </c>
      <c r="BU474" s="414">
        <v>37</v>
      </c>
      <c r="BV474" s="414">
        <v>22</v>
      </c>
      <c r="BW474" s="414">
        <v>86</v>
      </c>
      <c r="BX474" s="414">
        <v>14</v>
      </c>
      <c r="BY474" s="414">
        <v>28</v>
      </c>
      <c r="BZ474" s="414">
        <v>69</v>
      </c>
      <c r="CA474" s="414">
        <v>87</v>
      </c>
      <c r="CB474" s="414">
        <v>61</v>
      </c>
      <c r="CC474" s="414">
        <v>60</v>
      </c>
      <c r="CD474" s="414">
        <v>13</v>
      </c>
      <c r="CE474" s="414">
        <v>65</v>
      </c>
      <c r="CF474" s="414">
        <v>46</v>
      </c>
      <c r="CG474" s="414">
        <v>90</v>
      </c>
      <c r="CH474" s="414">
        <v>4</v>
      </c>
      <c r="CI474" s="414">
        <v>20</v>
      </c>
      <c r="CJ474" s="414">
        <v>15</v>
      </c>
      <c r="CK474" s="414">
        <v>7</v>
      </c>
      <c r="CL474" s="414">
        <v>26</v>
      </c>
      <c r="CM474" s="414">
        <v>49</v>
      </c>
      <c r="CN474" s="414">
        <v>18</v>
      </c>
      <c r="CO474" s="414">
        <v>2</v>
      </c>
      <c r="CP474" s="414">
        <v>51</v>
      </c>
      <c r="CR474" s="414">
        <v>75</v>
      </c>
      <c r="CS474" s="414">
        <v>3</v>
      </c>
      <c r="CT474" s="414">
        <v>24</v>
      </c>
      <c r="CU474" s="414">
        <v>16</v>
      </c>
      <c r="CW474" s="414">
        <v>19</v>
      </c>
      <c r="CX474" s="414">
        <v>8</v>
      </c>
      <c r="CY474" s="414">
        <v>77</v>
      </c>
      <c r="CZ474" s="414">
        <v>83</v>
      </c>
    </row>
    <row r="477" spans="4:104" x14ac:dyDescent="0.2">
      <c r="D477" s="433">
        <v>98</v>
      </c>
      <c r="E477" s="433" t="s">
        <v>179</v>
      </c>
    </row>
    <row r="478" spans="4:104" x14ac:dyDescent="0.2">
      <c r="E478" s="414" t="s">
        <v>130</v>
      </c>
      <c r="F478" s="414">
        <v>1</v>
      </c>
      <c r="G478" s="414">
        <v>2</v>
      </c>
      <c r="H478" s="414">
        <v>3</v>
      </c>
      <c r="I478" s="414">
        <v>4</v>
      </c>
      <c r="J478" s="414">
        <v>5</v>
      </c>
      <c r="K478" s="414">
        <v>6</v>
      </c>
      <c r="L478" s="414">
        <v>7</v>
      </c>
      <c r="M478" s="414">
        <v>8</v>
      </c>
      <c r="N478" s="414">
        <v>9</v>
      </c>
      <c r="O478" s="414">
        <v>10</v>
      </c>
      <c r="P478" s="414">
        <v>11</v>
      </c>
      <c r="Q478" s="414">
        <v>12</v>
      </c>
      <c r="R478" s="414">
        <v>13</v>
      </c>
      <c r="S478" s="414">
        <v>14</v>
      </c>
      <c r="T478" s="414">
        <v>15</v>
      </c>
      <c r="U478" s="414">
        <v>16</v>
      </c>
      <c r="V478" s="414">
        <v>17</v>
      </c>
      <c r="W478" s="414">
        <v>18</v>
      </c>
      <c r="X478" s="414">
        <v>19</v>
      </c>
      <c r="Y478" s="414">
        <v>20</v>
      </c>
      <c r="Z478" s="414">
        <v>21</v>
      </c>
      <c r="AA478" s="414">
        <v>22</v>
      </c>
      <c r="AB478" s="414">
        <v>23</v>
      </c>
      <c r="AC478" s="414">
        <v>24</v>
      </c>
      <c r="AD478" s="414">
        <v>25</v>
      </c>
      <c r="AE478" s="414">
        <v>26</v>
      </c>
      <c r="AF478" s="414">
        <v>27</v>
      </c>
      <c r="AG478" s="414">
        <v>28</v>
      </c>
      <c r="AH478" s="414">
        <v>29</v>
      </c>
      <c r="AI478" s="414">
        <v>30</v>
      </c>
      <c r="AJ478" s="414">
        <v>31</v>
      </c>
      <c r="AK478" s="414">
        <v>32</v>
      </c>
      <c r="AL478" s="414">
        <v>33</v>
      </c>
      <c r="AM478" s="414">
        <v>34</v>
      </c>
      <c r="AN478" s="414">
        <v>35</v>
      </c>
      <c r="AO478" s="414">
        <v>36</v>
      </c>
      <c r="AP478" s="414">
        <v>37</v>
      </c>
      <c r="AQ478" s="414">
        <v>38</v>
      </c>
      <c r="AR478" s="414">
        <v>39</v>
      </c>
      <c r="AS478" s="414">
        <v>40</v>
      </c>
      <c r="AT478" s="414">
        <v>41</v>
      </c>
      <c r="AU478" s="414">
        <v>42</v>
      </c>
      <c r="AV478" s="414">
        <v>43</v>
      </c>
      <c r="AW478" s="414">
        <v>44</v>
      </c>
      <c r="AX478" s="414">
        <v>45</v>
      </c>
      <c r="AY478" s="414">
        <v>46</v>
      </c>
      <c r="AZ478" s="414">
        <v>47</v>
      </c>
      <c r="BA478" s="414">
        <v>48</v>
      </c>
      <c r="BB478" s="414">
        <v>49</v>
      </c>
      <c r="BC478" s="414">
        <v>50</v>
      </c>
      <c r="BD478" s="414">
        <v>51</v>
      </c>
      <c r="BE478" s="414">
        <v>52</v>
      </c>
      <c r="BF478" s="414">
        <v>53</v>
      </c>
      <c r="BG478" s="414">
        <v>54</v>
      </c>
      <c r="BH478" s="414">
        <v>55</v>
      </c>
      <c r="BI478" s="414">
        <v>56</v>
      </c>
      <c r="BJ478" s="414">
        <v>57</v>
      </c>
      <c r="BK478" s="414">
        <v>58</v>
      </c>
      <c r="BL478" s="414">
        <v>59</v>
      </c>
      <c r="BM478" s="414">
        <v>60</v>
      </c>
      <c r="BN478" s="414">
        <v>61</v>
      </c>
      <c r="BO478" s="414">
        <v>62</v>
      </c>
      <c r="BP478" s="414">
        <v>63</v>
      </c>
      <c r="BQ478" s="414">
        <v>64</v>
      </c>
      <c r="BR478" s="414">
        <v>65</v>
      </c>
      <c r="BS478" s="414">
        <v>66</v>
      </c>
      <c r="BT478" s="414">
        <v>67</v>
      </c>
      <c r="BU478" s="414">
        <v>68</v>
      </c>
      <c r="BV478" s="414">
        <v>69</v>
      </c>
      <c r="BW478" s="414">
        <v>70</v>
      </c>
      <c r="BX478" s="414">
        <v>71</v>
      </c>
      <c r="BY478" s="414">
        <v>72</v>
      </c>
      <c r="BZ478" s="414">
        <v>73</v>
      </c>
      <c r="CA478" s="414">
        <v>74</v>
      </c>
      <c r="CB478" s="414">
        <v>75</v>
      </c>
      <c r="CC478" s="414">
        <v>76</v>
      </c>
      <c r="CD478" s="414">
        <v>77</v>
      </c>
      <c r="CE478" s="414">
        <v>78</v>
      </c>
      <c r="CF478" s="414">
        <v>79</v>
      </c>
      <c r="CG478" s="414">
        <v>80</v>
      </c>
      <c r="CH478" s="414">
        <v>81</v>
      </c>
      <c r="CI478" s="414">
        <v>82</v>
      </c>
      <c r="CJ478" s="414">
        <v>83</v>
      </c>
      <c r="CK478" s="414">
        <v>84</v>
      </c>
      <c r="CL478" s="414">
        <v>85</v>
      </c>
      <c r="CM478" s="414">
        <v>86</v>
      </c>
      <c r="CN478" s="414">
        <v>87</v>
      </c>
      <c r="CO478" s="414">
        <v>88</v>
      </c>
      <c r="CP478" s="414">
        <v>89</v>
      </c>
      <c r="CQ478" s="414">
        <v>90</v>
      </c>
      <c r="CR478" s="414">
        <v>91</v>
      </c>
      <c r="CS478" s="414">
        <v>92</v>
      </c>
      <c r="CT478" s="414">
        <v>93</v>
      </c>
      <c r="CU478" s="414">
        <v>94</v>
      </c>
      <c r="CW478" s="414">
        <v>95</v>
      </c>
      <c r="CX478" s="414">
        <v>96</v>
      </c>
      <c r="CY478" s="414">
        <v>97</v>
      </c>
      <c r="CZ478" s="414">
        <v>98</v>
      </c>
    </row>
    <row r="479" spans="4:104" x14ac:dyDescent="0.2">
      <c r="E479" s="414" t="s">
        <v>157</v>
      </c>
      <c r="F479" s="414">
        <v>90</v>
      </c>
      <c r="G479" s="414">
        <v>63</v>
      </c>
      <c r="H479" s="414">
        <v>7</v>
      </c>
      <c r="I479" s="414">
        <v>68</v>
      </c>
      <c r="J479" s="414">
        <v>46</v>
      </c>
      <c r="K479" s="414">
        <v>94</v>
      </c>
      <c r="L479" s="414">
        <v>48</v>
      </c>
      <c r="M479" s="414">
        <v>57</v>
      </c>
      <c r="N479" s="414">
        <v>6</v>
      </c>
      <c r="O479" s="414">
        <v>32</v>
      </c>
      <c r="P479" s="414">
        <v>29</v>
      </c>
      <c r="Q479" s="414">
        <v>39</v>
      </c>
      <c r="R479" s="414">
        <v>62</v>
      </c>
      <c r="S479" s="414">
        <v>56</v>
      </c>
      <c r="T479" s="414">
        <v>76</v>
      </c>
      <c r="U479" s="414">
        <v>84</v>
      </c>
      <c r="V479" s="414">
        <v>93</v>
      </c>
      <c r="W479" s="414">
        <v>89</v>
      </c>
      <c r="X479" s="414">
        <v>2</v>
      </c>
      <c r="Y479" s="414">
        <v>17</v>
      </c>
      <c r="Z479" s="414">
        <v>20</v>
      </c>
      <c r="AA479" s="414">
        <v>3</v>
      </c>
      <c r="AB479" s="414">
        <v>79</v>
      </c>
      <c r="AC479" s="414">
        <v>11</v>
      </c>
      <c r="AD479" s="414">
        <v>73</v>
      </c>
      <c r="AE479" s="414">
        <v>45</v>
      </c>
      <c r="AF479" s="414">
        <v>59</v>
      </c>
      <c r="AG479" s="414">
        <v>52</v>
      </c>
      <c r="AH479" s="414">
        <v>87</v>
      </c>
      <c r="AI479" s="414">
        <v>1</v>
      </c>
      <c r="AJ479" s="414">
        <v>69</v>
      </c>
      <c r="AK479" s="414">
        <v>58</v>
      </c>
      <c r="AL479" s="414">
        <v>85</v>
      </c>
      <c r="AM479" s="414">
        <v>42</v>
      </c>
      <c r="AN479" s="414">
        <v>91</v>
      </c>
      <c r="AO479" s="414">
        <v>5</v>
      </c>
      <c r="AP479" s="414">
        <v>43</v>
      </c>
      <c r="AQ479" s="414">
        <v>22</v>
      </c>
      <c r="AR479" s="414">
        <v>12</v>
      </c>
      <c r="AS479" s="414">
        <v>36</v>
      </c>
      <c r="AT479" s="414">
        <v>14</v>
      </c>
      <c r="AU479" s="414">
        <v>78</v>
      </c>
      <c r="AV479" s="414">
        <v>67</v>
      </c>
      <c r="AW479" s="414">
        <v>31</v>
      </c>
      <c r="AX479" s="414">
        <v>83</v>
      </c>
      <c r="AY479" s="414">
        <v>50</v>
      </c>
      <c r="AZ479" s="414">
        <v>53</v>
      </c>
      <c r="BA479" s="414">
        <v>96</v>
      </c>
      <c r="BB479" s="414">
        <v>61</v>
      </c>
      <c r="BC479" s="414">
        <v>86</v>
      </c>
      <c r="BD479" s="414">
        <v>60</v>
      </c>
      <c r="BE479" s="414">
        <v>40</v>
      </c>
      <c r="BF479" s="414">
        <v>10</v>
      </c>
      <c r="BG479" s="414">
        <v>95</v>
      </c>
      <c r="BH479" s="414">
        <v>18</v>
      </c>
      <c r="BI479" s="414">
        <v>25</v>
      </c>
      <c r="BJ479" s="414">
        <v>8</v>
      </c>
      <c r="BK479" s="414">
        <v>34</v>
      </c>
      <c r="BL479" s="414">
        <v>27</v>
      </c>
      <c r="BM479" s="414">
        <v>51</v>
      </c>
      <c r="BN479" s="414">
        <v>98</v>
      </c>
      <c r="BO479" s="414">
        <v>23</v>
      </c>
      <c r="BP479" s="414">
        <v>74</v>
      </c>
      <c r="BQ479" s="414">
        <v>77</v>
      </c>
      <c r="BR479" s="414">
        <v>41</v>
      </c>
      <c r="BS479" s="414">
        <v>80</v>
      </c>
      <c r="BT479" s="414">
        <v>30</v>
      </c>
      <c r="BU479" s="414">
        <v>92</v>
      </c>
      <c r="BV479" s="414">
        <v>71</v>
      </c>
      <c r="BW479" s="414">
        <v>37</v>
      </c>
      <c r="BX479" s="414">
        <v>19</v>
      </c>
      <c r="BY479" s="414">
        <v>70</v>
      </c>
      <c r="BZ479" s="414">
        <v>55</v>
      </c>
      <c r="CA479" s="414">
        <v>21</v>
      </c>
      <c r="CB479" s="414">
        <v>13</v>
      </c>
      <c r="CC479" s="414">
        <v>15</v>
      </c>
      <c r="CD479" s="414">
        <v>38</v>
      </c>
      <c r="CE479" s="414">
        <v>54</v>
      </c>
      <c r="CF479" s="414">
        <v>81</v>
      </c>
      <c r="CG479" s="414">
        <v>88</v>
      </c>
      <c r="CH479" s="414">
        <v>9</v>
      </c>
      <c r="CI479" s="414">
        <v>97</v>
      </c>
      <c r="CJ479" s="414">
        <v>72</v>
      </c>
      <c r="CK479" s="414">
        <v>16</v>
      </c>
      <c r="CL479" s="414">
        <v>33</v>
      </c>
      <c r="CM479" s="414">
        <v>49</v>
      </c>
      <c r="CN479" s="414">
        <v>35</v>
      </c>
      <c r="CO479" s="414">
        <v>65</v>
      </c>
      <c r="CP479" s="414">
        <v>66</v>
      </c>
      <c r="CQ479" s="414">
        <v>82</v>
      </c>
      <c r="CR479" s="414">
        <v>4</v>
      </c>
      <c r="CS479" s="414">
        <v>24</v>
      </c>
      <c r="CT479" s="414">
        <v>47</v>
      </c>
      <c r="CU479" s="414">
        <v>26</v>
      </c>
      <c r="CW479" s="414">
        <v>64</v>
      </c>
      <c r="CX479" s="414">
        <v>75</v>
      </c>
      <c r="CY479" s="414">
        <v>44</v>
      </c>
      <c r="CZ479" s="414">
        <v>28</v>
      </c>
    </row>
    <row r="482" spans="4:109" x14ac:dyDescent="0.2">
      <c r="D482" s="433">
        <v>99</v>
      </c>
      <c r="E482" s="433" t="s">
        <v>179</v>
      </c>
    </row>
    <row r="483" spans="4:109" x14ac:dyDescent="0.2">
      <c r="E483" s="414" t="s">
        <v>130</v>
      </c>
      <c r="F483" s="414">
        <v>1</v>
      </c>
      <c r="G483" s="414">
        <v>2</v>
      </c>
      <c r="H483" s="414">
        <v>3</v>
      </c>
      <c r="I483" s="414">
        <v>4</v>
      </c>
      <c r="J483" s="414">
        <v>5</v>
      </c>
      <c r="K483" s="414">
        <v>6</v>
      </c>
      <c r="L483" s="414">
        <v>7</v>
      </c>
      <c r="M483" s="414">
        <v>8</v>
      </c>
      <c r="N483" s="414">
        <v>9</v>
      </c>
      <c r="O483" s="414">
        <v>10</v>
      </c>
      <c r="P483" s="414">
        <v>11</v>
      </c>
      <c r="Q483" s="414">
        <v>12</v>
      </c>
      <c r="R483" s="414">
        <v>13</v>
      </c>
      <c r="S483" s="414">
        <v>14</v>
      </c>
      <c r="T483" s="414">
        <v>15</v>
      </c>
      <c r="U483" s="414">
        <v>16</v>
      </c>
      <c r="V483" s="414">
        <v>17</v>
      </c>
      <c r="W483" s="414">
        <v>18</v>
      </c>
      <c r="X483" s="414">
        <v>19</v>
      </c>
      <c r="Y483" s="414">
        <v>20</v>
      </c>
      <c r="Z483" s="414">
        <v>21</v>
      </c>
      <c r="AA483" s="414">
        <v>22</v>
      </c>
      <c r="AB483" s="414">
        <v>23</v>
      </c>
      <c r="AC483" s="414">
        <v>24</v>
      </c>
      <c r="AD483" s="414">
        <v>25</v>
      </c>
      <c r="AE483" s="414">
        <v>26</v>
      </c>
      <c r="AF483" s="414">
        <v>27</v>
      </c>
      <c r="AG483" s="414">
        <v>28</v>
      </c>
      <c r="AH483" s="414">
        <v>29</v>
      </c>
      <c r="AI483" s="414">
        <v>30</v>
      </c>
      <c r="AJ483" s="414">
        <v>31</v>
      </c>
      <c r="AK483" s="414">
        <v>32</v>
      </c>
      <c r="AL483" s="414">
        <v>33</v>
      </c>
      <c r="AM483" s="414">
        <v>34</v>
      </c>
      <c r="AN483" s="414">
        <v>35</v>
      </c>
      <c r="AO483" s="414">
        <v>36</v>
      </c>
      <c r="AP483" s="414">
        <v>37</v>
      </c>
      <c r="AQ483" s="414">
        <v>38</v>
      </c>
      <c r="AR483" s="414">
        <v>39</v>
      </c>
      <c r="AS483" s="414">
        <v>40</v>
      </c>
      <c r="AT483" s="414">
        <v>41</v>
      </c>
      <c r="AU483" s="414">
        <v>42</v>
      </c>
      <c r="AV483" s="414">
        <v>43</v>
      </c>
      <c r="AW483" s="414">
        <v>44</v>
      </c>
      <c r="AX483" s="414">
        <v>45</v>
      </c>
      <c r="AY483" s="414">
        <v>46</v>
      </c>
      <c r="AZ483" s="414">
        <v>47</v>
      </c>
      <c r="BA483" s="414">
        <v>48</v>
      </c>
      <c r="BB483" s="414">
        <v>49</v>
      </c>
      <c r="BC483" s="414">
        <v>50</v>
      </c>
      <c r="BD483" s="414">
        <v>51</v>
      </c>
      <c r="BE483" s="414">
        <v>52</v>
      </c>
      <c r="BF483" s="414">
        <v>53</v>
      </c>
      <c r="BG483" s="414">
        <v>54</v>
      </c>
      <c r="BH483" s="414">
        <v>55</v>
      </c>
      <c r="BI483" s="414">
        <v>56</v>
      </c>
      <c r="BJ483" s="414">
        <v>57</v>
      </c>
      <c r="BK483" s="414">
        <v>58</v>
      </c>
      <c r="BL483" s="414">
        <v>59</v>
      </c>
      <c r="BM483" s="414">
        <v>60</v>
      </c>
      <c r="BN483" s="414">
        <v>61</v>
      </c>
      <c r="BO483" s="414">
        <v>62</v>
      </c>
      <c r="BP483" s="414">
        <v>63</v>
      </c>
      <c r="BQ483" s="414">
        <v>64</v>
      </c>
      <c r="BR483" s="414">
        <v>65</v>
      </c>
      <c r="BS483" s="414">
        <v>66</v>
      </c>
      <c r="BT483" s="414">
        <v>67</v>
      </c>
      <c r="BU483" s="414">
        <v>68</v>
      </c>
      <c r="BV483" s="414">
        <v>69</v>
      </c>
      <c r="BW483" s="414">
        <v>70</v>
      </c>
      <c r="BX483" s="414">
        <v>71</v>
      </c>
      <c r="BY483" s="414">
        <v>72</v>
      </c>
      <c r="BZ483" s="414">
        <v>73</v>
      </c>
      <c r="CA483" s="414">
        <v>74</v>
      </c>
      <c r="CB483" s="414">
        <v>75</v>
      </c>
      <c r="CC483" s="414">
        <v>76</v>
      </c>
      <c r="CD483" s="414">
        <v>77</v>
      </c>
      <c r="CE483" s="414">
        <v>78</v>
      </c>
      <c r="CF483" s="414">
        <v>79</v>
      </c>
      <c r="CG483" s="414">
        <v>80</v>
      </c>
      <c r="CH483" s="414">
        <v>81</v>
      </c>
      <c r="CI483" s="414">
        <v>82</v>
      </c>
      <c r="CJ483" s="414">
        <v>83</v>
      </c>
      <c r="CK483" s="414">
        <v>84</v>
      </c>
      <c r="CL483" s="414">
        <v>85</v>
      </c>
      <c r="CM483" s="414">
        <v>86</v>
      </c>
      <c r="CN483" s="414">
        <v>87</v>
      </c>
      <c r="CO483" s="414">
        <v>88</v>
      </c>
      <c r="CP483" s="414">
        <v>89</v>
      </c>
      <c r="CQ483" s="414">
        <v>90</v>
      </c>
      <c r="CR483" s="414">
        <v>91</v>
      </c>
      <c r="CS483" s="414">
        <v>92</v>
      </c>
      <c r="CT483" s="414">
        <v>93</v>
      </c>
      <c r="CU483" s="414">
        <v>94</v>
      </c>
      <c r="CV483" s="414">
        <v>95</v>
      </c>
      <c r="CW483" s="414">
        <v>96</v>
      </c>
      <c r="CX483" s="414">
        <v>97</v>
      </c>
      <c r="CY483" s="414">
        <v>98</v>
      </c>
      <c r="CZ483" s="414">
        <v>99</v>
      </c>
    </row>
    <row r="484" spans="4:109" x14ac:dyDescent="0.2">
      <c r="E484" s="414" t="s">
        <v>157</v>
      </c>
      <c r="F484" s="414">
        <v>90</v>
      </c>
      <c r="G484" s="414">
        <v>10</v>
      </c>
      <c r="H484" s="414">
        <v>39</v>
      </c>
      <c r="I484" s="414">
        <v>26</v>
      </c>
      <c r="J484" s="414">
        <v>76</v>
      </c>
      <c r="K484" s="414">
        <v>79</v>
      </c>
      <c r="L484" s="414">
        <v>13</v>
      </c>
      <c r="M484" s="414">
        <v>57</v>
      </c>
      <c r="N484" s="414">
        <v>83</v>
      </c>
      <c r="O484" s="414">
        <v>2</v>
      </c>
      <c r="P484" s="414">
        <v>19</v>
      </c>
      <c r="Q484" s="414">
        <v>28</v>
      </c>
      <c r="R484" s="414">
        <v>32</v>
      </c>
      <c r="S484" s="414">
        <v>86</v>
      </c>
      <c r="T484" s="414">
        <v>73</v>
      </c>
      <c r="U484" s="414">
        <v>20</v>
      </c>
      <c r="V484" s="414">
        <v>38</v>
      </c>
      <c r="W484" s="414">
        <v>64</v>
      </c>
      <c r="X484" s="414">
        <v>31</v>
      </c>
      <c r="Y484" s="414">
        <v>51</v>
      </c>
      <c r="Z484" s="414">
        <v>70</v>
      </c>
      <c r="AA484" s="414">
        <v>88</v>
      </c>
      <c r="AB484" s="414">
        <v>82</v>
      </c>
      <c r="AC484" s="414">
        <v>58</v>
      </c>
      <c r="AD484" s="414">
        <v>1</v>
      </c>
      <c r="AE484" s="414">
        <v>84</v>
      </c>
      <c r="AF484" s="414">
        <v>93</v>
      </c>
      <c r="AG484" s="414">
        <v>87</v>
      </c>
      <c r="AH484" s="414">
        <v>6</v>
      </c>
      <c r="AI484" s="414">
        <v>78</v>
      </c>
      <c r="AJ484" s="414">
        <v>29</v>
      </c>
      <c r="AK484" s="414">
        <v>40</v>
      </c>
      <c r="AL484" s="414">
        <v>80</v>
      </c>
      <c r="AM484" s="414">
        <v>56</v>
      </c>
      <c r="AN484" s="414">
        <v>33</v>
      </c>
      <c r="AO484" s="414">
        <v>69</v>
      </c>
      <c r="AP484" s="414">
        <v>63</v>
      </c>
      <c r="AQ484" s="414">
        <v>27</v>
      </c>
      <c r="AR484" s="414">
        <v>16</v>
      </c>
      <c r="AS484" s="414">
        <v>53</v>
      </c>
      <c r="AT484" s="414">
        <v>45</v>
      </c>
      <c r="AU484" s="414">
        <v>4</v>
      </c>
      <c r="AV484" s="414">
        <v>35</v>
      </c>
      <c r="AW484" s="414">
        <v>23</v>
      </c>
      <c r="AX484" s="414">
        <v>48</v>
      </c>
      <c r="AY484" s="414">
        <v>59</v>
      </c>
      <c r="AZ484" s="414">
        <v>43</v>
      </c>
      <c r="BA484" s="414">
        <v>55</v>
      </c>
      <c r="BB484" s="414">
        <v>46</v>
      </c>
      <c r="BC484" s="414">
        <v>12</v>
      </c>
      <c r="BD484" s="414">
        <v>44</v>
      </c>
      <c r="BE484" s="414">
        <v>18</v>
      </c>
      <c r="BF484" s="414">
        <v>77</v>
      </c>
      <c r="BG484" s="414">
        <v>91</v>
      </c>
      <c r="BH484" s="414">
        <v>36</v>
      </c>
      <c r="BI484" s="414">
        <v>50</v>
      </c>
      <c r="BJ484" s="414">
        <v>3</v>
      </c>
      <c r="BK484" s="414">
        <v>62</v>
      </c>
      <c r="BL484" s="414">
        <v>71</v>
      </c>
      <c r="BM484" s="414">
        <v>22</v>
      </c>
      <c r="BN484" s="414">
        <v>85</v>
      </c>
      <c r="BO484" s="414">
        <v>65</v>
      </c>
      <c r="BP484" s="414">
        <v>60</v>
      </c>
      <c r="BQ484" s="414">
        <v>8</v>
      </c>
      <c r="BR484" s="414">
        <v>96</v>
      </c>
      <c r="BS484" s="414">
        <v>15</v>
      </c>
      <c r="BT484" s="414">
        <v>95</v>
      </c>
      <c r="BU484" s="414">
        <v>37</v>
      </c>
      <c r="BV484" s="414">
        <v>41</v>
      </c>
      <c r="BW484" s="414">
        <v>81</v>
      </c>
      <c r="BX484" s="414">
        <v>94</v>
      </c>
      <c r="BY484" s="414">
        <v>34</v>
      </c>
      <c r="BZ484" s="414">
        <v>99</v>
      </c>
      <c r="CA484" s="414">
        <v>66</v>
      </c>
      <c r="CB484" s="414">
        <v>72</v>
      </c>
      <c r="CC484" s="414">
        <v>5</v>
      </c>
      <c r="CD484" s="414">
        <v>89</v>
      </c>
      <c r="CE484" s="414">
        <v>30</v>
      </c>
      <c r="CF484" s="414">
        <v>61</v>
      </c>
      <c r="CG484" s="414">
        <v>11</v>
      </c>
      <c r="CH484" s="414">
        <v>54</v>
      </c>
      <c r="CI484" s="414">
        <v>68</v>
      </c>
      <c r="CJ484" s="414">
        <v>7</v>
      </c>
      <c r="CK484" s="414">
        <v>97</v>
      </c>
      <c r="CL484" s="414">
        <v>21</v>
      </c>
      <c r="CM484" s="414">
        <v>14</v>
      </c>
      <c r="CN484" s="414">
        <v>74</v>
      </c>
      <c r="CO484" s="414">
        <v>52</v>
      </c>
      <c r="CP484" s="414">
        <v>47</v>
      </c>
      <c r="CQ484" s="414">
        <v>42</v>
      </c>
      <c r="CR484" s="414">
        <v>24</v>
      </c>
      <c r="CS484" s="414">
        <v>75</v>
      </c>
      <c r="CT484" s="414">
        <v>49</v>
      </c>
      <c r="CU484" s="414">
        <v>98</v>
      </c>
      <c r="CV484" s="414">
        <v>67</v>
      </c>
      <c r="CW484" s="414">
        <v>9</v>
      </c>
      <c r="CX484" s="414">
        <v>25</v>
      </c>
      <c r="CY484" s="414">
        <v>17</v>
      </c>
      <c r="CZ484" s="414">
        <v>92</v>
      </c>
    </row>
    <row r="487" spans="4:109" x14ac:dyDescent="0.2">
      <c r="D487" s="433">
        <v>100</v>
      </c>
      <c r="E487" s="433" t="s">
        <v>179</v>
      </c>
    </row>
    <row r="488" spans="4:109" x14ac:dyDescent="0.2">
      <c r="E488" s="414" t="s">
        <v>130</v>
      </c>
      <c r="F488" s="414">
        <v>1</v>
      </c>
      <c r="G488" s="414">
        <v>2</v>
      </c>
      <c r="H488" s="414">
        <v>3</v>
      </c>
      <c r="I488" s="414">
        <v>4</v>
      </c>
      <c r="J488" s="414">
        <v>5</v>
      </c>
      <c r="K488" s="414">
        <v>6</v>
      </c>
      <c r="L488" s="414">
        <v>7</v>
      </c>
      <c r="M488" s="414">
        <v>8</v>
      </c>
      <c r="N488" s="414">
        <v>9</v>
      </c>
      <c r="O488" s="414">
        <v>10</v>
      </c>
      <c r="P488" s="414">
        <v>11</v>
      </c>
      <c r="Q488" s="414">
        <v>12</v>
      </c>
      <c r="R488" s="414">
        <v>13</v>
      </c>
      <c r="S488" s="414">
        <v>14</v>
      </c>
      <c r="T488" s="414">
        <v>15</v>
      </c>
      <c r="U488" s="414">
        <v>16</v>
      </c>
      <c r="V488" s="414">
        <v>17</v>
      </c>
      <c r="W488" s="414">
        <v>18</v>
      </c>
      <c r="X488" s="414">
        <v>19</v>
      </c>
      <c r="Y488" s="414">
        <v>20</v>
      </c>
      <c r="Z488" s="414">
        <v>21</v>
      </c>
      <c r="AA488" s="414">
        <v>22</v>
      </c>
      <c r="AB488" s="414">
        <v>23</v>
      </c>
      <c r="AC488" s="414">
        <v>24</v>
      </c>
      <c r="AD488" s="414">
        <v>25</v>
      </c>
      <c r="AE488" s="414">
        <v>26</v>
      </c>
      <c r="AF488" s="414">
        <v>27</v>
      </c>
      <c r="AG488" s="414">
        <v>28</v>
      </c>
      <c r="AH488" s="414">
        <v>29</v>
      </c>
      <c r="AI488" s="414">
        <v>30</v>
      </c>
      <c r="AJ488" s="414">
        <v>31</v>
      </c>
      <c r="AK488" s="414">
        <v>32</v>
      </c>
      <c r="AL488" s="414">
        <v>33</v>
      </c>
      <c r="AM488" s="414">
        <v>34</v>
      </c>
      <c r="AN488" s="414">
        <v>35</v>
      </c>
      <c r="AO488" s="414">
        <v>36</v>
      </c>
      <c r="AP488" s="414">
        <v>37</v>
      </c>
      <c r="AQ488" s="414">
        <v>38</v>
      </c>
      <c r="AR488" s="414">
        <v>39</v>
      </c>
      <c r="AS488" s="414">
        <v>40</v>
      </c>
      <c r="AT488" s="414">
        <v>41</v>
      </c>
      <c r="AU488" s="414">
        <v>42</v>
      </c>
      <c r="AV488" s="414">
        <v>43</v>
      </c>
      <c r="AW488" s="414">
        <v>44</v>
      </c>
      <c r="AX488" s="414">
        <v>45</v>
      </c>
      <c r="AY488" s="414">
        <v>46</v>
      </c>
      <c r="AZ488" s="414">
        <v>47</v>
      </c>
      <c r="BA488" s="414">
        <v>48</v>
      </c>
      <c r="BB488" s="414">
        <v>49</v>
      </c>
      <c r="BC488" s="414">
        <v>50</v>
      </c>
      <c r="BD488" s="414">
        <v>51</v>
      </c>
      <c r="BE488" s="414">
        <v>52</v>
      </c>
      <c r="BF488" s="414">
        <v>53</v>
      </c>
      <c r="BG488" s="414">
        <v>54</v>
      </c>
      <c r="BH488" s="414">
        <v>55</v>
      </c>
      <c r="BI488" s="414">
        <v>56</v>
      </c>
      <c r="BJ488" s="414">
        <v>57</v>
      </c>
      <c r="BK488" s="414">
        <v>58</v>
      </c>
      <c r="BL488" s="414">
        <v>59</v>
      </c>
      <c r="BM488" s="414">
        <v>60</v>
      </c>
      <c r="BN488" s="414">
        <v>61</v>
      </c>
      <c r="BO488" s="414">
        <v>62</v>
      </c>
      <c r="BP488" s="414">
        <v>63</v>
      </c>
      <c r="BQ488" s="414">
        <v>64</v>
      </c>
      <c r="BR488" s="414">
        <v>65</v>
      </c>
      <c r="BS488" s="414">
        <v>66</v>
      </c>
      <c r="BT488" s="414">
        <v>67</v>
      </c>
      <c r="BU488" s="414">
        <v>68</v>
      </c>
      <c r="BV488" s="414">
        <v>69</v>
      </c>
      <c r="BW488" s="414">
        <v>70</v>
      </c>
      <c r="BX488" s="414">
        <v>71</v>
      </c>
      <c r="BY488" s="414">
        <v>72</v>
      </c>
      <c r="BZ488" s="414">
        <v>73</v>
      </c>
      <c r="CA488" s="414">
        <v>74</v>
      </c>
      <c r="CB488" s="414">
        <v>75</v>
      </c>
      <c r="CC488" s="414">
        <v>76</v>
      </c>
      <c r="CD488" s="414">
        <v>77</v>
      </c>
      <c r="CE488" s="414">
        <v>78</v>
      </c>
      <c r="CF488" s="414">
        <v>79</v>
      </c>
      <c r="CG488" s="414">
        <v>80</v>
      </c>
      <c r="CH488" s="414">
        <v>81</v>
      </c>
      <c r="CI488" s="414">
        <v>82</v>
      </c>
      <c r="CJ488" s="414">
        <v>83</v>
      </c>
      <c r="CK488" s="414">
        <v>84</v>
      </c>
      <c r="CL488" s="414">
        <v>85</v>
      </c>
      <c r="CM488" s="414">
        <v>86</v>
      </c>
      <c r="CN488" s="414">
        <v>87</v>
      </c>
      <c r="CO488" s="414">
        <v>88</v>
      </c>
      <c r="CP488" s="414">
        <v>89</v>
      </c>
      <c r="CQ488" s="414">
        <v>90</v>
      </c>
      <c r="CR488" s="414">
        <v>91</v>
      </c>
      <c r="CS488" s="414">
        <v>92</v>
      </c>
      <c r="CT488" s="414">
        <v>93</v>
      </c>
      <c r="CU488" s="414">
        <v>94</v>
      </c>
      <c r="CV488" s="414">
        <v>95</v>
      </c>
      <c r="CW488" s="414">
        <v>96</v>
      </c>
      <c r="CX488" s="414">
        <v>97</v>
      </c>
      <c r="CY488" s="414">
        <v>98</v>
      </c>
      <c r="CZ488" s="414">
        <v>99</v>
      </c>
      <c r="DA488" s="414">
        <v>100</v>
      </c>
    </row>
    <row r="489" spans="4:109" x14ac:dyDescent="0.2">
      <c r="E489" s="414" t="s">
        <v>157</v>
      </c>
      <c r="F489" s="414">
        <v>20</v>
      </c>
      <c r="G489" s="414">
        <v>39</v>
      </c>
      <c r="H489" s="414">
        <v>92</v>
      </c>
      <c r="I489" s="414">
        <v>53</v>
      </c>
      <c r="J489" s="414">
        <v>46</v>
      </c>
      <c r="K489" s="414">
        <v>40</v>
      </c>
      <c r="L489" s="414">
        <v>14</v>
      </c>
      <c r="M489" s="414">
        <v>17</v>
      </c>
      <c r="N489" s="414">
        <v>22</v>
      </c>
      <c r="O489" s="414">
        <v>76</v>
      </c>
      <c r="P489" s="414">
        <v>64</v>
      </c>
      <c r="Q489" s="414">
        <v>5</v>
      </c>
      <c r="R489" s="414">
        <v>52</v>
      </c>
      <c r="S489" s="414">
        <v>41</v>
      </c>
      <c r="T489" s="414">
        <v>11</v>
      </c>
      <c r="U489" s="414">
        <v>74</v>
      </c>
      <c r="V489" s="414">
        <v>23</v>
      </c>
      <c r="W489" s="414">
        <v>7</v>
      </c>
      <c r="X489" s="414">
        <v>12</v>
      </c>
      <c r="Y489" s="414">
        <v>1</v>
      </c>
      <c r="Z489" s="414">
        <v>79</v>
      </c>
      <c r="AA489" s="414">
        <v>58</v>
      </c>
      <c r="AB489" s="414">
        <v>89</v>
      </c>
      <c r="AC489" s="414">
        <v>43</v>
      </c>
      <c r="AD489" s="414">
        <v>27</v>
      </c>
      <c r="AE489" s="414">
        <v>54</v>
      </c>
      <c r="AF489" s="414">
        <v>63</v>
      </c>
      <c r="AG489" s="414">
        <v>82</v>
      </c>
      <c r="AH489" s="414">
        <v>56</v>
      </c>
      <c r="AI489" s="414">
        <v>93</v>
      </c>
      <c r="AJ489" s="414">
        <v>4</v>
      </c>
      <c r="AK489" s="414">
        <v>38</v>
      </c>
      <c r="AL489" s="414">
        <v>97</v>
      </c>
      <c r="AM489" s="414">
        <v>67</v>
      </c>
      <c r="AN489" s="414">
        <v>51</v>
      </c>
      <c r="AO489" s="414">
        <v>80</v>
      </c>
      <c r="AP489" s="414">
        <v>48</v>
      </c>
      <c r="AQ489" s="414">
        <v>2</v>
      </c>
      <c r="AR489" s="414">
        <v>73</v>
      </c>
      <c r="AS489" s="414">
        <v>68</v>
      </c>
      <c r="AT489" s="414">
        <v>70</v>
      </c>
      <c r="AU489" s="414">
        <v>8</v>
      </c>
      <c r="AV489" s="414">
        <v>62</v>
      </c>
      <c r="AW489" s="414">
        <v>16</v>
      </c>
      <c r="AX489" s="414">
        <v>86</v>
      </c>
      <c r="AY489" s="414">
        <v>9</v>
      </c>
      <c r="AZ489" s="414">
        <v>75</v>
      </c>
      <c r="BA489" s="414">
        <v>44</v>
      </c>
      <c r="BB489" s="414">
        <v>83</v>
      </c>
      <c r="BC489" s="414">
        <v>98</v>
      </c>
      <c r="BD489" s="414">
        <v>85</v>
      </c>
      <c r="BE489" s="414">
        <v>13</v>
      </c>
      <c r="BF489" s="414">
        <v>57</v>
      </c>
      <c r="BG489" s="414">
        <v>26</v>
      </c>
      <c r="BH489" s="414">
        <v>96</v>
      </c>
      <c r="BI489" s="414">
        <v>29</v>
      </c>
      <c r="BJ489" s="414">
        <v>18</v>
      </c>
      <c r="BK489" s="414">
        <v>94</v>
      </c>
      <c r="BL489" s="414">
        <v>3</v>
      </c>
      <c r="BM489" s="414">
        <v>33</v>
      </c>
      <c r="BN489" s="414">
        <v>25</v>
      </c>
      <c r="BO489" s="414">
        <v>90</v>
      </c>
      <c r="BP489" s="414">
        <v>42</v>
      </c>
      <c r="BQ489" s="414">
        <v>71</v>
      </c>
      <c r="BR489" s="414">
        <v>81</v>
      </c>
      <c r="BS489" s="414">
        <v>34</v>
      </c>
      <c r="BT489" s="414">
        <v>19</v>
      </c>
      <c r="BU489" s="414">
        <v>10</v>
      </c>
      <c r="BV489" s="414">
        <v>36</v>
      </c>
      <c r="BW489" s="414">
        <v>21</v>
      </c>
      <c r="BX489" s="414">
        <v>69</v>
      </c>
      <c r="BY489" s="414">
        <v>28</v>
      </c>
      <c r="BZ489" s="414">
        <v>24</v>
      </c>
      <c r="CA489" s="414">
        <v>47</v>
      </c>
      <c r="CB489" s="414">
        <v>37</v>
      </c>
      <c r="CC489" s="414">
        <v>84</v>
      </c>
      <c r="CD489" s="414">
        <v>65</v>
      </c>
      <c r="CE489" s="414">
        <v>55</v>
      </c>
      <c r="CF489" s="414">
        <v>91</v>
      </c>
      <c r="CG489" s="414">
        <v>32</v>
      </c>
      <c r="CH489" s="414">
        <v>99</v>
      </c>
      <c r="CI489" s="414">
        <v>15</v>
      </c>
      <c r="CJ489" s="414">
        <v>49</v>
      </c>
      <c r="CK489" s="414">
        <v>31</v>
      </c>
      <c r="CL489" s="414">
        <v>77</v>
      </c>
      <c r="CM489" s="414">
        <v>45</v>
      </c>
      <c r="CN489" s="414">
        <v>59</v>
      </c>
      <c r="CO489" s="414">
        <v>50</v>
      </c>
      <c r="CP489" s="414">
        <v>6</v>
      </c>
      <c r="CQ489" s="414">
        <v>87</v>
      </c>
      <c r="CR489" s="414">
        <v>60</v>
      </c>
      <c r="CS489" s="414">
        <v>95</v>
      </c>
      <c r="CT489" s="414">
        <v>72</v>
      </c>
      <c r="CU489" s="414">
        <v>61</v>
      </c>
      <c r="CV489" s="414">
        <v>66</v>
      </c>
      <c r="CW489" s="414">
        <v>30</v>
      </c>
      <c r="CX489" s="414">
        <v>35</v>
      </c>
      <c r="CY489" s="414">
        <v>100</v>
      </c>
      <c r="CZ489" s="414">
        <v>78</v>
      </c>
      <c r="DA489" s="414">
        <v>88</v>
      </c>
    </row>
    <row r="492" spans="4:109" x14ac:dyDescent="0.2">
      <c r="D492" s="433">
        <v>101</v>
      </c>
      <c r="E492" s="433" t="s">
        <v>179</v>
      </c>
    </row>
    <row r="493" spans="4:109" x14ac:dyDescent="0.2">
      <c r="E493" s="414" t="s">
        <v>130</v>
      </c>
      <c r="F493" s="414">
        <v>1</v>
      </c>
      <c r="G493" s="414">
        <v>2</v>
      </c>
      <c r="H493" s="414">
        <v>3</v>
      </c>
      <c r="I493" s="414">
        <v>4</v>
      </c>
      <c r="J493" s="414">
        <v>5</v>
      </c>
      <c r="K493" s="414">
        <v>6</v>
      </c>
      <c r="L493" s="414">
        <v>7</v>
      </c>
      <c r="M493" s="414">
        <v>8</v>
      </c>
      <c r="N493" s="414">
        <v>9</v>
      </c>
      <c r="O493" s="414">
        <v>10</v>
      </c>
      <c r="P493" s="414">
        <v>11</v>
      </c>
      <c r="Q493" s="414">
        <v>12</v>
      </c>
      <c r="R493" s="414">
        <v>13</v>
      </c>
      <c r="S493" s="414">
        <v>14</v>
      </c>
      <c r="T493" s="414">
        <v>15</v>
      </c>
      <c r="U493" s="414">
        <v>16</v>
      </c>
      <c r="V493" s="414">
        <v>17</v>
      </c>
      <c r="W493" s="414">
        <v>18</v>
      </c>
      <c r="X493" s="414">
        <v>19</v>
      </c>
      <c r="Y493" s="414">
        <v>20</v>
      </c>
      <c r="Z493" s="414">
        <v>21</v>
      </c>
      <c r="AA493" s="414">
        <v>22</v>
      </c>
      <c r="AB493" s="414">
        <v>23</v>
      </c>
      <c r="AC493" s="414">
        <v>24</v>
      </c>
      <c r="AD493" s="414">
        <v>25</v>
      </c>
      <c r="AE493" s="414">
        <v>26</v>
      </c>
      <c r="AF493" s="414">
        <v>27</v>
      </c>
      <c r="AG493" s="414">
        <v>28</v>
      </c>
      <c r="AH493" s="414">
        <v>29</v>
      </c>
      <c r="AI493" s="414">
        <v>30</v>
      </c>
      <c r="AJ493" s="414">
        <v>31</v>
      </c>
      <c r="AK493" s="414">
        <v>32</v>
      </c>
      <c r="AL493" s="414">
        <v>33</v>
      </c>
      <c r="AM493" s="414">
        <v>34</v>
      </c>
      <c r="AN493" s="414">
        <v>35</v>
      </c>
      <c r="AO493" s="414">
        <v>36</v>
      </c>
      <c r="AP493" s="414">
        <v>37</v>
      </c>
      <c r="AQ493" s="414">
        <v>38</v>
      </c>
      <c r="AR493" s="414">
        <v>39</v>
      </c>
      <c r="AS493" s="414">
        <v>40</v>
      </c>
      <c r="AT493" s="414">
        <v>41</v>
      </c>
      <c r="AU493" s="414">
        <v>42</v>
      </c>
      <c r="AV493" s="414">
        <v>43</v>
      </c>
      <c r="AW493" s="414">
        <v>44</v>
      </c>
      <c r="AX493" s="414">
        <v>45</v>
      </c>
      <c r="AY493" s="414">
        <v>46</v>
      </c>
      <c r="AZ493" s="414">
        <v>47</v>
      </c>
      <c r="BA493" s="414">
        <v>48</v>
      </c>
      <c r="BB493" s="414">
        <v>49</v>
      </c>
      <c r="BC493" s="414">
        <v>50</v>
      </c>
      <c r="BD493" s="414">
        <v>51</v>
      </c>
      <c r="BE493" s="414">
        <v>52</v>
      </c>
      <c r="BF493" s="414">
        <v>53</v>
      </c>
      <c r="BG493" s="414">
        <v>54</v>
      </c>
      <c r="BH493" s="414">
        <v>55</v>
      </c>
      <c r="BI493" s="414">
        <v>56</v>
      </c>
      <c r="BJ493" s="414">
        <v>57</v>
      </c>
      <c r="BK493" s="414">
        <v>58</v>
      </c>
      <c r="BL493" s="414">
        <v>59</v>
      </c>
      <c r="BM493" s="414">
        <v>60</v>
      </c>
      <c r="BN493" s="414">
        <v>61</v>
      </c>
      <c r="BO493" s="414">
        <v>62</v>
      </c>
      <c r="BP493" s="414">
        <v>63</v>
      </c>
      <c r="BQ493" s="414">
        <v>64</v>
      </c>
      <c r="BR493" s="414">
        <v>65</v>
      </c>
      <c r="BS493" s="414">
        <v>66</v>
      </c>
      <c r="BT493" s="414">
        <v>67</v>
      </c>
      <c r="BU493" s="414">
        <v>68</v>
      </c>
      <c r="BV493" s="414">
        <v>69</v>
      </c>
      <c r="BW493" s="414">
        <v>70</v>
      </c>
      <c r="BX493" s="414">
        <v>71</v>
      </c>
      <c r="BY493" s="414">
        <v>72</v>
      </c>
      <c r="BZ493" s="414">
        <v>73</v>
      </c>
      <c r="CA493" s="414">
        <v>74</v>
      </c>
      <c r="CB493" s="414">
        <v>75</v>
      </c>
      <c r="CC493" s="414">
        <v>76</v>
      </c>
      <c r="CD493" s="414">
        <v>77</v>
      </c>
      <c r="CE493" s="414">
        <v>78</v>
      </c>
      <c r="CF493" s="414">
        <v>79</v>
      </c>
      <c r="CG493" s="414">
        <v>80</v>
      </c>
      <c r="CH493" s="414">
        <v>81</v>
      </c>
      <c r="CI493" s="414">
        <v>82</v>
      </c>
      <c r="CJ493" s="414">
        <v>83</v>
      </c>
      <c r="CK493" s="414">
        <v>84</v>
      </c>
      <c r="CL493" s="414">
        <v>85</v>
      </c>
      <c r="CM493" s="414">
        <v>86</v>
      </c>
      <c r="CN493" s="414">
        <v>87</v>
      </c>
      <c r="CO493" s="414">
        <v>88</v>
      </c>
      <c r="CP493" s="414">
        <v>89</v>
      </c>
      <c r="CR493" s="414">
        <v>90</v>
      </c>
      <c r="CS493" s="414">
        <v>91</v>
      </c>
      <c r="CT493" s="414">
        <v>92</v>
      </c>
      <c r="CU493" s="414">
        <v>93</v>
      </c>
      <c r="CW493" s="414">
        <v>94</v>
      </c>
      <c r="CX493" s="414">
        <v>95</v>
      </c>
      <c r="CY493" s="414">
        <v>96</v>
      </c>
      <c r="CZ493" s="414">
        <v>97</v>
      </c>
      <c r="DB493" s="414">
        <v>98</v>
      </c>
      <c r="DC493" s="414">
        <v>99</v>
      </c>
      <c r="DD493" s="414">
        <v>100</v>
      </c>
      <c r="DE493" s="414">
        <v>101</v>
      </c>
    </row>
    <row r="494" spans="4:109" x14ac:dyDescent="0.2">
      <c r="E494" s="414" t="s">
        <v>157</v>
      </c>
      <c r="F494" s="414">
        <v>25</v>
      </c>
      <c r="G494" s="414">
        <v>89</v>
      </c>
      <c r="H494" s="414">
        <v>29</v>
      </c>
      <c r="I494" s="414">
        <v>51</v>
      </c>
      <c r="J494" s="414">
        <v>17</v>
      </c>
      <c r="K494" s="414">
        <v>54</v>
      </c>
      <c r="L494" s="414">
        <v>19</v>
      </c>
      <c r="M494" s="414">
        <v>82</v>
      </c>
      <c r="N494" s="414">
        <v>56</v>
      </c>
      <c r="O494" s="414">
        <v>88</v>
      </c>
      <c r="P494" s="414">
        <v>75</v>
      </c>
      <c r="Q494" s="414">
        <v>78</v>
      </c>
      <c r="R494" s="414">
        <v>20</v>
      </c>
      <c r="S494" s="414">
        <v>58</v>
      </c>
      <c r="T494" s="414">
        <v>11</v>
      </c>
      <c r="U494" s="414">
        <v>65</v>
      </c>
      <c r="V494" s="414">
        <v>48</v>
      </c>
      <c r="W494" s="414">
        <v>37</v>
      </c>
      <c r="X494" s="414">
        <v>91</v>
      </c>
      <c r="Y494" s="414">
        <v>100</v>
      </c>
      <c r="Z494" s="414">
        <v>5</v>
      </c>
      <c r="AA494" s="414">
        <v>83</v>
      </c>
      <c r="AB494" s="414">
        <v>95</v>
      </c>
      <c r="AC494" s="414">
        <v>12</v>
      </c>
      <c r="AD494" s="414">
        <v>27</v>
      </c>
      <c r="AE494" s="414">
        <v>69</v>
      </c>
      <c r="AF494" s="414">
        <v>64</v>
      </c>
      <c r="AG494" s="414">
        <v>32</v>
      </c>
      <c r="AH494" s="414">
        <v>16</v>
      </c>
      <c r="AI494" s="414">
        <v>36</v>
      </c>
      <c r="AJ494" s="414">
        <v>101</v>
      </c>
      <c r="AK494" s="414">
        <v>28</v>
      </c>
      <c r="AL494" s="414">
        <v>60</v>
      </c>
      <c r="AM494" s="414">
        <v>2</v>
      </c>
      <c r="AN494" s="414">
        <v>81</v>
      </c>
      <c r="AO494" s="414">
        <v>30</v>
      </c>
      <c r="AP494" s="414">
        <v>23</v>
      </c>
      <c r="AQ494" s="414">
        <v>7</v>
      </c>
      <c r="AR494" s="414">
        <v>76</v>
      </c>
      <c r="AS494" s="414">
        <v>73</v>
      </c>
      <c r="AT494" s="414">
        <v>97</v>
      </c>
      <c r="AU494" s="414">
        <v>43</v>
      </c>
      <c r="AV494" s="414">
        <v>47</v>
      </c>
      <c r="AW494" s="414">
        <v>57</v>
      </c>
      <c r="AX494" s="414">
        <v>6</v>
      </c>
      <c r="AY494" s="414">
        <v>93</v>
      </c>
      <c r="AZ494" s="414">
        <v>18</v>
      </c>
      <c r="BA494" s="414">
        <v>77</v>
      </c>
      <c r="BB494" s="414">
        <v>26</v>
      </c>
      <c r="BC494" s="414">
        <v>21</v>
      </c>
      <c r="BD494" s="414">
        <v>59</v>
      </c>
      <c r="BE494" s="414">
        <v>44</v>
      </c>
      <c r="BF494" s="414">
        <v>87</v>
      </c>
      <c r="BG494" s="414">
        <v>71</v>
      </c>
      <c r="BH494" s="414">
        <v>1</v>
      </c>
      <c r="BI494" s="414">
        <v>45</v>
      </c>
      <c r="BJ494" s="414">
        <v>92</v>
      </c>
      <c r="BK494" s="414">
        <v>55</v>
      </c>
      <c r="BL494" s="414">
        <v>66</v>
      </c>
      <c r="BM494" s="414">
        <v>98</v>
      </c>
      <c r="BN494" s="414">
        <v>49</v>
      </c>
      <c r="BO494" s="414">
        <v>35</v>
      </c>
      <c r="BP494" s="414">
        <v>99</v>
      </c>
      <c r="BQ494" s="414">
        <v>94</v>
      </c>
      <c r="BR494" s="414">
        <v>86</v>
      </c>
      <c r="BS494" s="414">
        <v>39</v>
      </c>
      <c r="BT494" s="414">
        <v>33</v>
      </c>
      <c r="BU494" s="414">
        <v>72</v>
      </c>
      <c r="BV494" s="414">
        <v>61</v>
      </c>
      <c r="BW494" s="414">
        <v>68</v>
      </c>
      <c r="BX494" s="414">
        <v>10</v>
      </c>
      <c r="BY494" s="414">
        <v>40</v>
      </c>
      <c r="BZ494" s="414">
        <v>34</v>
      </c>
      <c r="CA494" s="414">
        <v>90</v>
      </c>
      <c r="CB494" s="414">
        <v>41</v>
      </c>
      <c r="CC494" s="414">
        <v>15</v>
      </c>
      <c r="CD494" s="414">
        <v>8</v>
      </c>
      <c r="CE494" s="414">
        <v>24</v>
      </c>
      <c r="CF494" s="414">
        <v>46</v>
      </c>
      <c r="CG494" s="414">
        <v>96</v>
      </c>
      <c r="CH494" s="414">
        <v>50</v>
      </c>
      <c r="CI494" s="414">
        <v>63</v>
      </c>
      <c r="CJ494" s="414">
        <v>84</v>
      </c>
      <c r="CK494" s="414">
        <v>3</v>
      </c>
      <c r="CL494" s="414">
        <v>42</v>
      </c>
      <c r="CM494" s="414">
        <v>4</v>
      </c>
      <c r="CN494" s="414">
        <v>53</v>
      </c>
      <c r="CO494" s="414">
        <v>85</v>
      </c>
      <c r="CP494" s="414">
        <v>67</v>
      </c>
      <c r="CR494" s="414">
        <v>80</v>
      </c>
      <c r="CS494" s="414">
        <v>38</v>
      </c>
      <c r="CT494" s="414">
        <v>14</v>
      </c>
      <c r="CU494" s="414">
        <v>62</v>
      </c>
      <c r="CW494" s="414">
        <v>70</v>
      </c>
      <c r="CX494" s="414">
        <v>9</v>
      </c>
      <c r="CY494" s="414">
        <v>74</v>
      </c>
      <c r="CZ494" s="414">
        <v>22</v>
      </c>
      <c r="DB494" s="414">
        <v>79</v>
      </c>
      <c r="DC494" s="414">
        <v>13</v>
      </c>
      <c r="DD494" s="414">
        <v>52</v>
      </c>
      <c r="DE494" s="414">
        <v>31</v>
      </c>
    </row>
    <row r="497" spans="4:109" x14ac:dyDescent="0.2">
      <c r="D497" s="433">
        <v>102</v>
      </c>
      <c r="E497" s="433" t="s">
        <v>179</v>
      </c>
    </row>
    <row r="498" spans="4:109" x14ac:dyDescent="0.2">
      <c r="E498" s="414" t="s">
        <v>130</v>
      </c>
      <c r="F498" s="414">
        <v>1</v>
      </c>
      <c r="G498" s="414">
        <v>2</v>
      </c>
      <c r="H498" s="414">
        <v>3</v>
      </c>
      <c r="I498" s="414">
        <v>4</v>
      </c>
      <c r="J498" s="414">
        <v>5</v>
      </c>
      <c r="K498" s="414">
        <v>6</v>
      </c>
      <c r="L498" s="414">
        <v>7</v>
      </c>
      <c r="M498" s="414">
        <v>8</v>
      </c>
      <c r="N498" s="414">
        <v>9</v>
      </c>
      <c r="O498" s="414">
        <v>10</v>
      </c>
      <c r="P498" s="414">
        <v>11</v>
      </c>
      <c r="Q498" s="414">
        <v>12</v>
      </c>
      <c r="R498" s="414">
        <v>13</v>
      </c>
      <c r="S498" s="414">
        <v>14</v>
      </c>
      <c r="T498" s="414">
        <v>15</v>
      </c>
      <c r="U498" s="414">
        <v>16</v>
      </c>
      <c r="V498" s="414">
        <v>17</v>
      </c>
      <c r="W498" s="414">
        <v>18</v>
      </c>
      <c r="X498" s="414">
        <v>19</v>
      </c>
      <c r="Y498" s="414">
        <v>20</v>
      </c>
      <c r="Z498" s="414">
        <v>21</v>
      </c>
      <c r="AA498" s="414">
        <v>22</v>
      </c>
      <c r="AB498" s="414">
        <v>23</v>
      </c>
      <c r="AC498" s="414">
        <v>24</v>
      </c>
      <c r="AD498" s="414">
        <v>25</v>
      </c>
      <c r="AE498" s="414">
        <v>26</v>
      </c>
      <c r="AF498" s="414">
        <v>27</v>
      </c>
      <c r="AG498" s="414">
        <v>28</v>
      </c>
      <c r="AH498" s="414">
        <v>29</v>
      </c>
      <c r="AI498" s="414">
        <v>30</v>
      </c>
      <c r="AJ498" s="414">
        <v>31</v>
      </c>
      <c r="AK498" s="414">
        <v>32</v>
      </c>
      <c r="AL498" s="414">
        <v>33</v>
      </c>
      <c r="AM498" s="414">
        <v>34</v>
      </c>
      <c r="AN498" s="414">
        <v>35</v>
      </c>
      <c r="AO498" s="414">
        <v>36</v>
      </c>
      <c r="AP498" s="414">
        <v>37</v>
      </c>
      <c r="AQ498" s="414">
        <v>38</v>
      </c>
      <c r="AR498" s="414">
        <v>39</v>
      </c>
      <c r="AS498" s="414">
        <v>40</v>
      </c>
      <c r="AT498" s="414">
        <v>41</v>
      </c>
      <c r="AU498" s="414">
        <v>42</v>
      </c>
      <c r="AV498" s="414">
        <v>43</v>
      </c>
      <c r="AW498" s="414">
        <v>44</v>
      </c>
      <c r="AX498" s="414">
        <v>45</v>
      </c>
      <c r="AY498" s="414">
        <v>46</v>
      </c>
      <c r="AZ498" s="414">
        <v>47</v>
      </c>
      <c r="BA498" s="414">
        <v>48</v>
      </c>
      <c r="BB498" s="414">
        <v>49</v>
      </c>
      <c r="BC498" s="414">
        <v>50</v>
      </c>
      <c r="BD498" s="414">
        <v>51</v>
      </c>
      <c r="BE498" s="414">
        <v>52</v>
      </c>
      <c r="BF498" s="414">
        <v>53</v>
      </c>
      <c r="BG498" s="414">
        <v>54</v>
      </c>
      <c r="BH498" s="414">
        <v>55</v>
      </c>
      <c r="BI498" s="414">
        <v>56</v>
      </c>
      <c r="BJ498" s="414">
        <v>57</v>
      </c>
      <c r="BK498" s="414">
        <v>58</v>
      </c>
      <c r="BL498" s="414">
        <v>59</v>
      </c>
      <c r="BM498" s="414">
        <v>60</v>
      </c>
      <c r="BN498" s="414">
        <v>61</v>
      </c>
      <c r="BO498" s="414">
        <v>62</v>
      </c>
      <c r="BP498" s="414">
        <v>63</v>
      </c>
      <c r="BQ498" s="414">
        <v>64</v>
      </c>
      <c r="BR498" s="414">
        <v>65</v>
      </c>
      <c r="BS498" s="414">
        <v>66</v>
      </c>
      <c r="BT498" s="414">
        <v>67</v>
      </c>
      <c r="BU498" s="414">
        <v>68</v>
      </c>
      <c r="BV498" s="414">
        <v>69</v>
      </c>
      <c r="BW498" s="414">
        <v>70</v>
      </c>
      <c r="BX498" s="414">
        <v>71</v>
      </c>
      <c r="BY498" s="414">
        <v>72</v>
      </c>
      <c r="BZ498" s="414">
        <v>73</v>
      </c>
      <c r="CA498" s="414">
        <v>74</v>
      </c>
      <c r="CB498" s="414">
        <v>75</v>
      </c>
      <c r="CC498" s="414">
        <v>76</v>
      </c>
      <c r="CD498" s="414">
        <v>77</v>
      </c>
      <c r="CE498" s="414">
        <v>78</v>
      </c>
      <c r="CF498" s="414">
        <v>79</v>
      </c>
      <c r="CG498" s="414">
        <v>80</v>
      </c>
      <c r="CH498" s="414">
        <v>81</v>
      </c>
      <c r="CI498" s="414">
        <v>82</v>
      </c>
      <c r="CJ498" s="414">
        <v>83</v>
      </c>
      <c r="CK498" s="414">
        <v>84</v>
      </c>
      <c r="CL498" s="414">
        <v>85</v>
      </c>
      <c r="CM498" s="414">
        <v>86</v>
      </c>
      <c r="CN498" s="414">
        <v>87</v>
      </c>
      <c r="CO498" s="414">
        <v>88</v>
      </c>
      <c r="CP498" s="414">
        <v>89</v>
      </c>
      <c r="CQ498" s="414">
        <v>90</v>
      </c>
      <c r="CR498" s="414">
        <v>91</v>
      </c>
      <c r="CS498" s="414">
        <v>92</v>
      </c>
      <c r="CT498" s="414">
        <v>93</v>
      </c>
      <c r="CU498" s="414">
        <v>94</v>
      </c>
      <c r="CW498" s="414">
        <v>95</v>
      </c>
      <c r="CX498" s="414">
        <v>96</v>
      </c>
      <c r="CY498" s="414">
        <v>97</v>
      </c>
      <c r="CZ498" s="414">
        <v>98</v>
      </c>
      <c r="DB498" s="414">
        <v>99</v>
      </c>
      <c r="DC498" s="414">
        <v>100</v>
      </c>
      <c r="DD498" s="414">
        <v>101</v>
      </c>
      <c r="DE498" s="414">
        <v>102</v>
      </c>
    </row>
    <row r="499" spans="4:109" x14ac:dyDescent="0.2">
      <c r="E499" s="414" t="s">
        <v>157</v>
      </c>
      <c r="F499" s="414">
        <v>45</v>
      </c>
      <c r="G499" s="414">
        <v>8</v>
      </c>
      <c r="H499" s="414">
        <v>35</v>
      </c>
      <c r="I499" s="414">
        <v>53</v>
      </c>
      <c r="J499" s="414">
        <v>87</v>
      </c>
      <c r="K499" s="414">
        <v>25</v>
      </c>
      <c r="L499" s="414">
        <v>34</v>
      </c>
      <c r="M499" s="414">
        <v>77</v>
      </c>
      <c r="N499" s="414">
        <v>71</v>
      </c>
      <c r="O499" s="414">
        <v>95</v>
      </c>
      <c r="P499" s="414">
        <v>74</v>
      </c>
      <c r="Q499" s="414">
        <v>84</v>
      </c>
      <c r="R499" s="414">
        <v>27</v>
      </c>
      <c r="S499" s="414">
        <v>31</v>
      </c>
      <c r="T499" s="414">
        <v>67</v>
      </c>
      <c r="U499" s="414">
        <v>98</v>
      </c>
      <c r="V499" s="414">
        <v>13</v>
      </c>
      <c r="W499" s="414">
        <v>9</v>
      </c>
      <c r="X499" s="414">
        <v>42</v>
      </c>
      <c r="Y499" s="414">
        <v>26</v>
      </c>
      <c r="Z499" s="414">
        <v>65</v>
      </c>
      <c r="AA499" s="414">
        <v>88</v>
      </c>
      <c r="AB499" s="414">
        <v>52</v>
      </c>
      <c r="AC499" s="414">
        <v>68</v>
      </c>
      <c r="AD499" s="414">
        <v>101</v>
      </c>
      <c r="AE499" s="414">
        <v>94</v>
      </c>
      <c r="AF499" s="414">
        <v>33</v>
      </c>
      <c r="AG499" s="414">
        <v>44</v>
      </c>
      <c r="AH499" s="414">
        <v>6</v>
      </c>
      <c r="AI499" s="414">
        <v>38</v>
      </c>
      <c r="AJ499" s="414">
        <v>29</v>
      </c>
      <c r="AK499" s="414">
        <v>5</v>
      </c>
      <c r="AL499" s="414">
        <v>57</v>
      </c>
      <c r="AM499" s="414">
        <v>73</v>
      </c>
      <c r="AN499" s="414">
        <v>76</v>
      </c>
      <c r="AO499" s="414">
        <v>20</v>
      </c>
      <c r="AP499" s="414">
        <v>43</v>
      </c>
      <c r="AQ499" s="414">
        <v>4</v>
      </c>
      <c r="AR499" s="414">
        <v>36</v>
      </c>
      <c r="AS499" s="414">
        <v>96</v>
      </c>
      <c r="AT499" s="414">
        <v>85</v>
      </c>
      <c r="AU499" s="414">
        <v>23</v>
      </c>
      <c r="AV499" s="414">
        <v>17</v>
      </c>
      <c r="AW499" s="414">
        <v>41</v>
      </c>
      <c r="AX499" s="414">
        <v>11</v>
      </c>
      <c r="AY499" s="414">
        <v>75</v>
      </c>
      <c r="AZ499" s="414">
        <v>14</v>
      </c>
      <c r="BA499" s="414">
        <v>39</v>
      </c>
      <c r="BB499" s="414">
        <v>66</v>
      </c>
      <c r="BC499" s="414">
        <v>86</v>
      </c>
      <c r="BD499" s="414">
        <v>102</v>
      </c>
      <c r="BE499" s="414">
        <v>48</v>
      </c>
      <c r="BF499" s="414">
        <v>90</v>
      </c>
      <c r="BG499" s="414">
        <v>81</v>
      </c>
      <c r="BH499" s="414">
        <v>92</v>
      </c>
      <c r="BI499" s="414">
        <v>80</v>
      </c>
      <c r="BJ499" s="414">
        <v>63</v>
      </c>
      <c r="BK499" s="414">
        <v>19</v>
      </c>
      <c r="BL499" s="414">
        <v>58</v>
      </c>
      <c r="BM499" s="414">
        <v>91</v>
      </c>
      <c r="BN499" s="414">
        <v>64</v>
      </c>
      <c r="BO499" s="414">
        <v>28</v>
      </c>
      <c r="BP499" s="414">
        <v>24</v>
      </c>
      <c r="BQ499" s="414">
        <v>56</v>
      </c>
      <c r="BR499" s="414">
        <v>2</v>
      </c>
      <c r="BS499" s="414">
        <v>49</v>
      </c>
      <c r="BT499" s="414">
        <v>18</v>
      </c>
      <c r="BU499" s="414">
        <v>40</v>
      </c>
      <c r="BV499" s="414">
        <v>1</v>
      </c>
      <c r="BW499" s="414">
        <v>21</v>
      </c>
      <c r="BX499" s="414">
        <v>89</v>
      </c>
      <c r="BY499" s="414">
        <v>79</v>
      </c>
      <c r="BZ499" s="414">
        <v>32</v>
      </c>
      <c r="CA499" s="414">
        <v>51</v>
      </c>
      <c r="CB499" s="414">
        <v>46</v>
      </c>
      <c r="CC499" s="414">
        <v>55</v>
      </c>
      <c r="CD499" s="414">
        <v>78</v>
      </c>
      <c r="CE499" s="414">
        <v>62</v>
      </c>
      <c r="CF499" s="414">
        <v>72</v>
      </c>
      <c r="CG499" s="414">
        <v>97</v>
      </c>
      <c r="CH499" s="414">
        <v>60</v>
      </c>
      <c r="CI499" s="414">
        <v>93</v>
      </c>
      <c r="CJ499" s="414">
        <v>100</v>
      </c>
      <c r="CK499" s="414">
        <v>12</v>
      </c>
      <c r="CL499" s="414">
        <v>47</v>
      </c>
      <c r="CM499" s="414">
        <v>50</v>
      </c>
      <c r="CN499" s="414">
        <v>59</v>
      </c>
      <c r="CO499" s="414">
        <v>37</v>
      </c>
      <c r="CP499" s="414">
        <v>99</v>
      </c>
      <c r="CQ499" s="414">
        <v>61</v>
      </c>
      <c r="CR499" s="414">
        <v>70</v>
      </c>
      <c r="CS499" s="414">
        <v>3</v>
      </c>
      <c r="CT499" s="414">
        <v>7</v>
      </c>
      <c r="CU499" s="414">
        <v>83</v>
      </c>
      <c r="CW499" s="414">
        <v>10</v>
      </c>
      <c r="CX499" s="414">
        <v>69</v>
      </c>
      <c r="CY499" s="414">
        <v>54</v>
      </c>
      <c r="CZ499" s="414">
        <v>82</v>
      </c>
      <c r="DB499" s="414">
        <v>15</v>
      </c>
      <c r="DC499" s="414">
        <v>30</v>
      </c>
      <c r="DD499" s="414">
        <v>22</v>
      </c>
      <c r="DE499" s="414">
        <v>16</v>
      </c>
    </row>
    <row r="502" spans="4:109" x14ac:dyDescent="0.2">
      <c r="D502" s="433">
        <v>103</v>
      </c>
      <c r="E502" s="433" t="s">
        <v>179</v>
      </c>
    </row>
    <row r="503" spans="4:109" x14ac:dyDescent="0.2">
      <c r="E503" s="414" t="s">
        <v>130</v>
      </c>
      <c r="F503" s="414">
        <v>1</v>
      </c>
      <c r="G503" s="414">
        <v>2</v>
      </c>
      <c r="H503" s="414">
        <v>3</v>
      </c>
      <c r="I503" s="414">
        <v>4</v>
      </c>
      <c r="J503" s="414">
        <v>5</v>
      </c>
      <c r="K503" s="414">
        <v>6</v>
      </c>
      <c r="L503" s="414">
        <v>7</v>
      </c>
      <c r="M503" s="414">
        <v>8</v>
      </c>
      <c r="N503" s="414">
        <v>9</v>
      </c>
      <c r="O503" s="414">
        <v>10</v>
      </c>
      <c r="P503" s="414">
        <v>11</v>
      </c>
      <c r="Q503" s="414">
        <v>12</v>
      </c>
      <c r="R503" s="414">
        <v>13</v>
      </c>
      <c r="S503" s="414">
        <v>14</v>
      </c>
      <c r="T503" s="414">
        <v>15</v>
      </c>
      <c r="U503" s="414">
        <v>16</v>
      </c>
      <c r="V503" s="414">
        <v>17</v>
      </c>
      <c r="W503" s="414">
        <v>18</v>
      </c>
      <c r="X503" s="414">
        <v>19</v>
      </c>
      <c r="Y503" s="414">
        <v>20</v>
      </c>
      <c r="Z503" s="414">
        <v>21</v>
      </c>
      <c r="AA503" s="414">
        <v>22</v>
      </c>
      <c r="AB503" s="414">
        <v>23</v>
      </c>
      <c r="AC503" s="414">
        <v>24</v>
      </c>
      <c r="AD503" s="414">
        <v>25</v>
      </c>
      <c r="AE503" s="414">
        <v>26</v>
      </c>
      <c r="AF503" s="414">
        <v>27</v>
      </c>
      <c r="AG503" s="414">
        <v>28</v>
      </c>
      <c r="AH503" s="414">
        <v>29</v>
      </c>
      <c r="AI503" s="414">
        <v>30</v>
      </c>
      <c r="AJ503" s="414">
        <v>31</v>
      </c>
      <c r="AK503" s="414">
        <v>32</v>
      </c>
      <c r="AL503" s="414">
        <v>33</v>
      </c>
      <c r="AM503" s="414">
        <v>34</v>
      </c>
      <c r="AN503" s="414">
        <v>35</v>
      </c>
      <c r="AO503" s="414">
        <v>36</v>
      </c>
      <c r="AP503" s="414">
        <v>37</v>
      </c>
      <c r="AQ503" s="414">
        <v>38</v>
      </c>
      <c r="AR503" s="414">
        <v>39</v>
      </c>
      <c r="AS503" s="414">
        <v>40</v>
      </c>
      <c r="AT503" s="414">
        <v>41</v>
      </c>
      <c r="AU503" s="414">
        <v>42</v>
      </c>
      <c r="AV503" s="414">
        <v>43</v>
      </c>
      <c r="AW503" s="414">
        <v>44</v>
      </c>
      <c r="AX503" s="414">
        <v>45</v>
      </c>
      <c r="AY503" s="414">
        <v>46</v>
      </c>
      <c r="AZ503" s="414">
        <v>47</v>
      </c>
      <c r="BA503" s="414">
        <v>48</v>
      </c>
      <c r="BB503" s="414">
        <v>49</v>
      </c>
      <c r="BC503" s="414">
        <v>50</v>
      </c>
      <c r="BD503" s="414">
        <v>51</v>
      </c>
      <c r="BE503" s="414">
        <v>52</v>
      </c>
      <c r="BF503" s="414">
        <v>53</v>
      </c>
      <c r="BG503" s="414">
        <v>54</v>
      </c>
      <c r="BH503" s="414">
        <v>55</v>
      </c>
      <c r="BI503" s="414">
        <v>56</v>
      </c>
      <c r="BJ503" s="414">
        <v>57</v>
      </c>
      <c r="BK503" s="414">
        <v>58</v>
      </c>
      <c r="BL503" s="414">
        <v>59</v>
      </c>
      <c r="BM503" s="414">
        <v>60</v>
      </c>
      <c r="BN503" s="414">
        <v>61</v>
      </c>
      <c r="BO503" s="414">
        <v>62</v>
      </c>
      <c r="BP503" s="414">
        <v>63</v>
      </c>
      <c r="BQ503" s="414">
        <v>64</v>
      </c>
      <c r="BR503" s="414">
        <v>65</v>
      </c>
      <c r="BS503" s="414">
        <v>66</v>
      </c>
      <c r="BT503" s="414">
        <v>67</v>
      </c>
      <c r="BU503" s="414">
        <v>68</v>
      </c>
      <c r="BV503" s="414">
        <v>69</v>
      </c>
      <c r="BW503" s="414">
        <v>70</v>
      </c>
      <c r="BX503" s="414">
        <v>71</v>
      </c>
      <c r="BY503" s="414">
        <v>72</v>
      </c>
      <c r="BZ503" s="414">
        <v>73</v>
      </c>
      <c r="CA503" s="414">
        <v>74</v>
      </c>
      <c r="CB503" s="414">
        <v>75</v>
      </c>
      <c r="CC503" s="414">
        <v>76</v>
      </c>
      <c r="CD503" s="414">
        <v>77</v>
      </c>
      <c r="CE503" s="414">
        <v>78</v>
      </c>
      <c r="CF503" s="414">
        <v>79</v>
      </c>
      <c r="CG503" s="414">
        <v>80</v>
      </c>
      <c r="CH503" s="414">
        <v>81</v>
      </c>
      <c r="CI503" s="414">
        <v>82</v>
      </c>
      <c r="CJ503" s="414">
        <v>83</v>
      </c>
      <c r="CK503" s="414">
        <v>84</v>
      </c>
      <c r="CL503" s="414">
        <v>85</v>
      </c>
      <c r="CM503" s="414">
        <v>86</v>
      </c>
      <c r="CN503" s="414">
        <v>87</v>
      </c>
      <c r="CO503" s="414">
        <v>88</v>
      </c>
      <c r="CP503" s="414">
        <v>89</v>
      </c>
      <c r="CQ503" s="414">
        <v>90</v>
      </c>
      <c r="CR503" s="414">
        <v>91</v>
      </c>
      <c r="CS503" s="414">
        <v>92</v>
      </c>
      <c r="CT503" s="414">
        <v>93</v>
      </c>
      <c r="CU503" s="414">
        <v>94</v>
      </c>
      <c r="CV503" s="414">
        <v>95</v>
      </c>
      <c r="CW503" s="414">
        <v>96</v>
      </c>
      <c r="CX503" s="414">
        <v>97</v>
      </c>
      <c r="CY503" s="414">
        <v>98</v>
      </c>
      <c r="CZ503" s="414">
        <v>99</v>
      </c>
      <c r="DB503" s="414">
        <v>100</v>
      </c>
      <c r="DC503" s="414">
        <v>101</v>
      </c>
      <c r="DD503" s="414">
        <v>102</v>
      </c>
      <c r="DE503" s="414">
        <v>103</v>
      </c>
    </row>
    <row r="504" spans="4:109" x14ac:dyDescent="0.2">
      <c r="E504" s="414" t="s">
        <v>157</v>
      </c>
      <c r="F504" s="414">
        <v>74</v>
      </c>
      <c r="G504" s="414">
        <v>78</v>
      </c>
      <c r="H504" s="414">
        <v>17</v>
      </c>
      <c r="I504" s="414">
        <v>100</v>
      </c>
      <c r="J504" s="414">
        <v>56</v>
      </c>
      <c r="K504" s="414">
        <v>64</v>
      </c>
      <c r="L504" s="414">
        <v>93</v>
      </c>
      <c r="M504" s="414">
        <v>29</v>
      </c>
      <c r="N504" s="414">
        <v>46</v>
      </c>
      <c r="O504" s="414">
        <v>67</v>
      </c>
      <c r="P504" s="414">
        <v>24</v>
      </c>
      <c r="Q504" s="414">
        <v>45</v>
      </c>
      <c r="R504" s="414">
        <v>75</v>
      </c>
      <c r="S504" s="414">
        <v>3</v>
      </c>
      <c r="T504" s="414">
        <v>66</v>
      </c>
      <c r="U504" s="414">
        <v>85</v>
      </c>
      <c r="V504" s="414">
        <v>95</v>
      </c>
      <c r="W504" s="414">
        <v>30</v>
      </c>
      <c r="X504" s="414">
        <v>8</v>
      </c>
      <c r="Y504" s="414">
        <v>43</v>
      </c>
      <c r="Z504" s="414">
        <v>60</v>
      </c>
      <c r="AA504" s="414">
        <v>69</v>
      </c>
      <c r="AB504" s="414">
        <v>42</v>
      </c>
      <c r="AC504" s="414">
        <v>81</v>
      </c>
      <c r="AD504" s="414">
        <v>48</v>
      </c>
      <c r="AE504" s="414">
        <v>80</v>
      </c>
      <c r="AF504" s="414">
        <v>102</v>
      </c>
      <c r="AG504" s="414">
        <v>27</v>
      </c>
      <c r="AH504" s="414">
        <v>36</v>
      </c>
      <c r="AI504" s="414">
        <v>11</v>
      </c>
      <c r="AJ504" s="414">
        <v>15</v>
      </c>
      <c r="AK504" s="414">
        <v>98</v>
      </c>
      <c r="AL504" s="414">
        <v>82</v>
      </c>
      <c r="AM504" s="414">
        <v>63</v>
      </c>
      <c r="AN504" s="414">
        <v>18</v>
      </c>
      <c r="AO504" s="414">
        <v>54</v>
      </c>
      <c r="AP504" s="414">
        <v>58</v>
      </c>
      <c r="AQ504" s="414">
        <v>84</v>
      </c>
      <c r="AR504" s="414">
        <v>87</v>
      </c>
      <c r="AS504" s="414">
        <v>92</v>
      </c>
      <c r="AT504" s="414">
        <v>25</v>
      </c>
      <c r="AU504" s="414">
        <v>33</v>
      </c>
      <c r="AV504" s="414">
        <v>90</v>
      </c>
      <c r="AW504" s="414">
        <v>41</v>
      </c>
      <c r="AX504" s="414">
        <v>6</v>
      </c>
      <c r="AY504" s="414">
        <v>65</v>
      </c>
      <c r="AZ504" s="414">
        <v>20</v>
      </c>
      <c r="BA504" s="414">
        <v>72</v>
      </c>
      <c r="BB504" s="414">
        <v>86</v>
      </c>
      <c r="BC504" s="414">
        <v>51</v>
      </c>
      <c r="BD504" s="414">
        <v>14</v>
      </c>
      <c r="BE504" s="414">
        <v>28</v>
      </c>
      <c r="BF504" s="414">
        <v>103</v>
      </c>
      <c r="BG504" s="414">
        <v>68</v>
      </c>
      <c r="BH504" s="414">
        <v>31</v>
      </c>
      <c r="BI504" s="414">
        <v>9</v>
      </c>
      <c r="BJ504" s="414">
        <v>83</v>
      </c>
      <c r="BK504" s="414">
        <v>101</v>
      </c>
      <c r="BL504" s="414">
        <v>62</v>
      </c>
      <c r="BM504" s="414">
        <v>26</v>
      </c>
      <c r="BN504" s="414">
        <v>40</v>
      </c>
      <c r="BO504" s="414">
        <v>53</v>
      </c>
      <c r="BP504" s="414">
        <v>34</v>
      </c>
      <c r="BQ504" s="414">
        <v>61</v>
      </c>
      <c r="BR504" s="414">
        <v>21</v>
      </c>
      <c r="BS504" s="414">
        <v>89</v>
      </c>
      <c r="BT504" s="414">
        <v>10</v>
      </c>
      <c r="BU504" s="414">
        <v>22</v>
      </c>
      <c r="BV504" s="414">
        <v>91</v>
      </c>
      <c r="BW504" s="414">
        <v>32</v>
      </c>
      <c r="BX504" s="414">
        <v>55</v>
      </c>
      <c r="BY504" s="414">
        <v>38</v>
      </c>
      <c r="BZ504" s="414">
        <v>97</v>
      </c>
      <c r="CA504" s="414">
        <v>2</v>
      </c>
      <c r="CB504" s="414">
        <v>13</v>
      </c>
      <c r="CC504" s="414">
        <v>99</v>
      </c>
      <c r="CD504" s="414">
        <v>39</v>
      </c>
      <c r="CE504" s="414">
        <v>44</v>
      </c>
      <c r="CF504" s="414">
        <v>73</v>
      </c>
      <c r="CG504" s="414">
        <v>47</v>
      </c>
      <c r="CH504" s="414">
        <v>94</v>
      </c>
      <c r="CI504" s="414">
        <v>23</v>
      </c>
      <c r="CJ504" s="414">
        <v>50</v>
      </c>
      <c r="CK504" s="414">
        <v>96</v>
      </c>
      <c r="CL504" s="414">
        <v>16</v>
      </c>
      <c r="CM504" s="414">
        <v>49</v>
      </c>
      <c r="CN504" s="414">
        <v>59</v>
      </c>
      <c r="CO504" s="414">
        <v>12</v>
      </c>
      <c r="CP504" s="414">
        <v>52</v>
      </c>
      <c r="CQ504" s="414">
        <v>1</v>
      </c>
      <c r="CR504" s="414">
        <v>5</v>
      </c>
      <c r="CS504" s="414">
        <v>88</v>
      </c>
      <c r="CT504" s="414">
        <v>7</v>
      </c>
      <c r="CU504" s="414">
        <v>77</v>
      </c>
      <c r="CV504" s="414">
        <v>71</v>
      </c>
      <c r="CW504" s="414">
        <v>79</v>
      </c>
      <c r="CX504" s="414">
        <v>70</v>
      </c>
      <c r="CY504" s="414">
        <v>37</v>
      </c>
      <c r="CZ504" s="414">
        <v>57</v>
      </c>
      <c r="DB504" s="414">
        <v>4</v>
      </c>
      <c r="DC504" s="414">
        <v>19</v>
      </c>
      <c r="DD504" s="414">
        <v>35</v>
      </c>
      <c r="DE504" s="414">
        <v>76</v>
      </c>
    </row>
    <row r="507" spans="4:109" x14ac:dyDescent="0.2">
      <c r="D507" s="433">
        <v>104</v>
      </c>
      <c r="E507" s="433" t="s">
        <v>179</v>
      </c>
    </row>
    <row r="508" spans="4:109" x14ac:dyDescent="0.2">
      <c r="E508" s="414" t="s">
        <v>130</v>
      </c>
      <c r="F508" s="414">
        <v>1</v>
      </c>
      <c r="G508" s="414">
        <v>2</v>
      </c>
      <c r="H508" s="414">
        <v>3</v>
      </c>
      <c r="I508" s="414">
        <v>4</v>
      </c>
      <c r="J508" s="414">
        <v>5</v>
      </c>
      <c r="K508" s="414">
        <v>6</v>
      </c>
      <c r="L508" s="414">
        <v>7</v>
      </c>
      <c r="M508" s="414">
        <v>8</v>
      </c>
      <c r="N508" s="414">
        <v>9</v>
      </c>
      <c r="O508" s="414">
        <v>10</v>
      </c>
      <c r="P508" s="414">
        <v>11</v>
      </c>
      <c r="Q508" s="414">
        <v>12</v>
      </c>
      <c r="R508" s="414">
        <v>13</v>
      </c>
      <c r="S508" s="414">
        <v>14</v>
      </c>
      <c r="T508" s="414">
        <v>15</v>
      </c>
      <c r="U508" s="414">
        <v>16</v>
      </c>
      <c r="V508" s="414">
        <v>17</v>
      </c>
      <c r="W508" s="414">
        <v>18</v>
      </c>
      <c r="X508" s="414">
        <v>19</v>
      </c>
      <c r="Y508" s="414">
        <v>20</v>
      </c>
      <c r="Z508" s="414">
        <v>21</v>
      </c>
      <c r="AA508" s="414">
        <v>22</v>
      </c>
      <c r="AB508" s="414">
        <v>23</v>
      </c>
      <c r="AC508" s="414">
        <v>24</v>
      </c>
      <c r="AD508" s="414">
        <v>25</v>
      </c>
      <c r="AE508" s="414">
        <v>26</v>
      </c>
      <c r="AF508" s="414">
        <v>27</v>
      </c>
      <c r="AG508" s="414">
        <v>28</v>
      </c>
      <c r="AH508" s="414">
        <v>29</v>
      </c>
      <c r="AI508" s="414">
        <v>30</v>
      </c>
      <c r="AJ508" s="414">
        <v>31</v>
      </c>
      <c r="AK508" s="414">
        <v>32</v>
      </c>
      <c r="AL508" s="414">
        <v>33</v>
      </c>
      <c r="AM508" s="414">
        <v>34</v>
      </c>
      <c r="AN508" s="414">
        <v>35</v>
      </c>
      <c r="AO508" s="414">
        <v>36</v>
      </c>
      <c r="AP508" s="414">
        <v>37</v>
      </c>
      <c r="AQ508" s="414">
        <v>38</v>
      </c>
      <c r="AR508" s="414">
        <v>39</v>
      </c>
      <c r="AS508" s="414">
        <v>40</v>
      </c>
      <c r="AT508" s="414">
        <v>41</v>
      </c>
      <c r="AU508" s="414">
        <v>42</v>
      </c>
      <c r="AV508" s="414">
        <v>43</v>
      </c>
      <c r="AW508" s="414">
        <v>44</v>
      </c>
      <c r="AX508" s="414">
        <v>45</v>
      </c>
      <c r="AY508" s="414">
        <v>46</v>
      </c>
      <c r="AZ508" s="414">
        <v>47</v>
      </c>
      <c r="BA508" s="414">
        <v>48</v>
      </c>
      <c r="BB508" s="414">
        <v>49</v>
      </c>
      <c r="BC508" s="414">
        <v>50</v>
      </c>
      <c r="BD508" s="414">
        <v>51</v>
      </c>
      <c r="BE508" s="414">
        <v>52</v>
      </c>
      <c r="BF508" s="414">
        <v>53</v>
      </c>
      <c r="BG508" s="414">
        <v>54</v>
      </c>
      <c r="BH508" s="414">
        <v>55</v>
      </c>
      <c r="BI508" s="414">
        <v>56</v>
      </c>
      <c r="BJ508" s="414">
        <v>57</v>
      </c>
      <c r="BK508" s="414">
        <v>58</v>
      </c>
      <c r="BL508" s="414">
        <v>59</v>
      </c>
      <c r="BM508" s="414">
        <v>60</v>
      </c>
      <c r="BN508" s="414">
        <v>61</v>
      </c>
      <c r="BO508" s="414">
        <v>62</v>
      </c>
      <c r="BP508" s="414">
        <v>63</v>
      </c>
      <c r="BQ508" s="414">
        <v>64</v>
      </c>
      <c r="BR508" s="414">
        <v>65</v>
      </c>
      <c r="BS508" s="414">
        <v>66</v>
      </c>
      <c r="BT508" s="414">
        <v>67</v>
      </c>
      <c r="BU508" s="414">
        <v>68</v>
      </c>
      <c r="BV508" s="414">
        <v>69</v>
      </c>
      <c r="BW508" s="414">
        <v>70</v>
      </c>
      <c r="BX508" s="414">
        <v>71</v>
      </c>
      <c r="BY508" s="414">
        <v>72</v>
      </c>
      <c r="BZ508" s="414">
        <v>73</v>
      </c>
      <c r="CA508" s="414">
        <v>74</v>
      </c>
      <c r="CB508" s="414">
        <v>75</v>
      </c>
      <c r="CC508" s="414">
        <v>76</v>
      </c>
      <c r="CD508" s="414">
        <v>77</v>
      </c>
      <c r="CE508" s="414">
        <v>78</v>
      </c>
      <c r="CF508" s="414">
        <v>79</v>
      </c>
      <c r="CG508" s="414">
        <v>80</v>
      </c>
      <c r="CH508" s="414">
        <v>81</v>
      </c>
      <c r="CI508" s="414">
        <v>82</v>
      </c>
      <c r="CJ508" s="414">
        <v>83</v>
      </c>
      <c r="CK508" s="414">
        <v>84</v>
      </c>
      <c r="CL508" s="414">
        <v>85</v>
      </c>
      <c r="CM508" s="414">
        <v>86</v>
      </c>
      <c r="CN508" s="414">
        <v>87</v>
      </c>
      <c r="CO508" s="414">
        <v>88</v>
      </c>
      <c r="CP508" s="414">
        <v>89</v>
      </c>
      <c r="CQ508" s="414">
        <v>90</v>
      </c>
      <c r="CR508" s="414">
        <v>91</v>
      </c>
      <c r="CS508" s="414">
        <v>92</v>
      </c>
      <c r="CT508" s="414">
        <v>93</v>
      </c>
      <c r="CU508" s="414">
        <v>94</v>
      </c>
      <c r="CV508" s="414">
        <v>95</v>
      </c>
      <c r="CW508" s="414">
        <v>96</v>
      </c>
      <c r="CX508" s="414">
        <v>97</v>
      </c>
      <c r="CY508" s="414">
        <v>98</v>
      </c>
      <c r="CZ508" s="414">
        <v>99</v>
      </c>
      <c r="DA508" s="414">
        <v>100</v>
      </c>
      <c r="DB508" s="414">
        <v>101</v>
      </c>
      <c r="DC508" s="414">
        <v>102</v>
      </c>
      <c r="DD508" s="414">
        <v>103</v>
      </c>
      <c r="DE508" s="414">
        <v>104</v>
      </c>
    </row>
    <row r="509" spans="4:109" x14ac:dyDescent="0.2">
      <c r="E509" s="414" t="s">
        <v>157</v>
      </c>
      <c r="F509" s="414">
        <v>29</v>
      </c>
      <c r="G509" s="414">
        <v>99</v>
      </c>
      <c r="H509" s="414">
        <v>89</v>
      </c>
      <c r="I509" s="414">
        <v>76</v>
      </c>
      <c r="J509" s="414">
        <v>83</v>
      </c>
      <c r="K509" s="414">
        <v>80</v>
      </c>
      <c r="L509" s="414">
        <v>98</v>
      </c>
      <c r="M509" s="414">
        <v>82</v>
      </c>
      <c r="N509" s="414">
        <v>51</v>
      </c>
      <c r="O509" s="414">
        <v>13</v>
      </c>
      <c r="P509" s="414">
        <v>34</v>
      </c>
      <c r="Q509" s="414">
        <v>93</v>
      </c>
      <c r="R509" s="414">
        <v>70</v>
      </c>
      <c r="S509" s="414">
        <v>78</v>
      </c>
      <c r="T509" s="414">
        <v>16</v>
      </c>
      <c r="U509" s="414">
        <v>69</v>
      </c>
      <c r="V509" s="414">
        <v>45</v>
      </c>
      <c r="W509" s="414">
        <v>72</v>
      </c>
      <c r="X509" s="414">
        <v>27</v>
      </c>
      <c r="Y509" s="414">
        <v>2</v>
      </c>
      <c r="Z509" s="414">
        <v>50</v>
      </c>
      <c r="AA509" s="414">
        <v>8</v>
      </c>
      <c r="AB509" s="414">
        <v>42</v>
      </c>
      <c r="AC509" s="414">
        <v>11</v>
      </c>
      <c r="AD509" s="414">
        <v>21</v>
      </c>
      <c r="AE509" s="414">
        <v>39</v>
      </c>
      <c r="AF509" s="414">
        <v>15</v>
      </c>
      <c r="AG509" s="414">
        <v>67</v>
      </c>
      <c r="AH509" s="414">
        <v>92</v>
      </c>
      <c r="AI509" s="414">
        <v>46</v>
      </c>
      <c r="AJ509" s="414">
        <v>4</v>
      </c>
      <c r="AK509" s="414">
        <v>88</v>
      </c>
      <c r="AL509" s="414">
        <v>52</v>
      </c>
      <c r="AM509" s="414">
        <v>91</v>
      </c>
      <c r="AN509" s="414">
        <v>63</v>
      </c>
      <c r="AO509" s="414">
        <v>79</v>
      </c>
      <c r="AP509" s="414">
        <v>3</v>
      </c>
      <c r="AQ509" s="414">
        <v>57</v>
      </c>
      <c r="AR509" s="414">
        <v>37</v>
      </c>
      <c r="AS509" s="414">
        <v>6</v>
      </c>
      <c r="AT509" s="414">
        <v>55</v>
      </c>
      <c r="AU509" s="414">
        <v>24</v>
      </c>
      <c r="AV509" s="414">
        <v>64</v>
      </c>
      <c r="AW509" s="414">
        <v>86</v>
      </c>
      <c r="AX509" s="414">
        <v>66</v>
      </c>
      <c r="AY509" s="414">
        <v>104</v>
      </c>
      <c r="AZ509" s="414">
        <v>73</v>
      </c>
      <c r="BA509" s="414">
        <v>40</v>
      </c>
      <c r="BB509" s="414">
        <v>58</v>
      </c>
      <c r="BC509" s="414">
        <v>81</v>
      </c>
      <c r="BD509" s="414">
        <v>59</v>
      </c>
      <c r="BE509" s="414">
        <v>28</v>
      </c>
      <c r="BF509" s="414">
        <v>12</v>
      </c>
      <c r="BG509" s="414">
        <v>61</v>
      </c>
      <c r="BH509" s="414">
        <v>41</v>
      </c>
      <c r="BI509" s="414">
        <v>20</v>
      </c>
      <c r="BJ509" s="414">
        <v>68</v>
      </c>
      <c r="BK509" s="414">
        <v>49</v>
      </c>
      <c r="BL509" s="414">
        <v>23</v>
      </c>
      <c r="BM509" s="414">
        <v>43</v>
      </c>
      <c r="BN509" s="414">
        <v>54</v>
      </c>
      <c r="BO509" s="414">
        <v>85</v>
      </c>
      <c r="BP509" s="414">
        <v>44</v>
      </c>
      <c r="BQ509" s="414">
        <v>18</v>
      </c>
      <c r="BR509" s="414">
        <v>101</v>
      </c>
      <c r="BS509" s="414">
        <v>14</v>
      </c>
      <c r="BT509" s="414">
        <v>33</v>
      </c>
      <c r="BU509" s="414">
        <v>90</v>
      </c>
      <c r="BV509" s="414">
        <v>22</v>
      </c>
      <c r="BW509" s="414">
        <v>102</v>
      </c>
      <c r="BX509" s="414">
        <v>95</v>
      </c>
      <c r="BY509" s="414">
        <v>25</v>
      </c>
      <c r="BZ509" s="414">
        <v>35</v>
      </c>
      <c r="CA509" s="414">
        <v>97</v>
      </c>
      <c r="CB509" s="414">
        <v>17</v>
      </c>
      <c r="CC509" s="414">
        <v>100</v>
      </c>
      <c r="CD509" s="414">
        <v>60</v>
      </c>
      <c r="CE509" s="414">
        <v>7</v>
      </c>
      <c r="CF509" s="414">
        <v>36</v>
      </c>
      <c r="CG509" s="414">
        <v>48</v>
      </c>
      <c r="CH509" s="414">
        <v>94</v>
      </c>
      <c r="CI509" s="414">
        <v>38</v>
      </c>
      <c r="CJ509" s="414">
        <v>5</v>
      </c>
      <c r="CK509" s="414">
        <v>71</v>
      </c>
      <c r="CL509" s="414">
        <v>26</v>
      </c>
      <c r="CM509" s="414">
        <v>75</v>
      </c>
      <c r="CN509" s="414">
        <v>84</v>
      </c>
      <c r="CO509" s="414">
        <v>32</v>
      </c>
      <c r="CP509" s="414">
        <v>103</v>
      </c>
      <c r="CQ509" s="414">
        <v>56</v>
      </c>
      <c r="CR509" s="414">
        <v>30</v>
      </c>
      <c r="CS509" s="414">
        <v>53</v>
      </c>
      <c r="CT509" s="414">
        <v>77</v>
      </c>
      <c r="CU509" s="414">
        <v>62</v>
      </c>
      <c r="CV509" s="414">
        <v>31</v>
      </c>
      <c r="CW509" s="414">
        <v>10</v>
      </c>
      <c r="CX509" s="414">
        <v>74</v>
      </c>
      <c r="CY509" s="414">
        <v>47</v>
      </c>
      <c r="CZ509" s="414">
        <v>1</v>
      </c>
      <c r="DA509" s="414">
        <v>96</v>
      </c>
      <c r="DB509" s="414">
        <v>65</v>
      </c>
      <c r="DC509" s="414">
        <v>9</v>
      </c>
      <c r="DD509" s="414">
        <v>19</v>
      </c>
      <c r="DE509" s="414">
        <v>87</v>
      </c>
    </row>
    <row r="512" spans="4:109" x14ac:dyDescent="0.2">
      <c r="D512" s="433">
        <v>105</v>
      </c>
      <c r="E512" s="433" t="s">
        <v>179</v>
      </c>
    </row>
    <row r="513" spans="4:114" x14ac:dyDescent="0.2">
      <c r="E513" s="414" t="s">
        <v>130</v>
      </c>
      <c r="F513" s="414">
        <v>1</v>
      </c>
      <c r="G513" s="414">
        <v>2</v>
      </c>
      <c r="H513" s="414">
        <v>3</v>
      </c>
      <c r="I513" s="414">
        <v>4</v>
      </c>
      <c r="J513" s="414">
        <v>5</v>
      </c>
      <c r="K513" s="414">
        <v>6</v>
      </c>
      <c r="L513" s="414">
        <v>7</v>
      </c>
      <c r="M513" s="414">
        <v>8</v>
      </c>
      <c r="N513" s="414">
        <v>9</v>
      </c>
      <c r="O513" s="414">
        <v>10</v>
      </c>
      <c r="P513" s="414">
        <v>11</v>
      </c>
      <c r="Q513" s="414">
        <v>12</v>
      </c>
      <c r="R513" s="414">
        <v>13</v>
      </c>
      <c r="S513" s="414">
        <v>14</v>
      </c>
      <c r="T513" s="414">
        <v>15</v>
      </c>
      <c r="U513" s="414">
        <v>16</v>
      </c>
      <c r="V513" s="414">
        <v>17</v>
      </c>
      <c r="W513" s="414">
        <v>18</v>
      </c>
      <c r="X513" s="414">
        <v>19</v>
      </c>
      <c r="Y513" s="414">
        <v>20</v>
      </c>
      <c r="Z513" s="414">
        <v>21</v>
      </c>
      <c r="AA513" s="414">
        <v>22</v>
      </c>
      <c r="AB513" s="414">
        <v>23</v>
      </c>
      <c r="AC513" s="414">
        <v>24</v>
      </c>
      <c r="AD513" s="414">
        <v>25</v>
      </c>
      <c r="AE513" s="414">
        <v>26</v>
      </c>
      <c r="AF513" s="414">
        <v>27</v>
      </c>
      <c r="AG513" s="414">
        <v>28</v>
      </c>
      <c r="AH513" s="414">
        <v>29</v>
      </c>
      <c r="AI513" s="414">
        <v>30</v>
      </c>
      <c r="AJ513" s="414">
        <v>31</v>
      </c>
      <c r="AK513" s="414">
        <v>32</v>
      </c>
      <c r="AL513" s="414">
        <v>33</v>
      </c>
      <c r="AM513" s="414">
        <v>34</v>
      </c>
      <c r="AN513" s="414">
        <v>35</v>
      </c>
      <c r="AO513" s="414">
        <v>36</v>
      </c>
      <c r="AP513" s="414">
        <v>37</v>
      </c>
      <c r="AQ513" s="414">
        <v>38</v>
      </c>
      <c r="AR513" s="414">
        <v>39</v>
      </c>
      <c r="AS513" s="414">
        <v>40</v>
      </c>
      <c r="AT513" s="414">
        <v>41</v>
      </c>
      <c r="AU513" s="414">
        <v>42</v>
      </c>
      <c r="AV513" s="414">
        <v>43</v>
      </c>
      <c r="AW513" s="414">
        <v>44</v>
      </c>
      <c r="AX513" s="414">
        <v>45</v>
      </c>
      <c r="AY513" s="414">
        <v>46</v>
      </c>
      <c r="AZ513" s="414">
        <v>47</v>
      </c>
      <c r="BA513" s="414">
        <v>48</v>
      </c>
      <c r="BB513" s="414">
        <v>49</v>
      </c>
      <c r="BC513" s="414">
        <v>50</v>
      </c>
      <c r="BD513" s="414">
        <v>51</v>
      </c>
      <c r="BE513" s="414">
        <v>52</v>
      </c>
      <c r="BF513" s="414">
        <v>53</v>
      </c>
      <c r="BG513" s="414">
        <v>54</v>
      </c>
      <c r="BH513" s="414">
        <v>55</v>
      </c>
      <c r="BI513" s="414">
        <v>56</v>
      </c>
      <c r="BJ513" s="414">
        <v>57</v>
      </c>
      <c r="BK513" s="414">
        <v>58</v>
      </c>
      <c r="BL513" s="414">
        <v>59</v>
      </c>
      <c r="BM513" s="414">
        <v>60</v>
      </c>
      <c r="BN513" s="414">
        <v>61</v>
      </c>
      <c r="BO513" s="414">
        <v>62</v>
      </c>
      <c r="BP513" s="414">
        <v>63</v>
      </c>
      <c r="BQ513" s="414">
        <v>64</v>
      </c>
      <c r="BR513" s="414">
        <v>65</v>
      </c>
      <c r="BS513" s="414">
        <v>66</v>
      </c>
      <c r="BT513" s="414">
        <v>67</v>
      </c>
      <c r="BU513" s="414">
        <v>68</v>
      </c>
      <c r="BV513" s="414">
        <v>69</v>
      </c>
      <c r="BW513" s="414">
        <v>70</v>
      </c>
      <c r="BX513" s="414">
        <v>71</v>
      </c>
      <c r="BY513" s="414">
        <v>72</v>
      </c>
      <c r="BZ513" s="414">
        <v>73</v>
      </c>
      <c r="CA513" s="414">
        <v>74</v>
      </c>
      <c r="CB513" s="414">
        <v>75</v>
      </c>
      <c r="CC513" s="414">
        <v>76</v>
      </c>
      <c r="CD513" s="414">
        <v>77</v>
      </c>
      <c r="CE513" s="414">
        <v>78</v>
      </c>
      <c r="CF513" s="414">
        <v>79</v>
      </c>
      <c r="CG513" s="414">
        <v>80</v>
      </c>
      <c r="CH513" s="414">
        <v>81</v>
      </c>
      <c r="CI513" s="414">
        <v>82</v>
      </c>
      <c r="CJ513" s="414">
        <v>83</v>
      </c>
      <c r="CK513" s="414">
        <v>84</v>
      </c>
      <c r="CL513" s="414">
        <v>85</v>
      </c>
      <c r="CM513" s="414">
        <v>86</v>
      </c>
      <c r="CN513" s="414">
        <v>87</v>
      </c>
      <c r="CO513" s="414">
        <v>88</v>
      </c>
      <c r="CP513" s="414">
        <v>89</v>
      </c>
      <c r="CQ513" s="414">
        <v>90</v>
      </c>
      <c r="CR513" s="414">
        <v>91</v>
      </c>
      <c r="CS513" s="414">
        <v>92</v>
      </c>
      <c r="CT513" s="414">
        <v>93</v>
      </c>
      <c r="CU513" s="414">
        <v>94</v>
      </c>
      <c r="CV513" s="414">
        <v>95</v>
      </c>
      <c r="CW513" s="414">
        <v>96</v>
      </c>
      <c r="CX513" s="414">
        <v>97</v>
      </c>
      <c r="CY513" s="414">
        <v>98</v>
      </c>
      <c r="CZ513" s="414">
        <v>99</v>
      </c>
      <c r="DA513" s="414">
        <v>100</v>
      </c>
      <c r="DB513" s="414">
        <v>101</v>
      </c>
      <c r="DC513" s="414">
        <v>102</v>
      </c>
      <c r="DD513" s="414">
        <v>103</v>
      </c>
      <c r="DE513" s="414">
        <v>104</v>
      </c>
      <c r="DF513" s="414">
        <v>105</v>
      </c>
    </row>
    <row r="514" spans="4:114" x14ac:dyDescent="0.2">
      <c r="E514" s="414" t="s">
        <v>157</v>
      </c>
      <c r="F514" s="414">
        <v>25</v>
      </c>
      <c r="G514" s="414">
        <v>34</v>
      </c>
      <c r="H514" s="414">
        <v>57</v>
      </c>
      <c r="I514" s="414">
        <v>86</v>
      </c>
      <c r="J514" s="414">
        <v>18</v>
      </c>
      <c r="K514" s="414">
        <v>10</v>
      </c>
      <c r="L514" s="414">
        <v>75</v>
      </c>
      <c r="M514" s="414">
        <v>97</v>
      </c>
      <c r="N514" s="414">
        <v>26</v>
      </c>
      <c r="O514" s="414">
        <v>12</v>
      </c>
      <c r="P514" s="414">
        <v>29</v>
      </c>
      <c r="Q514" s="414">
        <v>23</v>
      </c>
      <c r="R514" s="414">
        <v>37</v>
      </c>
      <c r="S514" s="414">
        <v>76</v>
      </c>
      <c r="T514" s="414">
        <v>16</v>
      </c>
      <c r="U514" s="414">
        <v>94</v>
      </c>
      <c r="V514" s="414">
        <v>89</v>
      </c>
      <c r="W514" s="414">
        <v>39</v>
      </c>
      <c r="X514" s="414">
        <v>61</v>
      </c>
      <c r="Y514" s="414">
        <v>41</v>
      </c>
      <c r="Z514" s="414">
        <v>90</v>
      </c>
      <c r="AA514" s="414">
        <v>15</v>
      </c>
      <c r="AB514" s="414">
        <v>80</v>
      </c>
      <c r="AC514" s="414">
        <v>48</v>
      </c>
      <c r="AD514" s="414">
        <v>83</v>
      </c>
      <c r="AE514" s="414">
        <v>100</v>
      </c>
      <c r="AF514" s="414">
        <v>68</v>
      </c>
      <c r="AG514" s="414">
        <v>42</v>
      </c>
      <c r="AH514" s="414">
        <v>63</v>
      </c>
      <c r="AI514" s="414">
        <v>72</v>
      </c>
      <c r="AJ514" s="414">
        <v>99</v>
      </c>
      <c r="AK514" s="414">
        <v>3</v>
      </c>
      <c r="AL514" s="414">
        <v>22</v>
      </c>
      <c r="AM514" s="414">
        <v>93</v>
      </c>
      <c r="AN514" s="414">
        <v>81</v>
      </c>
      <c r="AO514" s="414">
        <v>70</v>
      </c>
      <c r="AP514" s="414">
        <v>8</v>
      </c>
      <c r="AQ514" s="414">
        <v>2</v>
      </c>
      <c r="AR514" s="414">
        <v>102</v>
      </c>
      <c r="AS514" s="414">
        <v>56</v>
      </c>
      <c r="AT514" s="414">
        <v>20</v>
      </c>
      <c r="AU514" s="414">
        <v>95</v>
      </c>
      <c r="AV514" s="414">
        <v>55</v>
      </c>
      <c r="AW514" s="414">
        <v>66</v>
      </c>
      <c r="AX514" s="414">
        <v>96</v>
      </c>
      <c r="AY514" s="414">
        <v>69</v>
      </c>
      <c r="AZ514" s="414">
        <v>88</v>
      </c>
      <c r="BA514" s="414">
        <v>47</v>
      </c>
      <c r="BB514" s="414">
        <v>51</v>
      </c>
      <c r="BC514" s="414">
        <v>36</v>
      </c>
      <c r="BD514" s="414">
        <v>64</v>
      </c>
      <c r="BE514" s="414">
        <v>40</v>
      </c>
      <c r="BF514" s="414">
        <v>32</v>
      </c>
      <c r="BG514" s="414">
        <v>58</v>
      </c>
      <c r="BH514" s="414">
        <v>78</v>
      </c>
      <c r="BI514" s="414">
        <v>59</v>
      </c>
      <c r="BJ514" s="414">
        <v>33</v>
      </c>
      <c r="BK514" s="414">
        <v>54</v>
      </c>
      <c r="BL514" s="414">
        <v>77</v>
      </c>
      <c r="BM514" s="414">
        <v>103</v>
      </c>
      <c r="BN514" s="414">
        <v>19</v>
      </c>
      <c r="BO514" s="414">
        <v>73</v>
      </c>
      <c r="BP514" s="414">
        <v>14</v>
      </c>
      <c r="BQ514" s="414">
        <v>46</v>
      </c>
      <c r="BR514" s="414">
        <v>7</v>
      </c>
      <c r="BS514" s="414">
        <v>79</v>
      </c>
      <c r="BT514" s="414">
        <v>60</v>
      </c>
      <c r="BU514" s="414">
        <v>87</v>
      </c>
      <c r="BV514" s="414">
        <v>6</v>
      </c>
      <c r="BW514" s="414">
        <v>71</v>
      </c>
      <c r="BX514" s="414">
        <v>24</v>
      </c>
      <c r="BY514" s="414">
        <v>85</v>
      </c>
      <c r="BZ514" s="414">
        <v>27</v>
      </c>
      <c r="CA514" s="414">
        <v>31</v>
      </c>
      <c r="CB514" s="414">
        <v>91</v>
      </c>
      <c r="CC514" s="414">
        <v>104</v>
      </c>
      <c r="CD514" s="414">
        <v>28</v>
      </c>
      <c r="CE514" s="414">
        <v>49</v>
      </c>
      <c r="CF514" s="414">
        <v>21</v>
      </c>
      <c r="CG514" s="414">
        <v>13</v>
      </c>
      <c r="CH514" s="414">
        <v>35</v>
      </c>
      <c r="CI514" s="414">
        <v>84</v>
      </c>
      <c r="CJ514" s="414">
        <v>17</v>
      </c>
      <c r="CK514" s="414">
        <v>11</v>
      </c>
      <c r="CL514" s="414">
        <v>53</v>
      </c>
      <c r="CM514" s="414">
        <v>5</v>
      </c>
      <c r="CN514" s="414">
        <v>44</v>
      </c>
      <c r="CO514" s="414">
        <v>67</v>
      </c>
      <c r="CP514" s="414">
        <v>82</v>
      </c>
      <c r="CQ514" s="414">
        <v>62</v>
      </c>
      <c r="CR514" s="414">
        <v>4</v>
      </c>
      <c r="CS514" s="414">
        <v>9</v>
      </c>
      <c r="CT514" s="414">
        <v>65</v>
      </c>
      <c r="CU514" s="414">
        <v>52</v>
      </c>
      <c r="CV514" s="414">
        <v>38</v>
      </c>
      <c r="CW514" s="414">
        <v>45</v>
      </c>
      <c r="CX514" s="414">
        <v>50</v>
      </c>
      <c r="CY514" s="414">
        <v>92</v>
      </c>
      <c r="CZ514" s="414">
        <v>101</v>
      </c>
      <c r="DA514" s="414">
        <v>1</v>
      </c>
      <c r="DB514" s="414">
        <v>105</v>
      </c>
      <c r="DC514" s="414">
        <v>74</v>
      </c>
      <c r="DD514" s="414">
        <v>30</v>
      </c>
      <c r="DE514" s="414">
        <v>43</v>
      </c>
      <c r="DF514" s="414">
        <v>98</v>
      </c>
    </row>
    <row r="517" spans="4:114" x14ac:dyDescent="0.2">
      <c r="D517" s="433">
        <v>106</v>
      </c>
      <c r="E517" s="433" t="s">
        <v>179</v>
      </c>
    </row>
    <row r="518" spans="4:114" x14ac:dyDescent="0.2">
      <c r="E518" s="414" t="s">
        <v>130</v>
      </c>
      <c r="F518" s="414">
        <v>1</v>
      </c>
      <c r="G518" s="414">
        <v>2</v>
      </c>
      <c r="H518" s="414">
        <v>3</v>
      </c>
      <c r="I518" s="414">
        <v>4</v>
      </c>
      <c r="J518" s="414">
        <v>5</v>
      </c>
      <c r="K518" s="414">
        <v>6</v>
      </c>
      <c r="L518" s="414">
        <v>7</v>
      </c>
      <c r="M518" s="414">
        <v>8</v>
      </c>
      <c r="N518" s="414">
        <v>9</v>
      </c>
      <c r="O518" s="414">
        <v>10</v>
      </c>
      <c r="P518" s="414">
        <v>11</v>
      </c>
      <c r="Q518" s="414">
        <v>12</v>
      </c>
      <c r="R518" s="414">
        <v>13</v>
      </c>
      <c r="S518" s="414">
        <v>14</v>
      </c>
      <c r="T518" s="414">
        <v>15</v>
      </c>
      <c r="U518" s="414">
        <v>16</v>
      </c>
      <c r="V518" s="414">
        <v>17</v>
      </c>
      <c r="W518" s="414">
        <v>18</v>
      </c>
      <c r="X518" s="414">
        <v>19</v>
      </c>
      <c r="Y518" s="414">
        <v>20</v>
      </c>
      <c r="Z518" s="414">
        <v>21</v>
      </c>
      <c r="AA518" s="414">
        <v>22</v>
      </c>
      <c r="AB518" s="414">
        <v>23</v>
      </c>
      <c r="AC518" s="414">
        <v>24</v>
      </c>
      <c r="AD518" s="414">
        <v>25</v>
      </c>
      <c r="AE518" s="414">
        <v>26</v>
      </c>
      <c r="AF518" s="414">
        <v>27</v>
      </c>
      <c r="AG518" s="414">
        <v>28</v>
      </c>
      <c r="AH518" s="414">
        <v>29</v>
      </c>
      <c r="AI518" s="414">
        <v>30</v>
      </c>
      <c r="AJ518" s="414">
        <v>31</v>
      </c>
      <c r="AK518" s="414">
        <v>32</v>
      </c>
      <c r="AL518" s="414">
        <v>33</v>
      </c>
      <c r="AM518" s="414">
        <v>34</v>
      </c>
      <c r="AN518" s="414">
        <v>35</v>
      </c>
      <c r="AO518" s="414">
        <v>36</v>
      </c>
      <c r="AP518" s="414">
        <v>37</v>
      </c>
      <c r="AQ518" s="414">
        <v>38</v>
      </c>
      <c r="AR518" s="414">
        <v>39</v>
      </c>
      <c r="AS518" s="414">
        <v>40</v>
      </c>
      <c r="AT518" s="414">
        <v>41</v>
      </c>
      <c r="AU518" s="414">
        <v>42</v>
      </c>
      <c r="AV518" s="414">
        <v>43</v>
      </c>
      <c r="AW518" s="414">
        <v>44</v>
      </c>
      <c r="AX518" s="414">
        <v>45</v>
      </c>
      <c r="AY518" s="414">
        <v>46</v>
      </c>
      <c r="AZ518" s="414">
        <v>47</v>
      </c>
      <c r="BA518" s="414">
        <v>48</v>
      </c>
      <c r="BB518" s="414">
        <v>49</v>
      </c>
      <c r="BC518" s="414">
        <v>50</v>
      </c>
      <c r="BD518" s="414">
        <v>51</v>
      </c>
      <c r="BE518" s="414">
        <v>52</v>
      </c>
      <c r="BF518" s="414">
        <v>53</v>
      </c>
      <c r="BG518" s="414">
        <v>54</v>
      </c>
      <c r="BH518" s="414">
        <v>55</v>
      </c>
      <c r="BI518" s="414">
        <v>56</v>
      </c>
      <c r="BJ518" s="414">
        <v>57</v>
      </c>
      <c r="BK518" s="414">
        <v>58</v>
      </c>
      <c r="BL518" s="414">
        <v>59</v>
      </c>
      <c r="BM518" s="414">
        <v>60</v>
      </c>
      <c r="BN518" s="414">
        <v>61</v>
      </c>
      <c r="BO518" s="414">
        <v>62</v>
      </c>
      <c r="BP518" s="414">
        <v>63</v>
      </c>
      <c r="BQ518" s="414">
        <v>64</v>
      </c>
      <c r="BR518" s="414">
        <v>65</v>
      </c>
      <c r="BS518" s="414">
        <v>66</v>
      </c>
      <c r="BT518" s="414">
        <v>67</v>
      </c>
      <c r="BU518" s="414">
        <v>68</v>
      </c>
      <c r="BV518" s="414">
        <v>69</v>
      </c>
      <c r="BW518" s="414">
        <v>70</v>
      </c>
      <c r="BX518" s="414">
        <v>71</v>
      </c>
      <c r="BY518" s="414">
        <v>72</v>
      </c>
      <c r="BZ518" s="414">
        <v>73</v>
      </c>
      <c r="CA518" s="414">
        <v>74</v>
      </c>
      <c r="CB518" s="414">
        <v>75</v>
      </c>
      <c r="CC518" s="414">
        <v>76</v>
      </c>
      <c r="CD518" s="414">
        <v>77</v>
      </c>
      <c r="CE518" s="414">
        <v>78</v>
      </c>
      <c r="CF518" s="414">
        <v>79</v>
      </c>
      <c r="CG518" s="414">
        <v>80</v>
      </c>
      <c r="CH518" s="414">
        <v>81</v>
      </c>
      <c r="CI518" s="414">
        <v>82</v>
      </c>
      <c r="CJ518" s="414">
        <v>83</v>
      </c>
      <c r="CK518" s="414">
        <v>84</v>
      </c>
      <c r="CL518" s="414">
        <v>85</v>
      </c>
      <c r="CM518" s="414">
        <v>86</v>
      </c>
      <c r="CN518" s="414">
        <v>87</v>
      </c>
      <c r="CO518" s="414">
        <v>88</v>
      </c>
      <c r="CP518" s="414">
        <v>89</v>
      </c>
      <c r="CQ518" s="414">
        <v>90</v>
      </c>
      <c r="CR518" s="414">
        <v>91</v>
      </c>
      <c r="CS518" s="414">
        <v>92</v>
      </c>
      <c r="CT518" s="414">
        <v>93</v>
      </c>
      <c r="CU518" s="414">
        <v>94</v>
      </c>
      <c r="CW518" s="414">
        <v>95</v>
      </c>
      <c r="CX518" s="414">
        <v>96</v>
      </c>
      <c r="CY518" s="414">
        <v>97</v>
      </c>
      <c r="CZ518" s="414">
        <v>98</v>
      </c>
      <c r="DB518" s="414">
        <v>99</v>
      </c>
      <c r="DC518" s="414">
        <v>100</v>
      </c>
      <c r="DD518" s="414">
        <v>101</v>
      </c>
      <c r="DE518" s="414">
        <v>102</v>
      </c>
      <c r="DG518" s="414">
        <v>103</v>
      </c>
      <c r="DH518" s="414">
        <v>104</v>
      </c>
      <c r="DI518" s="414">
        <v>105</v>
      </c>
      <c r="DJ518" s="414">
        <v>106</v>
      </c>
    </row>
    <row r="519" spans="4:114" x14ac:dyDescent="0.2">
      <c r="E519" s="414" t="s">
        <v>157</v>
      </c>
      <c r="F519" s="414">
        <v>90</v>
      </c>
      <c r="G519" s="414">
        <v>55</v>
      </c>
      <c r="H519" s="414">
        <v>49</v>
      </c>
      <c r="I519" s="414">
        <v>1</v>
      </c>
      <c r="J519" s="414">
        <v>31</v>
      </c>
      <c r="K519" s="414">
        <v>94</v>
      </c>
      <c r="L519" s="414">
        <v>44</v>
      </c>
      <c r="M519" s="414">
        <v>37</v>
      </c>
      <c r="N519" s="414">
        <v>81</v>
      </c>
      <c r="O519" s="414">
        <v>97</v>
      </c>
      <c r="P519" s="414">
        <v>45</v>
      </c>
      <c r="Q519" s="414">
        <v>88</v>
      </c>
      <c r="R519" s="414">
        <v>7</v>
      </c>
      <c r="S519" s="414">
        <v>61</v>
      </c>
      <c r="T519" s="414">
        <v>52</v>
      </c>
      <c r="U519" s="414">
        <v>98</v>
      </c>
      <c r="V519" s="414">
        <v>68</v>
      </c>
      <c r="W519" s="414">
        <v>32</v>
      </c>
      <c r="X519" s="414">
        <v>101</v>
      </c>
      <c r="Y519" s="414">
        <v>86</v>
      </c>
      <c r="Z519" s="414">
        <v>102</v>
      </c>
      <c r="AA519" s="414">
        <v>43</v>
      </c>
      <c r="AB519" s="414">
        <v>27</v>
      </c>
      <c r="AC519" s="414">
        <v>51</v>
      </c>
      <c r="AD519" s="414">
        <v>72</v>
      </c>
      <c r="AE519" s="414">
        <v>79</v>
      </c>
      <c r="AF519" s="414">
        <v>24</v>
      </c>
      <c r="AG519" s="414">
        <v>47</v>
      </c>
      <c r="AH519" s="414">
        <v>105</v>
      </c>
      <c r="AI519" s="414">
        <v>67</v>
      </c>
      <c r="AJ519" s="414">
        <v>30</v>
      </c>
      <c r="AK519" s="414">
        <v>83</v>
      </c>
      <c r="AL519" s="414">
        <v>40</v>
      </c>
      <c r="AM519" s="414">
        <v>103</v>
      </c>
      <c r="AN519" s="414">
        <v>42</v>
      </c>
      <c r="AO519" s="414">
        <v>85</v>
      </c>
      <c r="AP519" s="414">
        <v>8</v>
      </c>
      <c r="AQ519" s="414">
        <v>87</v>
      </c>
      <c r="AR519" s="414">
        <v>73</v>
      </c>
      <c r="AS519" s="414">
        <v>16</v>
      </c>
      <c r="AT519" s="414">
        <v>89</v>
      </c>
      <c r="AU519" s="414">
        <v>35</v>
      </c>
      <c r="AV519" s="414">
        <v>22</v>
      </c>
      <c r="AW519" s="414">
        <v>18</v>
      </c>
      <c r="AX519" s="414">
        <v>46</v>
      </c>
      <c r="AY519" s="414">
        <v>39</v>
      </c>
      <c r="AZ519" s="414">
        <v>48</v>
      </c>
      <c r="BA519" s="414">
        <v>70</v>
      </c>
      <c r="BB519" s="414">
        <v>11</v>
      </c>
      <c r="BC519" s="414">
        <v>92</v>
      </c>
      <c r="BD519" s="414">
        <v>75</v>
      </c>
      <c r="BE519" s="414">
        <v>80</v>
      </c>
      <c r="BF519" s="414">
        <v>82</v>
      </c>
      <c r="BG519" s="414">
        <v>21</v>
      </c>
      <c r="BH519" s="414">
        <v>2</v>
      </c>
      <c r="BI519" s="414">
        <v>74</v>
      </c>
      <c r="BJ519" s="414">
        <v>53</v>
      </c>
      <c r="BK519" s="414">
        <v>104</v>
      </c>
      <c r="BL519" s="414">
        <v>63</v>
      </c>
      <c r="BM519" s="414">
        <v>96</v>
      </c>
      <c r="BN519" s="414">
        <v>29</v>
      </c>
      <c r="BO519" s="414">
        <v>3</v>
      </c>
      <c r="BP519" s="414">
        <v>59</v>
      </c>
      <c r="BQ519" s="414">
        <v>100</v>
      </c>
      <c r="BR519" s="414">
        <v>91</v>
      </c>
      <c r="BS519" s="414">
        <v>64</v>
      </c>
      <c r="BT519" s="414">
        <v>13</v>
      </c>
      <c r="BU519" s="414">
        <v>77</v>
      </c>
      <c r="BV519" s="414">
        <v>58</v>
      </c>
      <c r="BW519" s="414">
        <v>71</v>
      </c>
      <c r="BX519" s="414">
        <v>60</v>
      </c>
      <c r="BY519" s="414">
        <v>25</v>
      </c>
      <c r="BZ519" s="414">
        <v>4</v>
      </c>
      <c r="CA519" s="414">
        <v>36</v>
      </c>
      <c r="CB519" s="414">
        <v>6</v>
      </c>
      <c r="CC519" s="414">
        <v>15</v>
      </c>
      <c r="CD519" s="414">
        <v>78</v>
      </c>
      <c r="CE519" s="414">
        <v>5</v>
      </c>
      <c r="CF519" s="414">
        <v>56</v>
      </c>
      <c r="CG519" s="414">
        <v>38</v>
      </c>
      <c r="CH519" s="414">
        <v>65</v>
      </c>
      <c r="CI519" s="414">
        <v>93</v>
      </c>
      <c r="CJ519" s="414">
        <v>106</v>
      </c>
      <c r="CK519" s="414">
        <v>95</v>
      </c>
      <c r="CL519" s="414">
        <v>57</v>
      </c>
      <c r="CM519" s="414">
        <v>54</v>
      </c>
      <c r="CN519" s="414">
        <v>28</v>
      </c>
      <c r="CO519" s="414">
        <v>17</v>
      </c>
      <c r="CP519" s="414">
        <v>41</v>
      </c>
      <c r="CQ519" s="414">
        <v>99</v>
      </c>
      <c r="CR519" s="414">
        <v>10</v>
      </c>
      <c r="CS519" s="414">
        <v>50</v>
      </c>
      <c r="CT519" s="414">
        <v>12</v>
      </c>
      <c r="CU519" s="414">
        <v>66</v>
      </c>
      <c r="CW519" s="414">
        <v>34</v>
      </c>
      <c r="CX519" s="414">
        <v>23</v>
      </c>
      <c r="CY519" s="414">
        <v>20</v>
      </c>
      <c r="CZ519" s="414">
        <v>62</v>
      </c>
      <c r="DB519" s="414">
        <v>14</v>
      </c>
      <c r="DC519" s="414">
        <v>9</v>
      </c>
      <c r="DD519" s="414">
        <v>19</v>
      </c>
      <c r="DE519" s="414">
        <v>76</v>
      </c>
      <c r="DG519" s="414">
        <v>84</v>
      </c>
      <c r="DH519" s="414">
        <v>33</v>
      </c>
      <c r="DI519" s="414">
        <v>69</v>
      </c>
      <c r="DJ519" s="414">
        <v>26</v>
      </c>
    </row>
    <row r="522" spans="4:114" x14ac:dyDescent="0.2">
      <c r="D522" s="433">
        <v>107</v>
      </c>
      <c r="E522" s="433" t="s">
        <v>179</v>
      </c>
    </row>
    <row r="523" spans="4:114" x14ac:dyDescent="0.2">
      <c r="E523" s="414" t="s">
        <v>130</v>
      </c>
      <c r="F523" s="414">
        <v>1</v>
      </c>
      <c r="G523" s="414">
        <v>2</v>
      </c>
      <c r="H523" s="414">
        <v>3</v>
      </c>
      <c r="I523" s="414">
        <v>4</v>
      </c>
      <c r="J523" s="414">
        <v>5</v>
      </c>
      <c r="K523" s="414">
        <v>6</v>
      </c>
      <c r="L523" s="414">
        <v>7</v>
      </c>
      <c r="M523" s="414">
        <v>8</v>
      </c>
      <c r="N523" s="414">
        <v>9</v>
      </c>
      <c r="O523" s="414">
        <v>10</v>
      </c>
      <c r="P523" s="414">
        <v>11</v>
      </c>
      <c r="Q523" s="414">
        <v>12</v>
      </c>
      <c r="R523" s="414">
        <v>13</v>
      </c>
      <c r="S523" s="414">
        <v>14</v>
      </c>
      <c r="T523" s="414">
        <v>15</v>
      </c>
      <c r="U523" s="414">
        <v>16</v>
      </c>
      <c r="V523" s="414">
        <v>17</v>
      </c>
      <c r="W523" s="414">
        <v>18</v>
      </c>
      <c r="X523" s="414">
        <v>19</v>
      </c>
      <c r="Y523" s="414">
        <v>20</v>
      </c>
      <c r="Z523" s="414">
        <v>21</v>
      </c>
      <c r="AA523" s="414">
        <v>22</v>
      </c>
      <c r="AB523" s="414">
        <v>23</v>
      </c>
      <c r="AC523" s="414">
        <v>24</v>
      </c>
      <c r="AD523" s="414">
        <v>25</v>
      </c>
      <c r="AE523" s="414">
        <v>26</v>
      </c>
      <c r="AF523" s="414">
        <v>27</v>
      </c>
      <c r="AG523" s="414">
        <v>28</v>
      </c>
      <c r="AH523" s="414">
        <v>29</v>
      </c>
      <c r="AI523" s="414">
        <v>30</v>
      </c>
      <c r="AJ523" s="414">
        <v>31</v>
      </c>
      <c r="AK523" s="414">
        <v>32</v>
      </c>
      <c r="AL523" s="414">
        <v>33</v>
      </c>
      <c r="AM523" s="414">
        <v>34</v>
      </c>
      <c r="AN523" s="414">
        <v>35</v>
      </c>
      <c r="AO523" s="414">
        <v>36</v>
      </c>
      <c r="AP523" s="414">
        <v>37</v>
      </c>
      <c r="AQ523" s="414">
        <v>38</v>
      </c>
      <c r="AR523" s="414">
        <v>39</v>
      </c>
      <c r="AS523" s="414">
        <v>40</v>
      </c>
      <c r="AT523" s="414">
        <v>41</v>
      </c>
      <c r="AU523" s="414">
        <v>42</v>
      </c>
      <c r="AV523" s="414">
        <v>43</v>
      </c>
      <c r="AW523" s="414">
        <v>44</v>
      </c>
      <c r="AX523" s="414">
        <v>45</v>
      </c>
      <c r="AY523" s="414">
        <v>46</v>
      </c>
      <c r="AZ523" s="414">
        <v>47</v>
      </c>
      <c r="BA523" s="414">
        <v>48</v>
      </c>
      <c r="BB523" s="414">
        <v>49</v>
      </c>
      <c r="BC523" s="414">
        <v>50</v>
      </c>
      <c r="BD523" s="414">
        <v>51</v>
      </c>
      <c r="BE523" s="414">
        <v>52</v>
      </c>
      <c r="BF523" s="414">
        <v>53</v>
      </c>
      <c r="BG523" s="414">
        <v>54</v>
      </c>
      <c r="BH523" s="414">
        <v>55</v>
      </c>
      <c r="BI523" s="414">
        <v>56</v>
      </c>
      <c r="BJ523" s="414">
        <v>57</v>
      </c>
      <c r="BK523" s="414">
        <v>58</v>
      </c>
      <c r="BL523" s="414">
        <v>59</v>
      </c>
      <c r="BM523" s="414">
        <v>60</v>
      </c>
      <c r="BN523" s="414">
        <v>61</v>
      </c>
      <c r="BO523" s="414">
        <v>62</v>
      </c>
      <c r="BP523" s="414">
        <v>63</v>
      </c>
      <c r="BQ523" s="414">
        <v>64</v>
      </c>
      <c r="BR523" s="414">
        <v>65</v>
      </c>
      <c r="BS523" s="414">
        <v>66</v>
      </c>
      <c r="BT523" s="414">
        <v>67</v>
      </c>
      <c r="BU523" s="414">
        <v>68</v>
      </c>
      <c r="BV523" s="414">
        <v>69</v>
      </c>
      <c r="BW523" s="414">
        <v>70</v>
      </c>
      <c r="BX523" s="414">
        <v>71</v>
      </c>
      <c r="BY523" s="414">
        <v>72</v>
      </c>
      <c r="BZ523" s="414">
        <v>73</v>
      </c>
      <c r="CA523" s="414">
        <v>74</v>
      </c>
      <c r="CB523" s="414">
        <v>75</v>
      </c>
      <c r="CC523" s="414">
        <v>76</v>
      </c>
      <c r="CD523" s="414">
        <v>77</v>
      </c>
      <c r="CE523" s="414">
        <v>78</v>
      </c>
      <c r="CF523" s="414">
        <v>79</v>
      </c>
      <c r="CG523" s="414">
        <v>80</v>
      </c>
      <c r="CH523" s="414">
        <v>81</v>
      </c>
      <c r="CI523" s="414">
        <v>82</v>
      </c>
      <c r="CJ523" s="414">
        <v>83</v>
      </c>
      <c r="CK523" s="414">
        <v>84</v>
      </c>
      <c r="CL523" s="414">
        <v>85</v>
      </c>
      <c r="CM523" s="414">
        <v>86</v>
      </c>
      <c r="CN523" s="414">
        <v>87</v>
      </c>
      <c r="CO523" s="414">
        <v>88</v>
      </c>
      <c r="CP523" s="414">
        <v>89</v>
      </c>
      <c r="CQ523" s="414">
        <v>90</v>
      </c>
      <c r="CR523" s="414">
        <v>91</v>
      </c>
      <c r="CS523" s="414">
        <v>92</v>
      </c>
      <c r="CT523" s="414">
        <v>93</v>
      </c>
      <c r="CU523" s="414">
        <v>94</v>
      </c>
      <c r="CV523" s="414">
        <v>95</v>
      </c>
      <c r="CW523" s="414">
        <v>96</v>
      </c>
      <c r="CX523" s="414">
        <v>97</v>
      </c>
      <c r="CY523" s="414">
        <v>98</v>
      </c>
      <c r="CZ523" s="414">
        <v>99</v>
      </c>
      <c r="DB523" s="414">
        <v>100</v>
      </c>
      <c r="DC523" s="414">
        <v>101</v>
      </c>
      <c r="DD523" s="414">
        <v>102</v>
      </c>
      <c r="DE523" s="414">
        <v>103</v>
      </c>
      <c r="DG523" s="414">
        <v>104</v>
      </c>
      <c r="DH523" s="414">
        <v>105</v>
      </c>
      <c r="DI523" s="414">
        <v>106</v>
      </c>
      <c r="DJ523" s="414">
        <v>107</v>
      </c>
    </row>
    <row r="524" spans="4:114" x14ac:dyDescent="0.2">
      <c r="E524" s="414" t="s">
        <v>157</v>
      </c>
      <c r="F524" s="414">
        <v>94</v>
      </c>
      <c r="G524" s="414">
        <v>99</v>
      </c>
      <c r="H524" s="414">
        <v>24</v>
      </c>
      <c r="I524" s="414">
        <v>33</v>
      </c>
      <c r="J524" s="414">
        <v>46</v>
      </c>
      <c r="K524" s="414">
        <v>9</v>
      </c>
      <c r="L524" s="414">
        <v>3</v>
      </c>
      <c r="M524" s="414">
        <v>60</v>
      </c>
      <c r="N524" s="414">
        <v>26</v>
      </c>
      <c r="O524" s="414">
        <v>101</v>
      </c>
      <c r="P524" s="414">
        <v>107</v>
      </c>
      <c r="Q524" s="414">
        <v>28</v>
      </c>
      <c r="R524" s="414">
        <v>92</v>
      </c>
      <c r="S524" s="414">
        <v>17</v>
      </c>
      <c r="T524" s="414">
        <v>66</v>
      </c>
      <c r="U524" s="414">
        <v>103</v>
      </c>
      <c r="V524" s="414">
        <v>40</v>
      </c>
      <c r="W524" s="414">
        <v>54</v>
      </c>
      <c r="X524" s="414">
        <v>78</v>
      </c>
      <c r="Y524" s="414">
        <v>104</v>
      </c>
      <c r="Z524" s="414">
        <v>79</v>
      </c>
      <c r="AA524" s="414">
        <v>68</v>
      </c>
      <c r="AB524" s="414">
        <v>72</v>
      </c>
      <c r="AC524" s="414">
        <v>61</v>
      </c>
      <c r="AD524" s="414">
        <v>22</v>
      </c>
      <c r="AE524" s="414">
        <v>90</v>
      </c>
      <c r="AF524" s="414">
        <v>102</v>
      </c>
      <c r="AG524" s="414">
        <v>29</v>
      </c>
      <c r="AH524" s="414">
        <v>38</v>
      </c>
      <c r="AI524" s="414">
        <v>42</v>
      </c>
      <c r="AJ524" s="414">
        <v>14</v>
      </c>
      <c r="AK524" s="414">
        <v>93</v>
      </c>
      <c r="AL524" s="414">
        <v>64</v>
      </c>
      <c r="AM524" s="414">
        <v>16</v>
      </c>
      <c r="AN524" s="414">
        <v>51</v>
      </c>
      <c r="AO524" s="414">
        <v>34</v>
      </c>
      <c r="AP524" s="414">
        <v>98</v>
      </c>
      <c r="AQ524" s="414">
        <v>57</v>
      </c>
      <c r="AR524" s="414">
        <v>1</v>
      </c>
      <c r="AS524" s="414">
        <v>71</v>
      </c>
      <c r="AT524" s="414">
        <v>50</v>
      </c>
      <c r="AU524" s="414">
        <v>83</v>
      </c>
      <c r="AV524" s="414">
        <v>39</v>
      </c>
      <c r="AW524" s="414">
        <v>106</v>
      </c>
      <c r="AX524" s="414">
        <v>96</v>
      </c>
      <c r="AY524" s="414">
        <v>5</v>
      </c>
      <c r="AZ524" s="414">
        <v>75</v>
      </c>
      <c r="BA524" s="414">
        <v>62</v>
      </c>
      <c r="BB524" s="414">
        <v>43</v>
      </c>
      <c r="BC524" s="414">
        <v>91</v>
      </c>
      <c r="BD524" s="414">
        <v>49</v>
      </c>
      <c r="BE524" s="414">
        <v>80</v>
      </c>
      <c r="BF524" s="414">
        <v>67</v>
      </c>
      <c r="BG524" s="414">
        <v>82</v>
      </c>
      <c r="BH524" s="414">
        <v>6</v>
      </c>
      <c r="BI524" s="414">
        <v>84</v>
      </c>
      <c r="BJ524" s="414">
        <v>69</v>
      </c>
      <c r="BK524" s="414">
        <v>52</v>
      </c>
      <c r="BL524" s="414">
        <v>11</v>
      </c>
      <c r="BM524" s="414">
        <v>8</v>
      </c>
      <c r="BN524" s="414">
        <v>30</v>
      </c>
      <c r="BO524" s="414">
        <v>23</v>
      </c>
      <c r="BP524" s="414">
        <v>7</v>
      </c>
      <c r="BQ524" s="414">
        <v>31</v>
      </c>
      <c r="BR524" s="414">
        <v>97</v>
      </c>
      <c r="BS524" s="414">
        <v>15</v>
      </c>
      <c r="BT524" s="414">
        <v>53</v>
      </c>
      <c r="BU524" s="414">
        <v>25</v>
      </c>
      <c r="BV524" s="414">
        <v>105</v>
      </c>
      <c r="BW524" s="414">
        <v>100</v>
      </c>
      <c r="BX524" s="414">
        <v>59</v>
      </c>
      <c r="BY524" s="414">
        <v>48</v>
      </c>
      <c r="BZ524" s="414">
        <v>77</v>
      </c>
      <c r="CA524" s="414">
        <v>87</v>
      </c>
      <c r="CB524" s="414">
        <v>41</v>
      </c>
      <c r="CC524" s="414">
        <v>55</v>
      </c>
      <c r="CD524" s="414">
        <v>4</v>
      </c>
      <c r="CE524" s="414">
        <v>70</v>
      </c>
      <c r="CF524" s="414">
        <v>21</v>
      </c>
      <c r="CG524" s="414">
        <v>12</v>
      </c>
      <c r="CH524" s="414">
        <v>45</v>
      </c>
      <c r="CI524" s="414">
        <v>18</v>
      </c>
      <c r="CJ524" s="414">
        <v>47</v>
      </c>
      <c r="CK524" s="414">
        <v>56</v>
      </c>
      <c r="CL524" s="414">
        <v>76</v>
      </c>
      <c r="CM524" s="414">
        <v>85</v>
      </c>
      <c r="CN524" s="414">
        <v>58</v>
      </c>
      <c r="CO524" s="414">
        <v>37</v>
      </c>
      <c r="CP524" s="414">
        <v>27</v>
      </c>
      <c r="CQ524" s="414">
        <v>63</v>
      </c>
      <c r="CR524" s="414">
        <v>95</v>
      </c>
      <c r="CS524" s="414">
        <v>88</v>
      </c>
      <c r="CT524" s="414">
        <v>2</v>
      </c>
      <c r="CU524" s="414">
        <v>13</v>
      </c>
      <c r="CV524" s="414">
        <v>32</v>
      </c>
      <c r="CW524" s="414">
        <v>35</v>
      </c>
      <c r="CX524" s="414">
        <v>65</v>
      </c>
      <c r="CY524" s="414">
        <v>20</v>
      </c>
      <c r="CZ524" s="414">
        <v>86</v>
      </c>
      <c r="DB524" s="414">
        <v>19</v>
      </c>
      <c r="DC524" s="414">
        <v>73</v>
      </c>
      <c r="DD524" s="414">
        <v>89</v>
      </c>
      <c r="DE524" s="414">
        <v>81</v>
      </c>
      <c r="DG524" s="414">
        <v>74</v>
      </c>
      <c r="DH524" s="414">
        <v>10</v>
      </c>
      <c r="DI524" s="414">
        <v>44</v>
      </c>
      <c r="DJ524" s="414">
        <v>36</v>
      </c>
    </row>
    <row r="527" spans="4:114" x14ac:dyDescent="0.2">
      <c r="D527" s="433">
        <v>108</v>
      </c>
      <c r="E527" s="433" t="s">
        <v>179</v>
      </c>
    </row>
    <row r="528" spans="4:114" x14ac:dyDescent="0.2">
      <c r="E528" s="414" t="s">
        <v>130</v>
      </c>
      <c r="F528" s="414">
        <v>1</v>
      </c>
      <c r="G528" s="414">
        <v>2</v>
      </c>
      <c r="H528" s="414">
        <v>3</v>
      </c>
      <c r="I528" s="414">
        <v>4</v>
      </c>
      <c r="J528" s="414">
        <v>5</v>
      </c>
      <c r="K528" s="414">
        <v>6</v>
      </c>
      <c r="L528" s="414">
        <v>7</v>
      </c>
      <c r="M528" s="414">
        <v>8</v>
      </c>
      <c r="N528" s="414">
        <v>9</v>
      </c>
      <c r="O528" s="414">
        <v>10</v>
      </c>
      <c r="P528" s="414">
        <v>11</v>
      </c>
      <c r="Q528" s="414">
        <v>12</v>
      </c>
      <c r="R528" s="414">
        <v>13</v>
      </c>
      <c r="S528" s="414">
        <v>14</v>
      </c>
      <c r="T528" s="414">
        <v>15</v>
      </c>
      <c r="U528" s="414">
        <v>16</v>
      </c>
      <c r="V528" s="414">
        <v>17</v>
      </c>
      <c r="W528" s="414">
        <v>18</v>
      </c>
      <c r="X528" s="414">
        <v>19</v>
      </c>
      <c r="Y528" s="414">
        <v>20</v>
      </c>
      <c r="Z528" s="414">
        <v>21</v>
      </c>
      <c r="AA528" s="414">
        <v>22</v>
      </c>
      <c r="AB528" s="414">
        <v>23</v>
      </c>
      <c r="AC528" s="414">
        <v>24</v>
      </c>
      <c r="AD528" s="414">
        <v>25</v>
      </c>
      <c r="AE528" s="414">
        <v>26</v>
      </c>
      <c r="AF528" s="414">
        <v>27</v>
      </c>
      <c r="AG528" s="414">
        <v>28</v>
      </c>
      <c r="AH528" s="414">
        <v>29</v>
      </c>
      <c r="AI528" s="414">
        <v>30</v>
      </c>
      <c r="AJ528" s="414">
        <v>31</v>
      </c>
      <c r="AK528" s="414">
        <v>32</v>
      </c>
      <c r="AL528" s="414">
        <v>33</v>
      </c>
      <c r="AM528" s="414">
        <v>34</v>
      </c>
      <c r="AN528" s="414">
        <v>35</v>
      </c>
      <c r="AO528" s="414">
        <v>36</v>
      </c>
      <c r="AP528" s="414">
        <v>37</v>
      </c>
      <c r="AQ528" s="414">
        <v>38</v>
      </c>
      <c r="AR528" s="414">
        <v>39</v>
      </c>
      <c r="AS528" s="414">
        <v>40</v>
      </c>
      <c r="AT528" s="414">
        <v>41</v>
      </c>
      <c r="AU528" s="414">
        <v>42</v>
      </c>
      <c r="AV528" s="414">
        <v>43</v>
      </c>
      <c r="AW528" s="414">
        <v>44</v>
      </c>
      <c r="AX528" s="414">
        <v>45</v>
      </c>
      <c r="AY528" s="414">
        <v>46</v>
      </c>
      <c r="AZ528" s="414">
        <v>47</v>
      </c>
      <c r="BA528" s="414">
        <v>48</v>
      </c>
      <c r="BB528" s="414">
        <v>49</v>
      </c>
      <c r="BC528" s="414">
        <v>50</v>
      </c>
      <c r="BD528" s="414">
        <v>51</v>
      </c>
      <c r="BE528" s="414">
        <v>52</v>
      </c>
      <c r="BF528" s="414">
        <v>53</v>
      </c>
      <c r="BG528" s="414">
        <v>54</v>
      </c>
      <c r="BH528" s="414">
        <v>55</v>
      </c>
      <c r="BI528" s="414">
        <v>56</v>
      </c>
      <c r="BJ528" s="414">
        <v>57</v>
      </c>
      <c r="BK528" s="414">
        <v>58</v>
      </c>
      <c r="BL528" s="414">
        <v>59</v>
      </c>
      <c r="BM528" s="414">
        <v>60</v>
      </c>
      <c r="BN528" s="414">
        <v>61</v>
      </c>
      <c r="BO528" s="414">
        <v>62</v>
      </c>
      <c r="BP528" s="414">
        <v>63</v>
      </c>
      <c r="BQ528" s="414">
        <v>64</v>
      </c>
      <c r="BR528" s="414">
        <v>65</v>
      </c>
      <c r="BS528" s="414">
        <v>66</v>
      </c>
      <c r="BT528" s="414">
        <v>67</v>
      </c>
      <c r="BU528" s="414">
        <v>68</v>
      </c>
      <c r="BV528" s="414">
        <v>69</v>
      </c>
      <c r="BW528" s="414">
        <v>70</v>
      </c>
      <c r="BX528" s="414">
        <v>71</v>
      </c>
      <c r="BY528" s="414">
        <v>72</v>
      </c>
      <c r="BZ528" s="414">
        <v>73</v>
      </c>
      <c r="CA528" s="414">
        <v>74</v>
      </c>
      <c r="CB528" s="414">
        <v>75</v>
      </c>
      <c r="CC528" s="414">
        <v>76</v>
      </c>
      <c r="CD528" s="414">
        <v>77</v>
      </c>
      <c r="CE528" s="414">
        <v>78</v>
      </c>
      <c r="CF528" s="414">
        <v>79</v>
      </c>
      <c r="CG528" s="414">
        <v>80</v>
      </c>
      <c r="CH528" s="414">
        <v>81</v>
      </c>
      <c r="CI528" s="414">
        <v>82</v>
      </c>
      <c r="CJ528" s="414">
        <v>83</v>
      </c>
      <c r="CK528" s="414">
        <v>84</v>
      </c>
      <c r="CL528" s="414">
        <v>85</v>
      </c>
      <c r="CM528" s="414">
        <v>86</v>
      </c>
      <c r="CN528" s="414">
        <v>87</v>
      </c>
      <c r="CO528" s="414">
        <v>88</v>
      </c>
      <c r="CP528" s="414">
        <v>89</v>
      </c>
      <c r="CQ528" s="414">
        <v>90</v>
      </c>
      <c r="CR528" s="414">
        <v>91</v>
      </c>
      <c r="CS528" s="414">
        <v>92</v>
      </c>
      <c r="CT528" s="414">
        <v>93</v>
      </c>
      <c r="CU528" s="414">
        <v>94</v>
      </c>
      <c r="CV528" s="414">
        <v>95</v>
      </c>
      <c r="CW528" s="414">
        <v>96</v>
      </c>
      <c r="CX528" s="414">
        <v>97</v>
      </c>
      <c r="CY528" s="414">
        <v>98</v>
      </c>
      <c r="CZ528" s="414">
        <v>99</v>
      </c>
      <c r="DA528" s="414">
        <v>100</v>
      </c>
      <c r="DB528" s="414">
        <v>101</v>
      </c>
      <c r="DC528" s="414">
        <v>102</v>
      </c>
      <c r="DD528" s="414">
        <v>103</v>
      </c>
      <c r="DE528" s="414">
        <v>104</v>
      </c>
      <c r="DG528" s="414">
        <v>105</v>
      </c>
      <c r="DH528" s="414">
        <v>106</v>
      </c>
      <c r="DI528" s="414">
        <v>107</v>
      </c>
      <c r="DJ528" s="414">
        <v>108</v>
      </c>
    </row>
    <row r="529" spans="4:119" x14ac:dyDescent="0.2">
      <c r="E529" s="414" t="s">
        <v>157</v>
      </c>
      <c r="F529" s="414">
        <v>90</v>
      </c>
      <c r="G529" s="414">
        <v>20</v>
      </c>
      <c r="H529" s="414">
        <v>67</v>
      </c>
      <c r="I529" s="414">
        <v>31</v>
      </c>
      <c r="J529" s="414">
        <v>97</v>
      </c>
      <c r="K529" s="414">
        <v>94</v>
      </c>
      <c r="L529" s="414">
        <v>19</v>
      </c>
      <c r="M529" s="414">
        <v>10</v>
      </c>
      <c r="N529" s="414">
        <v>22</v>
      </c>
      <c r="O529" s="414">
        <v>76</v>
      </c>
      <c r="P529" s="414">
        <v>64</v>
      </c>
      <c r="Q529" s="414">
        <v>80</v>
      </c>
      <c r="R529" s="414">
        <v>102</v>
      </c>
      <c r="S529" s="414">
        <v>32</v>
      </c>
      <c r="T529" s="414">
        <v>26</v>
      </c>
      <c r="U529" s="414">
        <v>74</v>
      </c>
      <c r="V529" s="414">
        <v>25</v>
      </c>
      <c r="W529" s="414">
        <v>106</v>
      </c>
      <c r="X529" s="414">
        <v>61</v>
      </c>
      <c r="Y529" s="414">
        <v>82</v>
      </c>
      <c r="Z529" s="414">
        <v>85</v>
      </c>
      <c r="AA529" s="414">
        <v>70</v>
      </c>
      <c r="AB529" s="414">
        <v>27</v>
      </c>
      <c r="AC529" s="414">
        <v>101</v>
      </c>
      <c r="AD529" s="414">
        <v>17</v>
      </c>
      <c r="AE529" s="414">
        <v>40</v>
      </c>
      <c r="AF529" s="414">
        <v>4</v>
      </c>
      <c r="AG529" s="414">
        <v>24</v>
      </c>
      <c r="AH529" s="414">
        <v>66</v>
      </c>
      <c r="AI529" s="414">
        <v>8</v>
      </c>
      <c r="AJ529" s="414">
        <v>95</v>
      </c>
      <c r="AK529" s="414">
        <v>78</v>
      </c>
      <c r="AL529" s="414">
        <v>42</v>
      </c>
      <c r="AM529" s="414">
        <v>36</v>
      </c>
      <c r="AN529" s="414">
        <v>16</v>
      </c>
      <c r="AO529" s="414">
        <v>50</v>
      </c>
      <c r="AP529" s="414">
        <v>98</v>
      </c>
      <c r="AQ529" s="414">
        <v>92</v>
      </c>
      <c r="AR529" s="414">
        <v>12</v>
      </c>
      <c r="AS529" s="414">
        <v>6</v>
      </c>
      <c r="AT529" s="414">
        <v>108</v>
      </c>
      <c r="AU529" s="414">
        <v>48</v>
      </c>
      <c r="AV529" s="414">
        <v>44</v>
      </c>
      <c r="AW529" s="414">
        <v>86</v>
      </c>
      <c r="AX529" s="414">
        <v>2</v>
      </c>
      <c r="AY529" s="414">
        <v>39</v>
      </c>
      <c r="AZ529" s="414">
        <v>65</v>
      </c>
      <c r="BA529" s="414">
        <v>84</v>
      </c>
      <c r="BB529" s="414">
        <v>72</v>
      </c>
      <c r="BC529" s="414">
        <v>41</v>
      </c>
      <c r="BD529" s="414">
        <v>5</v>
      </c>
      <c r="BE529" s="414">
        <v>38</v>
      </c>
      <c r="BF529" s="414">
        <v>47</v>
      </c>
      <c r="BG529" s="414">
        <v>21</v>
      </c>
      <c r="BH529" s="414">
        <v>57</v>
      </c>
      <c r="BI529" s="414">
        <v>59</v>
      </c>
      <c r="BJ529" s="414">
        <v>83</v>
      </c>
      <c r="BK529" s="414">
        <v>69</v>
      </c>
      <c r="BL529" s="414">
        <v>103</v>
      </c>
      <c r="BM529" s="414">
        <v>3</v>
      </c>
      <c r="BN529" s="414">
        <v>29</v>
      </c>
      <c r="BO529" s="414">
        <v>63</v>
      </c>
      <c r="BP529" s="414">
        <v>45</v>
      </c>
      <c r="BQ529" s="414">
        <v>13</v>
      </c>
      <c r="BR529" s="414">
        <v>46</v>
      </c>
      <c r="BS529" s="414">
        <v>60</v>
      </c>
      <c r="BT529" s="414">
        <v>35</v>
      </c>
      <c r="BU529" s="414">
        <v>30</v>
      </c>
      <c r="BV529" s="414">
        <v>107</v>
      </c>
      <c r="BW529" s="414">
        <v>88</v>
      </c>
      <c r="BX529" s="414">
        <v>100</v>
      </c>
      <c r="BY529" s="414">
        <v>49</v>
      </c>
      <c r="BZ529" s="414">
        <v>75</v>
      </c>
      <c r="CA529" s="414">
        <v>93</v>
      </c>
      <c r="CB529" s="414">
        <v>11</v>
      </c>
      <c r="CC529" s="414">
        <v>104</v>
      </c>
      <c r="CD529" s="414">
        <v>53</v>
      </c>
      <c r="CE529" s="414">
        <v>7</v>
      </c>
      <c r="CF529" s="414">
        <v>87</v>
      </c>
      <c r="CG529" s="414">
        <v>56</v>
      </c>
      <c r="CH529" s="414">
        <v>99</v>
      </c>
      <c r="CI529" s="414">
        <v>68</v>
      </c>
      <c r="CJ529" s="414">
        <v>55</v>
      </c>
      <c r="CK529" s="414">
        <v>1</v>
      </c>
      <c r="CL529" s="414">
        <v>105</v>
      </c>
      <c r="CM529" s="414">
        <v>14</v>
      </c>
      <c r="CN529" s="414">
        <v>79</v>
      </c>
      <c r="CO529" s="414">
        <v>9</v>
      </c>
      <c r="CP529" s="414">
        <v>91</v>
      </c>
      <c r="CQ529" s="414">
        <v>73</v>
      </c>
      <c r="CR529" s="414">
        <v>89</v>
      </c>
      <c r="CS529" s="414">
        <v>58</v>
      </c>
      <c r="CT529" s="414">
        <v>37</v>
      </c>
      <c r="CU529" s="414">
        <v>43</v>
      </c>
      <c r="CV529" s="414">
        <v>51</v>
      </c>
      <c r="CW529" s="414">
        <v>15</v>
      </c>
      <c r="CX529" s="414">
        <v>18</v>
      </c>
      <c r="CY529" s="414">
        <v>77</v>
      </c>
      <c r="CZ529" s="414">
        <v>96</v>
      </c>
      <c r="DA529" s="414">
        <v>71</v>
      </c>
      <c r="DB529" s="414">
        <v>54</v>
      </c>
      <c r="DC529" s="414">
        <v>23</v>
      </c>
      <c r="DD529" s="414">
        <v>62</v>
      </c>
      <c r="DE529" s="414">
        <v>33</v>
      </c>
      <c r="DG529" s="414">
        <v>34</v>
      </c>
      <c r="DH529" s="414">
        <v>28</v>
      </c>
      <c r="DI529" s="414">
        <v>52</v>
      </c>
      <c r="DJ529" s="414">
        <v>81</v>
      </c>
    </row>
    <row r="532" spans="4:119" x14ac:dyDescent="0.2">
      <c r="D532" s="433">
        <v>109</v>
      </c>
      <c r="E532" s="433" t="s">
        <v>179</v>
      </c>
    </row>
    <row r="533" spans="4:119" x14ac:dyDescent="0.2">
      <c r="E533" s="414" t="s">
        <v>130</v>
      </c>
      <c r="F533" s="414">
        <v>1</v>
      </c>
      <c r="G533" s="414">
        <v>2</v>
      </c>
      <c r="H533" s="414">
        <v>3</v>
      </c>
      <c r="I533" s="414">
        <v>4</v>
      </c>
      <c r="J533" s="414">
        <v>5</v>
      </c>
      <c r="K533" s="414">
        <v>6</v>
      </c>
      <c r="L533" s="414">
        <v>7</v>
      </c>
      <c r="M533" s="414">
        <v>8</v>
      </c>
      <c r="N533" s="414">
        <v>9</v>
      </c>
      <c r="O533" s="414">
        <v>10</v>
      </c>
      <c r="P533" s="414">
        <v>11</v>
      </c>
      <c r="Q533" s="414">
        <v>12</v>
      </c>
      <c r="R533" s="414">
        <v>13</v>
      </c>
      <c r="S533" s="414">
        <v>14</v>
      </c>
      <c r="T533" s="414">
        <v>15</v>
      </c>
      <c r="U533" s="414">
        <v>16</v>
      </c>
      <c r="V533" s="414">
        <v>17</v>
      </c>
      <c r="W533" s="414">
        <v>18</v>
      </c>
      <c r="X533" s="414">
        <v>19</v>
      </c>
      <c r="Y533" s="414">
        <v>20</v>
      </c>
      <c r="Z533" s="414">
        <v>21</v>
      </c>
      <c r="AA533" s="414">
        <v>22</v>
      </c>
      <c r="AB533" s="414">
        <v>23</v>
      </c>
      <c r="AC533" s="414">
        <v>24</v>
      </c>
      <c r="AD533" s="414">
        <v>25</v>
      </c>
      <c r="AE533" s="414">
        <v>26</v>
      </c>
      <c r="AF533" s="414">
        <v>27</v>
      </c>
      <c r="AG533" s="414">
        <v>28</v>
      </c>
      <c r="AH533" s="414">
        <v>29</v>
      </c>
      <c r="AI533" s="414">
        <v>30</v>
      </c>
      <c r="AJ533" s="414">
        <v>31</v>
      </c>
      <c r="AK533" s="414">
        <v>32</v>
      </c>
      <c r="AL533" s="414">
        <v>33</v>
      </c>
      <c r="AM533" s="414">
        <v>34</v>
      </c>
      <c r="AN533" s="414">
        <v>35</v>
      </c>
      <c r="AO533" s="414">
        <v>36</v>
      </c>
      <c r="AP533" s="414">
        <v>37</v>
      </c>
      <c r="AQ533" s="414">
        <v>38</v>
      </c>
      <c r="AR533" s="414">
        <v>39</v>
      </c>
      <c r="AS533" s="414">
        <v>40</v>
      </c>
      <c r="AT533" s="414">
        <v>41</v>
      </c>
      <c r="AU533" s="414">
        <v>42</v>
      </c>
      <c r="AV533" s="414">
        <v>43</v>
      </c>
      <c r="AW533" s="414">
        <v>44</v>
      </c>
      <c r="AX533" s="414">
        <v>45</v>
      </c>
      <c r="AY533" s="414">
        <v>46</v>
      </c>
      <c r="AZ533" s="414">
        <v>47</v>
      </c>
      <c r="BA533" s="414">
        <v>48</v>
      </c>
      <c r="BB533" s="414">
        <v>49</v>
      </c>
      <c r="BC533" s="414">
        <v>50</v>
      </c>
      <c r="BD533" s="414">
        <v>51</v>
      </c>
      <c r="BE533" s="414">
        <v>52</v>
      </c>
      <c r="BF533" s="414">
        <v>53</v>
      </c>
      <c r="BG533" s="414">
        <v>54</v>
      </c>
      <c r="BH533" s="414">
        <v>55</v>
      </c>
      <c r="BI533" s="414">
        <v>56</v>
      </c>
      <c r="BJ533" s="414">
        <v>57</v>
      </c>
      <c r="BK533" s="414">
        <v>58</v>
      </c>
      <c r="BL533" s="414">
        <v>59</v>
      </c>
      <c r="BM533" s="414">
        <v>60</v>
      </c>
      <c r="BN533" s="414">
        <v>61</v>
      </c>
      <c r="BO533" s="414">
        <v>62</v>
      </c>
      <c r="BP533" s="414">
        <v>63</v>
      </c>
      <c r="BQ533" s="414">
        <v>64</v>
      </c>
      <c r="BR533" s="414">
        <v>65</v>
      </c>
      <c r="BS533" s="414">
        <v>66</v>
      </c>
      <c r="BT533" s="414">
        <v>67</v>
      </c>
      <c r="BU533" s="414">
        <v>68</v>
      </c>
      <c r="BV533" s="414">
        <v>69</v>
      </c>
      <c r="BW533" s="414">
        <v>70</v>
      </c>
      <c r="BX533" s="414">
        <v>71</v>
      </c>
      <c r="BY533" s="414">
        <v>72</v>
      </c>
      <c r="BZ533" s="414">
        <v>73</v>
      </c>
      <c r="CA533" s="414">
        <v>74</v>
      </c>
      <c r="CB533" s="414">
        <v>75</v>
      </c>
      <c r="CC533" s="414">
        <v>76</v>
      </c>
      <c r="CD533" s="414">
        <v>77</v>
      </c>
      <c r="CE533" s="414">
        <v>78</v>
      </c>
      <c r="CF533" s="414">
        <v>79</v>
      </c>
      <c r="CG533" s="414">
        <v>80</v>
      </c>
      <c r="CH533" s="414">
        <v>81</v>
      </c>
      <c r="CI533" s="414">
        <v>82</v>
      </c>
      <c r="CJ533" s="414">
        <v>83</v>
      </c>
      <c r="CK533" s="414">
        <v>84</v>
      </c>
      <c r="CL533" s="414">
        <v>85</v>
      </c>
      <c r="CM533" s="414">
        <v>86</v>
      </c>
      <c r="CN533" s="414">
        <v>87</v>
      </c>
      <c r="CO533" s="414">
        <v>88</v>
      </c>
      <c r="CP533" s="414">
        <v>89</v>
      </c>
      <c r="CQ533" s="414">
        <v>90</v>
      </c>
      <c r="CR533" s="414">
        <v>91</v>
      </c>
      <c r="CS533" s="414">
        <v>92</v>
      </c>
      <c r="CT533" s="414">
        <v>93</v>
      </c>
      <c r="CU533" s="414">
        <v>94</v>
      </c>
      <c r="CV533" s="414">
        <v>95</v>
      </c>
      <c r="CW533" s="414">
        <v>96</v>
      </c>
      <c r="CX533" s="414">
        <v>97</v>
      </c>
      <c r="CY533" s="414">
        <v>98</v>
      </c>
      <c r="CZ533" s="414">
        <v>99</v>
      </c>
      <c r="DA533" s="414">
        <v>100</v>
      </c>
      <c r="DB533" s="414">
        <v>101</v>
      </c>
      <c r="DC533" s="414">
        <v>102</v>
      </c>
      <c r="DD533" s="414">
        <v>103</v>
      </c>
      <c r="DE533" s="414">
        <v>104</v>
      </c>
      <c r="DF533" s="414">
        <v>105</v>
      </c>
      <c r="DG533" s="414">
        <v>106</v>
      </c>
      <c r="DH533" s="414">
        <v>107</v>
      </c>
      <c r="DI533" s="414">
        <v>108</v>
      </c>
      <c r="DJ533" s="414">
        <v>109</v>
      </c>
    </row>
    <row r="534" spans="4:119" x14ac:dyDescent="0.2">
      <c r="E534" s="414" t="s">
        <v>157</v>
      </c>
      <c r="F534" s="414">
        <v>100</v>
      </c>
      <c r="G534" s="414">
        <v>48</v>
      </c>
      <c r="H534" s="414">
        <v>74</v>
      </c>
      <c r="I534" s="414">
        <v>1</v>
      </c>
      <c r="J534" s="414">
        <v>41</v>
      </c>
      <c r="K534" s="414">
        <v>75</v>
      </c>
      <c r="L534" s="414">
        <v>38</v>
      </c>
      <c r="M534" s="414">
        <v>52</v>
      </c>
      <c r="N534" s="414">
        <v>11</v>
      </c>
      <c r="O534" s="414">
        <v>83</v>
      </c>
      <c r="P534" s="414">
        <v>84</v>
      </c>
      <c r="Q534" s="414">
        <v>80</v>
      </c>
      <c r="R534" s="414">
        <v>99</v>
      </c>
      <c r="S534" s="414">
        <v>73</v>
      </c>
      <c r="T534" s="414">
        <v>107</v>
      </c>
      <c r="U534" s="414">
        <v>14</v>
      </c>
      <c r="V534" s="414">
        <v>93</v>
      </c>
      <c r="W534" s="414">
        <v>47</v>
      </c>
      <c r="X534" s="414">
        <v>37</v>
      </c>
      <c r="Y534" s="414">
        <v>66</v>
      </c>
      <c r="Z534" s="414">
        <v>20</v>
      </c>
      <c r="AA534" s="414">
        <v>30</v>
      </c>
      <c r="AB534" s="414">
        <v>97</v>
      </c>
      <c r="AC534" s="414">
        <v>61</v>
      </c>
      <c r="AD534" s="414">
        <v>91</v>
      </c>
      <c r="AE534" s="414">
        <v>54</v>
      </c>
      <c r="AF534" s="414">
        <v>105</v>
      </c>
      <c r="AG534" s="414">
        <v>109</v>
      </c>
      <c r="AH534" s="414">
        <v>18</v>
      </c>
      <c r="AI534" s="414">
        <v>22</v>
      </c>
      <c r="AJ534" s="414">
        <v>70</v>
      </c>
      <c r="AK534" s="414">
        <v>45</v>
      </c>
      <c r="AL534" s="414">
        <v>95</v>
      </c>
      <c r="AM534" s="414">
        <v>106</v>
      </c>
      <c r="AN534" s="414">
        <v>16</v>
      </c>
      <c r="AO534" s="414">
        <v>85</v>
      </c>
      <c r="AP534" s="414">
        <v>28</v>
      </c>
      <c r="AQ534" s="414">
        <v>62</v>
      </c>
      <c r="AR534" s="414">
        <v>2</v>
      </c>
      <c r="AS534" s="414">
        <v>21</v>
      </c>
      <c r="AT534" s="414">
        <v>5</v>
      </c>
      <c r="AU534" s="414">
        <v>60</v>
      </c>
      <c r="AV534" s="414">
        <v>65</v>
      </c>
      <c r="AW534" s="414">
        <v>23</v>
      </c>
      <c r="AX534" s="414">
        <v>32</v>
      </c>
      <c r="AY534" s="414">
        <v>64</v>
      </c>
      <c r="AZ534" s="414">
        <v>9</v>
      </c>
      <c r="BA534" s="414">
        <v>67</v>
      </c>
      <c r="BB534" s="414">
        <v>88</v>
      </c>
      <c r="BC534" s="414">
        <v>78</v>
      </c>
      <c r="BD534" s="414">
        <v>90</v>
      </c>
      <c r="BE534" s="414">
        <v>24</v>
      </c>
      <c r="BF534" s="414">
        <v>42</v>
      </c>
      <c r="BG534" s="414">
        <v>36</v>
      </c>
      <c r="BH534" s="414">
        <v>82</v>
      </c>
      <c r="BI534" s="414">
        <v>89</v>
      </c>
      <c r="BJ534" s="414">
        <v>53</v>
      </c>
      <c r="BK534" s="414">
        <v>15</v>
      </c>
      <c r="BL534" s="414">
        <v>101</v>
      </c>
      <c r="BM534" s="414">
        <v>3</v>
      </c>
      <c r="BN534" s="414">
        <v>59</v>
      </c>
      <c r="BO534" s="414">
        <v>8</v>
      </c>
      <c r="BP534" s="414">
        <v>29</v>
      </c>
      <c r="BQ534" s="414">
        <v>86</v>
      </c>
      <c r="BR534" s="414">
        <v>46</v>
      </c>
      <c r="BS534" s="414">
        <v>19</v>
      </c>
      <c r="BT534" s="414">
        <v>104</v>
      </c>
      <c r="BU534" s="414">
        <v>10</v>
      </c>
      <c r="BV534" s="414">
        <v>72</v>
      </c>
      <c r="BW534" s="414">
        <v>96</v>
      </c>
      <c r="BX534" s="414">
        <v>25</v>
      </c>
      <c r="BY534" s="414">
        <v>43</v>
      </c>
      <c r="BZ534" s="414">
        <v>92</v>
      </c>
      <c r="CA534" s="414">
        <v>76</v>
      </c>
      <c r="CB534" s="414">
        <v>26</v>
      </c>
      <c r="CC534" s="414">
        <v>94</v>
      </c>
      <c r="CD534" s="414">
        <v>40</v>
      </c>
      <c r="CE534" s="414">
        <v>79</v>
      </c>
      <c r="CF534" s="414">
        <v>6</v>
      </c>
      <c r="CG534" s="414">
        <v>58</v>
      </c>
      <c r="CH534" s="414">
        <v>44</v>
      </c>
      <c r="CI534" s="414">
        <v>55</v>
      </c>
      <c r="CJ534" s="414">
        <v>49</v>
      </c>
      <c r="CK534" s="414">
        <v>71</v>
      </c>
      <c r="CL534" s="414">
        <v>77</v>
      </c>
      <c r="CM534" s="414">
        <v>35</v>
      </c>
      <c r="CN534" s="414">
        <v>108</v>
      </c>
      <c r="CO534" s="414">
        <v>17</v>
      </c>
      <c r="CP534" s="414">
        <v>56</v>
      </c>
      <c r="CQ534" s="414">
        <v>51</v>
      </c>
      <c r="CR534" s="414">
        <v>34</v>
      </c>
      <c r="CS534" s="414">
        <v>68</v>
      </c>
      <c r="CT534" s="414">
        <v>7</v>
      </c>
      <c r="CU534" s="414">
        <v>12</v>
      </c>
      <c r="CV534" s="414">
        <v>87</v>
      </c>
      <c r="CW534" s="414">
        <v>39</v>
      </c>
      <c r="CX534" s="414">
        <v>63</v>
      </c>
      <c r="CY534" s="414">
        <v>102</v>
      </c>
      <c r="CZ534" s="414">
        <v>13</v>
      </c>
      <c r="DA534" s="414">
        <v>81</v>
      </c>
      <c r="DB534" s="414">
        <v>50</v>
      </c>
      <c r="DC534" s="414">
        <v>98</v>
      </c>
      <c r="DD534" s="414">
        <v>69</v>
      </c>
      <c r="DE534" s="414">
        <v>31</v>
      </c>
      <c r="DF534" s="414">
        <v>27</v>
      </c>
      <c r="DG534" s="414">
        <v>4</v>
      </c>
      <c r="DH534" s="414">
        <v>33</v>
      </c>
      <c r="DI534" s="414">
        <v>57</v>
      </c>
      <c r="DJ534" s="414">
        <v>103</v>
      </c>
    </row>
    <row r="537" spans="4:119" x14ac:dyDescent="0.2">
      <c r="D537" s="433">
        <v>110</v>
      </c>
      <c r="E537" s="433" t="s">
        <v>179</v>
      </c>
    </row>
    <row r="538" spans="4:119" x14ac:dyDescent="0.2">
      <c r="E538" s="414" t="s">
        <v>130</v>
      </c>
      <c r="F538" s="414">
        <v>1</v>
      </c>
      <c r="G538" s="414">
        <v>2</v>
      </c>
      <c r="H538" s="414">
        <v>3</v>
      </c>
      <c r="I538" s="414">
        <v>4</v>
      </c>
      <c r="J538" s="414">
        <v>5</v>
      </c>
      <c r="K538" s="414">
        <v>6</v>
      </c>
      <c r="L538" s="414">
        <v>7</v>
      </c>
      <c r="M538" s="414">
        <v>8</v>
      </c>
      <c r="N538" s="414">
        <v>9</v>
      </c>
      <c r="O538" s="414">
        <v>10</v>
      </c>
      <c r="P538" s="414">
        <v>11</v>
      </c>
      <c r="Q538" s="414">
        <v>12</v>
      </c>
      <c r="R538" s="414">
        <v>13</v>
      </c>
      <c r="S538" s="414">
        <v>14</v>
      </c>
      <c r="T538" s="414">
        <v>15</v>
      </c>
      <c r="U538" s="414">
        <v>16</v>
      </c>
      <c r="V538" s="414">
        <v>17</v>
      </c>
      <c r="W538" s="414">
        <v>18</v>
      </c>
      <c r="X538" s="414">
        <v>19</v>
      </c>
      <c r="Y538" s="414">
        <v>20</v>
      </c>
      <c r="Z538" s="414">
        <v>21</v>
      </c>
      <c r="AA538" s="414">
        <v>22</v>
      </c>
      <c r="AB538" s="414">
        <v>23</v>
      </c>
      <c r="AC538" s="414">
        <v>24</v>
      </c>
      <c r="AD538" s="414">
        <v>25</v>
      </c>
      <c r="AE538" s="414">
        <v>26</v>
      </c>
      <c r="AF538" s="414">
        <v>27</v>
      </c>
      <c r="AG538" s="414">
        <v>28</v>
      </c>
      <c r="AH538" s="414">
        <v>29</v>
      </c>
      <c r="AI538" s="414">
        <v>30</v>
      </c>
      <c r="AJ538" s="414">
        <v>31</v>
      </c>
      <c r="AK538" s="414">
        <v>32</v>
      </c>
      <c r="AL538" s="414">
        <v>33</v>
      </c>
      <c r="AM538" s="414">
        <v>34</v>
      </c>
      <c r="AN538" s="414">
        <v>35</v>
      </c>
      <c r="AO538" s="414">
        <v>36</v>
      </c>
      <c r="AP538" s="414">
        <v>37</v>
      </c>
      <c r="AQ538" s="414">
        <v>38</v>
      </c>
      <c r="AR538" s="414">
        <v>39</v>
      </c>
      <c r="AS538" s="414">
        <v>40</v>
      </c>
      <c r="AT538" s="414">
        <v>41</v>
      </c>
      <c r="AU538" s="414">
        <v>42</v>
      </c>
      <c r="AV538" s="414">
        <v>43</v>
      </c>
      <c r="AW538" s="414">
        <v>44</v>
      </c>
      <c r="AX538" s="414">
        <v>45</v>
      </c>
      <c r="AY538" s="414">
        <v>46</v>
      </c>
      <c r="AZ538" s="414">
        <v>47</v>
      </c>
      <c r="BA538" s="414">
        <v>48</v>
      </c>
      <c r="BB538" s="414">
        <v>49</v>
      </c>
      <c r="BC538" s="414">
        <v>50</v>
      </c>
      <c r="BD538" s="414">
        <v>51</v>
      </c>
      <c r="BE538" s="414">
        <v>52</v>
      </c>
      <c r="BF538" s="414">
        <v>53</v>
      </c>
      <c r="BG538" s="414">
        <v>54</v>
      </c>
      <c r="BH538" s="414">
        <v>55</v>
      </c>
      <c r="BI538" s="414">
        <v>56</v>
      </c>
      <c r="BJ538" s="414">
        <v>57</v>
      </c>
      <c r="BK538" s="414">
        <v>58</v>
      </c>
      <c r="BL538" s="414">
        <v>59</v>
      </c>
      <c r="BM538" s="414">
        <v>60</v>
      </c>
      <c r="BN538" s="414">
        <v>61</v>
      </c>
      <c r="BO538" s="414">
        <v>62</v>
      </c>
      <c r="BP538" s="414">
        <v>63</v>
      </c>
      <c r="BQ538" s="414">
        <v>64</v>
      </c>
      <c r="BR538" s="414">
        <v>65</v>
      </c>
      <c r="BS538" s="414">
        <v>66</v>
      </c>
      <c r="BT538" s="414">
        <v>67</v>
      </c>
      <c r="BU538" s="414">
        <v>68</v>
      </c>
      <c r="BV538" s="414">
        <v>69</v>
      </c>
      <c r="BW538" s="414">
        <v>70</v>
      </c>
      <c r="BX538" s="414">
        <v>71</v>
      </c>
      <c r="BY538" s="414">
        <v>72</v>
      </c>
      <c r="BZ538" s="414">
        <v>73</v>
      </c>
      <c r="CA538" s="414">
        <v>74</v>
      </c>
      <c r="CB538" s="414">
        <v>75</v>
      </c>
      <c r="CC538" s="414">
        <v>76</v>
      </c>
      <c r="CD538" s="414">
        <v>77</v>
      </c>
      <c r="CE538" s="414">
        <v>78</v>
      </c>
      <c r="CF538" s="414">
        <v>79</v>
      </c>
      <c r="CG538" s="414">
        <v>80</v>
      </c>
      <c r="CH538" s="414">
        <v>81</v>
      </c>
      <c r="CI538" s="414">
        <v>82</v>
      </c>
      <c r="CJ538" s="414">
        <v>83</v>
      </c>
      <c r="CK538" s="414">
        <v>84</v>
      </c>
      <c r="CL538" s="414">
        <v>85</v>
      </c>
      <c r="CM538" s="414">
        <v>86</v>
      </c>
      <c r="CN538" s="414">
        <v>87</v>
      </c>
      <c r="CO538" s="414">
        <v>88</v>
      </c>
      <c r="CP538" s="414">
        <v>89</v>
      </c>
      <c r="CQ538" s="414">
        <v>90</v>
      </c>
      <c r="CR538" s="414">
        <v>91</v>
      </c>
      <c r="CS538" s="414">
        <v>92</v>
      </c>
      <c r="CT538" s="414">
        <v>93</v>
      </c>
      <c r="CU538" s="414">
        <v>94</v>
      </c>
      <c r="CV538" s="414">
        <v>95</v>
      </c>
      <c r="CW538" s="414">
        <v>96</v>
      </c>
      <c r="CX538" s="414">
        <v>97</v>
      </c>
      <c r="CY538" s="414">
        <v>98</v>
      </c>
      <c r="CZ538" s="414">
        <v>99</v>
      </c>
      <c r="DA538" s="414">
        <v>100</v>
      </c>
      <c r="DB538" s="414">
        <v>101</v>
      </c>
      <c r="DC538" s="414">
        <v>102</v>
      </c>
      <c r="DD538" s="414">
        <v>103</v>
      </c>
      <c r="DE538" s="414">
        <v>104</v>
      </c>
      <c r="DF538" s="414">
        <v>105</v>
      </c>
      <c r="DG538" s="414">
        <v>106</v>
      </c>
      <c r="DH538" s="414">
        <v>107</v>
      </c>
      <c r="DI538" s="414">
        <v>108</v>
      </c>
      <c r="DJ538" s="414">
        <v>109</v>
      </c>
      <c r="DK538" s="414">
        <v>110</v>
      </c>
    </row>
    <row r="539" spans="4:119" x14ac:dyDescent="0.2">
      <c r="E539" s="414" t="s">
        <v>157</v>
      </c>
      <c r="F539" s="414">
        <v>74</v>
      </c>
      <c r="G539" s="414">
        <v>54</v>
      </c>
      <c r="H539" s="414">
        <v>92</v>
      </c>
      <c r="I539" s="414">
        <v>67</v>
      </c>
      <c r="J539" s="414">
        <v>76</v>
      </c>
      <c r="K539" s="414">
        <v>29</v>
      </c>
      <c r="L539" s="414">
        <v>73</v>
      </c>
      <c r="M539" s="414">
        <v>2</v>
      </c>
      <c r="N539" s="414">
        <v>21</v>
      </c>
      <c r="O539" s="414">
        <v>52</v>
      </c>
      <c r="P539" s="414">
        <v>45</v>
      </c>
      <c r="Q539" s="414">
        <v>98</v>
      </c>
      <c r="R539" s="414">
        <v>94</v>
      </c>
      <c r="S539" s="414">
        <v>53</v>
      </c>
      <c r="T539" s="414">
        <v>71</v>
      </c>
      <c r="U539" s="414">
        <v>75</v>
      </c>
      <c r="V539" s="414">
        <v>100</v>
      </c>
      <c r="W539" s="414">
        <v>7</v>
      </c>
      <c r="X539" s="414">
        <v>31</v>
      </c>
      <c r="Y539" s="414">
        <v>93</v>
      </c>
      <c r="Z539" s="414">
        <v>55</v>
      </c>
      <c r="AA539" s="414">
        <v>103</v>
      </c>
      <c r="AB539" s="414">
        <v>82</v>
      </c>
      <c r="AC539" s="414">
        <v>18</v>
      </c>
      <c r="AD539" s="414">
        <v>42</v>
      </c>
      <c r="AE539" s="414">
        <v>25</v>
      </c>
      <c r="AF539" s="414">
        <v>108</v>
      </c>
      <c r="AG539" s="414">
        <v>64</v>
      </c>
      <c r="AH539" s="414">
        <v>6</v>
      </c>
      <c r="AI539" s="414">
        <v>66</v>
      </c>
      <c r="AJ539" s="414">
        <v>5</v>
      </c>
      <c r="AK539" s="414">
        <v>105</v>
      </c>
      <c r="AL539" s="414">
        <v>70</v>
      </c>
      <c r="AM539" s="414">
        <v>57</v>
      </c>
      <c r="AN539" s="414">
        <v>96</v>
      </c>
      <c r="AO539" s="414">
        <v>34</v>
      </c>
      <c r="AP539" s="414">
        <v>23</v>
      </c>
      <c r="AQ539" s="414">
        <v>79</v>
      </c>
      <c r="AR539" s="414">
        <v>36</v>
      </c>
      <c r="AS539" s="414">
        <v>16</v>
      </c>
      <c r="AT539" s="414">
        <v>65</v>
      </c>
      <c r="AU539" s="414">
        <v>50</v>
      </c>
      <c r="AV539" s="414">
        <v>59</v>
      </c>
      <c r="AW539" s="414">
        <v>107</v>
      </c>
      <c r="AX539" s="414">
        <v>78</v>
      </c>
      <c r="AY539" s="414">
        <v>35</v>
      </c>
      <c r="AZ539" s="414">
        <v>48</v>
      </c>
      <c r="BA539" s="414">
        <v>80</v>
      </c>
      <c r="BB539" s="414">
        <v>101</v>
      </c>
      <c r="BC539" s="414">
        <v>87</v>
      </c>
      <c r="BD539" s="414">
        <v>30</v>
      </c>
      <c r="BE539" s="414">
        <v>13</v>
      </c>
      <c r="BF539" s="414">
        <v>90</v>
      </c>
      <c r="BG539" s="414">
        <v>61</v>
      </c>
      <c r="BH539" s="414">
        <v>51</v>
      </c>
      <c r="BI539" s="414">
        <v>24</v>
      </c>
      <c r="BJ539" s="414">
        <v>10</v>
      </c>
      <c r="BK539" s="414">
        <v>97</v>
      </c>
      <c r="BL539" s="414">
        <v>77</v>
      </c>
      <c r="BM539" s="414">
        <v>81</v>
      </c>
      <c r="BN539" s="414">
        <v>95</v>
      </c>
      <c r="BO539" s="414">
        <v>68</v>
      </c>
      <c r="BP539" s="414">
        <v>85</v>
      </c>
      <c r="BQ539" s="414">
        <v>1</v>
      </c>
      <c r="BR539" s="414">
        <v>11</v>
      </c>
      <c r="BS539" s="414">
        <v>89</v>
      </c>
      <c r="BT539" s="414">
        <v>110</v>
      </c>
      <c r="BU539" s="414">
        <v>39</v>
      </c>
      <c r="BV539" s="414">
        <v>46</v>
      </c>
      <c r="BW539" s="414">
        <v>56</v>
      </c>
      <c r="BX539" s="414">
        <v>15</v>
      </c>
      <c r="BY539" s="414">
        <v>58</v>
      </c>
      <c r="BZ539" s="414">
        <v>9</v>
      </c>
      <c r="CA539" s="414">
        <v>102</v>
      </c>
      <c r="CB539" s="414">
        <v>72</v>
      </c>
      <c r="CC539" s="414">
        <v>19</v>
      </c>
      <c r="CD539" s="414">
        <v>38</v>
      </c>
      <c r="CE539" s="414">
        <v>4</v>
      </c>
      <c r="CF539" s="414">
        <v>28</v>
      </c>
      <c r="CG539" s="414">
        <v>91</v>
      </c>
      <c r="CH539" s="414">
        <v>14</v>
      </c>
      <c r="CI539" s="414">
        <v>88</v>
      </c>
      <c r="CJ539" s="414">
        <v>32</v>
      </c>
      <c r="CK539" s="414">
        <v>26</v>
      </c>
      <c r="CL539" s="414">
        <v>41</v>
      </c>
      <c r="CM539" s="414">
        <v>99</v>
      </c>
      <c r="CN539" s="414">
        <v>8</v>
      </c>
      <c r="CO539" s="414">
        <v>109</v>
      </c>
      <c r="CP539" s="414">
        <v>37</v>
      </c>
      <c r="CQ539" s="414">
        <v>83</v>
      </c>
      <c r="CR539" s="414">
        <v>40</v>
      </c>
      <c r="CS539" s="414">
        <v>3</v>
      </c>
      <c r="CT539" s="414">
        <v>20</v>
      </c>
      <c r="CU539" s="414">
        <v>106</v>
      </c>
      <c r="CV539" s="414">
        <v>43</v>
      </c>
      <c r="CW539" s="414">
        <v>69</v>
      </c>
      <c r="CX539" s="414">
        <v>33</v>
      </c>
      <c r="CY539" s="414">
        <v>12</v>
      </c>
      <c r="CZ539" s="414">
        <v>62</v>
      </c>
      <c r="DA539" s="414">
        <v>17</v>
      </c>
      <c r="DB539" s="414">
        <v>49</v>
      </c>
      <c r="DC539" s="414">
        <v>60</v>
      </c>
      <c r="DD539" s="414">
        <v>84</v>
      </c>
      <c r="DE539" s="414">
        <v>63</v>
      </c>
      <c r="DF539" s="414">
        <v>22</v>
      </c>
      <c r="DG539" s="414">
        <v>104</v>
      </c>
      <c r="DH539" s="414">
        <v>44</v>
      </c>
      <c r="DI539" s="414">
        <v>47</v>
      </c>
      <c r="DJ539" s="414">
        <v>27</v>
      </c>
      <c r="DK539" s="414">
        <v>86</v>
      </c>
    </row>
    <row r="542" spans="4:119" x14ac:dyDescent="0.2">
      <c r="D542" s="433">
        <v>111</v>
      </c>
      <c r="E542" s="433" t="s">
        <v>179</v>
      </c>
    </row>
    <row r="543" spans="4:119" x14ac:dyDescent="0.2">
      <c r="E543" s="414" t="s">
        <v>130</v>
      </c>
      <c r="F543" s="414">
        <v>1</v>
      </c>
      <c r="G543" s="414">
        <v>2</v>
      </c>
      <c r="H543" s="414">
        <v>3</v>
      </c>
      <c r="I543" s="414">
        <v>4</v>
      </c>
      <c r="J543" s="414">
        <v>5</v>
      </c>
      <c r="K543" s="414">
        <v>6</v>
      </c>
      <c r="L543" s="414">
        <v>7</v>
      </c>
      <c r="M543" s="414">
        <v>8</v>
      </c>
      <c r="N543" s="414">
        <v>9</v>
      </c>
      <c r="O543" s="414">
        <v>10</v>
      </c>
      <c r="P543" s="414">
        <v>11</v>
      </c>
      <c r="Q543" s="414">
        <v>12</v>
      </c>
      <c r="R543" s="414">
        <v>13</v>
      </c>
      <c r="S543" s="414">
        <v>14</v>
      </c>
      <c r="T543" s="414">
        <v>15</v>
      </c>
      <c r="U543" s="414">
        <v>16</v>
      </c>
      <c r="V543" s="414">
        <v>17</v>
      </c>
      <c r="W543" s="414">
        <v>18</v>
      </c>
      <c r="X543" s="414">
        <v>19</v>
      </c>
      <c r="Y543" s="414">
        <v>20</v>
      </c>
      <c r="Z543" s="414">
        <v>21</v>
      </c>
      <c r="AA543" s="414">
        <v>22</v>
      </c>
      <c r="AB543" s="414">
        <v>23</v>
      </c>
      <c r="AC543" s="414">
        <v>24</v>
      </c>
      <c r="AD543" s="414">
        <v>25</v>
      </c>
      <c r="AE543" s="414">
        <v>26</v>
      </c>
      <c r="AF543" s="414">
        <v>27</v>
      </c>
      <c r="AG543" s="414">
        <v>28</v>
      </c>
      <c r="AH543" s="414">
        <v>29</v>
      </c>
      <c r="AI543" s="414">
        <v>30</v>
      </c>
      <c r="AJ543" s="414">
        <v>31</v>
      </c>
      <c r="AK543" s="414">
        <v>32</v>
      </c>
      <c r="AL543" s="414">
        <v>33</v>
      </c>
      <c r="AM543" s="414">
        <v>34</v>
      </c>
      <c r="AN543" s="414">
        <v>35</v>
      </c>
      <c r="AO543" s="414">
        <v>36</v>
      </c>
      <c r="AP543" s="414">
        <v>37</v>
      </c>
      <c r="AQ543" s="414">
        <v>38</v>
      </c>
      <c r="AR543" s="414">
        <v>39</v>
      </c>
      <c r="AS543" s="414">
        <v>40</v>
      </c>
      <c r="AT543" s="414">
        <v>41</v>
      </c>
      <c r="AU543" s="414">
        <v>42</v>
      </c>
      <c r="AV543" s="414">
        <v>43</v>
      </c>
      <c r="AW543" s="414">
        <v>44</v>
      </c>
      <c r="AX543" s="414">
        <v>45</v>
      </c>
      <c r="AY543" s="414">
        <v>46</v>
      </c>
      <c r="AZ543" s="414">
        <v>47</v>
      </c>
      <c r="BA543" s="414">
        <v>48</v>
      </c>
      <c r="BB543" s="414">
        <v>49</v>
      </c>
      <c r="BC543" s="414">
        <v>50</v>
      </c>
      <c r="BD543" s="414">
        <v>51</v>
      </c>
      <c r="BE543" s="414">
        <v>52</v>
      </c>
      <c r="BF543" s="414">
        <v>53</v>
      </c>
      <c r="BG543" s="414">
        <v>54</v>
      </c>
      <c r="BH543" s="414">
        <v>55</v>
      </c>
      <c r="BI543" s="414">
        <v>56</v>
      </c>
      <c r="BJ543" s="414">
        <v>57</v>
      </c>
      <c r="BK543" s="414">
        <v>58</v>
      </c>
      <c r="BL543" s="414">
        <v>59</v>
      </c>
      <c r="BM543" s="414">
        <v>60</v>
      </c>
      <c r="BN543" s="414">
        <v>61</v>
      </c>
      <c r="BO543" s="414">
        <v>62</v>
      </c>
      <c r="BP543" s="414">
        <v>63</v>
      </c>
      <c r="BQ543" s="414">
        <v>64</v>
      </c>
      <c r="BR543" s="414">
        <v>65</v>
      </c>
      <c r="BS543" s="414">
        <v>66</v>
      </c>
      <c r="BT543" s="414">
        <v>67</v>
      </c>
      <c r="BU543" s="414">
        <v>68</v>
      </c>
      <c r="BV543" s="414">
        <v>69</v>
      </c>
      <c r="BW543" s="414">
        <v>70</v>
      </c>
      <c r="BX543" s="414">
        <v>71</v>
      </c>
      <c r="BY543" s="414">
        <v>72</v>
      </c>
      <c r="BZ543" s="414">
        <v>73</v>
      </c>
      <c r="CA543" s="414">
        <v>74</v>
      </c>
      <c r="CB543" s="414">
        <v>75</v>
      </c>
      <c r="CC543" s="414">
        <v>76</v>
      </c>
      <c r="CD543" s="414">
        <v>77</v>
      </c>
      <c r="CE543" s="414">
        <v>78</v>
      </c>
      <c r="CF543" s="414">
        <v>79</v>
      </c>
      <c r="CG543" s="414">
        <v>80</v>
      </c>
      <c r="CH543" s="414">
        <v>81</v>
      </c>
      <c r="CI543" s="414">
        <v>82</v>
      </c>
      <c r="CJ543" s="414">
        <v>83</v>
      </c>
      <c r="CK543" s="414">
        <v>84</v>
      </c>
      <c r="CL543" s="414">
        <v>85</v>
      </c>
      <c r="CM543" s="414">
        <v>86</v>
      </c>
      <c r="CN543" s="414">
        <v>87</v>
      </c>
      <c r="CO543" s="414">
        <v>88</v>
      </c>
      <c r="CP543" s="414">
        <v>89</v>
      </c>
      <c r="CQ543" s="414">
        <v>90</v>
      </c>
      <c r="CR543" s="414">
        <v>91</v>
      </c>
      <c r="CS543" s="414">
        <v>92</v>
      </c>
      <c r="CT543" s="414">
        <v>93</v>
      </c>
      <c r="CU543" s="414">
        <v>94</v>
      </c>
      <c r="CV543" s="414">
        <v>95</v>
      </c>
      <c r="CW543" s="414">
        <v>96</v>
      </c>
      <c r="CX543" s="414">
        <v>97</v>
      </c>
      <c r="CY543" s="414">
        <v>98</v>
      </c>
      <c r="CZ543" s="414">
        <v>99</v>
      </c>
      <c r="DB543" s="414">
        <v>100</v>
      </c>
      <c r="DC543" s="414">
        <v>101</v>
      </c>
      <c r="DD543" s="414">
        <v>102</v>
      </c>
      <c r="DE543" s="414">
        <v>103</v>
      </c>
      <c r="DG543" s="414">
        <v>104</v>
      </c>
      <c r="DH543" s="414">
        <v>105</v>
      </c>
      <c r="DI543" s="414">
        <v>106</v>
      </c>
      <c r="DJ543" s="414">
        <v>107</v>
      </c>
      <c r="DL543" s="414">
        <v>108</v>
      </c>
      <c r="DM543" s="414">
        <v>109</v>
      </c>
      <c r="DN543" s="414">
        <v>110</v>
      </c>
      <c r="DO543" s="414">
        <v>111</v>
      </c>
    </row>
    <row r="544" spans="4:119" x14ac:dyDescent="0.2">
      <c r="E544" s="414" t="s">
        <v>157</v>
      </c>
      <c r="F544" s="414">
        <v>90</v>
      </c>
      <c r="G544" s="414">
        <v>99</v>
      </c>
      <c r="H544" s="414">
        <v>101</v>
      </c>
      <c r="I544" s="414">
        <v>16</v>
      </c>
      <c r="J544" s="414">
        <v>104</v>
      </c>
      <c r="K544" s="414">
        <v>111</v>
      </c>
      <c r="L544" s="414">
        <v>50</v>
      </c>
      <c r="M544" s="414">
        <v>42</v>
      </c>
      <c r="N544" s="414">
        <v>31</v>
      </c>
      <c r="O544" s="414">
        <v>51</v>
      </c>
      <c r="P544" s="414">
        <v>65</v>
      </c>
      <c r="Q544" s="414">
        <v>13</v>
      </c>
      <c r="R544" s="414">
        <v>39</v>
      </c>
      <c r="S544" s="414">
        <v>91</v>
      </c>
      <c r="T544" s="414">
        <v>81</v>
      </c>
      <c r="U544" s="414">
        <v>25</v>
      </c>
      <c r="V544" s="414">
        <v>79</v>
      </c>
      <c r="W544" s="414">
        <v>62</v>
      </c>
      <c r="X544" s="414">
        <v>12</v>
      </c>
      <c r="Y544" s="414">
        <v>108</v>
      </c>
      <c r="Z544" s="414">
        <v>34</v>
      </c>
      <c r="AA544" s="414">
        <v>89</v>
      </c>
      <c r="AB544" s="414">
        <v>17</v>
      </c>
      <c r="AC544" s="414">
        <v>11</v>
      </c>
      <c r="AD544" s="414">
        <v>2</v>
      </c>
      <c r="AE544" s="414">
        <v>45</v>
      </c>
      <c r="AF544" s="414">
        <v>48</v>
      </c>
      <c r="AG544" s="414">
        <v>14</v>
      </c>
      <c r="AH544" s="414">
        <v>86</v>
      </c>
      <c r="AI544" s="414">
        <v>77</v>
      </c>
      <c r="AJ544" s="414">
        <v>60</v>
      </c>
      <c r="AK544" s="414">
        <v>69</v>
      </c>
      <c r="AL544" s="414">
        <v>80</v>
      </c>
      <c r="AM544" s="414">
        <v>21</v>
      </c>
      <c r="AN544" s="414">
        <v>41</v>
      </c>
      <c r="AO544" s="414">
        <v>103</v>
      </c>
      <c r="AP544" s="414">
        <v>54</v>
      </c>
      <c r="AQ544" s="414">
        <v>67</v>
      </c>
      <c r="AR544" s="414">
        <v>93</v>
      </c>
      <c r="AS544" s="414">
        <v>28</v>
      </c>
      <c r="AT544" s="414">
        <v>29</v>
      </c>
      <c r="AU544" s="414">
        <v>94</v>
      </c>
      <c r="AV544" s="414">
        <v>22</v>
      </c>
      <c r="AW544" s="414">
        <v>61</v>
      </c>
      <c r="AX544" s="414">
        <v>83</v>
      </c>
      <c r="AY544" s="414">
        <v>5</v>
      </c>
      <c r="AZ544" s="414">
        <v>98</v>
      </c>
      <c r="BA544" s="414">
        <v>109</v>
      </c>
      <c r="BB544" s="414">
        <v>71</v>
      </c>
      <c r="BC544" s="414">
        <v>100</v>
      </c>
      <c r="BD544" s="414">
        <v>75</v>
      </c>
      <c r="BE544" s="414">
        <v>88</v>
      </c>
      <c r="BF544" s="414">
        <v>4</v>
      </c>
      <c r="BG544" s="414">
        <v>68</v>
      </c>
      <c r="BH544" s="414">
        <v>8</v>
      </c>
      <c r="BI544" s="414">
        <v>95</v>
      </c>
      <c r="BJ544" s="414">
        <v>18</v>
      </c>
      <c r="BK544" s="414">
        <v>7</v>
      </c>
      <c r="BL544" s="414">
        <v>76</v>
      </c>
      <c r="BM544" s="414">
        <v>56</v>
      </c>
      <c r="BN544" s="414">
        <v>44</v>
      </c>
      <c r="BO544" s="414">
        <v>9</v>
      </c>
      <c r="BP544" s="414">
        <v>55</v>
      </c>
      <c r="BQ544" s="414">
        <v>1</v>
      </c>
      <c r="BR544" s="414">
        <v>97</v>
      </c>
      <c r="BS544" s="414">
        <v>107</v>
      </c>
      <c r="BT544" s="414">
        <v>53</v>
      </c>
      <c r="BU544" s="414">
        <v>37</v>
      </c>
      <c r="BV544" s="414">
        <v>46</v>
      </c>
      <c r="BW544" s="414">
        <v>72</v>
      </c>
      <c r="BX544" s="414">
        <v>24</v>
      </c>
      <c r="BY544" s="414">
        <v>70</v>
      </c>
      <c r="BZ544" s="414">
        <v>32</v>
      </c>
      <c r="CA544" s="414">
        <v>106</v>
      </c>
      <c r="CB544" s="414">
        <v>96</v>
      </c>
      <c r="CC544" s="414">
        <v>64</v>
      </c>
      <c r="CD544" s="414">
        <v>23</v>
      </c>
      <c r="CE544" s="414">
        <v>27</v>
      </c>
      <c r="CF544" s="414">
        <v>6</v>
      </c>
      <c r="CG544" s="414">
        <v>87</v>
      </c>
      <c r="CH544" s="414">
        <v>40</v>
      </c>
      <c r="CI544" s="414">
        <v>110</v>
      </c>
      <c r="CJ544" s="414">
        <v>57</v>
      </c>
      <c r="CK544" s="414">
        <v>102</v>
      </c>
      <c r="CL544" s="414">
        <v>92</v>
      </c>
      <c r="CM544" s="414">
        <v>35</v>
      </c>
      <c r="CN544" s="414">
        <v>78</v>
      </c>
      <c r="CO544" s="414">
        <v>105</v>
      </c>
      <c r="CP544" s="414">
        <v>66</v>
      </c>
      <c r="CQ544" s="414">
        <v>63</v>
      </c>
      <c r="CR544" s="414">
        <v>15</v>
      </c>
      <c r="CS544" s="414">
        <v>38</v>
      </c>
      <c r="CT544" s="414">
        <v>52</v>
      </c>
      <c r="CU544" s="414">
        <v>33</v>
      </c>
      <c r="CV544" s="414">
        <v>26</v>
      </c>
      <c r="CW544" s="414">
        <v>59</v>
      </c>
      <c r="CX544" s="414">
        <v>30</v>
      </c>
      <c r="CY544" s="414">
        <v>47</v>
      </c>
      <c r="CZ544" s="414">
        <v>82</v>
      </c>
      <c r="DB544" s="414">
        <v>84</v>
      </c>
      <c r="DC544" s="414">
        <v>3</v>
      </c>
      <c r="DD544" s="414">
        <v>10</v>
      </c>
      <c r="DE544" s="414">
        <v>36</v>
      </c>
      <c r="DG544" s="414">
        <v>19</v>
      </c>
      <c r="DH544" s="414">
        <v>85</v>
      </c>
      <c r="DI544" s="414">
        <v>74</v>
      </c>
      <c r="DJ544" s="414">
        <v>58</v>
      </c>
      <c r="DL544" s="414">
        <v>49</v>
      </c>
      <c r="DM544" s="414">
        <v>43</v>
      </c>
      <c r="DN544" s="414">
        <v>20</v>
      </c>
      <c r="DO544" s="414">
        <v>73</v>
      </c>
    </row>
    <row r="547" spans="4:119" x14ac:dyDescent="0.2">
      <c r="D547" s="433">
        <v>112</v>
      </c>
      <c r="E547" s="433" t="s">
        <v>179</v>
      </c>
    </row>
    <row r="548" spans="4:119" x14ac:dyDescent="0.2">
      <c r="E548" s="414" t="s">
        <v>130</v>
      </c>
      <c r="F548" s="414">
        <v>1</v>
      </c>
      <c r="G548" s="414">
        <v>2</v>
      </c>
      <c r="H548" s="414">
        <v>3</v>
      </c>
      <c r="I548" s="414">
        <v>4</v>
      </c>
      <c r="J548" s="414">
        <v>5</v>
      </c>
      <c r="K548" s="414">
        <v>6</v>
      </c>
      <c r="L548" s="414">
        <v>7</v>
      </c>
      <c r="M548" s="414">
        <v>8</v>
      </c>
      <c r="N548" s="414">
        <v>9</v>
      </c>
      <c r="O548" s="414">
        <v>10</v>
      </c>
      <c r="P548" s="414">
        <v>11</v>
      </c>
      <c r="Q548" s="414">
        <v>12</v>
      </c>
      <c r="R548" s="414">
        <v>13</v>
      </c>
      <c r="S548" s="414">
        <v>14</v>
      </c>
      <c r="T548" s="414">
        <v>15</v>
      </c>
      <c r="U548" s="414">
        <v>16</v>
      </c>
      <c r="V548" s="414">
        <v>17</v>
      </c>
      <c r="W548" s="414">
        <v>18</v>
      </c>
      <c r="X548" s="414">
        <v>19</v>
      </c>
      <c r="Y548" s="414">
        <v>20</v>
      </c>
      <c r="Z548" s="414">
        <v>21</v>
      </c>
      <c r="AA548" s="414">
        <v>22</v>
      </c>
      <c r="AB548" s="414">
        <v>23</v>
      </c>
      <c r="AC548" s="414">
        <v>24</v>
      </c>
      <c r="AD548" s="414">
        <v>25</v>
      </c>
      <c r="AE548" s="414">
        <v>26</v>
      </c>
      <c r="AF548" s="414">
        <v>27</v>
      </c>
      <c r="AG548" s="414">
        <v>28</v>
      </c>
      <c r="AH548" s="414">
        <v>29</v>
      </c>
      <c r="AI548" s="414">
        <v>30</v>
      </c>
      <c r="AJ548" s="414">
        <v>31</v>
      </c>
      <c r="AK548" s="414">
        <v>32</v>
      </c>
      <c r="AL548" s="414">
        <v>33</v>
      </c>
      <c r="AM548" s="414">
        <v>34</v>
      </c>
      <c r="AN548" s="414">
        <v>35</v>
      </c>
      <c r="AO548" s="414">
        <v>36</v>
      </c>
      <c r="AP548" s="414">
        <v>37</v>
      </c>
      <c r="AQ548" s="414">
        <v>38</v>
      </c>
      <c r="AR548" s="414">
        <v>39</v>
      </c>
      <c r="AS548" s="414">
        <v>40</v>
      </c>
      <c r="AT548" s="414">
        <v>41</v>
      </c>
      <c r="AU548" s="414">
        <v>42</v>
      </c>
      <c r="AV548" s="414">
        <v>43</v>
      </c>
      <c r="AW548" s="414">
        <v>44</v>
      </c>
      <c r="AX548" s="414">
        <v>45</v>
      </c>
      <c r="AY548" s="414">
        <v>46</v>
      </c>
      <c r="AZ548" s="414">
        <v>47</v>
      </c>
      <c r="BA548" s="414">
        <v>48</v>
      </c>
      <c r="BB548" s="414">
        <v>49</v>
      </c>
      <c r="BC548" s="414">
        <v>50</v>
      </c>
      <c r="BD548" s="414">
        <v>51</v>
      </c>
      <c r="BE548" s="414">
        <v>52</v>
      </c>
      <c r="BF548" s="414">
        <v>53</v>
      </c>
      <c r="BG548" s="414">
        <v>54</v>
      </c>
      <c r="BH548" s="414">
        <v>55</v>
      </c>
      <c r="BI548" s="414">
        <v>56</v>
      </c>
      <c r="BJ548" s="414">
        <v>57</v>
      </c>
      <c r="BK548" s="414">
        <v>58</v>
      </c>
      <c r="BL548" s="414">
        <v>59</v>
      </c>
      <c r="BM548" s="414">
        <v>60</v>
      </c>
      <c r="BN548" s="414">
        <v>61</v>
      </c>
      <c r="BO548" s="414">
        <v>62</v>
      </c>
      <c r="BP548" s="414">
        <v>63</v>
      </c>
      <c r="BQ548" s="414">
        <v>64</v>
      </c>
      <c r="BR548" s="414">
        <v>65</v>
      </c>
      <c r="BS548" s="414">
        <v>66</v>
      </c>
      <c r="BT548" s="414">
        <v>67</v>
      </c>
      <c r="BU548" s="414">
        <v>68</v>
      </c>
      <c r="BV548" s="414">
        <v>69</v>
      </c>
      <c r="BW548" s="414">
        <v>70</v>
      </c>
      <c r="BX548" s="414">
        <v>71</v>
      </c>
      <c r="BY548" s="414">
        <v>72</v>
      </c>
      <c r="BZ548" s="414">
        <v>73</v>
      </c>
      <c r="CA548" s="414">
        <v>74</v>
      </c>
      <c r="CB548" s="414">
        <v>75</v>
      </c>
      <c r="CC548" s="414">
        <v>76</v>
      </c>
      <c r="CD548" s="414">
        <v>77</v>
      </c>
      <c r="CE548" s="414">
        <v>78</v>
      </c>
      <c r="CF548" s="414">
        <v>79</v>
      </c>
      <c r="CG548" s="414">
        <v>80</v>
      </c>
      <c r="CH548" s="414">
        <v>81</v>
      </c>
      <c r="CI548" s="414">
        <v>82</v>
      </c>
      <c r="CJ548" s="414">
        <v>83</v>
      </c>
      <c r="CK548" s="414">
        <v>84</v>
      </c>
      <c r="CL548" s="414">
        <v>85</v>
      </c>
      <c r="CM548" s="414">
        <v>86</v>
      </c>
      <c r="CN548" s="414">
        <v>87</v>
      </c>
      <c r="CO548" s="414">
        <v>88</v>
      </c>
      <c r="CP548" s="414">
        <v>89</v>
      </c>
      <c r="CQ548" s="414">
        <v>90</v>
      </c>
      <c r="CR548" s="414">
        <v>91</v>
      </c>
      <c r="CS548" s="414">
        <v>92</v>
      </c>
      <c r="CT548" s="414">
        <v>93</v>
      </c>
      <c r="CU548" s="414">
        <v>94</v>
      </c>
      <c r="CV548" s="414">
        <v>95</v>
      </c>
      <c r="CW548" s="414">
        <v>96</v>
      </c>
      <c r="CX548" s="414">
        <v>97</v>
      </c>
      <c r="CY548" s="414">
        <v>98</v>
      </c>
      <c r="CZ548" s="414">
        <v>99</v>
      </c>
      <c r="DA548" s="414">
        <v>100</v>
      </c>
      <c r="DB548" s="414">
        <v>101</v>
      </c>
      <c r="DC548" s="414">
        <v>102</v>
      </c>
      <c r="DD548" s="414">
        <v>103</v>
      </c>
      <c r="DE548" s="414">
        <v>104</v>
      </c>
      <c r="DG548" s="414">
        <v>105</v>
      </c>
      <c r="DH548" s="414">
        <v>106</v>
      </c>
      <c r="DI548" s="414">
        <v>107</v>
      </c>
      <c r="DJ548" s="414">
        <v>108</v>
      </c>
      <c r="DL548" s="414">
        <v>109</v>
      </c>
      <c r="DM548" s="414">
        <v>110</v>
      </c>
      <c r="DN548" s="414">
        <v>111</v>
      </c>
      <c r="DO548" s="414">
        <v>112</v>
      </c>
    </row>
    <row r="549" spans="4:119" x14ac:dyDescent="0.2">
      <c r="E549" s="414" t="s">
        <v>157</v>
      </c>
      <c r="F549" s="414">
        <v>30</v>
      </c>
      <c r="G549" s="414">
        <v>88</v>
      </c>
      <c r="H549" s="414">
        <v>79</v>
      </c>
      <c r="I549" s="414">
        <v>16</v>
      </c>
      <c r="J549" s="414">
        <v>96</v>
      </c>
      <c r="K549" s="414">
        <v>39</v>
      </c>
      <c r="L549" s="414">
        <v>107</v>
      </c>
      <c r="M549" s="414">
        <v>82</v>
      </c>
      <c r="N549" s="414">
        <v>68</v>
      </c>
      <c r="O549" s="414">
        <v>18</v>
      </c>
      <c r="P549" s="414">
        <v>45</v>
      </c>
      <c r="Q549" s="414">
        <v>38</v>
      </c>
      <c r="R549" s="414">
        <v>32</v>
      </c>
      <c r="S549" s="414">
        <v>63</v>
      </c>
      <c r="T549" s="414">
        <v>56</v>
      </c>
      <c r="U549" s="414">
        <v>9</v>
      </c>
      <c r="V549" s="414">
        <v>83</v>
      </c>
      <c r="W549" s="414">
        <v>64</v>
      </c>
      <c r="X549" s="414">
        <v>33</v>
      </c>
      <c r="Y549" s="414">
        <v>51</v>
      </c>
      <c r="Z549" s="414">
        <v>90</v>
      </c>
      <c r="AA549" s="414">
        <v>34</v>
      </c>
      <c r="AB549" s="414">
        <v>102</v>
      </c>
      <c r="AC549" s="414">
        <v>78</v>
      </c>
      <c r="AD549" s="414">
        <v>46</v>
      </c>
      <c r="AE549" s="414">
        <v>60</v>
      </c>
      <c r="AF549" s="414">
        <v>48</v>
      </c>
      <c r="AG549" s="414">
        <v>87</v>
      </c>
      <c r="AH549" s="414">
        <v>43</v>
      </c>
      <c r="AI549" s="414">
        <v>36</v>
      </c>
      <c r="AJ549" s="414">
        <v>10</v>
      </c>
      <c r="AK549" s="414">
        <v>13</v>
      </c>
      <c r="AL549" s="414">
        <v>106</v>
      </c>
      <c r="AM549" s="414">
        <v>81</v>
      </c>
      <c r="AN549" s="414">
        <v>91</v>
      </c>
      <c r="AO549" s="414">
        <v>99</v>
      </c>
      <c r="AP549" s="414">
        <v>80</v>
      </c>
      <c r="AQ549" s="414">
        <v>92</v>
      </c>
      <c r="AR549" s="414">
        <v>31</v>
      </c>
      <c r="AS549" s="414">
        <v>37</v>
      </c>
      <c r="AT549" s="414">
        <v>49</v>
      </c>
      <c r="AU549" s="414">
        <v>73</v>
      </c>
      <c r="AV549" s="414">
        <v>29</v>
      </c>
      <c r="AW549" s="414">
        <v>17</v>
      </c>
      <c r="AX549" s="414">
        <v>61</v>
      </c>
      <c r="AY549" s="414">
        <v>25</v>
      </c>
      <c r="AZ549" s="414">
        <v>112</v>
      </c>
      <c r="BA549" s="414">
        <v>4</v>
      </c>
      <c r="BB549" s="414">
        <v>71</v>
      </c>
      <c r="BC549" s="414">
        <v>66</v>
      </c>
      <c r="BD549" s="414">
        <v>55</v>
      </c>
      <c r="BE549" s="414">
        <v>44</v>
      </c>
      <c r="BF549" s="414">
        <v>70</v>
      </c>
      <c r="BG549" s="414">
        <v>1</v>
      </c>
      <c r="BH549" s="414">
        <v>86</v>
      </c>
      <c r="BI549" s="414">
        <v>20</v>
      </c>
      <c r="BJ549" s="414">
        <v>93</v>
      </c>
      <c r="BK549" s="414">
        <v>69</v>
      </c>
      <c r="BL549" s="414">
        <v>12</v>
      </c>
      <c r="BM549" s="414">
        <v>77</v>
      </c>
      <c r="BN549" s="414">
        <v>75</v>
      </c>
      <c r="BO549" s="414">
        <v>103</v>
      </c>
      <c r="BP549" s="414">
        <v>5</v>
      </c>
      <c r="BQ549" s="414">
        <v>26</v>
      </c>
      <c r="BR549" s="414">
        <v>110</v>
      </c>
      <c r="BS549" s="414">
        <v>19</v>
      </c>
      <c r="BT549" s="414">
        <v>98</v>
      </c>
      <c r="BU549" s="414">
        <v>95</v>
      </c>
      <c r="BV549" s="414">
        <v>58</v>
      </c>
      <c r="BW549" s="414">
        <v>105</v>
      </c>
      <c r="BX549" s="414">
        <v>100</v>
      </c>
      <c r="BY549" s="414">
        <v>24</v>
      </c>
      <c r="BZ549" s="414">
        <v>7</v>
      </c>
      <c r="CA549" s="414">
        <v>109</v>
      </c>
      <c r="CB549" s="414">
        <v>101</v>
      </c>
      <c r="CC549" s="414">
        <v>40</v>
      </c>
      <c r="CD549" s="414">
        <v>108</v>
      </c>
      <c r="CE549" s="414">
        <v>72</v>
      </c>
      <c r="CF549" s="414">
        <v>3</v>
      </c>
      <c r="CG549" s="414">
        <v>11</v>
      </c>
      <c r="CH549" s="414">
        <v>74</v>
      </c>
      <c r="CI549" s="414">
        <v>8</v>
      </c>
      <c r="CJ549" s="414">
        <v>47</v>
      </c>
      <c r="CK549" s="414">
        <v>76</v>
      </c>
      <c r="CL549" s="414">
        <v>41</v>
      </c>
      <c r="CM549" s="414">
        <v>84</v>
      </c>
      <c r="CN549" s="414">
        <v>53</v>
      </c>
      <c r="CO549" s="414">
        <v>2</v>
      </c>
      <c r="CP549" s="414">
        <v>57</v>
      </c>
      <c r="CQ549" s="414">
        <v>21</v>
      </c>
      <c r="CR549" s="414">
        <v>104</v>
      </c>
      <c r="CS549" s="414">
        <v>35</v>
      </c>
      <c r="CT549" s="414">
        <v>54</v>
      </c>
      <c r="CU549" s="414">
        <v>6</v>
      </c>
      <c r="CV549" s="414">
        <v>28</v>
      </c>
      <c r="CW549" s="414">
        <v>14</v>
      </c>
      <c r="CX549" s="414">
        <v>85</v>
      </c>
      <c r="CY549" s="414">
        <v>94</v>
      </c>
      <c r="CZ549" s="414">
        <v>111</v>
      </c>
      <c r="DA549" s="414">
        <v>22</v>
      </c>
      <c r="DB549" s="414">
        <v>15</v>
      </c>
      <c r="DC549" s="414">
        <v>50</v>
      </c>
      <c r="DD549" s="414">
        <v>62</v>
      </c>
      <c r="DE549" s="414">
        <v>97</v>
      </c>
      <c r="DG549" s="414">
        <v>59</v>
      </c>
      <c r="DH549" s="414">
        <v>23</v>
      </c>
      <c r="DI549" s="414">
        <v>67</v>
      </c>
      <c r="DJ549" s="414">
        <v>52</v>
      </c>
      <c r="DL549" s="414">
        <v>89</v>
      </c>
      <c r="DM549" s="414">
        <v>65</v>
      </c>
      <c r="DN549" s="414">
        <v>42</v>
      </c>
      <c r="DO549" s="414">
        <v>27</v>
      </c>
    </row>
    <row r="552" spans="4:119" x14ac:dyDescent="0.2">
      <c r="D552" s="433">
        <v>113</v>
      </c>
      <c r="E552" s="433" t="s">
        <v>179</v>
      </c>
    </row>
    <row r="553" spans="4:119" x14ac:dyDescent="0.2">
      <c r="E553" s="414" t="s">
        <v>130</v>
      </c>
      <c r="F553" s="414">
        <v>1</v>
      </c>
      <c r="G553" s="414">
        <v>2</v>
      </c>
      <c r="H553" s="414">
        <v>3</v>
      </c>
      <c r="I553" s="414">
        <v>4</v>
      </c>
      <c r="J553" s="414">
        <v>5</v>
      </c>
      <c r="K553" s="414">
        <v>6</v>
      </c>
      <c r="L553" s="414">
        <v>7</v>
      </c>
      <c r="M553" s="414">
        <v>8</v>
      </c>
      <c r="N553" s="414">
        <v>9</v>
      </c>
      <c r="O553" s="414">
        <v>10</v>
      </c>
      <c r="P553" s="414">
        <v>11</v>
      </c>
      <c r="Q553" s="414">
        <v>12</v>
      </c>
      <c r="R553" s="414">
        <v>13</v>
      </c>
      <c r="S553" s="414">
        <v>14</v>
      </c>
      <c r="T553" s="414">
        <v>15</v>
      </c>
      <c r="U553" s="414">
        <v>16</v>
      </c>
      <c r="V553" s="414">
        <v>17</v>
      </c>
      <c r="W553" s="414">
        <v>18</v>
      </c>
      <c r="X553" s="414">
        <v>19</v>
      </c>
      <c r="Y553" s="414">
        <v>20</v>
      </c>
      <c r="Z553" s="414">
        <v>21</v>
      </c>
      <c r="AA553" s="414">
        <v>22</v>
      </c>
      <c r="AB553" s="414">
        <v>23</v>
      </c>
      <c r="AC553" s="414">
        <v>24</v>
      </c>
      <c r="AD553" s="414">
        <v>25</v>
      </c>
      <c r="AE553" s="414">
        <v>26</v>
      </c>
      <c r="AF553" s="414">
        <v>27</v>
      </c>
      <c r="AG553" s="414">
        <v>28</v>
      </c>
      <c r="AH553" s="414">
        <v>29</v>
      </c>
      <c r="AI553" s="414">
        <v>30</v>
      </c>
      <c r="AJ553" s="414">
        <v>31</v>
      </c>
      <c r="AK553" s="414">
        <v>32</v>
      </c>
      <c r="AL553" s="414">
        <v>33</v>
      </c>
      <c r="AM553" s="414">
        <v>34</v>
      </c>
      <c r="AN553" s="414">
        <v>35</v>
      </c>
      <c r="AO553" s="414">
        <v>36</v>
      </c>
      <c r="AP553" s="414">
        <v>37</v>
      </c>
      <c r="AQ553" s="414">
        <v>38</v>
      </c>
      <c r="AR553" s="414">
        <v>39</v>
      </c>
      <c r="AS553" s="414">
        <v>40</v>
      </c>
      <c r="AT553" s="414">
        <v>41</v>
      </c>
      <c r="AU553" s="414">
        <v>42</v>
      </c>
      <c r="AV553" s="414">
        <v>43</v>
      </c>
      <c r="AW553" s="414">
        <v>44</v>
      </c>
      <c r="AX553" s="414">
        <v>45</v>
      </c>
      <c r="AY553" s="414">
        <v>46</v>
      </c>
      <c r="AZ553" s="414">
        <v>47</v>
      </c>
      <c r="BA553" s="414">
        <v>48</v>
      </c>
      <c r="BB553" s="414">
        <v>49</v>
      </c>
      <c r="BC553" s="414">
        <v>50</v>
      </c>
      <c r="BD553" s="414">
        <v>51</v>
      </c>
      <c r="BE553" s="414">
        <v>52</v>
      </c>
      <c r="BF553" s="414">
        <v>53</v>
      </c>
      <c r="BG553" s="414">
        <v>54</v>
      </c>
      <c r="BH553" s="414">
        <v>55</v>
      </c>
      <c r="BI553" s="414">
        <v>56</v>
      </c>
      <c r="BJ553" s="414">
        <v>57</v>
      </c>
      <c r="BK553" s="414">
        <v>58</v>
      </c>
      <c r="BL553" s="414">
        <v>59</v>
      </c>
      <c r="BM553" s="414">
        <v>60</v>
      </c>
      <c r="BN553" s="414">
        <v>61</v>
      </c>
      <c r="BO553" s="414">
        <v>62</v>
      </c>
      <c r="BP553" s="414">
        <v>63</v>
      </c>
      <c r="BQ553" s="414">
        <v>64</v>
      </c>
      <c r="BR553" s="414">
        <v>65</v>
      </c>
      <c r="BS553" s="414">
        <v>66</v>
      </c>
      <c r="BT553" s="414">
        <v>67</v>
      </c>
      <c r="BU553" s="414">
        <v>68</v>
      </c>
      <c r="BV553" s="414">
        <v>69</v>
      </c>
      <c r="BW553" s="414">
        <v>70</v>
      </c>
      <c r="BX553" s="414">
        <v>71</v>
      </c>
      <c r="BY553" s="414">
        <v>72</v>
      </c>
      <c r="BZ553" s="414">
        <v>73</v>
      </c>
      <c r="CA553" s="414">
        <v>74</v>
      </c>
      <c r="CB553" s="414">
        <v>75</v>
      </c>
      <c r="CC553" s="414">
        <v>76</v>
      </c>
      <c r="CD553" s="414">
        <v>77</v>
      </c>
      <c r="CE553" s="414">
        <v>78</v>
      </c>
      <c r="CF553" s="414">
        <v>79</v>
      </c>
      <c r="CG553" s="414">
        <v>80</v>
      </c>
      <c r="CH553" s="414">
        <v>81</v>
      </c>
      <c r="CI553" s="414">
        <v>82</v>
      </c>
      <c r="CJ553" s="414">
        <v>83</v>
      </c>
      <c r="CK553" s="414">
        <v>84</v>
      </c>
      <c r="CL553" s="414">
        <v>85</v>
      </c>
      <c r="CM553" s="414">
        <v>86</v>
      </c>
      <c r="CN553" s="414">
        <v>87</v>
      </c>
      <c r="CO553" s="414">
        <v>88</v>
      </c>
      <c r="CP553" s="414">
        <v>89</v>
      </c>
      <c r="CQ553" s="414">
        <v>90</v>
      </c>
      <c r="CR553" s="414">
        <v>91</v>
      </c>
      <c r="CS553" s="414">
        <v>92</v>
      </c>
      <c r="CT553" s="414">
        <v>93</v>
      </c>
      <c r="CU553" s="414">
        <v>94</v>
      </c>
      <c r="CV553" s="414">
        <v>95</v>
      </c>
      <c r="CW553" s="414">
        <v>96</v>
      </c>
      <c r="CX553" s="414">
        <v>97</v>
      </c>
      <c r="CY553" s="414">
        <v>98</v>
      </c>
      <c r="CZ553" s="414">
        <v>99</v>
      </c>
      <c r="DA553" s="414">
        <v>100</v>
      </c>
      <c r="DB553" s="414">
        <v>101</v>
      </c>
      <c r="DC553" s="414">
        <v>102</v>
      </c>
      <c r="DD553" s="414">
        <v>103</v>
      </c>
      <c r="DE553" s="414">
        <v>104</v>
      </c>
      <c r="DF553" s="414">
        <v>105</v>
      </c>
      <c r="DG553" s="414">
        <v>106</v>
      </c>
      <c r="DH553" s="414">
        <v>107</v>
      </c>
      <c r="DI553" s="414">
        <v>108</v>
      </c>
      <c r="DJ553" s="414">
        <v>109</v>
      </c>
      <c r="DL553" s="414">
        <v>110</v>
      </c>
      <c r="DM553" s="414">
        <v>111</v>
      </c>
      <c r="DN553" s="414">
        <v>112</v>
      </c>
      <c r="DO553" s="414">
        <v>113</v>
      </c>
    </row>
    <row r="554" spans="4:119" x14ac:dyDescent="0.2">
      <c r="E554" s="414" t="s">
        <v>157</v>
      </c>
      <c r="F554" s="414">
        <v>79</v>
      </c>
      <c r="G554" s="414">
        <v>113</v>
      </c>
      <c r="H554" s="414">
        <v>62</v>
      </c>
      <c r="I554" s="414">
        <v>31</v>
      </c>
      <c r="J554" s="414">
        <v>96</v>
      </c>
      <c r="K554" s="414">
        <v>109</v>
      </c>
      <c r="L554" s="414">
        <v>5</v>
      </c>
      <c r="M554" s="414">
        <v>82</v>
      </c>
      <c r="N554" s="414">
        <v>66</v>
      </c>
      <c r="O554" s="414">
        <v>86</v>
      </c>
      <c r="P554" s="414">
        <v>10</v>
      </c>
      <c r="Q554" s="414">
        <v>33</v>
      </c>
      <c r="R554" s="414">
        <v>87</v>
      </c>
      <c r="S554" s="414">
        <v>81</v>
      </c>
      <c r="T554" s="414">
        <v>52</v>
      </c>
      <c r="U554" s="414">
        <v>15</v>
      </c>
      <c r="V554" s="414">
        <v>43</v>
      </c>
      <c r="W554" s="414">
        <v>75</v>
      </c>
      <c r="X554" s="414">
        <v>51</v>
      </c>
      <c r="Y554" s="414">
        <v>23</v>
      </c>
      <c r="Z554" s="414">
        <v>34</v>
      </c>
      <c r="AA554" s="414">
        <v>18</v>
      </c>
      <c r="AB554" s="414">
        <v>49</v>
      </c>
      <c r="AC554" s="414">
        <v>27</v>
      </c>
      <c r="AD554" s="414">
        <v>11</v>
      </c>
      <c r="AE554" s="414">
        <v>70</v>
      </c>
      <c r="AF554" s="414">
        <v>24</v>
      </c>
      <c r="AG554" s="414">
        <v>57</v>
      </c>
      <c r="AH554" s="414">
        <v>63</v>
      </c>
      <c r="AI554" s="414">
        <v>111</v>
      </c>
      <c r="AJ554" s="414">
        <v>4</v>
      </c>
      <c r="AK554" s="414">
        <v>104</v>
      </c>
      <c r="AL554" s="414">
        <v>77</v>
      </c>
      <c r="AM554" s="414">
        <v>112</v>
      </c>
      <c r="AN554" s="414">
        <v>21</v>
      </c>
      <c r="AO554" s="414">
        <v>9</v>
      </c>
      <c r="AP554" s="414">
        <v>28</v>
      </c>
      <c r="AQ554" s="414">
        <v>92</v>
      </c>
      <c r="AR554" s="414">
        <v>16</v>
      </c>
      <c r="AS554" s="414">
        <v>97</v>
      </c>
      <c r="AT554" s="414">
        <v>84</v>
      </c>
      <c r="AU554" s="414">
        <v>68</v>
      </c>
      <c r="AV554" s="414">
        <v>45</v>
      </c>
      <c r="AW554" s="414">
        <v>32</v>
      </c>
      <c r="AX554" s="414">
        <v>1</v>
      </c>
      <c r="AY554" s="414">
        <v>55</v>
      </c>
      <c r="AZ554" s="414">
        <v>40</v>
      </c>
      <c r="BA554" s="414">
        <v>72</v>
      </c>
      <c r="BB554" s="414">
        <v>101</v>
      </c>
      <c r="BC554" s="414">
        <v>108</v>
      </c>
      <c r="BD554" s="414">
        <v>39</v>
      </c>
      <c r="BE554" s="414">
        <v>44</v>
      </c>
      <c r="BF554" s="414">
        <v>102</v>
      </c>
      <c r="BG554" s="414">
        <v>3</v>
      </c>
      <c r="BH554" s="414">
        <v>78</v>
      </c>
      <c r="BI554" s="414">
        <v>105</v>
      </c>
      <c r="BJ554" s="414">
        <v>48</v>
      </c>
      <c r="BK554" s="414">
        <v>65</v>
      </c>
      <c r="BL554" s="414">
        <v>17</v>
      </c>
      <c r="BM554" s="414">
        <v>76</v>
      </c>
      <c r="BN554" s="414">
        <v>35</v>
      </c>
      <c r="BO554" s="414">
        <v>30</v>
      </c>
      <c r="BP554" s="414">
        <v>19</v>
      </c>
      <c r="BQ554" s="414">
        <v>13</v>
      </c>
      <c r="BR554" s="414">
        <v>106</v>
      </c>
      <c r="BS554" s="414">
        <v>69</v>
      </c>
      <c r="BT554" s="414">
        <v>94</v>
      </c>
      <c r="BU554" s="414">
        <v>37</v>
      </c>
      <c r="BV554" s="414">
        <v>8</v>
      </c>
      <c r="BW554" s="414">
        <v>41</v>
      </c>
      <c r="BX554" s="414">
        <v>99</v>
      </c>
      <c r="BY554" s="414">
        <v>64</v>
      </c>
      <c r="BZ554" s="414">
        <v>74</v>
      </c>
      <c r="CA554" s="414">
        <v>56</v>
      </c>
      <c r="CB554" s="414">
        <v>46</v>
      </c>
      <c r="CC554" s="414">
        <v>60</v>
      </c>
      <c r="CD554" s="414">
        <v>29</v>
      </c>
      <c r="CE554" s="414">
        <v>42</v>
      </c>
      <c r="CF554" s="414">
        <v>91</v>
      </c>
      <c r="CG554" s="414">
        <v>61</v>
      </c>
      <c r="CH554" s="414">
        <v>80</v>
      </c>
      <c r="CI554" s="414">
        <v>95</v>
      </c>
      <c r="CJ554" s="414">
        <v>54</v>
      </c>
      <c r="CK554" s="414">
        <v>26</v>
      </c>
      <c r="CL554" s="414">
        <v>38</v>
      </c>
      <c r="CM554" s="414">
        <v>89</v>
      </c>
      <c r="CN554" s="414">
        <v>58</v>
      </c>
      <c r="CO554" s="414">
        <v>20</v>
      </c>
      <c r="CP554" s="414">
        <v>98</v>
      </c>
      <c r="CQ554" s="414">
        <v>110</v>
      </c>
      <c r="CR554" s="414">
        <v>25</v>
      </c>
      <c r="CS554" s="414">
        <v>93</v>
      </c>
      <c r="CT554" s="414">
        <v>7</v>
      </c>
      <c r="CU554" s="414">
        <v>36</v>
      </c>
      <c r="CV554" s="414">
        <v>73</v>
      </c>
      <c r="CW554" s="414">
        <v>14</v>
      </c>
      <c r="CX554" s="414">
        <v>88</v>
      </c>
      <c r="CY554" s="414">
        <v>67</v>
      </c>
      <c r="CZ554" s="414">
        <v>22</v>
      </c>
      <c r="DA554" s="414">
        <v>71</v>
      </c>
      <c r="DB554" s="414">
        <v>100</v>
      </c>
      <c r="DC554" s="414">
        <v>53</v>
      </c>
      <c r="DD554" s="414">
        <v>2</v>
      </c>
      <c r="DE554" s="414">
        <v>107</v>
      </c>
      <c r="DF554" s="414">
        <v>83</v>
      </c>
      <c r="DG554" s="414">
        <v>59</v>
      </c>
      <c r="DH554" s="414">
        <v>103</v>
      </c>
      <c r="DI554" s="414">
        <v>50</v>
      </c>
      <c r="DJ554" s="414">
        <v>6</v>
      </c>
      <c r="DL554" s="414">
        <v>90</v>
      </c>
      <c r="DM554" s="414">
        <v>85</v>
      </c>
      <c r="DN554" s="414">
        <v>12</v>
      </c>
      <c r="DO554" s="414">
        <v>47</v>
      </c>
    </row>
    <row r="557" spans="4:119" x14ac:dyDescent="0.2">
      <c r="D557" s="433">
        <v>114</v>
      </c>
      <c r="E557" s="433" t="s">
        <v>179</v>
      </c>
    </row>
    <row r="558" spans="4:119" x14ac:dyDescent="0.2">
      <c r="E558" s="414" t="s">
        <v>130</v>
      </c>
      <c r="F558" s="414">
        <v>1</v>
      </c>
      <c r="G558" s="414">
        <v>2</v>
      </c>
      <c r="H558" s="414">
        <v>3</v>
      </c>
      <c r="I558" s="414">
        <v>4</v>
      </c>
      <c r="J558" s="414">
        <v>5</v>
      </c>
      <c r="K558" s="414">
        <v>6</v>
      </c>
      <c r="L558" s="414">
        <v>7</v>
      </c>
      <c r="M558" s="414">
        <v>8</v>
      </c>
      <c r="N558" s="414">
        <v>9</v>
      </c>
      <c r="O558" s="414">
        <v>10</v>
      </c>
      <c r="P558" s="414">
        <v>11</v>
      </c>
      <c r="Q558" s="414">
        <v>12</v>
      </c>
      <c r="R558" s="414">
        <v>13</v>
      </c>
      <c r="S558" s="414">
        <v>14</v>
      </c>
      <c r="T558" s="414">
        <v>15</v>
      </c>
      <c r="U558" s="414">
        <v>16</v>
      </c>
      <c r="V558" s="414">
        <v>17</v>
      </c>
      <c r="W558" s="414">
        <v>18</v>
      </c>
      <c r="X558" s="414">
        <v>19</v>
      </c>
      <c r="Y558" s="414">
        <v>20</v>
      </c>
      <c r="Z558" s="414">
        <v>21</v>
      </c>
      <c r="AA558" s="414">
        <v>22</v>
      </c>
      <c r="AB558" s="414">
        <v>23</v>
      </c>
      <c r="AC558" s="414">
        <v>24</v>
      </c>
      <c r="AD558" s="414">
        <v>25</v>
      </c>
      <c r="AE558" s="414">
        <v>26</v>
      </c>
      <c r="AF558" s="414">
        <v>27</v>
      </c>
      <c r="AG558" s="414">
        <v>28</v>
      </c>
      <c r="AH558" s="414">
        <v>29</v>
      </c>
      <c r="AI558" s="414">
        <v>30</v>
      </c>
      <c r="AJ558" s="414">
        <v>31</v>
      </c>
      <c r="AK558" s="414">
        <v>32</v>
      </c>
      <c r="AL558" s="414">
        <v>33</v>
      </c>
      <c r="AM558" s="414">
        <v>34</v>
      </c>
      <c r="AN558" s="414">
        <v>35</v>
      </c>
      <c r="AO558" s="414">
        <v>36</v>
      </c>
      <c r="AP558" s="414">
        <v>37</v>
      </c>
      <c r="AQ558" s="414">
        <v>38</v>
      </c>
      <c r="AR558" s="414">
        <v>39</v>
      </c>
      <c r="AS558" s="414">
        <v>40</v>
      </c>
      <c r="AT558" s="414">
        <v>41</v>
      </c>
      <c r="AU558" s="414">
        <v>42</v>
      </c>
      <c r="AV558" s="414">
        <v>43</v>
      </c>
      <c r="AW558" s="414">
        <v>44</v>
      </c>
      <c r="AX558" s="414">
        <v>45</v>
      </c>
      <c r="AY558" s="414">
        <v>46</v>
      </c>
      <c r="AZ558" s="414">
        <v>47</v>
      </c>
      <c r="BA558" s="414">
        <v>48</v>
      </c>
      <c r="BB558" s="414">
        <v>49</v>
      </c>
      <c r="BC558" s="414">
        <v>50</v>
      </c>
      <c r="BD558" s="414">
        <v>51</v>
      </c>
      <c r="BE558" s="414">
        <v>52</v>
      </c>
      <c r="BF558" s="414">
        <v>53</v>
      </c>
      <c r="BG558" s="414">
        <v>54</v>
      </c>
      <c r="BH558" s="414">
        <v>55</v>
      </c>
      <c r="BI558" s="414">
        <v>56</v>
      </c>
      <c r="BJ558" s="414">
        <v>57</v>
      </c>
      <c r="BK558" s="414">
        <v>58</v>
      </c>
      <c r="BL558" s="414">
        <v>59</v>
      </c>
      <c r="BM558" s="414">
        <v>60</v>
      </c>
      <c r="BN558" s="414">
        <v>61</v>
      </c>
      <c r="BO558" s="414">
        <v>62</v>
      </c>
      <c r="BP558" s="414">
        <v>63</v>
      </c>
      <c r="BQ558" s="414">
        <v>64</v>
      </c>
      <c r="BR558" s="414">
        <v>65</v>
      </c>
      <c r="BS558" s="414">
        <v>66</v>
      </c>
      <c r="BT558" s="414">
        <v>67</v>
      </c>
      <c r="BU558" s="414">
        <v>68</v>
      </c>
      <c r="BV558" s="414">
        <v>69</v>
      </c>
      <c r="BW558" s="414">
        <v>70</v>
      </c>
      <c r="BX558" s="414">
        <v>71</v>
      </c>
      <c r="BY558" s="414">
        <v>72</v>
      </c>
      <c r="BZ558" s="414">
        <v>73</v>
      </c>
      <c r="CA558" s="414">
        <v>74</v>
      </c>
      <c r="CB558" s="414">
        <v>75</v>
      </c>
      <c r="CC558" s="414">
        <v>76</v>
      </c>
      <c r="CD558" s="414">
        <v>77</v>
      </c>
      <c r="CE558" s="414">
        <v>78</v>
      </c>
      <c r="CF558" s="414">
        <v>79</v>
      </c>
      <c r="CG558" s="414">
        <v>80</v>
      </c>
      <c r="CH558" s="414">
        <v>81</v>
      </c>
      <c r="CI558" s="414">
        <v>82</v>
      </c>
      <c r="CJ558" s="414">
        <v>83</v>
      </c>
      <c r="CK558" s="414">
        <v>84</v>
      </c>
      <c r="CL558" s="414">
        <v>85</v>
      </c>
      <c r="CM558" s="414">
        <v>86</v>
      </c>
      <c r="CN558" s="414">
        <v>87</v>
      </c>
      <c r="CO558" s="414">
        <v>88</v>
      </c>
      <c r="CP558" s="414">
        <v>89</v>
      </c>
      <c r="CQ558" s="414">
        <v>90</v>
      </c>
      <c r="CR558" s="414">
        <v>91</v>
      </c>
      <c r="CS558" s="414">
        <v>92</v>
      </c>
      <c r="CT558" s="414">
        <v>93</v>
      </c>
      <c r="CU558" s="414">
        <v>94</v>
      </c>
      <c r="CV558" s="414">
        <v>95</v>
      </c>
      <c r="CW558" s="414">
        <v>96</v>
      </c>
      <c r="CX558" s="414">
        <v>97</v>
      </c>
      <c r="CY558" s="414">
        <v>98</v>
      </c>
      <c r="CZ558" s="414">
        <v>99</v>
      </c>
      <c r="DA558" s="414">
        <v>100</v>
      </c>
      <c r="DB558" s="414">
        <v>101</v>
      </c>
      <c r="DC558" s="414">
        <v>102</v>
      </c>
      <c r="DD558" s="414">
        <v>103</v>
      </c>
      <c r="DE558" s="414">
        <v>104</v>
      </c>
      <c r="DF558" s="414">
        <v>105</v>
      </c>
      <c r="DG558" s="414">
        <v>106</v>
      </c>
      <c r="DH558" s="414">
        <v>107</v>
      </c>
      <c r="DI558" s="414">
        <v>108</v>
      </c>
      <c r="DJ558" s="414">
        <v>109</v>
      </c>
      <c r="DK558" s="414">
        <v>110</v>
      </c>
      <c r="DL558" s="414">
        <v>111</v>
      </c>
      <c r="DM558" s="414">
        <v>112</v>
      </c>
      <c r="DN558" s="414">
        <v>113</v>
      </c>
      <c r="DO558" s="414">
        <v>114</v>
      </c>
    </row>
    <row r="559" spans="4:119" x14ac:dyDescent="0.2">
      <c r="E559" s="414" t="s">
        <v>157</v>
      </c>
      <c r="F559" s="414">
        <v>40</v>
      </c>
      <c r="G559" s="414">
        <v>70</v>
      </c>
      <c r="H559" s="414">
        <v>19</v>
      </c>
      <c r="I559" s="414">
        <v>46</v>
      </c>
      <c r="J559" s="414">
        <v>28</v>
      </c>
      <c r="K559" s="414">
        <v>75</v>
      </c>
      <c r="L559" s="414">
        <v>13</v>
      </c>
      <c r="M559" s="414">
        <v>47</v>
      </c>
      <c r="N559" s="414">
        <v>16</v>
      </c>
      <c r="O559" s="414">
        <v>82</v>
      </c>
      <c r="P559" s="414">
        <v>64</v>
      </c>
      <c r="Q559" s="414">
        <v>4</v>
      </c>
      <c r="R559" s="414">
        <v>29</v>
      </c>
      <c r="S559" s="414">
        <v>66</v>
      </c>
      <c r="T559" s="414">
        <v>36</v>
      </c>
      <c r="U559" s="414">
        <v>109</v>
      </c>
      <c r="V559" s="414">
        <v>5</v>
      </c>
      <c r="W559" s="414">
        <v>22</v>
      </c>
      <c r="X559" s="414">
        <v>96</v>
      </c>
      <c r="Y559" s="414">
        <v>51</v>
      </c>
      <c r="Z559" s="414">
        <v>90</v>
      </c>
      <c r="AA559" s="414">
        <v>53</v>
      </c>
      <c r="AB559" s="414">
        <v>49</v>
      </c>
      <c r="AC559" s="414">
        <v>91</v>
      </c>
      <c r="AD559" s="414">
        <v>98</v>
      </c>
      <c r="AE559" s="414">
        <v>20</v>
      </c>
      <c r="AF559" s="414">
        <v>110</v>
      </c>
      <c r="AG559" s="414">
        <v>60</v>
      </c>
      <c r="AH559" s="414">
        <v>77</v>
      </c>
      <c r="AI559" s="414">
        <v>101</v>
      </c>
      <c r="AJ559" s="414">
        <v>9</v>
      </c>
      <c r="AK559" s="414">
        <v>100</v>
      </c>
      <c r="AL559" s="414">
        <v>92</v>
      </c>
      <c r="AM559" s="414">
        <v>87</v>
      </c>
      <c r="AN559" s="414">
        <v>106</v>
      </c>
      <c r="AO559" s="414">
        <v>89</v>
      </c>
      <c r="AP559" s="414">
        <v>113</v>
      </c>
      <c r="AQ559" s="414">
        <v>27</v>
      </c>
      <c r="AR559" s="414">
        <v>57</v>
      </c>
      <c r="AS559" s="414">
        <v>33</v>
      </c>
      <c r="AT559" s="414">
        <v>105</v>
      </c>
      <c r="AU559" s="414">
        <v>84</v>
      </c>
      <c r="AV559" s="414">
        <v>37</v>
      </c>
      <c r="AW559" s="414">
        <v>61</v>
      </c>
      <c r="AX559" s="414">
        <v>7</v>
      </c>
      <c r="AY559" s="414">
        <v>114</v>
      </c>
      <c r="AZ559" s="414">
        <v>8</v>
      </c>
      <c r="BA559" s="414">
        <v>15</v>
      </c>
      <c r="BB559" s="414">
        <v>71</v>
      </c>
      <c r="BC559" s="414">
        <v>52</v>
      </c>
      <c r="BD559" s="414">
        <v>65</v>
      </c>
      <c r="BE559" s="414">
        <v>78</v>
      </c>
      <c r="BF559" s="414">
        <v>107</v>
      </c>
      <c r="BG559" s="414">
        <v>111</v>
      </c>
      <c r="BH559" s="414">
        <v>31</v>
      </c>
      <c r="BI559" s="414">
        <v>44</v>
      </c>
      <c r="BJ559" s="414">
        <v>39</v>
      </c>
      <c r="BK559" s="414">
        <v>10</v>
      </c>
      <c r="BL559" s="414">
        <v>102</v>
      </c>
      <c r="BM559" s="414">
        <v>108</v>
      </c>
      <c r="BN559" s="414">
        <v>45</v>
      </c>
      <c r="BO559" s="414">
        <v>3</v>
      </c>
      <c r="BP559" s="414">
        <v>72</v>
      </c>
      <c r="BQ559" s="414">
        <v>56</v>
      </c>
      <c r="BR559" s="414">
        <v>21</v>
      </c>
      <c r="BS559" s="414">
        <v>14</v>
      </c>
      <c r="BT559" s="414">
        <v>73</v>
      </c>
      <c r="BU559" s="414">
        <v>42</v>
      </c>
      <c r="BV559" s="414">
        <v>86</v>
      </c>
      <c r="BW559" s="414">
        <v>103</v>
      </c>
      <c r="BX559" s="414">
        <v>104</v>
      </c>
      <c r="BY559" s="414">
        <v>43</v>
      </c>
      <c r="BZ559" s="414">
        <v>112</v>
      </c>
      <c r="CA559" s="414">
        <v>88</v>
      </c>
      <c r="CB559" s="414">
        <v>63</v>
      </c>
      <c r="CC559" s="414">
        <v>99</v>
      </c>
      <c r="CD559" s="414">
        <v>85</v>
      </c>
      <c r="CE559" s="414">
        <v>95</v>
      </c>
      <c r="CF559" s="414">
        <v>26</v>
      </c>
      <c r="CG559" s="414">
        <v>32</v>
      </c>
      <c r="CH559" s="414">
        <v>25</v>
      </c>
      <c r="CI559" s="414">
        <v>80</v>
      </c>
      <c r="CJ559" s="414">
        <v>34</v>
      </c>
      <c r="CK559" s="414">
        <v>68</v>
      </c>
      <c r="CL559" s="414">
        <v>48</v>
      </c>
      <c r="CM559" s="414">
        <v>69</v>
      </c>
      <c r="CN559" s="414">
        <v>23</v>
      </c>
      <c r="CO559" s="414">
        <v>17</v>
      </c>
      <c r="CP559" s="414">
        <v>12</v>
      </c>
      <c r="CQ559" s="414">
        <v>1</v>
      </c>
      <c r="CR559" s="414">
        <v>24</v>
      </c>
      <c r="CS559" s="414">
        <v>79</v>
      </c>
      <c r="CT559" s="414">
        <v>2</v>
      </c>
      <c r="CU559" s="414">
        <v>6</v>
      </c>
      <c r="CV559" s="414">
        <v>11</v>
      </c>
      <c r="CW559" s="414">
        <v>55</v>
      </c>
      <c r="CX559" s="414">
        <v>18</v>
      </c>
      <c r="CY559" s="414">
        <v>50</v>
      </c>
      <c r="CZ559" s="414">
        <v>76</v>
      </c>
      <c r="DA559" s="414">
        <v>67</v>
      </c>
      <c r="DB559" s="414">
        <v>30</v>
      </c>
      <c r="DC559" s="414">
        <v>58</v>
      </c>
      <c r="DD559" s="414">
        <v>62</v>
      </c>
      <c r="DE559" s="414">
        <v>41</v>
      </c>
      <c r="DF559" s="414">
        <v>93</v>
      </c>
      <c r="DG559" s="414">
        <v>59</v>
      </c>
      <c r="DH559" s="414">
        <v>74</v>
      </c>
      <c r="DI559" s="414">
        <v>35</v>
      </c>
      <c r="DJ559" s="414">
        <v>97</v>
      </c>
      <c r="DK559" s="414">
        <v>83</v>
      </c>
      <c r="DL559" s="414">
        <v>54</v>
      </c>
      <c r="DM559" s="414">
        <v>38</v>
      </c>
      <c r="DN559" s="414">
        <v>94</v>
      </c>
      <c r="DO559" s="414">
        <v>81</v>
      </c>
    </row>
    <row r="562" spans="4:124" x14ac:dyDescent="0.2">
      <c r="D562" s="433">
        <v>115</v>
      </c>
      <c r="E562" s="433" t="s">
        <v>179</v>
      </c>
    </row>
    <row r="563" spans="4:124" x14ac:dyDescent="0.2">
      <c r="E563" s="414" t="s">
        <v>130</v>
      </c>
      <c r="F563" s="414">
        <v>1</v>
      </c>
      <c r="G563" s="414">
        <v>2</v>
      </c>
      <c r="H563" s="414">
        <v>3</v>
      </c>
      <c r="I563" s="414">
        <v>4</v>
      </c>
      <c r="J563" s="414">
        <v>5</v>
      </c>
      <c r="K563" s="414">
        <v>6</v>
      </c>
      <c r="L563" s="414">
        <v>7</v>
      </c>
      <c r="M563" s="414">
        <v>8</v>
      </c>
      <c r="N563" s="414">
        <v>9</v>
      </c>
      <c r="O563" s="414">
        <v>10</v>
      </c>
      <c r="P563" s="414">
        <v>11</v>
      </c>
      <c r="Q563" s="414">
        <v>12</v>
      </c>
      <c r="R563" s="414">
        <v>13</v>
      </c>
      <c r="S563" s="414">
        <v>14</v>
      </c>
      <c r="T563" s="414">
        <v>15</v>
      </c>
      <c r="U563" s="414">
        <v>16</v>
      </c>
      <c r="V563" s="414">
        <v>17</v>
      </c>
      <c r="W563" s="414">
        <v>18</v>
      </c>
      <c r="X563" s="414">
        <v>19</v>
      </c>
      <c r="Y563" s="414">
        <v>20</v>
      </c>
      <c r="Z563" s="414">
        <v>21</v>
      </c>
      <c r="AA563" s="414">
        <v>22</v>
      </c>
      <c r="AB563" s="414">
        <v>23</v>
      </c>
      <c r="AC563" s="414">
        <v>24</v>
      </c>
      <c r="AD563" s="414">
        <v>25</v>
      </c>
      <c r="AE563" s="414">
        <v>26</v>
      </c>
      <c r="AF563" s="414">
        <v>27</v>
      </c>
      <c r="AG563" s="414">
        <v>28</v>
      </c>
      <c r="AH563" s="414">
        <v>29</v>
      </c>
      <c r="AI563" s="414">
        <v>30</v>
      </c>
      <c r="AJ563" s="414">
        <v>31</v>
      </c>
      <c r="AK563" s="414">
        <v>32</v>
      </c>
      <c r="AL563" s="414">
        <v>33</v>
      </c>
      <c r="AM563" s="414">
        <v>34</v>
      </c>
      <c r="AN563" s="414">
        <v>35</v>
      </c>
      <c r="AO563" s="414">
        <v>36</v>
      </c>
      <c r="AP563" s="414">
        <v>37</v>
      </c>
      <c r="AQ563" s="414">
        <v>38</v>
      </c>
      <c r="AR563" s="414">
        <v>39</v>
      </c>
      <c r="AS563" s="414">
        <v>40</v>
      </c>
      <c r="AT563" s="414">
        <v>41</v>
      </c>
      <c r="AU563" s="414">
        <v>42</v>
      </c>
      <c r="AV563" s="414">
        <v>43</v>
      </c>
      <c r="AW563" s="414">
        <v>44</v>
      </c>
      <c r="AX563" s="414">
        <v>45</v>
      </c>
      <c r="AY563" s="414">
        <v>46</v>
      </c>
      <c r="AZ563" s="414">
        <v>47</v>
      </c>
      <c r="BA563" s="414">
        <v>48</v>
      </c>
      <c r="BB563" s="414">
        <v>49</v>
      </c>
      <c r="BC563" s="414">
        <v>50</v>
      </c>
      <c r="BD563" s="414">
        <v>51</v>
      </c>
      <c r="BE563" s="414">
        <v>52</v>
      </c>
      <c r="BF563" s="414">
        <v>53</v>
      </c>
      <c r="BG563" s="414">
        <v>54</v>
      </c>
      <c r="BH563" s="414">
        <v>55</v>
      </c>
      <c r="BI563" s="414">
        <v>56</v>
      </c>
      <c r="BJ563" s="414">
        <v>57</v>
      </c>
      <c r="BK563" s="414">
        <v>58</v>
      </c>
      <c r="BL563" s="414">
        <v>59</v>
      </c>
      <c r="BM563" s="414">
        <v>60</v>
      </c>
      <c r="BN563" s="414">
        <v>61</v>
      </c>
      <c r="BO563" s="414">
        <v>62</v>
      </c>
      <c r="BP563" s="414">
        <v>63</v>
      </c>
      <c r="BQ563" s="414">
        <v>64</v>
      </c>
      <c r="BR563" s="414">
        <v>65</v>
      </c>
      <c r="BS563" s="414">
        <v>66</v>
      </c>
      <c r="BT563" s="414">
        <v>67</v>
      </c>
      <c r="BU563" s="414">
        <v>68</v>
      </c>
      <c r="BV563" s="414">
        <v>69</v>
      </c>
      <c r="BW563" s="414">
        <v>70</v>
      </c>
      <c r="BX563" s="414">
        <v>71</v>
      </c>
      <c r="BY563" s="414">
        <v>72</v>
      </c>
      <c r="BZ563" s="414">
        <v>73</v>
      </c>
      <c r="CA563" s="414">
        <v>74</v>
      </c>
      <c r="CB563" s="414">
        <v>75</v>
      </c>
      <c r="CC563" s="414">
        <v>76</v>
      </c>
      <c r="CD563" s="414">
        <v>77</v>
      </c>
      <c r="CE563" s="414">
        <v>78</v>
      </c>
      <c r="CF563" s="414">
        <v>79</v>
      </c>
      <c r="CG563" s="414">
        <v>80</v>
      </c>
      <c r="CH563" s="414">
        <v>81</v>
      </c>
      <c r="CI563" s="414">
        <v>82</v>
      </c>
      <c r="CJ563" s="414">
        <v>83</v>
      </c>
      <c r="CK563" s="414">
        <v>84</v>
      </c>
      <c r="CL563" s="414">
        <v>85</v>
      </c>
      <c r="CM563" s="414">
        <v>86</v>
      </c>
      <c r="CN563" s="414">
        <v>87</v>
      </c>
      <c r="CO563" s="414">
        <v>88</v>
      </c>
      <c r="CP563" s="414">
        <v>89</v>
      </c>
      <c r="CQ563" s="414">
        <v>90</v>
      </c>
      <c r="CR563" s="414">
        <v>91</v>
      </c>
      <c r="CS563" s="414">
        <v>92</v>
      </c>
      <c r="CT563" s="414">
        <v>93</v>
      </c>
      <c r="CU563" s="414">
        <v>94</v>
      </c>
      <c r="CV563" s="414">
        <v>95</v>
      </c>
      <c r="CW563" s="414">
        <v>96</v>
      </c>
      <c r="CX563" s="414">
        <v>97</v>
      </c>
      <c r="CY563" s="414">
        <v>98</v>
      </c>
      <c r="CZ563" s="414">
        <v>99</v>
      </c>
      <c r="DA563" s="414">
        <v>100</v>
      </c>
      <c r="DB563" s="414">
        <v>101</v>
      </c>
      <c r="DC563" s="414">
        <v>102</v>
      </c>
      <c r="DD563" s="414">
        <v>103</v>
      </c>
      <c r="DE563" s="414">
        <v>104</v>
      </c>
      <c r="DF563" s="414">
        <v>105</v>
      </c>
      <c r="DG563" s="414">
        <v>106</v>
      </c>
      <c r="DH563" s="414">
        <v>107</v>
      </c>
      <c r="DI563" s="414">
        <v>108</v>
      </c>
      <c r="DJ563" s="414">
        <v>109</v>
      </c>
      <c r="DK563" s="414">
        <v>110</v>
      </c>
      <c r="DL563" s="414">
        <v>111</v>
      </c>
      <c r="DM563" s="414">
        <v>112</v>
      </c>
      <c r="DN563" s="414">
        <v>113</v>
      </c>
      <c r="DO563" s="414">
        <v>114</v>
      </c>
      <c r="DP563" s="414">
        <v>115</v>
      </c>
    </row>
    <row r="564" spans="4:124" x14ac:dyDescent="0.2">
      <c r="E564" s="414" t="s">
        <v>157</v>
      </c>
      <c r="F564" s="414">
        <v>90</v>
      </c>
      <c r="G564" s="414">
        <v>20</v>
      </c>
      <c r="H564" s="414">
        <v>65</v>
      </c>
      <c r="I564" s="414">
        <v>72</v>
      </c>
      <c r="J564" s="414">
        <v>27</v>
      </c>
      <c r="K564" s="414">
        <v>9</v>
      </c>
      <c r="L564" s="414">
        <v>38</v>
      </c>
      <c r="M564" s="414">
        <v>97</v>
      </c>
      <c r="N564" s="414">
        <v>66</v>
      </c>
      <c r="O564" s="414">
        <v>1</v>
      </c>
      <c r="P564" s="414">
        <v>39</v>
      </c>
      <c r="Q564" s="414">
        <v>113</v>
      </c>
      <c r="R564" s="414">
        <v>49</v>
      </c>
      <c r="S564" s="414">
        <v>43</v>
      </c>
      <c r="T564" s="414">
        <v>21</v>
      </c>
      <c r="U564" s="414">
        <v>99</v>
      </c>
      <c r="V564" s="414">
        <v>28</v>
      </c>
      <c r="W564" s="414">
        <v>42</v>
      </c>
      <c r="X564" s="414">
        <v>77</v>
      </c>
      <c r="Y564" s="414">
        <v>6</v>
      </c>
      <c r="Z564" s="414">
        <v>15</v>
      </c>
      <c r="AA564" s="414">
        <v>58</v>
      </c>
      <c r="AB564" s="414">
        <v>50</v>
      </c>
      <c r="AC564" s="414">
        <v>16</v>
      </c>
      <c r="AD564" s="414">
        <v>36</v>
      </c>
      <c r="AE564" s="414">
        <v>110</v>
      </c>
      <c r="AF564" s="414">
        <v>23</v>
      </c>
      <c r="AG564" s="414">
        <v>12</v>
      </c>
      <c r="AH564" s="414">
        <v>71</v>
      </c>
      <c r="AI564" s="414">
        <v>93</v>
      </c>
      <c r="AJ564" s="414">
        <v>35</v>
      </c>
      <c r="AK564" s="414">
        <v>68</v>
      </c>
      <c r="AL564" s="414">
        <v>89</v>
      </c>
      <c r="AM564" s="414">
        <v>102</v>
      </c>
      <c r="AN564" s="414">
        <v>82</v>
      </c>
      <c r="AO564" s="414">
        <v>105</v>
      </c>
      <c r="AP564" s="414">
        <v>108</v>
      </c>
      <c r="AQ564" s="414">
        <v>55</v>
      </c>
      <c r="AR564" s="414">
        <v>11</v>
      </c>
      <c r="AS564" s="414">
        <v>87</v>
      </c>
      <c r="AT564" s="414">
        <v>114</v>
      </c>
      <c r="AU564" s="414">
        <v>10</v>
      </c>
      <c r="AV564" s="414">
        <v>14</v>
      </c>
      <c r="AW564" s="414">
        <v>73</v>
      </c>
      <c r="AX564" s="414">
        <v>47</v>
      </c>
      <c r="AY564" s="414">
        <v>70</v>
      </c>
      <c r="AZ564" s="414">
        <v>53</v>
      </c>
      <c r="BA564" s="414">
        <v>74</v>
      </c>
      <c r="BB564" s="414">
        <v>96</v>
      </c>
      <c r="BC564" s="414">
        <v>112</v>
      </c>
      <c r="BD564" s="414">
        <v>34</v>
      </c>
      <c r="BE564" s="414">
        <v>24</v>
      </c>
      <c r="BF564" s="414">
        <v>30</v>
      </c>
      <c r="BG564" s="414">
        <v>101</v>
      </c>
      <c r="BH564" s="414">
        <v>48</v>
      </c>
      <c r="BI564" s="414">
        <v>115</v>
      </c>
      <c r="BJ564" s="414">
        <v>100</v>
      </c>
      <c r="BK564" s="414">
        <v>17</v>
      </c>
      <c r="BL564" s="414">
        <v>37</v>
      </c>
      <c r="BM564" s="414">
        <v>86</v>
      </c>
      <c r="BN564" s="414">
        <v>59</v>
      </c>
      <c r="BO564" s="414">
        <v>78</v>
      </c>
      <c r="BP564" s="414">
        <v>25</v>
      </c>
      <c r="BQ564" s="414">
        <v>81</v>
      </c>
      <c r="BR564" s="414">
        <v>26</v>
      </c>
      <c r="BS564" s="414">
        <v>45</v>
      </c>
      <c r="BT564" s="414">
        <v>80</v>
      </c>
      <c r="BU564" s="414">
        <v>52</v>
      </c>
      <c r="BV564" s="414">
        <v>61</v>
      </c>
      <c r="BW564" s="414">
        <v>83</v>
      </c>
      <c r="BX564" s="414">
        <v>69</v>
      </c>
      <c r="BY564" s="414">
        <v>85</v>
      </c>
      <c r="BZ564" s="414">
        <v>5</v>
      </c>
      <c r="CA564" s="414">
        <v>31</v>
      </c>
      <c r="CB564" s="414">
        <v>51</v>
      </c>
      <c r="CC564" s="414">
        <v>95</v>
      </c>
      <c r="CD564" s="414">
        <v>88</v>
      </c>
      <c r="CE564" s="414">
        <v>62</v>
      </c>
      <c r="CF564" s="414">
        <v>32</v>
      </c>
      <c r="CG564" s="414">
        <v>106</v>
      </c>
      <c r="CH564" s="414">
        <v>109</v>
      </c>
      <c r="CI564" s="414">
        <v>103</v>
      </c>
      <c r="CJ564" s="414">
        <v>64</v>
      </c>
      <c r="CK564" s="414">
        <v>3</v>
      </c>
      <c r="CL564" s="414">
        <v>46</v>
      </c>
      <c r="CM564" s="414">
        <v>94</v>
      </c>
      <c r="CN564" s="414">
        <v>40</v>
      </c>
      <c r="CO564" s="414">
        <v>75</v>
      </c>
      <c r="CP564" s="414">
        <v>33</v>
      </c>
      <c r="CQ564" s="414">
        <v>111</v>
      </c>
      <c r="CR564" s="414">
        <v>19</v>
      </c>
      <c r="CS564" s="414">
        <v>104</v>
      </c>
      <c r="CT564" s="414">
        <v>7</v>
      </c>
      <c r="CU564" s="414">
        <v>107</v>
      </c>
      <c r="CV564" s="414">
        <v>76</v>
      </c>
      <c r="CW564" s="414">
        <v>79</v>
      </c>
      <c r="CX564" s="414">
        <v>98</v>
      </c>
      <c r="CY564" s="414">
        <v>22</v>
      </c>
      <c r="CZ564" s="414">
        <v>91</v>
      </c>
      <c r="DA564" s="414">
        <v>57</v>
      </c>
      <c r="DB564" s="414">
        <v>84</v>
      </c>
      <c r="DC564" s="414">
        <v>60</v>
      </c>
      <c r="DD564" s="414">
        <v>92</v>
      </c>
      <c r="DE564" s="414">
        <v>8</v>
      </c>
      <c r="DF564" s="414">
        <v>41</v>
      </c>
      <c r="DG564" s="414">
        <v>54</v>
      </c>
      <c r="DH564" s="414">
        <v>18</v>
      </c>
      <c r="DI564" s="414">
        <v>2</v>
      </c>
      <c r="DJ564" s="414">
        <v>67</v>
      </c>
      <c r="DK564" s="414">
        <v>56</v>
      </c>
      <c r="DL564" s="414">
        <v>44</v>
      </c>
      <c r="DM564" s="414">
        <v>4</v>
      </c>
      <c r="DN564" s="414">
        <v>29</v>
      </c>
      <c r="DO564" s="414">
        <v>63</v>
      </c>
      <c r="DP564" s="414">
        <v>13</v>
      </c>
    </row>
    <row r="567" spans="4:124" x14ac:dyDescent="0.2">
      <c r="D567" s="433">
        <v>116</v>
      </c>
      <c r="E567" s="433" t="s">
        <v>179</v>
      </c>
    </row>
    <row r="568" spans="4:124" x14ac:dyDescent="0.2">
      <c r="E568" s="414" t="s">
        <v>130</v>
      </c>
      <c r="F568" s="414">
        <v>1</v>
      </c>
      <c r="G568" s="414">
        <v>2</v>
      </c>
      <c r="H568" s="414">
        <v>3</v>
      </c>
      <c r="I568" s="414">
        <v>4</v>
      </c>
      <c r="J568" s="414">
        <v>5</v>
      </c>
      <c r="K568" s="414">
        <v>6</v>
      </c>
      <c r="L568" s="414">
        <v>7</v>
      </c>
      <c r="M568" s="414">
        <v>8</v>
      </c>
      <c r="N568" s="414">
        <v>9</v>
      </c>
      <c r="O568" s="414">
        <v>10</v>
      </c>
      <c r="P568" s="414">
        <v>11</v>
      </c>
      <c r="Q568" s="414">
        <v>12</v>
      </c>
      <c r="R568" s="414">
        <v>13</v>
      </c>
      <c r="S568" s="414">
        <v>14</v>
      </c>
      <c r="T568" s="414">
        <v>15</v>
      </c>
      <c r="U568" s="414">
        <v>16</v>
      </c>
      <c r="V568" s="414">
        <v>17</v>
      </c>
      <c r="W568" s="414">
        <v>18</v>
      </c>
      <c r="X568" s="414">
        <v>19</v>
      </c>
      <c r="Y568" s="414">
        <v>20</v>
      </c>
      <c r="Z568" s="414">
        <v>21</v>
      </c>
      <c r="AA568" s="414">
        <v>22</v>
      </c>
      <c r="AB568" s="414">
        <v>23</v>
      </c>
      <c r="AC568" s="414">
        <v>24</v>
      </c>
      <c r="AD568" s="414">
        <v>25</v>
      </c>
      <c r="AE568" s="414">
        <v>26</v>
      </c>
      <c r="AF568" s="414">
        <v>27</v>
      </c>
      <c r="AG568" s="414">
        <v>28</v>
      </c>
      <c r="AH568" s="414">
        <v>29</v>
      </c>
      <c r="AI568" s="414">
        <v>30</v>
      </c>
      <c r="AJ568" s="414">
        <v>31</v>
      </c>
      <c r="AK568" s="414">
        <v>32</v>
      </c>
      <c r="AL568" s="414">
        <v>33</v>
      </c>
      <c r="AM568" s="414">
        <v>34</v>
      </c>
      <c r="AN568" s="414">
        <v>35</v>
      </c>
      <c r="AO568" s="414">
        <v>36</v>
      </c>
      <c r="AP568" s="414">
        <v>37</v>
      </c>
      <c r="AQ568" s="414">
        <v>38</v>
      </c>
      <c r="AR568" s="414">
        <v>39</v>
      </c>
      <c r="AS568" s="414">
        <v>40</v>
      </c>
      <c r="AT568" s="414">
        <v>41</v>
      </c>
      <c r="AU568" s="414">
        <v>42</v>
      </c>
      <c r="AV568" s="414">
        <v>43</v>
      </c>
      <c r="AW568" s="414">
        <v>44</v>
      </c>
      <c r="AX568" s="414">
        <v>45</v>
      </c>
      <c r="AY568" s="414">
        <v>46</v>
      </c>
      <c r="AZ568" s="414">
        <v>47</v>
      </c>
      <c r="BA568" s="414">
        <v>48</v>
      </c>
      <c r="BB568" s="414">
        <v>49</v>
      </c>
      <c r="BC568" s="414">
        <v>50</v>
      </c>
      <c r="BD568" s="414">
        <v>51</v>
      </c>
      <c r="BE568" s="414">
        <v>52</v>
      </c>
      <c r="BF568" s="414">
        <v>53</v>
      </c>
      <c r="BG568" s="414">
        <v>54</v>
      </c>
      <c r="BH568" s="414">
        <v>55</v>
      </c>
      <c r="BI568" s="414">
        <v>56</v>
      </c>
      <c r="BJ568" s="414">
        <v>57</v>
      </c>
      <c r="BK568" s="414">
        <v>58</v>
      </c>
      <c r="BL568" s="414">
        <v>59</v>
      </c>
      <c r="BM568" s="414">
        <v>60</v>
      </c>
      <c r="BN568" s="414">
        <v>61</v>
      </c>
      <c r="BO568" s="414">
        <v>62</v>
      </c>
      <c r="BP568" s="414">
        <v>63</v>
      </c>
      <c r="BQ568" s="414">
        <v>64</v>
      </c>
      <c r="BR568" s="414">
        <v>65</v>
      </c>
      <c r="BS568" s="414">
        <v>66</v>
      </c>
      <c r="BT568" s="414">
        <v>67</v>
      </c>
      <c r="BU568" s="414">
        <v>68</v>
      </c>
      <c r="BV568" s="414">
        <v>69</v>
      </c>
      <c r="BW568" s="414">
        <v>70</v>
      </c>
      <c r="BX568" s="414">
        <v>71</v>
      </c>
      <c r="BY568" s="414">
        <v>72</v>
      </c>
      <c r="BZ568" s="414">
        <v>73</v>
      </c>
      <c r="CA568" s="414">
        <v>74</v>
      </c>
      <c r="CB568" s="414">
        <v>75</v>
      </c>
      <c r="CC568" s="414">
        <v>76</v>
      </c>
      <c r="CD568" s="414">
        <v>77</v>
      </c>
      <c r="CE568" s="414">
        <v>78</v>
      </c>
      <c r="CF568" s="414">
        <v>79</v>
      </c>
      <c r="CG568" s="414">
        <v>80</v>
      </c>
      <c r="CH568" s="414">
        <v>81</v>
      </c>
      <c r="CI568" s="414">
        <v>82</v>
      </c>
      <c r="CJ568" s="414">
        <v>83</v>
      </c>
      <c r="CK568" s="414">
        <v>84</v>
      </c>
      <c r="CL568" s="414">
        <v>85</v>
      </c>
      <c r="CM568" s="414">
        <v>86</v>
      </c>
      <c r="CN568" s="414">
        <v>87</v>
      </c>
      <c r="CO568" s="414">
        <v>88</v>
      </c>
      <c r="CP568" s="414">
        <v>89</v>
      </c>
      <c r="CQ568" s="414">
        <v>90</v>
      </c>
      <c r="CR568" s="414">
        <v>91</v>
      </c>
      <c r="CS568" s="414">
        <v>92</v>
      </c>
      <c r="CT568" s="414">
        <v>93</v>
      </c>
      <c r="CU568" s="414">
        <v>94</v>
      </c>
      <c r="CV568" s="414">
        <v>95</v>
      </c>
      <c r="CW568" s="414">
        <v>96</v>
      </c>
      <c r="CX568" s="414">
        <v>97</v>
      </c>
      <c r="CY568" s="414">
        <v>98</v>
      </c>
      <c r="CZ568" s="414">
        <v>99</v>
      </c>
      <c r="DA568" s="414">
        <v>100</v>
      </c>
      <c r="DB568" s="414">
        <v>101</v>
      </c>
      <c r="DC568" s="414">
        <v>102</v>
      </c>
      <c r="DD568" s="414">
        <v>103</v>
      </c>
      <c r="DE568" s="414">
        <v>104</v>
      </c>
      <c r="DG568" s="414">
        <v>105</v>
      </c>
      <c r="DH568" s="414">
        <v>106</v>
      </c>
      <c r="DI568" s="414">
        <v>107</v>
      </c>
      <c r="DJ568" s="414">
        <v>108</v>
      </c>
      <c r="DL568" s="414">
        <v>109</v>
      </c>
      <c r="DM568" s="414">
        <v>110</v>
      </c>
      <c r="DN568" s="414">
        <v>111</v>
      </c>
      <c r="DO568" s="414">
        <v>112</v>
      </c>
      <c r="DQ568" s="414">
        <v>113</v>
      </c>
      <c r="DR568" s="414">
        <v>114</v>
      </c>
      <c r="DS568" s="414">
        <v>115</v>
      </c>
      <c r="DT568" s="414">
        <v>116</v>
      </c>
    </row>
    <row r="569" spans="4:124" x14ac:dyDescent="0.2">
      <c r="E569" s="414" t="s">
        <v>157</v>
      </c>
      <c r="F569" s="414">
        <v>15</v>
      </c>
      <c r="G569" s="414">
        <v>88</v>
      </c>
      <c r="H569" s="414">
        <v>10</v>
      </c>
      <c r="I569" s="414">
        <v>26</v>
      </c>
      <c r="J569" s="414">
        <v>111</v>
      </c>
      <c r="K569" s="414">
        <v>75</v>
      </c>
      <c r="L569" s="414">
        <v>39</v>
      </c>
      <c r="M569" s="414">
        <v>82</v>
      </c>
      <c r="N569" s="414">
        <v>106</v>
      </c>
      <c r="O569" s="414">
        <v>33</v>
      </c>
      <c r="P569" s="414">
        <v>85</v>
      </c>
      <c r="Q569" s="414">
        <v>115</v>
      </c>
      <c r="R569" s="414">
        <v>112</v>
      </c>
      <c r="S569" s="414">
        <v>18</v>
      </c>
      <c r="T569" s="414">
        <v>62</v>
      </c>
      <c r="U569" s="414">
        <v>49</v>
      </c>
      <c r="V569" s="414">
        <v>68</v>
      </c>
      <c r="W569" s="414">
        <v>102</v>
      </c>
      <c r="X569" s="414">
        <v>8</v>
      </c>
      <c r="Y569" s="414">
        <v>38</v>
      </c>
      <c r="Z569" s="414">
        <v>94</v>
      </c>
      <c r="AA569" s="414">
        <v>63</v>
      </c>
      <c r="AB569" s="414">
        <v>108</v>
      </c>
      <c r="AC569" s="414">
        <v>56</v>
      </c>
      <c r="AD569" s="414">
        <v>22</v>
      </c>
      <c r="AE569" s="414">
        <v>4</v>
      </c>
      <c r="AF569" s="414">
        <v>48</v>
      </c>
      <c r="AG569" s="414">
        <v>52</v>
      </c>
      <c r="AH569" s="414">
        <v>76</v>
      </c>
      <c r="AI569" s="414">
        <v>101</v>
      </c>
      <c r="AJ569" s="414">
        <v>70</v>
      </c>
      <c r="AK569" s="414">
        <v>103</v>
      </c>
      <c r="AL569" s="414">
        <v>27</v>
      </c>
      <c r="AM569" s="414">
        <v>41</v>
      </c>
      <c r="AN569" s="414">
        <v>107</v>
      </c>
      <c r="AO569" s="414">
        <v>25</v>
      </c>
      <c r="AP569" s="414">
        <v>53</v>
      </c>
      <c r="AQ569" s="414">
        <v>7</v>
      </c>
      <c r="AR569" s="414">
        <v>81</v>
      </c>
      <c r="AS569" s="414">
        <v>17</v>
      </c>
      <c r="AT569" s="414">
        <v>104</v>
      </c>
      <c r="AU569" s="414">
        <v>35</v>
      </c>
      <c r="AV569" s="414">
        <v>110</v>
      </c>
      <c r="AW569" s="414">
        <v>11</v>
      </c>
      <c r="AX569" s="414">
        <v>51</v>
      </c>
      <c r="AY569" s="414">
        <v>30</v>
      </c>
      <c r="AZ569" s="414">
        <v>64</v>
      </c>
      <c r="BA569" s="414">
        <v>72</v>
      </c>
      <c r="BB569" s="414">
        <v>1</v>
      </c>
      <c r="BC569" s="414">
        <v>86</v>
      </c>
      <c r="BD569" s="414">
        <v>24</v>
      </c>
      <c r="BE569" s="414">
        <v>95</v>
      </c>
      <c r="BF569" s="414">
        <v>37</v>
      </c>
      <c r="BG569" s="414">
        <v>77</v>
      </c>
      <c r="BH569" s="414">
        <v>46</v>
      </c>
      <c r="BI569" s="414">
        <v>44</v>
      </c>
      <c r="BJ569" s="414">
        <v>98</v>
      </c>
      <c r="BK569" s="414">
        <v>89</v>
      </c>
      <c r="BL569" s="414">
        <v>58</v>
      </c>
      <c r="BM569" s="414">
        <v>23</v>
      </c>
      <c r="BN569" s="414">
        <v>90</v>
      </c>
      <c r="BO569" s="414">
        <v>19</v>
      </c>
      <c r="BP569" s="414">
        <v>69</v>
      </c>
      <c r="BQ569" s="414">
        <v>61</v>
      </c>
      <c r="BR569" s="414">
        <v>28</v>
      </c>
      <c r="BS569" s="414">
        <v>55</v>
      </c>
      <c r="BT569" s="414">
        <v>73</v>
      </c>
      <c r="BU569" s="414">
        <v>57</v>
      </c>
      <c r="BV569" s="414">
        <v>16</v>
      </c>
      <c r="BW569" s="414">
        <v>43</v>
      </c>
      <c r="BX569" s="414">
        <v>60</v>
      </c>
      <c r="BY569" s="414">
        <v>9</v>
      </c>
      <c r="BZ569" s="414">
        <v>97</v>
      </c>
      <c r="CA569" s="414">
        <v>32</v>
      </c>
      <c r="CB569" s="414">
        <v>113</v>
      </c>
      <c r="CC569" s="414">
        <v>29</v>
      </c>
      <c r="CD569" s="414">
        <v>78</v>
      </c>
      <c r="CE569" s="414">
        <v>100</v>
      </c>
      <c r="CF569" s="414">
        <v>109</v>
      </c>
      <c r="CG569" s="414">
        <v>6</v>
      </c>
      <c r="CH569" s="414">
        <v>116</v>
      </c>
      <c r="CI569" s="414">
        <v>93</v>
      </c>
      <c r="CJ569" s="414">
        <v>2</v>
      </c>
      <c r="CK569" s="414">
        <v>31</v>
      </c>
      <c r="CL569" s="414">
        <v>105</v>
      </c>
      <c r="CM569" s="414">
        <v>59</v>
      </c>
      <c r="CN569" s="414">
        <v>99</v>
      </c>
      <c r="CO569" s="414">
        <v>114</v>
      </c>
      <c r="CP569" s="414">
        <v>13</v>
      </c>
      <c r="CQ569" s="414">
        <v>47</v>
      </c>
      <c r="CR569" s="414">
        <v>14</v>
      </c>
      <c r="CS569" s="414">
        <v>83</v>
      </c>
      <c r="CT569" s="414">
        <v>34</v>
      </c>
      <c r="CU569" s="414">
        <v>21</v>
      </c>
      <c r="CV569" s="414">
        <v>36</v>
      </c>
      <c r="CW569" s="414">
        <v>65</v>
      </c>
      <c r="CX569" s="414">
        <v>40</v>
      </c>
      <c r="CY569" s="414">
        <v>42</v>
      </c>
      <c r="CZ569" s="414">
        <v>87</v>
      </c>
      <c r="DA569" s="414">
        <v>91</v>
      </c>
      <c r="DB569" s="414">
        <v>79</v>
      </c>
      <c r="DC569" s="414">
        <v>20</v>
      </c>
      <c r="DD569" s="414">
        <v>74</v>
      </c>
      <c r="DE569" s="414">
        <v>66</v>
      </c>
      <c r="DG569" s="414">
        <v>84</v>
      </c>
      <c r="DH569" s="414">
        <v>54</v>
      </c>
      <c r="DI569" s="414">
        <v>67</v>
      </c>
      <c r="DJ569" s="414">
        <v>71</v>
      </c>
      <c r="DL569" s="414">
        <v>45</v>
      </c>
      <c r="DM569" s="414">
        <v>5</v>
      </c>
      <c r="DN569" s="414">
        <v>50</v>
      </c>
      <c r="DO569" s="414">
        <v>12</v>
      </c>
      <c r="DQ569" s="414">
        <v>80</v>
      </c>
      <c r="DR569" s="414">
        <v>3</v>
      </c>
      <c r="DS569" s="414">
        <v>92</v>
      </c>
      <c r="DT569" s="414">
        <v>96</v>
      </c>
    </row>
    <row r="572" spans="4:124" x14ac:dyDescent="0.2">
      <c r="D572" s="433">
        <v>117</v>
      </c>
      <c r="E572" s="433" t="s">
        <v>179</v>
      </c>
    </row>
    <row r="573" spans="4:124" x14ac:dyDescent="0.2">
      <c r="E573" s="414" t="s">
        <v>130</v>
      </c>
      <c r="F573" s="414">
        <v>1</v>
      </c>
      <c r="G573" s="414">
        <v>2</v>
      </c>
      <c r="H573" s="414">
        <v>3</v>
      </c>
      <c r="I573" s="414">
        <v>4</v>
      </c>
      <c r="J573" s="414">
        <v>5</v>
      </c>
      <c r="K573" s="414">
        <v>6</v>
      </c>
      <c r="L573" s="414">
        <v>7</v>
      </c>
      <c r="M573" s="414">
        <v>8</v>
      </c>
      <c r="N573" s="414">
        <v>9</v>
      </c>
      <c r="O573" s="414">
        <v>10</v>
      </c>
      <c r="P573" s="414">
        <v>11</v>
      </c>
      <c r="Q573" s="414">
        <v>12</v>
      </c>
      <c r="R573" s="414">
        <v>13</v>
      </c>
      <c r="S573" s="414">
        <v>14</v>
      </c>
      <c r="T573" s="414">
        <v>15</v>
      </c>
      <c r="U573" s="414">
        <v>16</v>
      </c>
      <c r="V573" s="414">
        <v>17</v>
      </c>
      <c r="W573" s="414">
        <v>18</v>
      </c>
      <c r="X573" s="414">
        <v>19</v>
      </c>
      <c r="Y573" s="414">
        <v>20</v>
      </c>
      <c r="Z573" s="414">
        <v>21</v>
      </c>
      <c r="AA573" s="414">
        <v>22</v>
      </c>
      <c r="AB573" s="414">
        <v>23</v>
      </c>
      <c r="AC573" s="414">
        <v>24</v>
      </c>
      <c r="AD573" s="414">
        <v>25</v>
      </c>
      <c r="AE573" s="414">
        <v>26</v>
      </c>
      <c r="AF573" s="414">
        <v>27</v>
      </c>
      <c r="AG573" s="414">
        <v>28</v>
      </c>
      <c r="AH573" s="414">
        <v>29</v>
      </c>
      <c r="AI573" s="414">
        <v>30</v>
      </c>
      <c r="AJ573" s="414">
        <v>31</v>
      </c>
      <c r="AK573" s="414">
        <v>32</v>
      </c>
      <c r="AL573" s="414">
        <v>33</v>
      </c>
      <c r="AM573" s="414">
        <v>34</v>
      </c>
      <c r="AN573" s="414">
        <v>35</v>
      </c>
      <c r="AO573" s="414">
        <v>36</v>
      </c>
      <c r="AP573" s="414">
        <v>37</v>
      </c>
      <c r="AQ573" s="414">
        <v>38</v>
      </c>
      <c r="AR573" s="414">
        <v>39</v>
      </c>
      <c r="AS573" s="414">
        <v>40</v>
      </c>
      <c r="AT573" s="414">
        <v>41</v>
      </c>
      <c r="AU573" s="414">
        <v>42</v>
      </c>
      <c r="AV573" s="414">
        <v>43</v>
      </c>
      <c r="AW573" s="414">
        <v>44</v>
      </c>
      <c r="AX573" s="414">
        <v>45</v>
      </c>
      <c r="AY573" s="414">
        <v>46</v>
      </c>
      <c r="AZ573" s="414">
        <v>47</v>
      </c>
      <c r="BA573" s="414">
        <v>48</v>
      </c>
      <c r="BB573" s="414">
        <v>49</v>
      </c>
      <c r="BC573" s="414">
        <v>50</v>
      </c>
      <c r="BD573" s="414">
        <v>51</v>
      </c>
      <c r="BE573" s="414">
        <v>52</v>
      </c>
      <c r="BF573" s="414">
        <v>53</v>
      </c>
      <c r="BG573" s="414">
        <v>54</v>
      </c>
      <c r="BH573" s="414">
        <v>55</v>
      </c>
      <c r="BI573" s="414">
        <v>56</v>
      </c>
      <c r="BJ573" s="414">
        <v>57</v>
      </c>
      <c r="BK573" s="414">
        <v>58</v>
      </c>
      <c r="BL573" s="414">
        <v>59</v>
      </c>
      <c r="BM573" s="414">
        <v>60</v>
      </c>
      <c r="BN573" s="414">
        <v>61</v>
      </c>
      <c r="BO573" s="414">
        <v>62</v>
      </c>
      <c r="BP573" s="414">
        <v>63</v>
      </c>
      <c r="BQ573" s="414">
        <v>64</v>
      </c>
      <c r="BR573" s="414">
        <v>65</v>
      </c>
      <c r="BS573" s="414">
        <v>66</v>
      </c>
      <c r="BT573" s="414">
        <v>67</v>
      </c>
      <c r="BU573" s="414">
        <v>68</v>
      </c>
      <c r="BV573" s="414">
        <v>69</v>
      </c>
      <c r="BW573" s="414">
        <v>70</v>
      </c>
      <c r="BX573" s="414">
        <v>71</v>
      </c>
      <c r="BY573" s="414">
        <v>72</v>
      </c>
      <c r="BZ573" s="414">
        <v>73</v>
      </c>
      <c r="CA573" s="414">
        <v>74</v>
      </c>
      <c r="CB573" s="414">
        <v>75</v>
      </c>
      <c r="CC573" s="414">
        <v>76</v>
      </c>
      <c r="CD573" s="414">
        <v>77</v>
      </c>
      <c r="CE573" s="414">
        <v>78</v>
      </c>
      <c r="CF573" s="414">
        <v>79</v>
      </c>
      <c r="CG573" s="414">
        <v>80</v>
      </c>
      <c r="CH573" s="414">
        <v>81</v>
      </c>
      <c r="CI573" s="414">
        <v>82</v>
      </c>
      <c r="CJ573" s="414">
        <v>83</v>
      </c>
      <c r="CK573" s="414">
        <v>84</v>
      </c>
      <c r="CL573" s="414">
        <v>85</v>
      </c>
      <c r="CM573" s="414">
        <v>86</v>
      </c>
      <c r="CN573" s="414">
        <v>87</v>
      </c>
      <c r="CO573" s="414">
        <v>88</v>
      </c>
      <c r="CP573" s="414">
        <v>89</v>
      </c>
      <c r="CQ573" s="414">
        <v>90</v>
      </c>
      <c r="CR573" s="414">
        <v>91</v>
      </c>
      <c r="CS573" s="414">
        <v>92</v>
      </c>
      <c r="CT573" s="414">
        <v>93</v>
      </c>
      <c r="CU573" s="414">
        <v>94</v>
      </c>
      <c r="CV573" s="414">
        <v>95</v>
      </c>
      <c r="CW573" s="414">
        <v>96</v>
      </c>
      <c r="CX573" s="414">
        <v>97</v>
      </c>
      <c r="CY573" s="414">
        <v>98</v>
      </c>
      <c r="CZ573" s="414">
        <v>99</v>
      </c>
      <c r="DA573" s="414">
        <v>100</v>
      </c>
      <c r="DB573" s="414">
        <v>101</v>
      </c>
      <c r="DC573" s="414">
        <v>102</v>
      </c>
      <c r="DD573" s="414">
        <v>103</v>
      </c>
      <c r="DE573" s="414">
        <v>104</v>
      </c>
      <c r="DF573" s="414">
        <v>105</v>
      </c>
      <c r="DG573" s="414">
        <v>106</v>
      </c>
      <c r="DH573" s="414">
        <v>107</v>
      </c>
      <c r="DI573" s="414">
        <v>108</v>
      </c>
      <c r="DJ573" s="414">
        <v>109</v>
      </c>
      <c r="DL573" s="414">
        <v>110</v>
      </c>
      <c r="DM573" s="414">
        <v>111</v>
      </c>
      <c r="DN573" s="414">
        <v>112</v>
      </c>
      <c r="DO573" s="414">
        <v>113</v>
      </c>
      <c r="DQ573" s="414">
        <v>114</v>
      </c>
      <c r="DR573" s="414">
        <v>115</v>
      </c>
      <c r="DS573" s="414">
        <v>116</v>
      </c>
      <c r="DT573" s="414">
        <v>117</v>
      </c>
    </row>
    <row r="574" spans="4:124" x14ac:dyDescent="0.2">
      <c r="E574" s="414" t="s">
        <v>157</v>
      </c>
      <c r="F574" s="414">
        <v>117</v>
      </c>
      <c r="G574" s="414">
        <v>70</v>
      </c>
      <c r="H574" s="414">
        <v>55</v>
      </c>
      <c r="I574" s="414">
        <v>81</v>
      </c>
      <c r="J574" s="414">
        <v>97</v>
      </c>
      <c r="K574" s="414">
        <v>5</v>
      </c>
      <c r="L574" s="414">
        <v>88</v>
      </c>
      <c r="M574" s="414">
        <v>67</v>
      </c>
      <c r="N574" s="414">
        <v>16</v>
      </c>
      <c r="O574" s="414">
        <v>32</v>
      </c>
      <c r="P574" s="414">
        <v>94</v>
      </c>
      <c r="Q574" s="414">
        <v>43</v>
      </c>
      <c r="R574" s="414">
        <v>39</v>
      </c>
      <c r="S574" s="414">
        <v>48</v>
      </c>
      <c r="T574" s="414">
        <v>110</v>
      </c>
      <c r="U574" s="414">
        <v>74</v>
      </c>
      <c r="V574" s="414">
        <v>78</v>
      </c>
      <c r="W574" s="414">
        <v>57</v>
      </c>
      <c r="X574" s="414">
        <v>103</v>
      </c>
      <c r="Y574" s="414">
        <v>86</v>
      </c>
      <c r="Z574" s="414">
        <v>99</v>
      </c>
      <c r="AA574" s="414">
        <v>93</v>
      </c>
      <c r="AB574" s="414">
        <v>52</v>
      </c>
      <c r="AC574" s="414">
        <v>3</v>
      </c>
      <c r="AD574" s="414">
        <v>66</v>
      </c>
      <c r="AE574" s="414">
        <v>90</v>
      </c>
      <c r="AF574" s="414">
        <v>68</v>
      </c>
      <c r="AG574" s="414">
        <v>59</v>
      </c>
      <c r="AH574" s="414">
        <v>41</v>
      </c>
      <c r="AI574" s="414">
        <v>46</v>
      </c>
      <c r="AJ574" s="414">
        <v>24</v>
      </c>
      <c r="AK574" s="414">
        <v>83</v>
      </c>
      <c r="AL574" s="414">
        <v>17</v>
      </c>
      <c r="AM574" s="414">
        <v>108</v>
      </c>
      <c r="AN574" s="414">
        <v>36</v>
      </c>
      <c r="AO574" s="414">
        <v>45</v>
      </c>
      <c r="AP574" s="414">
        <v>116</v>
      </c>
      <c r="AQ574" s="414">
        <v>105</v>
      </c>
      <c r="AR574" s="414">
        <v>13</v>
      </c>
      <c r="AS574" s="414">
        <v>71</v>
      </c>
      <c r="AT574" s="414">
        <v>65</v>
      </c>
      <c r="AU574" s="414">
        <v>29</v>
      </c>
      <c r="AV574" s="414">
        <v>69</v>
      </c>
      <c r="AW574" s="414">
        <v>22</v>
      </c>
      <c r="AX574" s="414">
        <v>6</v>
      </c>
      <c r="AY574" s="414">
        <v>84</v>
      </c>
      <c r="AZ574" s="414">
        <v>14</v>
      </c>
      <c r="BA574" s="414">
        <v>47</v>
      </c>
      <c r="BB574" s="414">
        <v>2</v>
      </c>
      <c r="BC574" s="414">
        <v>114</v>
      </c>
      <c r="BD574" s="414">
        <v>80</v>
      </c>
      <c r="BE574" s="414">
        <v>20</v>
      </c>
      <c r="BF574" s="414">
        <v>107</v>
      </c>
      <c r="BG574" s="414">
        <v>37</v>
      </c>
      <c r="BH574" s="414">
        <v>101</v>
      </c>
      <c r="BI574" s="414">
        <v>79</v>
      </c>
      <c r="BJ574" s="414">
        <v>25</v>
      </c>
      <c r="BK574" s="414">
        <v>62</v>
      </c>
      <c r="BL574" s="414">
        <v>31</v>
      </c>
      <c r="BM574" s="414">
        <v>7</v>
      </c>
      <c r="BN574" s="414">
        <v>113</v>
      </c>
      <c r="BO574" s="414">
        <v>8</v>
      </c>
      <c r="BP574" s="414">
        <v>87</v>
      </c>
      <c r="BQ574" s="414">
        <v>96</v>
      </c>
      <c r="BR574" s="414">
        <v>26</v>
      </c>
      <c r="BS574" s="414">
        <v>109</v>
      </c>
      <c r="BT574" s="414">
        <v>30</v>
      </c>
      <c r="BU574" s="414">
        <v>89</v>
      </c>
      <c r="BV574" s="414">
        <v>21</v>
      </c>
      <c r="BW574" s="414">
        <v>51</v>
      </c>
      <c r="BX574" s="414">
        <v>9</v>
      </c>
      <c r="BY574" s="414">
        <v>33</v>
      </c>
      <c r="BZ574" s="414">
        <v>92</v>
      </c>
      <c r="CA574" s="414">
        <v>12</v>
      </c>
      <c r="CB574" s="414">
        <v>112</v>
      </c>
      <c r="CC574" s="414">
        <v>104</v>
      </c>
      <c r="CD574" s="414">
        <v>53</v>
      </c>
      <c r="CE574" s="414">
        <v>75</v>
      </c>
      <c r="CF574" s="414">
        <v>18</v>
      </c>
      <c r="CG574" s="414">
        <v>63</v>
      </c>
      <c r="CH574" s="414">
        <v>54</v>
      </c>
      <c r="CI574" s="414">
        <v>34</v>
      </c>
      <c r="CJ574" s="414">
        <v>10</v>
      </c>
      <c r="CK574" s="414">
        <v>91</v>
      </c>
      <c r="CL574" s="414">
        <v>77</v>
      </c>
      <c r="CM574" s="414">
        <v>95</v>
      </c>
      <c r="CN574" s="414">
        <v>23</v>
      </c>
      <c r="CO574" s="414">
        <v>35</v>
      </c>
      <c r="CP574" s="414">
        <v>76</v>
      </c>
      <c r="CQ574" s="414">
        <v>115</v>
      </c>
      <c r="CR574" s="414">
        <v>4</v>
      </c>
      <c r="CS574" s="414">
        <v>28</v>
      </c>
      <c r="CT574" s="414">
        <v>44</v>
      </c>
      <c r="CU574" s="414">
        <v>11</v>
      </c>
      <c r="CV574" s="414">
        <v>106</v>
      </c>
      <c r="CW574" s="414">
        <v>64</v>
      </c>
      <c r="CX574" s="414">
        <v>73</v>
      </c>
      <c r="CY574" s="414">
        <v>111</v>
      </c>
      <c r="CZ574" s="414">
        <v>42</v>
      </c>
      <c r="DA574" s="414">
        <v>56</v>
      </c>
      <c r="DB574" s="414">
        <v>15</v>
      </c>
      <c r="DC574" s="414">
        <v>98</v>
      </c>
      <c r="DD574" s="414">
        <v>19</v>
      </c>
      <c r="DE574" s="414">
        <v>72</v>
      </c>
      <c r="DF574" s="414">
        <v>38</v>
      </c>
      <c r="DG574" s="414">
        <v>49</v>
      </c>
      <c r="DH574" s="414">
        <v>100</v>
      </c>
      <c r="DI574" s="414">
        <v>82</v>
      </c>
      <c r="DJ574" s="414">
        <v>102</v>
      </c>
      <c r="DL574" s="414">
        <v>40</v>
      </c>
      <c r="DM574" s="414">
        <v>85</v>
      </c>
      <c r="DN574" s="414">
        <v>60</v>
      </c>
      <c r="DO574" s="414">
        <v>61</v>
      </c>
      <c r="DQ574" s="414">
        <v>50</v>
      </c>
      <c r="DR574" s="414">
        <v>58</v>
      </c>
      <c r="DS574" s="414">
        <v>27</v>
      </c>
      <c r="DT574" s="414">
        <v>1</v>
      </c>
    </row>
    <row r="577" spans="4:125" x14ac:dyDescent="0.2">
      <c r="D577" s="433">
        <v>118</v>
      </c>
      <c r="E577" s="433" t="s">
        <v>179</v>
      </c>
    </row>
    <row r="578" spans="4:125" x14ac:dyDescent="0.2">
      <c r="E578" s="414" t="s">
        <v>130</v>
      </c>
      <c r="F578" s="414">
        <v>1</v>
      </c>
      <c r="G578" s="414">
        <v>2</v>
      </c>
      <c r="H578" s="414">
        <v>3</v>
      </c>
      <c r="I578" s="414">
        <v>4</v>
      </c>
      <c r="J578" s="414">
        <v>5</v>
      </c>
      <c r="K578" s="414">
        <v>6</v>
      </c>
      <c r="L578" s="414">
        <v>7</v>
      </c>
      <c r="M578" s="414">
        <v>8</v>
      </c>
      <c r="N578" s="414">
        <v>9</v>
      </c>
      <c r="O578" s="414">
        <v>10</v>
      </c>
      <c r="P578" s="414">
        <v>11</v>
      </c>
      <c r="Q578" s="414">
        <v>12</v>
      </c>
      <c r="R578" s="414">
        <v>13</v>
      </c>
      <c r="S578" s="414">
        <v>14</v>
      </c>
      <c r="T578" s="414">
        <v>15</v>
      </c>
      <c r="U578" s="414">
        <v>16</v>
      </c>
      <c r="V578" s="414">
        <v>17</v>
      </c>
      <c r="W578" s="414">
        <v>18</v>
      </c>
      <c r="X578" s="414">
        <v>19</v>
      </c>
      <c r="Y578" s="414">
        <v>20</v>
      </c>
      <c r="Z578" s="414">
        <v>21</v>
      </c>
      <c r="AA578" s="414">
        <v>22</v>
      </c>
      <c r="AB578" s="414">
        <v>23</v>
      </c>
      <c r="AC578" s="414">
        <v>24</v>
      </c>
      <c r="AD578" s="414">
        <v>25</v>
      </c>
      <c r="AE578" s="414">
        <v>26</v>
      </c>
      <c r="AF578" s="414">
        <v>27</v>
      </c>
      <c r="AG578" s="414">
        <v>28</v>
      </c>
      <c r="AH578" s="414">
        <v>29</v>
      </c>
      <c r="AI578" s="414">
        <v>30</v>
      </c>
      <c r="AJ578" s="414">
        <v>31</v>
      </c>
      <c r="AK578" s="414">
        <v>32</v>
      </c>
      <c r="AL578" s="414">
        <v>33</v>
      </c>
      <c r="AM578" s="414">
        <v>34</v>
      </c>
      <c r="AN578" s="414">
        <v>35</v>
      </c>
      <c r="AO578" s="414">
        <v>36</v>
      </c>
      <c r="AP578" s="414">
        <v>37</v>
      </c>
      <c r="AQ578" s="414">
        <v>38</v>
      </c>
      <c r="AR578" s="414">
        <v>39</v>
      </c>
      <c r="AS578" s="414">
        <v>40</v>
      </c>
      <c r="AT578" s="414">
        <v>41</v>
      </c>
      <c r="AU578" s="414">
        <v>42</v>
      </c>
      <c r="AV578" s="414">
        <v>43</v>
      </c>
      <c r="AW578" s="414">
        <v>44</v>
      </c>
      <c r="AX578" s="414">
        <v>45</v>
      </c>
      <c r="AY578" s="414">
        <v>46</v>
      </c>
      <c r="AZ578" s="414">
        <v>47</v>
      </c>
      <c r="BA578" s="414">
        <v>48</v>
      </c>
      <c r="BB578" s="414">
        <v>49</v>
      </c>
      <c r="BC578" s="414">
        <v>50</v>
      </c>
      <c r="BD578" s="414">
        <v>51</v>
      </c>
      <c r="BE578" s="414">
        <v>52</v>
      </c>
      <c r="BF578" s="414">
        <v>53</v>
      </c>
      <c r="BG578" s="414">
        <v>54</v>
      </c>
      <c r="BH578" s="414">
        <v>55</v>
      </c>
      <c r="BI578" s="414">
        <v>56</v>
      </c>
      <c r="BJ578" s="414">
        <v>57</v>
      </c>
      <c r="BK578" s="414">
        <v>58</v>
      </c>
      <c r="BL578" s="414">
        <v>59</v>
      </c>
      <c r="BM578" s="414">
        <v>60</v>
      </c>
      <c r="BN578" s="414">
        <v>61</v>
      </c>
      <c r="BO578" s="414">
        <v>62</v>
      </c>
      <c r="BP578" s="414">
        <v>63</v>
      </c>
      <c r="BQ578" s="414">
        <v>64</v>
      </c>
      <c r="BR578" s="414">
        <v>65</v>
      </c>
      <c r="BS578" s="414">
        <v>66</v>
      </c>
      <c r="BT578" s="414">
        <v>67</v>
      </c>
      <c r="BU578" s="414">
        <v>68</v>
      </c>
      <c r="BV578" s="414">
        <v>69</v>
      </c>
      <c r="BW578" s="414">
        <v>70</v>
      </c>
      <c r="BX578" s="414">
        <v>71</v>
      </c>
      <c r="BY578" s="414">
        <v>72</v>
      </c>
      <c r="BZ578" s="414">
        <v>73</v>
      </c>
      <c r="CA578" s="414">
        <v>74</v>
      </c>
      <c r="CB578" s="414">
        <v>75</v>
      </c>
      <c r="CC578" s="414">
        <v>76</v>
      </c>
      <c r="CD578" s="414">
        <v>77</v>
      </c>
      <c r="CE578" s="414">
        <v>78</v>
      </c>
      <c r="CF578" s="414">
        <v>79</v>
      </c>
      <c r="CG578" s="414">
        <v>80</v>
      </c>
      <c r="CH578" s="414">
        <v>81</v>
      </c>
      <c r="CI578" s="414">
        <v>82</v>
      </c>
      <c r="CJ578" s="414">
        <v>83</v>
      </c>
      <c r="CK578" s="414">
        <v>84</v>
      </c>
      <c r="CL578" s="414">
        <v>85</v>
      </c>
      <c r="CM578" s="414">
        <v>86</v>
      </c>
      <c r="CN578" s="414">
        <v>87</v>
      </c>
      <c r="CO578" s="414">
        <v>88</v>
      </c>
      <c r="CP578" s="414">
        <v>89</v>
      </c>
      <c r="CQ578" s="414">
        <v>90</v>
      </c>
      <c r="CR578" s="414">
        <v>91</v>
      </c>
      <c r="CS578" s="414">
        <v>92</v>
      </c>
      <c r="CT578" s="414">
        <v>93</v>
      </c>
      <c r="CU578" s="414">
        <v>94</v>
      </c>
      <c r="CV578" s="414">
        <v>95</v>
      </c>
      <c r="CW578" s="414">
        <v>96</v>
      </c>
      <c r="CX578" s="414">
        <v>97</v>
      </c>
      <c r="CY578" s="414">
        <v>98</v>
      </c>
      <c r="CZ578" s="414">
        <v>99</v>
      </c>
      <c r="DA578" s="414">
        <v>100</v>
      </c>
      <c r="DB578" s="414">
        <v>101</v>
      </c>
      <c r="DC578" s="414">
        <v>102</v>
      </c>
      <c r="DD578" s="414">
        <v>103</v>
      </c>
      <c r="DE578" s="414">
        <v>104</v>
      </c>
      <c r="DF578" s="414">
        <v>105</v>
      </c>
      <c r="DG578" s="414">
        <v>106</v>
      </c>
      <c r="DH578" s="414">
        <v>107</v>
      </c>
      <c r="DI578" s="414">
        <v>108</v>
      </c>
      <c r="DJ578" s="414">
        <v>109</v>
      </c>
      <c r="DK578" s="414">
        <v>110</v>
      </c>
      <c r="DL578" s="414">
        <v>111</v>
      </c>
      <c r="DM578" s="414">
        <v>112</v>
      </c>
      <c r="DN578" s="414">
        <v>113</v>
      </c>
      <c r="DO578" s="414">
        <v>114</v>
      </c>
      <c r="DQ578" s="414">
        <v>115</v>
      </c>
      <c r="DR578" s="414">
        <v>116</v>
      </c>
      <c r="DS578" s="414">
        <v>117</v>
      </c>
      <c r="DT578" s="414">
        <v>118</v>
      </c>
    </row>
    <row r="579" spans="4:125" x14ac:dyDescent="0.2">
      <c r="E579" s="414" t="s">
        <v>157</v>
      </c>
      <c r="F579" s="414">
        <v>19</v>
      </c>
      <c r="G579" s="414">
        <v>93</v>
      </c>
      <c r="H579" s="414">
        <v>29</v>
      </c>
      <c r="I579" s="414">
        <v>33</v>
      </c>
      <c r="J579" s="414">
        <v>86</v>
      </c>
      <c r="K579" s="414">
        <v>40</v>
      </c>
      <c r="L579" s="414">
        <v>63</v>
      </c>
      <c r="M579" s="414">
        <v>47</v>
      </c>
      <c r="N579" s="414">
        <v>76</v>
      </c>
      <c r="O579" s="414">
        <v>21</v>
      </c>
      <c r="P579" s="414">
        <v>24</v>
      </c>
      <c r="Q579" s="414">
        <v>75</v>
      </c>
      <c r="R579" s="414">
        <v>55</v>
      </c>
      <c r="S579" s="414">
        <v>103</v>
      </c>
      <c r="T579" s="414">
        <v>38</v>
      </c>
      <c r="U579" s="414">
        <v>30</v>
      </c>
      <c r="V579" s="414">
        <v>35</v>
      </c>
      <c r="W579" s="414">
        <v>77</v>
      </c>
      <c r="X579" s="414">
        <v>87</v>
      </c>
      <c r="Y579" s="414">
        <v>37</v>
      </c>
      <c r="Z579" s="414">
        <v>100</v>
      </c>
      <c r="AA579" s="414">
        <v>64</v>
      </c>
      <c r="AB579" s="414">
        <v>27</v>
      </c>
      <c r="AC579" s="414">
        <v>66</v>
      </c>
      <c r="AD579" s="414">
        <v>116</v>
      </c>
      <c r="AE579" s="414">
        <v>9</v>
      </c>
      <c r="AF579" s="414">
        <v>89</v>
      </c>
      <c r="AG579" s="414">
        <v>39</v>
      </c>
      <c r="AH579" s="414">
        <v>68</v>
      </c>
      <c r="AI579" s="414">
        <v>56</v>
      </c>
      <c r="AJ579" s="414">
        <v>84</v>
      </c>
      <c r="AK579" s="414">
        <v>18</v>
      </c>
      <c r="AL579" s="414">
        <v>4</v>
      </c>
      <c r="AM579" s="414">
        <v>98</v>
      </c>
      <c r="AN579" s="414">
        <v>8</v>
      </c>
      <c r="AO579" s="414">
        <v>60</v>
      </c>
      <c r="AP579" s="414">
        <v>108</v>
      </c>
      <c r="AQ579" s="414">
        <v>62</v>
      </c>
      <c r="AR579" s="414">
        <v>16</v>
      </c>
      <c r="AS579" s="414">
        <v>36</v>
      </c>
      <c r="AT579" s="414">
        <v>90</v>
      </c>
      <c r="AU579" s="414">
        <v>105</v>
      </c>
      <c r="AV579" s="414">
        <v>7</v>
      </c>
      <c r="AW579" s="414">
        <v>1</v>
      </c>
      <c r="AX579" s="414">
        <v>11</v>
      </c>
      <c r="AY579" s="414">
        <v>5</v>
      </c>
      <c r="AZ579" s="414">
        <v>113</v>
      </c>
      <c r="BA579" s="414">
        <v>67</v>
      </c>
      <c r="BB579" s="414">
        <v>96</v>
      </c>
      <c r="BC579" s="414">
        <v>115</v>
      </c>
      <c r="BD579" s="414">
        <v>118</v>
      </c>
      <c r="BE579" s="414">
        <v>20</v>
      </c>
      <c r="BF579" s="414">
        <v>79</v>
      </c>
      <c r="BG579" s="414">
        <v>106</v>
      </c>
      <c r="BH579" s="414">
        <v>57</v>
      </c>
      <c r="BI579" s="414">
        <v>14</v>
      </c>
      <c r="BJ579" s="414">
        <v>44</v>
      </c>
      <c r="BK579" s="414">
        <v>72</v>
      </c>
      <c r="BL579" s="414">
        <v>107</v>
      </c>
      <c r="BM579" s="414">
        <v>48</v>
      </c>
      <c r="BN579" s="414">
        <v>50</v>
      </c>
      <c r="BO579" s="414">
        <v>53</v>
      </c>
      <c r="BP579" s="414">
        <v>94</v>
      </c>
      <c r="BQ579" s="414">
        <v>6</v>
      </c>
      <c r="BR579" s="414">
        <v>101</v>
      </c>
      <c r="BS579" s="414">
        <v>95</v>
      </c>
      <c r="BT579" s="414">
        <v>58</v>
      </c>
      <c r="BU579" s="414">
        <v>22</v>
      </c>
      <c r="BV579" s="414">
        <v>82</v>
      </c>
      <c r="BW579" s="414">
        <v>32</v>
      </c>
      <c r="BX579" s="414">
        <v>104</v>
      </c>
      <c r="BY579" s="414">
        <v>10</v>
      </c>
      <c r="BZ579" s="414">
        <v>92</v>
      </c>
      <c r="CA579" s="414">
        <v>41</v>
      </c>
      <c r="CB579" s="414">
        <v>117</v>
      </c>
      <c r="CC579" s="414">
        <v>59</v>
      </c>
      <c r="CD579" s="414">
        <v>74</v>
      </c>
      <c r="CE579" s="414">
        <v>2</v>
      </c>
      <c r="CF579" s="414">
        <v>12</v>
      </c>
      <c r="CG579" s="414">
        <v>26</v>
      </c>
      <c r="CH579" s="414">
        <v>49</v>
      </c>
      <c r="CI579" s="414">
        <v>78</v>
      </c>
      <c r="CJ579" s="414">
        <v>52</v>
      </c>
      <c r="CK579" s="414">
        <v>31</v>
      </c>
      <c r="CL579" s="414">
        <v>111</v>
      </c>
      <c r="CM579" s="414">
        <v>45</v>
      </c>
      <c r="CN579" s="414">
        <v>83</v>
      </c>
      <c r="CO579" s="414">
        <v>114</v>
      </c>
      <c r="CP579" s="414">
        <v>88</v>
      </c>
      <c r="CQ579" s="414">
        <v>91</v>
      </c>
      <c r="CR579" s="414">
        <v>69</v>
      </c>
      <c r="CS579" s="414">
        <v>73</v>
      </c>
      <c r="CT579" s="414">
        <v>80</v>
      </c>
      <c r="CU579" s="414">
        <v>112</v>
      </c>
      <c r="CV579" s="414">
        <v>81</v>
      </c>
      <c r="CW579" s="414">
        <v>110</v>
      </c>
      <c r="CX579" s="414">
        <v>13</v>
      </c>
      <c r="CY579" s="414">
        <v>34</v>
      </c>
      <c r="CZ579" s="414">
        <v>43</v>
      </c>
      <c r="DA579" s="414">
        <v>23</v>
      </c>
      <c r="DB579" s="414">
        <v>25</v>
      </c>
      <c r="DC579" s="414">
        <v>109</v>
      </c>
      <c r="DD579" s="414">
        <v>42</v>
      </c>
      <c r="DE579" s="414">
        <v>71</v>
      </c>
      <c r="DF579" s="414">
        <v>46</v>
      </c>
      <c r="DG579" s="414">
        <v>54</v>
      </c>
      <c r="DH579" s="414">
        <v>65</v>
      </c>
      <c r="DI579" s="414">
        <v>97</v>
      </c>
      <c r="DJ579" s="414">
        <v>102</v>
      </c>
      <c r="DK579" s="414">
        <v>28</v>
      </c>
      <c r="DL579" s="414">
        <v>85</v>
      </c>
      <c r="DM579" s="414">
        <v>15</v>
      </c>
      <c r="DN579" s="414">
        <v>17</v>
      </c>
      <c r="DO579" s="414">
        <v>61</v>
      </c>
      <c r="DQ579" s="414">
        <v>99</v>
      </c>
      <c r="DR579" s="414">
        <v>3</v>
      </c>
      <c r="DS579" s="414">
        <v>70</v>
      </c>
      <c r="DT579" s="414">
        <v>51</v>
      </c>
    </row>
    <row r="582" spans="4:125" x14ac:dyDescent="0.2">
      <c r="D582" s="433">
        <v>119</v>
      </c>
      <c r="E582" s="433" t="s">
        <v>179</v>
      </c>
    </row>
    <row r="583" spans="4:125" x14ac:dyDescent="0.2">
      <c r="E583" s="414" t="s">
        <v>130</v>
      </c>
      <c r="F583" s="414">
        <v>1</v>
      </c>
      <c r="G583" s="414">
        <v>2</v>
      </c>
      <c r="H583" s="414">
        <v>3</v>
      </c>
      <c r="I583" s="414">
        <v>4</v>
      </c>
      <c r="J583" s="414">
        <v>5</v>
      </c>
      <c r="K583" s="414">
        <v>6</v>
      </c>
      <c r="L583" s="414">
        <v>7</v>
      </c>
      <c r="M583" s="414">
        <v>8</v>
      </c>
      <c r="N583" s="414">
        <v>9</v>
      </c>
      <c r="O583" s="414">
        <v>10</v>
      </c>
      <c r="P583" s="414">
        <v>11</v>
      </c>
      <c r="Q583" s="414">
        <v>12</v>
      </c>
      <c r="R583" s="414">
        <v>13</v>
      </c>
      <c r="S583" s="414">
        <v>14</v>
      </c>
      <c r="T583" s="414">
        <v>15</v>
      </c>
      <c r="U583" s="414">
        <v>16</v>
      </c>
      <c r="V583" s="414">
        <v>17</v>
      </c>
      <c r="W583" s="414">
        <v>18</v>
      </c>
      <c r="X583" s="414">
        <v>19</v>
      </c>
      <c r="Y583" s="414">
        <v>20</v>
      </c>
      <c r="Z583" s="414">
        <v>21</v>
      </c>
      <c r="AA583" s="414">
        <v>22</v>
      </c>
      <c r="AB583" s="414">
        <v>23</v>
      </c>
      <c r="AC583" s="414">
        <v>24</v>
      </c>
      <c r="AD583" s="414">
        <v>25</v>
      </c>
      <c r="AE583" s="414">
        <v>26</v>
      </c>
      <c r="AF583" s="414">
        <v>27</v>
      </c>
      <c r="AG583" s="414">
        <v>28</v>
      </c>
      <c r="AH583" s="414">
        <v>29</v>
      </c>
      <c r="AI583" s="414">
        <v>30</v>
      </c>
      <c r="AJ583" s="414">
        <v>31</v>
      </c>
      <c r="AK583" s="414">
        <v>32</v>
      </c>
      <c r="AL583" s="414">
        <v>33</v>
      </c>
      <c r="AM583" s="414">
        <v>34</v>
      </c>
      <c r="AN583" s="414">
        <v>35</v>
      </c>
      <c r="AO583" s="414">
        <v>36</v>
      </c>
      <c r="AP583" s="414">
        <v>37</v>
      </c>
      <c r="AQ583" s="414">
        <v>38</v>
      </c>
      <c r="AR583" s="414">
        <v>39</v>
      </c>
      <c r="AS583" s="414">
        <v>40</v>
      </c>
      <c r="AT583" s="414">
        <v>41</v>
      </c>
      <c r="AU583" s="414">
        <v>42</v>
      </c>
      <c r="AV583" s="414">
        <v>43</v>
      </c>
      <c r="AW583" s="414">
        <v>44</v>
      </c>
      <c r="AX583" s="414">
        <v>45</v>
      </c>
      <c r="AY583" s="414">
        <v>46</v>
      </c>
      <c r="AZ583" s="414">
        <v>47</v>
      </c>
      <c r="BA583" s="414">
        <v>48</v>
      </c>
      <c r="BB583" s="414">
        <v>49</v>
      </c>
      <c r="BC583" s="414">
        <v>50</v>
      </c>
      <c r="BD583" s="414">
        <v>51</v>
      </c>
      <c r="BE583" s="414">
        <v>52</v>
      </c>
      <c r="BF583" s="414">
        <v>53</v>
      </c>
      <c r="BG583" s="414">
        <v>54</v>
      </c>
      <c r="BH583" s="414">
        <v>55</v>
      </c>
      <c r="BI583" s="414">
        <v>56</v>
      </c>
      <c r="BJ583" s="414">
        <v>57</v>
      </c>
      <c r="BK583" s="414">
        <v>58</v>
      </c>
      <c r="BL583" s="414">
        <v>59</v>
      </c>
      <c r="BM583" s="414">
        <v>60</v>
      </c>
      <c r="BN583" s="414">
        <v>61</v>
      </c>
      <c r="BO583" s="414">
        <v>62</v>
      </c>
      <c r="BP583" s="414">
        <v>63</v>
      </c>
      <c r="BQ583" s="414">
        <v>64</v>
      </c>
      <c r="BR583" s="414">
        <v>65</v>
      </c>
      <c r="BS583" s="414">
        <v>66</v>
      </c>
      <c r="BT583" s="414">
        <v>67</v>
      </c>
      <c r="BU583" s="414">
        <v>68</v>
      </c>
      <c r="BV583" s="414">
        <v>69</v>
      </c>
      <c r="BW583" s="414">
        <v>70</v>
      </c>
      <c r="BX583" s="414">
        <v>71</v>
      </c>
      <c r="BY583" s="414">
        <v>72</v>
      </c>
      <c r="BZ583" s="414">
        <v>73</v>
      </c>
      <c r="CA583" s="414">
        <v>74</v>
      </c>
      <c r="CB583" s="414">
        <v>75</v>
      </c>
      <c r="CC583" s="414">
        <v>76</v>
      </c>
      <c r="CD583" s="414">
        <v>77</v>
      </c>
      <c r="CE583" s="414">
        <v>78</v>
      </c>
      <c r="CF583" s="414">
        <v>79</v>
      </c>
      <c r="CG583" s="414">
        <v>80</v>
      </c>
      <c r="CH583" s="414">
        <v>81</v>
      </c>
      <c r="CI583" s="414">
        <v>82</v>
      </c>
      <c r="CJ583" s="414">
        <v>83</v>
      </c>
      <c r="CK583" s="414">
        <v>84</v>
      </c>
      <c r="CL583" s="414">
        <v>85</v>
      </c>
      <c r="CM583" s="414">
        <v>86</v>
      </c>
      <c r="CN583" s="414">
        <v>87</v>
      </c>
      <c r="CO583" s="414">
        <v>88</v>
      </c>
      <c r="CP583" s="414">
        <v>89</v>
      </c>
      <c r="CQ583" s="414">
        <v>90</v>
      </c>
      <c r="CR583" s="414">
        <v>91</v>
      </c>
      <c r="CS583" s="414">
        <v>92</v>
      </c>
      <c r="CT583" s="414">
        <v>93</v>
      </c>
      <c r="CU583" s="414">
        <v>94</v>
      </c>
      <c r="CV583" s="414">
        <v>95</v>
      </c>
      <c r="CW583" s="414">
        <v>96</v>
      </c>
      <c r="CX583" s="414">
        <v>97</v>
      </c>
      <c r="CY583" s="414">
        <v>98</v>
      </c>
      <c r="CZ583" s="414">
        <v>99</v>
      </c>
      <c r="DA583" s="414">
        <v>100</v>
      </c>
      <c r="DB583" s="414">
        <v>101</v>
      </c>
      <c r="DC583" s="414">
        <v>102</v>
      </c>
      <c r="DD583" s="414">
        <v>103</v>
      </c>
      <c r="DE583" s="414">
        <v>104</v>
      </c>
      <c r="DF583" s="414">
        <v>105</v>
      </c>
      <c r="DG583" s="414">
        <v>106</v>
      </c>
      <c r="DH583" s="414">
        <v>107</v>
      </c>
      <c r="DI583" s="414">
        <v>108</v>
      </c>
      <c r="DJ583" s="414">
        <v>109</v>
      </c>
      <c r="DK583" s="414">
        <v>110</v>
      </c>
      <c r="DL583" s="414">
        <v>111</v>
      </c>
      <c r="DM583" s="414">
        <v>112</v>
      </c>
      <c r="DN583" s="414">
        <v>113</v>
      </c>
      <c r="DO583" s="414">
        <v>114</v>
      </c>
      <c r="DP583" s="414">
        <v>115</v>
      </c>
      <c r="DQ583" s="414">
        <v>116</v>
      </c>
      <c r="DR583" s="414">
        <v>117</v>
      </c>
      <c r="DS583" s="414">
        <v>118</v>
      </c>
      <c r="DT583" s="414">
        <v>119</v>
      </c>
    </row>
    <row r="584" spans="4:125" x14ac:dyDescent="0.2">
      <c r="E584" s="414" t="s">
        <v>157</v>
      </c>
      <c r="F584" s="414">
        <v>79</v>
      </c>
      <c r="G584" s="414">
        <v>33</v>
      </c>
      <c r="H584" s="414">
        <v>14</v>
      </c>
      <c r="I584" s="414">
        <v>73</v>
      </c>
      <c r="J584" s="414">
        <v>58</v>
      </c>
      <c r="K584" s="414">
        <v>100</v>
      </c>
      <c r="L584" s="414">
        <v>30</v>
      </c>
      <c r="M584" s="414">
        <v>94</v>
      </c>
      <c r="N584" s="414">
        <v>41</v>
      </c>
      <c r="O584" s="414">
        <v>17</v>
      </c>
      <c r="P584" s="414">
        <v>19</v>
      </c>
      <c r="Q584" s="414">
        <v>83</v>
      </c>
      <c r="R584" s="414">
        <v>87</v>
      </c>
      <c r="S584" s="414">
        <v>53</v>
      </c>
      <c r="T584" s="414">
        <v>103</v>
      </c>
      <c r="U584" s="414">
        <v>69</v>
      </c>
      <c r="V584" s="414">
        <v>113</v>
      </c>
      <c r="W584" s="414">
        <v>72</v>
      </c>
      <c r="X584" s="414">
        <v>13</v>
      </c>
      <c r="Y584" s="414">
        <v>77</v>
      </c>
      <c r="Z584" s="414">
        <v>5</v>
      </c>
      <c r="AA584" s="414">
        <v>50</v>
      </c>
      <c r="AB584" s="414">
        <v>84</v>
      </c>
      <c r="AC584" s="414">
        <v>111</v>
      </c>
      <c r="AD584" s="414">
        <v>106</v>
      </c>
      <c r="AE584" s="414">
        <v>104</v>
      </c>
      <c r="AF584" s="414">
        <v>108</v>
      </c>
      <c r="AG584" s="414">
        <v>97</v>
      </c>
      <c r="AH584" s="414">
        <v>93</v>
      </c>
      <c r="AI584" s="414">
        <v>21</v>
      </c>
      <c r="AJ584" s="414">
        <v>64</v>
      </c>
      <c r="AK584" s="414">
        <v>10</v>
      </c>
      <c r="AL584" s="414">
        <v>27</v>
      </c>
      <c r="AM584" s="414">
        <v>116</v>
      </c>
      <c r="AN584" s="414">
        <v>11</v>
      </c>
      <c r="AO584" s="414">
        <v>70</v>
      </c>
      <c r="AP584" s="414">
        <v>54</v>
      </c>
      <c r="AQ584" s="414">
        <v>42</v>
      </c>
      <c r="AR584" s="414">
        <v>71</v>
      </c>
      <c r="AS584" s="414">
        <v>102</v>
      </c>
      <c r="AT584" s="414">
        <v>24</v>
      </c>
      <c r="AU584" s="414">
        <v>38</v>
      </c>
      <c r="AV584" s="414">
        <v>47</v>
      </c>
      <c r="AW584" s="414">
        <v>101</v>
      </c>
      <c r="AX584" s="414">
        <v>96</v>
      </c>
      <c r="AY584" s="414">
        <v>99</v>
      </c>
      <c r="AZ584" s="414">
        <v>63</v>
      </c>
      <c r="BA584" s="414">
        <v>57</v>
      </c>
      <c r="BB584" s="414">
        <v>1</v>
      </c>
      <c r="BC584" s="414">
        <v>22</v>
      </c>
      <c r="BD584" s="414">
        <v>105</v>
      </c>
      <c r="BE584" s="414">
        <v>39</v>
      </c>
      <c r="BF584" s="414">
        <v>12</v>
      </c>
      <c r="BG584" s="414">
        <v>28</v>
      </c>
      <c r="BH584" s="414">
        <v>8</v>
      </c>
      <c r="BI584" s="414">
        <v>110</v>
      </c>
      <c r="BJ584" s="414">
        <v>3</v>
      </c>
      <c r="BK584" s="414">
        <v>82</v>
      </c>
      <c r="BL584" s="414">
        <v>36</v>
      </c>
      <c r="BM584" s="414">
        <v>62</v>
      </c>
      <c r="BN584" s="414">
        <v>89</v>
      </c>
      <c r="BO584" s="414">
        <v>115</v>
      </c>
      <c r="BP584" s="414">
        <v>7</v>
      </c>
      <c r="BQ584" s="414">
        <v>76</v>
      </c>
      <c r="BR584" s="414">
        <v>31</v>
      </c>
      <c r="BS584" s="414">
        <v>59</v>
      </c>
      <c r="BT584" s="414">
        <v>74</v>
      </c>
      <c r="BU584" s="414">
        <v>117</v>
      </c>
      <c r="BV584" s="414">
        <v>107</v>
      </c>
      <c r="BW584" s="414">
        <v>66</v>
      </c>
      <c r="BX584" s="414">
        <v>114</v>
      </c>
      <c r="BY584" s="414">
        <v>88</v>
      </c>
      <c r="BZ584" s="414">
        <v>4</v>
      </c>
      <c r="CA584" s="414">
        <v>43</v>
      </c>
      <c r="CB584" s="414">
        <v>52</v>
      </c>
      <c r="CC584" s="414">
        <v>95</v>
      </c>
      <c r="CD584" s="414">
        <v>20</v>
      </c>
      <c r="CE584" s="414">
        <v>49</v>
      </c>
      <c r="CF584" s="414">
        <v>86</v>
      </c>
      <c r="CG584" s="414">
        <v>37</v>
      </c>
      <c r="CH584" s="414">
        <v>65</v>
      </c>
      <c r="CI584" s="414">
        <v>18</v>
      </c>
      <c r="CJ584" s="414">
        <v>34</v>
      </c>
      <c r="CK584" s="414">
        <v>98</v>
      </c>
      <c r="CL584" s="414">
        <v>26</v>
      </c>
      <c r="CM584" s="414">
        <v>25</v>
      </c>
      <c r="CN584" s="414">
        <v>118</v>
      </c>
      <c r="CO584" s="414">
        <v>40</v>
      </c>
      <c r="CP584" s="414">
        <v>56</v>
      </c>
      <c r="CQ584" s="414">
        <v>16</v>
      </c>
      <c r="CR584" s="414">
        <v>90</v>
      </c>
      <c r="CS584" s="414">
        <v>85</v>
      </c>
      <c r="CT584" s="414">
        <v>2</v>
      </c>
      <c r="CU584" s="414">
        <v>61</v>
      </c>
      <c r="CV584" s="414">
        <v>67</v>
      </c>
      <c r="CW584" s="414">
        <v>45</v>
      </c>
      <c r="CX584" s="414">
        <v>35</v>
      </c>
      <c r="CY584" s="414">
        <v>109</v>
      </c>
      <c r="CZ584" s="414">
        <v>46</v>
      </c>
      <c r="DA584" s="414">
        <v>6</v>
      </c>
      <c r="DB584" s="414">
        <v>29</v>
      </c>
      <c r="DC584" s="414">
        <v>60</v>
      </c>
      <c r="DD584" s="414">
        <v>15</v>
      </c>
      <c r="DE584" s="414">
        <v>91</v>
      </c>
      <c r="DF584" s="414">
        <v>81</v>
      </c>
      <c r="DG584" s="414">
        <v>9</v>
      </c>
      <c r="DH584" s="414">
        <v>75</v>
      </c>
      <c r="DI584" s="414">
        <v>119</v>
      </c>
      <c r="DJ584" s="414">
        <v>51</v>
      </c>
      <c r="DK584" s="414">
        <v>92</v>
      </c>
      <c r="DL584" s="414">
        <v>44</v>
      </c>
      <c r="DM584" s="414">
        <v>48</v>
      </c>
      <c r="DN584" s="414">
        <v>112</v>
      </c>
      <c r="DO584" s="414">
        <v>68</v>
      </c>
      <c r="DP584" s="414">
        <v>78</v>
      </c>
      <c r="DQ584" s="414">
        <v>55</v>
      </c>
      <c r="DR584" s="414">
        <v>23</v>
      </c>
      <c r="DS584" s="414">
        <v>80</v>
      </c>
      <c r="DT584" s="414">
        <v>32</v>
      </c>
    </row>
    <row r="587" spans="4:125" x14ac:dyDescent="0.2">
      <c r="D587" s="433">
        <v>120</v>
      </c>
      <c r="E587" s="433" t="s">
        <v>179</v>
      </c>
    </row>
    <row r="588" spans="4:125" x14ac:dyDescent="0.2">
      <c r="E588" s="414" t="s">
        <v>130</v>
      </c>
      <c r="F588" s="414">
        <v>1</v>
      </c>
      <c r="G588" s="414">
        <v>2</v>
      </c>
      <c r="H588" s="414">
        <v>3</v>
      </c>
      <c r="I588" s="414">
        <v>4</v>
      </c>
      <c r="J588" s="414">
        <v>5</v>
      </c>
      <c r="K588" s="414">
        <v>6</v>
      </c>
      <c r="L588" s="414">
        <v>7</v>
      </c>
      <c r="M588" s="414">
        <v>8</v>
      </c>
      <c r="N588" s="414">
        <v>9</v>
      </c>
      <c r="O588" s="414">
        <v>10</v>
      </c>
      <c r="P588" s="414">
        <v>11</v>
      </c>
      <c r="Q588" s="414">
        <v>12</v>
      </c>
      <c r="R588" s="414">
        <v>13</v>
      </c>
      <c r="S588" s="414">
        <v>14</v>
      </c>
      <c r="T588" s="414">
        <v>15</v>
      </c>
      <c r="U588" s="414">
        <v>16</v>
      </c>
      <c r="V588" s="414">
        <v>17</v>
      </c>
      <c r="W588" s="414">
        <v>18</v>
      </c>
      <c r="X588" s="414">
        <v>19</v>
      </c>
      <c r="Y588" s="414">
        <v>20</v>
      </c>
      <c r="Z588" s="414">
        <v>21</v>
      </c>
      <c r="AA588" s="414">
        <v>22</v>
      </c>
      <c r="AB588" s="414">
        <v>23</v>
      </c>
      <c r="AC588" s="414">
        <v>24</v>
      </c>
      <c r="AD588" s="414">
        <v>25</v>
      </c>
      <c r="AE588" s="414">
        <v>26</v>
      </c>
      <c r="AF588" s="414">
        <v>27</v>
      </c>
      <c r="AG588" s="414">
        <v>28</v>
      </c>
      <c r="AH588" s="414">
        <v>29</v>
      </c>
      <c r="AI588" s="414">
        <v>30</v>
      </c>
      <c r="AJ588" s="414">
        <v>31</v>
      </c>
      <c r="AK588" s="414">
        <v>32</v>
      </c>
      <c r="AL588" s="414">
        <v>33</v>
      </c>
      <c r="AM588" s="414">
        <v>34</v>
      </c>
      <c r="AN588" s="414">
        <v>35</v>
      </c>
      <c r="AO588" s="414">
        <v>36</v>
      </c>
      <c r="AP588" s="414">
        <v>37</v>
      </c>
      <c r="AQ588" s="414">
        <v>38</v>
      </c>
      <c r="AR588" s="414">
        <v>39</v>
      </c>
      <c r="AS588" s="414">
        <v>40</v>
      </c>
      <c r="AT588" s="414">
        <v>41</v>
      </c>
      <c r="AU588" s="414">
        <v>42</v>
      </c>
      <c r="AV588" s="414">
        <v>43</v>
      </c>
      <c r="AW588" s="414">
        <v>44</v>
      </c>
      <c r="AX588" s="414">
        <v>45</v>
      </c>
      <c r="AY588" s="414">
        <v>46</v>
      </c>
      <c r="AZ588" s="414">
        <v>47</v>
      </c>
      <c r="BA588" s="414">
        <v>48</v>
      </c>
      <c r="BB588" s="414">
        <v>49</v>
      </c>
      <c r="BC588" s="414">
        <v>50</v>
      </c>
      <c r="BD588" s="414">
        <v>51</v>
      </c>
      <c r="BE588" s="414">
        <v>52</v>
      </c>
      <c r="BF588" s="414">
        <v>53</v>
      </c>
      <c r="BG588" s="414">
        <v>54</v>
      </c>
      <c r="BH588" s="414">
        <v>55</v>
      </c>
      <c r="BI588" s="414">
        <v>56</v>
      </c>
      <c r="BJ588" s="414">
        <v>57</v>
      </c>
      <c r="BK588" s="414">
        <v>58</v>
      </c>
      <c r="BL588" s="414">
        <v>59</v>
      </c>
      <c r="BM588" s="414">
        <v>60</v>
      </c>
      <c r="BN588" s="414">
        <v>61</v>
      </c>
      <c r="BO588" s="414">
        <v>62</v>
      </c>
      <c r="BP588" s="414">
        <v>63</v>
      </c>
      <c r="BQ588" s="414">
        <v>64</v>
      </c>
      <c r="BR588" s="414">
        <v>65</v>
      </c>
      <c r="BS588" s="414">
        <v>66</v>
      </c>
      <c r="BT588" s="414">
        <v>67</v>
      </c>
      <c r="BU588" s="414">
        <v>68</v>
      </c>
      <c r="BV588" s="414">
        <v>69</v>
      </c>
      <c r="BW588" s="414">
        <v>70</v>
      </c>
      <c r="BX588" s="414">
        <v>71</v>
      </c>
      <c r="BY588" s="414">
        <v>72</v>
      </c>
      <c r="BZ588" s="414">
        <v>73</v>
      </c>
      <c r="CA588" s="414">
        <v>74</v>
      </c>
      <c r="CB588" s="414">
        <v>75</v>
      </c>
      <c r="CC588" s="414">
        <v>76</v>
      </c>
      <c r="CD588" s="414">
        <v>77</v>
      </c>
      <c r="CE588" s="414">
        <v>78</v>
      </c>
      <c r="CF588" s="414">
        <v>79</v>
      </c>
      <c r="CG588" s="414">
        <v>80</v>
      </c>
      <c r="CH588" s="414">
        <v>81</v>
      </c>
      <c r="CI588" s="414">
        <v>82</v>
      </c>
      <c r="CJ588" s="414">
        <v>83</v>
      </c>
      <c r="CK588" s="414">
        <v>84</v>
      </c>
      <c r="CL588" s="414">
        <v>85</v>
      </c>
      <c r="CM588" s="414">
        <v>86</v>
      </c>
      <c r="CN588" s="414">
        <v>87</v>
      </c>
      <c r="CO588" s="414">
        <v>88</v>
      </c>
      <c r="CP588" s="414">
        <v>89</v>
      </c>
      <c r="CQ588" s="414">
        <v>90</v>
      </c>
      <c r="CR588" s="414">
        <v>91</v>
      </c>
      <c r="CS588" s="414">
        <v>92</v>
      </c>
      <c r="CT588" s="414">
        <v>93</v>
      </c>
      <c r="CU588" s="414">
        <v>94</v>
      </c>
      <c r="CV588" s="414">
        <v>95</v>
      </c>
      <c r="CW588" s="414">
        <v>96</v>
      </c>
      <c r="CX588" s="414">
        <v>97</v>
      </c>
      <c r="CY588" s="414">
        <v>98</v>
      </c>
      <c r="CZ588" s="414">
        <v>99</v>
      </c>
      <c r="DA588" s="414">
        <v>100</v>
      </c>
      <c r="DB588" s="414">
        <v>101</v>
      </c>
      <c r="DC588" s="414">
        <v>102</v>
      </c>
      <c r="DD588" s="414">
        <v>103</v>
      </c>
      <c r="DE588" s="414">
        <v>104</v>
      </c>
      <c r="DF588" s="414">
        <v>105</v>
      </c>
      <c r="DG588" s="414">
        <v>106</v>
      </c>
      <c r="DH588" s="414">
        <v>107</v>
      </c>
      <c r="DI588" s="414">
        <v>108</v>
      </c>
      <c r="DJ588" s="414">
        <v>109</v>
      </c>
      <c r="DK588" s="414">
        <v>110</v>
      </c>
      <c r="DL588" s="414">
        <v>111</v>
      </c>
      <c r="DM588" s="414">
        <v>112</v>
      </c>
      <c r="DN588" s="414">
        <v>113</v>
      </c>
      <c r="DO588" s="414">
        <v>114</v>
      </c>
      <c r="DP588" s="414">
        <v>115</v>
      </c>
      <c r="DQ588" s="414">
        <v>116</v>
      </c>
      <c r="DR588" s="414">
        <v>117</v>
      </c>
      <c r="DS588" s="414">
        <v>118</v>
      </c>
      <c r="DT588" s="414">
        <v>119</v>
      </c>
      <c r="DU588" s="414">
        <v>120</v>
      </c>
    </row>
    <row r="589" spans="4:125" x14ac:dyDescent="0.2">
      <c r="E589" s="414" t="s">
        <v>157</v>
      </c>
      <c r="F589" s="414">
        <v>4</v>
      </c>
      <c r="G589" s="414">
        <v>28</v>
      </c>
      <c r="H589" s="414">
        <v>90</v>
      </c>
      <c r="I589" s="414">
        <v>11</v>
      </c>
      <c r="J589" s="414">
        <v>101</v>
      </c>
      <c r="K589" s="414">
        <v>119</v>
      </c>
      <c r="L589" s="414">
        <v>25</v>
      </c>
      <c r="M589" s="414">
        <v>112</v>
      </c>
      <c r="N589" s="414">
        <v>86</v>
      </c>
      <c r="O589" s="414">
        <v>36</v>
      </c>
      <c r="P589" s="414">
        <v>45</v>
      </c>
      <c r="Q589" s="414">
        <v>109</v>
      </c>
      <c r="R589" s="414">
        <v>15</v>
      </c>
      <c r="S589" s="414">
        <v>73</v>
      </c>
      <c r="T589" s="414">
        <v>111</v>
      </c>
      <c r="U589" s="414">
        <v>30</v>
      </c>
      <c r="V589" s="414">
        <v>9</v>
      </c>
      <c r="W589" s="414">
        <v>102</v>
      </c>
      <c r="X589" s="414">
        <v>76</v>
      </c>
      <c r="Y589" s="414">
        <v>46</v>
      </c>
      <c r="Z589" s="414">
        <v>65</v>
      </c>
      <c r="AA589" s="414">
        <v>103</v>
      </c>
      <c r="AB589" s="414">
        <v>67</v>
      </c>
      <c r="AC589" s="414">
        <v>33</v>
      </c>
      <c r="AD589" s="414">
        <v>58</v>
      </c>
      <c r="AE589" s="414">
        <v>85</v>
      </c>
      <c r="AF589" s="414">
        <v>44</v>
      </c>
      <c r="AG589" s="414">
        <v>97</v>
      </c>
      <c r="AH589" s="414">
        <v>88</v>
      </c>
      <c r="AI589" s="414">
        <v>16</v>
      </c>
      <c r="AJ589" s="414">
        <v>100</v>
      </c>
      <c r="AK589" s="414">
        <v>48</v>
      </c>
      <c r="AL589" s="414">
        <v>92</v>
      </c>
      <c r="AM589" s="414">
        <v>68</v>
      </c>
      <c r="AN589" s="414">
        <v>27</v>
      </c>
      <c r="AO589" s="414">
        <v>10</v>
      </c>
      <c r="AP589" s="414">
        <v>114</v>
      </c>
      <c r="AQ589" s="414">
        <v>107</v>
      </c>
      <c r="AR589" s="414">
        <v>83</v>
      </c>
      <c r="AS589" s="414">
        <v>43</v>
      </c>
      <c r="AT589" s="414">
        <v>54</v>
      </c>
      <c r="AU589" s="414">
        <v>69</v>
      </c>
      <c r="AV589" s="414">
        <v>57</v>
      </c>
      <c r="AW589" s="414">
        <v>42</v>
      </c>
      <c r="AX589" s="414">
        <v>106</v>
      </c>
      <c r="AY589" s="414">
        <v>75</v>
      </c>
      <c r="AZ589" s="414">
        <v>20</v>
      </c>
      <c r="BA589" s="414">
        <v>87</v>
      </c>
      <c r="BB589" s="414">
        <v>2</v>
      </c>
      <c r="BC589" s="414">
        <v>56</v>
      </c>
      <c r="BD589" s="414">
        <v>80</v>
      </c>
      <c r="BE589" s="414">
        <v>105</v>
      </c>
      <c r="BF589" s="414">
        <v>82</v>
      </c>
      <c r="BG589" s="414">
        <v>41</v>
      </c>
      <c r="BH589" s="414">
        <v>61</v>
      </c>
      <c r="BI589" s="414">
        <v>34</v>
      </c>
      <c r="BJ589" s="414">
        <v>50</v>
      </c>
      <c r="BK589" s="414">
        <v>7</v>
      </c>
      <c r="BL589" s="414">
        <v>37</v>
      </c>
      <c r="BM589" s="414">
        <v>13</v>
      </c>
      <c r="BN589" s="414">
        <v>104</v>
      </c>
      <c r="BO589" s="414">
        <v>38</v>
      </c>
      <c r="BP589" s="414">
        <v>47</v>
      </c>
      <c r="BQ589" s="414">
        <v>116</v>
      </c>
      <c r="BR589" s="414">
        <v>93</v>
      </c>
      <c r="BS589" s="414">
        <v>89</v>
      </c>
      <c r="BT589" s="414">
        <v>64</v>
      </c>
      <c r="BU589" s="414">
        <v>84</v>
      </c>
      <c r="BV589" s="414">
        <v>113</v>
      </c>
      <c r="BW589" s="414">
        <v>96</v>
      </c>
      <c r="BX589" s="414">
        <v>40</v>
      </c>
      <c r="BY589" s="414">
        <v>23</v>
      </c>
      <c r="BZ589" s="414">
        <v>14</v>
      </c>
      <c r="CA589" s="414">
        <v>31</v>
      </c>
      <c r="CB589" s="414">
        <v>117</v>
      </c>
      <c r="CC589" s="414">
        <v>19</v>
      </c>
      <c r="CD589" s="414">
        <v>35</v>
      </c>
      <c r="CE589" s="414">
        <v>72</v>
      </c>
      <c r="CF589" s="414">
        <v>91</v>
      </c>
      <c r="CG589" s="414">
        <v>21</v>
      </c>
      <c r="CH589" s="414">
        <v>115</v>
      </c>
      <c r="CI589" s="414">
        <v>24</v>
      </c>
      <c r="CJ589" s="414">
        <v>99</v>
      </c>
      <c r="CK589" s="414">
        <v>26</v>
      </c>
      <c r="CL589" s="414">
        <v>51</v>
      </c>
      <c r="CM589" s="414">
        <v>95</v>
      </c>
      <c r="CN589" s="414">
        <v>5</v>
      </c>
      <c r="CO589" s="414">
        <v>62</v>
      </c>
      <c r="CP589" s="414">
        <v>32</v>
      </c>
      <c r="CQ589" s="414">
        <v>53</v>
      </c>
      <c r="CR589" s="414">
        <v>39</v>
      </c>
      <c r="CS589" s="414">
        <v>79</v>
      </c>
      <c r="CT589" s="414">
        <v>55</v>
      </c>
      <c r="CU589" s="414">
        <v>8</v>
      </c>
      <c r="CV589" s="414">
        <v>81</v>
      </c>
      <c r="CW589" s="414">
        <v>29</v>
      </c>
      <c r="CX589" s="414">
        <v>3</v>
      </c>
      <c r="CY589" s="414">
        <v>120</v>
      </c>
      <c r="CZ589" s="414">
        <v>66</v>
      </c>
      <c r="DA589" s="414">
        <v>108</v>
      </c>
      <c r="DB589" s="414">
        <v>94</v>
      </c>
      <c r="DC589" s="414">
        <v>78</v>
      </c>
      <c r="DD589" s="414">
        <v>17</v>
      </c>
      <c r="DE589" s="414">
        <v>1</v>
      </c>
      <c r="DF589" s="414">
        <v>52</v>
      </c>
      <c r="DG589" s="414">
        <v>110</v>
      </c>
      <c r="DH589" s="414">
        <v>70</v>
      </c>
      <c r="DI589" s="414">
        <v>60</v>
      </c>
      <c r="DJ589" s="414">
        <v>98</v>
      </c>
      <c r="DK589" s="414">
        <v>63</v>
      </c>
      <c r="DL589" s="414">
        <v>74</v>
      </c>
      <c r="DM589" s="414">
        <v>118</v>
      </c>
      <c r="DN589" s="414">
        <v>59</v>
      </c>
      <c r="DO589" s="414">
        <v>77</v>
      </c>
      <c r="DP589" s="414">
        <v>22</v>
      </c>
      <c r="DQ589" s="414">
        <v>49</v>
      </c>
      <c r="DR589" s="414">
        <v>18</v>
      </c>
      <c r="DS589" s="414">
        <v>12</v>
      </c>
      <c r="DT589" s="414">
        <v>6</v>
      </c>
      <c r="DU589" s="414">
        <v>71</v>
      </c>
    </row>
  </sheetData>
  <sheetProtection sheet="1" objects="1" scenarios="1"/>
  <hyperlinks>
    <hyperlink ref="AB47" r:id="rId1" xr:uid="{80F5E42B-29C3-4A13-868D-54395512285C}"/>
    <hyperlink ref="AB46" r:id="rId2" xr:uid="{732206F7-6739-4D11-B2D5-D6739279BCF2}"/>
    <hyperlink ref="AB12" r:id="rId3" xr:uid="{28B8D41D-7FB9-4023-895A-5D4E1FFECFFF}"/>
  </hyperlinks>
  <pageMargins left="0.7" right="0.7" top="0.75" bottom="0.75" header="0.3" footer="0.3"/>
  <pageSetup orientation="portrait" r:id="rId4"/>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10"/>
  <sheetViews>
    <sheetView workbookViewId="0">
      <selection activeCell="A2" sqref="A2"/>
    </sheetView>
  </sheetViews>
  <sheetFormatPr defaultColWidth="8.7109375" defaultRowHeight="12.75" x14ac:dyDescent="0.2"/>
  <cols>
    <col min="1" max="5" width="10.28515625" style="3" customWidth="1"/>
    <col min="6" max="16384" width="8.7109375" style="3"/>
  </cols>
  <sheetData>
    <row r="1" spans="1:5" ht="25.5" x14ac:dyDescent="0.35">
      <c r="A1" s="242" t="s">
        <v>110</v>
      </c>
    </row>
    <row r="4" spans="1:5" x14ac:dyDescent="0.2">
      <c r="A4" s="243" t="s">
        <v>111</v>
      </c>
      <c r="B4" s="118"/>
      <c r="D4" s="243" t="s">
        <v>112</v>
      </c>
      <c r="E4" s="118"/>
    </row>
    <row r="5" spans="1:5" x14ac:dyDescent="0.2">
      <c r="A5" s="244" t="s">
        <v>113</v>
      </c>
      <c r="B5" s="245" t="s">
        <v>107</v>
      </c>
      <c r="D5" s="244" t="s">
        <v>113</v>
      </c>
      <c r="E5" s="245" t="s">
        <v>107</v>
      </c>
    </row>
    <row r="6" spans="1:5" x14ac:dyDescent="0.2">
      <c r="A6" s="246">
        <v>1</v>
      </c>
      <c r="B6" s="247">
        <v>60</v>
      </c>
      <c r="D6" s="246">
        <v>1</v>
      </c>
      <c r="E6" s="247">
        <v>60</v>
      </c>
    </row>
    <row r="7" spans="1:5" x14ac:dyDescent="0.2">
      <c r="A7" s="153">
        <v>2</v>
      </c>
      <c r="B7" s="205">
        <v>48</v>
      </c>
      <c r="D7" s="153">
        <v>2</v>
      </c>
      <c r="E7" s="205">
        <v>48</v>
      </c>
    </row>
    <row r="8" spans="1:5" x14ac:dyDescent="0.2">
      <c r="A8" s="153">
        <v>3</v>
      </c>
      <c r="B8" s="205">
        <v>36</v>
      </c>
      <c r="D8" s="153">
        <v>3</v>
      </c>
      <c r="E8" s="205">
        <v>24</v>
      </c>
    </row>
    <row r="9" spans="1:5" x14ac:dyDescent="0.2">
      <c r="A9" s="153">
        <v>4</v>
      </c>
      <c r="B9" s="205">
        <v>24</v>
      </c>
      <c r="D9" s="248">
        <v>4</v>
      </c>
      <c r="E9" s="249">
        <v>12</v>
      </c>
    </row>
    <row r="10" spans="1:5" x14ac:dyDescent="0.2">
      <c r="A10" s="248">
        <v>5</v>
      </c>
      <c r="B10" s="249">
        <v>12</v>
      </c>
    </row>
  </sheetData>
  <sheetProtection sheet="1" objects="1" scenarios="1"/>
  <pageMargins left="0.74791666666666667" right="0.74791666666666667" top="0.98402777777777783" bottom="0.98402777777777783" header="0.51180555555555562" footer="0.51180555555555562"/>
  <pageSetup paperSize="9" firstPageNumber="0" orientation="portrait" horizontalDpi="300" verticalDpi="300"/>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Laskentataulukot</vt:lpstr>
      </vt:variant>
      <vt:variant>
        <vt:i4>14</vt:i4>
      </vt:variant>
      <vt:variant>
        <vt:lpstr>Nimetyt alueet</vt:lpstr>
      </vt:variant>
      <vt:variant>
        <vt:i4>1</vt:i4>
      </vt:variant>
    </vt:vector>
  </HeadingPairs>
  <TitlesOfParts>
    <vt:vector size="15" baseType="lpstr">
      <vt:lpstr>Instructions</vt:lpstr>
      <vt:lpstr>Tournament Info</vt:lpstr>
      <vt:lpstr>Methuselahs</vt:lpstr>
      <vt:lpstr>Standings</vt:lpstr>
      <vt:lpstr>Round 1</vt:lpstr>
      <vt:lpstr>Round 2</vt:lpstr>
      <vt:lpstr>Round 3</vt:lpstr>
      <vt:lpstr>Final Round</vt:lpstr>
      <vt:lpstr>Override</vt:lpstr>
      <vt:lpstr>VEKN Report</vt:lpstr>
      <vt:lpstr>Notes</vt:lpstr>
      <vt:lpstr>Optimal Seating 3R+F</vt:lpstr>
      <vt:lpstr>Optimal Seating 2R+F</vt:lpstr>
      <vt:lpstr>TPMatrix</vt:lpstr>
      <vt:lpstr>MPlayerNo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floppyzedolfin</dc:creator>
  <cp:lastModifiedBy>Petrus Makkonen</cp:lastModifiedBy>
  <dcterms:created xsi:type="dcterms:W3CDTF">2011-08-21T16:08:08Z</dcterms:created>
  <dcterms:modified xsi:type="dcterms:W3CDTF">2026-05-12T08:13:30Z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e7bee25-d6e3-4d00-afc6-39a69f9bc8b5_Enabled">
    <vt:lpwstr>True</vt:lpwstr>
  </property>
  <property fmtid="{D5CDD505-2E9C-101B-9397-08002B2CF9AE}" pid="3" name="MSIP_Label_3e7bee25-d6e3-4d00-afc6-39a69f9bc8b5_SiteId">
    <vt:lpwstr>461a774b-c94c-4ea0-b027-311a135d9234</vt:lpwstr>
  </property>
  <property fmtid="{D5CDD505-2E9C-101B-9397-08002B2CF9AE}" pid="4" name="MSIP_Label_3e7bee25-d6e3-4d00-afc6-39a69f9bc8b5_Owner">
    <vt:lpwstr>vripoll@talentsoft.com</vt:lpwstr>
  </property>
  <property fmtid="{D5CDD505-2E9C-101B-9397-08002B2CF9AE}" pid="5" name="MSIP_Label_3e7bee25-d6e3-4d00-afc6-39a69f9bc8b5_SetDate">
    <vt:lpwstr>2019-06-19T08:36:26.6370683Z</vt:lpwstr>
  </property>
  <property fmtid="{D5CDD505-2E9C-101B-9397-08002B2CF9AE}" pid="6" name="MSIP_Label_3e7bee25-d6e3-4d00-afc6-39a69f9bc8b5_Name">
    <vt:lpwstr>Public</vt:lpwstr>
  </property>
  <property fmtid="{D5CDD505-2E9C-101B-9397-08002B2CF9AE}" pid="7" name="MSIP_Label_3e7bee25-d6e3-4d00-afc6-39a69f9bc8b5_Application">
    <vt:lpwstr>Microsoft Azure Information Protection</vt:lpwstr>
  </property>
  <property fmtid="{D5CDD505-2E9C-101B-9397-08002B2CF9AE}" pid="8" name="MSIP_Label_3e7bee25-d6e3-4d00-afc6-39a69f9bc8b5_Extended_MSFT_Method">
    <vt:lpwstr>Automatic</vt:lpwstr>
  </property>
  <property fmtid="{D5CDD505-2E9C-101B-9397-08002B2CF9AE}" pid="9" name="Sensitivity">
    <vt:lpwstr>Public</vt:lpwstr>
  </property>
</Properties>
</file>